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dacom-my.sharepoint.com/personal/wellington_nascimento_ondacom_com/Documents/"/>
    </mc:Choice>
  </mc:AlternateContent>
  <xr:revisionPtr revIDLastSave="1680" documentId="120_S{54AD3314-8B90-58E7-9840-00F50AF2253F}" xr6:coauthVersionLast="47" xr6:coauthVersionMax="47" xr10:uidLastSave="{F0E77C61-5A71-49AE-A820-C5FF88C9352F}"/>
  <bookViews>
    <workbookView xWindow="28680" yWindow="-120" windowWidth="19440" windowHeight="13920" tabRatio="762" activeTab="1" xr2:uid="{00000000-000D-0000-FFFF-FFFF00000000}"/>
  </bookViews>
  <sheets>
    <sheet name="TAB VENCIMENTOS (2)" sheetId="22" r:id="rId1"/>
    <sheet name="Planilha1" sheetId="23" r:id="rId2"/>
    <sheet name="DIRETOR" sheetId="9" r:id="rId3"/>
    <sheet name="GERENTE" sheetId="7" r:id="rId4"/>
    <sheet name="COORDENADOR" sheetId="8" r:id="rId5"/>
    <sheet name="TAB DE VENCIMENTO" sheetId="3" state="hidden" r:id="rId6"/>
    <sheet name="RELATORIO BASE" sheetId="1" r:id="rId7"/>
    <sheet name="UNIC" sheetId="2" r:id="rId8"/>
    <sheet name="BASE_LOCADORAS" sheetId="11" state="hidden" r:id="rId9"/>
  </sheets>
  <externalReferences>
    <externalReference r:id="rId10"/>
  </externalReferences>
  <definedNames>
    <definedName name="_xlnm._FilterDatabase" localSheetId="7" hidden="1">UNIC!$A$1:$Z$1672</definedName>
    <definedName name="DadosExternos_1" localSheetId="8" hidden="1">BASE_LOCADORAS!$A$1:$G$2086</definedName>
    <definedName name="SegmentaçãodeDados_ANO_FIM">#N/A</definedName>
    <definedName name="SegmentaçãodeDados_ANO_FIM11">#N/A</definedName>
    <definedName name="SegmentaçãodeDados_BASE_REGIONAL1">#N/A</definedName>
    <definedName name="SegmentaçãodeDados_LOCADORA1">#N/A</definedName>
    <definedName name="SegmentaçãodeDados_MÊS_FIM">#N/A</definedName>
    <definedName name="SegmentaçãodeDados_MÊS_FIM11">#N/A</definedName>
    <definedName name="SegmentaçãodeDados_MODELO1">#N/A</definedName>
    <definedName name="SegmentaçãodeDados_OBSERVAÇÕES1">#N/A</definedName>
  </definedNames>
  <calcPr calcId="191028"/>
  <pivotCaches>
    <pivotCache cacheId="53" r:id="rId11"/>
    <pivotCache cacheId="54" r:id="rId12"/>
    <pivotCache cacheId="55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H1565" i="1"/>
  <c r="H1566" i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H1609" i="1"/>
  <c r="I1609" i="1" s="1"/>
  <c r="H1610" i="1"/>
  <c r="I1610" i="1" s="1"/>
  <c r="H1611" i="1"/>
  <c r="I1611" i="1" s="1"/>
  <c r="H1612" i="1"/>
  <c r="I1612" i="1" s="1"/>
  <c r="H1613" i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H1647" i="1"/>
  <c r="I1647" i="1" s="1"/>
  <c r="H1648" i="1"/>
  <c r="I1648" i="1" s="1"/>
  <c r="H1649" i="1"/>
  <c r="I1649" i="1" s="1"/>
  <c r="H1650" i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H1671" i="1"/>
  <c r="I1671" i="1" s="1"/>
  <c r="H1672" i="1"/>
  <c r="I1672" i="1" s="1"/>
  <c r="I1564" i="1"/>
  <c r="I1565" i="1"/>
  <c r="I1566" i="1"/>
  <c r="I1576" i="1"/>
  <c r="I1586" i="1"/>
  <c r="I1608" i="1"/>
  <c r="I1613" i="1"/>
  <c r="I1623" i="1"/>
  <c r="I1646" i="1"/>
  <c r="I1650" i="1"/>
  <c r="I1656" i="1"/>
  <c r="I1670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O1557" i="1"/>
  <c r="T1557" i="1" s="1"/>
  <c r="O1558" i="1"/>
  <c r="T1558" i="1" s="1"/>
  <c r="O1559" i="1"/>
  <c r="O1560" i="1"/>
  <c r="T1560" i="1" s="1"/>
  <c r="O1561" i="1"/>
  <c r="T1561" i="1" s="1"/>
  <c r="O1562" i="1"/>
  <c r="S1562" i="1" s="1"/>
  <c r="O1563" i="1"/>
  <c r="T1563" i="1" s="1"/>
  <c r="O1564" i="1"/>
  <c r="O1565" i="1"/>
  <c r="T1565" i="1" s="1"/>
  <c r="O1566" i="1"/>
  <c r="P1566" i="1" s="1"/>
  <c r="O1567" i="1"/>
  <c r="P1567" i="1" s="1"/>
  <c r="O1568" i="1"/>
  <c r="O1569" i="1"/>
  <c r="O1570" i="1"/>
  <c r="T1570" i="1" s="1"/>
  <c r="O1571" i="1"/>
  <c r="O1572" i="1"/>
  <c r="T1572" i="1" s="1"/>
  <c r="O1573" i="1"/>
  <c r="T1573" i="1" s="1"/>
  <c r="O1574" i="1"/>
  <c r="S1574" i="1" s="1"/>
  <c r="O1575" i="1"/>
  <c r="T1575" i="1" s="1"/>
  <c r="O1576" i="1"/>
  <c r="P1576" i="1" s="1"/>
  <c r="O1577" i="1"/>
  <c r="P1577" i="1" s="1"/>
  <c r="O1578" i="1"/>
  <c r="P1578" i="1" s="1"/>
  <c r="O1579" i="1"/>
  <c r="P1579" i="1" s="1"/>
  <c r="O1580" i="1"/>
  <c r="T1580" i="1" s="1"/>
  <c r="O1581" i="1"/>
  <c r="T1581" i="1" s="1"/>
  <c r="O1582" i="1"/>
  <c r="T1582" i="1" s="1"/>
  <c r="O1583" i="1"/>
  <c r="O1584" i="1"/>
  <c r="T1584" i="1" s="1"/>
  <c r="O1585" i="1"/>
  <c r="T1585" i="1" s="1"/>
  <c r="O1586" i="1"/>
  <c r="T1586" i="1" s="1"/>
  <c r="O1587" i="1"/>
  <c r="P1587" i="1" s="1"/>
  <c r="O1588" i="1"/>
  <c r="S1588" i="1" s="1"/>
  <c r="O1589" i="1"/>
  <c r="P1589" i="1" s="1"/>
  <c r="O1590" i="1"/>
  <c r="P1590" i="1" s="1"/>
  <c r="O1591" i="1"/>
  <c r="P1591" i="1" s="1"/>
  <c r="O1592" i="1"/>
  <c r="O1593" i="1"/>
  <c r="T1593" i="1" s="1"/>
  <c r="O1594" i="1"/>
  <c r="T1594" i="1" s="1"/>
  <c r="O1595" i="1"/>
  <c r="O1596" i="1"/>
  <c r="T1596" i="1" s="1"/>
  <c r="O1597" i="1"/>
  <c r="T1597" i="1" s="1"/>
  <c r="O1598" i="1"/>
  <c r="P1598" i="1" s="1"/>
  <c r="O1599" i="1"/>
  <c r="S1599" i="1" s="1"/>
  <c r="O1600" i="1"/>
  <c r="P1600" i="1" s="1"/>
  <c r="O1601" i="1"/>
  <c r="P1601" i="1" s="1"/>
  <c r="O1602" i="1"/>
  <c r="P1602" i="1" s="1"/>
  <c r="O1603" i="1"/>
  <c r="P1603" i="1" s="1"/>
  <c r="O1604" i="1"/>
  <c r="O1605" i="1"/>
  <c r="T1605" i="1" s="1"/>
  <c r="O1606" i="1"/>
  <c r="T1606" i="1" s="1"/>
  <c r="O1607" i="1"/>
  <c r="O1608" i="1"/>
  <c r="T1608" i="1" s="1"/>
  <c r="O1609" i="1"/>
  <c r="T1609" i="1" s="1"/>
  <c r="O1610" i="1"/>
  <c r="T1610" i="1" s="1"/>
  <c r="O1611" i="1"/>
  <c r="T1611" i="1" s="1"/>
  <c r="O1612" i="1"/>
  <c r="S1612" i="1" s="1"/>
  <c r="O1613" i="1"/>
  <c r="S1613" i="1" s="1"/>
  <c r="O1614" i="1"/>
  <c r="P1614" i="1" s="1"/>
  <c r="O1615" i="1"/>
  <c r="P1615" i="1" s="1"/>
  <c r="O1616" i="1"/>
  <c r="O1617" i="1"/>
  <c r="O1618" i="1"/>
  <c r="T1618" i="1" s="1"/>
  <c r="O1619" i="1"/>
  <c r="O1620" i="1"/>
  <c r="T1620" i="1" s="1"/>
  <c r="O1621" i="1"/>
  <c r="T1621" i="1" s="1"/>
  <c r="O1622" i="1"/>
  <c r="T1622" i="1" s="1"/>
  <c r="O1623" i="1"/>
  <c r="T1623" i="1" s="1"/>
  <c r="O1624" i="1"/>
  <c r="P1624" i="1" s="1"/>
  <c r="O1625" i="1"/>
  <c r="T1625" i="1" s="1"/>
  <c r="O1626" i="1"/>
  <c r="P1626" i="1" s="1"/>
  <c r="O1627" i="1"/>
  <c r="P1627" i="1" s="1"/>
  <c r="O1628" i="1"/>
  <c r="O1629" i="1"/>
  <c r="T1629" i="1" s="1"/>
  <c r="O1630" i="1"/>
  <c r="T1630" i="1" s="1"/>
  <c r="O1631" i="1"/>
  <c r="O1632" i="1"/>
  <c r="T1632" i="1" s="1"/>
  <c r="O1633" i="1"/>
  <c r="T1633" i="1" s="1"/>
  <c r="O1634" i="1"/>
  <c r="P1634" i="1" s="1"/>
  <c r="O1635" i="1"/>
  <c r="S1635" i="1" s="1"/>
  <c r="O1636" i="1"/>
  <c r="P1636" i="1" s="1"/>
  <c r="O1637" i="1"/>
  <c r="S1637" i="1" s="1"/>
  <c r="O1638" i="1"/>
  <c r="P1638" i="1" s="1"/>
  <c r="O1639" i="1"/>
  <c r="P1639" i="1" s="1"/>
  <c r="O1640" i="1"/>
  <c r="O1641" i="1"/>
  <c r="O1642" i="1"/>
  <c r="T1642" i="1" s="1"/>
  <c r="O1643" i="1"/>
  <c r="O1644" i="1"/>
  <c r="T1644" i="1" s="1"/>
  <c r="O1645" i="1"/>
  <c r="T1645" i="1" s="1"/>
  <c r="O1646" i="1"/>
  <c r="T1646" i="1" s="1"/>
  <c r="O1647" i="1"/>
  <c r="P1647" i="1" s="1"/>
  <c r="O1648" i="1"/>
  <c r="P1648" i="1" s="1"/>
  <c r="O1649" i="1"/>
  <c r="T1649" i="1" s="1"/>
  <c r="O1650" i="1"/>
  <c r="P1650" i="1" s="1"/>
  <c r="O1651" i="1"/>
  <c r="P1651" i="1" s="1"/>
  <c r="O1652" i="1"/>
  <c r="O1653" i="1"/>
  <c r="T1653" i="1" s="1"/>
  <c r="O1654" i="1"/>
  <c r="T1654" i="1" s="1"/>
  <c r="O1655" i="1"/>
  <c r="O1656" i="1"/>
  <c r="T1656" i="1" s="1"/>
  <c r="O1657" i="1"/>
  <c r="T1657" i="1" s="1"/>
  <c r="O1658" i="1"/>
  <c r="S1658" i="1" s="1"/>
  <c r="O1659" i="1"/>
  <c r="P1659" i="1" s="1"/>
  <c r="O1660" i="1"/>
  <c r="O1661" i="1"/>
  <c r="T1661" i="1" s="1"/>
  <c r="O1662" i="1"/>
  <c r="T1662" i="1" s="1"/>
  <c r="O1663" i="1"/>
  <c r="P1663" i="1" s="1"/>
  <c r="O1664" i="1"/>
  <c r="O1665" i="1"/>
  <c r="T1665" i="1" s="1"/>
  <c r="O1666" i="1"/>
  <c r="T1666" i="1" s="1"/>
  <c r="O1667" i="1"/>
  <c r="O1668" i="1"/>
  <c r="T1668" i="1" s="1"/>
  <c r="O1669" i="1"/>
  <c r="T1669" i="1" s="1"/>
  <c r="O1670" i="1"/>
  <c r="P1670" i="1" s="1"/>
  <c r="O1671" i="1"/>
  <c r="T1671" i="1" s="1"/>
  <c r="O1672" i="1"/>
  <c r="P1562" i="1"/>
  <c r="P1564" i="1"/>
  <c r="P1611" i="1"/>
  <c r="P1612" i="1"/>
  <c r="P1622" i="1"/>
  <c r="P1660" i="1"/>
  <c r="P1672" i="1"/>
  <c r="Q1557" i="1"/>
  <c r="Q1558" i="1"/>
  <c r="Q1559" i="1"/>
  <c r="R1559" i="1" s="1"/>
  <c r="Q1560" i="1"/>
  <c r="Q1561" i="1"/>
  <c r="Q1562" i="1"/>
  <c r="Q1563" i="1"/>
  <c r="Q1564" i="1"/>
  <c r="R1564" i="1" s="1"/>
  <c r="Q1565" i="1"/>
  <c r="Q1566" i="1"/>
  <c r="Q1567" i="1"/>
  <c r="R1567" i="1" s="1"/>
  <c r="Q1568" i="1"/>
  <c r="Q1569" i="1"/>
  <c r="Q1570" i="1"/>
  <c r="Q1571" i="1"/>
  <c r="R1571" i="1" s="1"/>
  <c r="Q1572" i="1"/>
  <c r="R1572" i="1" s="1"/>
  <c r="Q1573" i="1"/>
  <c r="Q1574" i="1"/>
  <c r="R1574" i="1" s="1"/>
  <c r="Q1575" i="1"/>
  <c r="Q1576" i="1"/>
  <c r="R1576" i="1" s="1"/>
  <c r="Q1577" i="1"/>
  <c r="Q1578" i="1"/>
  <c r="Q1579" i="1"/>
  <c r="R1579" i="1" s="1"/>
  <c r="Q1580" i="1"/>
  <c r="R1580" i="1" s="1"/>
  <c r="Q1581" i="1"/>
  <c r="Q1582" i="1"/>
  <c r="Q1583" i="1"/>
  <c r="Q1584" i="1"/>
  <c r="Q1585" i="1"/>
  <c r="Q1586" i="1"/>
  <c r="Q1587" i="1"/>
  <c r="Q1588" i="1"/>
  <c r="R1588" i="1" s="1"/>
  <c r="Q1589" i="1"/>
  <c r="Q1590" i="1"/>
  <c r="Q1591" i="1"/>
  <c r="R1591" i="1" s="1"/>
  <c r="Q1592" i="1"/>
  <c r="R1592" i="1" s="1"/>
  <c r="Q1593" i="1"/>
  <c r="Q1594" i="1"/>
  <c r="Q1595" i="1"/>
  <c r="Q1596" i="1"/>
  <c r="R1596" i="1" s="1"/>
  <c r="Q1597" i="1"/>
  <c r="Q1598" i="1"/>
  <c r="Q1599" i="1"/>
  <c r="Q1600" i="1"/>
  <c r="R1600" i="1" s="1"/>
  <c r="Q1601" i="1"/>
  <c r="Q1602" i="1"/>
  <c r="Q1603" i="1"/>
  <c r="R1603" i="1" s="1"/>
  <c r="Q1604" i="1"/>
  <c r="Q1605" i="1"/>
  <c r="Q1606" i="1"/>
  <c r="Q1607" i="1"/>
  <c r="Q1608" i="1"/>
  <c r="Q1609" i="1"/>
  <c r="Q1610" i="1"/>
  <c r="Q1611" i="1"/>
  <c r="Q1612" i="1"/>
  <c r="R1612" i="1" s="1"/>
  <c r="Q1613" i="1"/>
  <c r="Q1614" i="1"/>
  <c r="Q1615" i="1"/>
  <c r="R1615" i="1" s="1"/>
  <c r="Q1616" i="1"/>
  <c r="R1616" i="1" s="1"/>
  <c r="Q1617" i="1"/>
  <c r="Q1618" i="1"/>
  <c r="Q1619" i="1"/>
  <c r="R1619" i="1" s="1"/>
  <c r="Q1620" i="1"/>
  <c r="R1620" i="1" s="1"/>
  <c r="Q1621" i="1"/>
  <c r="Q1622" i="1"/>
  <c r="Q1623" i="1"/>
  <c r="Q1624" i="1"/>
  <c r="R1624" i="1" s="1"/>
  <c r="Q1625" i="1"/>
  <c r="Q1626" i="1"/>
  <c r="Q1627" i="1"/>
  <c r="R1627" i="1" s="1"/>
  <c r="Q1628" i="1"/>
  <c r="R1628" i="1" s="1"/>
  <c r="Q1629" i="1"/>
  <c r="Q1630" i="1"/>
  <c r="Q1631" i="1"/>
  <c r="R1631" i="1" s="1"/>
  <c r="Q1632" i="1"/>
  <c r="R1632" i="1" s="1"/>
  <c r="Q1633" i="1"/>
  <c r="Q1634" i="1"/>
  <c r="Q1635" i="1"/>
  <c r="Q1636" i="1"/>
  <c r="R1636" i="1" s="1"/>
  <c r="Q1637" i="1"/>
  <c r="Q1638" i="1"/>
  <c r="Q1639" i="1"/>
  <c r="R1639" i="1" s="1"/>
  <c r="Q1640" i="1"/>
  <c r="R1640" i="1" s="1"/>
  <c r="Q1641" i="1"/>
  <c r="Q1642" i="1"/>
  <c r="Q1643" i="1"/>
  <c r="R1643" i="1" s="1"/>
  <c r="Q1644" i="1"/>
  <c r="R1644" i="1" s="1"/>
  <c r="Q1645" i="1"/>
  <c r="Q1646" i="1"/>
  <c r="Q1647" i="1"/>
  <c r="Q1648" i="1"/>
  <c r="R1648" i="1" s="1"/>
  <c r="Q1649" i="1"/>
  <c r="Q1650" i="1"/>
  <c r="Q1651" i="1"/>
  <c r="R1651" i="1" s="1"/>
  <c r="Q1652" i="1"/>
  <c r="R1652" i="1" s="1"/>
  <c r="Q1653" i="1"/>
  <c r="Q1654" i="1"/>
  <c r="Q1655" i="1"/>
  <c r="R1655" i="1" s="1"/>
  <c r="Q1656" i="1"/>
  <c r="Q1657" i="1"/>
  <c r="Q1658" i="1"/>
  <c r="Q1659" i="1"/>
  <c r="Q1660" i="1"/>
  <c r="R1660" i="1" s="1"/>
  <c r="Q1661" i="1"/>
  <c r="Q1662" i="1"/>
  <c r="Q1663" i="1"/>
  <c r="R1663" i="1" s="1"/>
  <c r="Q1664" i="1"/>
  <c r="R1664" i="1" s="1"/>
  <c r="Q1665" i="1"/>
  <c r="Q1666" i="1"/>
  <c r="Q1667" i="1"/>
  <c r="Q1668" i="1"/>
  <c r="R1668" i="1" s="1"/>
  <c r="Q1669" i="1"/>
  <c r="Q1670" i="1"/>
  <c r="Q1671" i="1"/>
  <c r="Q1672" i="1"/>
  <c r="R1672" i="1" s="1"/>
  <c r="R1560" i="1"/>
  <c r="R1575" i="1"/>
  <c r="R1608" i="1"/>
  <c r="R1622" i="1"/>
  <c r="S1564" i="1"/>
  <c r="S1566" i="1"/>
  <c r="S1567" i="1"/>
  <c r="S1576" i="1"/>
  <c r="S1578" i="1"/>
  <c r="S1590" i="1"/>
  <c r="S1600" i="1"/>
  <c r="S1602" i="1"/>
  <c r="S1603" i="1"/>
  <c r="S1624" i="1"/>
  <c r="S1626" i="1"/>
  <c r="S1632" i="1"/>
  <c r="S1636" i="1"/>
  <c r="S1638" i="1"/>
  <c r="S1648" i="1"/>
  <c r="S1650" i="1"/>
  <c r="S1651" i="1"/>
  <c r="S1659" i="1"/>
  <c r="S1660" i="1"/>
  <c r="S1662" i="1"/>
  <c r="S1672" i="1"/>
  <c r="T1564" i="1"/>
  <c r="T1566" i="1"/>
  <c r="T1569" i="1"/>
  <c r="T1576" i="1"/>
  <c r="T1588" i="1"/>
  <c r="T1590" i="1"/>
  <c r="T1591" i="1"/>
  <c r="T1600" i="1"/>
  <c r="T1614" i="1"/>
  <c r="T1616" i="1"/>
  <c r="T1617" i="1"/>
  <c r="T1624" i="1"/>
  <c r="T1626" i="1"/>
  <c r="T1635" i="1"/>
  <c r="T1638" i="1"/>
  <c r="T1641" i="1"/>
  <c r="T1648" i="1"/>
  <c r="T1650" i="1"/>
  <c r="T1652" i="1"/>
  <c r="T1660" i="1"/>
  <c r="T1672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J1376" i="1"/>
  <c r="J1377" i="1"/>
  <c r="R1377" i="1" s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O1376" i="1"/>
  <c r="S1376" i="1" s="1"/>
  <c r="O1377" i="1"/>
  <c r="S1377" i="1" s="1"/>
  <c r="O1378" i="1"/>
  <c r="P1378" i="1" s="1"/>
  <c r="O1379" i="1"/>
  <c r="P1379" i="1" s="1"/>
  <c r="O1380" i="1"/>
  <c r="O1381" i="1"/>
  <c r="S1381" i="1" s="1"/>
  <c r="O1382" i="1"/>
  <c r="O1383" i="1"/>
  <c r="T1383" i="1" s="1"/>
  <c r="O1384" i="1"/>
  <c r="S1384" i="1" s="1"/>
  <c r="O1385" i="1"/>
  <c r="P1385" i="1" s="1"/>
  <c r="O1386" i="1"/>
  <c r="T1386" i="1" s="1"/>
  <c r="O1387" i="1"/>
  <c r="O1388" i="1"/>
  <c r="P1388" i="1" s="1"/>
  <c r="O1389" i="1"/>
  <c r="T1389" i="1" s="1"/>
  <c r="O1390" i="1"/>
  <c r="S1390" i="1" s="1"/>
  <c r="O1391" i="1"/>
  <c r="P1391" i="1" s="1"/>
  <c r="O1392" i="1"/>
  <c r="S1392" i="1" s="1"/>
  <c r="O1393" i="1"/>
  <c r="O1394" i="1"/>
  <c r="S1394" i="1" s="1"/>
  <c r="O1395" i="1"/>
  <c r="T1395" i="1" s="1"/>
  <c r="O1396" i="1"/>
  <c r="S1396" i="1" s="1"/>
  <c r="O1397" i="1"/>
  <c r="T1397" i="1" s="1"/>
  <c r="O1398" i="1"/>
  <c r="S1398" i="1" s="1"/>
  <c r="O1399" i="1"/>
  <c r="T1399" i="1" s="1"/>
  <c r="O1400" i="1"/>
  <c r="T1400" i="1" s="1"/>
  <c r="O1401" i="1"/>
  <c r="O1402" i="1"/>
  <c r="P1402" i="1" s="1"/>
  <c r="O1403" i="1"/>
  <c r="S1403" i="1" s="1"/>
  <c r="O1404" i="1"/>
  <c r="O1405" i="1"/>
  <c r="O1406" i="1"/>
  <c r="P1406" i="1" s="1"/>
  <c r="O1407" i="1"/>
  <c r="T1407" i="1" s="1"/>
  <c r="O1408" i="1"/>
  <c r="S1408" i="1" s="1"/>
  <c r="O1409" i="1"/>
  <c r="T1409" i="1" s="1"/>
  <c r="O1410" i="1"/>
  <c r="T1410" i="1" s="1"/>
  <c r="O1411" i="1"/>
  <c r="P1411" i="1" s="1"/>
  <c r="O1412" i="1"/>
  <c r="T1412" i="1" s="1"/>
  <c r="O1413" i="1"/>
  <c r="S1413" i="1" s="1"/>
  <c r="O1414" i="1"/>
  <c r="S1414" i="1" s="1"/>
  <c r="O1415" i="1"/>
  <c r="T1415" i="1" s="1"/>
  <c r="O1416" i="1"/>
  <c r="O1417" i="1"/>
  <c r="T1417" i="1" s="1"/>
  <c r="O1418" i="1"/>
  <c r="T1418" i="1" s="1"/>
  <c r="O1419" i="1"/>
  <c r="T1419" i="1" s="1"/>
  <c r="O1420" i="1"/>
  <c r="S1420" i="1" s="1"/>
  <c r="O1421" i="1"/>
  <c r="S1421" i="1" s="1"/>
  <c r="O1422" i="1"/>
  <c r="T1422" i="1" s="1"/>
  <c r="O1423" i="1"/>
  <c r="O1424" i="1"/>
  <c r="P1424" i="1" s="1"/>
  <c r="O1425" i="1"/>
  <c r="T1425" i="1" s="1"/>
  <c r="O1426" i="1"/>
  <c r="S1426" i="1" s="1"/>
  <c r="O1427" i="1"/>
  <c r="S1427" i="1" s="1"/>
  <c r="O1428" i="1"/>
  <c r="T1428" i="1" s="1"/>
  <c r="O1429" i="1"/>
  <c r="O1430" i="1"/>
  <c r="O1431" i="1"/>
  <c r="T1431" i="1" s="1"/>
  <c r="O1432" i="1"/>
  <c r="S1432" i="1" s="1"/>
  <c r="O1433" i="1"/>
  <c r="T1433" i="1" s="1"/>
  <c r="O1434" i="1"/>
  <c r="S1434" i="1" s="1"/>
  <c r="O1435" i="1"/>
  <c r="S1435" i="1" s="1"/>
  <c r="O1436" i="1"/>
  <c r="T1436" i="1" s="1"/>
  <c r="O1437" i="1"/>
  <c r="P1437" i="1" s="1"/>
  <c r="O1438" i="1"/>
  <c r="P1438" i="1" s="1"/>
  <c r="O1439" i="1"/>
  <c r="P1439" i="1" s="1"/>
  <c r="O1440" i="1"/>
  <c r="O1441" i="1"/>
  <c r="T1441" i="1" s="1"/>
  <c r="O1442" i="1"/>
  <c r="S1442" i="1" s="1"/>
  <c r="O1443" i="1"/>
  <c r="T1443" i="1" s="1"/>
  <c r="O1444" i="1"/>
  <c r="S1444" i="1" s="1"/>
  <c r="O1445" i="1"/>
  <c r="P1445" i="1" s="1"/>
  <c r="O1446" i="1"/>
  <c r="O1447" i="1"/>
  <c r="T1447" i="1" s="1"/>
  <c r="O1448" i="1"/>
  <c r="P1448" i="1" s="1"/>
  <c r="O1449" i="1"/>
  <c r="S1449" i="1" s="1"/>
  <c r="O1450" i="1"/>
  <c r="S1450" i="1" s="1"/>
  <c r="O1451" i="1"/>
  <c r="T1451" i="1" s="1"/>
  <c r="O1452" i="1"/>
  <c r="S1452" i="1" s="1"/>
  <c r="O1453" i="1"/>
  <c r="O1454" i="1"/>
  <c r="T1454" i="1" s="1"/>
  <c r="O1455" i="1"/>
  <c r="T1455" i="1" s="1"/>
  <c r="O1456" i="1"/>
  <c r="S1456" i="1" s="1"/>
  <c r="O1457" i="1"/>
  <c r="S1457" i="1" s="1"/>
  <c r="O1458" i="1"/>
  <c r="S1458" i="1" s="1"/>
  <c r="O1459" i="1"/>
  <c r="O1460" i="1"/>
  <c r="P1460" i="1" s="1"/>
  <c r="O1461" i="1"/>
  <c r="S1461" i="1" s="1"/>
  <c r="O1462" i="1"/>
  <c r="S1462" i="1" s="1"/>
  <c r="O1463" i="1"/>
  <c r="T1463" i="1" s="1"/>
  <c r="O1464" i="1"/>
  <c r="O1465" i="1"/>
  <c r="S1465" i="1" s="1"/>
  <c r="O1466" i="1"/>
  <c r="O1467" i="1"/>
  <c r="T1467" i="1" s="1"/>
  <c r="O1468" i="1"/>
  <c r="S1468" i="1" s="1"/>
  <c r="O1469" i="1"/>
  <c r="P1469" i="1" s="1"/>
  <c r="O1470" i="1"/>
  <c r="S1470" i="1" s="1"/>
  <c r="O1471" i="1"/>
  <c r="P1471" i="1" s="1"/>
  <c r="O1472" i="1"/>
  <c r="P1472" i="1" s="1"/>
  <c r="O1473" i="1"/>
  <c r="S1473" i="1" s="1"/>
  <c r="O1474" i="1"/>
  <c r="T1474" i="1" s="1"/>
  <c r="O1475" i="1"/>
  <c r="P1475" i="1" s="1"/>
  <c r="O1476" i="1"/>
  <c r="P1476" i="1" s="1"/>
  <c r="O1477" i="1"/>
  <c r="O1478" i="1"/>
  <c r="S1478" i="1" s="1"/>
  <c r="O1479" i="1"/>
  <c r="T1479" i="1" s="1"/>
  <c r="O1480" i="1"/>
  <c r="S1480" i="1" s="1"/>
  <c r="O1481" i="1"/>
  <c r="P1481" i="1" s="1"/>
  <c r="O1482" i="1"/>
  <c r="P1482" i="1" s="1"/>
  <c r="O1483" i="1"/>
  <c r="T1483" i="1" s="1"/>
  <c r="O1484" i="1"/>
  <c r="T1484" i="1" s="1"/>
  <c r="O1485" i="1"/>
  <c r="P1485" i="1" s="1"/>
  <c r="O1486" i="1"/>
  <c r="P1486" i="1" s="1"/>
  <c r="O1487" i="1"/>
  <c r="S1487" i="1" s="1"/>
  <c r="O1488" i="1"/>
  <c r="S1488" i="1" s="1"/>
  <c r="O1489" i="1"/>
  <c r="P1489" i="1" s="1"/>
  <c r="O1490" i="1"/>
  <c r="S1490" i="1" s="1"/>
  <c r="O1491" i="1"/>
  <c r="T1491" i="1" s="1"/>
  <c r="O1492" i="1"/>
  <c r="S1492" i="1" s="1"/>
  <c r="O1493" i="1"/>
  <c r="T1493" i="1" s="1"/>
  <c r="O1494" i="1"/>
  <c r="P1494" i="1" s="1"/>
  <c r="O1495" i="1"/>
  <c r="S1495" i="1" s="1"/>
  <c r="O1496" i="1"/>
  <c r="T1496" i="1" s="1"/>
  <c r="O1497" i="1"/>
  <c r="P1497" i="1" s="1"/>
  <c r="O1498" i="1"/>
  <c r="T1498" i="1" s="1"/>
  <c r="O1499" i="1"/>
  <c r="P1499" i="1" s="1"/>
  <c r="O1500" i="1"/>
  <c r="S1500" i="1" s="1"/>
  <c r="O1501" i="1"/>
  <c r="S1501" i="1" s="1"/>
  <c r="O1502" i="1"/>
  <c r="P1502" i="1" s="1"/>
  <c r="O1503" i="1"/>
  <c r="O1504" i="1"/>
  <c r="S1504" i="1" s="1"/>
  <c r="O1505" i="1"/>
  <c r="P1505" i="1" s="1"/>
  <c r="O1506" i="1"/>
  <c r="T1506" i="1" s="1"/>
  <c r="O1507" i="1"/>
  <c r="O1508" i="1"/>
  <c r="P1508" i="1" s="1"/>
  <c r="O1509" i="1"/>
  <c r="T1509" i="1" s="1"/>
  <c r="O1510" i="1"/>
  <c r="P1510" i="1" s="1"/>
  <c r="O1511" i="1"/>
  <c r="T1511" i="1" s="1"/>
  <c r="O1512" i="1"/>
  <c r="S1512" i="1" s="1"/>
  <c r="O1513" i="1"/>
  <c r="O1514" i="1"/>
  <c r="O1515" i="1"/>
  <c r="T1515" i="1" s="1"/>
  <c r="O1516" i="1"/>
  <c r="S1516" i="1" s="1"/>
  <c r="O1517" i="1"/>
  <c r="S1517" i="1" s="1"/>
  <c r="O1518" i="1"/>
  <c r="P1518" i="1" s="1"/>
  <c r="O1519" i="1"/>
  <c r="O1520" i="1"/>
  <c r="T1520" i="1" s="1"/>
  <c r="O1521" i="1"/>
  <c r="S1521" i="1" s="1"/>
  <c r="O1522" i="1"/>
  <c r="P1522" i="1" s="1"/>
  <c r="O1523" i="1"/>
  <c r="T1523" i="1" s="1"/>
  <c r="O1524" i="1"/>
  <c r="P1524" i="1" s="1"/>
  <c r="O1525" i="1"/>
  <c r="S1525" i="1" s="1"/>
  <c r="O1526" i="1"/>
  <c r="S1526" i="1" s="1"/>
  <c r="O1527" i="1"/>
  <c r="T1527" i="1" s="1"/>
  <c r="O1528" i="1"/>
  <c r="S1528" i="1" s="1"/>
  <c r="O1529" i="1"/>
  <c r="P1529" i="1" s="1"/>
  <c r="O1530" i="1"/>
  <c r="S1530" i="1" s="1"/>
  <c r="O1531" i="1"/>
  <c r="T1531" i="1" s="1"/>
  <c r="O1532" i="1"/>
  <c r="S1532" i="1" s="1"/>
  <c r="O1533" i="1"/>
  <c r="T1533" i="1" s="1"/>
  <c r="O1534" i="1"/>
  <c r="T1534" i="1" s="1"/>
  <c r="O1535" i="1"/>
  <c r="P1535" i="1" s="1"/>
  <c r="O1536" i="1"/>
  <c r="T1536" i="1" s="1"/>
  <c r="O1537" i="1"/>
  <c r="P1537" i="1" s="1"/>
  <c r="O1538" i="1"/>
  <c r="S1538" i="1" s="1"/>
  <c r="O1539" i="1"/>
  <c r="T1539" i="1" s="1"/>
  <c r="O1540" i="1"/>
  <c r="S1540" i="1" s="1"/>
  <c r="O1541" i="1"/>
  <c r="O1542" i="1"/>
  <c r="P1542" i="1" s="1"/>
  <c r="O1543" i="1"/>
  <c r="T1543" i="1" s="1"/>
  <c r="O1544" i="1"/>
  <c r="P1544" i="1" s="1"/>
  <c r="O1545" i="1"/>
  <c r="O1546" i="1"/>
  <c r="P1546" i="1" s="1"/>
  <c r="O1547" i="1"/>
  <c r="T1547" i="1" s="1"/>
  <c r="O1548" i="1"/>
  <c r="T1548" i="1" s="1"/>
  <c r="O1549" i="1"/>
  <c r="S1549" i="1" s="1"/>
  <c r="O1550" i="1"/>
  <c r="P1550" i="1" s="1"/>
  <c r="O1551" i="1"/>
  <c r="T1551" i="1" s="1"/>
  <c r="O1552" i="1"/>
  <c r="S1552" i="1" s="1"/>
  <c r="O1553" i="1"/>
  <c r="O1554" i="1"/>
  <c r="T1554" i="1" s="1"/>
  <c r="O1555" i="1"/>
  <c r="P1555" i="1" s="1"/>
  <c r="O1556" i="1"/>
  <c r="P1556" i="1" s="1"/>
  <c r="P1390" i="1"/>
  <c r="P1414" i="1"/>
  <c r="P1426" i="1"/>
  <c r="P1436" i="1"/>
  <c r="P1474" i="1"/>
  <c r="P1487" i="1"/>
  <c r="P1534" i="1"/>
  <c r="P1547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R1395" i="1" s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R1407" i="1" s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R1419" i="1" s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R1431" i="1" s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R1443" i="1" s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R1455" i="1" s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R1467" i="1" s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R1491" i="1" s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R1503" i="1" s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R1515" i="1" s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R1527" i="1" s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R1539" i="1" s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R1551" i="1" s="1"/>
  <c r="Q1552" i="1"/>
  <c r="Q1553" i="1"/>
  <c r="Q1554" i="1"/>
  <c r="Q1555" i="1"/>
  <c r="Q1556" i="1"/>
  <c r="R1479" i="1"/>
  <c r="S1418" i="1"/>
  <c r="S1419" i="1"/>
  <c r="S1423" i="1"/>
  <c r="S1439" i="1"/>
  <c r="S1451" i="1"/>
  <c r="S1474" i="1"/>
  <c r="S1510" i="1"/>
  <c r="S1511" i="1"/>
  <c r="S1535" i="1"/>
  <c r="T1378" i="1"/>
  <c r="T1391" i="1"/>
  <c r="T1402" i="1"/>
  <c r="T1427" i="1"/>
  <c r="T1438" i="1"/>
  <c r="T1450" i="1"/>
  <c r="T1486" i="1"/>
  <c r="T1487" i="1"/>
  <c r="T1499" i="1"/>
  <c r="T1510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O1290" i="1"/>
  <c r="T1290" i="1" s="1"/>
  <c r="O1291" i="1"/>
  <c r="T1291" i="1" s="1"/>
  <c r="O1292" i="1"/>
  <c r="T1292" i="1" s="1"/>
  <c r="O1293" i="1"/>
  <c r="S1293" i="1" s="1"/>
  <c r="O1294" i="1"/>
  <c r="O1295" i="1"/>
  <c r="S1295" i="1" s="1"/>
  <c r="O1296" i="1"/>
  <c r="S1296" i="1" s="1"/>
  <c r="O1297" i="1"/>
  <c r="S1297" i="1" s="1"/>
  <c r="O1298" i="1"/>
  <c r="T1298" i="1" s="1"/>
  <c r="O1299" i="1"/>
  <c r="P1299" i="1" s="1"/>
  <c r="O1300" i="1"/>
  <c r="P1300" i="1" s="1"/>
  <c r="O1301" i="1"/>
  <c r="T1301" i="1" s="1"/>
  <c r="O1302" i="1"/>
  <c r="T1302" i="1" s="1"/>
  <c r="O1303" i="1"/>
  <c r="T1303" i="1" s="1"/>
  <c r="O1304" i="1"/>
  <c r="P1304" i="1" s="1"/>
  <c r="O1305" i="1"/>
  <c r="T1305" i="1" s="1"/>
  <c r="O1306" i="1"/>
  <c r="O1307" i="1"/>
  <c r="S1307" i="1" s="1"/>
  <c r="O1308" i="1"/>
  <c r="S1308" i="1" s="1"/>
  <c r="O1309" i="1"/>
  <c r="S1309" i="1" s="1"/>
  <c r="O1310" i="1"/>
  <c r="T1310" i="1" s="1"/>
  <c r="O1311" i="1"/>
  <c r="S1311" i="1" s="1"/>
  <c r="O1312" i="1"/>
  <c r="P1312" i="1" s="1"/>
  <c r="O1313" i="1"/>
  <c r="T1313" i="1" s="1"/>
  <c r="O1314" i="1"/>
  <c r="T1314" i="1" s="1"/>
  <c r="O1315" i="1"/>
  <c r="T1315" i="1" s="1"/>
  <c r="O1316" i="1"/>
  <c r="O1317" i="1"/>
  <c r="P1317" i="1" s="1"/>
  <c r="O1318" i="1"/>
  <c r="P1318" i="1" s="1"/>
  <c r="O1319" i="1"/>
  <c r="S1319" i="1" s="1"/>
  <c r="O1320" i="1"/>
  <c r="S1320" i="1" s="1"/>
  <c r="O1321" i="1"/>
  <c r="S1321" i="1" s="1"/>
  <c r="O1322" i="1"/>
  <c r="T1322" i="1" s="1"/>
  <c r="O1323" i="1"/>
  <c r="P1323" i="1" s="1"/>
  <c r="O1324" i="1"/>
  <c r="O1325" i="1"/>
  <c r="T1325" i="1" s="1"/>
  <c r="O1326" i="1"/>
  <c r="O1327" i="1"/>
  <c r="T1327" i="1" s="1"/>
  <c r="O1328" i="1"/>
  <c r="S1328" i="1" s="1"/>
  <c r="O1329" i="1"/>
  <c r="T1329" i="1" s="1"/>
  <c r="O1330" i="1"/>
  <c r="P1330" i="1" s="1"/>
  <c r="O1331" i="1"/>
  <c r="S1331" i="1" s="1"/>
  <c r="O1332" i="1"/>
  <c r="S1332" i="1" s="1"/>
  <c r="O1333" i="1"/>
  <c r="S1333" i="1" s="1"/>
  <c r="O1334" i="1"/>
  <c r="T1334" i="1" s="1"/>
  <c r="O1335" i="1"/>
  <c r="T1335" i="1" s="1"/>
  <c r="O1336" i="1"/>
  <c r="P1336" i="1" s="1"/>
  <c r="O1337" i="1"/>
  <c r="T1337" i="1" s="1"/>
  <c r="O1338" i="1"/>
  <c r="T1338" i="1" s="1"/>
  <c r="O1339" i="1"/>
  <c r="T1339" i="1" s="1"/>
  <c r="O1340" i="1"/>
  <c r="P1340" i="1" s="1"/>
  <c r="O1341" i="1"/>
  <c r="P1341" i="1" s="1"/>
  <c r="O1342" i="1"/>
  <c r="P1342" i="1" s="1"/>
  <c r="O1343" i="1"/>
  <c r="S1343" i="1" s="1"/>
  <c r="O1344" i="1"/>
  <c r="O1345" i="1"/>
  <c r="S1345" i="1" s="1"/>
  <c r="O1346" i="1"/>
  <c r="T1346" i="1" s="1"/>
  <c r="O1347" i="1"/>
  <c r="S1347" i="1" s="1"/>
  <c r="O1348" i="1"/>
  <c r="S1348" i="1" s="1"/>
  <c r="O1349" i="1"/>
  <c r="T1349" i="1" s="1"/>
  <c r="O1350" i="1"/>
  <c r="T1350" i="1" s="1"/>
  <c r="O1351" i="1"/>
  <c r="T1351" i="1" s="1"/>
  <c r="O1352" i="1"/>
  <c r="S1352" i="1" s="1"/>
  <c r="O1353" i="1"/>
  <c r="P1353" i="1" s="1"/>
  <c r="O1354" i="1"/>
  <c r="P1354" i="1" s="1"/>
  <c r="O1355" i="1"/>
  <c r="S1355" i="1" s="1"/>
  <c r="O1356" i="1"/>
  <c r="O1357" i="1"/>
  <c r="S1357" i="1" s="1"/>
  <c r="O1358" i="1"/>
  <c r="T1358" i="1" s="1"/>
  <c r="O1359" i="1"/>
  <c r="P1359" i="1" s="1"/>
  <c r="O1360" i="1"/>
  <c r="O1361" i="1"/>
  <c r="T1361" i="1" s="1"/>
  <c r="O1362" i="1"/>
  <c r="T1362" i="1" s="1"/>
  <c r="O1363" i="1"/>
  <c r="T1363" i="1" s="1"/>
  <c r="O1364" i="1"/>
  <c r="P1364" i="1" s="1"/>
  <c r="O1365" i="1"/>
  <c r="P1365" i="1" s="1"/>
  <c r="O1366" i="1"/>
  <c r="P1366" i="1" s="1"/>
  <c r="O1367" i="1"/>
  <c r="S1367" i="1" s="1"/>
  <c r="O1368" i="1"/>
  <c r="S1368" i="1" s="1"/>
  <c r="O1369" i="1"/>
  <c r="S1369" i="1" s="1"/>
  <c r="O1370" i="1"/>
  <c r="T1370" i="1" s="1"/>
  <c r="O1371" i="1"/>
  <c r="T1371" i="1" s="1"/>
  <c r="O1372" i="1"/>
  <c r="P1372" i="1" s="1"/>
  <c r="O1373" i="1"/>
  <c r="T1373" i="1" s="1"/>
  <c r="O1374" i="1"/>
  <c r="T1374" i="1" s="1"/>
  <c r="O1375" i="1"/>
  <c r="T1375" i="1" s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B3" i="1"/>
  <c r="C3" i="1"/>
  <c r="D3" i="1"/>
  <c r="E3" i="1"/>
  <c r="F3" i="1"/>
  <c r="G3" i="1"/>
  <c r="H3" i="1"/>
  <c r="I3" i="1" s="1"/>
  <c r="J3" i="1"/>
  <c r="O3" i="1"/>
  <c r="P3" i="1" s="1"/>
  <c r="Q3" i="1"/>
  <c r="U3" i="1"/>
  <c r="V3" i="1"/>
  <c r="W3" i="1"/>
  <c r="X3" i="1"/>
  <c r="B4" i="1"/>
  <c r="C4" i="1"/>
  <c r="D4" i="1"/>
  <c r="E4" i="1"/>
  <c r="F4" i="1"/>
  <c r="G4" i="1"/>
  <c r="H4" i="1"/>
  <c r="I4" i="1" s="1"/>
  <c r="J4" i="1"/>
  <c r="O4" i="1"/>
  <c r="P4" i="1" s="1"/>
  <c r="Q4" i="1"/>
  <c r="U4" i="1"/>
  <c r="V4" i="1"/>
  <c r="W4" i="1"/>
  <c r="X4" i="1"/>
  <c r="B5" i="1"/>
  <c r="C5" i="1"/>
  <c r="D5" i="1"/>
  <c r="E5" i="1"/>
  <c r="F5" i="1"/>
  <c r="G5" i="1"/>
  <c r="H5" i="1"/>
  <c r="I5" i="1" s="1"/>
  <c r="J5" i="1"/>
  <c r="O5" i="1"/>
  <c r="P5" i="1" s="1"/>
  <c r="Q5" i="1"/>
  <c r="U5" i="1"/>
  <c r="V5" i="1"/>
  <c r="W5" i="1"/>
  <c r="X5" i="1"/>
  <c r="B6" i="1"/>
  <c r="C6" i="1"/>
  <c r="D6" i="1"/>
  <c r="E6" i="1"/>
  <c r="F6" i="1"/>
  <c r="G6" i="1"/>
  <c r="H6" i="1"/>
  <c r="I6" i="1" s="1"/>
  <c r="J6" i="1"/>
  <c r="O6" i="1"/>
  <c r="P6" i="1" s="1"/>
  <c r="Q6" i="1"/>
  <c r="U6" i="1"/>
  <c r="V6" i="1"/>
  <c r="W6" i="1"/>
  <c r="X6" i="1"/>
  <c r="B7" i="1"/>
  <c r="C7" i="1"/>
  <c r="D7" i="1"/>
  <c r="E7" i="1"/>
  <c r="F7" i="1"/>
  <c r="G7" i="1"/>
  <c r="H7" i="1"/>
  <c r="I7" i="1" s="1"/>
  <c r="J7" i="1"/>
  <c r="O7" i="1"/>
  <c r="P7" i="1" s="1"/>
  <c r="Q7" i="1"/>
  <c r="U7" i="1"/>
  <c r="V7" i="1"/>
  <c r="W7" i="1"/>
  <c r="X7" i="1"/>
  <c r="B8" i="1"/>
  <c r="C8" i="1"/>
  <c r="D8" i="1"/>
  <c r="E8" i="1"/>
  <c r="F8" i="1"/>
  <c r="G8" i="1"/>
  <c r="H8" i="1"/>
  <c r="I8" i="1" s="1"/>
  <c r="J8" i="1"/>
  <c r="O8" i="1"/>
  <c r="P8" i="1" s="1"/>
  <c r="Q8" i="1"/>
  <c r="U8" i="1"/>
  <c r="V8" i="1"/>
  <c r="W8" i="1"/>
  <c r="X8" i="1"/>
  <c r="B9" i="1"/>
  <c r="C9" i="1"/>
  <c r="D9" i="1"/>
  <c r="E9" i="1"/>
  <c r="F9" i="1"/>
  <c r="G9" i="1"/>
  <c r="H9" i="1"/>
  <c r="I9" i="1" s="1"/>
  <c r="J9" i="1"/>
  <c r="O9" i="1"/>
  <c r="Q9" i="1"/>
  <c r="U9" i="1"/>
  <c r="V9" i="1"/>
  <c r="W9" i="1"/>
  <c r="X9" i="1"/>
  <c r="B10" i="1"/>
  <c r="C10" i="1"/>
  <c r="D10" i="1"/>
  <c r="E10" i="1"/>
  <c r="F10" i="1"/>
  <c r="G10" i="1"/>
  <c r="H10" i="1"/>
  <c r="I10" i="1" s="1"/>
  <c r="J10" i="1"/>
  <c r="O10" i="1"/>
  <c r="Q10" i="1"/>
  <c r="U10" i="1"/>
  <c r="V10" i="1"/>
  <c r="W10" i="1"/>
  <c r="X10" i="1"/>
  <c r="B11" i="1"/>
  <c r="C11" i="1"/>
  <c r="D11" i="1"/>
  <c r="E11" i="1"/>
  <c r="F11" i="1"/>
  <c r="G11" i="1"/>
  <c r="H11" i="1"/>
  <c r="I11" i="1" s="1"/>
  <c r="J11" i="1"/>
  <c r="O11" i="1"/>
  <c r="Q11" i="1"/>
  <c r="U11" i="1"/>
  <c r="V11" i="1"/>
  <c r="W11" i="1"/>
  <c r="X11" i="1"/>
  <c r="B12" i="1"/>
  <c r="C12" i="1"/>
  <c r="D12" i="1"/>
  <c r="E12" i="1"/>
  <c r="F12" i="1"/>
  <c r="G12" i="1"/>
  <c r="H12" i="1"/>
  <c r="I12" i="1" s="1"/>
  <c r="J12" i="1"/>
  <c r="O12" i="1"/>
  <c r="Q12" i="1"/>
  <c r="U12" i="1"/>
  <c r="V12" i="1"/>
  <c r="W12" i="1"/>
  <c r="X12" i="1"/>
  <c r="B13" i="1"/>
  <c r="C13" i="1"/>
  <c r="D13" i="1"/>
  <c r="E13" i="1"/>
  <c r="F13" i="1"/>
  <c r="G13" i="1"/>
  <c r="H13" i="1"/>
  <c r="I13" i="1" s="1"/>
  <c r="J13" i="1"/>
  <c r="O13" i="1"/>
  <c r="Q13" i="1"/>
  <c r="U13" i="1"/>
  <c r="V13" i="1"/>
  <c r="W13" i="1"/>
  <c r="X13" i="1"/>
  <c r="B14" i="1"/>
  <c r="C14" i="1"/>
  <c r="D14" i="1"/>
  <c r="E14" i="1"/>
  <c r="F14" i="1"/>
  <c r="G14" i="1"/>
  <c r="H14" i="1"/>
  <c r="I14" i="1" s="1"/>
  <c r="J14" i="1"/>
  <c r="O14" i="1"/>
  <c r="Q14" i="1"/>
  <c r="U14" i="1"/>
  <c r="V14" i="1"/>
  <c r="W14" i="1"/>
  <c r="X14" i="1"/>
  <c r="B15" i="1"/>
  <c r="C15" i="1"/>
  <c r="D15" i="1"/>
  <c r="E15" i="1"/>
  <c r="F15" i="1"/>
  <c r="G15" i="1"/>
  <c r="H15" i="1"/>
  <c r="I15" i="1" s="1"/>
  <c r="J15" i="1"/>
  <c r="O15" i="1"/>
  <c r="Q15" i="1"/>
  <c r="U15" i="1"/>
  <c r="V15" i="1"/>
  <c r="W15" i="1"/>
  <c r="X15" i="1"/>
  <c r="B16" i="1"/>
  <c r="C16" i="1"/>
  <c r="D16" i="1"/>
  <c r="E16" i="1"/>
  <c r="F16" i="1"/>
  <c r="G16" i="1"/>
  <c r="H16" i="1"/>
  <c r="I16" i="1" s="1"/>
  <c r="J16" i="1"/>
  <c r="O16" i="1"/>
  <c r="Q16" i="1"/>
  <c r="U16" i="1"/>
  <c r="V16" i="1"/>
  <c r="W16" i="1"/>
  <c r="X16" i="1"/>
  <c r="B17" i="1"/>
  <c r="C17" i="1"/>
  <c r="D17" i="1"/>
  <c r="E17" i="1"/>
  <c r="F17" i="1"/>
  <c r="G17" i="1"/>
  <c r="H17" i="1"/>
  <c r="I17" i="1" s="1"/>
  <c r="J17" i="1"/>
  <c r="O17" i="1"/>
  <c r="Q17" i="1"/>
  <c r="U17" i="1"/>
  <c r="V17" i="1"/>
  <c r="W17" i="1"/>
  <c r="X17" i="1"/>
  <c r="B18" i="1"/>
  <c r="C18" i="1"/>
  <c r="D18" i="1"/>
  <c r="E18" i="1"/>
  <c r="F18" i="1"/>
  <c r="G18" i="1"/>
  <c r="H18" i="1"/>
  <c r="I18" i="1" s="1"/>
  <c r="J18" i="1"/>
  <c r="O18" i="1"/>
  <c r="Q18" i="1"/>
  <c r="U18" i="1"/>
  <c r="V18" i="1"/>
  <c r="W18" i="1"/>
  <c r="X18" i="1"/>
  <c r="B19" i="1"/>
  <c r="C19" i="1"/>
  <c r="D19" i="1"/>
  <c r="E19" i="1"/>
  <c r="F19" i="1"/>
  <c r="G19" i="1"/>
  <c r="H19" i="1"/>
  <c r="I19" i="1" s="1"/>
  <c r="J19" i="1"/>
  <c r="O19" i="1"/>
  <c r="Q19" i="1"/>
  <c r="U19" i="1"/>
  <c r="V19" i="1"/>
  <c r="W19" i="1"/>
  <c r="X19" i="1"/>
  <c r="B20" i="1"/>
  <c r="C20" i="1"/>
  <c r="D20" i="1"/>
  <c r="E20" i="1"/>
  <c r="F20" i="1"/>
  <c r="G20" i="1"/>
  <c r="H20" i="1"/>
  <c r="I20" i="1" s="1"/>
  <c r="J20" i="1"/>
  <c r="O20" i="1"/>
  <c r="Q20" i="1"/>
  <c r="U20" i="1"/>
  <c r="V20" i="1"/>
  <c r="W20" i="1"/>
  <c r="X20" i="1"/>
  <c r="B21" i="1"/>
  <c r="C21" i="1"/>
  <c r="D21" i="1"/>
  <c r="E21" i="1"/>
  <c r="F21" i="1"/>
  <c r="G21" i="1"/>
  <c r="H21" i="1"/>
  <c r="I21" i="1" s="1"/>
  <c r="J21" i="1"/>
  <c r="O21" i="1"/>
  <c r="Q21" i="1"/>
  <c r="U21" i="1"/>
  <c r="V21" i="1"/>
  <c r="W21" i="1"/>
  <c r="X21" i="1"/>
  <c r="B22" i="1"/>
  <c r="C22" i="1"/>
  <c r="D22" i="1"/>
  <c r="E22" i="1"/>
  <c r="F22" i="1"/>
  <c r="G22" i="1"/>
  <c r="H22" i="1"/>
  <c r="I22" i="1" s="1"/>
  <c r="J22" i="1"/>
  <c r="O22" i="1"/>
  <c r="Q22" i="1"/>
  <c r="U22" i="1"/>
  <c r="V22" i="1"/>
  <c r="W22" i="1"/>
  <c r="X22" i="1"/>
  <c r="B23" i="1"/>
  <c r="C23" i="1"/>
  <c r="D23" i="1"/>
  <c r="E23" i="1"/>
  <c r="F23" i="1"/>
  <c r="G23" i="1"/>
  <c r="H23" i="1"/>
  <c r="I23" i="1" s="1"/>
  <c r="J23" i="1"/>
  <c r="O23" i="1"/>
  <c r="Q23" i="1"/>
  <c r="U23" i="1"/>
  <c r="V23" i="1"/>
  <c r="W23" i="1"/>
  <c r="X23" i="1"/>
  <c r="B24" i="1"/>
  <c r="C24" i="1"/>
  <c r="D24" i="1"/>
  <c r="E24" i="1"/>
  <c r="F24" i="1"/>
  <c r="G24" i="1"/>
  <c r="H24" i="1"/>
  <c r="I24" i="1" s="1"/>
  <c r="J24" i="1"/>
  <c r="O24" i="1"/>
  <c r="Q24" i="1"/>
  <c r="U24" i="1"/>
  <c r="V24" i="1"/>
  <c r="W24" i="1"/>
  <c r="X24" i="1"/>
  <c r="B25" i="1"/>
  <c r="C25" i="1"/>
  <c r="D25" i="1"/>
  <c r="E25" i="1"/>
  <c r="F25" i="1"/>
  <c r="G25" i="1"/>
  <c r="H25" i="1"/>
  <c r="I25" i="1" s="1"/>
  <c r="J25" i="1"/>
  <c r="O25" i="1"/>
  <c r="Q25" i="1"/>
  <c r="U25" i="1"/>
  <c r="V25" i="1"/>
  <c r="W25" i="1"/>
  <c r="X25" i="1"/>
  <c r="B26" i="1"/>
  <c r="C26" i="1"/>
  <c r="D26" i="1"/>
  <c r="E26" i="1"/>
  <c r="F26" i="1"/>
  <c r="G26" i="1"/>
  <c r="H26" i="1"/>
  <c r="I26" i="1" s="1"/>
  <c r="J26" i="1"/>
  <c r="O26" i="1"/>
  <c r="Q26" i="1"/>
  <c r="U26" i="1"/>
  <c r="V26" i="1"/>
  <c r="W26" i="1"/>
  <c r="X26" i="1"/>
  <c r="B27" i="1"/>
  <c r="C27" i="1"/>
  <c r="D27" i="1"/>
  <c r="E27" i="1"/>
  <c r="F27" i="1"/>
  <c r="G27" i="1"/>
  <c r="H27" i="1"/>
  <c r="I27" i="1" s="1"/>
  <c r="J27" i="1"/>
  <c r="O27" i="1"/>
  <c r="Q27" i="1"/>
  <c r="U27" i="1"/>
  <c r="V27" i="1"/>
  <c r="W27" i="1"/>
  <c r="X27" i="1"/>
  <c r="B28" i="1"/>
  <c r="C28" i="1"/>
  <c r="D28" i="1"/>
  <c r="E28" i="1"/>
  <c r="F28" i="1"/>
  <c r="G28" i="1"/>
  <c r="H28" i="1"/>
  <c r="I28" i="1" s="1"/>
  <c r="J28" i="1"/>
  <c r="O28" i="1"/>
  <c r="Q28" i="1"/>
  <c r="U28" i="1"/>
  <c r="V28" i="1"/>
  <c r="W28" i="1"/>
  <c r="X28" i="1"/>
  <c r="B29" i="1"/>
  <c r="C29" i="1"/>
  <c r="D29" i="1"/>
  <c r="E29" i="1"/>
  <c r="F29" i="1"/>
  <c r="G29" i="1"/>
  <c r="H29" i="1"/>
  <c r="I29" i="1" s="1"/>
  <c r="J29" i="1"/>
  <c r="O29" i="1"/>
  <c r="Q29" i="1"/>
  <c r="U29" i="1"/>
  <c r="V29" i="1"/>
  <c r="W29" i="1"/>
  <c r="X29" i="1"/>
  <c r="B30" i="1"/>
  <c r="C30" i="1"/>
  <c r="D30" i="1"/>
  <c r="E30" i="1"/>
  <c r="F30" i="1"/>
  <c r="G30" i="1"/>
  <c r="H30" i="1"/>
  <c r="I30" i="1" s="1"/>
  <c r="J30" i="1"/>
  <c r="O30" i="1"/>
  <c r="Q30" i="1"/>
  <c r="U30" i="1"/>
  <c r="V30" i="1"/>
  <c r="W30" i="1"/>
  <c r="X30" i="1"/>
  <c r="B31" i="1"/>
  <c r="C31" i="1"/>
  <c r="D31" i="1"/>
  <c r="E31" i="1"/>
  <c r="F31" i="1"/>
  <c r="G31" i="1"/>
  <c r="H31" i="1"/>
  <c r="I31" i="1" s="1"/>
  <c r="J31" i="1"/>
  <c r="O31" i="1"/>
  <c r="Q31" i="1"/>
  <c r="U31" i="1"/>
  <c r="V31" i="1"/>
  <c r="W31" i="1"/>
  <c r="X31" i="1"/>
  <c r="B32" i="1"/>
  <c r="C32" i="1"/>
  <c r="D32" i="1"/>
  <c r="E32" i="1"/>
  <c r="F32" i="1"/>
  <c r="G32" i="1"/>
  <c r="H32" i="1"/>
  <c r="I32" i="1" s="1"/>
  <c r="J32" i="1"/>
  <c r="O32" i="1"/>
  <c r="Q32" i="1"/>
  <c r="U32" i="1"/>
  <c r="V32" i="1"/>
  <c r="W32" i="1"/>
  <c r="X32" i="1"/>
  <c r="B33" i="1"/>
  <c r="C33" i="1"/>
  <c r="D33" i="1"/>
  <c r="E33" i="1"/>
  <c r="F33" i="1"/>
  <c r="G33" i="1"/>
  <c r="H33" i="1"/>
  <c r="I33" i="1" s="1"/>
  <c r="J33" i="1"/>
  <c r="O33" i="1"/>
  <c r="Q33" i="1"/>
  <c r="U33" i="1"/>
  <c r="V33" i="1"/>
  <c r="W33" i="1"/>
  <c r="X33" i="1"/>
  <c r="B34" i="1"/>
  <c r="C34" i="1"/>
  <c r="D34" i="1"/>
  <c r="E34" i="1"/>
  <c r="F34" i="1"/>
  <c r="G34" i="1"/>
  <c r="H34" i="1"/>
  <c r="I34" i="1" s="1"/>
  <c r="J34" i="1"/>
  <c r="O34" i="1"/>
  <c r="Q34" i="1"/>
  <c r="U34" i="1"/>
  <c r="V34" i="1"/>
  <c r="W34" i="1"/>
  <c r="X34" i="1"/>
  <c r="B35" i="1"/>
  <c r="C35" i="1"/>
  <c r="D35" i="1"/>
  <c r="E35" i="1"/>
  <c r="F35" i="1"/>
  <c r="G35" i="1"/>
  <c r="H35" i="1"/>
  <c r="I35" i="1" s="1"/>
  <c r="J35" i="1"/>
  <c r="O35" i="1"/>
  <c r="Q35" i="1"/>
  <c r="U35" i="1"/>
  <c r="V35" i="1"/>
  <c r="W35" i="1"/>
  <c r="X35" i="1"/>
  <c r="B36" i="1"/>
  <c r="C36" i="1"/>
  <c r="D36" i="1"/>
  <c r="E36" i="1"/>
  <c r="F36" i="1"/>
  <c r="G36" i="1"/>
  <c r="H36" i="1"/>
  <c r="I36" i="1" s="1"/>
  <c r="J36" i="1"/>
  <c r="O36" i="1"/>
  <c r="Q36" i="1"/>
  <c r="U36" i="1"/>
  <c r="V36" i="1"/>
  <c r="W36" i="1"/>
  <c r="X36" i="1"/>
  <c r="B37" i="1"/>
  <c r="C37" i="1"/>
  <c r="D37" i="1"/>
  <c r="E37" i="1"/>
  <c r="F37" i="1"/>
  <c r="G37" i="1"/>
  <c r="H37" i="1"/>
  <c r="I37" i="1" s="1"/>
  <c r="J37" i="1"/>
  <c r="O37" i="1"/>
  <c r="Q37" i="1"/>
  <c r="U37" i="1"/>
  <c r="V37" i="1"/>
  <c r="W37" i="1"/>
  <c r="X37" i="1"/>
  <c r="B38" i="1"/>
  <c r="C38" i="1"/>
  <c r="D38" i="1"/>
  <c r="E38" i="1"/>
  <c r="F38" i="1"/>
  <c r="G38" i="1"/>
  <c r="H38" i="1"/>
  <c r="I38" i="1" s="1"/>
  <c r="J38" i="1"/>
  <c r="O38" i="1"/>
  <c r="Q38" i="1"/>
  <c r="U38" i="1"/>
  <c r="V38" i="1"/>
  <c r="W38" i="1"/>
  <c r="X38" i="1"/>
  <c r="B39" i="1"/>
  <c r="C39" i="1"/>
  <c r="D39" i="1"/>
  <c r="E39" i="1"/>
  <c r="F39" i="1"/>
  <c r="G39" i="1"/>
  <c r="H39" i="1"/>
  <c r="I39" i="1" s="1"/>
  <c r="J39" i="1"/>
  <c r="O39" i="1"/>
  <c r="Q39" i="1"/>
  <c r="U39" i="1"/>
  <c r="V39" i="1"/>
  <c r="W39" i="1"/>
  <c r="X39" i="1"/>
  <c r="B40" i="1"/>
  <c r="C40" i="1"/>
  <c r="D40" i="1"/>
  <c r="E40" i="1"/>
  <c r="F40" i="1"/>
  <c r="G40" i="1"/>
  <c r="H40" i="1"/>
  <c r="I40" i="1" s="1"/>
  <c r="J40" i="1"/>
  <c r="O40" i="1"/>
  <c r="Q40" i="1"/>
  <c r="U40" i="1"/>
  <c r="V40" i="1"/>
  <c r="W40" i="1"/>
  <c r="X40" i="1"/>
  <c r="B41" i="1"/>
  <c r="C41" i="1"/>
  <c r="D41" i="1"/>
  <c r="E41" i="1"/>
  <c r="F41" i="1"/>
  <c r="G41" i="1"/>
  <c r="H41" i="1"/>
  <c r="I41" i="1" s="1"/>
  <c r="J41" i="1"/>
  <c r="O41" i="1"/>
  <c r="Q41" i="1"/>
  <c r="U41" i="1"/>
  <c r="V41" i="1"/>
  <c r="W41" i="1"/>
  <c r="X41" i="1"/>
  <c r="B42" i="1"/>
  <c r="C42" i="1"/>
  <c r="D42" i="1"/>
  <c r="E42" i="1"/>
  <c r="F42" i="1"/>
  <c r="G42" i="1"/>
  <c r="H42" i="1"/>
  <c r="I42" i="1" s="1"/>
  <c r="J42" i="1"/>
  <c r="O42" i="1"/>
  <c r="Q42" i="1"/>
  <c r="U42" i="1"/>
  <c r="V42" i="1"/>
  <c r="W42" i="1"/>
  <c r="X42" i="1"/>
  <c r="B43" i="1"/>
  <c r="C43" i="1"/>
  <c r="D43" i="1"/>
  <c r="E43" i="1"/>
  <c r="F43" i="1"/>
  <c r="G43" i="1"/>
  <c r="H43" i="1"/>
  <c r="I43" i="1" s="1"/>
  <c r="J43" i="1"/>
  <c r="O43" i="1"/>
  <c r="Q43" i="1"/>
  <c r="U43" i="1"/>
  <c r="V43" i="1"/>
  <c r="W43" i="1"/>
  <c r="X43" i="1"/>
  <c r="B44" i="1"/>
  <c r="C44" i="1"/>
  <c r="D44" i="1"/>
  <c r="E44" i="1"/>
  <c r="F44" i="1"/>
  <c r="G44" i="1"/>
  <c r="H44" i="1"/>
  <c r="I44" i="1" s="1"/>
  <c r="J44" i="1"/>
  <c r="O44" i="1"/>
  <c r="Q44" i="1"/>
  <c r="U44" i="1"/>
  <c r="V44" i="1"/>
  <c r="W44" i="1"/>
  <c r="X44" i="1"/>
  <c r="B45" i="1"/>
  <c r="C45" i="1"/>
  <c r="D45" i="1"/>
  <c r="E45" i="1"/>
  <c r="F45" i="1"/>
  <c r="G45" i="1"/>
  <c r="H45" i="1"/>
  <c r="I45" i="1" s="1"/>
  <c r="J45" i="1"/>
  <c r="O45" i="1"/>
  <c r="Q45" i="1"/>
  <c r="U45" i="1"/>
  <c r="V45" i="1"/>
  <c r="W45" i="1"/>
  <c r="X45" i="1"/>
  <c r="B46" i="1"/>
  <c r="C46" i="1"/>
  <c r="D46" i="1"/>
  <c r="E46" i="1"/>
  <c r="F46" i="1"/>
  <c r="G46" i="1"/>
  <c r="H46" i="1"/>
  <c r="I46" i="1" s="1"/>
  <c r="J46" i="1"/>
  <c r="O46" i="1"/>
  <c r="Q46" i="1"/>
  <c r="U46" i="1"/>
  <c r="V46" i="1"/>
  <c r="W46" i="1"/>
  <c r="X46" i="1"/>
  <c r="B47" i="1"/>
  <c r="C47" i="1"/>
  <c r="D47" i="1"/>
  <c r="E47" i="1"/>
  <c r="F47" i="1"/>
  <c r="G47" i="1"/>
  <c r="H47" i="1"/>
  <c r="I47" i="1" s="1"/>
  <c r="J47" i="1"/>
  <c r="O47" i="1"/>
  <c r="Q47" i="1"/>
  <c r="U47" i="1"/>
  <c r="V47" i="1"/>
  <c r="W47" i="1"/>
  <c r="X47" i="1"/>
  <c r="B48" i="1"/>
  <c r="C48" i="1"/>
  <c r="D48" i="1"/>
  <c r="E48" i="1"/>
  <c r="F48" i="1"/>
  <c r="G48" i="1"/>
  <c r="H48" i="1"/>
  <c r="I48" i="1" s="1"/>
  <c r="J48" i="1"/>
  <c r="O48" i="1"/>
  <c r="Q48" i="1"/>
  <c r="U48" i="1"/>
  <c r="V48" i="1"/>
  <c r="W48" i="1"/>
  <c r="X48" i="1"/>
  <c r="B49" i="1"/>
  <c r="C49" i="1"/>
  <c r="D49" i="1"/>
  <c r="E49" i="1"/>
  <c r="F49" i="1"/>
  <c r="G49" i="1"/>
  <c r="H49" i="1"/>
  <c r="I49" i="1" s="1"/>
  <c r="J49" i="1"/>
  <c r="O49" i="1"/>
  <c r="Q49" i="1"/>
  <c r="U49" i="1"/>
  <c r="V49" i="1"/>
  <c r="W49" i="1"/>
  <c r="X49" i="1"/>
  <c r="B50" i="1"/>
  <c r="C50" i="1"/>
  <c r="D50" i="1"/>
  <c r="E50" i="1"/>
  <c r="F50" i="1"/>
  <c r="G50" i="1"/>
  <c r="H50" i="1"/>
  <c r="I50" i="1" s="1"/>
  <c r="J50" i="1"/>
  <c r="O50" i="1"/>
  <c r="Q50" i="1"/>
  <c r="U50" i="1"/>
  <c r="V50" i="1"/>
  <c r="W50" i="1"/>
  <c r="X50" i="1"/>
  <c r="B51" i="1"/>
  <c r="C51" i="1"/>
  <c r="D51" i="1"/>
  <c r="E51" i="1"/>
  <c r="F51" i="1"/>
  <c r="G51" i="1"/>
  <c r="H51" i="1"/>
  <c r="I51" i="1" s="1"/>
  <c r="J51" i="1"/>
  <c r="O51" i="1"/>
  <c r="Q51" i="1"/>
  <c r="U51" i="1"/>
  <c r="V51" i="1"/>
  <c r="W51" i="1"/>
  <c r="X51" i="1"/>
  <c r="B52" i="1"/>
  <c r="C52" i="1"/>
  <c r="D52" i="1"/>
  <c r="E52" i="1"/>
  <c r="F52" i="1"/>
  <c r="G52" i="1"/>
  <c r="H52" i="1"/>
  <c r="I52" i="1" s="1"/>
  <c r="J52" i="1"/>
  <c r="O52" i="1"/>
  <c r="Q52" i="1"/>
  <c r="U52" i="1"/>
  <c r="V52" i="1"/>
  <c r="W52" i="1"/>
  <c r="X52" i="1"/>
  <c r="B53" i="1"/>
  <c r="C53" i="1"/>
  <c r="D53" i="1"/>
  <c r="E53" i="1"/>
  <c r="F53" i="1"/>
  <c r="G53" i="1"/>
  <c r="H53" i="1"/>
  <c r="I53" i="1" s="1"/>
  <c r="J53" i="1"/>
  <c r="O53" i="1"/>
  <c r="Q53" i="1"/>
  <c r="U53" i="1"/>
  <c r="V53" i="1"/>
  <c r="W53" i="1"/>
  <c r="X53" i="1"/>
  <c r="B54" i="1"/>
  <c r="C54" i="1"/>
  <c r="D54" i="1"/>
  <c r="E54" i="1"/>
  <c r="F54" i="1"/>
  <c r="G54" i="1"/>
  <c r="H54" i="1"/>
  <c r="I54" i="1" s="1"/>
  <c r="J54" i="1"/>
  <c r="O54" i="1"/>
  <c r="Q54" i="1"/>
  <c r="U54" i="1"/>
  <c r="V54" i="1"/>
  <c r="W54" i="1"/>
  <c r="X54" i="1"/>
  <c r="B55" i="1"/>
  <c r="C55" i="1"/>
  <c r="D55" i="1"/>
  <c r="E55" i="1"/>
  <c r="F55" i="1"/>
  <c r="G55" i="1"/>
  <c r="H55" i="1"/>
  <c r="I55" i="1" s="1"/>
  <c r="J55" i="1"/>
  <c r="O55" i="1"/>
  <c r="Q55" i="1"/>
  <c r="U55" i="1"/>
  <c r="V55" i="1"/>
  <c r="W55" i="1"/>
  <c r="X55" i="1"/>
  <c r="B56" i="1"/>
  <c r="C56" i="1"/>
  <c r="D56" i="1"/>
  <c r="E56" i="1"/>
  <c r="F56" i="1"/>
  <c r="G56" i="1"/>
  <c r="H56" i="1"/>
  <c r="I56" i="1" s="1"/>
  <c r="J56" i="1"/>
  <c r="O56" i="1"/>
  <c r="Q56" i="1"/>
  <c r="U56" i="1"/>
  <c r="V56" i="1"/>
  <c r="W56" i="1"/>
  <c r="X56" i="1"/>
  <c r="B57" i="1"/>
  <c r="C57" i="1"/>
  <c r="D57" i="1"/>
  <c r="E57" i="1"/>
  <c r="F57" i="1"/>
  <c r="G57" i="1"/>
  <c r="H57" i="1"/>
  <c r="I57" i="1" s="1"/>
  <c r="J57" i="1"/>
  <c r="O57" i="1"/>
  <c r="Q57" i="1"/>
  <c r="U57" i="1"/>
  <c r="V57" i="1"/>
  <c r="W57" i="1"/>
  <c r="X57" i="1"/>
  <c r="B58" i="1"/>
  <c r="C58" i="1"/>
  <c r="D58" i="1"/>
  <c r="E58" i="1"/>
  <c r="F58" i="1"/>
  <c r="G58" i="1"/>
  <c r="H58" i="1"/>
  <c r="I58" i="1" s="1"/>
  <c r="J58" i="1"/>
  <c r="O58" i="1"/>
  <c r="Q58" i="1"/>
  <c r="U58" i="1"/>
  <c r="V58" i="1"/>
  <c r="W58" i="1"/>
  <c r="X58" i="1"/>
  <c r="B59" i="1"/>
  <c r="C59" i="1"/>
  <c r="D59" i="1"/>
  <c r="E59" i="1"/>
  <c r="F59" i="1"/>
  <c r="G59" i="1"/>
  <c r="H59" i="1"/>
  <c r="I59" i="1" s="1"/>
  <c r="J59" i="1"/>
  <c r="O59" i="1"/>
  <c r="Q59" i="1"/>
  <c r="U59" i="1"/>
  <c r="V59" i="1"/>
  <c r="W59" i="1"/>
  <c r="X59" i="1"/>
  <c r="B60" i="1"/>
  <c r="C60" i="1"/>
  <c r="D60" i="1"/>
  <c r="E60" i="1"/>
  <c r="F60" i="1"/>
  <c r="G60" i="1"/>
  <c r="H60" i="1"/>
  <c r="I60" i="1" s="1"/>
  <c r="J60" i="1"/>
  <c r="O60" i="1"/>
  <c r="Q60" i="1"/>
  <c r="U60" i="1"/>
  <c r="V60" i="1"/>
  <c r="W60" i="1"/>
  <c r="X60" i="1"/>
  <c r="B61" i="1"/>
  <c r="C61" i="1"/>
  <c r="D61" i="1"/>
  <c r="E61" i="1"/>
  <c r="F61" i="1"/>
  <c r="G61" i="1"/>
  <c r="H61" i="1"/>
  <c r="I61" i="1" s="1"/>
  <c r="J61" i="1"/>
  <c r="O61" i="1"/>
  <c r="Q61" i="1"/>
  <c r="U61" i="1"/>
  <c r="V61" i="1"/>
  <c r="W61" i="1"/>
  <c r="X61" i="1"/>
  <c r="B62" i="1"/>
  <c r="C62" i="1"/>
  <c r="D62" i="1"/>
  <c r="E62" i="1"/>
  <c r="F62" i="1"/>
  <c r="G62" i="1"/>
  <c r="H62" i="1"/>
  <c r="I62" i="1" s="1"/>
  <c r="J62" i="1"/>
  <c r="O62" i="1"/>
  <c r="Q62" i="1"/>
  <c r="U62" i="1"/>
  <c r="V62" i="1"/>
  <c r="W62" i="1"/>
  <c r="X62" i="1"/>
  <c r="B63" i="1"/>
  <c r="C63" i="1"/>
  <c r="D63" i="1"/>
  <c r="E63" i="1"/>
  <c r="F63" i="1"/>
  <c r="G63" i="1"/>
  <c r="H63" i="1"/>
  <c r="I63" i="1" s="1"/>
  <c r="J63" i="1"/>
  <c r="O63" i="1"/>
  <c r="Q63" i="1"/>
  <c r="U63" i="1"/>
  <c r="V63" i="1"/>
  <c r="W63" i="1"/>
  <c r="X63" i="1"/>
  <c r="B64" i="1"/>
  <c r="C64" i="1"/>
  <c r="D64" i="1"/>
  <c r="E64" i="1"/>
  <c r="F64" i="1"/>
  <c r="G64" i="1"/>
  <c r="H64" i="1"/>
  <c r="I64" i="1" s="1"/>
  <c r="J64" i="1"/>
  <c r="O64" i="1"/>
  <c r="Q64" i="1"/>
  <c r="U64" i="1"/>
  <c r="V64" i="1"/>
  <c r="W64" i="1"/>
  <c r="X64" i="1"/>
  <c r="B65" i="1"/>
  <c r="C65" i="1"/>
  <c r="D65" i="1"/>
  <c r="E65" i="1"/>
  <c r="F65" i="1"/>
  <c r="G65" i="1"/>
  <c r="H65" i="1"/>
  <c r="I65" i="1" s="1"/>
  <c r="J65" i="1"/>
  <c r="O65" i="1"/>
  <c r="Q65" i="1"/>
  <c r="U65" i="1"/>
  <c r="V65" i="1"/>
  <c r="W65" i="1"/>
  <c r="X65" i="1"/>
  <c r="B66" i="1"/>
  <c r="C66" i="1"/>
  <c r="D66" i="1"/>
  <c r="E66" i="1"/>
  <c r="F66" i="1"/>
  <c r="G66" i="1"/>
  <c r="H66" i="1"/>
  <c r="I66" i="1" s="1"/>
  <c r="J66" i="1"/>
  <c r="O66" i="1"/>
  <c r="Q66" i="1"/>
  <c r="U66" i="1"/>
  <c r="V66" i="1"/>
  <c r="W66" i="1"/>
  <c r="X66" i="1"/>
  <c r="B67" i="1"/>
  <c r="C67" i="1"/>
  <c r="D67" i="1"/>
  <c r="E67" i="1"/>
  <c r="F67" i="1"/>
  <c r="G67" i="1"/>
  <c r="H67" i="1"/>
  <c r="I67" i="1" s="1"/>
  <c r="J67" i="1"/>
  <c r="O67" i="1"/>
  <c r="Q67" i="1"/>
  <c r="U67" i="1"/>
  <c r="V67" i="1"/>
  <c r="W67" i="1"/>
  <c r="X67" i="1"/>
  <c r="B68" i="1"/>
  <c r="C68" i="1"/>
  <c r="D68" i="1"/>
  <c r="E68" i="1"/>
  <c r="F68" i="1"/>
  <c r="G68" i="1"/>
  <c r="H68" i="1"/>
  <c r="I68" i="1" s="1"/>
  <c r="J68" i="1"/>
  <c r="O68" i="1"/>
  <c r="Q68" i="1"/>
  <c r="U68" i="1"/>
  <c r="V68" i="1"/>
  <c r="W68" i="1"/>
  <c r="X68" i="1"/>
  <c r="B69" i="1"/>
  <c r="C69" i="1"/>
  <c r="D69" i="1"/>
  <c r="E69" i="1"/>
  <c r="F69" i="1"/>
  <c r="G69" i="1"/>
  <c r="H69" i="1"/>
  <c r="I69" i="1" s="1"/>
  <c r="J69" i="1"/>
  <c r="O69" i="1"/>
  <c r="Q69" i="1"/>
  <c r="U69" i="1"/>
  <c r="V69" i="1"/>
  <c r="W69" i="1"/>
  <c r="X69" i="1"/>
  <c r="B70" i="1"/>
  <c r="C70" i="1"/>
  <c r="D70" i="1"/>
  <c r="E70" i="1"/>
  <c r="F70" i="1"/>
  <c r="G70" i="1"/>
  <c r="H70" i="1"/>
  <c r="I70" i="1" s="1"/>
  <c r="J70" i="1"/>
  <c r="O70" i="1"/>
  <c r="Q70" i="1"/>
  <c r="U70" i="1"/>
  <c r="V70" i="1"/>
  <c r="W70" i="1"/>
  <c r="X70" i="1"/>
  <c r="B71" i="1"/>
  <c r="C71" i="1"/>
  <c r="D71" i="1"/>
  <c r="E71" i="1"/>
  <c r="F71" i="1"/>
  <c r="G71" i="1"/>
  <c r="H71" i="1"/>
  <c r="I71" i="1" s="1"/>
  <c r="J71" i="1"/>
  <c r="O71" i="1"/>
  <c r="Q71" i="1"/>
  <c r="U71" i="1"/>
  <c r="V71" i="1"/>
  <c r="W71" i="1"/>
  <c r="X71" i="1"/>
  <c r="B72" i="1"/>
  <c r="C72" i="1"/>
  <c r="D72" i="1"/>
  <c r="E72" i="1"/>
  <c r="F72" i="1"/>
  <c r="G72" i="1"/>
  <c r="H72" i="1"/>
  <c r="I72" i="1" s="1"/>
  <c r="J72" i="1"/>
  <c r="O72" i="1"/>
  <c r="Q72" i="1"/>
  <c r="U72" i="1"/>
  <c r="V72" i="1"/>
  <c r="W72" i="1"/>
  <c r="X72" i="1"/>
  <c r="B73" i="1"/>
  <c r="C73" i="1"/>
  <c r="D73" i="1"/>
  <c r="E73" i="1"/>
  <c r="F73" i="1"/>
  <c r="G73" i="1"/>
  <c r="H73" i="1"/>
  <c r="I73" i="1" s="1"/>
  <c r="J73" i="1"/>
  <c r="O73" i="1"/>
  <c r="Q73" i="1"/>
  <c r="U73" i="1"/>
  <c r="V73" i="1"/>
  <c r="W73" i="1"/>
  <c r="X73" i="1"/>
  <c r="B74" i="1"/>
  <c r="C74" i="1"/>
  <c r="D74" i="1"/>
  <c r="E74" i="1"/>
  <c r="F74" i="1"/>
  <c r="G74" i="1"/>
  <c r="H74" i="1"/>
  <c r="I74" i="1" s="1"/>
  <c r="J74" i="1"/>
  <c r="O74" i="1"/>
  <c r="Q74" i="1"/>
  <c r="U74" i="1"/>
  <c r="V74" i="1"/>
  <c r="W74" i="1"/>
  <c r="X74" i="1"/>
  <c r="B75" i="1"/>
  <c r="C75" i="1"/>
  <c r="D75" i="1"/>
  <c r="E75" i="1"/>
  <c r="F75" i="1"/>
  <c r="G75" i="1"/>
  <c r="H75" i="1"/>
  <c r="I75" i="1" s="1"/>
  <c r="J75" i="1"/>
  <c r="O75" i="1"/>
  <c r="Q75" i="1"/>
  <c r="U75" i="1"/>
  <c r="V75" i="1"/>
  <c r="W75" i="1"/>
  <c r="X75" i="1"/>
  <c r="B76" i="1"/>
  <c r="C76" i="1"/>
  <c r="D76" i="1"/>
  <c r="E76" i="1"/>
  <c r="F76" i="1"/>
  <c r="G76" i="1"/>
  <c r="H76" i="1"/>
  <c r="I76" i="1" s="1"/>
  <c r="J76" i="1"/>
  <c r="O76" i="1"/>
  <c r="Q76" i="1"/>
  <c r="U76" i="1"/>
  <c r="V76" i="1"/>
  <c r="W76" i="1"/>
  <c r="X76" i="1"/>
  <c r="B77" i="1"/>
  <c r="C77" i="1"/>
  <c r="D77" i="1"/>
  <c r="E77" i="1"/>
  <c r="F77" i="1"/>
  <c r="G77" i="1"/>
  <c r="H77" i="1"/>
  <c r="I77" i="1" s="1"/>
  <c r="J77" i="1"/>
  <c r="O77" i="1"/>
  <c r="Q77" i="1"/>
  <c r="U77" i="1"/>
  <c r="V77" i="1"/>
  <c r="W77" i="1"/>
  <c r="X77" i="1"/>
  <c r="B78" i="1"/>
  <c r="C78" i="1"/>
  <c r="D78" i="1"/>
  <c r="E78" i="1"/>
  <c r="F78" i="1"/>
  <c r="G78" i="1"/>
  <c r="H78" i="1"/>
  <c r="I78" i="1" s="1"/>
  <c r="J78" i="1"/>
  <c r="O78" i="1"/>
  <c r="Q78" i="1"/>
  <c r="U78" i="1"/>
  <c r="V78" i="1"/>
  <c r="W78" i="1"/>
  <c r="X78" i="1"/>
  <c r="B79" i="1"/>
  <c r="C79" i="1"/>
  <c r="D79" i="1"/>
  <c r="E79" i="1"/>
  <c r="F79" i="1"/>
  <c r="G79" i="1"/>
  <c r="H79" i="1"/>
  <c r="I79" i="1" s="1"/>
  <c r="J79" i="1"/>
  <c r="O79" i="1"/>
  <c r="Q79" i="1"/>
  <c r="U79" i="1"/>
  <c r="V79" i="1"/>
  <c r="W79" i="1"/>
  <c r="X79" i="1"/>
  <c r="B80" i="1"/>
  <c r="C80" i="1"/>
  <c r="D80" i="1"/>
  <c r="E80" i="1"/>
  <c r="F80" i="1"/>
  <c r="G80" i="1"/>
  <c r="H80" i="1"/>
  <c r="I80" i="1" s="1"/>
  <c r="J80" i="1"/>
  <c r="O80" i="1"/>
  <c r="Q80" i="1"/>
  <c r="U80" i="1"/>
  <c r="V80" i="1"/>
  <c r="W80" i="1"/>
  <c r="X80" i="1"/>
  <c r="B81" i="1"/>
  <c r="C81" i="1"/>
  <c r="D81" i="1"/>
  <c r="E81" i="1"/>
  <c r="F81" i="1"/>
  <c r="G81" i="1"/>
  <c r="H81" i="1"/>
  <c r="I81" i="1" s="1"/>
  <c r="J81" i="1"/>
  <c r="O81" i="1"/>
  <c r="Q81" i="1"/>
  <c r="U81" i="1"/>
  <c r="V81" i="1"/>
  <c r="W81" i="1"/>
  <c r="X81" i="1"/>
  <c r="B82" i="1"/>
  <c r="C82" i="1"/>
  <c r="D82" i="1"/>
  <c r="E82" i="1"/>
  <c r="F82" i="1"/>
  <c r="G82" i="1"/>
  <c r="H82" i="1"/>
  <c r="I82" i="1" s="1"/>
  <c r="J82" i="1"/>
  <c r="O82" i="1"/>
  <c r="Q82" i="1"/>
  <c r="U82" i="1"/>
  <c r="V82" i="1"/>
  <c r="W82" i="1"/>
  <c r="X82" i="1"/>
  <c r="B83" i="1"/>
  <c r="C83" i="1"/>
  <c r="D83" i="1"/>
  <c r="E83" i="1"/>
  <c r="F83" i="1"/>
  <c r="G83" i="1"/>
  <c r="H83" i="1"/>
  <c r="I83" i="1" s="1"/>
  <c r="J83" i="1"/>
  <c r="O83" i="1"/>
  <c r="Q83" i="1"/>
  <c r="U83" i="1"/>
  <c r="V83" i="1"/>
  <c r="W83" i="1"/>
  <c r="X83" i="1"/>
  <c r="B84" i="1"/>
  <c r="C84" i="1"/>
  <c r="D84" i="1"/>
  <c r="E84" i="1"/>
  <c r="F84" i="1"/>
  <c r="G84" i="1"/>
  <c r="H84" i="1"/>
  <c r="I84" i="1" s="1"/>
  <c r="J84" i="1"/>
  <c r="O84" i="1"/>
  <c r="Q84" i="1"/>
  <c r="U84" i="1"/>
  <c r="V84" i="1"/>
  <c r="W84" i="1"/>
  <c r="X84" i="1"/>
  <c r="B85" i="1"/>
  <c r="C85" i="1"/>
  <c r="D85" i="1"/>
  <c r="E85" i="1"/>
  <c r="F85" i="1"/>
  <c r="G85" i="1"/>
  <c r="H85" i="1"/>
  <c r="I85" i="1" s="1"/>
  <c r="J85" i="1"/>
  <c r="O85" i="1"/>
  <c r="Q85" i="1"/>
  <c r="U85" i="1"/>
  <c r="V85" i="1"/>
  <c r="W85" i="1"/>
  <c r="X85" i="1"/>
  <c r="B86" i="1"/>
  <c r="C86" i="1"/>
  <c r="D86" i="1"/>
  <c r="E86" i="1"/>
  <c r="F86" i="1"/>
  <c r="G86" i="1"/>
  <c r="H86" i="1"/>
  <c r="I86" i="1" s="1"/>
  <c r="J86" i="1"/>
  <c r="O86" i="1"/>
  <c r="S86" i="1" s="1"/>
  <c r="Q86" i="1"/>
  <c r="U86" i="1"/>
  <c r="V86" i="1"/>
  <c r="W86" i="1"/>
  <c r="X86" i="1"/>
  <c r="B87" i="1"/>
  <c r="C87" i="1"/>
  <c r="D87" i="1"/>
  <c r="E87" i="1"/>
  <c r="F87" i="1"/>
  <c r="G87" i="1"/>
  <c r="H87" i="1"/>
  <c r="I87" i="1" s="1"/>
  <c r="J87" i="1"/>
  <c r="O87" i="1"/>
  <c r="S87" i="1" s="1"/>
  <c r="Q87" i="1"/>
  <c r="U87" i="1"/>
  <c r="V87" i="1"/>
  <c r="W87" i="1"/>
  <c r="X87" i="1"/>
  <c r="B88" i="1"/>
  <c r="C88" i="1"/>
  <c r="D88" i="1"/>
  <c r="E88" i="1"/>
  <c r="F88" i="1"/>
  <c r="G88" i="1"/>
  <c r="H88" i="1"/>
  <c r="I88" i="1" s="1"/>
  <c r="J88" i="1"/>
  <c r="O88" i="1"/>
  <c r="T88" i="1" s="1"/>
  <c r="Q88" i="1"/>
  <c r="U88" i="1"/>
  <c r="V88" i="1"/>
  <c r="W88" i="1"/>
  <c r="X88" i="1"/>
  <c r="B89" i="1"/>
  <c r="C89" i="1"/>
  <c r="D89" i="1"/>
  <c r="E89" i="1"/>
  <c r="F89" i="1"/>
  <c r="G89" i="1"/>
  <c r="H89" i="1"/>
  <c r="I89" i="1" s="1"/>
  <c r="J89" i="1"/>
  <c r="O89" i="1"/>
  <c r="S89" i="1" s="1"/>
  <c r="Q89" i="1"/>
  <c r="U89" i="1"/>
  <c r="V89" i="1"/>
  <c r="W89" i="1"/>
  <c r="X89" i="1"/>
  <c r="B90" i="1"/>
  <c r="C90" i="1"/>
  <c r="D90" i="1"/>
  <c r="E90" i="1"/>
  <c r="F90" i="1"/>
  <c r="G90" i="1"/>
  <c r="H90" i="1"/>
  <c r="I90" i="1" s="1"/>
  <c r="J90" i="1"/>
  <c r="O90" i="1"/>
  <c r="P90" i="1" s="1"/>
  <c r="Q90" i="1"/>
  <c r="U90" i="1"/>
  <c r="V90" i="1"/>
  <c r="W90" i="1"/>
  <c r="X90" i="1"/>
  <c r="B91" i="1"/>
  <c r="C91" i="1"/>
  <c r="D91" i="1"/>
  <c r="E91" i="1"/>
  <c r="F91" i="1"/>
  <c r="G91" i="1"/>
  <c r="H91" i="1"/>
  <c r="I91" i="1" s="1"/>
  <c r="J91" i="1"/>
  <c r="O91" i="1"/>
  <c r="Q91" i="1"/>
  <c r="U91" i="1"/>
  <c r="V91" i="1"/>
  <c r="W91" i="1"/>
  <c r="X91" i="1"/>
  <c r="B92" i="1"/>
  <c r="C92" i="1"/>
  <c r="D92" i="1"/>
  <c r="E92" i="1"/>
  <c r="F92" i="1"/>
  <c r="G92" i="1"/>
  <c r="H92" i="1"/>
  <c r="I92" i="1" s="1"/>
  <c r="J92" i="1"/>
  <c r="O92" i="1"/>
  <c r="Q92" i="1"/>
  <c r="U92" i="1"/>
  <c r="V92" i="1"/>
  <c r="W92" i="1"/>
  <c r="X92" i="1"/>
  <c r="B93" i="1"/>
  <c r="C93" i="1"/>
  <c r="D93" i="1"/>
  <c r="E93" i="1"/>
  <c r="F93" i="1"/>
  <c r="G93" i="1"/>
  <c r="H93" i="1"/>
  <c r="I93" i="1" s="1"/>
  <c r="J93" i="1"/>
  <c r="O93" i="1"/>
  <c r="T93" i="1" s="1"/>
  <c r="Q93" i="1"/>
  <c r="U93" i="1"/>
  <c r="V93" i="1"/>
  <c r="W93" i="1"/>
  <c r="X93" i="1"/>
  <c r="B94" i="1"/>
  <c r="C94" i="1"/>
  <c r="D94" i="1"/>
  <c r="E94" i="1"/>
  <c r="F94" i="1"/>
  <c r="G94" i="1"/>
  <c r="H94" i="1"/>
  <c r="I94" i="1" s="1"/>
  <c r="J94" i="1"/>
  <c r="O94" i="1"/>
  <c r="P94" i="1" s="1"/>
  <c r="Q94" i="1"/>
  <c r="U94" i="1"/>
  <c r="V94" i="1"/>
  <c r="W94" i="1"/>
  <c r="X94" i="1"/>
  <c r="B95" i="1"/>
  <c r="C95" i="1"/>
  <c r="D95" i="1"/>
  <c r="E95" i="1"/>
  <c r="F95" i="1"/>
  <c r="G95" i="1"/>
  <c r="H95" i="1"/>
  <c r="I95" i="1" s="1"/>
  <c r="J95" i="1"/>
  <c r="O95" i="1"/>
  <c r="Q95" i="1"/>
  <c r="U95" i="1"/>
  <c r="V95" i="1"/>
  <c r="W95" i="1"/>
  <c r="X95" i="1"/>
  <c r="B96" i="1"/>
  <c r="C96" i="1"/>
  <c r="D96" i="1"/>
  <c r="E96" i="1"/>
  <c r="F96" i="1"/>
  <c r="G96" i="1"/>
  <c r="H96" i="1"/>
  <c r="I96" i="1" s="1"/>
  <c r="J96" i="1"/>
  <c r="O96" i="1"/>
  <c r="Q96" i="1"/>
  <c r="U96" i="1"/>
  <c r="V96" i="1"/>
  <c r="W96" i="1"/>
  <c r="X96" i="1"/>
  <c r="B97" i="1"/>
  <c r="C97" i="1"/>
  <c r="D97" i="1"/>
  <c r="E97" i="1"/>
  <c r="F97" i="1"/>
  <c r="G97" i="1"/>
  <c r="H97" i="1"/>
  <c r="I97" i="1" s="1"/>
  <c r="J97" i="1"/>
  <c r="O97" i="1"/>
  <c r="S97" i="1" s="1"/>
  <c r="Q97" i="1"/>
  <c r="U97" i="1"/>
  <c r="V97" i="1"/>
  <c r="W97" i="1"/>
  <c r="X97" i="1"/>
  <c r="B98" i="1"/>
  <c r="C98" i="1"/>
  <c r="D98" i="1"/>
  <c r="E98" i="1"/>
  <c r="F98" i="1"/>
  <c r="G98" i="1"/>
  <c r="H98" i="1"/>
  <c r="I98" i="1" s="1"/>
  <c r="J98" i="1"/>
  <c r="O98" i="1"/>
  <c r="S98" i="1" s="1"/>
  <c r="Q98" i="1"/>
  <c r="U98" i="1"/>
  <c r="V98" i="1"/>
  <c r="W98" i="1"/>
  <c r="X98" i="1"/>
  <c r="B99" i="1"/>
  <c r="C99" i="1"/>
  <c r="D99" i="1"/>
  <c r="E99" i="1"/>
  <c r="F99" i="1"/>
  <c r="G99" i="1"/>
  <c r="H99" i="1"/>
  <c r="I99" i="1" s="1"/>
  <c r="J99" i="1"/>
  <c r="O99" i="1"/>
  <c r="T99" i="1" s="1"/>
  <c r="Q99" i="1"/>
  <c r="U99" i="1"/>
  <c r="V99" i="1"/>
  <c r="W99" i="1"/>
  <c r="X99" i="1"/>
  <c r="B100" i="1"/>
  <c r="C100" i="1"/>
  <c r="D100" i="1"/>
  <c r="E100" i="1"/>
  <c r="F100" i="1"/>
  <c r="G100" i="1"/>
  <c r="H100" i="1"/>
  <c r="I100" i="1" s="1"/>
  <c r="J100" i="1"/>
  <c r="O100" i="1"/>
  <c r="Q100" i="1"/>
  <c r="U100" i="1"/>
  <c r="V100" i="1"/>
  <c r="W100" i="1"/>
  <c r="X100" i="1"/>
  <c r="B101" i="1"/>
  <c r="C101" i="1"/>
  <c r="D101" i="1"/>
  <c r="E101" i="1"/>
  <c r="F101" i="1"/>
  <c r="G101" i="1"/>
  <c r="H101" i="1"/>
  <c r="I101" i="1" s="1"/>
  <c r="J101" i="1"/>
  <c r="O101" i="1"/>
  <c r="S101" i="1" s="1"/>
  <c r="Q101" i="1"/>
  <c r="U101" i="1"/>
  <c r="V101" i="1"/>
  <c r="W101" i="1"/>
  <c r="X101" i="1"/>
  <c r="B102" i="1"/>
  <c r="C102" i="1"/>
  <c r="D102" i="1"/>
  <c r="E102" i="1"/>
  <c r="F102" i="1"/>
  <c r="G102" i="1"/>
  <c r="H102" i="1"/>
  <c r="I102" i="1" s="1"/>
  <c r="J102" i="1"/>
  <c r="O102" i="1"/>
  <c r="S102" i="1" s="1"/>
  <c r="Q102" i="1"/>
  <c r="U102" i="1"/>
  <c r="V102" i="1"/>
  <c r="W102" i="1"/>
  <c r="X102" i="1"/>
  <c r="B103" i="1"/>
  <c r="C103" i="1"/>
  <c r="D103" i="1"/>
  <c r="E103" i="1"/>
  <c r="F103" i="1"/>
  <c r="G103" i="1"/>
  <c r="H103" i="1"/>
  <c r="I103" i="1" s="1"/>
  <c r="J103" i="1"/>
  <c r="O103" i="1"/>
  <c r="S103" i="1" s="1"/>
  <c r="Q103" i="1"/>
  <c r="U103" i="1"/>
  <c r="V103" i="1"/>
  <c r="W103" i="1"/>
  <c r="X103" i="1"/>
  <c r="B104" i="1"/>
  <c r="C104" i="1"/>
  <c r="D104" i="1"/>
  <c r="E104" i="1"/>
  <c r="F104" i="1"/>
  <c r="G104" i="1"/>
  <c r="H104" i="1"/>
  <c r="I104" i="1" s="1"/>
  <c r="J104" i="1"/>
  <c r="O104" i="1"/>
  <c r="Q104" i="1"/>
  <c r="U104" i="1"/>
  <c r="V104" i="1"/>
  <c r="W104" i="1"/>
  <c r="X104" i="1"/>
  <c r="B105" i="1"/>
  <c r="C105" i="1"/>
  <c r="D105" i="1"/>
  <c r="E105" i="1"/>
  <c r="F105" i="1"/>
  <c r="G105" i="1"/>
  <c r="H105" i="1"/>
  <c r="I105" i="1" s="1"/>
  <c r="J105" i="1"/>
  <c r="O105" i="1"/>
  <c r="T105" i="1" s="1"/>
  <c r="Q105" i="1"/>
  <c r="U105" i="1"/>
  <c r="V105" i="1"/>
  <c r="W105" i="1"/>
  <c r="X105" i="1"/>
  <c r="B106" i="1"/>
  <c r="C106" i="1"/>
  <c r="D106" i="1"/>
  <c r="E106" i="1"/>
  <c r="F106" i="1"/>
  <c r="G106" i="1"/>
  <c r="H106" i="1"/>
  <c r="I106" i="1" s="1"/>
  <c r="J106" i="1"/>
  <c r="O106" i="1"/>
  <c r="Q106" i="1"/>
  <c r="U106" i="1"/>
  <c r="V106" i="1"/>
  <c r="W106" i="1"/>
  <c r="X106" i="1"/>
  <c r="B107" i="1"/>
  <c r="C107" i="1"/>
  <c r="D107" i="1"/>
  <c r="E107" i="1"/>
  <c r="F107" i="1"/>
  <c r="G107" i="1"/>
  <c r="H107" i="1"/>
  <c r="I107" i="1" s="1"/>
  <c r="J107" i="1"/>
  <c r="O107" i="1"/>
  <c r="Q107" i="1"/>
  <c r="U107" i="1"/>
  <c r="V107" i="1"/>
  <c r="W107" i="1"/>
  <c r="X107" i="1"/>
  <c r="B108" i="1"/>
  <c r="C108" i="1"/>
  <c r="D108" i="1"/>
  <c r="E108" i="1"/>
  <c r="F108" i="1"/>
  <c r="G108" i="1"/>
  <c r="H108" i="1"/>
  <c r="I108" i="1" s="1"/>
  <c r="J108" i="1"/>
  <c r="O108" i="1"/>
  <c r="P108" i="1" s="1"/>
  <c r="Q108" i="1"/>
  <c r="U108" i="1"/>
  <c r="V108" i="1"/>
  <c r="W108" i="1"/>
  <c r="X108" i="1"/>
  <c r="B109" i="1"/>
  <c r="C109" i="1"/>
  <c r="D109" i="1"/>
  <c r="E109" i="1"/>
  <c r="F109" i="1"/>
  <c r="G109" i="1"/>
  <c r="H109" i="1"/>
  <c r="I109" i="1" s="1"/>
  <c r="J109" i="1"/>
  <c r="O109" i="1"/>
  <c r="Q109" i="1"/>
  <c r="U109" i="1"/>
  <c r="V109" i="1"/>
  <c r="W109" i="1"/>
  <c r="X109" i="1"/>
  <c r="B110" i="1"/>
  <c r="C110" i="1"/>
  <c r="D110" i="1"/>
  <c r="E110" i="1"/>
  <c r="F110" i="1"/>
  <c r="G110" i="1"/>
  <c r="H110" i="1"/>
  <c r="I110" i="1" s="1"/>
  <c r="J110" i="1"/>
  <c r="O110" i="1"/>
  <c r="Q110" i="1"/>
  <c r="U110" i="1"/>
  <c r="V110" i="1"/>
  <c r="W110" i="1"/>
  <c r="X110" i="1"/>
  <c r="B111" i="1"/>
  <c r="C111" i="1"/>
  <c r="D111" i="1"/>
  <c r="E111" i="1"/>
  <c r="F111" i="1"/>
  <c r="G111" i="1"/>
  <c r="H111" i="1"/>
  <c r="I111" i="1" s="1"/>
  <c r="J111" i="1"/>
  <c r="O111" i="1"/>
  <c r="Q111" i="1"/>
  <c r="U111" i="1"/>
  <c r="V111" i="1"/>
  <c r="W111" i="1"/>
  <c r="X111" i="1"/>
  <c r="B112" i="1"/>
  <c r="C112" i="1"/>
  <c r="D112" i="1"/>
  <c r="E112" i="1"/>
  <c r="F112" i="1"/>
  <c r="G112" i="1"/>
  <c r="H112" i="1"/>
  <c r="I112" i="1" s="1"/>
  <c r="J112" i="1"/>
  <c r="O112" i="1"/>
  <c r="Q112" i="1"/>
  <c r="U112" i="1"/>
  <c r="V112" i="1"/>
  <c r="W112" i="1"/>
  <c r="X112" i="1"/>
  <c r="B113" i="1"/>
  <c r="C113" i="1"/>
  <c r="D113" i="1"/>
  <c r="E113" i="1"/>
  <c r="F113" i="1"/>
  <c r="G113" i="1"/>
  <c r="H113" i="1"/>
  <c r="I113" i="1" s="1"/>
  <c r="J113" i="1"/>
  <c r="O113" i="1"/>
  <c r="S113" i="1" s="1"/>
  <c r="Q113" i="1"/>
  <c r="U113" i="1"/>
  <c r="V113" i="1"/>
  <c r="W113" i="1"/>
  <c r="X113" i="1"/>
  <c r="B114" i="1"/>
  <c r="C114" i="1"/>
  <c r="D114" i="1"/>
  <c r="E114" i="1"/>
  <c r="F114" i="1"/>
  <c r="G114" i="1"/>
  <c r="H114" i="1"/>
  <c r="I114" i="1" s="1"/>
  <c r="J114" i="1"/>
  <c r="O114" i="1"/>
  <c r="P114" i="1" s="1"/>
  <c r="Q114" i="1"/>
  <c r="U114" i="1"/>
  <c r="V114" i="1"/>
  <c r="W114" i="1"/>
  <c r="X114" i="1"/>
  <c r="B115" i="1"/>
  <c r="C115" i="1"/>
  <c r="D115" i="1"/>
  <c r="E115" i="1"/>
  <c r="F115" i="1"/>
  <c r="G115" i="1"/>
  <c r="H115" i="1"/>
  <c r="I115" i="1" s="1"/>
  <c r="J115" i="1"/>
  <c r="O115" i="1"/>
  <c r="T115" i="1" s="1"/>
  <c r="Q115" i="1"/>
  <c r="U115" i="1"/>
  <c r="V115" i="1"/>
  <c r="W115" i="1"/>
  <c r="X115" i="1"/>
  <c r="B116" i="1"/>
  <c r="C116" i="1"/>
  <c r="D116" i="1"/>
  <c r="E116" i="1"/>
  <c r="F116" i="1"/>
  <c r="G116" i="1"/>
  <c r="H116" i="1"/>
  <c r="I116" i="1" s="1"/>
  <c r="J116" i="1"/>
  <c r="O116" i="1"/>
  <c r="T116" i="1" s="1"/>
  <c r="Q116" i="1"/>
  <c r="U116" i="1"/>
  <c r="V116" i="1"/>
  <c r="W116" i="1"/>
  <c r="X116" i="1"/>
  <c r="B117" i="1"/>
  <c r="C117" i="1"/>
  <c r="D117" i="1"/>
  <c r="E117" i="1"/>
  <c r="F117" i="1"/>
  <c r="G117" i="1"/>
  <c r="H117" i="1"/>
  <c r="I117" i="1" s="1"/>
  <c r="J117" i="1"/>
  <c r="O117" i="1"/>
  <c r="T117" i="1" s="1"/>
  <c r="Q117" i="1"/>
  <c r="U117" i="1"/>
  <c r="V117" i="1"/>
  <c r="W117" i="1"/>
  <c r="X117" i="1"/>
  <c r="B118" i="1"/>
  <c r="C118" i="1"/>
  <c r="D118" i="1"/>
  <c r="E118" i="1"/>
  <c r="F118" i="1"/>
  <c r="G118" i="1"/>
  <c r="H118" i="1"/>
  <c r="I118" i="1" s="1"/>
  <c r="J118" i="1"/>
  <c r="O118" i="1"/>
  <c r="S118" i="1" s="1"/>
  <c r="Q118" i="1"/>
  <c r="U118" i="1"/>
  <c r="V118" i="1"/>
  <c r="W118" i="1"/>
  <c r="X118" i="1"/>
  <c r="B119" i="1"/>
  <c r="C119" i="1"/>
  <c r="D119" i="1"/>
  <c r="E119" i="1"/>
  <c r="F119" i="1"/>
  <c r="G119" i="1"/>
  <c r="H119" i="1"/>
  <c r="I119" i="1" s="1"/>
  <c r="J119" i="1"/>
  <c r="O119" i="1"/>
  <c r="Q119" i="1"/>
  <c r="U119" i="1"/>
  <c r="V119" i="1"/>
  <c r="W119" i="1"/>
  <c r="X119" i="1"/>
  <c r="B120" i="1"/>
  <c r="C120" i="1"/>
  <c r="D120" i="1"/>
  <c r="E120" i="1"/>
  <c r="F120" i="1"/>
  <c r="G120" i="1"/>
  <c r="H120" i="1"/>
  <c r="I120" i="1" s="1"/>
  <c r="J120" i="1"/>
  <c r="O120" i="1"/>
  <c r="Q120" i="1"/>
  <c r="U120" i="1"/>
  <c r="V120" i="1"/>
  <c r="W120" i="1"/>
  <c r="X120" i="1"/>
  <c r="B121" i="1"/>
  <c r="C121" i="1"/>
  <c r="D121" i="1"/>
  <c r="E121" i="1"/>
  <c r="F121" i="1"/>
  <c r="G121" i="1"/>
  <c r="H121" i="1"/>
  <c r="I121" i="1" s="1"/>
  <c r="J121" i="1"/>
  <c r="O121" i="1"/>
  <c r="Q121" i="1"/>
  <c r="U121" i="1"/>
  <c r="V121" i="1"/>
  <c r="W121" i="1"/>
  <c r="X121" i="1"/>
  <c r="B122" i="1"/>
  <c r="C122" i="1"/>
  <c r="D122" i="1"/>
  <c r="E122" i="1"/>
  <c r="F122" i="1"/>
  <c r="G122" i="1"/>
  <c r="H122" i="1"/>
  <c r="I122" i="1" s="1"/>
  <c r="J122" i="1"/>
  <c r="O122" i="1"/>
  <c r="Q122" i="1"/>
  <c r="U122" i="1"/>
  <c r="V122" i="1"/>
  <c r="W122" i="1"/>
  <c r="X122" i="1"/>
  <c r="B123" i="1"/>
  <c r="C123" i="1"/>
  <c r="D123" i="1"/>
  <c r="E123" i="1"/>
  <c r="F123" i="1"/>
  <c r="G123" i="1"/>
  <c r="H123" i="1"/>
  <c r="I123" i="1" s="1"/>
  <c r="J123" i="1"/>
  <c r="O123" i="1"/>
  <c r="T123" i="1" s="1"/>
  <c r="Q123" i="1"/>
  <c r="U123" i="1"/>
  <c r="V123" i="1"/>
  <c r="W123" i="1"/>
  <c r="X123" i="1"/>
  <c r="B124" i="1"/>
  <c r="C124" i="1"/>
  <c r="D124" i="1"/>
  <c r="E124" i="1"/>
  <c r="F124" i="1"/>
  <c r="G124" i="1"/>
  <c r="H124" i="1"/>
  <c r="I124" i="1" s="1"/>
  <c r="J124" i="1"/>
  <c r="O124" i="1"/>
  <c r="P124" i="1" s="1"/>
  <c r="Q124" i="1"/>
  <c r="U124" i="1"/>
  <c r="V124" i="1"/>
  <c r="W124" i="1"/>
  <c r="X124" i="1"/>
  <c r="B125" i="1"/>
  <c r="C125" i="1"/>
  <c r="D125" i="1"/>
  <c r="E125" i="1"/>
  <c r="F125" i="1"/>
  <c r="G125" i="1"/>
  <c r="H125" i="1"/>
  <c r="I125" i="1" s="1"/>
  <c r="J125" i="1"/>
  <c r="O125" i="1"/>
  <c r="S125" i="1" s="1"/>
  <c r="Q125" i="1"/>
  <c r="U125" i="1"/>
  <c r="V125" i="1"/>
  <c r="W125" i="1"/>
  <c r="X125" i="1"/>
  <c r="B126" i="1"/>
  <c r="C126" i="1"/>
  <c r="D126" i="1"/>
  <c r="E126" i="1"/>
  <c r="F126" i="1"/>
  <c r="G126" i="1"/>
  <c r="H126" i="1"/>
  <c r="I126" i="1" s="1"/>
  <c r="J126" i="1"/>
  <c r="O126" i="1"/>
  <c r="T126" i="1" s="1"/>
  <c r="Q126" i="1"/>
  <c r="U126" i="1"/>
  <c r="V126" i="1"/>
  <c r="W126" i="1"/>
  <c r="X126" i="1"/>
  <c r="B127" i="1"/>
  <c r="C127" i="1"/>
  <c r="D127" i="1"/>
  <c r="E127" i="1"/>
  <c r="F127" i="1"/>
  <c r="G127" i="1"/>
  <c r="H127" i="1"/>
  <c r="I127" i="1" s="1"/>
  <c r="J127" i="1"/>
  <c r="O127" i="1"/>
  <c r="T127" i="1" s="1"/>
  <c r="Q127" i="1"/>
  <c r="U127" i="1"/>
  <c r="V127" i="1"/>
  <c r="W127" i="1"/>
  <c r="X127" i="1"/>
  <c r="B128" i="1"/>
  <c r="C128" i="1"/>
  <c r="D128" i="1"/>
  <c r="E128" i="1"/>
  <c r="F128" i="1"/>
  <c r="G128" i="1"/>
  <c r="H128" i="1"/>
  <c r="I128" i="1" s="1"/>
  <c r="J128" i="1"/>
  <c r="O128" i="1"/>
  <c r="T128" i="1" s="1"/>
  <c r="Q128" i="1"/>
  <c r="U128" i="1"/>
  <c r="V128" i="1"/>
  <c r="W128" i="1"/>
  <c r="X128" i="1"/>
  <c r="B129" i="1"/>
  <c r="C129" i="1"/>
  <c r="D129" i="1"/>
  <c r="E129" i="1"/>
  <c r="F129" i="1"/>
  <c r="G129" i="1"/>
  <c r="H129" i="1"/>
  <c r="I129" i="1" s="1"/>
  <c r="J129" i="1"/>
  <c r="O129" i="1"/>
  <c r="S129" i="1" s="1"/>
  <c r="Q129" i="1"/>
  <c r="U129" i="1"/>
  <c r="V129" i="1"/>
  <c r="W129" i="1"/>
  <c r="X129" i="1"/>
  <c r="B130" i="1"/>
  <c r="C130" i="1"/>
  <c r="D130" i="1"/>
  <c r="E130" i="1"/>
  <c r="F130" i="1"/>
  <c r="G130" i="1"/>
  <c r="H130" i="1"/>
  <c r="I130" i="1" s="1"/>
  <c r="J130" i="1"/>
  <c r="O130" i="1"/>
  <c r="Q130" i="1"/>
  <c r="U130" i="1"/>
  <c r="V130" i="1"/>
  <c r="W130" i="1"/>
  <c r="X130" i="1"/>
  <c r="B131" i="1"/>
  <c r="C131" i="1"/>
  <c r="D131" i="1"/>
  <c r="E131" i="1"/>
  <c r="F131" i="1"/>
  <c r="G131" i="1"/>
  <c r="H131" i="1"/>
  <c r="I131" i="1" s="1"/>
  <c r="J131" i="1"/>
  <c r="O131" i="1"/>
  <c r="Q131" i="1"/>
  <c r="U131" i="1"/>
  <c r="V131" i="1"/>
  <c r="W131" i="1"/>
  <c r="X131" i="1"/>
  <c r="B132" i="1"/>
  <c r="C132" i="1"/>
  <c r="D132" i="1"/>
  <c r="E132" i="1"/>
  <c r="F132" i="1"/>
  <c r="G132" i="1"/>
  <c r="H132" i="1"/>
  <c r="I132" i="1" s="1"/>
  <c r="J132" i="1"/>
  <c r="O132" i="1"/>
  <c r="P132" i="1" s="1"/>
  <c r="Q132" i="1"/>
  <c r="U132" i="1"/>
  <c r="V132" i="1"/>
  <c r="W132" i="1"/>
  <c r="X132" i="1"/>
  <c r="B133" i="1"/>
  <c r="C133" i="1"/>
  <c r="D133" i="1"/>
  <c r="E133" i="1"/>
  <c r="F133" i="1"/>
  <c r="G133" i="1"/>
  <c r="H133" i="1"/>
  <c r="I133" i="1" s="1"/>
  <c r="J133" i="1"/>
  <c r="O133" i="1"/>
  <c r="S133" i="1" s="1"/>
  <c r="Q133" i="1"/>
  <c r="U133" i="1"/>
  <c r="V133" i="1"/>
  <c r="W133" i="1"/>
  <c r="X133" i="1"/>
  <c r="B134" i="1"/>
  <c r="C134" i="1"/>
  <c r="D134" i="1"/>
  <c r="E134" i="1"/>
  <c r="F134" i="1"/>
  <c r="G134" i="1"/>
  <c r="H134" i="1"/>
  <c r="I134" i="1" s="1"/>
  <c r="J134" i="1"/>
  <c r="O134" i="1"/>
  <c r="S134" i="1" s="1"/>
  <c r="Q134" i="1"/>
  <c r="U134" i="1"/>
  <c r="V134" i="1"/>
  <c r="W134" i="1"/>
  <c r="X134" i="1"/>
  <c r="B135" i="1"/>
  <c r="C135" i="1"/>
  <c r="D135" i="1"/>
  <c r="E135" i="1"/>
  <c r="F135" i="1"/>
  <c r="G135" i="1"/>
  <c r="H135" i="1"/>
  <c r="I135" i="1" s="1"/>
  <c r="J135" i="1"/>
  <c r="O135" i="1"/>
  <c r="T135" i="1" s="1"/>
  <c r="Q135" i="1"/>
  <c r="U135" i="1"/>
  <c r="V135" i="1"/>
  <c r="W135" i="1"/>
  <c r="X135" i="1"/>
  <c r="B136" i="1"/>
  <c r="C136" i="1"/>
  <c r="D136" i="1"/>
  <c r="E136" i="1"/>
  <c r="F136" i="1"/>
  <c r="G136" i="1"/>
  <c r="H136" i="1"/>
  <c r="I136" i="1" s="1"/>
  <c r="J136" i="1"/>
  <c r="O136" i="1"/>
  <c r="P136" i="1" s="1"/>
  <c r="Q136" i="1"/>
  <c r="U136" i="1"/>
  <c r="V136" i="1"/>
  <c r="W136" i="1"/>
  <c r="X136" i="1"/>
  <c r="B137" i="1"/>
  <c r="C137" i="1"/>
  <c r="D137" i="1"/>
  <c r="E137" i="1"/>
  <c r="F137" i="1"/>
  <c r="G137" i="1"/>
  <c r="H137" i="1"/>
  <c r="I137" i="1" s="1"/>
  <c r="J137" i="1"/>
  <c r="O137" i="1"/>
  <c r="P137" i="1" s="1"/>
  <c r="Q137" i="1"/>
  <c r="U137" i="1"/>
  <c r="V137" i="1"/>
  <c r="W137" i="1"/>
  <c r="X137" i="1"/>
  <c r="B138" i="1"/>
  <c r="C138" i="1"/>
  <c r="D138" i="1"/>
  <c r="E138" i="1"/>
  <c r="F138" i="1"/>
  <c r="G138" i="1"/>
  <c r="I138" i="1"/>
  <c r="J138" i="1"/>
  <c r="O138" i="1"/>
  <c r="P138" i="1" s="1"/>
  <c r="Q138" i="1"/>
  <c r="U138" i="1"/>
  <c r="V138" i="1"/>
  <c r="W138" i="1"/>
  <c r="X138" i="1"/>
  <c r="B139" i="1"/>
  <c r="C139" i="1"/>
  <c r="D139" i="1"/>
  <c r="E139" i="1"/>
  <c r="F139" i="1"/>
  <c r="G139" i="1"/>
  <c r="H139" i="1"/>
  <c r="I139" i="1" s="1"/>
  <c r="J139" i="1"/>
  <c r="O139" i="1"/>
  <c r="S139" i="1" s="1"/>
  <c r="Q139" i="1"/>
  <c r="U139" i="1"/>
  <c r="V139" i="1"/>
  <c r="W139" i="1"/>
  <c r="X139" i="1"/>
  <c r="B140" i="1"/>
  <c r="C140" i="1"/>
  <c r="D140" i="1"/>
  <c r="E140" i="1"/>
  <c r="F140" i="1"/>
  <c r="G140" i="1"/>
  <c r="H140" i="1"/>
  <c r="I140" i="1" s="1"/>
  <c r="J140" i="1"/>
  <c r="O140" i="1"/>
  <c r="Q140" i="1"/>
  <c r="U140" i="1"/>
  <c r="V140" i="1"/>
  <c r="W140" i="1"/>
  <c r="X140" i="1"/>
  <c r="B141" i="1"/>
  <c r="C141" i="1"/>
  <c r="D141" i="1"/>
  <c r="E141" i="1"/>
  <c r="F141" i="1"/>
  <c r="G141" i="1"/>
  <c r="H141" i="1"/>
  <c r="I141" i="1" s="1"/>
  <c r="J141" i="1"/>
  <c r="O141" i="1"/>
  <c r="S141" i="1" s="1"/>
  <c r="Q141" i="1"/>
  <c r="U141" i="1"/>
  <c r="V141" i="1"/>
  <c r="W141" i="1"/>
  <c r="X141" i="1"/>
  <c r="B142" i="1"/>
  <c r="C142" i="1"/>
  <c r="D142" i="1"/>
  <c r="E142" i="1"/>
  <c r="F142" i="1"/>
  <c r="G142" i="1"/>
  <c r="H142" i="1"/>
  <c r="I142" i="1" s="1"/>
  <c r="J142" i="1"/>
  <c r="O142" i="1"/>
  <c r="S142" i="1" s="1"/>
  <c r="Q142" i="1"/>
  <c r="U142" i="1"/>
  <c r="V142" i="1"/>
  <c r="W142" i="1"/>
  <c r="X142" i="1"/>
  <c r="B143" i="1"/>
  <c r="C143" i="1"/>
  <c r="D143" i="1"/>
  <c r="E143" i="1"/>
  <c r="F143" i="1"/>
  <c r="G143" i="1"/>
  <c r="H143" i="1"/>
  <c r="I143" i="1" s="1"/>
  <c r="J143" i="1"/>
  <c r="O143" i="1"/>
  <c r="Q143" i="1"/>
  <c r="U143" i="1"/>
  <c r="V143" i="1"/>
  <c r="W143" i="1"/>
  <c r="X143" i="1"/>
  <c r="B144" i="1"/>
  <c r="C144" i="1"/>
  <c r="D144" i="1"/>
  <c r="E144" i="1"/>
  <c r="F144" i="1"/>
  <c r="G144" i="1"/>
  <c r="H144" i="1"/>
  <c r="I144" i="1" s="1"/>
  <c r="J144" i="1"/>
  <c r="O144" i="1"/>
  <c r="Q144" i="1"/>
  <c r="U144" i="1"/>
  <c r="V144" i="1"/>
  <c r="W144" i="1"/>
  <c r="X144" i="1"/>
  <c r="B145" i="1"/>
  <c r="C145" i="1"/>
  <c r="D145" i="1"/>
  <c r="E145" i="1"/>
  <c r="F145" i="1"/>
  <c r="G145" i="1"/>
  <c r="H145" i="1"/>
  <c r="I145" i="1" s="1"/>
  <c r="J145" i="1"/>
  <c r="O145" i="1"/>
  <c r="Q145" i="1"/>
  <c r="U145" i="1"/>
  <c r="V145" i="1"/>
  <c r="W145" i="1"/>
  <c r="X145" i="1"/>
  <c r="B146" i="1"/>
  <c r="C146" i="1"/>
  <c r="D146" i="1"/>
  <c r="E146" i="1"/>
  <c r="F146" i="1"/>
  <c r="G146" i="1"/>
  <c r="H146" i="1"/>
  <c r="I146" i="1" s="1"/>
  <c r="J146" i="1"/>
  <c r="O146" i="1"/>
  <c r="Q146" i="1"/>
  <c r="U146" i="1"/>
  <c r="V146" i="1"/>
  <c r="W146" i="1"/>
  <c r="X146" i="1"/>
  <c r="B147" i="1"/>
  <c r="C147" i="1"/>
  <c r="D147" i="1"/>
  <c r="E147" i="1"/>
  <c r="F147" i="1"/>
  <c r="G147" i="1"/>
  <c r="H147" i="1"/>
  <c r="I147" i="1" s="1"/>
  <c r="J147" i="1"/>
  <c r="O147" i="1"/>
  <c r="T147" i="1" s="1"/>
  <c r="Q147" i="1"/>
  <c r="U147" i="1"/>
  <c r="V147" i="1"/>
  <c r="W147" i="1"/>
  <c r="X147" i="1"/>
  <c r="B148" i="1"/>
  <c r="C148" i="1"/>
  <c r="D148" i="1"/>
  <c r="E148" i="1"/>
  <c r="F148" i="1"/>
  <c r="G148" i="1"/>
  <c r="H148" i="1"/>
  <c r="I148" i="1" s="1"/>
  <c r="J148" i="1"/>
  <c r="O148" i="1"/>
  <c r="S148" i="1" s="1"/>
  <c r="Q148" i="1"/>
  <c r="U148" i="1"/>
  <c r="V148" i="1"/>
  <c r="W148" i="1"/>
  <c r="X148" i="1"/>
  <c r="B149" i="1"/>
  <c r="C149" i="1"/>
  <c r="D149" i="1"/>
  <c r="E149" i="1"/>
  <c r="F149" i="1"/>
  <c r="G149" i="1"/>
  <c r="H149" i="1"/>
  <c r="I149" i="1" s="1"/>
  <c r="J149" i="1"/>
  <c r="O149" i="1"/>
  <c r="Q149" i="1"/>
  <c r="U149" i="1"/>
  <c r="V149" i="1"/>
  <c r="W149" i="1"/>
  <c r="X149" i="1"/>
  <c r="B150" i="1"/>
  <c r="C150" i="1"/>
  <c r="D150" i="1"/>
  <c r="E150" i="1"/>
  <c r="F150" i="1"/>
  <c r="G150" i="1"/>
  <c r="H150" i="1"/>
  <c r="I150" i="1" s="1"/>
  <c r="J150" i="1"/>
  <c r="O150" i="1"/>
  <c r="P150" i="1" s="1"/>
  <c r="Q150" i="1"/>
  <c r="U150" i="1"/>
  <c r="V150" i="1"/>
  <c r="W150" i="1"/>
  <c r="X150" i="1"/>
  <c r="B151" i="1"/>
  <c r="C151" i="1"/>
  <c r="D151" i="1"/>
  <c r="E151" i="1"/>
  <c r="F151" i="1"/>
  <c r="G151" i="1"/>
  <c r="H151" i="1"/>
  <c r="I151" i="1" s="1"/>
  <c r="J151" i="1"/>
  <c r="O151" i="1"/>
  <c r="S151" i="1" s="1"/>
  <c r="Q151" i="1"/>
  <c r="U151" i="1"/>
  <c r="V151" i="1"/>
  <c r="W151" i="1"/>
  <c r="X151" i="1"/>
  <c r="B152" i="1"/>
  <c r="C152" i="1"/>
  <c r="D152" i="1"/>
  <c r="E152" i="1"/>
  <c r="F152" i="1"/>
  <c r="G152" i="1"/>
  <c r="H152" i="1"/>
  <c r="I152" i="1" s="1"/>
  <c r="J152" i="1"/>
  <c r="O152" i="1"/>
  <c r="Q152" i="1"/>
  <c r="U152" i="1"/>
  <c r="V152" i="1"/>
  <c r="W152" i="1"/>
  <c r="X152" i="1"/>
  <c r="B153" i="1"/>
  <c r="C153" i="1"/>
  <c r="D153" i="1"/>
  <c r="E153" i="1"/>
  <c r="F153" i="1"/>
  <c r="G153" i="1"/>
  <c r="H153" i="1"/>
  <c r="I153" i="1" s="1"/>
  <c r="J153" i="1"/>
  <c r="O153" i="1"/>
  <c r="S153" i="1" s="1"/>
  <c r="Q153" i="1"/>
  <c r="U153" i="1"/>
  <c r="V153" i="1"/>
  <c r="W153" i="1"/>
  <c r="X153" i="1"/>
  <c r="B154" i="1"/>
  <c r="C154" i="1"/>
  <c r="D154" i="1"/>
  <c r="E154" i="1"/>
  <c r="F154" i="1"/>
  <c r="G154" i="1"/>
  <c r="H154" i="1"/>
  <c r="I154" i="1" s="1"/>
  <c r="J154" i="1"/>
  <c r="O154" i="1"/>
  <c r="P154" i="1" s="1"/>
  <c r="Q154" i="1"/>
  <c r="U154" i="1"/>
  <c r="V154" i="1"/>
  <c r="W154" i="1"/>
  <c r="X154" i="1"/>
  <c r="B155" i="1"/>
  <c r="C155" i="1"/>
  <c r="D155" i="1"/>
  <c r="E155" i="1"/>
  <c r="F155" i="1"/>
  <c r="G155" i="1"/>
  <c r="H155" i="1"/>
  <c r="I155" i="1" s="1"/>
  <c r="J155" i="1"/>
  <c r="O155" i="1"/>
  <c r="T155" i="1" s="1"/>
  <c r="Q155" i="1"/>
  <c r="U155" i="1"/>
  <c r="V155" i="1"/>
  <c r="W155" i="1"/>
  <c r="X155" i="1"/>
  <c r="B156" i="1"/>
  <c r="C156" i="1"/>
  <c r="D156" i="1"/>
  <c r="E156" i="1"/>
  <c r="F156" i="1"/>
  <c r="G156" i="1"/>
  <c r="H156" i="1"/>
  <c r="I156" i="1" s="1"/>
  <c r="J156" i="1"/>
  <c r="O156" i="1"/>
  <c r="P156" i="1" s="1"/>
  <c r="Q156" i="1"/>
  <c r="U156" i="1"/>
  <c r="V156" i="1"/>
  <c r="W156" i="1"/>
  <c r="X156" i="1"/>
  <c r="B157" i="1"/>
  <c r="C157" i="1"/>
  <c r="D157" i="1"/>
  <c r="E157" i="1"/>
  <c r="F157" i="1"/>
  <c r="G157" i="1"/>
  <c r="H157" i="1"/>
  <c r="I157" i="1" s="1"/>
  <c r="J157" i="1"/>
  <c r="O157" i="1"/>
  <c r="P157" i="1" s="1"/>
  <c r="Q157" i="1"/>
  <c r="U157" i="1"/>
  <c r="V157" i="1"/>
  <c r="W157" i="1"/>
  <c r="X157" i="1"/>
  <c r="B158" i="1"/>
  <c r="C158" i="1"/>
  <c r="D158" i="1"/>
  <c r="E158" i="1"/>
  <c r="F158" i="1"/>
  <c r="G158" i="1"/>
  <c r="H158" i="1"/>
  <c r="I158" i="1" s="1"/>
  <c r="J158" i="1"/>
  <c r="O158" i="1"/>
  <c r="T158" i="1" s="1"/>
  <c r="Q158" i="1"/>
  <c r="U158" i="1"/>
  <c r="V158" i="1"/>
  <c r="W158" i="1"/>
  <c r="X158" i="1"/>
  <c r="B159" i="1"/>
  <c r="C159" i="1"/>
  <c r="D159" i="1"/>
  <c r="E159" i="1"/>
  <c r="F159" i="1"/>
  <c r="G159" i="1"/>
  <c r="H159" i="1"/>
  <c r="I159" i="1" s="1"/>
  <c r="J159" i="1"/>
  <c r="O159" i="1"/>
  <c r="Q159" i="1"/>
  <c r="U159" i="1"/>
  <c r="V159" i="1"/>
  <c r="W159" i="1"/>
  <c r="X159" i="1"/>
  <c r="B160" i="1"/>
  <c r="C160" i="1"/>
  <c r="D160" i="1"/>
  <c r="E160" i="1"/>
  <c r="F160" i="1"/>
  <c r="G160" i="1"/>
  <c r="H160" i="1"/>
  <c r="I160" i="1" s="1"/>
  <c r="J160" i="1"/>
  <c r="O160" i="1"/>
  <c r="P160" i="1" s="1"/>
  <c r="Q160" i="1"/>
  <c r="U160" i="1"/>
  <c r="V160" i="1"/>
  <c r="W160" i="1"/>
  <c r="X160" i="1"/>
  <c r="B161" i="1"/>
  <c r="C161" i="1"/>
  <c r="D161" i="1"/>
  <c r="E161" i="1"/>
  <c r="F161" i="1"/>
  <c r="G161" i="1"/>
  <c r="H161" i="1"/>
  <c r="I161" i="1" s="1"/>
  <c r="J161" i="1"/>
  <c r="O161" i="1"/>
  <c r="Q161" i="1"/>
  <c r="U161" i="1"/>
  <c r="V161" i="1"/>
  <c r="W161" i="1"/>
  <c r="X161" i="1"/>
  <c r="B162" i="1"/>
  <c r="C162" i="1"/>
  <c r="D162" i="1"/>
  <c r="E162" i="1"/>
  <c r="F162" i="1"/>
  <c r="G162" i="1"/>
  <c r="H162" i="1"/>
  <c r="I162" i="1" s="1"/>
  <c r="J162" i="1"/>
  <c r="O162" i="1"/>
  <c r="T162" i="1" s="1"/>
  <c r="Q162" i="1"/>
  <c r="U162" i="1"/>
  <c r="V162" i="1"/>
  <c r="W162" i="1"/>
  <c r="X162" i="1"/>
  <c r="B163" i="1"/>
  <c r="C163" i="1"/>
  <c r="D163" i="1"/>
  <c r="E163" i="1"/>
  <c r="F163" i="1"/>
  <c r="G163" i="1"/>
  <c r="H163" i="1"/>
  <c r="I163" i="1" s="1"/>
  <c r="J163" i="1"/>
  <c r="O163" i="1"/>
  <c r="T163" i="1" s="1"/>
  <c r="Q163" i="1"/>
  <c r="U163" i="1"/>
  <c r="V163" i="1"/>
  <c r="W163" i="1"/>
  <c r="X163" i="1"/>
  <c r="B164" i="1"/>
  <c r="C164" i="1"/>
  <c r="D164" i="1"/>
  <c r="E164" i="1"/>
  <c r="F164" i="1"/>
  <c r="G164" i="1"/>
  <c r="H164" i="1"/>
  <c r="I164" i="1" s="1"/>
  <c r="J164" i="1"/>
  <c r="O164" i="1"/>
  <c r="P164" i="1" s="1"/>
  <c r="Q164" i="1"/>
  <c r="U164" i="1"/>
  <c r="V164" i="1"/>
  <c r="W164" i="1"/>
  <c r="X164" i="1"/>
  <c r="B165" i="1"/>
  <c r="C165" i="1"/>
  <c r="D165" i="1"/>
  <c r="E165" i="1"/>
  <c r="F165" i="1"/>
  <c r="G165" i="1"/>
  <c r="H165" i="1"/>
  <c r="I165" i="1" s="1"/>
  <c r="J165" i="1"/>
  <c r="O165" i="1"/>
  <c r="S165" i="1" s="1"/>
  <c r="Q165" i="1"/>
  <c r="U165" i="1"/>
  <c r="V165" i="1"/>
  <c r="W165" i="1"/>
  <c r="X165" i="1"/>
  <c r="B166" i="1"/>
  <c r="C166" i="1"/>
  <c r="D166" i="1"/>
  <c r="E166" i="1"/>
  <c r="F166" i="1"/>
  <c r="G166" i="1"/>
  <c r="H166" i="1"/>
  <c r="I166" i="1" s="1"/>
  <c r="J166" i="1"/>
  <c r="O166" i="1"/>
  <c r="Q166" i="1"/>
  <c r="U166" i="1"/>
  <c r="V166" i="1"/>
  <c r="W166" i="1"/>
  <c r="X166" i="1"/>
  <c r="B167" i="1"/>
  <c r="C167" i="1"/>
  <c r="D167" i="1"/>
  <c r="E167" i="1"/>
  <c r="F167" i="1"/>
  <c r="G167" i="1"/>
  <c r="H167" i="1"/>
  <c r="I167" i="1" s="1"/>
  <c r="J167" i="1"/>
  <c r="O167" i="1"/>
  <c r="T167" i="1" s="1"/>
  <c r="Q167" i="1"/>
  <c r="U167" i="1"/>
  <c r="V167" i="1"/>
  <c r="W167" i="1"/>
  <c r="X167" i="1"/>
  <c r="B168" i="1"/>
  <c r="C168" i="1"/>
  <c r="D168" i="1"/>
  <c r="E168" i="1"/>
  <c r="F168" i="1"/>
  <c r="G168" i="1"/>
  <c r="H168" i="1"/>
  <c r="I168" i="1" s="1"/>
  <c r="J168" i="1"/>
  <c r="O168" i="1"/>
  <c r="P168" i="1" s="1"/>
  <c r="Q168" i="1"/>
  <c r="U168" i="1"/>
  <c r="V168" i="1"/>
  <c r="W168" i="1"/>
  <c r="X168" i="1"/>
  <c r="B169" i="1"/>
  <c r="C169" i="1"/>
  <c r="D169" i="1"/>
  <c r="E169" i="1"/>
  <c r="F169" i="1"/>
  <c r="G169" i="1"/>
  <c r="H169" i="1"/>
  <c r="I169" i="1" s="1"/>
  <c r="J169" i="1"/>
  <c r="O169" i="1"/>
  <c r="P169" i="1" s="1"/>
  <c r="Q169" i="1"/>
  <c r="U169" i="1"/>
  <c r="V169" i="1"/>
  <c r="W169" i="1"/>
  <c r="X169" i="1"/>
  <c r="B170" i="1"/>
  <c r="C170" i="1"/>
  <c r="D170" i="1"/>
  <c r="E170" i="1"/>
  <c r="F170" i="1"/>
  <c r="G170" i="1"/>
  <c r="H170" i="1"/>
  <c r="I170" i="1" s="1"/>
  <c r="J170" i="1"/>
  <c r="O170" i="1"/>
  <c r="T170" i="1" s="1"/>
  <c r="Q170" i="1"/>
  <c r="U170" i="1"/>
  <c r="V170" i="1"/>
  <c r="W170" i="1"/>
  <c r="X170" i="1"/>
  <c r="B171" i="1"/>
  <c r="C171" i="1"/>
  <c r="D171" i="1"/>
  <c r="E171" i="1"/>
  <c r="F171" i="1"/>
  <c r="G171" i="1"/>
  <c r="H171" i="1"/>
  <c r="I171" i="1" s="1"/>
  <c r="J171" i="1"/>
  <c r="O171" i="1"/>
  <c r="P171" i="1" s="1"/>
  <c r="Q171" i="1"/>
  <c r="U171" i="1"/>
  <c r="V171" i="1"/>
  <c r="W171" i="1"/>
  <c r="X171" i="1"/>
  <c r="B172" i="1"/>
  <c r="C172" i="1"/>
  <c r="D172" i="1"/>
  <c r="E172" i="1"/>
  <c r="F172" i="1"/>
  <c r="G172" i="1"/>
  <c r="H172" i="1"/>
  <c r="I172" i="1" s="1"/>
  <c r="J172" i="1"/>
  <c r="O172" i="1"/>
  <c r="Q172" i="1"/>
  <c r="U172" i="1"/>
  <c r="V172" i="1"/>
  <c r="W172" i="1"/>
  <c r="X172" i="1"/>
  <c r="B173" i="1"/>
  <c r="C173" i="1"/>
  <c r="D173" i="1"/>
  <c r="E173" i="1"/>
  <c r="F173" i="1"/>
  <c r="G173" i="1"/>
  <c r="H173" i="1"/>
  <c r="I173" i="1" s="1"/>
  <c r="J173" i="1"/>
  <c r="O173" i="1"/>
  <c r="Q173" i="1"/>
  <c r="U173" i="1"/>
  <c r="V173" i="1"/>
  <c r="W173" i="1"/>
  <c r="X173" i="1"/>
  <c r="B174" i="1"/>
  <c r="C174" i="1"/>
  <c r="D174" i="1"/>
  <c r="E174" i="1"/>
  <c r="F174" i="1"/>
  <c r="G174" i="1"/>
  <c r="H174" i="1"/>
  <c r="I174" i="1" s="1"/>
  <c r="J174" i="1"/>
  <c r="O174" i="1"/>
  <c r="Q174" i="1"/>
  <c r="U174" i="1"/>
  <c r="V174" i="1"/>
  <c r="W174" i="1"/>
  <c r="X174" i="1"/>
  <c r="B175" i="1"/>
  <c r="C175" i="1"/>
  <c r="D175" i="1"/>
  <c r="E175" i="1"/>
  <c r="F175" i="1"/>
  <c r="G175" i="1"/>
  <c r="H175" i="1"/>
  <c r="I175" i="1" s="1"/>
  <c r="J175" i="1"/>
  <c r="O175" i="1"/>
  <c r="S175" i="1" s="1"/>
  <c r="Q175" i="1"/>
  <c r="U175" i="1"/>
  <c r="V175" i="1"/>
  <c r="W175" i="1"/>
  <c r="X175" i="1"/>
  <c r="B176" i="1"/>
  <c r="C176" i="1"/>
  <c r="D176" i="1"/>
  <c r="E176" i="1"/>
  <c r="F176" i="1"/>
  <c r="G176" i="1"/>
  <c r="H176" i="1"/>
  <c r="I176" i="1" s="1"/>
  <c r="J176" i="1"/>
  <c r="O176" i="1"/>
  <c r="P176" i="1" s="1"/>
  <c r="Q176" i="1"/>
  <c r="U176" i="1"/>
  <c r="V176" i="1"/>
  <c r="W176" i="1"/>
  <c r="X176" i="1"/>
  <c r="B177" i="1"/>
  <c r="C177" i="1"/>
  <c r="D177" i="1"/>
  <c r="E177" i="1"/>
  <c r="F177" i="1"/>
  <c r="G177" i="1"/>
  <c r="H177" i="1"/>
  <c r="I177" i="1" s="1"/>
  <c r="J177" i="1"/>
  <c r="O177" i="1"/>
  <c r="S177" i="1" s="1"/>
  <c r="Q177" i="1"/>
  <c r="U177" i="1"/>
  <c r="V177" i="1"/>
  <c r="W177" i="1"/>
  <c r="X177" i="1"/>
  <c r="B178" i="1"/>
  <c r="C178" i="1"/>
  <c r="D178" i="1"/>
  <c r="E178" i="1"/>
  <c r="F178" i="1"/>
  <c r="G178" i="1"/>
  <c r="H178" i="1"/>
  <c r="I178" i="1" s="1"/>
  <c r="J178" i="1"/>
  <c r="O178" i="1"/>
  <c r="P178" i="1" s="1"/>
  <c r="Q178" i="1"/>
  <c r="U178" i="1"/>
  <c r="V178" i="1"/>
  <c r="W178" i="1"/>
  <c r="X178" i="1"/>
  <c r="B179" i="1"/>
  <c r="C179" i="1"/>
  <c r="D179" i="1"/>
  <c r="E179" i="1"/>
  <c r="F179" i="1"/>
  <c r="G179" i="1"/>
  <c r="H179" i="1"/>
  <c r="I179" i="1" s="1"/>
  <c r="J179" i="1"/>
  <c r="O179" i="1"/>
  <c r="T179" i="1" s="1"/>
  <c r="Q179" i="1"/>
  <c r="U179" i="1"/>
  <c r="V179" i="1"/>
  <c r="W179" i="1"/>
  <c r="X179" i="1"/>
  <c r="B180" i="1"/>
  <c r="C180" i="1"/>
  <c r="D180" i="1"/>
  <c r="E180" i="1"/>
  <c r="F180" i="1"/>
  <c r="G180" i="1"/>
  <c r="H180" i="1"/>
  <c r="I180" i="1" s="1"/>
  <c r="J180" i="1"/>
  <c r="O180" i="1"/>
  <c r="P180" i="1" s="1"/>
  <c r="Q180" i="1"/>
  <c r="U180" i="1"/>
  <c r="V180" i="1"/>
  <c r="W180" i="1"/>
  <c r="X180" i="1"/>
  <c r="B181" i="1"/>
  <c r="C181" i="1"/>
  <c r="D181" i="1"/>
  <c r="E181" i="1"/>
  <c r="F181" i="1"/>
  <c r="G181" i="1"/>
  <c r="H181" i="1"/>
  <c r="I181" i="1" s="1"/>
  <c r="J181" i="1"/>
  <c r="O181" i="1"/>
  <c r="Q181" i="1"/>
  <c r="U181" i="1"/>
  <c r="V181" i="1"/>
  <c r="W181" i="1"/>
  <c r="X181" i="1"/>
  <c r="B182" i="1"/>
  <c r="C182" i="1"/>
  <c r="D182" i="1"/>
  <c r="E182" i="1"/>
  <c r="F182" i="1"/>
  <c r="G182" i="1"/>
  <c r="H182" i="1"/>
  <c r="I182" i="1" s="1"/>
  <c r="J182" i="1"/>
  <c r="O182" i="1"/>
  <c r="Q182" i="1"/>
  <c r="U182" i="1"/>
  <c r="V182" i="1"/>
  <c r="W182" i="1"/>
  <c r="X182" i="1"/>
  <c r="B183" i="1"/>
  <c r="C183" i="1"/>
  <c r="D183" i="1"/>
  <c r="E183" i="1"/>
  <c r="F183" i="1"/>
  <c r="G183" i="1"/>
  <c r="H183" i="1"/>
  <c r="I183" i="1" s="1"/>
  <c r="J183" i="1"/>
  <c r="O183" i="1"/>
  <c r="S183" i="1" s="1"/>
  <c r="Q183" i="1"/>
  <c r="U183" i="1"/>
  <c r="V183" i="1"/>
  <c r="W183" i="1"/>
  <c r="X183" i="1"/>
  <c r="B184" i="1"/>
  <c r="C184" i="1"/>
  <c r="D184" i="1"/>
  <c r="E184" i="1"/>
  <c r="F184" i="1"/>
  <c r="G184" i="1"/>
  <c r="H184" i="1"/>
  <c r="I184" i="1" s="1"/>
  <c r="J184" i="1"/>
  <c r="O184" i="1"/>
  <c r="P184" i="1" s="1"/>
  <c r="Q184" i="1"/>
  <c r="U184" i="1"/>
  <c r="V184" i="1"/>
  <c r="W184" i="1"/>
  <c r="X184" i="1"/>
  <c r="B185" i="1"/>
  <c r="C185" i="1"/>
  <c r="D185" i="1"/>
  <c r="E185" i="1"/>
  <c r="F185" i="1"/>
  <c r="G185" i="1"/>
  <c r="H185" i="1"/>
  <c r="I185" i="1" s="1"/>
  <c r="J185" i="1"/>
  <c r="O185" i="1"/>
  <c r="Q185" i="1"/>
  <c r="U185" i="1"/>
  <c r="V185" i="1"/>
  <c r="W185" i="1"/>
  <c r="X185" i="1"/>
  <c r="B186" i="1"/>
  <c r="C186" i="1"/>
  <c r="D186" i="1"/>
  <c r="E186" i="1"/>
  <c r="F186" i="1"/>
  <c r="G186" i="1"/>
  <c r="H186" i="1"/>
  <c r="I186" i="1" s="1"/>
  <c r="J186" i="1"/>
  <c r="O186" i="1"/>
  <c r="T186" i="1" s="1"/>
  <c r="Q186" i="1"/>
  <c r="U186" i="1"/>
  <c r="V186" i="1"/>
  <c r="W186" i="1"/>
  <c r="X186" i="1"/>
  <c r="B187" i="1"/>
  <c r="C187" i="1"/>
  <c r="D187" i="1"/>
  <c r="E187" i="1"/>
  <c r="F187" i="1"/>
  <c r="G187" i="1"/>
  <c r="H187" i="1"/>
  <c r="I187" i="1" s="1"/>
  <c r="J187" i="1"/>
  <c r="O187" i="1"/>
  <c r="S187" i="1" s="1"/>
  <c r="Q187" i="1"/>
  <c r="U187" i="1"/>
  <c r="V187" i="1"/>
  <c r="W187" i="1"/>
  <c r="X187" i="1"/>
  <c r="B188" i="1"/>
  <c r="C188" i="1"/>
  <c r="D188" i="1"/>
  <c r="E188" i="1"/>
  <c r="F188" i="1"/>
  <c r="G188" i="1"/>
  <c r="H188" i="1"/>
  <c r="I188" i="1" s="1"/>
  <c r="J188" i="1"/>
  <c r="O188" i="1"/>
  <c r="P188" i="1" s="1"/>
  <c r="Q188" i="1"/>
  <c r="U188" i="1"/>
  <c r="V188" i="1"/>
  <c r="W188" i="1"/>
  <c r="X188" i="1"/>
  <c r="B189" i="1"/>
  <c r="C189" i="1"/>
  <c r="D189" i="1"/>
  <c r="E189" i="1"/>
  <c r="F189" i="1"/>
  <c r="G189" i="1"/>
  <c r="H189" i="1"/>
  <c r="I189" i="1" s="1"/>
  <c r="J189" i="1"/>
  <c r="O189" i="1"/>
  <c r="Q189" i="1"/>
  <c r="U189" i="1"/>
  <c r="V189" i="1"/>
  <c r="W189" i="1"/>
  <c r="X189" i="1"/>
  <c r="B190" i="1"/>
  <c r="C190" i="1"/>
  <c r="D190" i="1"/>
  <c r="E190" i="1"/>
  <c r="F190" i="1"/>
  <c r="G190" i="1"/>
  <c r="H190" i="1"/>
  <c r="I190" i="1" s="1"/>
  <c r="J190" i="1"/>
  <c r="O190" i="1"/>
  <c r="Q190" i="1"/>
  <c r="U190" i="1"/>
  <c r="V190" i="1"/>
  <c r="W190" i="1"/>
  <c r="X190" i="1"/>
  <c r="B191" i="1"/>
  <c r="C191" i="1"/>
  <c r="D191" i="1"/>
  <c r="E191" i="1"/>
  <c r="F191" i="1"/>
  <c r="G191" i="1"/>
  <c r="H191" i="1"/>
  <c r="I191" i="1" s="1"/>
  <c r="J191" i="1"/>
  <c r="O191" i="1"/>
  <c r="T191" i="1" s="1"/>
  <c r="Q191" i="1"/>
  <c r="U191" i="1"/>
  <c r="V191" i="1"/>
  <c r="W191" i="1"/>
  <c r="X191" i="1"/>
  <c r="B192" i="1"/>
  <c r="C192" i="1"/>
  <c r="D192" i="1"/>
  <c r="E192" i="1"/>
  <c r="F192" i="1"/>
  <c r="G192" i="1"/>
  <c r="H192" i="1"/>
  <c r="I192" i="1" s="1"/>
  <c r="J192" i="1"/>
  <c r="O192" i="1"/>
  <c r="P192" i="1" s="1"/>
  <c r="Q192" i="1"/>
  <c r="U192" i="1"/>
  <c r="V192" i="1"/>
  <c r="W192" i="1"/>
  <c r="X192" i="1"/>
  <c r="B193" i="1"/>
  <c r="C193" i="1"/>
  <c r="D193" i="1"/>
  <c r="E193" i="1"/>
  <c r="F193" i="1"/>
  <c r="G193" i="1"/>
  <c r="H193" i="1"/>
  <c r="I193" i="1" s="1"/>
  <c r="J193" i="1"/>
  <c r="O193" i="1"/>
  <c r="P193" i="1" s="1"/>
  <c r="Q193" i="1"/>
  <c r="U193" i="1"/>
  <c r="V193" i="1"/>
  <c r="W193" i="1"/>
  <c r="X193" i="1"/>
  <c r="B194" i="1"/>
  <c r="C194" i="1"/>
  <c r="D194" i="1"/>
  <c r="E194" i="1"/>
  <c r="F194" i="1"/>
  <c r="G194" i="1"/>
  <c r="H194" i="1"/>
  <c r="I194" i="1" s="1"/>
  <c r="J194" i="1"/>
  <c r="O194" i="1"/>
  <c r="T194" i="1" s="1"/>
  <c r="Q194" i="1"/>
  <c r="U194" i="1"/>
  <c r="V194" i="1"/>
  <c r="W194" i="1"/>
  <c r="X194" i="1"/>
  <c r="B195" i="1"/>
  <c r="C195" i="1"/>
  <c r="D195" i="1"/>
  <c r="E195" i="1"/>
  <c r="F195" i="1"/>
  <c r="G195" i="1"/>
  <c r="H195" i="1"/>
  <c r="I195" i="1" s="1"/>
  <c r="J195" i="1"/>
  <c r="O195" i="1"/>
  <c r="Q195" i="1"/>
  <c r="U195" i="1"/>
  <c r="V195" i="1"/>
  <c r="W195" i="1"/>
  <c r="X195" i="1"/>
  <c r="B196" i="1"/>
  <c r="C196" i="1"/>
  <c r="D196" i="1"/>
  <c r="E196" i="1"/>
  <c r="F196" i="1"/>
  <c r="G196" i="1"/>
  <c r="H196" i="1"/>
  <c r="I196" i="1" s="1"/>
  <c r="J196" i="1"/>
  <c r="O196" i="1"/>
  <c r="Q196" i="1"/>
  <c r="U196" i="1"/>
  <c r="V196" i="1"/>
  <c r="W196" i="1"/>
  <c r="X196" i="1"/>
  <c r="B197" i="1"/>
  <c r="C197" i="1"/>
  <c r="D197" i="1"/>
  <c r="E197" i="1"/>
  <c r="F197" i="1"/>
  <c r="G197" i="1"/>
  <c r="H197" i="1"/>
  <c r="I197" i="1" s="1"/>
  <c r="J197" i="1"/>
  <c r="O197" i="1"/>
  <c r="S197" i="1" s="1"/>
  <c r="Q197" i="1"/>
  <c r="U197" i="1"/>
  <c r="V197" i="1"/>
  <c r="W197" i="1"/>
  <c r="X197" i="1"/>
  <c r="B198" i="1"/>
  <c r="C198" i="1"/>
  <c r="D198" i="1"/>
  <c r="E198" i="1"/>
  <c r="F198" i="1"/>
  <c r="G198" i="1"/>
  <c r="H198" i="1"/>
  <c r="I198" i="1" s="1"/>
  <c r="J198" i="1"/>
  <c r="O198" i="1"/>
  <c r="Q198" i="1"/>
  <c r="U198" i="1"/>
  <c r="V198" i="1"/>
  <c r="W198" i="1"/>
  <c r="X198" i="1"/>
  <c r="B199" i="1"/>
  <c r="C199" i="1"/>
  <c r="D199" i="1"/>
  <c r="E199" i="1"/>
  <c r="F199" i="1"/>
  <c r="G199" i="1"/>
  <c r="H199" i="1"/>
  <c r="I199" i="1" s="1"/>
  <c r="J199" i="1"/>
  <c r="O199" i="1"/>
  <c r="Q199" i="1"/>
  <c r="U199" i="1"/>
  <c r="V199" i="1"/>
  <c r="W199" i="1"/>
  <c r="X199" i="1"/>
  <c r="B200" i="1"/>
  <c r="C200" i="1"/>
  <c r="D200" i="1"/>
  <c r="E200" i="1"/>
  <c r="F200" i="1"/>
  <c r="G200" i="1"/>
  <c r="H200" i="1"/>
  <c r="I200" i="1" s="1"/>
  <c r="J200" i="1"/>
  <c r="O200" i="1"/>
  <c r="P200" i="1" s="1"/>
  <c r="Q200" i="1"/>
  <c r="U200" i="1"/>
  <c r="V200" i="1"/>
  <c r="W200" i="1"/>
  <c r="X200" i="1"/>
  <c r="B201" i="1"/>
  <c r="C201" i="1"/>
  <c r="D201" i="1"/>
  <c r="E201" i="1"/>
  <c r="F201" i="1"/>
  <c r="G201" i="1"/>
  <c r="H201" i="1"/>
  <c r="I201" i="1" s="1"/>
  <c r="J201" i="1"/>
  <c r="O201" i="1"/>
  <c r="S201" i="1" s="1"/>
  <c r="Q201" i="1"/>
  <c r="U201" i="1"/>
  <c r="V201" i="1"/>
  <c r="W201" i="1"/>
  <c r="X201" i="1"/>
  <c r="B202" i="1"/>
  <c r="C202" i="1"/>
  <c r="D202" i="1"/>
  <c r="E202" i="1"/>
  <c r="F202" i="1"/>
  <c r="G202" i="1"/>
  <c r="H202" i="1"/>
  <c r="I202" i="1" s="1"/>
  <c r="J202" i="1"/>
  <c r="O202" i="1"/>
  <c r="P202" i="1" s="1"/>
  <c r="Q202" i="1"/>
  <c r="U202" i="1"/>
  <c r="V202" i="1"/>
  <c r="W202" i="1"/>
  <c r="X202" i="1"/>
  <c r="B203" i="1"/>
  <c r="C203" i="1"/>
  <c r="D203" i="1"/>
  <c r="E203" i="1"/>
  <c r="F203" i="1"/>
  <c r="G203" i="1"/>
  <c r="H203" i="1"/>
  <c r="I203" i="1" s="1"/>
  <c r="J203" i="1"/>
  <c r="O203" i="1"/>
  <c r="T203" i="1" s="1"/>
  <c r="Q203" i="1"/>
  <c r="U203" i="1"/>
  <c r="V203" i="1"/>
  <c r="W203" i="1"/>
  <c r="X203" i="1"/>
  <c r="B204" i="1"/>
  <c r="C204" i="1"/>
  <c r="D204" i="1"/>
  <c r="E204" i="1"/>
  <c r="F204" i="1"/>
  <c r="G204" i="1"/>
  <c r="H204" i="1"/>
  <c r="I204" i="1" s="1"/>
  <c r="J204" i="1"/>
  <c r="O204" i="1"/>
  <c r="P204" i="1" s="1"/>
  <c r="Q204" i="1"/>
  <c r="U204" i="1"/>
  <c r="V204" i="1"/>
  <c r="W204" i="1"/>
  <c r="X204" i="1"/>
  <c r="B205" i="1"/>
  <c r="C205" i="1"/>
  <c r="D205" i="1"/>
  <c r="E205" i="1"/>
  <c r="F205" i="1"/>
  <c r="G205" i="1"/>
  <c r="H205" i="1"/>
  <c r="I205" i="1" s="1"/>
  <c r="J205" i="1"/>
  <c r="O205" i="1"/>
  <c r="P205" i="1" s="1"/>
  <c r="Q205" i="1"/>
  <c r="U205" i="1"/>
  <c r="V205" i="1"/>
  <c r="W205" i="1"/>
  <c r="X205" i="1"/>
  <c r="B206" i="1"/>
  <c r="C206" i="1"/>
  <c r="D206" i="1"/>
  <c r="E206" i="1"/>
  <c r="F206" i="1"/>
  <c r="G206" i="1"/>
  <c r="H206" i="1"/>
  <c r="I206" i="1" s="1"/>
  <c r="J206" i="1"/>
  <c r="O206" i="1"/>
  <c r="T206" i="1" s="1"/>
  <c r="Q206" i="1"/>
  <c r="U206" i="1"/>
  <c r="V206" i="1"/>
  <c r="W206" i="1"/>
  <c r="X206" i="1"/>
  <c r="B207" i="1"/>
  <c r="C207" i="1"/>
  <c r="D207" i="1"/>
  <c r="E207" i="1"/>
  <c r="F207" i="1"/>
  <c r="G207" i="1"/>
  <c r="H207" i="1"/>
  <c r="I207" i="1" s="1"/>
  <c r="J207" i="1"/>
  <c r="O207" i="1"/>
  <c r="S207" i="1" s="1"/>
  <c r="Q207" i="1"/>
  <c r="U207" i="1"/>
  <c r="V207" i="1"/>
  <c r="W207" i="1"/>
  <c r="X207" i="1"/>
  <c r="B208" i="1"/>
  <c r="C208" i="1"/>
  <c r="D208" i="1"/>
  <c r="E208" i="1"/>
  <c r="F208" i="1"/>
  <c r="G208" i="1"/>
  <c r="H208" i="1"/>
  <c r="I208" i="1" s="1"/>
  <c r="J208" i="1"/>
  <c r="O208" i="1"/>
  <c r="P208" i="1" s="1"/>
  <c r="Q208" i="1"/>
  <c r="U208" i="1"/>
  <c r="V208" i="1"/>
  <c r="W208" i="1"/>
  <c r="X208" i="1"/>
  <c r="B209" i="1"/>
  <c r="C209" i="1"/>
  <c r="D209" i="1"/>
  <c r="E209" i="1"/>
  <c r="F209" i="1"/>
  <c r="G209" i="1"/>
  <c r="H209" i="1"/>
  <c r="I209" i="1" s="1"/>
  <c r="J209" i="1"/>
  <c r="O209" i="1"/>
  <c r="P209" i="1" s="1"/>
  <c r="Q209" i="1"/>
  <c r="U209" i="1"/>
  <c r="V209" i="1"/>
  <c r="W209" i="1"/>
  <c r="X209" i="1"/>
  <c r="B210" i="1"/>
  <c r="C210" i="1"/>
  <c r="D210" i="1"/>
  <c r="E210" i="1"/>
  <c r="F210" i="1"/>
  <c r="G210" i="1"/>
  <c r="H210" i="1"/>
  <c r="I210" i="1" s="1"/>
  <c r="J210" i="1"/>
  <c r="O210" i="1"/>
  <c r="P210" i="1" s="1"/>
  <c r="Q210" i="1"/>
  <c r="U210" i="1"/>
  <c r="V210" i="1"/>
  <c r="W210" i="1"/>
  <c r="X210" i="1"/>
  <c r="B211" i="1"/>
  <c r="C211" i="1"/>
  <c r="D211" i="1"/>
  <c r="E211" i="1"/>
  <c r="F211" i="1"/>
  <c r="G211" i="1"/>
  <c r="H211" i="1"/>
  <c r="I211" i="1" s="1"/>
  <c r="J211" i="1"/>
  <c r="O211" i="1"/>
  <c r="S211" i="1" s="1"/>
  <c r="Q211" i="1"/>
  <c r="U211" i="1"/>
  <c r="V211" i="1"/>
  <c r="W211" i="1"/>
  <c r="X211" i="1"/>
  <c r="B212" i="1"/>
  <c r="C212" i="1"/>
  <c r="D212" i="1"/>
  <c r="E212" i="1"/>
  <c r="F212" i="1"/>
  <c r="G212" i="1"/>
  <c r="H212" i="1"/>
  <c r="I212" i="1" s="1"/>
  <c r="J212" i="1"/>
  <c r="O212" i="1"/>
  <c r="Q212" i="1"/>
  <c r="U212" i="1"/>
  <c r="V212" i="1"/>
  <c r="W212" i="1"/>
  <c r="X212" i="1"/>
  <c r="B213" i="1"/>
  <c r="C213" i="1"/>
  <c r="D213" i="1"/>
  <c r="E213" i="1"/>
  <c r="F213" i="1"/>
  <c r="G213" i="1"/>
  <c r="H213" i="1"/>
  <c r="I213" i="1" s="1"/>
  <c r="J213" i="1"/>
  <c r="O213" i="1"/>
  <c r="T213" i="1" s="1"/>
  <c r="Q213" i="1"/>
  <c r="U213" i="1"/>
  <c r="V213" i="1"/>
  <c r="W213" i="1"/>
  <c r="X213" i="1"/>
  <c r="B214" i="1"/>
  <c r="C214" i="1"/>
  <c r="D214" i="1"/>
  <c r="E214" i="1"/>
  <c r="F214" i="1"/>
  <c r="G214" i="1"/>
  <c r="H214" i="1"/>
  <c r="I214" i="1" s="1"/>
  <c r="J214" i="1"/>
  <c r="O214" i="1"/>
  <c r="Q214" i="1"/>
  <c r="U214" i="1"/>
  <c r="V214" i="1"/>
  <c r="W214" i="1"/>
  <c r="X214" i="1"/>
  <c r="B215" i="1"/>
  <c r="C215" i="1"/>
  <c r="D215" i="1"/>
  <c r="E215" i="1"/>
  <c r="F215" i="1"/>
  <c r="G215" i="1"/>
  <c r="H215" i="1"/>
  <c r="I215" i="1" s="1"/>
  <c r="J215" i="1"/>
  <c r="O215" i="1"/>
  <c r="P215" i="1" s="1"/>
  <c r="Q215" i="1"/>
  <c r="U215" i="1"/>
  <c r="V215" i="1"/>
  <c r="W215" i="1"/>
  <c r="X215" i="1"/>
  <c r="B216" i="1"/>
  <c r="C216" i="1"/>
  <c r="D216" i="1"/>
  <c r="E216" i="1"/>
  <c r="F216" i="1"/>
  <c r="G216" i="1"/>
  <c r="H216" i="1"/>
  <c r="I216" i="1" s="1"/>
  <c r="J216" i="1"/>
  <c r="O216" i="1"/>
  <c r="T216" i="1" s="1"/>
  <c r="Q216" i="1"/>
  <c r="U216" i="1"/>
  <c r="V216" i="1"/>
  <c r="W216" i="1"/>
  <c r="X216" i="1"/>
  <c r="B217" i="1"/>
  <c r="C217" i="1"/>
  <c r="D217" i="1"/>
  <c r="E217" i="1"/>
  <c r="F217" i="1"/>
  <c r="G217" i="1"/>
  <c r="H217" i="1"/>
  <c r="I217" i="1" s="1"/>
  <c r="J217" i="1"/>
  <c r="O217" i="1"/>
  <c r="P217" i="1" s="1"/>
  <c r="Q217" i="1"/>
  <c r="U217" i="1"/>
  <c r="V217" i="1"/>
  <c r="W217" i="1"/>
  <c r="X217" i="1"/>
  <c r="B218" i="1"/>
  <c r="C218" i="1"/>
  <c r="D218" i="1"/>
  <c r="E218" i="1"/>
  <c r="F218" i="1"/>
  <c r="G218" i="1"/>
  <c r="H218" i="1"/>
  <c r="I218" i="1" s="1"/>
  <c r="J218" i="1"/>
  <c r="O218" i="1"/>
  <c r="Q218" i="1"/>
  <c r="U218" i="1"/>
  <c r="V218" i="1"/>
  <c r="W218" i="1"/>
  <c r="X218" i="1"/>
  <c r="B219" i="1"/>
  <c r="C219" i="1"/>
  <c r="D219" i="1"/>
  <c r="E219" i="1"/>
  <c r="F219" i="1"/>
  <c r="G219" i="1"/>
  <c r="H219" i="1"/>
  <c r="I219" i="1" s="1"/>
  <c r="J219" i="1"/>
  <c r="O219" i="1"/>
  <c r="P219" i="1" s="1"/>
  <c r="Q219" i="1"/>
  <c r="U219" i="1"/>
  <c r="V219" i="1"/>
  <c r="W219" i="1"/>
  <c r="X219" i="1"/>
  <c r="B220" i="1"/>
  <c r="C220" i="1"/>
  <c r="D220" i="1"/>
  <c r="E220" i="1"/>
  <c r="F220" i="1"/>
  <c r="G220" i="1"/>
  <c r="H220" i="1"/>
  <c r="I220" i="1" s="1"/>
  <c r="J220" i="1"/>
  <c r="O220" i="1"/>
  <c r="T220" i="1" s="1"/>
  <c r="Q220" i="1"/>
  <c r="U220" i="1"/>
  <c r="V220" i="1"/>
  <c r="W220" i="1"/>
  <c r="X220" i="1"/>
  <c r="B221" i="1"/>
  <c r="C221" i="1"/>
  <c r="D221" i="1"/>
  <c r="E221" i="1"/>
  <c r="F221" i="1"/>
  <c r="G221" i="1"/>
  <c r="H221" i="1"/>
  <c r="I221" i="1" s="1"/>
  <c r="J221" i="1"/>
  <c r="O221" i="1"/>
  <c r="Q221" i="1"/>
  <c r="U221" i="1"/>
  <c r="V221" i="1"/>
  <c r="W221" i="1"/>
  <c r="X221" i="1"/>
  <c r="B222" i="1"/>
  <c r="C222" i="1"/>
  <c r="D222" i="1"/>
  <c r="E222" i="1"/>
  <c r="F222" i="1"/>
  <c r="G222" i="1"/>
  <c r="H222" i="1"/>
  <c r="I222" i="1" s="1"/>
  <c r="J222" i="1"/>
  <c r="O222" i="1"/>
  <c r="S222" i="1" s="1"/>
  <c r="Q222" i="1"/>
  <c r="U222" i="1"/>
  <c r="V222" i="1"/>
  <c r="W222" i="1"/>
  <c r="X222" i="1"/>
  <c r="B223" i="1"/>
  <c r="C223" i="1"/>
  <c r="D223" i="1"/>
  <c r="E223" i="1"/>
  <c r="F223" i="1"/>
  <c r="G223" i="1"/>
  <c r="H223" i="1"/>
  <c r="I223" i="1" s="1"/>
  <c r="J223" i="1"/>
  <c r="O223" i="1"/>
  <c r="P223" i="1" s="1"/>
  <c r="Q223" i="1"/>
  <c r="U223" i="1"/>
  <c r="V223" i="1"/>
  <c r="W223" i="1"/>
  <c r="X223" i="1"/>
  <c r="B224" i="1"/>
  <c r="C224" i="1"/>
  <c r="D224" i="1"/>
  <c r="E224" i="1"/>
  <c r="F224" i="1"/>
  <c r="G224" i="1"/>
  <c r="H224" i="1"/>
  <c r="I224" i="1" s="1"/>
  <c r="J224" i="1"/>
  <c r="O224" i="1"/>
  <c r="Q224" i="1"/>
  <c r="U224" i="1"/>
  <c r="V224" i="1"/>
  <c r="W224" i="1"/>
  <c r="X224" i="1"/>
  <c r="B225" i="1"/>
  <c r="C225" i="1"/>
  <c r="D225" i="1"/>
  <c r="E225" i="1"/>
  <c r="F225" i="1"/>
  <c r="G225" i="1"/>
  <c r="H225" i="1"/>
  <c r="I225" i="1" s="1"/>
  <c r="J225" i="1"/>
  <c r="O225" i="1"/>
  <c r="S225" i="1" s="1"/>
  <c r="Q225" i="1"/>
  <c r="U225" i="1"/>
  <c r="V225" i="1"/>
  <c r="W225" i="1"/>
  <c r="X225" i="1"/>
  <c r="B226" i="1"/>
  <c r="C226" i="1"/>
  <c r="D226" i="1"/>
  <c r="E226" i="1"/>
  <c r="F226" i="1"/>
  <c r="G226" i="1"/>
  <c r="H226" i="1"/>
  <c r="I226" i="1" s="1"/>
  <c r="J226" i="1"/>
  <c r="O226" i="1"/>
  <c r="P226" i="1" s="1"/>
  <c r="Q226" i="1"/>
  <c r="U226" i="1"/>
  <c r="V226" i="1"/>
  <c r="W226" i="1"/>
  <c r="X226" i="1"/>
  <c r="B227" i="1"/>
  <c r="C227" i="1"/>
  <c r="D227" i="1"/>
  <c r="E227" i="1"/>
  <c r="F227" i="1"/>
  <c r="G227" i="1"/>
  <c r="H227" i="1"/>
  <c r="I227" i="1" s="1"/>
  <c r="J227" i="1"/>
  <c r="O227" i="1"/>
  <c r="S227" i="1" s="1"/>
  <c r="Q227" i="1"/>
  <c r="U227" i="1"/>
  <c r="V227" i="1"/>
  <c r="W227" i="1"/>
  <c r="X227" i="1"/>
  <c r="B228" i="1"/>
  <c r="C228" i="1"/>
  <c r="D228" i="1"/>
  <c r="E228" i="1"/>
  <c r="F228" i="1"/>
  <c r="G228" i="1"/>
  <c r="H228" i="1"/>
  <c r="I228" i="1" s="1"/>
  <c r="J228" i="1"/>
  <c r="O228" i="1"/>
  <c r="S228" i="1" s="1"/>
  <c r="Q228" i="1"/>
  <c r="U228" i="1"/>
  <c r="V228" i="1"/>
  <c r="W228" i="1"/>
  <c r="X228" i="1"/>
  <c r="B229" i="1"/>
  <c r="C229" i="1"/>
  <c r="D229" i="1"/>
  <c r="E229" i="1"/>
  <c r="F229" i="1"/>
  <c r="G229" i="1"/>
  <c r="H229" i="1"/>
  <c r="I229" i="1" s="1"/>
  <c r="J229" i="1"/>
  <c r="O229" i="1"/>
  <c r="Q229" i="1"/>
  <c r="U229" i="1"/>
  <c r="V229" i="1"/>
  <c r="W229" i="1"/>
  <c r="X229" i="1"/>
  <c r="B230" i="1"/>
  <c r="C230" i="1"/>
  <c r="D230" i="1"/>
  <c r="E230" i="1"/>
  <c r="F230" i="1"/>
  <c r="G230" i="1"/>
  <c r="H230" i="1"/>
  <c r="I230" i="1" s="1"/>
  <c r="J230" i="1"/>
  <c r="O230" i="1"/>
  <c r="Q230" i="1"/>
  <c r="U230" i="1"/>
  <c r="V230" i="1"/>
  <c r="W230" i="1"/>
  <c r="X230" i="1"/>
  <c r="B231" i="1"/>
  <c r="C231" i="1"/>
  <c r="D231" i="1"/>
  <c r="E231" i="1"/>
  <c r="F231" i="1"/>
  <c r="G231" i="1"/>
  <c r="H231" i="1"/>
  <c r="I231" i="1" s="1"/>
  <c r="J231" i="1"/>
  <c r="O231" i="1"/>
  <c r="Q231" i="1"/>
  <c r="U231" i="1"/>
  <c r="V231" i="1"/>
  <c r="W231" i="1"/>
  <c r="X231" i="1"/>
  <c r="B232" i="1"/>
  <c r="C232" i="1"/>
  <c r="D232" i="1"/>
  <c r="E232" i="1"/>
  <c r="F232" i="1"/>
  <c r="G232" i="1"/>
  <c r="H232" i="1"/>
  <c r="I232" i="1" s="1"/>
  <c r="J232" i="1"/>
  <c r="O232" i="1"/>
  <c r="Q232" i="1"/>
  <c r="U232" i="1"/>
  <c r="V232" i="1"/>
  <c r="W232" i="1"/>
  <c r="X232" i="1"/>
  <c r="B233" i="1"/>
  <c r="C233" i="1"/>
  <c r="D233" i="1"/>
  <c r="E233" i="1"/>
  <c r="F233" i="1"/>
  <c r="G233" i="1"/>
  <c r="H233" i="1"/>
  <c r="I233" i="1" s="1"/>
  <c r="J233" i="1"/>
  <c r="O233" i="1"/>
  <c r="P233" i="1" s="1"/>
  <c r="Q233" i="1"/>
  <c r="U233" i="1"/>
  <c r="V233" i="1"/>
  <c r="W233" i="1"/>
  <c r="X233" i="1"/>
  <c r="B234" i="1"/>
  <c r="C234" i="1"/>
  <c r="D234" i="1"/>
  <c r="E234" i="1"/>
  <c r="F234" i="1"/>
  <c r="G234" i="1"/>
  <c r="H234" i="1"/>
  <c r="I234" i="1" s="1"/>
  <c r="J234" i="1"/>
  <c r="O234" i="1"/>
  <c r="P234" i="1" s="1"/>
  <c r="Q234" i="1"/>
  <c r="U234" i="1"/>
  <c r="V234" i="1"/>
  <c r="W234" i="1"/>
  <c r="X234" i="1"/>
  <c r="B235" i="1"/>
  <c r="C235" i="1"/>
  <c r="D235" i="1"/>
  <c r="E235" i="1"/>
  <c r="F235" i="1"/>
  <c r="G235" i="1"/>
  <c r="H235" i="1"/>
  <c r="I235" i="1" s="1"/>
  <c r="J235" i="1"/>
  <c r="O235" i="1"/>
  <c r="T235" i="1" s="1"/>
  <c r="Q235" i="1"/>
  <c r="U235" i="1"/>
  <c r="V235" i="1"/>
  <c r="W235" i="1"/>
  <c r="X235" i="1"/>
  <c r="B236" i="1"/>
  <c r="C236" i="1"/>
  <c r="D236" i="1"/>
  <c r="E236" i="1"/>
  <c r="F236" i="1"/>
  <c r="G236" i="1"/>
  <c r="H236" i="1"/>
  <c r="I236" i="1" s="1"/>
  <c r="J236" i="1"/>
  <c r="O236" i="1"/>
  <c r="Q236" i="1"/>
  <c r="U236" i="1"/>
  <c r="V236" i="1"/>
  <c r="W236" i="1"/>
  <c r="X236" i="1"/>
  <c r="B237" i="1"/>
  <c r="C237" i="1"/>
  <c r="D237" i="1"/>
  <c r="E237" i="1"/>
  <c r="F237" i="1"/>
  <c r="G237" i="1"/>
  <c r="H237" i="1"/>
  <c r="I237" i="1" s="1"/>
  <c r="J237" i="1"/>
  <c r="O237" i="1"/>
  <c r="P237" i="1" s="1"/>
  <c r="Q237" i="1"/>
  <c r="U237" i="1"/>
  <c r="V237" i="1"/>
  <c r="W237" i="1"/>
  <c r="X237" i="1"/>
  <c r="B238" i="1"/>
  <c r="C238" i="1"/>
  <c r="D238" i="1"/>
  <c r="E238" i="1"/>
  <c r="F238" i="1"/>
  <c r="G238" i="1"/>
  <c r="H238" i="1"/>
  <c r="I238" i="1" s="1"/>
  <c r="J238" i="1"/>
  <c r="O238" i="1"/>
  <c r="S238" i="1" s="1"/>
  <c r="Q238" i="1"/>
  <c r="U238" i="1"/>
  <c r="V238" i="1"/>
  <c r="W238" i="1"/>
  <c r="X238" i="1"/>
  <c r="B239" i="1"/>
  <c r="C239" i="1"/>
  <c r="D239" i="1"/>
  <c r="E239" i="1"/>
  <c r="F239" i="1"/>
  <c r="G239" i="1"/>
  <c r="H239" i="1"/>
  <c r="I239" i="1" s="1"/>
  <c r="J239" i="1"/>
  <c r="O239" i="1"/>
  <c r="Q239" i="1"/>
  <c r="U239" i="1"/>
  <c r="V239" i="1"/>
  <c r="W239" i="1"/>
  <c r="X239" i="1"/>
  <c r="B240" i="1"/>
  <c r="C240" i="1"/>
  <c r="D240" i="1"/>
  <c r="E240" i="1"/>
  <c r="F240" i="1"/>
  <c r="G240" i="1"/>
  <c r="H240" i="1"/>
  <c r="I240" i="1" s="1"/>
  <c r="J240" i="1"/>
  <c r="O240" i="1"/>
  <c r="Q240" i="1"/>
  <c r="U240" i="1"/>
  <c r="V240" i="1"/>
  <c r="W240" i="1"/>
  <c r="X240" i="1"/>
  <c r="B241" i="1"/>
  <c r="C241" i="1"/>
  <c r="D241" i="1"/>
  <c r="E241" i="1"/>
  <c r="F241" i="1"/>
  <c r="G241" i="1"/>
  <c r="H241" i="1"/>
  <c r="I241" i="1" s="1"/>
  <c r="J241" i="1"/>
  <c r="O241" i="1"/>
  <c r="T241" i="1" s="1"/>
  <c r="Q241" i="1"/>
  <c r="U241" i="1"/>
  <c r="V241" i="1"/>
  <c r="W241" i="1"/>
  <c r="X241" i="1"/>
  <c r="B242" i="1"/>
  <c r="C242" i="1"/>
  <c r="D242" i="1"/>
  <c r="E242" i="1"/>
  <c r="F242" i="1"/>
  <c r="G242" i="1"/>
  <c r="H242" i="1"/>
  <c r="I242" i="1" s="1"/>
  <c r="J242" i="1"/>
  <c r="O242" i="1"/>
  <c r="P242" i="1" s="1"/>
  <c r="Q242" i="1"/>
  <c r="U242" i="1"/>
  <c r="V242" i="1"/>
  <c r="W242" i="1"/>
  <c r="X242" i="1"/>
  <c r="B243" i="1"/>
  <c r="C243" i="1"/>
  <c r="D243" i="1"/>
  <c r="E243" i="1"/>
  <c r="F243" i="1"/>
  <c r="G243" i="1"/>
  <c r="H243" i="1"/>
  <c r="I243" i="1" s="1"/>
  <c r="J243" i="1"/>
  <c r="O243" i="1"/>
  <c r="P243" i="1" s="1"/>
  <c r="Q243" i="1"/>
  <c r="U243" i="1"/>
  <c r="V243" i="1"/>
  <c r="W243" i="1"/>
  <c r="X243" i="1"/>
  <c r="B244" i="1"/>
  <c r="C244" i="1"/>
  <c r="D244" i="1"/>
  <c r="E244" i="1"/>
  <c r="F244" i="1"/>
  <c r="G244" i="1"/>
  <c r="H244" i="1"/>
  <c r="I244" i="1" s="1"/>
  <c r="J244" i="1"/>
  <c r="O244" i="1"/>
  <c r="P244" i="1" s="1"/>
  <c r="Q244" i="1"/>
  <c r="U244" i="1"/>
  <c r="V244" i="1"/>
  <c r="W244" i="1"/>
  <c r="X244" i="1"/>
  <c r="B245" i="1"/>
  <c r="C245" i="1"/>
  <c r="D245" i="1"/>
  <c r="E245" i="1"/>
  <c r="F245" i="1"/>
  <c r="G245" i="1"/>
  <c r="H245" i="1"/>
  <c r="I245" i="1" s="1"/>
  <c r="J245" i="1"/>
  <c r="O245" i="1"/>
  <c r="P245" i="1" s="1"/>
  <c r="Q245" i="1"/>
  <c r="U245" i="1"/>
  <c r="V245" i="1"/>
  <c r="W245" i="1"/>
  <c r="X245" i="1"/>
  <c r="B246" i="1"/>
  <c r="C246" i="1"/>
  <c r="D246" i="1"/>
  <c r="E246" i="1"/>
  <c r="F246" i="1"/>
  <c r="G246" i="1"/>
  <c r="H246" i="1"/>
  <c r="I246" i="1" s="1"/>
  <c r="J246" i="1"/>
  <c r="O246" i="1"/>
  <c r="Q246" i="1"/>
  <c r="U246" i="1"/>
  <c r="V246" i="1"/>
  <c r="W246" i="1"/>
  <c r="X246" i="1"/>
  <c r="B247" i="1"/>
  <c r="C247" i="1"/>
  <c r="D247" i="1"/>
  <c r="E247" i="1"/>
  <c r="F247" i="1"/>
  <c r="G247" i="1"/>
  <c r="H247" i="1"/>
  <c r="I247" i="1" s="1"/>
  <c r="J247" i="1"/>
  <c r="O247" i="1"/>
  <c r="Q247" i="1"/>
  <c r="U247" i="1"/>
  <c r="V247" i="1"/>
  <c r="W247" i="1"/>
  <c r="X247" i="1"/>
  <c r="B248" i="1"/>
  <c r="C248" i="1"/>
  <c r="D248" i="1"/>
  <c r="E248" i="1"/>
  <c r="F248" i="1"/>
  <c r="G248" i="1"/>
  <c r="H248" i="1"/>
  <c r="I248" i="1" s="1"/>
  <c r="J248" i="1"/>
  <c r="O248" i="1"/>
  <c r="T248" i="1" s="1"/>
  <c r="Q248" i="1"/>
  <c r="U248" i="1"/>
  <c r="V248" i="1"/>
  <c r="W248" i="1"/>
  <c r="X248" i="1"/>
  <c r="B249" i="1"/>
  <c r="C249" i="1"/>
  <c r="D249" i="1"/>
  <c r="E249" i="1"/>
  <c r="F249" i="1"/>
  <c r="G249" i="1"/>
  <c r="H249" i="1"/>
  <c r="I249" i="1" s="1"/>
  <c r="J249" i="1"/>
  <c r="O249" i="1"/>
  <c r="P249" i="1" s="1"/>
  <c r="Q249" i="1"/>
  <c r="U249" i="1"/>
  <c r="V249" i="1"/>
  <c r="W249" i="1"/>
  <c r="X249" i="1"/>
  <c r="B250" i="1"/>
  <c r="C250" i="1"/>
  <c r="D250" i="1"/>
  <c r="E250" i="1"/>
  <c r="F250" i="1"/>
  <c r="G250" i="1"/>
  <c r="H250" i="1"/>
  <c r="I250" i="1" s="1"/>
  <c r="J250" i="1"/>
  <c r="O250" i="1"/>
  <c r="Q250" i="1"/>
  <c r="U250" i="1"/>
  <c r="V250" i="1"/>
  <c r="W250" i="1"/>
  <c r="X250" i="1"/>
  <c r="B251" i="1"/>
  <c r="C251" i="1"/>
  <c r="D251" i="1"/>
  <c r="E251" i="1"/>
  <c r="F251" i="1"/>
  <c r="G251" i="1"/>
  <c r="H251" i="1"/>
  <c r="I251" i="1" s="1"/>
  <c r="J251" i="1"/>
  <c r="O251" i="1"/>
  <c r="Q251" i="1"/>
  <c r="U251" i="1"/>
  <c r="V251" i="1"/>
  <c r="W251" i="1"/>
  <c r="X251" i="1"/>
  <c r="B252" i="1"/>
  <c r="C252" i="1"/>
  <c r="D252" i="1"/>
  <c r="E252" i="1"/>
  <c r="F252" i="1"/>
  <c r="G252" i="1"/>
  <c r="H252" i="1"/>
  <c r="I252" i="1" s="1"/>
  <c r="J252" i="1"/>
  <c r="O252" i="1"/>
  <c r="S252" i="1" s="1"/>
  <c r="Q252" i="1"/>
  <c r="U252" i="1"/>
  <c r="V252" i="1"/>
  <c r="W252" i="1"/>
  <c r="X252" i="1"/>
  <c r="B253" i="1"/>
  <c r="C253" i="1"/>
  <c r="D253" i="1"/>
  <c r="E253" i="1"/>
  <c r="F253" i="1"/>
  <c r="G253" i="1"/>
  <c r="H253" i="1"/>
  <c r="I253" i="1" s="1"/>
  <c r="J253" i="1"/>
  <c r="O253" i="1"/>
  <c r="T253" i="1" s="1"/>
  <c r="Q253" i="1"/>
  <c r="U253" i="1"/>
  <c r="V253" i="1"/>
  <c r="W253" i="1"/>
  <c r="X253" i="1"/>
  <c r="B254" i="1"/>
  <c r="C254" i="1"/>
  <c r="D254" i="1"/>
  <c r="E254" i="1"/>
  <c r="F254" i="1"/>
  <c r="G254" i="1"/>
  <c r="H254" i="1"/>
  <c r="I254" i="1" s="1"/>
  <c r="J254" i="1"/>
  <c r="O254" i="1"/>
  <c r="Q254" i="1"/>
  <c r="U254" i="1"/>
  <c r="V254" i="1"/>
  <c r="W254" i="1"/>
  <c r="X254" i="1"/>
  <c r="B255" i="1"/>
  <c r="C255" i="1"/>
  <c r="D255" i="1"/>
  <c r="E255" i="1"/>
  <c r="F255" i="1"/>
  <c r="G255" i="1"/>
  <c r="H255" i="1"/>
  <c r="I255" i="1" s="1"/>
  <c r="J255" i="1"/>
  <c r="O255" i="1"/>
  <c r="T255" i="1" s="1"/>
  <c r="Q255" i="1"/>
  <c r="U255" i="1"/>
  <c r="V255" i="1"/>
  <c r="W255" i="1"/>
  <c r="X255" i="1"/>
  <c r="B256" i="1"/>
  <c r="C256" i="1"/>
  <c r="D256" i="1"/>
  <c r="E256" i="1"/>
  <c r="F256" i="1"/>
  <c r="G256" i="1"/>
  <c r="H256" i="1"/>
  <c r="I256" i="1" s="1"/>
  <c r="J256" i="1"/>
  <c r="O256" i="1"/>
  <c r="Q256" i="1"/>
  <c r="U256" i="1"/>
  <c r="V256" i="1"/>
  <c r="W256" i="1"/>
  <c r="X256" i="1"/>
  <c r="B257" i="1"/>
  <c r="C257" i="1"/>
  <c r="D257" i="1"/>
  <c r="E257" i="1"/>
  <c r="F257" i="1"/>
  <c r="G257" i="1"/>
  <c r="H257" i="1"/>
  <c r="I257" i="1" s="1"/>
  <c r="J257" i="1"/>
  <c r="O257" i="1"/>
  <c r="P257" i="1" s="1"/>
  <c r="Q257" i="1"/>
  <c r="U257" i="1"/>
  <c r="V257" i="1"/>
  <c r="W257" i="1"/>
  <c r="X257" i="1"/>
  <c r="B258" i="1"/>
  <c r="C258" i="1"/>
  <c r="D258" i="1"/>
  <c r="E258" i="1"/>
  <c r="F258" i="1"/>
  <c r="G258" i="1"/>
  <c r="H258" i="1"/>
  <c r="I258" i="1" s="1"/>
  <c r="J258" i="1"/>
  <c r="O258" i="1"/>
  <c r="P258" i="1" s="1"/>
  <c r="Q258" i="1"/>
  <c r="U258" i="1"/>
  <c r="V258" i="1"/>
  <c r="W258" i="1"/>
  <c r="X258" i="1"/>
  <c r="B259" i="1"/>
  <c r="C259" i="1"/>
  <c r="D259" i="1"/>
  <c r="E259" i="1"/>
  <c r="F259" i="1"/>
  <c r="G259" i="1"/>
  <c r="H259" i="1"/>
  <c r="I259" i="1" s="1"/>
  <c r="J259" i="1"/>
  <c r="O259" i="1"/>
  <c r="P259" i="1" s="1"/>
  <c r="Q259" i="1"/>
  <c r="U259" i="1"/>
  <c r="V259" i="1"/>
  <c r="W259" i="1"/>
  <c r="X259" i="1"/>
  <c r="B260" i="1"/>
  <c r="C260" i="1"/>
  <c r="D260" i="1"/>
  <c r="E260" i="1"/>
  <c r="F260" i="1"/>
  <c r="G260" i="1"/>
  <c r="H260" i="1"/>
  <c r="I260" i="1" s="1"/>
  <c r="J260" i="1"/>
  <c r="O260" i="1"/>
  <c r="T260" i="1" s="1"/>
  <c r="Q260" i="1"/>
  <c r="U260" i="1"/>
  <c r="V260" i="1"/>
  <c r="W260" i="1"/>
  <c r="X260" i="1"/>
  <c r="B261" i="1"/>
  <c r="C261" i="1"/>
  <c r="D261" i="1"/>
  <c r="E261" i="1"/>
  <c r="F261" i="1"/>
  <c r="G261" i="1"/>
  <c r="H261" i="1"/>
  <c r="I261" i="1" s="1"/>
  <c r="J261" i="1"/>
  <c r="O261" i="1"/>
  <c r="S261" i="1" s="1"/>
  <c r="Q261" i="1"/>
  <c r="U261" i="1"/>
  <c r="V261" i="1"/>
  <c r="W261" i="1"/>
  <c r="X261" i="1"/>
  <c r="B262" i="1"/>
  <c r="C262" i="1"/>
  <c r="D262" i="1"/>
  <c r="E262" i="1"/>
  <c r="F262" i="1"/>
  <c r="G262" i="1"/>
  <c r="H262" i="1"/>
  <c r="I262" i="1" s="1"/>
  <c r="J262" i="1"/>
  <c r="O262" i="1"/>
  <c r="P262" i="1" s="1"/>
  <c r="Q262" i="1"/>
  <c r="U262" i="1"/>
  <c r="V262" i="1"/>
  <c r="W262" i="1"/>
  <c r="X262" i="1"/>
  <c r="B263" i="1"/>
  <c r="C263" i="1"/>
  <c r="D263" i="1"/>
  <c r="E263" i="1"/>
  <c r="F263" i="1"/>
  <c r="G263" i="1"/>
  <c r="H263" i="1"/>
  <c r="I263" i="1" s="1"/>
  <c r="J263" i="1"/>
  <c r="O263" i="1"/>
  <c r="S263" i="1" s="1"/>
  <c r="Q263" i="1"/>
  <c r="U263" i="1"/>
  <c r="V263" i="1"/>
  <c r="W263" i="1"/>
  <c r="X263" i="1"/>
  <c r="B264" i="1"/>
  <c r="C264" i="1"/>
  <c r="D264" i="1"/>
  <c r="E264" i="1"/>
  <c r="F264" i="1"/>
  <c r="G264" i="1"/>
  <c r="H264" i="1"/>
  <c r="I264" i="1" s="1"/>
  <c r="J264" i="1"/>
  <c r="O264" i="1"/>
  <c r="T264" i="1" s="1"/>
  <c r="Q264" i="1"/>
  <c r="U264" i="1"/>
  <c r="V264" i="1"/>
  <c r="W264" i="1"/>
  <c r="X264" i="1"/>
  <c r="B265" i="1"/>
  <c r="C265" i="1"/>
  <c r="D265" i="1"/>
  <c r="E265" i="1"/>
  <c r="F265" i="1"/>
  <c r="G265" i="1"/>
  <c r="H265" i="1"/>
  <c r="I265" i="1" s="1"/>
  <c r="J265" i="1"/>
  <c r="O265" i="1"/>
  <c r="Q265" i="1"/>
  <c r="U265" i="1"/>
  <c r="V265" i="1"/>
  <c r="W265" i="1"/>
  <c r="X265" i="1"/>
  <c r="B266" i="1"/>
  <c r="C266" i="1"/>
  <c r="D266" i="1"/>
  <c r="E266" i="1"/>
  <c r="F266" i="1"/>
  <c r="G266" i="1"/>
  <c r="H266" i="1"/>
  <c r="I266" i="1" s="1"/>
  <c r="J266" i="1"/>
  <c r="O266" i="1"/>
  <c r="Q266" i="1"/>
  <c r="U266" i="1"/>
  <c r="V266" i="1"/>
  <c r="W266" i="1"/>
  <c r="X266" i="1"/>
  <c r="B267" i="1"/>
  <c r="C267" i="1"/>
  <c r="D267" i="1"/>
  <c r="E267" i="1"/>
  <c r="F267" i="1"/>
  <c r="G267" i="1"/>
  <c r="H267" i="1"/>
  <c r="I267" i="1" s="1"/>
  <c r="J267" i="1"/>
  <c r="O267" i="1"/>
  <c r="S267" i="1" s="1"/>
  <c r="Q267" i="1"/>
  <c r="U267" i="1"/>
  <c r="V267" i="1"/>
  <c r="W267" i="1"/>
  <c r="X267" i="1"/>
  <c r="B268" i="1"/>
  <c r="C268" i="1"/>
  <c r="D268" i="1"/>
  <c r="E268" i="1"/>
  <c r="F268" i="1"/>
  <c r="G268" i="1"/>
  <c r="H268" i="1"/>
  <c r="I268" i="1" s="1"/>
  <c r="J268" i="1"/>
  <c r="O268" i="1"/>
  <c r="Q268" i="1"/>
  <c r="U268" i="1"/>
  <c r="V268" i="1"/>
  <c r="W268" i="1"/>
  <c r="X268" i="1"/>
  <c r="B269" i="1"/>
  <c r="C269" i="1"/>
  <c r="D269" i="1"/>
  <c r="E269" i="1"/>
  <c r="F269" i="1"/>
  <c r="G269" i="1"/>
  <c r="H269" i="1"/>
  <c r="I269" i="1" s="1"/>
  <c r="J269" i="1"/>
  <c r="O269" i="1"/>
  <c r="Q269" i="1"/>
  <c r="U269" i="1"/>
  <c r="V269" i="1"/>
  <c r="W269" i="1"/>
  <c r="X269" i="1"/>
  <c r="B270" i="1"/>
  <c r="C270" i="1"/>
  <c r="D270" i="1"/>
  <c r="E270" i="1"/>
  <c r="F270" i="1"/>
  <c r="G270" i="1"/>
  <c r="H270" i="1"/>
  <c r="I270" i="1" s="1"/>
  <c r="J270" i="1"/>
  <c r="O270" i="1"/>
  <c r="Q270" i="1"/>
  <c r="U270" i="1"/>
  <c r="V270" i="1"/>
  <c r="W270" i="1"/>
  <c r="X270" i="1"/>
  <c r="B271" i="1"/>
  <c r="C271" i="1"/>
  <c r="D271" i="1"/>
  <c r="E271" i="1"/>
  <c r="F271" i="1"/>
  <c r="G271" i="1"/>
  <c r="H271" i="1"/>
  <c r="I271" i="1" s="1"/>
  <c r="J271" i="1"/>
  <c r="O271" i="1"/>
  <c r="T271" i="1" s="1"/>
  <c r="Q271" i="1"/>
  <c r="U271" i="1"/>
  <c r="V271" i="1"/>
  <c r="W271" i="1"/>
  <c r="X271" i="1"/>
  <c r="B272" i="1"/>
  <c r="C272" i="1"/>
  <c r="D272" i="1"/>
  <c r="E272" i="1"/>
  <c r="F272" i="1"/>
  <c r="G272" i="1"/>
  <c r="H272" i="1"/>
  <c r="I272" i="1" s="1"/>
  <c r="J272" i="1"/>
  <c r="O272" i="1"/>
  <c r="P272" i="1" s="1"/>
  <c r="Q272" i="1"/>
  <c r="U272" i="1"/>
  <c r="V272" i="1"/>
  <c r="W272" i="1"/>
  <c r="X272" i="1"/>
  <c r="B273" i="1"/>
  <c r="C273" i="1"/>
  <c r="D273" i="1"/>
  <c r="E273" i="1"/>
  <c r="F273" i="1"/>
  <c r="G273" i="1"/>
  <c r="H273" i="1"/>
  <c r="I273" i="1" s="1"/>
  <c r="J273" i="1"/>
  <c r="O273" i="1"/>
  <c r="P273" i="1" s="1"/>
  <c r="Q273" i="1"/>
  <c r="U273" i="1"/>
  <c r="V273" i="1"/>
  <c r="W273" i="1"/>
  <c r="X273" i="1"/>
  <c r="B274" i="1"/>
  <c r="C274" i="1"/>
  <c r="D274" i="1"/>
  <c r="E274" i="1"/>
  <c r="F274" i="1"/>
  <c r="G274" i="1"/>
  <c r="H274" i="1"/>
  <c r="I274" i="1" s="1"/>
  <c r="J274" i="1"/>
  <c r="O274" i="1"/>
  <c r="P274" i="1" s="1"/>
  <c r="Q274" i="1"/>
  <c r="U274" i="1"/>
  <c r="V274" i="1"/>
  <c r="W274" i="1"/>
  <c r="X274" i="1"/>
  <c r="B275" i="1"/>
  <c r="C275" i="1"/>
  <c r="D275" i="1"/>
  <c r="E275" i="1"/>
  <c r="F275" i="1"/>
  <c r="G275" i="1"/>
  <c r="H275" i="1"/>
  <c r="I275" i="1" s="1"/>
  <c r="J275" i="1"/>
  <c r="O275" i="1"/>
  <c r="S275" i="1" s="1"/>
  <c r="Q275" i="1"/>
  <c r="U275" i="1"/>
  <c r="V275" i="1"/>
  <c r="W275" i="1"/>
  <c r="X275" i="1"/>
  <c r="B276" i="1"/>
  <c r="C276" i="1"/>
  <c r="D276" i="1"/>
  <c r="E276" i="1"/>
  <c r="F276" i="1"/>
  <c r="G276" i="1"/>
  <c r="H276" i="1"/>
  <c r="I276" i="1" s="1"/>
  <c r="J276" i="1"/>
  <c r="O276" i="1"/>
  <c r="T276" i="1" s="1"/>
  <c r="Q276" i="1"/>
  <c r="U276" i="1"/>
  <c r="V276" i="1"/>
  <c r="W276" i="1"/>
  <c r="X276" i="1"/>
  <c r="B277" i="1"/>
  <c r="C277" i="1"/>
  <c r="D277" i="1"/>
  <c r="E277" i="1"/>
  <c r="F277" i="1"/>
  <c r="G277" i="1"/>
  <c r="H277" i="1"/>
  <c r="I277" i="1" s="1"/>
  <c r="J277" i="1"/>
  <c r="O277" i="1"/>
  <c r="P277" i="1" s="1"/>
  <c r="Q277" i="1"/>
  <c r="U277" i="1"/>
  <c r="V277" i="1"/>
  <c r="W277" i="1"/>
  <c r="X277" i="1"/>
  <c r="B278" i="1"/>
  <c r="C278" i="1"/>
  <c r="D278" i="1"/>
  <c r="E278" i="1"/>
  <c r="F278" i="1"/>
  <c r="G278" i="1"/>
  <c r="H278" i="1"/>
  <c r="I278" i="1" s="1"/>
  <c r="J278" i="1"/>
  <c r="O278" i="1"/>
  <c r="T278" i="1" s="1"/>
  <c r="Q278" i="1"/>
  <c r="U278" i="1"/>
  <c r="V278" i="1"/>
  <c r="W278" i="1"/>
  <c r="X278" i="1"/>
  <c r="B279" i="1"/>
  <c r="C279" i="1"/>
  <c r="D279" i="1"/>
  <c r="E279" i="1"/>
  <c r="F279" i="1"/>
  <c r="G279" i="1"/>
  <c r="H279" i="1"/>
  <c r="I279" i="1" s="1"/>
  <c r="J279" i="1"/>
  <c r="O279" i="1"/>
  <c r="P279" i="1" s="1"/>
  <c r="Q279" i="1"/>
  <c r="U279" i="1"/>
  <c r="V279" i="1"/>
  <c r="W279" i="1"/>
  <c r="X279" i="1"/>
  <c r="B280" i="1"/>
  <c r="C280" i="1"/>
  <c r="D280" i="1"/>
  <c r="E280" i="1"/>
  <c r="F280" i="1"/>
  <c r="G280" i="1"/>
  <c r="H280" i="1"/>
  <c r="I280" i="1" s="1"/>
  <c r="J280" i="1"/>
  <c r="O280" i="1"/>
  <c r="P280" i="1" s="1"/>
  <c r="Q280" i="1"/>
  <c r="U280" i="1"/>
  <c r="V280" i="1"/>
  <c r="W280" i="1"/>
  <c r="X280" i="1"/>
  <c r="B281" i="1"/>
  <c r="C281" i="1"/>
  <c r="D281" i="1"/>
  <c r="E281" i="1"/>
  <c r="F281" i="1"/>
  <c r="G281" i="1"/>
  <c r="H281" i="1"/>
  <c r="I281" i="1" s="1"/>
  <c r="J281" i="1"/>
  <c r="O281" i="1"/>
  <c r="T281" i="1" s="1"/>
  <c r="Q281" i="1"/>
  <c r="U281" i="1"/>
  <c r="V281" i="1"/>
  <c r="W281" i="1"/>
  <c r="X281" i="1"/>
  <c r="B282" i="1"/>
  <c r="C282" i="1"/>
  <c r="D282" i="1"/>
  <c r="E282" i="1"/>
  <c r="F282" i="1"/>
  <c r="G282" i="1"/>
  <c r="H282" i="1"/>
  <c r="I282" i="1" s="1"/>
  <c r="J282" i="1"/>
  <c r="O282" i="1"/>
  <c r="P282" i="1" s="1"/>
  <c r="Q282" i="1"/>
  <c r="U282" i="1"/>
  <c r="V282" i="1"/>
  <c r="W282" i="1"/>
  <c r="X282" i="1"/>
  <c r="B283" i="1"/>
  <c r="C283" i="1"/>
  <c r="D283" i="1"/>
  <c r="E283" i="1"/>
  <c r="F283" i="1"/>
  <c r="G283" i="1"/>
  <c r="H283" i="1"/>
  <c r="I283" i="1" s="1"/>
  <c r="J283" i="1"/>
  <c r="O283" i="1"/>
  <c r="S283" i="1" s="1"/>
  <c r="Q283" i="1"/>
  <c r="U283" i="1"/>
  <c r="V283" i="1"/>
  <c r="W283" i="1"/>
  <c r="X283" i="1"/>
  <c r="B284" i="1"/>
  <c r="C284" i="1"/>
  <c r="D284" i="1"/>
  <c r="E284" i="1"/>
  <c r="F284" i="1"/>
  <c r="G284" i="1"/>
  <c r="H284" i="1"/>
  <c r="I284" i="1" s="1"/>
  <c r="J284" i="1"/>
  <c r="O284" i="1"/>
  <c r="P284" i="1" s="1"/>
  <c r="Q284" i="1"/>
  <c r="U284" i="1"/>
  <c r="V284" i="1"/>
  <c r="W284" i="1"/>
  <c r="X284" i="1"/>
  <c r="B285" i="1"/>
  <c r="C285" i="1"/>
  <c r="D285" i="1"/>
  <c r="E285" i="1"/>
  <c r="F285" i="1"/>
  <c r="G285" i="1"/>
  <c r="H285" i="1"/>
  <c r="I285" i="1" s="1"/>
  <c r="J285" i="1"/>
  <c r="O285" i="1"/>
  <c r="Q285" i="1"/>
  <c r="U285" i="1"/>
  <c r="V285" i="1"/>
  <c r="W285" i="1"/>
  <c r="X285" i="1"/>
  <c r="B286" i="1"/>
  <c r="C286" i="1"/>
  <c r="D286" i="1"/>
  <c r="E286" i="1"/>
  <c r="F286" i="1"/>
  <c r="G286" i="1"/>
  <c r="H286" i="1"/>
  <c r="I286" i="1" s="1"/>
  <c r="J286" i="1"/>
  <c r="O286" i="1"/>
  <c r="P286" i="1" s="1"/>
  <c r="Q286" i="1"/>
  <c r="U286" i="1"/>
  <c r="V286" i="1"/>
  <c r="W286" i="1"/>
  <c r="X286" i="1"/>
  <c r="B287" i="1"/>
  <c r="C287" i="1"/>
  <c r="D287" i="1"/>
  <c r="E287" i="1"/>
  <c r="F287" i="1"/>
  <c r="G287" i="1"/>
  <c r="H287" i="1"/>
  <c r="I287" i="1" s="1"/>
  <c r="J287" i="1"/>
  <c r="O287" i="1"/>
  <c r="P287" i="1" s="1"/>
  <c r="Q287" i="1"/>
  <c r="U287" i="1"/>
  <c r="V287" i="1"/>
  <c r="W287" i="1"/>
  <c r="X287" i="1"/>
  <c r="B288" i="1"/>
  <c r="C288" i="1"/>
  <c r="D288" i="1"/>
  <c r="E288" i="1"/>
  <c r="F288" i="1"/>
  <c r="G288" i="1"/>
  <c r="H288" i="1"/>
  <c r="I288" i="1" s="1"/>
  <c r="J288" i="1"/>
  <c r="O288" i="1"/>
  <c r="S288" i="1" s="1"/>
  <c r="Q288" i="1"/>
  <c r="U288" i="1"/>
  <c r="V288" i="1"/>
  <c r="W288" i="1"/>
  <c r="X288" i="1"/>
  <c r="B289" i="1"/>
  <c r="C289" i="1"/>
  <c r="D289" i="1"/>
  <c r="E289" i="1"/>
  <c r="F289" i="1"/>
  <c r="G289" i="1"/>
  <c r="H289" i="1"/>
  <c r="I289" i="1" s="1"/>
  <c r="J289" i="1"/>
  <c r="O289" i="1"/>
  <c r="S289" i="1" s="1"/>
  <c r="Q289" i="1"/>
  <c r="U289" i="1"/>
  <c r="V289" i="1"/>
  <c r="W289" i="1"/>
  <c r="X289" i="1"/>
  <c r="B290" i="1"/>
  <c r="C290" i="1"/>
  <c r="D290" i="1"/>
  <c r="E290" i="1"/>
  <c r="F290" i="1"/>
  <c r="G290" i="1"/>
  <c r="H290" i="1"/>
  <c r="I290" i="1" s="1"/>
  <c r="J290" i="1"/>
  <c r="O290" i="1"/>
  <c r="P290" i="1" s="1"/>
  <c r="Q290" i="1"/>
  <c r="U290" i="1"/>
  <c r="V290" i="1"/>
  <c r="W290" i="1"/>
  <c r="X290" i="1"/>
  <c r="B291" i="1"/>
  <c r="C291" i="1"/>
  <c r="D291" i="1"/>
  <c r="E291" i="1"/>
  <c r="F291" i="1"/>
  <c r="G291" i="1"/>
  <c r="H291" i="1"/>
  <c r="I291" i="1" s="1"/>
  <c r="J291" i="1"/>
  <c r="O291" i="1"/>
  <c r="P291" i="1" s="1"/>
  <c r="Q291" i="1"/>
  <c r="U291" i="1"/>
  <c r="V291" i="1"/>
  <c r="W291" i="1"/>
  <c r="X291" i="1"/>
  <c r="B292" i="1"/>
  <c r="C292" i="1"/>
  <c r="D292" i="1"/>
  <c r="E292" i="1"/>
  <c r="F292" i="1"/>
  <c r="G292" i="1"/>
  <c r="H292" i="1"/>
  <c r="I292" i="1" s="1"/>
  <c r="J292" i="1"/>
  <c r="O292" i="1"/>
  <c r="S292" i="1" s="1"/>
  <c r="Q292" i="1"/>
  <c r="U292" i="1"/>
  <c r="V292" i="1"/>
  <c r="W292" i="1"/>
  <c r="X292" i="1"/>
  <c r="B293" i="1"/>
  <c r="C293" i="1"/>
  <c r="D293" i="1"/>
  <c r="E293" i="1"/>
  <c r="F293" i="1"/>
  <c r="G293" i="1"/>
  <c r="H293" i="1"/>
  <c r="I293" i="1" s="1"/>
  <c r="J293" i="1"/>
  <c r="O293" i="1"/>
  <c r="P293" i="1" s="1"/>
  <c r="Q293" i="1"/>
  <c r="U293" i="1"/>
  <c r="V293" i="1"/>
  <c r="W293" i="1"/>
  <c r="X293" i="1"/>
  <c r="B294" i="1"/>
  <c r="C294" i="1"/>
  <c r="D294" i="1"/>
  <c r="E294" i="1"/>
  <c r="F294" i="1"/>
  <c r="G294" i="1"/>
  <c r="H294" i="1"/>
  <c r="I294" i="1" s="1"/>
  <c r="J294" i="1"/>
  <c r="O294" i="1"/>
  <c r="P294" i="1" s="1"/>
  <c r="Q294" i="1"/>
  <c r="U294" i="1"/>
  <c r="V294" i="1"/>
  <c r="W294" i="1"/>
  <c r="X294" i="1"/>
  <c r="B295" i="1"/>
  <c r="C295" i="1"/>
  <c r="D295" i="1"/>
  <c r="E295" i="1"/>
  <c r="F295" i="1"/>
  <c r="G295" i="1"/>
  <c r="H295" i="1"/>
  <c r="I295" i="1" s="1"/>
  <c r="J295" i="1"/>
  <c r="O295" i="1"/>
  <c r="T295" i="1" s="1"/>
  <c r="Q295" i="1"/>
  <c r="U295" i="1"/>
  <c r="V295" i="1"/>
  <c r="W295" i="1"/>
  <c r="X295" i="1"/>
  <c r="B296" i="1"/>
  <c r="C296" i="1"/>
  <c r="D296" i="1"/>
  <c r="E296" i="1"/>
  <c r="F296" i="1"/>
  <c r="G296" i="1"/>
  <c r="H296" i="1"/>
  <c r="I296" i="1" s="1"/>
  <c r="J296" i="1"/>
  <c r="O296" i="1"/>
  <c r="P296" i="1" s="1"/>
  <c r="Q296" i="1"/>
  <c r="U296" i="1"/>
  <c r="V296" i="1"/>
  <c r="W296" i="1"/>
  <c r="X296" i="1"/>
  <c r="B297" i="1"/>
  <c r="C297" i="1"/>
  <c r="D297" i="1"/>
  <c r="E297" i="1"/>
  <c r="F297" i="1"/>
  <c r="G297" i="1"/>
  <c r="H297" i="1"/>
  <c r="I297" i="1" s="1"/>
  <c r="J297" i="1"/>
  <c r="O297" i="1"/>
  <c r="T297" i="1" s="1"/>
  <c r="Q297" i="1"/>
  <c r="U297" i="1"/>
  <c r="V297" i="1"/>
  <c r="W297" i="1"/>
  <c r="X297" i="1"/>
  <c r="B298" i="1"/>
  <c r="C298" i="1"/>
  <c r="D298" i="1"/>
  <c r="E298" i="1"/>
  <c r="F298" i="1"/>
  <c r="G298" i="1"/>
  <c r="H298" i="1"/>
  <c r="I298" i="1" s="1"/>
  <c r="J298" i="1"/>
  <c r="O298" i="1"/>
  <c r="P298" i="1" s="1"/>
  <c r="Q298" i="1"/>
  <c r="U298" i="1"/>
  <c r="V298" i="1"/>
  <c r="W298" i="1"/>
  <c r="X298" i="1"/>
  <c r="B299" i="1"/>
  <c r="C299" i="1"/>
  <c r="D299" i="1"/>
  <c r="E299" i="1"/>
  <c r="F299" i="1"/>
  <c r="G299" i="1"/>
  <c r="H299" i="1"/>
  <c r="I299" i="1" s="1"/>
  <c r="J299" i="1"/>
  <c r="O299" i="1"/>
  <c r="P299" i="1" s="1"/>
  <c r="Q299" i="1"/>
  <c r="U299" i="1"/>
  <c r="V299" i="1"/>
  <c r="W299" i="1"/>
  <c r="X299" i="1"/>
  <c r="B300" i="1"/>
  <c r="C300" i="1"/>
  <c r="D300" i="1"/>
  <c r="E300" i="1"/>
  <c r="F300" i="1"/>
  <c r="G300" i="1"/>
  <c r="H300" i="1"/>
  <c r="I300" i="1" s="1"/>
  <c r="J300" i="1"/>
  <c r="O300" i="1"/>
  <c r="P300" i="1" s="1"/>
  <c r="Q300" i="1"/>
  <c r="U300" i="1"/>
  <c r="V300" i="1"/>
  <c r="W300" i="1"/>
  <c r="X300" i="1"/>
  <c r="B301" i="1"/>
  <c r="C301" i="1"/>
  <c r="D301" i="1"/>
  <c r="E301" i="1"/>
  <c r="F301" i="1"/>
  <c r="G301" i="1"/>
  <c r="H301" i="1"/>
  <c r="I301" i="1" s="1"/>
  <c r="J301" i="1"/>
  <c r="O301" i="1"/>
  <c r="S301" i="1" s="1"/>
  <c r="Q301" i="1"/>
  <c r="U301" i="1"/>
  <c r="V301" i="1"/>
  <c r="W301" i="1"/>
  <c r="X301" i="1"/>
  <c r="B302" i="1"/>
  <c r="C302" i="1"/>
  <c r="D302" i="1"/>
  <c r="E302" i="1"/>
  <c r="F302" i="1"/>
  <c r="G302" i="1"/>
  <c r="H302" i="1"/>
  <c r="I302" i="1" s="1"/>
  <c r="J302" i="1"/>
  <c r="O302" i="1"/>
  <c r="S302" i="1" s="1"/>
  <c r="Q302" i="1"/>
  <c r="U302" i="1"/>
  <c r="V302" i="1"/>
  <c r="W302" i="1"/>
  <c r="X302" i="1"/>
  <c r="B303" i="1"/>
  <c r="C303" i="1"/>
  <c r="D303" i="1"/>
  <c r="E303" i="1"/>
  <c r="F303" i="1"/>
  <c r="G303" i="1"/>
  <c r="H303" i="1"/>
  <c r="I303" i="1" s="1"/>
  <c r="J303" i="1"/>
  <c r="O303" i="1"/>
  <c r="T303" i="1" s="1"/>
  <c r="Q303" i="1"/>
  <c r="U303" i="1"/>
  <c r="V303" i="1"/>
  <c r="W303" i="1"/>
  <c r="X303" i="1"/>
  <c r="B304" i="1"/>
  <c r="C304" i="1"/>
  <c r="D304" i="1"/>
  <c r="E304" i="1"/>
  <c r="F304" i="1"/>
  <c r="G304" i="1"/>
  <c r="H304" i="1"/>
  <c r="I304" i="1" s="1"/>
  <c r="J304" i="1"/>
  <c r="O304" i="1"/>
  <c r="P304" i="1" s="1"/>
  <c r="Q304" i="1"/>
  <c r="U304" i="1"/>
  <c r="V304" i="1"/>
  <c r="W304" i="1"/>
  <c r="X304" i="1"/>
  <c r="B305" i="1"/>
  <c r="C305" i="1"/>
  <c r="D305" i="1"/>
  <c r="E305" i="1"/>
  <c r="F305" i="1"/>
  <c r="G305" i="1"/>
  <c r="H305" i="1"/>
  <c r="I305" i="1" s="1"/>
  <c r="J305" i="1"/>
  <c r="O305" i="1"/>
  <c r="P305" i="1" s="1"/>
  <c r="Q305" i="1"/>
  <c r="U305" i="1"/>
  <c r="V305" i="1"/>
  <c r="W305" i="1"/>
  <c r="X305" i="1"/>
  <c r="B306" i="1"/>
  <c r="C306" i="1"/>
  <c r="D306" i="1"/>
  <c r="E306" i="1"/>
  <c r="F306" i="1"/>
  <c r="G306" i="1"/>
  <c r="H306" i="1"/>
  <c r="I306" i="1" s="1"/>
  <c r="J306" i="1"/>
  <c r="O306" i="1"/>
  <c r="T306" i="1" s="1"/>
  <c r="Q306" i="1"/>
  <c r="U306" i="1"/>
  <c r="V306" i="1"/>
  <c r="W306" i="1"/>
  <c r="X306" i="1"/>
  <c r="B307" i="1"/>
  <c r="C307" i="1"/>
  <c r="D307" i="1"/>
  <c r="E307" i="1"/>
  <c r="F307" i="1"/>
  <c r="G307" i="1"/>
  <c r="H307" i="1"/>
  <c r="I307" i="1" s="1"/>
  <c r="J307" i="1"/>
  <c r="O307" i="1"/>
  <c r="S307" i="1" s="1"/>
  <c r="Q307" i="1"/>
  <c r="U307" i="1"/>
  <c r="V307" i="1"/>
  <c r="W307" i="1"/>
  <c r="X307" i="1"/>
  <c r="B308" i="1"/>
  <c r="C308" i="1"/>
  <c r="D308" i="1"/>
  <c r="E308" i="1"/>
  <c r="F308" i="1"/>
  <c r="G308" i="1"/>
  <c r="H308" i="1"/>
  <c r="I308" i="1" s="1"/>
  <c r="J308" i="1"/>
  <c r="O308" i="1"/>
  <c r="P308" i="1" s="1"/>
  <c r="Q308" i="1"/>
  <c r="U308" i="1"/>
  <c r="V308" i="1"/>
  <c r="W308" i="1"/>
  <c r="X308" i="1"/>
  <c r="B309" i="1"/>
  <c r="C309" i="1"/>
  <c r="D309" i="1"/>
  <c r="E309" i="1"/>
  <c r="F309" i="1"/>
  <c r="G309" i="1"/>
  <c r="H309" i="1"/>
  <c r="I309" i="1" s="1"/>
  <c r="J309" i="1"/>
  <c r="O309" i="1"/>
  <c r="Q309" i="1"/>
  <c r="U309" i="1"/>
  <c r="V309" i="1"/>
  <c r="W309" i="1"/>
  <c r="X309" i="1"/>
  <c r="B310" i="1"/>
  <c r="C310" i="1"/>
  <c r="D310" i="1"/>
  <c r="E310" i="1"/>
  <c r="F310" i="1"/>
  <c r="G310" i="1"/>
  <c r="H310" i="1"/>
  <c r="I310" i="1" s="1"/>
  <c r="J310" i="1"/>
  <c r="O310" i="1"/>
  <c r="S310" i="1" s="1"/>
  <c r="Q310" i="1"/>
  <c r="U310" i="1"/>
  <c r="V310" i="1"/>
  <c r="W310" i="1"/>
  <c r="X310" i="1"/>
  <c r="B311" i="1"/>
  <c r="C311" i="1"/>
  <c r="D311" i="1"/>
  <c r="E311" i="1"/>
  <c r="F311" i="1"/>
  <c r="G311" i="1"/>
  <c r="H311" i="1"/>
  <c r="I311" i="1" s="1"/>
  <c r="J311" i="1"/>
  <c r="O311" i="1"/>
  <c r="Q311" i="1"/>
  <c r="U311" i="1"/>
  <c r="V311" i="1"/>
  <c r="W311" i="1"/>
  <c r="X311" i="1"/>
  <c r="B312" i="1"/>
  <c r="C312" i="1"/>
  <c r="D312" i="1"/>
  <c r="E312" i="1"/>
  <c r="F312" i="1"/>
  <c r="G312" i="1"/>
  <c r="H312" i="1"/>
  <c r="I312" i="1" s="1"/>
  <c r="J312" i="1"/>
  <c r="O312" i="1"/>
  <c r="P312" i="1" s="1"/>
  <c r="Q312" i="1"/>
  <c r="U312" i="1"/>
  <c r="V312" i="1"/>
  <c r="W312" i="1"/>
  <c r="X312" i="1"/>
  <c r="B313" i="1"/>
  <c r="C313" i="1"/>
  <c r="D313" i="1"/>
  <c r="E313" i="1"/>
  <c r="F313" i="1"/>
  <c r="G313" i="1"/>
  <c r="H313" i="1"/>
  <c r="I313" i="1" s="1"/>
  <c r="J313" i="1"/>
  <c r="O313" i="1"/>
  <c r="P313" i="1" s="1"/>
  <c r="Q313" i="1"/>
  <c r="U313" i="1"/>
  <c r="V313" i="1"/>
  <c r="W313" i="1"/>
  <c r="X313" i="1"/>
  <c r="B314" i="1"/>
  <c r="C314" i="1"/>
  <c r="D314" i="1"/>
  <c r="E314" i="1"/>
  <c r="F314" i="1"/>
  <c r="G314" i="1"/>
  <c r="H314" i="1"/>
  <c r="I314" i="1" s="1"/>
  <c r="J314" i="1"/>
  <c r="O314" i="1"/>
  <c r="T314" i="1" s="1"/>
  <c r="Q314" i="1"/>
  <c r="U314" i="1"/>
  <c r="V314" i="1"/>
  <c r="W314" i="1"/>
  <c r="X314" i="1"/>
  <c r="B315" i="1"/>
  <c r="C315" i="1"/>
  <c r="D315" i="1"/>
  <c r="E315" i="1"/>
  <c r="F315" i="1"/>
  <c r="G315" i="1"/>
  <c r="H315" i="1"/>
  <c r="I315" i="1" s="1"/>
  <c r="J315" i="1"/>
  <c r="O315" i="1"/>
  <c r="S315" i="1" s="1"/>
  <c r="Q315" i="1"/>
  <c r="U315" i="1"/>
  <c r="V315" i="1"/>
  <c r="W315" i="1"/>
  <c r="X315" i="1"/>
  <c r="B316" i="1"/>
  <c r="C316" i="1"/>
  <c r="D316" i="1"/>
  <c r="E316" i="1"/>
  <c r="F316" i="1"/>
  <c r="G316" i="1"/>
  <c r="H316" i="1"/>
  <c r="I316" i="1" s="1"/>
  <c r="J316" i="1"/>
  <c r="O316" i="1"/>
  <c r="P316" i="1" s="1"/>
  <c r="Q316" i="1"/>
  <c r="U316" i="1"/>
  <c r="V316" i="1"/>
  <c r="W316" i="1"/>
  <c r="X316" i="1"/>
  <c r="B317" i="1"/>
  <c r="C317" i="1"/>
  <c r="D317" i="1"/>
  <c r="E317" i="1"/>
  <c r="F317" i="1"/>
  <c r="G317" i="1"/>
  <c r="H317" i="1"/>
  <c r="I317" i="1" s="1"/>
  <c r="J317" i="1"/>
  <c r="O317" i="1"/>
  <c r="T317" i="1" s="1"/>
  <c r="Q317" i="1"/>
  <c r="U317" i="1"/>
  <c r="V317" i="1"/>
  <c r="W317" i="1"/>
  <c r="X317" i="1"/>
  <c r="B318" i="1"/>
  <c r="C318" i="1"/>
  <c r="D318" i="1"/>
  <c r="E318" i="1"/>
  <c r="F318" i="1"/>
  <c r="G318" i="1"/>
  <c r="H318" i="1"/>
  <c r="I318" i="1" s="1"/>
  <c r="J318" i="1"/>
  <c r="O318" i="1"/>
  <c r="S318" i="1" s="1"/>
  <c r="Q318" i="1"/>
  <c r="U318" i="1"/>
  <c r="V318" i="1"/>
  <c r="W318" i="1"/>
  <c r="X318" i="1"/>
  <c r="B319" i="1"/>
  <c r="C319" i="1"/>
  <c r="D319" i="1"/>
  <c r="E319" i="1"/>
  <c r="F319" i="1"/>
  <c r="G319" i="1"/>
  <c r="H319" i="1"/>
  <c r="I319" i="1" s="1"/>
  <c r="J319" i="1"/>
  <c r="O319" i="1"/>
  <c r="P319" i="1" s="1"/>
  <c r="Q319" i="1"/>
  <c r="U319" i="1"/>
  <c r="V319" i="1"/>
  <c r="W319" i="1"/>
  <c r="X319" i="1"/>
  <c r="B320" i="1"/>
  <c r="C320" i="1"/>
  <c r="D320" i="1"/>
  <c r="E320" i="1"/>
  <c r="F320" i="1"/>
  <c r="G320" i="1"/>
  <c r="H320" i="1"/>
  <c r="I320" i="1" s="1"/>
  <c r="J320" i="1"/>
  <c r="O320" i="1"/>
  <c r="P320" i="1" s="1"/>
  <c r="Q320" i="1"/>
  <c r="U320" i="1"/>
  <c r="V320" i="1"/>
  <c r="W320" i="1"/>
  <c r="X320" i="1"/>
  <c r="B321" i="1"/>
  <c r="C321" i="1"/>
  <c r="D321" i="1"/>
  <c r="E321" i="1"/>
  <c r="F321" i="1"/>
  <c r="G321" i="1"/>
  <c r="H321" i="1"/>
  <c r="I321" i="1" s="1"/>
  <c r="J321" i="1"/>
  <c r="O321" i="1"/>
  <c r="Q321" i="1"/>
  <c r="U321" i="1"/>
  <c r="V321" i="1"/>
  <c r="W321" i="1"/>
  <c r="X321" i="1"/>
  <c r="B322" i="1"/>
  <c r="C322" i="1"/>
  <c r="D322" i="1"/>
  <c r="E322" i="1"/>
  <c r="F322" i="1"/>
  <c r="G322" i="1"/>
  <c r="H322" i="1"/>
  <c r="I322" i="1" s="1"/>
  <c r="J322" i="1"/>
  <c r="O322" i="1"/>
  <c r="T322" i="1" s="1"/>
  <c r="Q322" i="1"/>
  <c r="U322" i="1"/>
  <c r="V322" i="1"/>
  <c r="W322" i="1"/>
  <c r="X322" i="1"/>
  <c r="B323" i="1"/>
  <c r="C323" i="1"/>
  <c r="D323" i="1"/>
  <c r="E323" i="1"/>
  <c r="F323" i="1"/>
  <c r="G323" i="1"/>
  <c r="H323" i="1"/>
  <c r="I323" i="1" s="1"/>
  <c r="J323" i="1"/>
  <c r="O323" i="1"/>
  <c r="Q323" i="1"/>
  <c r="U323" i="1"/>
  <c r="V323" i="1"/>
  <c r="W323" i="1"/>
  <c r="X323" i="1"/>
  <c r="B324" i="1"/>
  <c r="C324" i="1"/>
  <c r="D324" i="1"/>
  <c r="E324" i="1"/>
  <c r="F324" i="1"/>
  <c r="G324" i="1"/>
  <c r="H324" i="1"/>
  <c r="I324" i="1" s="1"/>
  <c r="J324" i="1"/>
  <c r="O324" i="1"/>
  <c r="S324" i="1" s="1"/>
  <c r="Q324" i="1"/>
  <c r="U324" i="1"/>
  <c r="V324" i="1"/>
  <c r="W324" i="1"/>
  <c r="X324" i="1"/>
  <c r="B325" i="1"/>
  <c r="C325" i="1"/>
  <c r="D325" i="1"/>
  <c r="E325" i="1"/>
  <c r="F325" i="1"/>
  <c r="G325" i="1"/>
  <c r="H325" i="1"/>
  <c r="I325" i="1" s="1"/>
  <c r="J325" i="1"/>
  <c r="O325" i="1"/>
  <c r="P325" i="1" s="1"/>
  <c r="Q325" i="1"/>
  <c r="U325" i="1"/>
  <c r="V325" i="1"/>
  <c r="W325" i="1"/>
  <c r="X325" i="1"/>
  <c r="B326" i="1"/>
  <c r="C326" i="1"/>
  <c r="D326" i="1"/>
  <c r="E326" i="1"/>
  <c r="F326" i="1"/>
  <c r="G326" i="1"/>
  <c r="H326" i="1"/>
  <c r="I326" i="1" s="1"/>
  <c r="J326" i="1"/>
  <c r="O326" i="1"/>
  <c r="Q326" i="1"/>
  <c r="U326" i="1"/>
  <c r="V326" i="1"/>
  <c r="W326" i="1"/>
  <c r="X326" i="1"/>
  <c r="B327" i="1"/>
  <c r="C327" i="1"/>
  <c r="D327" i="1"/>
  <c r="E327" i="1"/>
  <c r="F327" i="1"/>
  <c r="G327" i="1"/>
  <c r="H327" i="1"/>
  <c r="I327" i="1" s="1"/>
  <c r="J327" i="1"/>
  <c r="O327" i="1"/>
  <c r="Q327" i="1"/>
  <c r="U327" i="1"/>
  <c r="V327" i="1"/>
  <c r="W327" i="1"/>
  <c r="X327" i="1"/>
  <c r="B328" i="1"/>
  <c r="C328" i="1"/>
  <c r="D328" i="1"/>
  <c r="E328" i="1"/>
  <c r="F328" i="1"/>
  <c r="G328" i="1"/>
  <c r="H328" i="1"/>
  <c r="I328" i="1" s="1"/>
  <c r="J328" i="1"/>
  <c r="O328" i="1"/>
  <c r="S328" i="1" s="1"/>
  <c r="Q328" i="1"/>
  <c r="U328" i="1"/>
  <c r="V328" i="1"/>
  <c r="W328" i="1"/>
  <c r="X328" i="1"/>
  <c r="B329" i="1"/>
  <c r="C329" i="1"/>
  <c r="D329" i="1"/>
  <c r="E329" i="1"/>
  <c r="F329" i="1"/>
  <c r="G329" i="1"/>
  <c r="H329" i="1"/>
  <c r="I329" i="1" s="1"/>
  <c r="J329" i="1"/>
  <c r="O329" i="1"/>
  <c r="S329" i="1" s="1"/>
  <c r="Q329" i="1"/>
  <c r="U329" i="1"/>
  <c r="V329" i="1"/>
  <c r="W329" i="1"/>
  <c r="X329" i="1"/>
  <c r="B330" i="1"/>
  <c r="C330" i="1"/>
  <c r="D330" i="1"/>
  <c r="E330" i="1"/>
  <c r="F330" i="1"/>
  <c r="G330" i="1"/>
  <c r="H330" i="1"/>
  <c r="I330" i="1" s="1"/>
  <c r="J330" i="1"/>
  <c r="O330" i="1"/>
  <c r="P330" i="1" s="1"/>
  <c r="Q330" i="1"/>
  <c r="U330" i="1"/>
  <c r="V330" i="1"/>
  <c r="W330" i="1"/>
  <c r="X330" i="1"/>
  <c r="B331" i="1"/>
  <c r="C331" i="1"/>
  <c r="D331" i="1"/>
  <c r="E331" i="1"/>
  <c r="F331" i="1"/>
  <c r="G331" i="1"/>
  <c r="H331" i="1"/>
  <c r="I331" i="1" s="1"/>
  <c r="J331" i="1"/>
  <c r="O331" i="1"/>
  <c r="P331" i="1" s="1"/>
  <c r="Q331" i="1"/>
  <c r="U331" i="1"/>
  <c r="V331" i="1"/>
  <c r="W331" i="1"/>
  <c r="X331" i="1"/>
  <c r="B332" i="1"/>
  <c r="C332" i="1"/>
  <c r="D332" i="1"/>
  <c r="E332" i="1"/>
  <c r="F332" i="1"/>
  <c r="G332" i="1"/>
  <c r="H332" i="1"/>
  <c r="I332" i="1" s="1"/>
  <c r="J332" i="1"/>
  <c r="O332" i="1"/>
  <c r="T332" i="1" s="1"/>
  <c r="Q332" i="1"/>
  <c r="U332" i="1"/>
  <c r="V332" i="1"/>
  <c r="W332" i="1"/>
  <c r="X332" i="1"/>
  <c r="B333" i="1"/>
  <c r="C333" i="1"/>
  <c r="D333" i="1"/>
  <c r="E333" i="1"/>
  <c r="F333" i="1"/>
  <c r="G333" i="1"/>
  <c r="H333" i="1"/>
  <c r="I333" i="1" s="1"/>
  <c r="J333" i="1"/>
  <c r="O333" i="1"/>
  <c r="P333" i="1" s="1"/>
  <c r="Q333" i="1"/>
  <c r="U333" i="1"/>
  <c r="V333" i="1"/>
  <c r="W333" i="1"/>
  <c r="X333" i="1"/>
  <c r="B334" i="1"/>
  <c r="C334" i="1"/>
  <c r="D334" i="1"/>
  <c r="E334" i="1"/>
  <c r="F334" i="1"/>
  <c r="G334" i="1"/>
  <c r="H334" i="1"/>
  <c r="I334" i="1" s="1"/>
  <c r="J334" i="1"/>
  <c r="O334" i="1"/>
  <c r="S334" i="1" s="1"/>
  <c r="Q334" i="1"/>
  <c r="U334" i="1"/>
  <c r="V334" i="1"/>
  <c r="W334" i="1"/>
  <c r="X334" i="1"/>
  <c r="B335" i="1"/>
  <c r="C335" i="1"/>
  <c r="D335" i="1"/>
  <c r="E335" i="1"/>
  <c r="F335" i="1"/>
  <c r="G335" i="1"/>
  <c r="H335" i="1"/>
  <c r="I335" i="1" s="1"/>
  <c r="J335" i="1"/>
  <c r="O335" i="1"/>
  <c r="P335" i="1" s="1"/>
  <c r="Q335" i="1"/>
  <c r="U335" i="1"/>
  <c r="V335" i="1"/>
  <c r="W335" i="1"/>
  <c r="X335" i="1"/>
  <c r="B336" i="1"/>
  <c r="C336" i="1"/>
  <c r="D336" i="1"/>
  <c r="E336" i="1"/>
  <c r="F336" i="1"/>
  <c r="G336" i="1"/>
  <c r="H336" i="1"/>
  <c r="I336" i="1" s="1"/>
  <c r="J336" i="1"/>
  <c r="O336" i="1"/>
  <c r="S336" i="1" s="1"/>
  <c r="Q336" i="1"/>
  <c r="U336" i="1"/>
  <c r="V336" i="1"/>
  <c r="W336" i="1"/>
  <c r="X336" i="1"/>
  <c r="B337" i="1"/>
  <c r="C337" i="1"/>
  <c r="D337" i="1"/>
  <c r="E337" i="1"/>
  <c r="F337" i="1"/>
  <c r="G337" i="1"/>
  <c r="H337" i="1"/>
  <c r="I337" i="1" s="1"/>
  <c r="J337" i="1"/>
  <c r="O337" i="1"/>
  <c r="Q337" i="1"/>
  <c r="U337" i="1"/>
  <c r="V337" i="1"/>
  <c r="W337" i="1"/>
  <c r="X337" i="1"/>
  <c r="B338" i="1"/>
  <c r="C338" i="1"/>
  <c r="D338" i="1"/>
  <c r="E338" i="1"/>
  <c r="F338" i="1"/>
  <c r="G338" i="1"/>
  <c r="H338" i="1"/>
  <c r="I338" i="1" s="1"/>
  <c r="J338" i="1"/>
  <c r="O338" i="1"/>
  <c r="P338" i="1" s="1"/>
  <c r="Q338" i="1"/>
  <c r="U338" i="1"/>
  <c r="V338" i="1"/>
  <c r="W338" i="1"/>
  <c r="X338" i="1"/>
  <c r="B339" i="1"/>
  <c r="C339" i="1"/>
  <c r="D339" i="1"/>
  <c r="E339" i="1"/>
  <c r="F339" i="1"/>
  <c r="G339" i="1"/>
  <c r="H339" i="1"/>
  <c r="I339" i="1" s="1"/>
  <c r="J339" i="1"/>
  <c r="O339" i="1"/>
  <c r="T339" i="1" s="1"/>
  <c r="Q339" i="1"/>
  <c r="U339" i="1"/>
  <c r="V339" i="1"/>
  <c r="W339" i="1"/>
  <c r="X339" i="1"/>
  <c r="B340" i="1"/>
  <c r="C340" i="1"/>
  <c r="D340" i="1"/>
  <c r="E340" i="1"/>
  <c r="F340" i="1"/>
  <c r="G340" i="1"/>
  <c r="H340" i="1"/>
  <c r="I340" i="1" s="1"/>
  <c r="J340" i="1"/>
  <c r="O340" i="1"/>
  <c r="P340" i="1" s="1"/>
  <c r="Q340" i="1"/>
  <c r="U340" i="1"/>
  <c r="V340" i="1"/>
  <c r="W340" i="1"/>
  <c r="X340" i="1"/>
  <c r="B341" i="1"/>
  <c r="C341" i="1"/>
  <c r="D341" i="1"/>
  <c r="E341" i="1"/>
  <c r="F341" i="1"/>
  <c r="G341" i="1"/>
  <c r="H341" i="1"/>
  <c r="I341" i="1" s="1"/>
  <c r="J341" i="1"/>
  <c r="O341" i="1"/>
  <c r="T341" i="1" s="1"/>
  <c r="Q341" i="1"/>
  <c r="U341" i="1"/>
  <c r="V341" i="1"/>
  <c r="W341" i="1"/>
  <c r="X341" i="1"/>
  <c r="B342" i="1"/>
  <c r="C342" i="1"/>
  <c r="D342" i="1"/>
  <c r="E342" i="1"/>
  <c r="F342" i="1"/>
  <c r="G342" i="1"/>
  <c r="H342" i="1"/>
  <c r="I342" i="1" s="1"/>
  <c r="J342" i="1"/>
  <c r="O342" i="1"/>
  <c r="P342" i="1" s="1"/>
  <c r="Q342" i="1"/>
  <c r="U342" i="1"/>
  <c r="V342" i="1"/>
  <c r="W342" i="1"/>
  <c r="X342" i="1"/>
  <c r="B343" i="1"/>
  <c r="C343" i="1"/>
  <c r="D343" i="1"/>
  <c r="E343" i="1"/>
  <c r="F343" i="1"/>
  <c r="G343" i="1"/>
  <c r="H343" i="1"/>
  <c r="I343" i="1" s="1"/>
  <c r="J343" i="1"/>
  <c r="O343" i="1"/>
  <c r="S343" i="1" s="1"/>
  <c r="Q343" i="1"/>
  <c r="U343" i="1"/>
  <c r="V343" i="1"/>
  <c r="W343" i="1"/>
  <c r="X343" i="1"/>
  <c r="B344" i="1"/>
  <c r="C344" i="1"/>
  <c r="D344" i="1"/>
  <c r="E344" i="1"/>
  <c r="F344" i="1"/>
  <c r="G344" i="1"/>
  <c r="H344" i="1"/>
  <c r="I344" i="1" s="1"/>
  <c r="J344" i="1"/>
  <c r="O344" i="1"/>
  <c r="Q344" i="1"/>
  <c r="U344" i="1"/>
  <c r="V344" i="1"/>
  <c r="W344" i="1"/>
  <c r="X344" i="1"/>
  <c r="B345" i="1"/>
  <c r="C345" i="1"/>
  <c r="D345" i="1"/>
  <c r="E345" i="1"/>
  <c r="F345" i="1"/>
  <c r="G345" i="1"/>
  <c r="H345" i="1"/>
  <c r="I345" i="1" s="1"/>
  <c r="J345" i="1"/>
  <c r="O345" i="1"/>
  <c r="Q345" i="1"/>
  <c r="U345" i="1"/>
  <c r="V345" i="1"/>
  <c r="W345" i="1"/>
  <c r="X345" i="1"/>
  <c r="B346" i="1"/>
  <c r="C346" i="1"/>
  <c r="D346" i="1"/>
  <c r="E346" i="1"/>
  <c r="F346" i="1"/>
  <c r="G346" i="1"/>
  <c r="H346" i="1"/>
  <c r="I346" i="1" s="1"/>
  <c r="J346" i="1"/>
  <c r="O346" i="1"/>
  <c r="T346" i="1" s="1"/>
  <c r="Q346" i="1"/>
  <c r="U346" i="1"/>
  <c r="V346" i="1"/>
  <c r="W346" i="1"/>
  <c r="X346" i="1"/>
  <c r="B347" i="1"/>
  <c r="C347" i="1"/>
  <c r="D347" i="1"/>
  <c r="E347" i="1"/>
  <c r="F347" i="1"/>
  <c r="G347" i="1"/>
  <c r="H347" i="1"/>
  <c r="I347" i="1" s="1"/>
  <c r="J347" i="1"/>
  <c r="O347" i="1"/>
  <c r="Q347" i="1"/>
  <c r="U347" i="1"/>
  <c r="V347" i="1"/>
  <c r="W347" i="1"/>
  <c r="X347" i="1"/>
  <c r="B348" i="1"/>
  <c r="C348" i="1"/>
  <c r="D348" i="1"/>
  <c r="E348" i="1"/>
  <c r="F348" i="1"/>
  <c r="G348" i="1"/>
  <c r="H348" i="1"/>
  <c r="I348" i="1" s="1"/>
  <c r="J348" i="1"/>
  <c r="O348" i="1"/>
  <c r="T348" i="1" s="1"/>
  <c r="Q348" i="1"/>
  <c r="U348" i="1"/>
  <c r="V348" i="1"/>
  <c r="W348" i="1"/>
  <c r="X348" i="1"/>
  <c r="B349" i="1"/>
  <c r="C349" i="1"/>
  <c r="D349" i="1"/>
  <c r="E349" i="1"/>
  <c r="F349" i="1"/>
  <c r="G349" i="1"/>
  <c r="H349" i="1"/>
  <c r="I349" i="1" s="1"/>
  <c r="J349" i="1"/>
  <c r="O349" i="1"/>
  <c r="Q349" i="1"/>
  <c r="U349" i="1"/>
  <c r="V349" i="1"/>
  <c r="W349" i="1"/>
  <c r="X349" i="1"/>
  <c r="B350" i="1"/>
  <c r="C350" i="1"/>
  <c r="D350" i="1"/>
  <c r="E350" i="1"/>
  <c r="F350" i="1"/>
  <c r="G350" i="1"/>
  <c r="H350" i="1"/>
  <c r="I350" i="1" s="1"/>
  <c r="J350" i="1"/>
  <c r="O350" i="1"/>
  <c r="P350" i="1" s="1"/>
  <c r="Q350" i="1"/>
  <c r="U350" i="1"/>
  <c r="V350" i="1"/>
  <c r="W350" i="1"/>
  <c r="X350" i="1"/>
  <c r="B351" i="1"/>
  <c r="C351" i="1"/>
  <c r="D351" i="1"/>
  <c r="E351" i="1"/>
  <c r="F351" i="1"/>
  <c r="G351" i="1"/>
  <c r="H351" i="1"/>
  <c r="I351" i="1" s="1"/>
  <c r="J351" i="1"/>
  <c r="O351" i="1"/>
  <c r="S351" i="1" s="1"/>
  <c r="Q351" i="1"/>
  <c r="U351" i="1"/>
  <c r="V351" i="1"/>
  <c r="W351" i="1"/>
  <c r="X351" i="1"/>
  <c r="B352" i="1"/>
  <c r="C352" i="1"/>
  <c r="D352" i="1"/>
  <c r="E352" i="1"/>
  <c r="F352" i="1"/>
  <c r="G352" i="1"/>
  <c r="H352" i="1"/>
  <c r="I352" i="1" s="1"/>
  <c r="J352" i="1"/>
  <c r="O352" i="1"/>
  <c r="Q352" i="1"/>
  <c r="U352" i="1"/>
  <c r="V352" i="1"/>
  <c r="W352" i="1"/>
  <c r="X352" i="1"/>
  <c r="B353" i="1"/>
  <c r="C353" i="1"/>
  <c r="D353" i="1"/>
  <c r="E353" i="1"/>
  <c r="F353" i="1"/>
  <c r="G353" i="1"/>
  <c r="H353" i="1"/>
  <c r="I353" i="1" s="1"/>
  <c r="J353" i="1"/>
  <c r="O353" i="1"/>
  <c r="P353" i="1" s="1"/>
  <c r="Q353" i="1"/>
  <c r="U353" i="1"/>
  <c r="V353" i="1"/>
  <c r="W353" i="1"/>
  <c r="X353" i="1"/>
  <c r="B354" i="1"/>
  <c r="C354" i="1"/>
  <c r="D354" i="1"/>
  <c r="E354" i="1"/>
  <c r="F354" i="1"/>
  <c r="G354" i="1"/>
  <c r="H354" i="1"/>
  <c r="I354" i="1" s="1"/>
  <c r="J354" i="1"/>
  <c r="O354" i="1"/>
  <c r="Q354" i="1"/>
  <c r="U354" i="1"/>
  <c r="V354" i="1"/>
  <c r="W354" i="1"/>
  <c r="X354" i="1"/>
  <c r="B355" i="1"/>
  <c r="C355" i="1"/>
  <c r="D355" i="1"/>
  <c r="E355" i="1"/>
  <c r="F355" i="1"/>
  <c r="G355" i="1"/>
  <c r="H355" i="1"/>
  <c r="I355" i="1" s="1"/>
  <c r="J355" i="1"/>
  <c r="O355" i="1"/>
  <c r="S355" i="1" s="1"/>
  <c r="Q355" i="1"/>
  <c r="U355" i="1"/>
  <c r="V355" i="1"/>
  <c r="W355" i="1"/>
  <c r="X355" i="1"/>
  <c r="B356" i="1"/>
  <c r="C356" i="1"/>
  <c r="D356" i="1"/>
  <c r="E356" i="1"/>
  <c r="F356" i="1"/>
  <c r="G356" i="1"/>
  <c r="H356" i="1"/>
  <c r="I356" i="1" s="1"/>
  <c r="J356" i="1"/>
  <c r="O356" i="1"/>
  <c r="P356" i="1" s="1"/>
  <c r="Q356" i="1"/>
  <c r="U356" i="1"/>
  <c r="V356" i="1"/>
  <c r="W356" i="1"/>
  <c r="X356" i="1"/>
  <c r="B357" i="1"/>
  <c r="C357" i="1"/>
  <c r="D357" i="1"/>
  <c r="E357" i="1"/>
  <c r="F357" i="1"/>
  <c r="G357" i="1"/>
  <c r="H357" i="1"/>
  <c r="I357" i="1" s="1"/>
  <c r="J357" i="1"/>
  <c r="O357" i="1"/>
  <c r="Q357" i="1"/>
  <c r="U357" i="1"/>
  <c r="V357" i="1"/>
  <c r="W357" i="1"/>
  <c r="X357" i="1"/>
  <c r="B358" i="1"/>
  <c r="C358" i="1"/>
  <c r="D358" i="1"/>
  <c r="E358" i="1"/>
  <c r="F358" i="1"/>
  <c r="G358" i="1"/>
  <c r="H358" i="1"/>
  <c r="I358" i="1" s="1"/>
  <c r="J358" i="1"/>
  <c r="O358" i="1"/>
  <c r="Q358" i="1"/>
  <c r="U358" i="1"/>
  <c r="V358" i="1"/>
  <c r="W358" i="1"/>
  <c r="X358" i="1"/>
  <c r="B359" i="1"/>
  <c r="C359" i="1"/>
  <c r="D359" i="1"/>
  <c r="E359" i="1"/>
  <c r="F359" i="1"/>
  <c r="G359" i="1"/>
  <c r="H359" i="1"/>
  <c r="I359" i="1" s="1"/>
  <c r="J359" i="1"/>
  <c r="O359" i="1"/>
  <c r="T359" i="1" s="1"/>
  <c r="Q359" i="1"/>
  <c r="U359" i="1"/>
  <c r="V359" i="1"/>
  <c r="W359" i="1"/>
  <c r="X359" i="1"/>
  <c r="B360" i="1"/>
  <c r="C360" i="1"/>
  <c r="D360" i="1"/>
  <c r="E360" i="1"/>
  <c r="F360" i="1"/>
  <c r="G360" i="1"/>
  <c r="H360" i="1"/>
  <c r="I360" i="1" s="1"/>
  <c r="J360" i="1"/>
  <c r="O360" i="1"/>
  <c r="Q360" i="1"/>
  <c r="U360" i="1"/>
  <c r="V360" i="1"/>
  <c r="W360" i="1"/>
  <c r="X360" i="1"/>
  <c r="B361" i="1"/>
  <c r="C361" i="1"/>
  <c r="D361" i="1"/>
  <c r="E361" i="1"/>
  <c r="F361" i="1"/>
  <c r="G361" i="1"/>
  <c r="H361" i="1"/>
  <c r="I361" i="1" s="1"/>
  <c r="J361" i="1"/>
  <c r="O361" i="1"/>
  <c r="Q361" i="1"/>
  <c r="U361" i="1"/>
  <c r="V361" i="1"/>
  <c r="W361" i="1"/>
  <c r="X361" i="1"/>
  <c r="B362" i="1"/>
  <c r="C362" i="1"/>
  <c r="D362" i="1"/>
  <c r="E362" i="1"/>
  <c r="F362" i="1"/>
  <c r="G362" i="1"/>
  <c r="H362" i="1"/>
  <c r="I362" i="1" s="1"/>
  <c r="J362" i="1"/>
  <c r="O362" i="1"/>
  <c r="P362" i="1" s="1"/>
  <c r="Q362" i="1"/>
  <c r="U362" i="1"/>
  <c r="V362" i="1"/>
  <c r="W362" i="1"/>
  <c r="X362" i="1"/>
  <c r="B363" i="1"/>
  <c r="C363" i="1"/>
  <c r="D363" i="1"/>
  <c r="E363" i="1"/>
  <c r="F363" i="1"/>
  <c r="G363" i="1"/>
  <c r="H363" i="1"/>
  <c r="I363" i="1" s="1"/>
  <c r="J363" i="1"/>
  <c r="O363" i="1"/>
  <c r="P363" i="1" s="1"/>
  <c r="Q363" i="1"/>
  <c r="U363" i="1"/>
  <c r="V363" i="1"/>
  <c r="W363" i="1"/>
  <c r="X363" i="1"/>
  <c r="B364" i="1"/>
  <c r="C364" i="1"/>
  <c r="D364" i="1"/>
  <c r="E364" i="1"/>
  <c r="F364" i="1"/>
  <c r="G364" i="1"/>
  <c r="H364" i="1"/>
  <c r="I364" i="1" s="1"/>
  <c r="J364" i="1"/>
  <c r="O364" i="1"/>
  <c r="Q364" i="1"/>
  <c r="U364" i="1"/>
  <c r="V364" i="1"/>
  <c r="W364" i="1"/>
  <c r="X364" i="1"/>
  <c r="B365" i="1"/>
  <c r="C365" i="1"/>
  <c r="D365" i="1"/>
  <c r="E365" i="1"/>
  <c r="F365" i="1"/>
  <c r="G365" i="1"/>
  <c r="H365" i="1"/>
  <c r="I365" i="1" s="1"/>
  <c r="J365" i="1"/>
  <c r="O365" i="1"/>
  <c r="S365" i="1" s="1"/>
  <c r="Q365" i="1"/>
  <c r="U365" i="1"/>
  <c r="V365" i="1"/>
  <c r="W365" i="1"/>
  <c r="X365" i="1"/>
  <c r="B366" i="1"/>
  <c r="C366" i="1"/>
  <c r="D366" i="1"/>
  <c r="E366" i="1"/>
  <c r="F366" i="1"/>
  <c r="G366" i="1"/>
  <c r="H366" i="1"/>
  <c r="I366" i="1" s="1"/>
  <c r="J366" i="1"/>
  <c r="O366" i="1"/>
  <c r="Q366" i="1"/>
  <c r="U366" i="1"/>
  <c r="V366" i="1"/>
  <c r="W366" i="1"/>
  <c r="X366" i="1"/>
  <c r="B367" i="1"/>
  <c r="C367" i="1"/>
  <c r="D367" i="1"/>
  <c r="E367" i="1"/>
  <c r="F367" i="1"/>
  <c r="G367" i="1"/>
  <c r="H367" i="1"/>
  <c r="I367" i="1" s="1"/>
  <c r="J367" i="1"/>
  <c r="O367" i="1"/>
  <c r="P367" i="1" s="1"/>
  <c r="Q367" i="1"/>
  <c r="U367" i="1"/>
  <c r="V367" i="1"/>
  <c r="W367" i="1"/>
  <c r="X367" i="1"/>
  <c r="B368" i="1"/>
  <c r="C368" i="1"/>
  <c r="D368" i="1"/>
  <c r="E368" i="1"/>
  <c r="F368" i="1"/>
  <c r="G368" i="1"/>
  <c r="H368" i="1"/>
  <c r="I368" i="1" s="1"/>
  <c r="J368" i="1"/>
  <c r="O368" i="1"/>
  <c r="Q368" i="1"/>
  <c r="U368" i="1"/>
  <c r="V368" i="1"/>
  <c r="W368" i="1"/>
  <c r="X368" i="1"/>
  <c r="B369" i="1"/>
  <c r="C369" i="1"/>
  <c r="D369" i="1"/>
  <c r="E369" i="1"/>
  <c r="F369" i="1"/>
  <c r="G369" i="1"/>
  <c r="H369" i="1"/>
  <c r="I369" i="1" s="1"/>
  <c r="J369" i="1"/>
  <c r="O369" i="1"/>
  <c r="P369" i="1" s="1"/>
  <c r="Q369" i="1"/>
  <c r="U369" i="1"/>
  <c r="V369" i="1"/>
  <c r="W369" i="1"/>
  <c r="X369" i="1"/>
  <c r="B370" i="1"/>
  <c r="C370" i="1"/>
  <c r="D370" i="1"/>
  <c r="E370" i="1"/>
  <c r="F370" i="1"/>
  <c r="G370" i="1"/>
  <c r="H370" i="1"/>
  <c r="I370" i="1" s="1"/>
  <c r="J370" i="1"/>
  <c r="O370" i="1"/>
  <c r="S370" i="1" s="1"/>
  <c r="Q370" i="1"/>
  <c r="U370" i="1"/>
  <c r="V370" i="1"/>
  <c r="W370" i="1"/>
  <c r="X370" i="1"/>
  <c r="B371" i="1"/>
  <c r="C371" i="1"/>
  <c r="D371" i="1"/>
  <c r="E371" i="1"/>
  <c r="F371" i="1"/>
  <c r="G371" i="1"/>
  <c r="H371" i="1"/>
  <c r="I371" i="1" s="1"/>
  <c r="J371" i="1"/>
  <c r="O371" i="1"/>
  <c r="P371" i="1" s="1"/>
  <c r="Q371" i="1"/>
  <c r="U371" i="1"/>
  <c r="V371" i="1"/>
  <c r="W371" i="1"/>
  <c r="X371" i="1"/>
  <c r="B372" i="1"/>
  <c r="C372" i="1"/>
  <c r="D372" i="1"/>
  <c r="E372" i="1"/>
  <c r="F372" i="1"/>
  <c r="G372" i="1"/>
  <c r="H372" i="1"/>
  <c r="I372" i="1" s="1"/>
  <c r="J372" i="1"/>
  <c r="O372" i="1"/>
  <c r="P372" i="1" s="1"/>
  <c r="Q372" i="1"/>
  <c r="U372" i="1"/>
  <c r="V372" i="1"/>
  <c r="W372" i="1"/>
  <c r="X372" i="1"/>
  <c r="B373" i="1"/>
  <c r="C373" i="1"/>
  <c r="D373" i="1"/>
  <c r="E373" i="1"/>
  <c r="F373" i="1"/>
  <c r="G373" i="1"/>
  <c r="H373" i="1"/>
  <c r="I373" i="1" s="1"/>
  <c r="J373" i="1"/>
  <c r="O373" i="1"/>
  <c r="P373" i="1" s="1"/>
  <c r="Q373" i="1"/>
  <c r="U373" i="1"/>
  <c r="V373" i="1"/>
  <c r="W373" i="1"/>
  <c r="X373" i="1"/>
  <c r="B374" i="1"/>
  <c r="C374" i="1"/>
  <c r="D374" i="1"/>
  <c r="E374" i="1"/>
  <c r="F374" i="1"/>
  <c r="G374" i="1"/>
  <c r="H374" i="1"/>
  <c r="I374" i="1" s="1"/>
  <c r="J374" i="1"/>
  <c r="O374" i="1"/>
  <c r="Q374" i="1"/>
  <c r="U374" i="1"/>
  <c r="V374" i="1"/>
  <c r="W374" i="1"/>
  <c r="X374" i="1"/>
  <c r="B375" i="1"/>
  <c r="C375" i="1"/>
  <c r="D375" i="1"/>
  <c r="E375" i="1"/>
  <c r="F375" i="1"/>
  <c r="G375" i="1"/>
  <c r="H375" i="1"/>
  <c r="I375" i="1" s="1"/>
  <c r="J375" i="1"/>
  <c r="O375" i="1"/>
  <c r="S375" i="1" s="1"/>
  <c r="Q375" i="1"/>
  <c r="U375" i="1"/>
  <c r="V375" i="1"/>
  <c r="W375" i="1"/>
  <c r="X375" i="1"/>
  <c r="B376" i="1"/>
  <c r="C376" i="1"/>
  <c r="D376" i="1"/>
  <c r="E376" i="1"/>
  <c r="F376" i="1"/>
  <c r="G376" i="1"/>
  <c r="H376" i="1"/>
  <c r="I376" i="1" s="1"/>
  <c r="J376" i="1"/>
  <c r="O376" i="1"/>
  <c r="P376" i="1" s="1"/>
  <c r="Q376" i="1"/>
  <c r="U376" i="1"/>
  <c r="V376" i="1"/>
  <c r="W376" i="1"/>
  <c r="X376" i="1"/>
  <c r="B377" i="1"/>
  <c r="C377" i="1"/>
  <c r="D377" i="1"/>
  <c r="E377" i="1"/>
  <c r="F377" i="1"/>
  <c r="G377" i="1"/>
  <c r="H377" i="1"/>
  <c r="I377" i="1" s="1"/>
  <c r="J377" i="1"/>
  <c r="O377" i="1"/>
  <c r="P377" i="1" s="1"/>
  <c r="Q377" i="1"/>
  <c r="U377" i="1"/>
  <c r="V377" i="1"/>
  <c r="W377" i="1"/>
  <c r="X377" i="1"/>
  <c r="B378" i="1"/>
  <c r="C378" i="1"/>
  <c r="D378" i="1"/>
  <c r="E378" i="1"/>
  <c r="F378" i="1"/>
  <c r="G378" i="1"/>
  <c r="H378" i="1"/>
  <c r="I378" i="1" s="1"/>
  <c r="J378" i="1"/>
  <c r="O378" i="1"/>
  <c r="Q378" i="1"/>
  <c r="U378" i="1"/>
  <c r="V378" i="1"/>
  <c r="W378" i="1"/>
  <c r="X378" i="1"/>
  <c r="B379" i="1"/>
  <c r="C379" i="1"/>
  <c r="D379" i="1"/>
  <c r="E379" i="1"/>
  <c r="F379" i="1"/>
  <c r="G379" i="1"/>
  <c r="H379" i="1"/>
  <c r="I379" i="1" s="1"/>
  <c r="J379" i="1"/>
  <c r="O379" i="1"/>
  <c r="Q379" i="1"/>
  <c r="U379" i="1"/>
  <c r="V379" i="1"/>
  <c r="W379" i="1"/>
  <c r="X379" i="1"/>
  <c r="B380" i="1"/>
  <c r="C380" i="1"/>
  <c r="D380" i="1"/>
  <c r="E380" i="1"/>
  <c r="F380" i="1"/>
  <c r="G380" i="1"/>
  <c r="H380" i="1"/>
  <c r="I380" i="1" s="1"/>
  <c r="J380" i="1"/>
  <c r="O380" i="1"/>
  <c r="P380" i="1" s="1"/>
  <c r="Q380" i="1"/>
  <c r="U380" i="1"/>
  <c r="V380" i="1"/>
  <c r="W380" i="1"/>
  <c r="X380" i="1"/>
  <c r="B381" i="1"/>
  <c r="C381" i="1"/>
  <c r="D381" i="1"/>
  <c r="E381" i="1"/>
  <c r="F381" i="1"/>
  <c r="G381" i="1"/>
  <c r="H381" i="1"/>
  <c r="I381" i="1" s="1"/>
  <c r="J381" i="1"/>
  <c r="O381" i="1"/>
  <c r="Q381" i="1"/>
  <c r="U381" i="1"/>
  <c r="V381" i="1"/>
  <c r="W381" i="1"/>
  <c r="X381" i="1"/>
  <c r="B382" i="1"/>
  <c r="C382" i="1"/>
  <c r="D382" i="1"/>
  <c r="E382" i="1"/>
  <c r="F382" i="1"/>
  <c r="G382" i="1"/>
  <c r="H382" i="1"/>
  <c r="I382" i="1" s="1"/>
  <c r="J382" i="1"/>
  <c r="O382" i="1"/>
  <c r="S382" i="1" s="1"/>
  <c r="Q382" i="1"/>
  <c r="U382" i="1"/>
  <c r="V382" i="1"/>
  <c r="W382" i="1"/>
  <c r="X382" i="1"/>
  <c r="B383" i="1"/>
  <c r="C383" i="1"/>
  <c r="D383" i="1"/>
  <c r="E383" i="1"/>
  <c r="F383" i="1"/>
  <c r="G383" i="1"/>
  <c r="H383" i="1"/>
  <c r="I383" i="1" s="1"/>
  <c r="J383" i="1"/>
  <c r="O383" i="1"/>
  <c r="P383" i="1" s="1"/>
  <c r="Q383" i="1"/>
  <c r="U383" i="1"/>
  <c r="V383" i="1"/>
  <c r="W383" i="1"/>
  <c r="X383" i="1"/>
  <c r="B384" i="1"/>
  <c r="C384" i="1"/>
  <c r="D384" i="1"/>
  <c r="E384" i="1"/>
  <c r="F384" i="1"/>
  <c r="G384" i="1"/>
  <c r="H384" i="1"/>
  <c r="I384" i="1" s="1"/>
  <c r="J384" i="1"/>
  <c r="O384" i="1"/>
  <c r="Q384" i="1"/>
  <c r="U384" i="1"/>
  <c r="V384" i="1"/>
  <c r="W384" i="1"/>
  <c r="X384" i="1"/>
  <c r="B385" i="1"/>
  <c r="C385" i="1"/>
  <c r="D385" i="1"/>
  <c r="E385" i="1"/>
  <c r="F385" i="1"/>
  <c r="G385" i="1"/>
  <c r="H385" i="1"/>
  <c r="I385" i="1" s="1"/>
  <c r="J385" i="1"/>
  <c r="O385" i="1"/>
  <c r="Q385" i="1"/>
  <c r="U385" i="1"/>
  <c r="V385" i="1"/>
  <c r="W385" i="1"/>
  <c r="X385" i="1"/>
  <c r="B386" i="1"/>
  <c r="C386" i="1"/>
  <c r="D386" i="1"/>
  <c r="E386" i="1"/>
  <c r="F386" i="1"/>
  <c r="G386" i="1"/>
  <c r="H386" i="1"/>
  <c r="I386" i="1" s="1"/>
  <c r="J386" i="1"/>
  <c r="O386" i="1"/>
  <c r="Q386" i="1"/>
  <c r="U386" i="1"/>
  <c r="V386" i="1"/>
  <c r="W386" i="1"/>
  <c r="X386" i="1"/>
  <c r="B387" i="1"/>
  <c r="C387" i="1"/>
  <c r="D387" i="1"/>
  <c r="E387" i="1"/>
  <c r="F387" i="1"/>
  <c r="G387" i="1"/>
  <c r="H387" i="1"/>
  <c r="I387" i="1" s="1"/>
  <c r="J387" i="1"/>
  <c r="O387" i="1"/>
  <c r="Q387" i="1"/>
  <c r="U387" i="1"/>
  <c r="V387" i="1"/>
  <c r="W387" i="1"/>
  <c r="X387" i="1"/>
  <c r="B388" i="1"/>
  <c r="C388" i="1"/>
  <c r="D388" i="1"/>
  <c r="E388" i="1"/>
  <c r="F388" i="1"/>
  <c r="G388" i="1"/>
  <c r="H388" i="1"/>
  <c r="I388" i="1" s="1"/>
  <c r="J388" i="1"/>
  <c r="O388" i="1"/>
  <c r="P388" i="1" s="1"/>
  <c r="Q388" i="1"/>
  <c r="U388" i="1"/>
  <c r="V388" i="1"/>
  <c r="W388" i="1"/>
  <c r="X388" i="1"/>
  <c r="B389" i="1"/>
  <c r="C389" i="1"/>
  <c r="D389" i="1"/>
  <c r="E389" i="1"/>
  <c r="F389" i="1"/>
  <c r="G389" i="1"/>
  <c r="H389" i="1"/>
  <c r="I389" i="1" s="1"/>
  <c r="J389" i="1"/>
  <c r="O389" i="1"/>
  <c r="P389" i="1" s="1"/>
  <c r="Q389" i="1"/>
  <c r="U389" i="1"/>
  <c r="V389" i="1"/>
  <c r="W389" i="1"/>
  <c r="X389" i="1"/>
  <c r="B390" i="1"/>
  <c r="C390" i="1"/>
  <c r="D390" i="1"/>
  <c r="E390" i="1"/>
  <c r="F390" i="1"/>
  <c r="G390" i="1"/>
  <c r="H390" i="1"/>
  <c r="I390" i="1" s="1"/>
  <c r="J390" i="1"/>
  <c r="O390" i="1"/>
  <c r="Q390" i="1"/>
  <c r="U390" i="1"/>
  <c r="V390" i="1"/>
  <c r="W390" i="1"/>
  <c r="X390" i="1"/>
  <c r="B391" i="1"/>
  <c r="C391" i="1"/>
  <c r="D391" i="1"/>
  <c r="E391" i="1"/>
  <c r="F391" i="1"/>
  <c r="G391" i="1"/>
  <c r="H391" i="1"/>
  <c r="I391" i="1" s="1"/>
  <c r="J391" i="1"/>
  <c r="O391" i="1"/>
  <c r="S391" i="1" s="1"/>
  <c r="Q391" i="1"/>
  <c r="U391" i="1"/>
  <c r="V391" i="1"/>
  <c r="W391" i="1"/>
  <c r="X391" i="1"/>
  <c r="B392" i="1"/>
  <c r="C392" i="1"/>
  <c r="D392" i="1"/>
  <c r="E392" i="1"/>
  <c r="F392" i="1"/>
  <c r="G392" i="1"/>
  <c r="H392" i="1"/>
  <c r="I392" i="1" s="1"/>
  <c r="J392" i="1"/>
  <c r="O392" i="1"/>
  <c r="S392" i="1" s="1"/>
  <c r="Q392" i="1"/>
  <c r="U392" i="1"/>
  <c r="V392" i="1"/>
  <c r="W392" i="1"/>
  <c r="X392" i="1"/>
  <c r="B393" i="1"/>
  <c r="C393" i="1"/>
  <c r="D393" i="1"/>
  <c r="E393" i="1"/>
  <c r="F393" i="1"/>
  <c r="G393" i="1"/>
  <c r="H393" i="1"/>
  <c r="I393" i="1" s="1"/>
  <c r="J393" i="1"/>
  <c r="O393" i="1"/>
  <c r="Q393" i="1"/>
  <c r="U393" i="1"/>
  <c r="V393" i="1"/>
  <c r="W393" i="1"/>
  <c r="X393" i="1"/>
  <c r="B394" i="1"/>
  <c r="C394" i="1"/>
  <c r="D394" i="1"/>
  <c r="E394" i="1"/>
  <c r="F394" i="1"/>
  <c r="G394" i="1"/>
  <c r="H394" i="1"/>
  <c r="I394" i="1" s="1"/>
  <c r="J394" i="1"/>
  <c r="O394" i="1"/>
  <c r="T394" i="1" s="1"/>
  <c r="Q394" i="1"/>
  <c r="U394" i="1"/>
  <c r="V394" i="1"/>
  <c r="W394" i="1"/>
  <c r="X394" i="1"/>
  <c r="B395" i="1"/>
  <c r="C395" i="1"/>
  <c r="D395" i="1"/>
  <c r="E395" i="1"/>
  <c r="F395" i="1"/>
  <c r="G395" i="1"/>
  <c r="H395" i="1"/>
  <c r="I395" i="1" s="1"/>
  <c r="J395" i="1"/>
  <c r="O395" i="1"/>
  <c r="S395" i="1" s="1"/>
  <c r="Q395" i="1"/>
  <c r="U395" i="1"/>
  <c r="V395" i="1"/>
  <c r="W395" i="1"/>
  <c r="X395" i="1"/>
  <c r="B396" i="1"/>
  <c r="C396" i="1"/>
  <c r="D396" i="1"/>
  <c r="E396" i="1"/>
  <c r="F396" i="1"/>
  <c r="G396" i="1"/>
  <c r="H396" i="1"/>
  <c r="I396" i="1" s="1"/>
  <c r="J396" i="1"/>
  <c r="O396" i="1"/>
  <c r="T396" i="1" s="1"/>
  <c r="Q396" i="1"/>
  <c r="U396" i="1"/>
  <c r="V396" i="1"/>
  <c r="W396" i="1"/>
  <c r="X396" i="1"/>
  <c r="B397" i="1"/>
  <c r="C397" i="1"/>
  <c r="D397" i="1"/>
  <c r="E397" i="1"/>
  <c r="F397" i="1"/>
  <c r="G397" i="1"/>
  <c r="H397" i="1"/>
  <c r="I397" i="1" s="1"/>
  <c r="J397" i="1"/>
  <c r="O397" i="1"/>
  <c r="T397" i="1" s="1"/>
  <c r="Q397" i="1"/>
  <c r="U397" i="1"/>
  <c r="V397" i="1"/>
  <c r="W397" i="1"/>
  <c r="X397" i="1"/>
  <c r="B398" i="1"/>
  <c r="C398" i="1"/>
  <c r="D398" i="1"/>
  <c r="E398" i="1"/>
  <c r="F398" i="1"/>
  <c r="G398" i="1"/>
  <c r="H398" i="1"/>
  <c r="I398" i="1" s="1"/>
  <c r="J398" i="1"/>
  <c r="O398" i="1"/>
  <c r="Q398" i="1"/>
  <c r="U398" i="1"/>
  <c r="V398" i="1"/>
  <c r="W398" i="1"/>
  <c r="X398" i="1"/>
  <c r="B399" i="1"/>
  <c r="C399" i="1"/>
  <c r="D399" i="1"/>
  <c r="E399" i="1"/>
  <c r="F399" i="1"/>
  <c r="G399" i="1"/>
  <c r="H399" i="1"/>
  <c r="I399" i="1" s="1"/>
  <c r="J399" i="1"/>
  <c r="O399" i="1"/>
  <c r="S399" i="1" s="1"/>
  <c r="Q399" i="1"/>
  <c r="U399" i="1"/>
  <c r="V399" i="1"/>
  <c r="W399" i="1"/>
  <c r="X399" i="1"/>
  <c r="B400" i="1"/>
  <c r="C400" i="1"/>
  <c r="D400" i="1"/>
  <c r="E400" i="1"/>
  <c r="F400" i="1"/>
  <c r="G400" i="1"/>
  <c r="H400" i="1"/>
  <c r="I400" i="1" s="1"/>
  <c r="J400" i="1"/>
  <c r="O400" i="1"/>
  <c r="P400" i="1" s="1"/>
  <c r="Q400" i="1"/>
  <c r="U400" i="1"/>
  <c r="V400" i="1"/>
  <c r="W400" i="1"/>
  <c r="X400" i="1"/>
  <c r="B401" i="1"/>
  <c r="C401" i="1"/>
  <c r="D401" i="1"/>
  <c r="E401" i="1"/>
  <c r="F401" i="1"/>
  <c r="G401" i="1"/>
  <c r="H401" i="1"/>
  <c r="I401" i="1" s="1"/>
  <c r="J401" i="1"/>
  <c r="O401" i="1"/>
  <c r="Q401" i="1"/>
  <c r="U401" i="1"/>
  <c r="V401" i="1"/>
  <c r="W401" i="1"/>
  <c r="X401" i="1"/>
  <c r="B402" i="1"/>
  <c r="C402" i="1"/>
  <c r="D402" i="1"/>
  <c r="E402" i="1"/>
  <c r="F402" i="1"/>
  <c r="G402" i="1"/>
  <c r="H402" i="1"/>
  <c r="I402" i="1" s="1"/>
  <c r="J402" i="1"/>
  <c r="O402" i="1"/>
  <c r="S402" i="1" s="1"/>
  <c r="Q402" i="1"/>
  <c r="U402" i="1"/>
  <c r="V402" i="1"/>
  <c r="W402" i="1"/>
  <c r="X402" i="1"/>
  <c r="B403" i="1"/>
  <c r="C403" i="1"/>
  <c r="D403" i="1"/>
  <c r="E403" i="1"/>
  <c r="F403" i="1"/>
  <c r="G403" i="1"/>
  <c r="H403" i="1"/>
  <c r="I403" i="1" s="1"/>
  <c r="J403" i="1"/>
  <c r="O403" i="1"/>
  <c r="Q403" i="1"/>
  <c r="U403" i="1"/>
  <c r="V403" i="1"/>
  <c r="W403" i="1"/>
  <c r="X403" i="1"/>
  <c r="B404" i="1"/>
  <c r="C404" i="1"/>
  <c r="D404" i="1"/>
  <c r="E404" i="1"/>
  <c r="F404" i="1"/>
  <c r="G404" i="1"/>
  <c r="H404" i="1"/>
  <c r="I404" i="1" s="1"/>
  <c r="J404" i="1"/>
  <c r="O404" i="1"/>
  <c r="P404" i="1" s="1"/>
  <c r="Q404" i="1"/>
  <c r="U404" i="1"/>
  <c r="V404" i="1"/>
  <c r="W404" i="1"/>
  <c r="X404" i="1"/>
  <c r="B405" i="1"/>
  <c r="C405" i="1"/>
  <c r="D405" i="1"/>
  <c r="E405" i="1"/>
  <c r="F405" i="1"/>
  <c r="G405" i="1"/>
  <c r="H405" i="1"/>
  <c r="I405" i="1" s="1"/>
  <c r="J405" i="1"/>
  <c r="O405" i="1"/>
  <c r="S405" i="1" s="1"/>
  <c r="Q405" i="1"/>
  <c r="U405" i="1"/>
  <c r="V405" i="1"/>
  <c r="W405" i="1"/>
  <c r="X405" i="1"/>
  <c r="B406" i="1"/>
  <c r="C406" i="1"/>
  <c r="D406" i="1"/>
  <c r="E406" i="1"/>
  <c r="F406" i="1"/>
  <c r="G406" i="1"/>
  <c r="H406" i="1"/>
  <c r="I406" i="1" s="1"/>
  <c r="J406" i="1"/>
  <c r="O406" i="1"/>
  <c r="Q406" i="1"/>
  <c r="U406" i="1"/>
  <c r="V406" i="1"/>
  <c r="W406" i="1"/>
  <c r="X406" i="1"/>
  <c r="B407" i="1"/>
  <c r="C407" i="1"/>
  <c r="D407" i="1"/>
  <c r="E407" i="1"/>
  <c r="F407" i="1"/>
  <c r="G407" i="1"/>
  <c r="H407" i="1"/>
  <c r="I407" i="1" s="1"/>
  <c r="J407" i="1"/>
  <c r="O407" i="1"/>
  <c r="S407" i="1" s="1"/>
  <c r="Q407" i="1"/>
  <c r="U407" i="1"/>
  <c r="V407" i="1"/>
  <c r="W407" i="1"/>
  <c r="X407" i="1"/>
  <c r="B408" i="1"/>
  <c r="C408" i="1"/>
  <c r="D408" i="1"/>
  <c r="E408" i="1"/>
  <c r="F408" i="1"/>
  <c r="G408" i="1"/>
  <c r="H408" i="1"/>
  <c r="I408" i="1" s="1"/>
  <c r="J408" i="1"/>
  <c r="O408" i="1"/>
  <c r="T408" i="1" s="1"/>
  <c r="Q408" i="1"/>
  <c r="U408" i="1"/>
  <c r="V408" i="1"/>
  <c r="W408" i="1"/>
  <c r="X408" i="1"/>
  <c r="B409" i="1"/>
  <c r="C409" i="1"/>
  <c r="D409" i="1"/>
  <c r="E409" i="1"/>
  <c r="F409" i="1"/>
  <c r="G409" i="1"/>
  <c r="H409" i="1"/>
  <c r="I409" i="1" s="1"/>
  <c r="J409" i="1"/>
  <c r="O409" i="1"/>
  <c r="T409" i="1" s="1"/>
  <c r="Q409" i="1"/>
  <c r="U409" i="1"/>
  <c r="V409" i="1"/>
  <c r="W409" i="1"/>
  <c r="X409" i="1"/>
  <c r="B410" i="1"/>
  <c r="C410" i="1"/>
  <c r="D410" i="1"/>
  <c r="E410" i="1"/>
  <c r="F410" i="1"/>
  <c r="G410" i="1"/>
  <c r="H410" i="1"/>
  <c r="I410" i="1" s="1"/>
  <c r="J410" i="1"/>
  <c r="O410" i="1"/>
  <c r="P410" i="1" s="1"/>
  <c r="Q410" i="1"/>
  <c r="U410" i="1"/>
  <c r="V410" i="1"/>
  <c r="W410" i="1"/>
  <c r="X410" i="1"/>
  <c r="B411" i="1"/>
  <c r="C411" i="1"/>
  <c r="D411" i="1"/>
  <c r="E411" i="1"/>
  <c r="F411" i="1"/>
  <c r="G411" i="1"/>
  <c r="H411" i="1"/>
  <c r="I411" i="1" s="1"/>
  <c r="J411" i="1"/>
  <c r="O411" i="1"/>
  <c r="S411" i="1" s="1"/>
  <c r="Q411" i="1"/>
  <c r="U411" i="1"/>
  <c r="V411" i="1"/>
  <c r="W411" i="1"/>
  <c r="X411" i="1"/>
  <c r="B412" i="1"/>
  <c r="C412" i="1"/>
  <c r="D412" i="1"/>
  <c r="E412" i="1"/>
  <c r="F412" i="1"/>
  <c r="G412" i="1"/>
  <c r="H412" i="1"/>
  <c r="I412" i="1" s="1"/>
  <c r="J412" i="1"/>
  <c r="O412" i="1"/>
  <c r="Q412" i="1"/>
  <c r="U412" i="1"/>
  <c r="V412" i="1"/>
  <c r="W412" i="1"/>
  <c r="X412" i="1"/>
  <c r="B413" i="1"/>
  <c r="C413" i="1"/>
  <c r="D413" i="1"/>
  <c r="E413" i="1"/>
  <c r="F413" i="1"/>
  <c r="G413" i="1"/>
  <c r="H413" i="1"/>
  <c r="I413" i="1" s="1"/>
  <c r="J413" i="1"/>
  <c r="O413" i="1"/>
  <c r="S413" i="1" s="1"/>
  <c r="Q413" i="1"/>
  <c r="U413" i="1"/>
  <c r="V413" i="1"/>
  <c r="W413" i="1"/>
  <c r="X413" i="1"/>
  <c r="B414" i="1"/>
  <c r="C414" i="1"/>
  <c r="D414" i="1"/>
  <c r="E414" i="1"/>
  <c r="F414" i="1"/>
  <c r="G414" i="1"/>
  <c r="H414" i="1"/>
  <c r="I414" i="1" s="1"/>
  <c r="J414" i="1"/>
  <c r="O414" i="1"/>
  <c r="S414" i="1" s="1"/>
  <c r="Q414" i="1"/>
  <c r="U414" i="1"/>
  <c r="V414" i="1"/>
  <c r="W414" i="1"/>
  <c r="X414" i="1"/>
  <c r="B415" i="1"/>
  <c r="C415" i="1"/>
  <c r="D415" i="1"/>
  <c r="E415" i="1"/>
  <c r="F415" i="1"/>
  <c r="G415" i="1"/>
  <c r="H415" i="1"/>
  <c r="I415" i="1" s="1"/>
  <c r="J415" i="1"/>
  <c r="O415" i="1"/>
  <c r="P415" i="1" s="1"/>
  <c r="Q415" i="1"/>
  <c r="U415" i="1"/>
  <c r="V415" i="1"/>
  <c r="W415" i="1"/>
  <c r="X415" i="1"/>
  <c r="B416" i="1"/>
  <c r="C416" i="1"/>
  <c r="D416" i="1"/>
  <c r="E416" i="1"/>
  <c r="F416" i="1"/>
  <c r="G416" i="1"/>
  <c r="H416" i="1"/>
  <c r="I416" i="1" s="1"/>
  <c r="J416" i="1"/>
  <c r="O416" i="1"/>
  <c r="Q416" i="1"/>
  <c r="U416" i="1"/>
  <c r="V416" i="1"/>
  <c r="W416" i="1"/>
  <c r="X416" i="1"/>
  <c r="B417" i="1"/>
  <c r="C417" i="1"/>
  <c r="D417" i="1"/>
  <c r="E417" i="1"/>
  <c r="F417" i="1"/>
  <c r="G417" i="1"/>
  <c r="H417" i="1"/>
  <c r="I417" i="1" s="1"/>
  <c r="J417" i="1"/>
  <c r="O417" i="1"/>
  <c r="Q417" i="1"/>
  <c r="U417" i="1"/>
  <c r="V417" i="1"/>
  <c r="W417" i="1"/>
  <c r="X417" i="1"/>
  <c r="B418" i="1"/>
  <c r="C418" i="1"/>
  <c r="D418" i="1"/>
  <c r="E418" i="1"/>
  <c r="F418" i="1"/>
  <c r="G418" i="1"/>
  <c r="H418" i="1"/>
  <c r="I418" i="1" s="1"/>
  <c r="J418" i="1"/>
  <c r="O418" i="1"/>
  <c r="S418" i="1" s="1"/>
  <c r="Q418" i="1"/>
  <c r="U418" i="1"/>
  <c r="V418" i="1"/>
  <c r="W418" i="1"/>
  <c r="X418" i="1"/>
  <c r="B419" i="1"/>
  <c r="C419" i="1"/>
  <c r="D419" i="1"/>
  <c r="E419" i="1"/>
  <c r="F419" i="1"/>
  <c r="G419" i="1"/>
  <c r="H419" i="1"/>
  <c r="I419" i="1" s="1"/>
  <c r="J419" i="1"/>
  <c r="O419" i="1"/>
  <c r="S419" i="1" s="1"/>
  <c r="Q419" i="1"/>
  <c r="U419" i="1"/>
  <c r="V419" i="1"/>
  <c r="W419" i="1"/>
  <c r="X419" i="1"/>
  <c r="B420" i="1"/>
  <c r="C420" i="1"/>
  <c r="D420" i="1"/>
  <c r="E420" i="1"/>
  <c r="F420" i="1"/>
  <c r="G420" i="1"/>
  <c r="H420" i="1"/>
  <c r="I420" i="1" s="1"/>
  <c r="J420" i="1"/>
  <c r="O420" i="1"/>
  <c r="T420" i="1" s="1"/>
  <c r="Q420" i="1"/>
  <c r="U420" i="1"/>
  <c r="V420" i="1"/>
  <c r="W420" i="1"/>
  <c r="X420" i="1"/>
  <c r="B421" i="1"/>
  <c r="C421" i="1"/>
  <c r="D421" i="1"/>
  <c r="E421" i="1"/>
  <c r="F421" i="1"/>
  <c r="G421" i="1"/>
  <c r="H421" i="1"/>
  <c r="I421" i="1" s="1"/>
  <c r="J421" i="1"/>
  <c r="O421" i="1"/>
  <c r="T421" i="1" s="1"/>
  <c r="Q421" i="1"/>
  <c r="U421" i="1"/>
  <c r="V421" i="1"/>
  <c r="W421" i="1"/>
  <c r="X421" i="1"/>
  <c r="B422" i="1"/>
  <c r="C422" i="1"/>
  <c r="D422" i="1"/>
  <c r="E422" i="1"/>
  <c r="F422" i="1"/>
  <c r="G422" i="1"/>
  <c r="H422" i="1"/>
  <c r="I422" i="1" s="1"/>
  <c r="J422" i="1"/>
  <c r="O422" i="1"/>
  <c r="P422" i="1" s="1"/>
  <c r="Q422" i="1"/>
  <c r="U422" i="1"/>
  <c r="V422" i="1"/>
  <c r="W422" i="1"/>
  <c r="X422" i="1"/>
  <c r="B423" i="1"/>
  <c r="C423" i="1"/>
  <c r="D423" i="1"/>
  <c r="E423" i="1"/>
  <c r="F423" i="1"/>
  <c r="G423" i="1"/>
  <c r="H423" i="1"/>
  <c r="I423" i="1" s="1"/>
  <c r="J423" i="1"/>
  <c r="O423" i="1"/>
  <c r="Q423" i="1"/>
  <c r="U423" i="1"/>
  <c r="V423" i="1"/>
  <c r="W423" i="1"/>
  <c r="X423" i="1"/>
  <c r="B424" i="1"/>
  <c r="C424" i="1"/>
  <c r="D424" i="1"/>
  <c r="E424" i="1"/>
  <c r="F424" i="1"/>
  <c r="G424" i="1"/>
  <c r="H424" i="1"/>
  <c r="I424" i="1" s="1"/>
  <c r="J424" i="1"/>
  <c r="O424" i="1"/>
  <c r="S424" i="1" s="1"/>
  <c r="Q424" i="1"/>
  <c r="U424" i="1"/>
  <c r="V424" i="1"/>
  <c r="W424" i="1"/>
  <c r="X424" i="1"/>
  <c r="B425" i="1"/>
  <c r="C425" i="1"/>
  <c r="D425" i="1"/>
  <c r="E425" i="1"/>
  <c r="F425" i="1"/>
  <c r="G425" i="1"/>
  <c r="H425" i="1"/>
  <c r="I425" i="1" s="1"/>
  <c r="J425" i="1"/>
  <c r="O425" i="1"/>
  <c r="Q425" i="1"/>
  <c r="U425" i="1"/>
  <c r="V425" i="1"/>
  <c r="W425" i="1"/>
  <c r="X425" i="1"/>
  <c r="B426" i="1"/>
  <c r="C426" i="1"/>
  <c r="D426" i="1"/>
  <c r="E426" i="1"/>
  <c r="F426" i="1"/>
  <c r="G426" i="1"/>
  <c r="H426" i="1"/>
  <c r="I426" i="1" s="1"/>
  <c r="J426" i="1"/>
  <c r="O426" i="1"/>
  <c r="Q426" i="1"/>
  <c r="U426" i="1"/>
  <c r="V426" i="1"/>
  <c r="W426" i="1"/>
  <c r="X426" i="1"/>
  <c r="B427" i="1"/>
  <c r="C427" i="1"/>
  <c r="D427" i="1"/>
  <c r="E427" i="1"/>
  <c r="F427" i="1"/>
  <c r="G427" i="1"/>
  <c r="H427" i="1"/>
  <c r="I427" i="1" s="1"/>
  <c r="J427" i="1"/>
  <c r="O427" i="1"/>
  <c r="Q427" i="1"/>
  <c r="U427" i="1"/>
  <c r="V427" i="1"/>
  <c r="W427" i="1"/>
  <c r="X427" i="1"/>
  <c r="B428" i="1"/>
  <c r="C428" i="1"/>
  <c r="D428" i="1"/>
  <c r="E428" i="1"/>
  <c r="F428" i="1"/>
  <c r="G428" i="1"/>
  <c r="H428" i="1"/>
  <c r="I428" i="1" s="1"/>
  <c r="J428" i="1"/>
  <c r="O428" i="1"/>
  <c r="Q428" i="1"/>
  <c r="U428" i="1"/>
  <c r="V428" i="1"/>
  <c r="W428" i="1"/>
  <c r="X428" i="1"/>
  <c r="B429" i="1"/>
  <c r="C429" i="1"/>
  <c r="D429" i="1"/>
  <c r="E429" i="1"/>
  <c r="F429" i="1"/>
  <c r="G429" i="1"/>
  <c r="H429" i="1"/>
  <c r="I429" i="1" s="1"/>
  <c r="J429" i="1"/>
  <c r="O429" i="1"/>
  <c r="T429" i="1" s="1"/>
  <c r="Q429" i="1"/>
  <c r="U429" i="1"/>
  <c r="V429" i="1"/>
  <c r="W429" i="1"/>
  <c r="X429" i="1"/>
  <c r="B430" i="1"/>
  <c r="C430" i="1"/>
  <c r="D430" i="1"/>
  <c r="E430" i="1"/>
  <c r="F430" i="1"/>
  <c r="G430" i="1"/>
  <c r="H430" i="1"/>
  <c r="I430" i="1" s="1"/>
  <c r="J430" i="1"/>
  <c r="O430" i="1"/>
  <c r="Q430" i="1"/>
  <c r="U430" i="1"/>
  <c r="V430" i="1"/>
  <c r="W430" i="1"/>
  <c r="X430" i="1"/>
  <c r="B431" i="1"/>
  <c r="C431" i="1"/>
  <c r="D431" i="1"/>
  <c r="E431" i="1"/>
  <c r="F431" i="1"/>
  <c r="G431" i="1"/>
  <c r="H431" i="1"/>
  <c r="I431" i="1" s="1"/>
  <c r="J431" i="1"/>
  <c r="O431" i="1"/>
  <c r="P431" i="1" s="1"/>
  <c r="Q431" i="1"/>
  <c r="U431" i="1"/>
  <c r="V431" i="1"/>
  <c r="W431" i="1"/>
  <c r="X431" i="1"/>
  <c r="B432" i="1"/>
  <c r="C432" i="1"/>
  <c r="D432" i="1"/>
  <c r="E432" i="1"/>
  <c r="F432" i="1"/>
  <c r="G432" i="1"/>
  <c r="H432" i="1"/>
  <c r="I432" i="1" s="1"/>
  <c r="J432" i="1"/>
  <c r="O432" i="1"/>
  <c r="Q432" i="1"/>
  <c r="U432" i="1"/>
  <c r="V432" i="1"/>
  <c r="W432" i="1"/>
  <c r="X432" i="1"/>
  <c r="B433" i="1"/>
  <c r="C433" i="1"/>
  <c r="D433" i="1"/>
  <c r="E433" i="1"/>
  <c r="F433" i="1"/>
  <c r="G433" i="1"/>
  <c r="H433" i="1"/>
  <c r="I433" i="1" s="1"/>
  <c r="J433" i="1"/>
  <c r="O433" i="1"/>
  <c r="P433" i="1" s="1"/>
  <c r="Q433" i="1"/>
  <c r="U433" i="1"/>
  <c r="V433" i="1"/>
  <c r="W433" i="1"/>
  <c r="X433" i="1"/>
  <c r="B434" i="1"/>
  <c r="C434" i="1"/>
  <c r="D434" i="1"/>
  <c r="E434" i="1"/>
  <c r="F434" i="1"/>
  <c r="G434" i="1"/>
  <c r="H434" i="1"/>
  <c r="I434" i="1" s="1"/>
  <c r="J434" i="1"/>
  <c r="O434" i="1"/>
  <c r="T434" i="1" s="1"/>
  <c r="Q434" i="1"/>
  <c r="U434" i="1"/>
  <c r="V434" i="1"/>
  <c r="W434" i="1"/>
  <c r="X434" i="1"/>
  <c r="B435" i="1"/>
  <c r="C435" i="1"/>
  <c r="D435" i="1"/>
  <c r="E435" i="1"/>
  <c r="F435" i="1"/>
  <c r="G435" i="1"/>
  <c r="H435" i="1"/>
  <c r="I435" i="1" s="1"/>
  <c r="J435" i="1"/>
  <c r="O435" i="1"/>
  <c r="Q435" i="1"/>
  <c r="U435" i="1"/>
  <c r="V435" i="1"/>
  <c r="W435" i="1"/>
  <c r="X435" i="1"/>
  <c r="B436" i="1"/>
  <c r="C436" i="1"/>
  <c r="D436" i="1"/>
  <c r="E436" i="1"/>
  <c r="F436" i="1"/>
  <c r="G436" i="1"/>
  <c r="H436" i="1"/>
  <c r="I436" i="1" s="1"/>
  <c r="J436" i="1"/>
  <c r="O436" i="1"/>
  <c r="T436" i="1" s="1"/>
  <c r="Q436" i="1"/>
  <c r="U436" i="1"/>
  <c r="V436" i="1"/>
  <c r="W436" i="1"/>
  <c r="X436" i="1"/>
  <c r="B437" i="1"/>
  <c r="C437" i="1"/>
  <c r="D437" i="1"/>
  <c r="E437" i="1"/>
  <c r="F437" i="1"/>
  <c r="G437" i="1"/>
  <c r="H437" i="1"/>
  <c r="I437" i="1" s="1"/>
  <c r="J437" i="1"/>
  <c r="O437" i="1"/>
  <c r="Q437" i="1"/>
  <c r="U437" i="1"/>
  <c r="V437" i="1"/>
  <c r="W437" i="1"/>
  <c r="X437" i="1"/>
  <c r="B438" i="1"/>
  <c r="C438" i="1"/>
  <c r="D438" i="1"/>
  <c r="E438" i="1"/>
  <c r="F438" i="1"/>
  <c r="G438" i="1"/>
  <c r="H438" i="1"/>
  <c r="I438" i="1" s="1"/>
  <c r="J438" i="1"/>
  <c r="O438" i="1"/>
  <c r="T438" i="1" s="1"/>
  <c r="Q438" i="1"/>
  <c r="U438" i="1"/>
  <c r="V438" i="1"/>
  <c r="W438" i="1"/>
  <c r="X438" i="1"/>
  <c r="B439" i="1"/>
  <c r="C439" i="1"/>
  <c r="D439" i="1"/>
  <c r="E439" i="1"/>
  <c r="F439" i="1"/>
  <c r="G439" i="1"/>
  <c r="H439" i="1"/>
  <c r="I439" i="1" s="1"/>
  <c r="J439" i="1"/>
  <c r="O439" i="1"/>
  <c r="T439" i="1" s="1"/>
  <c r="Q439" i="1"/>
  <c r="U439" i="1"/>
  <c r="V439" i="1"/>
  <c r="W439" i="1"/>
  <c r="X439" i="1"/>
  <c r="B440" i="1"/>
  <c r="C440" i="1"/>
  <c r="D440" i="1"/>
  <c r="E440" i="1"/>
  <c r="F440" i="1"/>
  <c r="G440" i="1"/>
  <c r="H440" i="1"/>
  <c r="I440" i="1" s="1"/>
  <c r="J440" i="1"/>
  <c r="O440" i="1"/>
  <c r="T440" i="1" s="1"/>
  <c r="Q440" i="1"/>
  <c r="U440" i="1"/>
  <c r="V440" i="1"/>
  <c r="W440" i="1"/>
  <c r="X440" i="1"/>
  <c r="B441" i="1"/>
  <c r="C441" i="1"/>
  <c r="D441" i="1"/>
  <c r="E441" i="1"/>
  <c r="F441" i="1"/>
  <c r="G441" i="1"/>
  <c r="H441" i="1"/>
  <c r="I441" i="1" s="1"/>
  <c r="J441" i="1"/>
  <c r="O441" i="1"/>
  <c r="Q441" i="1"/>
  <c r="U441" i="1"/>
  <c r="V441" i="1"/>
  <c r="W441" i="1"/>
  <c r="X441" i="1"/>
  <c r="B442" i="1"/>
  <c r="C442" i="1"/>
  <c r="D442" i="1"/>
  <c r="E442" i="1"/>
  <c r="F442" i="1"/>
  <c r="G442" i="1"/>
  <c r="H442" i="1"/>
  <c r="I442" i="1" s="1"/>
  <c r="J442" i="1"/>
  <c r="O442" i="1"/>
  <c r="Q442" i="1"/>
  <c r="U442" i="1"/>
  <c r="V442" i="1"/>
  <c r="W442" i="1"/>
  <c r="X442" i="1"/>
  <c r="B443" i="1"/>
  <c r="C443" i="1"/>
  <c r="D443" i="1"/>
  <c r="E443" i="1"/>
  <c r="F443" i="1"/>
  <c r="G443" i="1"/>
  <c r="H443" i="1"/>
  <c r="I443" i="1" s="1"/>
  <c r="J443" i="1"/>
  <c r="O443" i="1"/>
  <c r="T443" i="1" s="1"/>
  <c r="Q443" i="1"/>
  <c r="U443" i="1"/>
  <c r="V443" i="1"/>
  <c r="W443" i="1"/>
  <c r="X443" i="1"/>
  <c r="B444" i="1"/>
  <c r="C444" i="1"/>
  <c r="D444" i="1"/>
  <c r="E444" i="1"/>
  <c r="F444" i="1"/>
  <c r="G444" i="1"/>
  <c r="H444" i="1"/>
  <c r="I444" i="1" s="1"/>
  <c r="J444" i="1"/>
  <c r="O444" i="1"/>
  <c r="S444" i="1" s="1"/>
  <c r="Q444" i="1"/>
  <c r="U444" i="1"/>
  <c r="V444" i="1"/>
  <c r="W444" i="1"/>
  <c r="X444" i="1"/>
  <c r="B445" i="1"/>
  <c r="C445" i="1"/>
  <c r="D445" i="1"/>
  <c r="E445" i="1"/>
  <c r="F445" i="1"/>
  <c r="G445" i="1"/>
  <c r="H445" i="1"/>
  <c r="I445" i="1" s="1"/>
  <c r="J445" i="1"/>
  <c r="O445" i="1"/>
  <c r="Q445" i="1"/>
  <c r="U445" i="1"/>
  <c r="V445" i="1"/>
  <c r="W445" i="1"/>
  <c r="X445" i="1"/>
  <c r="B446" i="1"/>
  <c r="C446" i="1"/>
  <c r="D446" i="1"/>
  <c r="E446" i="1"/>
  <c r="F446" i="1"/>
  <c r="G446" i="1"/>
  <c r="H446" i="1"/>
  <c r="I446" i="1" s="1"/>
  <c r="J446" i="1"/>
  <c r="O446" i="1"/>
  <c r="P446" i="1" s="1"/>
  <c r="Q446" i="1"/>
  <c r="U446" i="1"/>
  <c r="V446" i="1"/>
  <c r="W446" i="1"/>
  <c r="X446" i="1"/>
  <c r="B447" i="1"/>
  <c r="C447" i="1"/>
  <c r="D447" i="1"/>
  <c r="E447" i="1"/>
  <c r="F447" i="1"/>
  <c r="G447" i="1"/>
  <c r="H447" i="1"/>
  <c r="I447" i="1" s="1"/>
  <c r="J447" i="1"/>
  <c r="O447" i="1"/>
  <c r="P447" i="1" s="1"/>
  <c r="Q447" i="1"/>
  <c r="U447" i="1"/>
  <c r="V447" i="1"/>
  <c r="W447" i="1"/>
  <c r="X447" i="1"/>
  <c r="B448" i="1"/>
  <c r="C448" i="1"/>
  <c r="D448" i="1"/>
  <c r="E448" i="1"/>
  <c r="F448" i="1"/>
  <c r="G448" i="1"/>
  <c r="H448" i="1"/>
  <c r="I448" i="1" s="1"/>
  <c r="J448" i="1"/>
  <c r="O448" i="1"/>
  <c r="P448" i="1" s="1"/>
  <c r="Q448" i="1"/>
  <c r="U448" i="1"/>
  <c r="V448" i="1"/>
  <c r="W448" i="1"/>
  <c r="X448" i="1"/>
  <c r="B449" i="1"/>
  <c r="C449" i="1"/>
  <c r="D449" i="1"/>
  <c r="E449" i="1"/>
  <c r="F449" i="1"/>
  <c r="G449" i="1"/>
  <c r="H449" i="1"/>
  <c r="I449" i="1" s="1"/>
  <c r="J449" i="1"/>
  <c r="O449" i="1"/>
  <c r="T449" i="1" s="1"/>
  <c r="Q449" i="1"/>
  <c r="U449" i="1"/>
  <c r="V449" i="1"/>
  <c r="W449" i="1"/>
  <c r="X449" i="1"/>
  <c r="B450" i="1"/>
  <c r="C450" i="1"/>
  <c r="D450" i="1"/>
  <c r="E450" i="1"/>
  <c r="F450" i="1"/>
  <c r="G450" i="1"/>
  <c r="H450" i="1"/>
  <c r="I450" i="1" s="1"/>
  <c r="J450" i="1"/>
  <c r="O450" i="1"/>
  <c r="S450" i="1" s="1"/>
  <c r="Q450" i="1"/>
  <c r="U450" i="1"/>
  <c r="V450" i="1"/>
  <c r="W450" i="1"/>
  <c r="X450" i="1"/>
  <c r="B451" i="1"/>
  <c r="C451" i="1"/>
  <c r="D451" i="1"/>
  <c r="E451" i="1"/>
  <c r="F451" i="1"/>
  <c r="G451" i="1"/>
  <c r="H451" i="1"/>
  <c r="I451" i="1" s="1"/>
  <c r="J451" i="1"/>
  <c r="O451" i="1"/>
  <c r="S451" i="1" s="1"/>
  <c r="Q451" i="1"/>
  <c r="U451" i="1"/>
  <c r="V451" i="1"/>
  <c r="W451" i="1"/>
  <c r="X451" i="1"/>
  <c r="B452" i="1"/>
  <c r="C452" i="1"/>
  <c r="D452" i="1"/>
  <c r="E452" i="1"/>
  <c r="F452" i="1"/>
  <c r="G452" i="1"/>
  <c r="H452" i="1"/>
  <c r="I452" i="1" s="1"/>
  <c r="J452" i="1"/>
  <c r="O452" i="1"/>
  <c r="T452" i="1" s="1"/>
  <c r="Q452" i="1"/>
  <c r="U452" i="1"/>
  <c r="V452" i="1"/>
  <c r="W452" i="1"/>
  <c r="X452" i="1"/>
  <c r="B453" i="1"/>
  <c r="C453" i="1"/>
  <c r="D453" i="1"/>
  <c r="E453" i="1"/>
  <c r="F453" i="1"/>
  <c r="G453" i="1"/>
  <c r="H453" i="1"/>
  <c r="I453" i="1" s="1"/>
  <c r="J453" i="1"/>
  <c r="O453" i="1"/>
  <c r="S453" i="1" s="1"/>
  <c r="Q453" i="1"/>
  <c r="U453" i="1"/>
  <c r="V453" i="1"/>
  <c r="W453" i="1"/>
  <c r="X453" i="1"/>
  <c r="B454" i="1"/>
  <c r="C454" i="1"/>
  <c r="D454" i="1"/>
  <c r="E454" i="1"/>
  <c r="F454" i="1"/>
  <c r="G454" i="1"/>
  <c r="H454" i="1"/>
  <c r="I454" i="1" s="1"/>
  <c r="J454" i="1"/>
  <c r="O454" i="1"/>
  <c r="Q454" i="1"/>
  <c r="U454" i="1"/>
  <c r="V454" i="1"/>
  <c r="W454" i="1"/>
  <c r="X454" i="1"/>
  <c r="B455" i="1"/>
  <c r="C455" i="1"/>
  <c r="D455" i="1"/>
  <c r="E455" i="1"/>
  <c r="F455" i="1"/>
  <c r="G455" i="1"/>
  <c r="H455" i="1"/>
  <c r="I455" i="1" s="1"/>
  <c r="J455" i="1"/>
  <c r="O455" i="1"/>
  <c r="P455" i="1" s="1"/>
  <c r="Q455" i="1"/>
  <c r="U455" i="1"/>
  <c r="V455" i="1"/>
  <c r="W455" i="1"/>
  <c r="X455" i="1"/>
  <c r="B456" i="1"/>
  <c r="C456" i="1"/>
  <c r="D456" i="1"/>
  <c r="E456" i="1"/>
  <c r="F456" i="1"/>
  <c r="G456" i="1"/>
  <c r="H456" i="1"/>
  <c r="I456" i="1" s="1"/>
  <c r="J456" i="1"/>
  <c r="O456" i="1"/>
  <c r="Q456" i="1"/>
  <c r="U456" i="1"/>
  <c r="V456" i="1"/>
  <c r="W456" i="1"/>
  <c r="X456" i="1"/>
  <c r="B457" i="1"/>
  <c r="C457" i="1"/>
  <c r="D457" i="1"/>
  <c r="E457" i="1"/>
  <c r="F457" i="1"/>
  <c r="G457" i="1"/>
  <c r="H457" i="1"/>
  <c r="I457" i="1" s="1"/>
  <c r="J457" i="1"/>
  <c r="O457" i="1"/>
  <c r="T457" i="1" s="1"/>
  <c r="Q457" i="1"/>
  <c r="U457" i="1"/>
  <c r="V457" i="1"/>
  <c r="W457" i="1"/>
  <c r="X457" i="1"/>
  <c r="B458" i="1"/>
  <c r="C458" i="1"/>
  <c r="D458" i="1"/>
  <c r="E458" i="1"/>
  <c r="F458" i="1"/>
  <c r="G458" i="1"/>
  <c r="H458" i="1"/>
  <c r="I458" i="1" s="1"/>
  <c r="J458" i="1"/>
  <c r="O458" i="1"/>
  <c r="T458" i="1" s="1"/>
  <c r="Q458" i="1"/>
  <c r="U458" i="1"/>
  <c r="V458" i="1"/>
  <c r="W458" i="1"/>
  <c r="X458" i="1"/>
  <c r="B459" i="1"/>
  <c r="C459" i="1"/>
  <c r="D459" i="1"/>
  <c r="E459" i="1"/>
  <c r="F459" i="1"/>
  <c r="G459" i="1"/>
  <c r="H459" i="1"/>
  <c r="I459" i="1" s="1"/>
  <c r="J459" i="1"/>
  <c r="O459" i="1"/>
  <c r="P459" i="1" s="1"/>
  <c r="Q459" i="1"/>
  <c r="U459" i="1"/>
  <c r="V459" i="1"/>
  <c r="W459" i="1"/>
  <c r="X459" i="1"/>
  <c r="B460" i="1"/>
  <c r="C460" i="1"/>
  <c r="D460" i="1"/>
  <c r="E460" i="1"/>
  <c r="F460" i="1"/>
  <c r="G460" i="1"/>
  <c r="H460" i="1"/>
  <c r="I460" i="1" s="1"/>
  <c r="J460" i="1"/>
  <c r="O460" i="1"/>
  <c r="S460" i="1" s="1"/>
  <c r="Q460" i="1"/>
  <c r="U460" i="1"/>
  <c r="V460" i="1"/>
  <c r="W460" i="1"/>
  <c r="X460" i="1"/>
  <c r="B461" i="1"/>
  <c r="C461" i="1"/>
  <c r="D461" i="1"/>
  <c r="E461" i="1"/>
  <c r="F461" i="1"/>
  <c r="G461" i="1"/>
  <c r="H461" i="1"/>
  <c r="I461" i="1" s="1"/>
  <c r="J461" i="1"/>
  <c r="O461" i="1"/>
  <c r="S461" i="1" s="1"/>
  <c r="Q461" i="1"/>
  <c r="U461" i="1"/>
  <c r="V461" i="1"/>
  <c r="W461" i="1"/>
  <c r="X461" i="1"/>
  <c r="B462" i="1"/>
  <c r="C462" i="1"/>
  <c r="D462" i="1"/>
  <c r="E462" i="1"/>
  <c r="F462" i="1"/>
  <c r="G462" i="1"/>
  <c r="H462" i="1"/>
  <c r="I462" i="1" s="1"/>
  <c r="J462" i="1"/>
  <c r="O462" i="1"/>
  <c r="Q462" i="1"/>
  <c r="U462" i="1"/>
  <c r="V462" i="1"/>
  <c r="W462" i="1"/>
  <c r="X462" i="1"/>
  <c r="B463" i="1"/>
  <c r="C463" i="1"/>
  <c r="D463" i="1"/>
  <c r="E463" i="1"/>
  <c r="F463" i="1"/>
  <c r="G463" i="1"/>
  <c r="H463" i="1"/>
  <c r="I463" i="1" s="1"/>
  <c r="J463" i="1"/>
  <c r="O463" i="1"/>
  <c r="P463" i="1" s="1"/>
  <c r="Q463" i="1"/>
  <c r="U463" i="1"/>
  <c r="V463" i="1"/>
  <c r="W463" i="1"/>
  <c r="X463" i="1"/>
  <c r="B464" i="1"/>
  <c r="C464" i="1"/>
  <c r="D464" i="1"/>
  <c r="E464" i="1"/>
  <c r="F464" i="1"/>
  <c r="G464" i="1"/>
  <c r="H464" i="1"/>
  <c r="I464" i="1" s="1"/>
  <c r="J464" i="1"/>
  <c r="O464" i="1"/>
  <c r="P464" i="1" s="1"/>
  <c r="Q464" i="1"/>
  <c r="U464" i="1"/>
  <c r="V464" i="1"/>
  <c r="W464" i="1"/>
  <c r="X464" i="1"/>
  <c r="B465" i="1"/>
  <c r="C465" i="1"/>
  <c r="D465" i="1"/>
  <c r="E465" i="1"/>
  <c r="F465" i="1"/>
  <c r="G465" i="1"/>
  <c r="H465" i="1"/>
  <c r="I465" i="1" s="1"/>
  <c r="J465" i="1"/>
  <c r="O465" i="1"/>
  <c r="T465" i="1" s="1"/>
  <c r="Q465" i="1"/>
  <c r="U465" i="1"/>
  <c r="V465" i="1"/>
  <c r="W465" i="1"/>
  <c r="X465" i="1"/>
  <c r="B466" i="1"/>
  <c r="C466" i="1"/>
  <c r="D466" i="1"/>
  <c r="E466" i="1"/>
  <c r="F466" i="1"/>
  <c r="G466" i="1"/>
  <c r="H466" i="1"/>
  <c r="I466" i="1" s="1"/>
  <c r="J466" i="1"/>
  <c r="O466" i="1"/>
  <c r="Q466" i="1"/>
  <c r="U466" i="1"/>
  <c r="V466" i="1"/>
  <c r="W466" i="1"/>
  <c r="X466" i="1"/>
  <c r="B467" i="1"/>
  <c r="C467" i="1"/>
  <c r="D467" i="1"/>
  <c r="E467" i="1"/>
  <c r="F467" i="1"/>
  <c r="G467" i="1"/>
  <c r="H467" i="1"/>
  <c r="I467" i="1" s="1"/>
  <c r="J467" i="1"/>
  <c r="O467" i="1"/>
  <c r="Q467" i="1"/>
  <c r="U467" i="1"/>
  <c r="V467" i="1"/>
  <c r="W467" i="1"/>
  <c r="X467" i="1"/>
  <c r="B468" i="1"/>
  <c r="C468" i="1"/>
  <c r="D468" i="1"/>
  <c r="E468" i="1"/>
  <c r="F468" i="1"/>
  <c r="G468" i="1"/>
  <c r="H468" i="1"/>
  <c r="I468" i="1" s="1"/>
  <c r="J468" i="1"/>
  <c r="O468" i="1"/>
  <c r="T468" i="1" s="1"/>
  <c r="Q468" i="1"/>
  <c r="U468" i="1"/>
  <c r="V468" i="1"/>
  <c r="W468" i="1"/>
  <c r="X468" i="1"/>
  <c r="B469" i="1"/>
  <c r="C469" i="1"/>
  <c r="D469" i="1"/>
  <c r="E469" i="1"/>
  <c r="F469" i="1"/>
  <c r="G469" i="1"/>
  <c r="H469" i="1"/>
  <c r="I469" i="1" s="1"/>
  <c r="J469" i="1"/>
  <c r="O469" i="1"/>
  <c r="S469" i="1" s="1"/>
  <c r="Q469" i="1"/>
  <c r="U469" i="1"/>
  <c r="V469" i="1"/>
  <c r="W469" i="1"/>
  <c r="X469" i="1"/>
  <c r="B470" i="1"/>
  <c r="C470" i="1"/>
  <c r="D470" i="1"/>
  <c r="E470" i="1"/>
  <c r="F470" i="1"/>
  <c r="G470" i="1"/>
  <c r="H470" i="1"/>
  <c r="I470" i="1" s="1"/>
  <c r="J470" i="1"/>
  <c r="O470" i="1"/>
  <c r="S470" i="1" s="1"/>
  <c r="Q470" i="1"/>
  <c r="U470" i="1"/>
  <c r="V470" i="1"/>
  <c r="W470" i="1"/>
  <c r="X470" i="1"/>
  <c r="B471" i="1"/>
  <c r="C471" i="1"/>
  <c r="D471" i="1"/>
  <c r="E471" i="1"/>
  <c r="F471" i="1"/>
  <c r="G471" i="1"/>
  <c r="H471" i="1"/>
  <c r="I471" i="1" s="1"/>
  <c r="J471" i="1"/>
  <c r="O471" i="1"/>
  <c r="T471" i="1" s="1"/>
  <c r="Q471" i="1"/>
  <c r="U471" i="1"/>
  <c r="V471" i="1"/>
  <c r="W471" i="1"/>
  <c r="X471" i="1"/>
  <c r="B472" i="1"/>
  <c r="C472" i="1"/>
  <c r="D472" i="1"/>
  <c r="E472" i="1"/>
  <c r="F472" i="1"/>
  <c r="G472" i="1"/>
  <c r="H472" i="1"/>
  <c r="I472" i="1" s="1"/>
  <c r="J472" i="1"/>
  <c r="O472" i="1"/>
  <c r="T472" i="1" s="1"/>
  <c r="Q472" i="1"/>
  <c r="U472" i="1"/>
  <c r="V472" i="1"/>
  <c r="W472" i="1"/>
  <c r="X472" i="1"/>
  <c r="B473" i="1"/>
  <c r="C473" i="1"/>
  <c r="D473" i="1"/>
  <c r="E473" i="1"/>
  <c r="F473" i="1"/>
  <c r="G473" i="1"/>
  <c r="H473" i="1"/>
  <c r="I473" i="1" s="1"/>
  <c r="J473" i="1"/>
  <c r="O473" i="1"/>
  <c r="P473" i="1" s="1"/>
  <c r="Q473" i="1"/>
  <c r="U473" i="1"/>
  <c r="V473" i="1"/>
  <c r="W473" i="1"/>
  <c r="X473" i="1"/>
  <c r="B474" i="1"/>
  <c r="C474" i="1"/>
  <c r="D474" i="1"/>
  <c r="E474" i="1"/>
  <c r="F474" i="1"/>
  <c r="G474" i="1"/>
  <c r="H474" i="1"/>
  <c r="I474" i="1" s="1"/>
  <c r="J474" i="1"/>
  <c r="O474" i="1"/>
  <c r="P474" i="1" s="1"/>
  <c r="Q474" i="1"/>
  <c r="U474" i="1"/>
  <c r="V474" i="1"/>
  <c r="W474" i="1"/>
  <c r="X474" i="1"/>
  <c r="B475" i="1"/>
  <c r="C475" i="1"/>
  <c r="D475" i="1"/>
  <c r="E475" i="1"/>
  <c r="F475" i="1"/>
  <c r="G475" i="1"/>
  <c r="H475" i="1"/>
  <c r="I475" i="1" s="1"/>
  <c r="J475" i="1"/>
  <c r="O475" i="1"/>
  <c r="T475" i="1" s="1"/>
  <c r="Q475" i="1"/>
  <c r="U475" i="1"/>
  <c r="V475" i="1"/>
  <c r="W475" i="1"/>
  <c r="X475" i="1"/>
  <c r="B476" i="1"/>
  <c r="C476" i="1"/>
  <c r="D476" i="1"/>
  <c r="E476" i="1"/>
  <c r="F476" i="1"/>
  <c r="G476" i="1"/>
  <c r="H476" i="1"/>
  <c r="I476" i="1" s="1"/>
  <c r="J476" i="1"/>
  <c r="O476" i="1"/>
  <c r="Q476" i="1"/>
  <c r="U476" i="1"/>
  <c r="V476" i="1"/>
  <c r="W476" i="1"/>
  <c r="X476" i="1"/>
  <c r="B477" i="1"/>
  <c r="C477" i="1"/>
  <c r="D477" i="1"/>
  <c r="E477" i="1"/>
  <c r="F477" i="1"/>
  <c r="G477" i="1"/>
  <c r="H477" i="1"/>
  <c r="I477" i="1" s="1"/>
  <c r="J477" i="1"/>
  <c r="O477" i="1"/>
  <c r="Q477" i="1"/>
  <c r="U477" i="1"/>
  <c r="V477" i="1"/>
  <c r="W477" i="1"/>
  <c r="X477" i="1"/>
  <c r="B478" i="1"/>
  <c r="C478" i="1"/>
  <c r="D478" i="1"/>
  <c r="E478" i="1"/>
  <c r="F478" i="1"/>
  <c r="G478" i="1"/>
  <c r="H478" i="1"/>
  <c r="I478" i="1" s="1"/>
  <c r="J478" i="1"/>
  <c r="O478" i="1"/>
  <c r="Q478" i="1"/>
  <c r="U478" i="1"/>
  <c r="V478" i="1"/>
  <c r="W478" i="1"/>
  <c r="X478" i="1"/>
  <c r="B479" i="1"/>
  <c r="C479" i="1"/>
  <c r="D479" i="1"/>
  <c r="E479" i="1"/>
  <c r="F479" i="1"/>
  <c r="G479" i="1"/>
  <c r="H479" i="1"/>
  <c r="I479" i="1" s="1"/>
  <c r="J479" i="1"/>
  <c r="O479" i="1"/>
  <c r="S479" i="1" s="1"/>
  <c r="Q479" i="1"/>
  <c r="U479" i="1"/>
  <c r="V479" i="1"/>
  <c r="W479" i="1"/>
  <c r="X479" i="1"/>
  <c r="B480" i="1"/>
  <c r="C480" i="1"/>
  <c r="D480" i="1"/>
  <c r="E480" i="1"/>
  <c r="F480" i="1"/>
  <c r="G480" i="1"/>
  <c r="H480" i="1"/>
  <c r="I480" i="1" s="1"/>
  <c r="J480" i="1"/>
  <c r="O480" i="1"/>
  <c r="P480" i="1" s="1"/>
  <c r="Q480" i="1"/>
  <c r="U480" i="1"/>
  <c r="V480" i="1"/>
  <c r="W480" i="1"/>
  <c r="X480" i="1"/>
  <c r="B481" i="1"/>
  <c r="C481" i="1"/>
  <c r="D481" i="1"/>
  <c r="E481" i="1"/>
  <c r="F481" i="1"/>
  <c r="G481" i="1"/>
  <c r="H481" i="1"/>
  <c r="I481" i="1" s="1"/>
  <c r="J481" i="1"/>
  <c r="O481" i="1"/>
  <c r="P481" i="1" s="1"/>
  <c r="Q481" i="1"/>
  <c r="U481" i="1"/>
  <c r="V481" i="1"/>
  <c r="W481" i="1"/>
  <c r="X481" i="1"/>
  <c r="B482" i="1"/>
  <c r="C482" i="1"/>
  <c r="D482" i="1"/>
  <c r="E482" i="1"/>
  <c r="F482" i="1"/>
  <c r="G482" i="1"/>
  <c r="H482" i="1"/>
  <c r="I482" i="1" s="1"/>
  <c r="J482" i="1"/>
  <c r="O482" i="1"/>
  <c r="Q482" i="1"/>
  <c r="U482" i="1"/>
  <c r="V482" i="1"/>
  <c r="W482" i="1"/>
  <c r="X482" i="1"/>
  <c r="B483" i="1"/>
  <c r="C483" i="1"/>
  <c r="D483" i="1"/>
  <c r="E483" i="1"/>
  <c r="F483" i="1"/>
  <c r="G483" i="1"/>
  <c r="H483" i="1"/>
  <c r="I483" i="1" s="1"/>
  <c r="J483" i="1"/>
  <c r="O483" i="1"/>
  <c r="T483" i="1" s="1"/>
  <c r="Q483" i="1"/>
  <c r="U483" i="1"/>
  <c r="V483" i="1"/>
  <c r="W483" i="1"/>
  <c r="X483" i="1"/>
  <c r="B484" i="1"/>
  <c r="C484" i="1"/>
  <c r="D484" i="1"/>
  <c r="E484" i="1"/>
  <c r="F484" i="1"/>
  <c r="G484" i="1"/>
  <c r="H484" i="1"/>
  <c r="I484" i="1" s="1"/>
  <c r="J484" i="1"/>
  <c r="O484" i="1"/>
  <c r="Q484" i="1"/>
  <c r="U484" i="1"/>
  <c r="V484" i="1"/>
  <c r="W484" i="1"/>
  <c r="X484" i="1"/>
  <c r="B485" i="1"/>
  <c r="C485" i="1"/>
  <c r="D485" i="1"/>
  <c r="E485" i="1"/>
  <c r="F485" i="1"/>
  <c r="G485" i="1"/>
  <c r="H485" i="1"/>
  <c r="I485" i="1" s="1"/>
  <c r="J485" i="1"/>
  <c r="O485" i="1"/>
  <c r="P485" i="1" s="1"/>
  <c r="Q485" i="1"/>
  <c r="U485" i="1"/>
  <c r="V485" i="1"/>
  <c r="W485" i="1"/>
  <c r="X485" i="1"/>
  <c r="B486" i="1"/>
  <c r="C486" i="1"/>
  <c r="D486" i="1"/>
  <c r="E486" i="1"/>
  <c r="F486" i="1"/>
  <c r="G486" i="1"/>
  <c r="H486" i="1"/>
  <c r="I486" i="1" s="1"/>
  <c r="J486" i="1"/>
  <c r="O486" i="1"/>
  <c r="S486" i="1" s="1"/>
  <c r="Q486" i="1"/>
  <c r="U486" i="1"/>
  <c r="V486" i="1"/>
  <c r="W486" i="1"/>
  <c r="X486" i="1"/>
  <c r="B487" i="1"/>
  <c r="C487" i="1"/>
  <c r="D487" i="1"/>
  <c r="E487" i="1"/>
  <c r="F487" i="1"/>
  <c r="G487" i="1"/>
  <c r="H487" i="1"/>
  <c r="I487" i="1" s="1"/>
  <c r="J487" i="1"/>
  <c r="O487" i="1"/>
  <c r="Q487" i="1"/>
  <c r="U487" i="1"/>
  <c r="V487" i="1"/>
  <c r="W487" i="1"/>
  <c r="X487" i="1"/>
  <c r="B488" i="1"/>
  <c r="C488" i="1"/>
  <c r="D488" i="1"/>
  <c r="E488" i="1"/>
  <c r="F488" i="1"/>
  <c r="G488" i="1"/>
  <c r="H488" i="1"/>
  <c r="I488" i="1" s="1"/>
  <c r="J488" i="1"/>
  <c r="O488" i="1"/>
  <c r="Q488" i="1"/>
  <c r="U488" i="1"/>
  <c r="V488" i="1"/>
  <c r="W488" i="1"/>
  <c r="X488" i="1"/>
  <c r="B489" i="1"/>
  <c r="C489" i="1"/>
  <c r="D489" i="1"/>
  <c r="E489" i="1"/>
  <c r="F489" i="1"/>
  <c r="G489" i="1"/>
  <c r="H489" i="1"/>
  <c r="I489" i="1" s="1"/>
  <c r="J489" i="1"/>
  <c r="O489" i="1"/>
  <c r="T489" i="1" s="1"/>
  <c r="Q489" i="1"/>
  <c r="U489" i="1"/>
  <c r="V489" i="1"/>
  <c r="W489" i="1"/>
  <c r="X489" i="1"/>
  <c r="B490" i="1"/>
  <c r="C490" i="1"/>
  <c r="D490" i="1"/>
  <c r="E490" i="1"/>
  <c r="F490" i="1"/>
  <c r="G490" i="1"/>
  <c r="H490" i="1"/>
  <c r="I490" i="1" s="1"/>
  <c r="J490" i="1"/>
  <c r="O490" i="1"/>
  <c r="Q490" i="1"/>
  <c r="U490" i="1"/>
  <c r="V490" i="1"/>
  <c r="W490" i="1"/>
  <c r="X490" i="1"/>
  <c r="B491" i="1"/>
  <c r="C491" i="1"/>
  <c r="D491" i="1"/>
  <c r="E491" i="1"/>
  <c r="F491" i="1"/>
  <c r="G491" i="1"/>
  <c r="H491" i="1"/>
  <c r="I491" i="1" s="1"/>
  <c r="J491" i="1"/>
  <c r="O491" i="1"/>
  <c r="Q491" i="1"/>
  <c r="U491" i="1"/>
  <c r="V491" i="1"/>
  <c r="W491" i="1"/>
  <c r="X491" i="1"/>
  <c r="B492" i="1"/>
  <c r="C492" i="1"/>
  <c r="D492" i="1"/>
  <c r="E492" i="1"/>
  <c r="F492" i="1"/>
  <c r="G492" i="1"/>
  <c r="H492" i="1"/>
  <c r="I492" i="1" s="1"/>
  <c r="J492" i="1"/>
  <c r="O492" i="1"/>
  <c r="Q492" i="1"/>
  <c r="U492" i="1"/>
  <c r="V492" i="1"/>
  <c r="W492" i="1"/>
  <c r="X492" i="1"/>
  <c r="B493" i="1"/>
  <c r="C493" i="1"/>
  <c r="D493" i="1"/>
  <c r="E493" i="1"/>
  <c r="F493" i="1"/>
  <c r="G493" i="1"/>
  <c r="H493" i="1"/>
  <c r="I493" i="1" s="1"/>
  <c r="J493" i="1"/>
  <c r="O493" i="1"/>
  <c r="P493" i="1" s="1"/>
  <c r="Q493" i="1"/>
  <c r="U493" i="1"/>
  <c r="V493" i="1"/>
  <c r="W493" i="1"/>
  <c r="X493" i="1"/>
  <c r="B494" i="1"/>
  <c r="C494" i="1"/>
  <c r="D494" i="1"/>
  <c r="E494" i="1"/>
  <c r="F494" i="1"/>
  <c r="G494" i="1"/>
  <c r="H494" i="1"/>
  <c r="I494" i="1" s="1"/>
  <c r="J494" i="1"/>
  <c r="O494" i="1"/>
  <c r="T494" i="1" s="1"/>
  <c r="Q494" i="1"/>
  <c r="U494" i="1"/>
  <c r="V494" i="1"/>
  <c r="W494" i="1"/>
  <c r="X494" i="1"/>
  <c r="B495" i="1"/>
  <c r="C495" i="1"/>
  <c r="D495" i="1"/>
  <c r="E495" i="1"/>
  <c r="F495" i="1"/>
  <c r="G495" i="1"/>
  <c r="H495" i="1"/>
  <c r="I495" i="1" s="1"/>
  <c r="J495" i="1"/>
  <c r="O495" i="1"/>
  <c r="T495" i="1" s="1"/>
  <c r="Q495" i="1"/>
  <c r="U495" i="1"/>
  <c r="V495" i="1"/>
  <c r="W495" i="1"/>
  <c r="X495" i="1"/>
  <c r="B496" i="1"/>
  <c r="C496" i="1"/>
  <c r="D496" i="1"/>
  <c r="E496" i="1"/>
  <c r="F496" i="1"/>
  <c r="G496" i="1"/>
  <c r="H496" i="1"/>
  <c r="I496" i="1" s="1"/>
  <c r="J496" i="1"/>
  <c r="O496" i="1"/>
  <c r="T496" i="1" s="1"/>
  <c r="Q496" i="1"/>
  <c r="U496" i="1"/>
  <c r="V496" i="1"/>
  <c r="W496" i="1"/>
  <c r="X496" i="1"/>
  <c r="B497" i="1"/>
  <c r="C497" i="1"/>
  <c r="D497" i="1"/>
  <c r="E497" i="1"/>
  <c r="F497" i="1"/>
  <c r="G497" i="1"/>
  <c r="H497" i="1"/>
  <c r="I497" i="1" s="1"/>
  <c r="J497" i="1"/>
  <c r="O497" i="1"/>
  <c r="P497" i="1" s="1"/>
  <c r="Q497" i="1"/>
  <c r="U497" i="1"/>
  <c r="V497" i="1"/>
  <c r="W497" i="1"/>
  <c r="X497" i="1"/>
  <c r="B498" i="1"/>
  <c r="C498" i="1"/>
  <c r="D498" i="1"/>
  <c r="E498" i="1"/>
  <c r="F498" i="1"/>
  <c r="G498" i="1"/>
  <c r="H498" i="1"/>
  <c r="I498" i="1" s="1"/>
  <c r="J498" i="1"/>
  <c r="O498" i="1"/>
  <c r="Q498" i="1"/>
  <c r="U498" i="1"/>
  <c r="V498" i="1"/>
  <c r="W498" i="1"/>
  <c r="X498" i="1"/>
  <c r="B499" i="1"/>
  <c r="C499" i="1"/>
  <c r="D499" i="1"/>
  <c r="E499" i="1"/>
  <c r="F499" i="1"/>
  <c r="G499" i="1"/>
  <c r="H499" i="1"/>
  <c r="I499" i="1" s="1"/>
  <c r="J499" i="1"/>
  <c r="O499" i="1"/>
  <c r="P499" i="1" s="1"/>
  <c r="Q499" i="1"/>
  <c r="U499" i="1"/>
  <c r="V499" i="1"/>
  <c r="W499" i="1"/>
  <c r="X499" i="1"/>
  <c r="B500" i="1"/>
  <c r="C500" i="1"/>
  <c r="D500" i="1"/>
  <c r="E500" i="1"/>
  <c r="F500" i="1"/>
  <c r="G500" i="1"/>
  <c r="H500" i="1"/>
  <c r="I500" i="1" s="1"/>
  <c r="J500" i="1"/>
  <c r="O500" i="1"/>
  <c r="T500" i="1" s="1"/>
  <c r="Q500" i="1"/>
  <c r="U500" i="1"/>
  <c r="V500" i="1"/>
  <c r="W500" i="1"/>
  <c r="X500" i="1"/>
  <c r="B501" i="1"/>
  <c r="C501" i="1"/>
  <c r="D501" i="1"/>
  <c r="E501" i="1"/>
  <c r="F501" i="1"/>
  <c r="G501" i="1"/>
  <c r="H501" i="1"/>
  <c r="I501" i="1" s="1"/>
  <c r="J501" i="1"/>
  <c r="O501" i="1"/>
  <c r="Q501" i="1"/>
  <c r="U501" i="1"/>
  <c r="V501" i="1"/>
  <c r="W501" i="1"/>
  <c r="X501" i="1"/>
  <c r="B502" i="1"/>
  <c r="C502" i="1"/>
  <c r="D502" i="1"/>
  <c r="E502" i="1"/>
  <c r="F502" i="1"/>
  <c r="G502" i="1"/>
  <c r="H502" i="1"/>
  <c r="I502" i="1" s="1"/>
  <c r="J502" i="1"/>
  <c r="O502" i="1"/>
  <c r="P502" i="1" s="1"/>
  <c r="Q502" i="1"/>
  <c r="U502" i="1"/>
  <c r="V502" i="1"/>
  <c r="W502" i="1"/>
  <c r="X502" i="1"/>
  <c r="B503" i="1"/>
  <c r="C503" i="1"/>
  <c r="D503" i="1"/>
  <c r="E503" i="1"/>
  <c r="F503" i="1"/>
  <c r="G503" i="1"/>
  <c r="H503" i="1"/>
  <c r="I503" i="1" s="1"/>
  <c r="J503" i="1"/>
  <c r="O503" i="1"/>
  <c r="T503" i="1" s="1"/>
  <c r="Q503" i="1"/>
  <c r="U503" i="1"/>
  <c r="V503" i="1"/>
  <c r="W503" i="1"/>
  <c r="X503" i="1"/>
  <c r="B504" i="1"/>
  <c r="C504" i="1"/>
  <c r="D504" i="1"/>
  <c r="E504" i="1"/>
  <c r="F504" i="1"/>
  <c r="G504" i="1"/>
  <c r="H504" i="1"/>
  <c r="I504" i="1" s="1"/>
  <c r="J504" i="1"/>
  <c r="O504" i="1"/>
  <c r="P504" i="1" s="1"/>
  <c r="Q504" i="1"/>
  <c r="U504" i="1"/>
  <c r="V504" i="1"/>
  <c r="W504" i="1"/>
  <c r="X504" i="1"/>
  <c r="B505" i="1"/>
  <c r="C505" i="1"/>
  <c r="D505" i="1"/>
  <c r="E505" i="1"/>
  <c r="F505" i="1"/>
  <c r="G505" i="1"/>
  <c r="H505" i="1"/>
  <c r="I505" i="1" s="1"/>
  <c r="J505" i="1"/>
  <c r="O505" i="1"/>
  <c r="T505" i="1" s="1"/>
  <c r="Q505" i="1"/>
  <c r="U505" i="1"/>
  <c r="V505" i="1"/>
  <c r="W505" i="1"/>
  <c r="X505" i="1"/>
  <c r="B506" i="1"/>
  <c r="C506" i="1"/>
  <c r="D506" i="1"/>
  <c r="E506" i="1"/>
  <c r="F506" i="1"/>
  <c r="G506" i="1"/>
  <c r="H506" i="1"/>
  <c r="I506" i="1" s="1"/>
  <c r="J506" i="1"/>
  <c r="O506" i="1"/>
  <c r="S506" i="1" s="1"/>
  <c r="Q506" i="1"/>
  <c r="U506" i="1"/>
  <c r="V506" i="1"/>
  <c r="W506" i="1"/>
  <c r="X506" i="1"/>
  <c r="B507" i="1"/>
  <c r="C507" i="1"/>
  <c r="D507" i="1"/>
  <c r="E507" i="1"/>
  <c r="F507" i="1"/>
  <c r="G507" i="1"/>
  <c r="H507" i="1"/>
  <c r="I507" i="1" s="1"/>
  <c r="J507" i="1"/>
  <c r="O507" i="1"/>
  <c r="Q507" i="1"/>
  <c r="U507" i="1"/>
  <c r="V507" i="1"/>
  <c r="W507" i="1"/>
  <c r="X507" i="1"/>
  <c r="B508" i="1"/>
  <c r="C508" i="1"/>
  <c r="D508" i="1"/>
  <c r="E508" i="1"/>
  <c r="F508" i="1"/>
  <c r="G508" i="1"/>
  <c r="H508" i="1"/>
  <c r="I508" i="1" s="1"/>
  <c r="J508" i="1"/>
  <c r="O508" i="1"/>
  <c r="P508" i="1" s="1"/>
  <c r="Q508" i="1"/>
  <c r="U508" i="1"/>
  <c r="V508" i="1"/>
  <c r="W508" i="1"/>
  <c r="X508" i="1"/>
  <c r="B509" i="1"/>
  <c r="C509" i="1"/>
  <c r="D509" i="1"/>
  <c r="E509" i="1"/>
  <c r="F509" i="1"/>
  <c r="G509" i="1"/>
  <c r="H509" i="1"/>
  <c r="I509" i="1" s="1"/>
  <c r="J509" i="1"/>
  <c r="O509" i="1"/>
  <c r="Q509" i="1"/>
  <c r="U509" i="1"/>
  <c r="V509" i="1"/>
  <c r="W509" i="1"/>
  <c r="X509" i="1"/>
  <c r="B510" i="1"/>
  <c r="C510" i="1"/>
  <c r="D510" i="1"/>
  <c r="E510" i="1"/>
  <c r="F510" i="1"/>
  <c r="G510" i="1"/>
  <c r="H510" i="1"/>
  <c r="I510" i="1" s="1"/>
  <c r="J510" i="1"/>
  <c r="O510" i="1"/>
  <c r="T510" i="1" s="1"/>
  <c r="Q510" i="1"/>
  <c r="U510" i="1"/>
  <c r="V510" i="1"/>
  <c r="W510" i="1"/>
  <c r="X510" i="1"/>
  <c r="B511" i="1"/>
  <c r="C511" i="1"/>
  <c r="D511" i="1"/>
  <c r="E511" i="1"/>
  <c r="F511" i="1"/>
  <c r="G511" i="1"/>
  <c r="H511" i="1"/>
  <c r="I511" i="1" s="1"/>
  <c r="J511" i="1"/>
  <c r="O511" i="1"/>
  <c r="S511" i="1" s="1"/>
  <c r="Q511" i="1"/>
  <c r="U511" i="1"/>
  <c r="V511" i="1"/>
  <c r="W511" i="1"/>
  <c r="X511" i="1"/>
  <c r="B512" i="1"/>
  <c r="C512" i="1"/>
  <c r="D512" i="1"/>
  <c r="E512" i="1"/>
  <c r="F512" i="1"/>
  <c r="G512" i="1"/>
  <c r="H512" i="1"/>
  <c r="I512" i="1" s="1"/>
  <c r="J512" i="1"/>
  <c r="O512" i="1"/>
  <c r="S512" i="1" s="1"/>
  <c r="Q512" i="1"/>
  <c r="U512" i="1"/>
  <c r="V512" i="1"/>
  <c r="W512" i="1"/>
  <c r="X512" i="1"/>
  <c r="B513" i="1"/>
  <c r="C513" i="1"/>
  <c r="D513" i="1"/>
  <c r="E513" i="1"/>
  <c r="F513" i="1"/>
  <c r="G513" i="1"/>
  <c r="H513" i="1"/>
  <c r="I513" i="1" s="1"/>
  <c r="J513" i="1"/>
  <c r="O513" i="1"/>
  <c r="Q513" i="1"/>
  <c r="U513" i="1"/>
  <c r="V513" i="1"/>
  <c r="W513" i="1"/>
  <c r="X513" i="1"/>
  <c r="B514" i="1"/>
  <c r="C514" i="1"/>
  <c r="D514" i="1"/>
  <c r="E514" i="1"/>
  <c r="F514" i="1"/>
  <c r="G514" i="1"/>
  <c r="H514" i="1"/>
  <c r="I514" i="1" s="1"/>
  <c r="J514" i="1"/>
  <c r="O514" i="1"/>
  <c r="P514" i="1" s="1"/>
  <c r="Q514" i="1"/>
  <c r="U514" i="1"/>
  <c r="V514" i="1"/>
  <c r="W514" i="1"/>
  <c r="X514" i="1"/>
  <c r="B515" i="1"/>
  <c r="C515" i="1"/>
  <c r="D515" i="1"/>
  <c r="E515" i="1"/>
  <c r="F515" i="1"/>
  <c r="G515" i="1"/>
  <c r="H515" i="1"/>
  <c r="I515" i="1" s="1"/>
  <c r="J515" i="1"/>
  <c r="O515" i="1"/>
  <c r="S515" i="1" s="1"/>
  <c r="Q515" i="1"/>
  <c r="U515" i="1"/>
  <c r="V515" i="1"/>
  <c r="W515" i="1"/>
  <c r="X515" i="1"/>
  <c r="B516" i="1"/>
  <c r="C516" i="1"/>
  <c r="D516" i="1"/>
  <c r="E516" i="1"/>
  <c r="F516" i="1"/>
  <c r="G516" i="1"/>
  <c r="H516" i="1"/>
  <c r="I516" i="1" s="1"/>
  <c r="J516" i="1"/>
  <c r="O516" i="1"/>
  <c r="S516" i="1" s="1"/>
  <c r="Q516" i="1"/>
  <c r="U516" i="1"/>
  <c r="V516" i="1"/>
  <c r="W516" i="1"/>
  <c r="X516" i="1"/>
  <c r="B517" i="1"/>
  <c r="C517" i="1"/>
  <c r="D517" i="1"/>
  <c r="E517" i="1"/>
  <c r="F517" i="1"/>
  <c r="G517" i="1"/>
  <c r="H517" i="1"/>
  <c r="I517" i="1" s="1"/>
  <c r="J517" i="1"/>
  <c r="O517" i="1"/>
  <c r="Q517" i="1"/>
  <c r="U517" i="1"/>
  <c r="V517" i="1"/>
  <c r="W517" i="1"/>
  <c r="X517" i="1"/>
  <c r="B518" i="1"/>
  <c r="C518" i="1"/>
  <c r="D518" i="1"/>
  <c r="E518" i="1"/>
  <c r="F518" i="1"/>
  <c r="G518" i="1"/>
  <c r="H518" i="1"/>
  <c r="I518" i="1" s="1"/>
  <c r="J518" i="1"/>
  <c r="O518" i="1"/>
  <c r="S518" i="1" s="1"/>
  <c r="Q518" i="1"/>
  <c r="U518" i="1"/>
  <c r="V518" i="1"/>
  <c r="W518" i="1"/>
  <c r="X518" i="1"/>
  <c r="B519" i="1"/>
  <c r="C519" i="1"/>
  <c r="D519" i="1"/>
  <c r="E519" i="1"/>
  <c r="F519" i="1"/>
  <c r="G519" i="1"/>
  <c r="H519" i="1"/>
  <c r="I519" i="1" s="1"/>
  <c r="J519" i="1"/>
  <c r="O519" i="1"/>
  <c r="Q519" i="1"/>
  <c r="U519" i="1"/>
  <c r="V519" i="1"/>
  <c r="W519" i="1"/>
  <c r="X519" i="1"/>
  <c r="B520" i="1"/>
  <c r="C520" i="1"/>
  <c r="D520" i="1"/>
  <c r="E520" i="1"/>
  <c r="F520" i="1"/>
  <c r="G520" i="1"/>
  <c r="H520" i="1"/>
  <c r="I520" i="1" s="1"/>
  <c r="J520" i="1"/>
  <c r="O520" i="1"/>
  <c r="P520" i="1" s="1"/>
  <c r="Q520" i="1"/>
  <c r="U520" i="1"/>
  <c r="V520" i="1"/>
  <c r="W520" i="1"/>
  <c r="X520" i="1"/>
  <c r="B521" i="1"/>
  <c r="C521" i="1"/>
  <c r="D521" i="1"/>
  <c r="E521" i="1"/>
  <c r="F521" i="1"/>
  <c r="G521" i="1"/>
  <c r="H521" i="1"/>
  <c r="I521" i="1" s="1"/>
  <c r="J521" i="1"/>
  <c r="O521" i="1"/>
  <c r="Q521" i="1"/>
  <c r="U521" i="1"/>
  <c r="V521" i="1"/>
  <c r="W521" i="1"/>
  <c r="X521" i="1"/>
  <c r="B522" i="1"/>
  <c r="C522" i="1"/>
  <c r="D522" i="1"/>
  <c r="E522" i="1"/>
  <c r="F522" i="1"/>
  <c r="G522" i="1"/>
  <c r="H522" i="1"/>
  <c r="I522" i="1" s="1"/>
  <c r="J522" i="1"/>
  <c r="O522" i="1"/>
  <c r="Q522" i="1"/>
  <c r="U522" i="1"/>
  <c r="V522" i="1"/>
  <c r="W522" i="1"/>
  <c r="X522" i="1"/>
  <c r="B523" i="1"/>
  <c r="C523" i="1"/>
  <c r="D523" i="1"/>
  <c r="E523" i="1"/>
  <c r="F523" i="1"/>
  <c r="G523" i="1"/>
  <c r="H523" i="1"/>
  <c r="I523" i="1" s="1"/>
  <c r="J523" i="1"/>
  <c r="O523" i="1"/>
  <c r="Q523" i="1"/>
  <c r="U523" i="1"/>
  <c r="V523" i="1"/>
  <c r="W523" i="1"/>
  <c r="X523" i="1"/>
  <c r="B524" i="1"/>
  <c r="C524" i="1"/>
  <c r="D524" i="1"/>
  <c r="E524" i="1"/>
  <c r="F524" i="1"/>
  <c r="G524" i="1"/>
  <c r="H524" i="1"/>
  <c r="I524" i="1" s="1"/>
  <c r="J524" i="1"/>
  <c r="O524" i="1"/>
  <c r="Q524" i="1"/>
  <c r="U524" i="1"/>
  <c r="V524" i="1"/>
  <c r="W524" i="1"/>
  <c r="X524" i="1"/>
  <c r="B525" i="1"/>
  <c r="C525" i="1"/>
  <c r="D525" i="1"/>
  <c r="E525" i="1"/>
  <c r="F525" i="1"/>
  <c r="G525" i="1"/>
  <c r="H525" i="1"/>
  <c r="I525" i="1" s="1"/>
  <c r="J525" i="1"/>
  <c r="O525" i="1"/>
  <c r="S525" i="1" s="1"/>
  <c r="Q525" i="1"/>
  <c r="U525" i="1"/>
  <c r="V525" i="1"/>
  <c r="W525" i="1"/>
  <c r="X525" i="1"/>
  <c r="B526" i="1"/>
  <c r="C526" i="1"/>
  <c r="D526" i="1"/>
  <c r="E526" i="1"/>
  <c r="F526" i="1"/>
  <c r="G526" i="1"/>
  <c r="H526" i="1"/>
  <c r="I526" i="1" s="1"/>
  <c r="J526" i="1"/>
  <c r="O526" i="1"/>
  <c r="Q526" i="1"/>
  <c r="U526" i="1"/>
  <c r="V526" i="1"/>
  <c r="W526" i="1"/>
  <c r="X526" i="1"/>
  <c r="B527" i="1"/>
  <c r="C527" i="1"/>
  <c r="D527" i="1"/>
  <c r="E527" i="1"/>
  <c r="F527" i="1"/>
  <c r="G527" i="1"/>
  <c r="H527" i="1"/>
  <c r="I527" i="1" s="1"/>
  <c r="J527" i="1"/>
  <c r="O527" i="1"/>
  <c r="P527" i="1" s="1"/>
  <c r="Q527" i="1"/>
  <c r="U527" i="1"/>
  <c r="V527" i="1"/>
  <c r="W527" i="1"/>
  <c r="X527" i="1"/>
  <c r="B528" i="1"/>
  <c r="C528" i="1"/>
  <c r="D528" i="1"/>
  <c r="E528" i="1"/>
  <c r="F528" i="1"/>
  <c r="G528" i="1"/>
  <c r="H528" i="1"/>
  <c r="I528" i="1" s="1"/>
  <c r="J528" i="1"/>
  <c r="O528" i="1"/>
  <c r="P528" i="1" s="1"/>
  <c r="Q528" i="1"/>
  <c r="U528" i="1"/>
  <c r="V528" i="1"/>
  <c r="W528" i="1"/>
  <c r="X528" i="1"/>
  <c r="B529" i="1"/>
  <c r="C529" i="1"/>
  <c r="D529" i="1"/>
  <c r="E529" i="1"/>
  <c r="F529" i="1"/>
  <c r="G529" i="1"/>
  <c r="H529" i="1"/>
  <c r="I529" i="1" s="1"/>
  <c r="J529" i="1"/>
  <c r="O529" i="1"/>
  <c r="T529" i="1" s="1"/>
  <c r="Q529" i="1"/>
  <c r="U529" i="1"/>
  <c r="V529" i="1"/>
  <c r="W529" i="1"/>
  <c r="X529" i="1"/>
  <c r="B530" i="1"/>
  <c r="C530" i="1"/>
  <c r="D530" i="1"/>
  <c r="E530" i="1"/>
  <c r="F530" i="1"/>
  <c r="G530" i="1"/>
  <c r="H530" i="1"/>
  <c r="I530" i="1" s="1"/>
  <c r="J530" i="1"/>
  <c r="O530" i="1"/>
  <c r="Q530" i="1"/>
  <c r="U530" i="1"/>
  <c r="V530" i="1"/>
  <c r="W530" i="1"/>
  <c r="X530" i="1"/>
  <c r="B531" i="1"/>
  <c r="C531" i="1"/>
  <c r="D531" i="1"/>
  <c r="E531" i="1"/>
  <c r="F531" i="1"/>
  <c r="G531" i="1"/>
  <c r="H531" i="1"/>
  <c r="I531" i="1" s="1"/>
  <c r="J531" i="1"/>
  <c r="O531" i="1"/>
  <c r="S531" i="1" s="1"/>
  <c r="Q531" i="1"/>
  <c r="U531" i="1"/>
  <c r="V531" i="1"/>
  <c r="W531" i="1"/>
  <c r="X531" i="1"/>
  <c r="B532" i="1"/>
  <c r="C532" i="1"/>
  <c r="D532" i="1"/>
  <c r="E532" i="1"/>
  <c r="F532" i="1"/>
  <c r="G532" i="1"/>
  <c r="H532" i="1"/>
  <c r="I532" i="1" s="1"/>
  <c r="J532" i="1"/>
  <c r="O532" i="1"/>
  <c r="S532" i="1" s="1"/>
  <c r="Q532" i="1"/>
  <c r="U532" i="1"/>
  <c r="V532" i="1"/>
  <c r="W532" i="1"/>
  <c r="X532" i="1"/>
  <c r="B533" i="1"/>
  <c r="C533" i="1"/>
  <c r="D533" i="1"/>
  <c r="E533" i="1"/>
  <c r="F533" i="1"/>
  <c r="G533" i="1"/>
  <c r="H533" i="1"/>
  <c r="I533" i="1" s="1"/>
  <c r="J533" i="1"/>
  <c r="O533" i="1"/>
  <c r="P533" i="1" s="1"/>
  <c r="Q533" i="1"/>
  <c r="U533" i="1"/>
  <c r="V533" i="1"/>
  <c r="W533" i="1"/>
  <c r="X533" i="1"/>
  <c r="B534" i="1"/>
  <c r="C534" i="1"/>
  <c r="D534" i="1"/>
  <c r="E534" i="1"/>
  <c r="F534" i="1"/>
  <c r="G534" i="1"/>
  <c r="H534" i="1"/>
  <c r="I534" i="1" s="1"/>
  <c r="J534" i="1"/>
  <c r="O534" i="1"/>
  <c r="T534" i="1" s="1"/>
  <c r="Q534" i="1"/>
  <c r="U534" i="1"/>
  <c r="V534" i="1"/>
  <c r="W534" i="1"/>
  <c r="X534" i="1"/>
  <c r="B535" i="1"/>
  <c r="C535" i="1"/>
  <c r="D535" i="1"/>
  <c r="E535" i="1"/>
  <c r="F535" i="1"/>
  <c r="G535" i="1"/>
  <c r="H535" i="1"/>
  <c r="I535" i="1" s="1"/>
  <c r="J535" i="1"/>
  <c r="O535" i="1"/>
  <c r="T535" i="1" s="1"/>
  <c r="Q535" i="1"/>
  <c r="U535" i="1"/>
  <c r="V535" i="1"/>
  <c r="W535" i="1"/>
  <c r="X535" i="1"/>
  <c r="B536" i="1"/>
  <c r="C536" i="1"/>
  <c r="D536" i="1"/>
  <c r="E536" i="1"/>
  <c r="F536" i="1"/>
  <c r="G536" i="1"/>
  <c r="H536" i="1"/>
  <c r="I536" i="1" s="1"/>
  <c r="J536" i="1"/>
  <c r="O536" i="1"/>
  <c r="S536" i="1" s="1"/>
  <c r="Q536" i="1"/>
  <c r="U536" i="1"/>
  <c r="V536" i="1"/>
  <c r="W536" i="1"/>
  <c r="X536" i="1"/>
  <c r="B537" i="1"/>
  <c r="C537" i="1"/>
  <c r="D537" i="1"/>
  <c r="E537" i="1"/>
  <c r="F537" i="1"/>
  <c r="G537" i="1"/>
  <c r="H537" i="1"/>
  <c r="I537" i="1" s="1"/>
  <c r="J537" i="1"/>
  <c r="O537" i="1"/>
  <c r="S537" i="1" s="1"/>
  <c r="Q537" i="1"/>
  <c r="U537" i="1"/>
  <c r="V537" i="1"/>
  <c r="W537" i="1"/>
  <c r="X537" i="1"/>
  <c r="B538" i="1"/>
  <c r="C538" i="1"/>
  <c r="D538" i="1"/>
  <c r="E538" i="1"/>
  <c r="F538" i="1"/>
  <c r="G538" i="1"/>
  <c r="H538" i="1"/>
  <c r="I538" i="1" s="1"/>
  <c r="J538" i="1"/>
  <c r="O538" i="1"/>
  <c r="P538" i="1" s="1"/>
  <c r="Q538" i="1"/>
  <c r="U538" i="1"/>
  <c r="V538" i="1"/>
  <c r="W538" i="1"/>
  <c r="X538" i="1"/>
  <c r="B539" i="1"/>
  <c r="C539" i="1"/>
  <c r="D539" i="1"/>
  <c r="E539" i="1"/>
  <c r="F539" i="1"/>
  <c r="G539" i="1"/>
  <c r="H539" i="1"/>
  <c r="I539" i="1" s="1"/>
  <c r="J539" i="1"/>
  <c r="O539" i="1"/>
  <c r="P539" i="1" s="1"/>
  <c r="Q539" i="1"/>
  <c r="U539" i="1"/>
  <c r="V539" i="1"/>
  <c r="W539" i="1"/>
  <c r="X539" i="1"/>
  <c r="B540" i="1"/>
  <c r="C540" i="1"/>
  <c r="D540" i="1"/>
  <c r="E540" i="1"/>
  <c r="F540" i="1"/>
  <c r="G540" i="1"/>
  <c r="H540" i="1"/>
  <c r="I540" i="1" s="1"/>
  <c r="J540" i="1"/>
  <c r="O540" i="1"/>
  <c r="P540" i="1" s="1"/>
  <c r="Q540" i="1"/>
  <c r="U540" i="1"/>
  <c r="V540" i="1"/>
  <c r="W540" i="1"/>
  <c r="X540" i="1"/>
  <c r="B541" i="1"/>
  <c r="C541" i="1"/>
  <c r="D541" i="1"/>
  <c r="E541" i="1"/>
  <c r="F541" i="1"/>
  <c r="G541" i="1"/>
  <c r="H541" i="1"/>
  <c r="I541" i="1" s="1"/>
  <c r="J541" i="1"/>
  <c r="O541" i="1"/>
  <c r="S541" i="1" s="1"/>
  <c r="Q541" i="1"/>
  <c r="U541" i="1"/>
  <c r="V541" i="1"/>
  <c r="W541" i="1"/>
  <c r="X541" i="1"/>
  <c r="B542" i="1"/>
  <c r="C542" i="1"/>
  <c r="D542" i="1"/>
  <c r="E542" i="1"/>
  <c r="F542" i="1"/>
  <c r="G542" i="1"/>
  <c r="H542" i="1"/>
  <c r="I542" i="1" s="1"/>
  <c r="J542" i="1"/>
  <c r="O542" i="1"/>
  <c r="Q542" i="1"/>
  <c r="U542" i="1"/>
  <c r="V542" i="1"/>
  <c r="W542" i="1"/>
  <c r="X542" i="1"/>
  <c r="B543" i="1"/>
  <c r="C543" i="1"/>
  <c r="D543" i="1"/>
  <c r="E543" i="1"/>
  <c r="F543" i="1"/>
  <c r="G543" i="1"/>
  <c r="H543" i="1"/>
  <c r="I543" i="1" s="1"/>
  <c r="J543" i="1"/>
  <c r="O543" i="1"/>
  <c r="P543" i="1" s="1"/>
  <c r="Q543" i="1"/>
  <c r="U543" i="1"/>
  <c r="V543" i="1"/>
  <c r="W543" i="1"/>
  <c r="X543" i="1"/>
  <c r="B544" i="1"/>
  <c r="C544" i="1"/>
  <c r="D544" i="1"/>
  <c r="E544" i="1"/>
  <c r="F544" i="1"/>
  <c r="G544" i="1"/>
  <c r="H544" i="1"/>
  <c r="I544" i="1" s="1"/>
  <c r="J544" i="1"/>
  <c r="O544" i="1"/>
  <c r="P544" i="1" s="1"/>
  <c r="Q544" i="1"/>
  <c r="U544" i="1"/>
  <c r="V544" i="1"/>
  <c r="W544" i="1"/>
  <c r="X544" i="1"/>
  <c r="B545" i="1"/>
  <c r="C545" i="1"/>
  <c r="D545" i="1"/>
  <c r="E545" i="1"/>
  <c r="F545" i="1"/>
  <c r="G545" i="1"/>
  <c r="H545" i="1"/>
  <c r="I545" i="1" s="1"/>
  <c r="J545" i="1"/>
  <c r="O545" i="1"/>
  <c r="S545" i="1" s="1"/>
  <c r="Q545" i="1"/>
  <c r="U545" i="1"/>
  <c r="V545" i="1"/>
  <c r="W545" i="1"/>
  <c r="X545" i="1"/>
  <c r="B546" i="1"/>
  <c r="C546" i="1"/>
  <c r="D546" i="1"/>
  <c r="E546" i="1"/>
  <c r="F546" i="1"/>
  <c r="G546" i="1"/>
  <c r="H546" i="1"/>
  <c r="I546" i="1" s="1"/>
  <c r="J546" i="1"/>
  <c r="O546" i="1"/>
  <c r="Q546" i="1"/>
  <c r="U546" i="1"/>
  <c r="V546" i="1"/>
  <c r="W546" i="1"/>
  <c r="X546" i="1"/>
  <c r="B547" i="1"/>
  <c r="C547" i="1"/>
  <c r="D547" i="1"/>
  <c r="E547" i="1"/>
  <c r="F547" i="1"/>
  <c r="G547" i="1"/>
  <c r="H547" i="1"/>
  <c r="I547" i="1" s="1"/>
  <c r="J547" i="1"/>
  <c r="O547" i="1"/>
  <c r="S547" i="1" s="1"/>
  <c r="Q547" i="1"/>
  <c r="U547" i="1"/>
  <c r="V547" i="1"/>
  <c r="W547" i="1"/>
  <c r="X547" i="1"/>
  <c r="B548" i="1"/>
  <c r="C548" i="1"/>
  <c r="D548" i="1"/>
  <c r="E548" i="1"/>
  <c r="F548" i="1"/>
  <c r="G548" i="1"/>
  <c r="H548" i="1"/>
  <c r="I548" i="1" s="1"/>
  <c r="J548" i="1"/>
  <c r="O548" i="1"/>
  <c r="P548" i="1" s="1"/>
  <c r="Q548" i="1"/>
  <c r="U548" i="1"/>
  <c r="V548" i="1"/>
  <c r="W548" i="1"/>
  <c r="X548" i="1"/>
  <c r="B549" i="1"/>
  <c r="C549" i="1"/>
  <c r="D549" i="1"/>
  <c r="E549" i="1"/>
  <c r="F549" i="1"/>
  <c r="G549" i="1"/>
  <c r="H549" i="1"/>
  <c r="I549" i="1" s="1"/>
  <c r="J549" i="1"/>
  <c r="O549" i="1"/>
  <c r="T549" i="1" s="1"/>
  <c r="Q549" i="1"/>
  <c r="U549" i="1"/>
  <c r="V549" i="1"/>
  <c r="W549" i="1"/>
  <c r="X549" i="1"/>
  <c r="B550" i="1"/>
  <c r="C550" i="1"/>
  <c r="D550" i="1"/>
  <c r="E550" i="1"/>
  <c r="F550" i="1"/>
  <c r="G550" i="1"/>
  <c r="H550" i="1"/>
  <c r="I550" i="1" s="1"/>
  <c r="J550" i="1"/>
  <c r="O550" i="1"/>
  <c r="T550" i="1" s="1"/>
  <c r="Q550" i="1"/>
  <c r="U550" i="1"/>
  <c r="V550" i="1"/>
  <c r="W550" i="1"/>
  <c r="X550" i="1"/>
  <c r="B551" i="1"/>
  <c r="C551" i="1"/>
  <c r="D551" i="1"/>
  <c r="E551" i="1"/>
  <c r="F551" i="1"/>
  <c r="G551" i="1"/>
  <c r="H551" i="1"/>
  <c r="I551" i="1" s="1"/>
  <c r="J551" i="1"/>
  <c r="O551" i="1"/>
  <c r="S551" i="1" s="1"/>
  <c r="Q551" i="1"/>
  <c r="U551" i="1"/>
  <c r="V551" i="1"/>
  <c r="W551" i="1"/>
  <c r="X551" i="1"/>
  <c r="B552" i="1"/>
  <c r="C552" i="1"/>
  <c r="D552" i="1"/>
  <c r="E552" i="1"/>
  <c r="F552" i="1"/>
  <c r="G552" i="1"/>
  <c r="H552" i="1"/>
  <c r="I552" i="1" s="1"/>
  <c r="J552" i="1"/>
  <c r="O552" i="1"/>
  <c r="P552" i="1" s="1"/>
  <c r="Q552" i="1"/>
  <c r="U552" i="1"/>
  <c r="V552" i="1"/>
  <c r="W552" i="1"/>
  <c r="X552" i="1"/>
  <c r="B553" i="1"/>
  <c r="C553" i="1"/>
  <c r="D553" i="1"/>
  <c r="E553" i="1"/>
  <c r="F553" i="1"/>
  <c r="G553" i="1"/>
  <c r="H553" i="1"/>
  <c r="I553" i="1" s="1"/>
  <c r="J553" i="1"/>
  <c r="O553" i="1"/>
  <c r="S553" i="1" s="1"/>
  <c r="Q553" i="1"/>
  <c r="U553" i="1"/>
  <c r="V553" i="1"/>
  <c r="W553" i="1"/>
  <c r="X553" i="1"/>
  <c r="B554" i="1"/>
  <c r="C554" i="1"/>
  <c r="D554" i="1"/>
  <c r="E554" i="1"/>
  <c r="F554" i="1"/>
  <c r="G554" i="1"/>
  <c r="H554" i="1"/>
  <c r="I554" i="1" s="1"/>
  <c r="J554" i="1"/>
  <c r="O554" i="1"/>
  <c r="T554" i="1" s="1"/>
  <c r="Q554" i="1"/>
  <c r="U554" i="1"/>
  <c r="V554" i="1"/>
  <c r="W554" i="1"/>
  <c r="X554" i="1"/>
  <c r="B555" i="1"/>
  <c r="C555" i="1"/>
  <c r="D555" i="1"/>
  <c r="E555" i="1"/>
  <c r="F555" i="1"/>
  <c r="G555" i="1"/>
  <c r="H555" i="1"/>
  <c r="I555" i="1" s="1"/>
  <c r="J555" i="1"/>
  <c r="O555" i="1"/>
  <c r="Q555" i="1"/>
  <c r="U555" i="1"/>
  <c r="V555" i="1"/>
  <c r="W555" i="1"/>
  <c r="X555" i="1"/>
  <c r="B556" i="1"/>
  <c r="C556" i="1"/>
  <c r="D556" i="1"/>
  <c r="E556" i="1"/>
  <c r="F556" i="1"/>
  <c r="G556" i="1"/>
  <c r="H556" i="1"/>
  <c r="I556" i="1" s="1"/>
  <c r="J556" i="1"/>
  <c r="O556" i="1"/>
  <c r="T556" i="1" s="1"/>
  <c r="Q556" i="1"/>
  <c r="U556" i="1"/>
  <c r="V556" i="1"/>
  <c r="W556" i="1"/>
  <c r="X556" i="1"/>
  <c r="B557" i="1"/>
  <c r="C557" i="1"/>
  <c r="D557" i="1"/>
  <c r="E557" i="1"/>
  <c r="F557" i="1"/>
  <c r="G557" i="1"/>
  <c r="H557" i="1"/>
  <c r="I557" i="1" s="1"/>
  <c r="J557" i="1"/>
  <c r="O557" i="1"/>
  <c r="P557" i="1" s="1"/>
  <c r="Q557" i="1"/>
  <c r="U557" i="1"/>
  <c r="V557" i="1"/>
  <c r="W557" i="1"/>
  <c r="X557" i="1"/>
  <c r="B558" i="1"/>
  <c r="C558" i="1"/>
  <c r="D558" i="1"/>
  <c r="E558" i="1"/>
  <c r="F558" i="1"/>
  <c r="G558" i="1"/>
  <c r="H558" i="1"/>
  <c r="I558" i="1" s="1"/>
  <c r="J558" i="1"/>
  <c r="O558" i="1"/>
  <c r="S558" i="1" s="1"/>
  <c r="Q558" i="1"/>
  <c r="U558" i="1"/>
  <c r="V558" i="1"/>
  <c r="W558" i="1"/>
  <c r="X558" i="1"/>
  <c r="B559" i="1"/>
  <c r="C559" i="1"/>
  <c r="D559" i="1"/>
  <c r="E559" i="1"/>
  <c r="F559" i="1"/>
  <c r="G559" i="1"/>
  <c r="H559" i="1"/>
  <c r="I559" i="1" s="1"/>
  <c r="J559" i="1"/>
  <c r="O559" i="1"/>
  <c r="Q559" i="1"/>
  <c r="U559" i="1"/>
  <c r="V559" i="1"/>
  <c r="W559" i="1"/>
  <c r="X559" i="1"/>
  <c r="B560" i="1"/>
  <c r="C560" i="1"/>
  <c r="D560" i="1"/>
  <c r="E560" i="1"/>
  <c r="F560" i="1"/>
  <c r="G560" i="1"/>
  <c r="H560" i="1"/>
  <c r="I560" i="1" s="1"/>
  <c r="J560" i="1"/>
  <c r="O560" i="1"/>
  <c r="P560" i="1" s="1"/>
  <c r="Q560" i="1"/>
  <c r="U560" i="1"/>
  <c r="V560" i="1"/>
  <c r="W560" i="1"/>
  <c r="X560" i="1"/>
  <c r="B561" i="1"/>
  <c r="C561" i="1"/>
  <c r="D561" i="1"/>
  <c r="E561" i="1"/>
  <c r="F561" i="1"/>
  <c r="G561" i="1"/>
  <c r="H561" i="1"/>
  <c r="I561" i="1" s="1"/>
  <c r="J561" i="1"/>
  <c r="O561" i="1"/>
  <c r="P561" i="1" s="1"/>
  <c r="Q561" i="1"/>
  <c r="U561" i="1"/>
  <c r="V561" i="1"/>
  <c r="W561" i="1"/>
  <c r="X561" i="1"/>
  <c r="B562" i="1"/>
  <c r="C562" i="1"/>
  <c r="D562" i="1"/>
  <c r="E562" i="1"/>
  <c r="F562" i="1"/>
  <c r="G562" i="1"/>
  <c r="H562" i="1"/>
  <c r="I562" i="1" s="1"/>
  <c r="J562" i="1"/>
  <c r="O562" i="1"/>
  <c r="S562" i="1" s="1"/>
  <c r="Q562" i="1"/>
  <c r="U562" i="1"/>
  <c r="V562" i="1"/>
  <c r="W562" i="1"/>
  <c r="X562" i="1"/>
  <c r="B563" i="1"/>
  <c r="C563" i="1"/>
  <c r="D563" i="1"/>
  <c r="E563" i="1"/>
  <c r="F563" i="1"/>
  <c r="G563" i="1"/>
  <c r="H563" i="1"/>
  <c r="I563" i="1" s="1"/>
  <c r="J563" i="1"/>
  <c r="O563" i="1"/>
  <c r="Q563" i="1"/>
  <c r="U563" i="1"/>
  <c r="V563" i="1"/>
  <c r="W563" i="1"/>
  <c r="X563" i="1"/>
  <c r="B564" i="1"/>
  <c r="C564" i="1"/>
  <c r="D564" i="1"/>
  <c r="E564" i="1"/>
  <c r="F564" i="1"/>
  <c r="G564" i="1"/>
  <c r="H564" i="1"/>
  <c r="I564" i="1" s="1"/>
  <c r="J564" i="1"/>
  <c r="O564" i="1"/>
  <c r="P564" i="1" s="1"/>
  <c r="Q564" i="1"/>
  <c r="U564" i="1"/>
  <c r="V564" i="1"/>
  <c r="W564" i="1"/>
  <c r="X564" i="1"/>
  <c r="B565" i="1"/>
  <c r="C565" i="1"/>
  <c r="D565" i="1"/>
  <c r="E565" i="1"/>
  <c r="F565" i="1"/>
  <c r="G565" i="1"/>
  <c r="H565" i="1"/>
  <c r="I565" i="1" s="1"/>
  <c r="J565" i="1"/>
  <c r="O565" i="1"/>
  <c r="Q565" i="1"/>
  <c r="U565" i="1"/>
  <c r="V565" i="1"/>
  <c r="W565" i="1"/>
  <c r="X565" i="1"/>
  <c r="B566" i="1"/>
  <c r="C566" i="1"/>
  <c r="D566" i="1"/>
  <c r="E566" i="1"/>
  <c r="F566" i="1"/>
  <c r="G566" i="1"/>
  <c r="H566" i="1"/>
  <c r="I566" i="1" s="1"/>
  <c r="J566" i="1"/>
  <c r="O566" i="1"/>
  <c r="Q566" i="1"/>
  <c r="U566" i="1"/>
  <c r="V566" i="1"/>
  <c r="W566" i="1"/>
  <c r="X566" i="1"/>
  <c r="B567" i="1"/>
  <c r="C567" i="1"/>
  <c r="D567" i="1"/>
  <c r="E567" i="1"/>
  <c r="F567" i="1"/>
  <c r="G567" i="1"/>
  <c r="H567" i="1"/>
  <c r="I567" i="1" s="1"/>
  <c r="J567" i="1"/>
  <c r="O567" i="1"/>
  <c r="T567" i="1" s="1"/>
  <c r="Q567" i="1"/>
  <c r="U567" i="1"/>
  <c r="V567" i="1"/>
  <c r="W567" i="1"/>
  <c r="X567" i="1"/>
  <c r="B568" i="1"/>
  <c r="C568" i="1"/>
  <c r="D568" i="1"/>
  <c r="E568" i="1"/>
  <c r="F568" i="1"/>
  <c r="G568" i="1"/>
  <c r="H568" i="1"/>
  <c r="I568" i="1" s="1"/>
  <c r="J568" i="1"/>
  <c r="O568" i="1"/>
  <c r="P568" i="1" s="1"/>
  <c r="Q568" i="1"/>
  <c r="U568" i="1"/>
  <c r="V568" i="1"/>
  <c r="W568" i="1"/>
  <c r="X568" i="1"/>
  <c r="B569" i="1"/>
  <c r="C569" i="1"/>
  <c r="D569" i="1"/>
  <c r="E569" i="1"/>
  <c r="F569" i="1"/>
  <c r="G569" i="1"/>
  <c r="H569" i="1"/>
  <c r="I569" i="1" s="1"/>
  <c r="J569" i="1"/>
  <c r="O569" i="1"/>
  <c r="Q569" i="1"/>
  <c r="U569" i="1"/>
  <c r="V569" i="1"/>
  <c r="W569" i="1"/>
  <c r="X569" i="1"/>
  <c r="B570" i="1"/>
  <c r="C570" i="1"/>
  <c r="D570" i="1"/>
  <c r="E570" i="1"/>
  <c r="F570" i="1"/>
  <c r="G570" i="1"/>
  <c r="H570" i="1"/>
  <c r="I570" i="1" s="1"/>
  <c r="J570" i="1"/>
  <c r="O570" i="1"/>
  <c r="Q570" i="1"/>
  <c r="U570" i="1"/>
  <c r="V570" i="1"/>
  <c r="W570" i="1"/>
  <c r="X570" i="1"/>
  <c r="B571" i="1"/>
  <c r="C571" i="1"/>
  <c r="D571" i="1"/>
  <c r="E571" i="1"/>
  <c r="F571" i="1"/>
  <c r="G571" i="1"/>
  <c r="H571" i="1"/>
  <c r="I571" i="1" s="1"/>
  <c r="J571" i="1"/>
  <c r="O571" i="1"/>
  <c r="P571" i="1" s="1"/>
  <c r="Q571" i="1"/>
  <c r="U571" i="1"/>
  <c r="V571" i="1"/>
  <c r="W571" i="1"/>
  <c r="X571" i="1"/>
  <c r="B572" i="1"/>
  <c r="C572" i="1"/>
  <c r="D572" i="1"/>
  <c r="E572" i="1"/>
  <c r="F572" i="1"/>
  <c r="G572" i="1"/>
  <c r="H572" i="1"/>
  <c r="I572" i="1" s="1"/>
  <c r="J572" i="1"/>
  <c r="O572" i="1"/>
  <c r="S572" i="1" s="1"/>
  <c r="Q572" i="1"/>
  <c r="U572" i="1"/>
  <c r="V572" i="1"/>
  <c r="W572" i="1"/>
  <c r="X572" i="1"/>
  <c r="B573" i="1"/>
  <c r="C573" i="1"/>
  <c r="D573" i="1"/>
  <c r="E573" i="1"/>
  <c r="F573" i="1"/>
  <c r="G573" i="1"/>
  <c r="H573" i="1"/>
  <c r="I573" i="1" s="1"/>
  <c r="J573" i="1"/>
  <c r="O573" i="1"/>
  <c r="S573" i="1" s="1"/>
  <c r="Q573" i="1"/>
  <c r="U573" i="1"/>
  <c r="V573" i="1"/>
  <c r="W573" i="1"/>
  <c r="X573" i="1"/>
  <c r="B574" i="1"/>
  <c r="C574" i="1"/>
  <c r="D574" i="1"/>
  <c r="E574" i="1"/>
  <c r="F574" i="1"/>
  <c r="G574" i="1"/>
  <c r="H574" i="1"/>
  <c r="I574" i="1" s="1"/>
  <c r="J574" i="1"/>
  <c r="O574" i="1"/>
  <c r="S574" i="1" s="1"/>
  <c r="Q574" i="1"/>
  <c r="U574" i="1"/>
  <c r="V574" i="1"/>
  <c r="W574" i="1"/>
  <c r="X574" i="1"/>
  <c r="B575" i="1"/>
  <c r="C575" i="1"/>
  <c r="D575" i="1"/>
  <c r="E575" i="1"/>
  <c r="F575" i="1"/>
  <c r="G575" i="1"/>
  <c r="H575" i="1"/>
  <c r="I575" i="1" s="1"/>
  <c r="J575" i="1"/>
  <c r="O575" i="1"/>
  <c r="S575" i="1" s="1"/>
  <c r="Q575" i="1"/>
  <c r="U575" i="1"/>
  <c r="V575" i="1"/>
  <c r="W575" i="1"/>
  <c r="X575" i="1"/>
  <c r="B576" i="1"/>
  <c r="C576" i="1"/>
  <c r="D576" i="1"/>
  <c r="E576" i="1"/>
  <c r="F576" i="1"/>
  <c r="G576" i="1"/>
  <c r="H576" i="1"/>
  <c r="I576" i="1" s="1"/>
  <c r="J576" i="1"/>
  <c r="O576" i="1"/>
  <c r="Q576" i="1"/>
  <c r="U576" i="1"/>
  <c r="V576" i="1"/>
  <c r="W576" i="1"/>
  <c r="X576" i="1"/>
  <c r="B577" i="1"/>
  <c r="C577" i="1"/>
  <c r="D577" i="1"/>
  <c r="E577" i="1"/>
  <c r="F577" i="1"/>
  <c r="G577" i="1"/>
  <c r="H577" i="1"/>
  <c r="I577" i="1" s="1"/>
  <c r="J577" i="1"/>
  <c r="O577" i="1"/>
  <c r="S577" i="1" s="1"/>
  <c r="Q577" i="1"/>
  <c r="U577" i="1"/>
  <c r="V577" i="1"/>
  <c r="W577" i="1"/>
  <c r="X577" i="1"/>
  <c r="B578" i="1"/>
  <c r="C578" i="1"/>
  <c r="D578" i="1"/>
  <c r="E578" i="1"/>
  <c r="F578" i="1"/>
  <c r="G578" i="1"/>
  <c r="H578" i="1"/>
  <c r="I578" i="1" s="1"/>
  <c r="J578" i="1"/>
  <c r="O578" i="1"/>
  <c r="P578" i="1" s="1"/>
  <c r="Q578" i="1"/>
  <c r="U578" i="1"/>
  <c r="V578" i="1"/>
  <c r="W578" i="1"/>
  <c r="X578" i="1"/>
  <c r="B579" i="1"/>
  <c r="C579" i="1"/>
  <c r="D579" i="1"/>
  <c r="E579" i="1"/>
  <c r="F579" i="1"/>
  <c r="G579" i="1"/>
  <c r="H579" i="1"/>
  <c r="I579" i="1" s="1"/>
  <c r="J579" i="1"/>
  <c r="O579" i="1"/>
  <c r="T579" i="1" s="1"/>
  <c r="Q579" i="1"/>
  <c r="U579" i="1"/>
  <c r="V579" i="1"/>
  <c r="W579" i="1"/>
  <c r="X579" i="1"/>
  <c r="B580" i="1"/>
  <c r="C580" i="1"/>
  <c r="D580" i="1"/>
  <c r="E580" i="1"/>
  <c r="F580" i="1"/>
  <c r="G580" i="1"/>
  <c r="H580" i="1"/>
  <c r="I580" i="1" s="1"/>
  <c r="J580" i="1"/>
  <c r="O580" i="1"/>
  <c r="Q580" i="1"/>
  <c r="U580" i="1"/>
  <c r="V580" i="1"/>
  <c r="W580" i="1"/>
  <c r="X580" i="1"/>
  <c r="B581" i="1"/>
  <c r="C581" i="1"/>
  <c r="D581" i="1"/>
  <c r="E581" i="1"/>
  <c r="F581" i="1"/>
  <c r="G581" i="1"/>
  <c r="H581" i="1"/>
  <c r="I581" i="1" s="1"/>
  <c r="J581" i="1"/>
  <c r="O581" i="1"/>
  <c r="S581" i="1" s="1"/>
  <c r="Q581" i="1"/>
  <c r="U581" i="1"/>
  <c r="V581" i="1"/>
  <c r="W581" i="1"/>
  <c r="X581" i="1"/>
  <c r="B582" i="1"/>
  <c r="C582" i="1"/>
  <c r="D582" i="1"/>
  <c r="E582" i="1"/>
  <c r="F582" i="1"/>
  <c r="G582" i="1"/>
  <c r="H582" i="1"/>
  <c r="I582" i="1" s="1"/>
  <c r="J582" i="1"/>
  <c r="O582" i="1"/>
  <c r="T582" i="1" s="1"/>
  <c r="Q582" i="1"/>
  <c r="U582" i="1"/>
  <c r="V582" i="1"/>
  <c r="W582" i="1"/>
  <c r="X582" i="1"/>
  <c r="B583" i="1"/>
  <c r="C583" i="1"/>
  <c r="D583" i="1"/>
  <c r="E583" i="1"/>
  <c r="F583" i="1"/>
  <c r="G583" i="1"/>
  <c r="H583" i="1"/>
  <c r="I583" i="1" s="1"/>
  <c r="J583" i="1"/>
  <c r="O583" i="1"/>
  <c r="P583" i="1" s="1"/>
  <c r="Q583" i="1"/>
  <c r="U583" i="1"/>
  <c r="V583" i="1"/>
  <c r="W583" i="1"/>
  <c r="X583" i="1"/>
  <c r="B584" i="1"/>
  <c r="C584" i="1"/>
  <c r="D584" i="1"/>
  <c r="E584" i="1"/>
  <c r="F584" i="1"/>
  <c r="G584" i="1"/>
  <c r="H584" i="1"/>
  <c r="I584" i="1" s="1"/>
  <c r="J584" i="1"/>
  <c r="O584" i="1"/>
  <c r="T584" i="1" s="1"/>
  <c r="Q584" i="1"/>
  <c r="U584" i="1"/>
  <c r="V584" i="1"/>
  <c r="W584" i="1"/>
  <c r="X584" i="1"/>
  <c r="B585" i="1"/>
  <c r="C585" i="1"/>
  <c r="D585" i="1"/>
  <c r="E585" i="1"/>
  <c r="F585" i="1"/>
  <c r="G585" i="1"/>
  <c r="H585" i="1"/>
  <c r="I585" i="1" s="1"/>
  <c r="J585" i="1"/>
  <c r="O585" i="1"/>
  <c r="T585" i="1" s="1"/>
  <c r="Q585" i="1"/>
  <c r="U585" i="1"/>
  <c r="V585" i="1"/>
  <c r="W585" i="1"/>
  <c r="X585" i="1"/>
  <c r="B586" i="1"/>
  <c r="C586" i="1"/>
  <c r="D586" i="1"/>
  <c r="E586" i="1"/>
  <c r="F586" i="1"/>
  <c r="G586" i="1"/>
  <c r="H586" i="1"/>
  <c r="I586" i="1" s="1"/>
  <c r="J586" i="1"/>
  <c r="O586" i="1"/>
  <c r="S586" i="1" s="1"/>
  <c r="Q586" i="1"/>
  <c r="U586" i="1"/>
  <c r="V586" i="1"/>
  <c r="W586" i="1"/>
  <c r="X586" i="1"/>
  <c r="B587" i="1"/>
  <c r="C587" i="1"/>
  <c r="D587" i="1"/>
  <c r="E587" i="1"/>
  <c r="F587" i="1"/>
  <c r="G587" i="1"/>
  <c r="H587" i="1"/>
  <c r="I587" i="1" s="1"/>
  <c r="J587" i="1"/>
  <c r="O587" i="1"/>
  <c r="Q587" i="1"/>
  <c r="U587" i="1"/>
  <c r="V587" i="1"/>
  <c r="W587" i="1"/>
  <c r="X587" i="1"/>
  <c r="B588" i="1"/>
  <c r="C588" i="1"/>
  <c r="D588" i="1"/>
  <c r="E588" i="1"/>
  <c r="F588" i="1"/>
  <c r="G588" i="1"/>
  <c r="H588" i="1"/>
  <c r="I588" i="1" s="1"/>
  <c r="J588" i="1"/>
  <c r="O588" i="1"/>
  <c r="S588" i="1" s="1"/>
  <c r="Q588" i="1"/>
  <c r="U588" i="1"/>
  <c r="V588" i="1"/>
  <c r="W588" i="1"/>
  <c r="X588" i="1"/>
  <c r="B589" i="1"/>
  <c r="C589" i="1"/>
  <c r="D589" i="1"/>
  <c r="E589" i="1"/>
  <c r="F589" i="1"/>
  <c r="G589" i="1"/>
  <c r="H589" i="1"/>
  <c r="I589" i="1" s="1"/>
  <c r="J589" i="1"/>
  <c r="O589" i="1"/>
  <c r="Q589" i="1"/>
  <c r="U589" i="1"/>
  <c r="V589" i="1"/>
  <c r="W589" i="1"/>
  <c r="X589" i="1"/>
  <c r="B590" i="1"/>
  <c r="C590" i="1"/>
  <c r="D590" i="1"/>
  <c r="E590" i="1"/>
  <c r="F590" i="1"/>
  <c r="G590" i="1"/>
  <c r="H590" i="1"/>
  <c r="I590" i="1" s="1"/>
  <c r="J590" i="1"/>
  <c r="O590" i="1"/>
  <c r="Q590" i="1"/>
  <c r="U590" i="1"/>
  <c r="V590" i="1"/>
  <c r="W590" i="1"/>
  <c r="X590" i="1"/>
  <c r="B591" i="1"/>
  <c r="C591" i="1"/>
  <c r="D591" i="1"/>
  <c r="E591" i="1"/>
  <c r="F591" i="1"/>
  <c r="G591" i="1"/>
  <c r="H591" i="1"/>
  <c r="I591" i="1" s="1"/>
  <c r="J591" i="1"/>
  <c r="O591" i="1"/>
  <c r="Q591" i="1"/>
  <c r="U591" i="1"/>
  <c r="V591" i="1"/>
  <c r="W591" i="1"/>
  <c r="X591" i="1"/>
  <c r="B592" i="1"/>
  <c r="C592" i="1"/>
  <c r="D592" i="1"/>
  <c r="E592" i="1"/>
  <c r="F592" i="1"/>
  <c r="G592" i="1"/>
  <c r="H592" i="1"/>
  <c r="I592" i="1" s="1"/>
  <c r="J592" i="1"/>
  <c r="O592" i="1"/>
  <c r="Q592" i="1"/>
  <c r="U592" i="1"/>
  <c r="V592" i="1"/>
  <c r="W592" i="1"/>
  <c r="X592" i="1"/>
  <c r="B593" i="1"/>
  <c r="C593" i="1"/>
  <c r="D593" i="1"/>
  <c r="E593" i="1"/>
  <c r="F593" i="1"/>
  <c r="G593" i="1"/>
  <c r="H593" i="1"/>
  <c r="I593" i="1" s="1"/>
  <c r="J593" i="1"/>
  <c r="O593" i="1"/>
  <c r="P593" i="1" s="1"/>
  <c r="Q593" i="1"/>
  <c r="U593" i="1"/>
  <c r="V593" i="1"/>
  <c r="W593" i="1"/>
  <c r="X593" i="1"/>
  <c r="B594" i="1"/>
  <c r="C594" i="1"/>
  <c r="D594" i="1"/>
  <c r="E594" i="1"/>
  <c r="F594" i="1"/>
  <c r="G594" i="1"/>
  <c r="H594" i="1"/>
  <c r="I594" i="1" s="1"/>
  <c r="J594" i="1"/>
  <c r="O594" i="1"/>
  <c r="P594" i="1" s="1"/>
  <c r="Q594" i="1"/>
  <c r="U594" i="1"/>
  <c r="V594" i="1"/>
  <c r="W594" i="1"/>
  <c r="X594" i="1"/>
  <c r="B595" i="1"/>
  <c r="C595" i="1"/>
  <c r="D595" i="1"/>
  <c r="E595" i="1"/>
  <c r="F595" i="1"/>
  <c r="G595" i="1"/>
  <c r="H595" i="1"/>
  <c r="I595" i="1" s="1"/>
  <c r="J595" i="1"/>
  <c r="O595" i="1"/>
  <c r="Q595" i="1"/>
  <c r="U595" i="1"/>
  <c r="V595" i="1"/>
  <c r="W595" i="1"/>
  <c r="X595" i="1"/>
  <c r="B596" i="1"/>
  <c r="C596" i="1"/>
  <c r="D596" i="1"/>
  <c r="E596" i="1"/>
  <c r="F596" i="1"/>
  <c r="G596" i="1"/>
  <c r="H596" i="1"/>
  <c r="I596" i="1" s="1"/>
  <c r="J596" i="1"/>
  <c r="O596" i="1"/>
  <c r="Q596" i="1"/>
  <c r="U596" i="1"/>
  <c r="V596" i="1"/>
  <c r="W596" i="1"/>
  <c r="X596" i="1"/>
  <c r="B597" i="1"/>
  <c r="C597" i="1"/>
  <c r="D597" i="1"/>
  <c r="E597" i="1"/>
  <c r="F597" i="1"/>
  <c r="G597" i="1"/>
  <c r="H597" i="1"/>
  <c r="I597" i="1" s="1"/>
  <c r="J597" i="1"/>
  <c r="O597" i="1"/>
  <c r="Q597" i="1"/>
  <c r="U597" i="1"/>
  <c r="V597" i="1"/>
  <c r="W597" i="1"/>
  <c r="X597" i="1"/>
  <c r="B598" i="1"/>
  <c r="C598" i="1"/>
  <c r="D598" i="1"/>
  <c r="E598" i="1"/>
  <c r="F598" i="1"/>
  <c r="G598" i="1"/>
  <c r="H598" i="1"/>
  <c r="I598" i="1" s="1"/>
  <c r="J598" i="1"/>
  <c r="O598" i="1"/>
  <c r="Q598" i="1"/>
  <c r="U598" i="1"/>
  <c r="V598" i="1"/>
  <c r="W598" i="1"/>
  <c r="X598" i="1"/>
  <c r="B599" i="1"/>
  <c r="C599" i="1"/>
  <c r="D599" i="1"/>
  <c r="E599" i="1"/>
  <c r="F599" i="1"/>
  <c r="G599" i="1"/>
  <c r="H599" i="1"/>
  <c r="I599" i="1" s="1"/>
  <c r="J599" i="1"/>
  <c r="O599" i="1"/>
  <c r="P599" i="1" s="1"/>
  <c r="Q599" i="1"/>
  <c r="U599" i="1"/>
  <c r="V599" i="1"/>
  <c r="W599" i="1"/>
  <c r="X599" i="1"/>
  <c r="B600" i="1"/>
  <c r="C600" i="1"/>
  <c r="D600" i="1"/>
  <c r="E600" i="1"/>
  <c r="F600" i="1"/>
  <c r="G600" i="1"/>
  <c r="H600" i="1"/>
  <c r="I600" i="1" s="1"/>
  <c r="J600" i="1"/>
  <c r="O600" i="1"/>
  <c r="S600" i="1" s="1"/>
  <c r="Q600" i="1"/>
  <c r="U600" i="1"/>
  <c r="V600" i="1"/>
  <c r="W600" i="1"/>
  <c r="X600" i="1"/>
  <c r="B601" i="1"/>
  <c r="C601" i="1"/>
  <c r="D601" i="1"/>
  <c r="E601" i="1"/>
  <c r="F601" i="1"/>
  <c r="G601" i="1"/>
  <c r="H601" i="1"/>
  <c r="I601" i="1" s="1"/>
  <c r="J601" i="1"/>
  <c r="O601" i="1"/>
  <c r="Q601" i="1"/>
  <c r="U601" i="1"/>
  <c r="V601" i="1"/>
  <c r="W601" i="1"/>
  <c r="X601" i="1"/>
  <c r="B602" i="1"/>
  <c r="C602" i="1"/>
  <c r="D602" i="1"/>
  <c r="E602" i="1"/>
  <c r="F602" i="1"/>
  <c r="G602" i="1"/>
  <c r="H602" i="1"/>
  <c r="I602" i="1" s="1"/>
  <c r="J602" i="1"/>
  <c r="O602" i="1"/>
  <c r="P602" i="1" s="1"/>
  <c r="Q602" i="1"/>
  <c r="U602" i="1"/>
  <c r="V602" i="1"/>
  <c r="W602" i="1"/>
  <c r="X602" i="1"/>
  <c r="B603" i="1"/>
  <c r="C603" i="1"/>
  <c r="D603" i="1"/>
  <c r="E603" i="1"/>
  <c r="F603" i="1"/>
  <c r="G603" i="1"/>
  <c r="H603" i="1"/>
  <c r="I603" i="1" s="1"/>
  <c r="J603" i="1"/>
  <c r="O603" i="1"/>
  <c r="Q603" i="1"/>
  <c r="U603" i="1"/>
  <c r="V603" i="1"/>
  <c r="W603" i="1"/>
  <c r="X603" i="1"/>
  <c r="B604" i="1"/>
  <c r="C604" i="1"/>
  <c r="D604" i="1"/>
  <c r="E604" i="1"/>
  <c r="F604" i="1"/>
  <c r="G604" i="1"/>
  <c r="H604" i="1"/>
  <c r="I604" i="1" s="1"/>
  <c r="J604" i="1"/>
  <c r="O604" i="1"/>
  <c r="Q604" i="1"/>
  <c r="U604" i="1"/>
  <c r="V604" i="1"/>
  <c r="W604" i="1"/>
  <c r="X604" i="1"/>
  <c r="B605" i="1"/>
  <c r="C605" i="1"/>
  <c r="D605" i="1"/>
  <c r="E605" i="1"/>
  <c r="F605" i="1"/>
  <c r="G605" i="1"/>
  <c r="H605" i="1"/>
  <c r="I605" i="1" s="1"/>
  <c r="J605" i="1"/>
  <c r="O605" i="1"/>
  <c r="P605" i="1" s="1"/>
  <c r="Q605" i="1"/>
  <c r="U605" i="1"/>
  <c r="V605" i="1"/>
  <c r="W605" i="1"/>
  <c r="X605" i="1"/>
  <c r="B606" i="1"/>
  <c r="C606" i="1"/>
  <c r="D606" i="1"/>
  <c r="E606" i="1"/>
  <c r="F606" i="1"/>
  <c r="G606" i="1"/>
  <c r="H606" i="1"/>
  <c r="I606" i="1" s="1"/>
  <c r="J606" i="1"/>
  <c r="O606" i="1"/>
  <c r="Q606" i="1"/>
  <c r="U606" i="1"/>
  <c r="V606" i="1"/>
  <c r="W606" i="1"/>
  <c r="X606" i="1"/>
  <c r="B607" i="1"/>
  <c r="C607" i="1"/>
  <c r="D607" i="1"/>
  <c r="E607" i="1"/>
  <c r="F607" i="1"/>
  <c r="G607" i="1"/>
  <c r="H607" i="1"/>
  <c r="I607" i="1" s="1"/>
  <c r="J607" i="1"/>
  <c r="O607" i="1"/>
  <c r="P607" i="1" s="1"/>
  <c r="Q607" i="1"/>
  <c r="U607" i="1"/>
  <c r="V607" i="1"/>
  <c r="W607" i="1"/>
  <c r="X607" i="1"/>
  <c r="B608" i="1"/>
  <c r="C608" i="1"/>
  <c r="D608" i="1"/>
  <c r="E608" i="1"/>
  <c r="F608" i="1"/>
  <c r="G608" i="1"/>
  <c r="H608" i="1"/>
  <c r="I608" i="1" s="1"/>
  <c r="J608" i="1"/>
  <c r="O608" i="1"/>
  <c r="P608" i="1" s="1"/>
  <c r="Q608" i="1"/>
  <c r="U608" i="1"/>
  <c r="V608" i="1"/>
  <c r="W608" i="1"/>
  <c r="X608" i="1"/>
  <c r="B609" i="1"/>
  <c r="C609" i="1"/>
  <c r="D609" i="1"/>
  <c r="E609" i="1"/>
  <c r="F609" i="1"/>
  <c r="G609" i="1"/>
  <c r="H609" i="1"/>
  <c r="I609" i="1" s="1"/>
  <c r="J609" i="1"/>
  <c r="O609" i="1"/>
  <c r="P609" i="1" s="1"/>
  <c r="Q609" i="1"/>
  <c r="U609" i="1"/>
  <c r="V609" i="1"/>
  <c r="W609" i="1"/>
  <c r="X609" i="1"/>
  <c r="B610" i="1"/>
  <c r="C610" i="1"/>
  <c r="D610" i="1"/>
  <c r="E610" i="1"/>
  <c r="F610" i="1"/>
  <c r="G610" i="1"/>
  <c r="H610" i="1"/>
  <c r="I610" i="1" s="1"/>
  <c r="J610" i="1"/>
  <c r="O610" i="1"/>
  <c r="Q610" i="1"/>
  <c r="U610" i="1"/>
  <c r="V610" i="1"/>
  <c r="W610" i="1"/>
  <c r="X610" i="1"/>
  <c r="B611" i="1"/>
  <c r="C611" i="1"/>
  <c r="D611" i="1"/>
  <c r="E611" i="1"/>
  <c r="F611" i="1"/>
  <c r="G611" i="1"/>
  <c r="H611" i="1"/>
  <c r="I611" i="1" s="1"/>
  <c r="J611" i="1"/>
  <c r="O611" i="1"/>
  <c r="S611" i="1" s="1"/>
  <c r="Q611" i="1"/>
  <c r="U611" i="1"/>
  <c r="V611" i="1"/>
  <c r="W611" i="1"/>
  <c r="X611" i="1"/>
  <c r="B612" i="1"/>
  <c r="C612" i="1"/>
  <c r="D612" i="1"/>
  <c r="E612" i="1"/>
  <c r="F612" i="1"/>
  <c r="G612" i="1"/>
  <c r="H612" i="1"/>
  <c r="I612" i="1" s="1"/>
  <c r="J612" i="1"/>
  <c r="O612" i="1"/>
  <c r="Q612" i="1"/>
  <c r="U612" i="1"/>
  <c r="V612" i="1"/>
  <c r="W612" i="1"/>
  <c r="X612" i="1"/>
  <c r="B613" i="1"/>
  <c r="C613" i="1"/>
  <c r="D613" i="1"/>
  <c r="E613" i="1"/>
  <c r="F613" i="1"/>
  <c r="G613" i="1"/>
  <c r="H613" i="1"/>
  <c r="I613" i="1" s="1"/>
  <c r="J613" i="1"/>
  <c r="O613" i="1"/>
  <c r="P613" i="1" s="1"/>
  <c r="Q613" i="1"/>
  <c r="U613" i="1"/>
  <c r="V613" i="1"/>
  <c r="W613" i="1"/>
  <c r="X613" i="1"/>
  <c r="B614" i="1"/>
  <c r="C614" i="1"/>
  <c r="D614" i="1"/>
  <c r="E614" i="1"/>
  <c r="F614" i="1"/>
  <c r="G614" i="1"/>
  <c r="H614" i="1"/>
  <c r="I614" i="1" s="1"/>
  <c r="J614" i="1"/>
  <c r="O614" i="1"/>
  <c r="P614" i="1" s="1"/>
  <c r="Q614" i="1"/>
  <c r="U614" i="1"/>
  <c r="V614" i="1"/>
  <c r="W614" i="1"/>
  <c r="X614" i="1"/>
  <c r="B615" i="1"/>
  <c r="C615" i="1"/>
  <c r="D615" i="1"/>
  <c r="E615" i="1"/>
  <c r="F615" i="1"/>
  <c r="G615" i="1"/>
  <c r="H615" i="1"/>
  <c r="I615" i="1" s="1"/>
  <c r="J615" i="1"/>
  <c r="O615" i="1"/>
  <c r="P615" i="1" s="1"/>
  <c r="Q615" i="1"/>
  <c r="U615" i="1"/>
  <c r="V615" i="1"/>
  <c r="W615" i="1"/>
  <c r="X615" i="1"/>
  <c r="B616" i="1"/>
  <c r="C616" i="1"/>
  <c r="D616" i="1"/>
  <c r="E616" i="1"/>
  <c r="F616" i="1"/>
  <c r="G616" i="1"/>
  <c r="H616" i="1"/>
  <c r="I616" i="1" s="1"/>
  <c r="J616" i="1"/>
  <c r="O616" i="1"/>
  <c r="Q616" i="1"/>
  <c r="U616" i="1"/>
  <c r="V616" i="1"/>
  <c r="W616" i="1"/>
  <c r="X616" i="1"/>
  <c r="B617" i="1"/>
  <c r="C617" i="1"/>
  <c r="D617" i="1"/>
  <c r="E617" i="1"/>
  <c r="F617" i="1"/>
  <c r="G617" i="1"/>
  <c r="H617" i="1"/>
  <c r="I617" i="1" s="1"/>
  <c r="J617" i="1"/>
  <c r="O617" i="1"/>
  <c r="Q617" i="1"/>
  <c r="U617" i="1"/>
  <c r="V617" i="1"/>
  <c r="W617" i="1"/>
  <c r="X617" i="1"/>
  <c r="B618" i="1"/>
  <c r="C618" i="1"/>
  <c r="D618" i="1"/>
  <c r="E618" i="1"/>
  <c r="F618" i="1"/>
  <c r="G618" i="1"/>
  <c r="H618" i="1"/>
  <c r="I618" i="1" s="1"/>
  <c r="J618" i="1"/>
  <c r="O618" i="1"/>
  <c r="T618" i="1" s="1"/>
  <c r="Q618" i="1"/>
  <c r="U618" i="1"/>
  <c r="V618" i="1"/>
  <c r="W618" i="1"/>
  <c r="X618" i="1"/>
  <c r="B619" i="1"/>
  <c r="C619" i="1"/>
  <c r="D619" i="1"/>
  <c r="E619" i="1"/>
  <c r="F619" i="1"/>
  <c r="G619" i="1"/>
  <c r="H619" i="1"/>
  <c r="I619" i="1" s="1"/>
  <c r="J619" i="1"/>
  <c r="O619" i="1"/>
  <c r="T619" i="1" s="1"/>
  <c r="Q619" i="1"/>
  <c r="U619" i="1"/>
  <c r="V619" i="1"/>
  <c r="W619" i="1"/>
  <c r="X619" i="1"/>
  <c r="B620" i="1"/>
  <c r="C620" i="1"/>
  <c r="D620" i="1"/>
  <c r="E620" i="1"/>
  <c r="F620" i="1"/>
  <c r="G620" i="1"/>
  <c r="H620" i="1"/>
  <c r="I620" i="1" s="1"/>
  <c r="J620" i="1"/>
  <c r="O620" i="1"/>
  <c r="Q620" i="1"/>
  <c r="U620" i="1"/>
  <c r="V620" i="1"/>
  <c r="W620" i="1"/>
  <c r="X620" i="1"/>
  <c r="B621" i="1"/>
  <c r="C621" i="1"/>
  <c r="D621" i="1"/>
  <c r="E621" i="1"/>
  <c r="F621" i="1"/>
  <c r="G621" i="1"/>
  <c r="H621" i="1"/>
  <c r="I621" i="1" s="1"/>
  <c r="J621" i="1"/>
  <c r="O621" i="1"/>
  <c r="P621" i="1" s="1"/>
  <c r="Q621" i="1"/>
  <c r="U621" i="1"/>
  <c r="V621" i="1"/>
  <c r="W621" i="1"/>
  <c r="X621" i="1"/>
  <c r="B622" i="1"/>
  <c r="C622" i="1"/>
  <c r="D622" i="1"/>
  <c r="E622" i="1"/>
  <c r="F622" i="1"/>
  <c r="G622" i="1"/>
  <c r="H622" i="1"/>
  <c r="I622" i="1" s="1"/>
  <c r="J622" i="1"/>
  <c r="O622" i="1"/>
  <c r="Q622" i="1"/>
  <c r="U622" i="1"/>
  <c r="V622" i="1"/>
  <c r="W622" i="1"/>
  <c r="X622" i="1"/>
  <c r="B623" i="1"/>
  <c r="C623" i="1"/>
  <c r="D623" i="1"/>
  <c r="E623" i="1"/>
  <c r="F623" i="1"/>
  <c r="G623" i="1"/>
  <c r="H623" i="1"/>
  <c r="I623" i="1" s="1"/>
  <c r="J623" i="1"/>
  <c r="O623" i="1"/>
  <c r="T623" i="1" s="1"/>
  <c r="Q623" i="1"/>
  <c r="U623" i="1"/>
  <c r="V623" i="1"/>
  <c r="W623" i="1"/>
  <c r="X623" i="1"/>
  <c r="B624" i="1"/>
  <c r="C624" i="1"/>
  <c r="D624" i="1"/>
  <c r="E624" i="1"/>
  <c r="F624" i="1"/>
  <c r="G624" i="1"/>
  <c r="H624" i="1"/>
  <c r="I624" i="1" s="1"/>
  <c r="J624" i="1"/>
  <c r="O624" i="1"/>
  <c r="P624" i="1" s="1"/>
  <c r="Q624" i="1"/>
  <c r="U624" i="1"/>
  <c r="V624" i="1"/>
  <c r="W624" i="1"/>
  <c r="X624" i="1"/>
  <c r="B625" i="1"/>
  <c r="C625" i="1"/>
  <c r="D625" i="1"/>
  <c r="E625" i="1"/>
  <c r="F625" i="1"/>
  <c r="G625" i="1"/>
  <c r="H625" i="1"/>
  <c r="I625" i="1" s="1"/>
  <c r="J625" i="1"/>
  <c r="O625" i="1"/>
  <c r="P625" i="1" s="1"/>
  <c r="Q625" i="1"/>
  <c r="U625" i="1"/>
  <c r="V625" i="1"/>
  <c r="W625" i="1"/>
  <c r="X625" i="1"/>
  <c r="B626" i="1"/>
  <c r="C626" i="1"/>
  <c r="D626" i="1"/>
  <c r="E626" i="1"/>
  <c r="F626" i="1"/>
  <c r="G626" i="1"/>
  <c r="H626" i="1"/>
  <c r="I626" i="1" s="1"/>
  <c r="J626" i="1"/>
  <c r="O626" i="1"/>
  <c r="S626" i="1" s="1"/>
  <c r="Q626" i="1"/>
  <c r="U626" i="1"/>
  <c r="V626" i="1"/>
  <c r="W626" i="1"/>
  <c r="X626" i="1"/>
  <c r="B627" i="1"/>
  <c r="C627" i="1"/>
  <c r="D627" i="1"/>
  <c r="E627" i="1"/>
  <c r="F627" i="1"/>
  <c r="G627" i="1"/>
  <c r="H627" i="1"/>
  <c r="I627" i="1" s="1"/>
  <c r="J627" i="1"/>
  <c r="O627" i="1"/>
  <c r="T627" i="1" s="1"/>
  <c r="Q627" i="1"/>
  <c r="U627" i="1"/>
  <c r="V627" i="1"/>
  <c r="W627" i="1"/>
  <c r="X627" i="1"/>
  <c r="B628" i="1"/>
  <c r="C628" i="1"/>
  <c r="D628" i="1"/>
  <c r="E628" i="1"/>
  <c r="F628" i="1"/>
  <c r="G628" i="1"/>
  <c r="H628" i="1"/>
  <c r="I628" i="1" s="1"/>
  <c r="J628" i="1"/>
  <c r="O628" i="1"/>
  <c r="P628" i="1" s="1"/>
  <c r="Q628" i="1"/>
  <c r="U628" i="1"/>
  <c r="V628" i="1"/>
  <c r="W628" i="1"/>
  <c r="X628" i="1"/>
  <c r="B629" i="1"/>
  <c r="C629" i="1"/>
  <c r="D629" i="1"/>
  <c r="E629" i="1"/>
  <c r="F629" i="1"/>
  <c r="G629" i="1"/>
  <c r="H629" i="1"/>
  <c r="I629" i="1" s="1"/>
  <c r="J629" i="1"/>
  <c r="O629" i="1"/>
  <c r="P629" i="1" s="1"/>
  <c r="Q629" i="1"/>
  <c r="U629" i="1"/>
  <c r="V629" i="1"/>
  <c r="W629" i="1"/>
  <c r="X629" i="1"/>
  <c r="B630" i="1"/>
  <c r="C630" i="1"/>
  <c r="D630" i="1"/>
  <c r="E630" i="1"/>
  <c r="F630" i="1"/>
  <c r="G630" i="1"/>
  <c r="H630" i="1"/>
  <c r="I630" i="1" s="1"/>
  <c r="J630" i="1"/>
  <c r="O630" i="1"/>
  <c r="T630" i="1" s="1"/>
  <c r="Q630" i="1"/>
  <c r="U630" i="1"/>
  <c r="V630" i="1"/>
  <c r="W630" i="1"/>
  <c r="X630" i="1"/>
  <c r="B631" i="1"/>
  <c r="C631" i="1"/>
  <c r="D631" i="1"/>
  <c r="E631" i="1"/>
  <c r="F631" i="1"/>
  <c r="G631" i="1"/>
  <c r="H631" i="1"/>
  <c r="I631" i="1" s="1"/>
  <c r="J631" i="1"/>
  <c r="O631" i="1"/>
  <c r="T631" i="1" s="1"/>
  <c r="Q631" i="1"/>
  <c r="U631" i="1"/>
  <c r="V631" i="1"/>
  <c r="W631" i="1"/>
  <c r="X631" i="1"/>
  <c r="B632" i="1"/>
  <c r="C632" i="1"/>
  <c r="D632" i="1"/>
  <c r="E632" i="1"/>
  <c r="F632" i="1"/>
  <c r="G632" i="1"/>
  <c r="H632" i="1"/>
  <c r="I632" i="1" s="1"/>
  <c r="J632" i="1"/>
  <c r="O632" i="1"/>
  <c r="Q632" i="1"/>
  <c r="U632" i="1"/>
  <c r="V632" i="1"/>
  <c r="W632" i="1"/>
  <c r="X632" i="1"/>
  <c r="B633" i="1"/>
  <c r="C633" i="1"/>
  <c r="D633" i="1"/>
  <c r="E633" i="1"/>
  <c r="F633" i="1"/>
  <c r="G633" i="1"/>
  <c r="H633" i="1"/>
  <c r="I633" i="1" s="1"/>
  <c r="J633" i="1"/>
  <c r="O633" i="1"/>
  <c r="S633" i="1" s="1"/>
  <c r="Q633" i="1"/>
  <c r="U633" i="1"/>
  <c r="V633" i="1"/>
  <c r="W633" i="1"/>
  <c r="X633" i="1"/>
  <c r="B634" i="1"/>
  <c r="C634" i="1"/>
  <c r="D634" i="1"/>
  <c r="E634" i="1"/>
  <c r="F634" i="1"/>
  <c r="G634" i="1"/>
  <c r="H634" i="1"/>
  <c r="I634" i="1" s="1"/>
  <c r="J634" i="1"/>
  <c r="O634" i="1"/>
  <c r="P634" i="1" s="1"/>
  <c r="Q634" i="1"/>
  <c r="U634" i="1"/>
  <c r="V634" i="1"/>
  <c r="W634" i="1"/>
  <c r="X634" i="1"/>
  <c r="B635" i="1"/>
  <c r="C635" i="1"/>
  <c r="D635" i="1"/>
  <c r="E635" i="1"/>
  <c r="F635" i="1"/>
  <c r="G635" i="1"/>
  <c r="H635" i="1"/>
  <c r="I635" i="1" s="1"/>
  <c r="J635" i="1"/>
  <c r="O635" i="1"/>
  <c r="T635" i="1" s="1"/>
  <c r="Q635" i="1"/>
  <c r="U635" i="1"/>
  <c r="V635" i="1"/>
  <c r="W635" i="1"/>
  <c r="X635" i="1"/>
  <c r="B636" i="1"/>
  <c r="C636" i="1"/>
  <c r="D636" i="1"/>
  <c r="E636" i="1"/>
  <c r="F636" i="1"/>
  <c r="G636" i="1"/>
  <c r="H636" i="1"/>
  <c r="I636" i="1" s="1"/>
  <c r="J636" i="1"/>
  <c r="O636" i="1"/>
  <c r="S636" i="1" s="1"/>
  <c r="Q636" i="1"/>
  <c r="U636" i="1"/>
  <c r="V636" i="1"/>
  <c r="W636" i="1"/>
  <c r="X636" i="1"/>
  <c r="B637" i="1"/>
  <c r="C637" i="1"/>
  <c r="D637" i="1"/>
  <c r="E637" i="1"/>
  <c r="F637" i="1"/>
  <c r="G637" i="1"/>
  <c r="H637" i="1"/>
  <c r="I637" i="1" s="1"/>
  <c r="J637" i="1"/>
  <c r="O637" i="1"/>
  <c r="T637" i="1" s="1"/>
  <c r="Q637" i="1"/>
  <c r="U637" i="1"/>
  <c r="V637" i="1"/>
  <c r="W637" i="1"/>
  <c r="X637" i="1"/>
  <c r="B638" i="1"/>
  <c r="C638" i="1"/>
  <c r="D638" i="1"/>
  <c r="E638" i="1"/>
  <c r="F638" i="1"/>
  <c r="G638" i="1"/>
  <c r="H638" i="1"/>
  <c r="I638" i="1" s="1"/>
  <c r="J638" i="1"/>
  <c r="O638" i="1"/>
  <c r="S638" i="1" s="1"/>
  <c r="Q638" i="1"/>
  <c r="U638" i="1"/>
  <c r="V638" i="1"/>
  <c r="W638" i="1"/>
  <c r="X638" i="1"/>
  <c r="B639" i="1"/>
  <c r="C639" i="1"/>
  <c r="D639" i="1"/>
  <c r="E639" i="1"/>
  <c r="F639" i="1"/>
  <c r="G639" i="1"/>
  <c r="H639" i="1"/>
  <c r="I639" i="1" s="1"/>
  <c r="J639" i="1"/>
  <c r="O639" i="1"/>
  <c r="P639" i="1" s="1"/>
  <c r="Q639" i="1"/>
  <c r="U639" i="1"/>
  <c r="V639" i="1"/>
  <c r="W639" i="1"/>
  <c r="X639" i="1"/>
  <c r="B640" i="1"/>
  <c r="C640" i="1"/>
  <c r="D640" i="1"/>
  <c r="E640" i="1"/>
  <c r="F640" i="1"/>
  <c r="G640" i="1"/>
  <c r="H640" i="1"/>
  <c r="I640" i="1" s="1"/>
  <c r="J640" i="1"/>
  <c r="O640" i="1"/>
  <c r="Q640" i="1"/>
  <c r="U640" i="1"/>
  <c r="V640" i="1"/>
  <c r="W640" i="1"/>
  <c r="X640" i="1"/>
  <c r="B641" i="1"/>
  <c r="C641" i="1"/>
  <c r="D641" i="1"/>
  <c r="E641" i="1"/>
  <c r="F641" i="1"/>
  <c r="G641" i="1"/>
  <c r="H641" i="1"/>
  <c r="I641" i="1" s="1"/>
  <c r="J641" i="1"/>
  <c r="O641" i="1"/>
  <c r="P641" i="1" s="1"/>
  <c r="Q641" i="1"/>
  <c r="U641" i="1"/>
  <c r="V641" i="1"/>
  <c r="W641" i="1"/>
  <c r="X641" i="1"/>
  <c r="B642" i="1"/>
  <c r="C642" i="1"/>
  <c r="D642" i="1"/>
  <c r="E642" i="1"/>
  <c r="F642" i="1"/>
  <c r="G642" i="1"/>
  <c r="H642" i="1"/>
  <c r="I642" i="1" s="1"/>
  <c r="J642" i="1"/>
  <c r="O642" i="1"/>
  <c r="P642" i="1" s="1"/>
  <c r="Q642" i="1"/>
  <c r="U642" i="1"/>
  <c r="V642" i="1"/>
  <c r="W642" i="1"/>
  <c r="X642" i="1"/>
  <c r="B643" i="1"/>
  <c r="C643" i="1"/>
  <c r="D643" i="1"/>
  <c r="E643" i="1"/>
  <c r="F643" i="1"/>
  <c r="G643" i="1"/>
  <c r="H643" i="1"/>
  <c r="I643" i="1" s="1"/>
  <c r="J643" i="1"/>
  <c r="O643" i="1"/>
  <c r="S643" i="1" s="1"/>
  <c r="Q643" i="1"/>
  <c r="U643" i="1"/>
  <c r="V643" i="1"/>
  <c r="W643" i="1"/>
  <c r="X643" i="1"/>
  <c r="B644" i="1"/>
  <c r="C644" i="1"/>
  <c r="D644" i="1"/>
  <c r="E644" i="1"/>
  <c r="F644" i="1"/>
  <c r="G644" i="1"/>
  <c r="H644" i="1"/>
  <c r="I644" i="1" s="1"/>
  <c r="J644" i="1"/>
  <c r="O644" i="1"/>
  <c r="T644" i="1" s="1"/>
  <c r="Q644" i="1"/>
  <c r="U644" i="1"/>
  <c r="V644" i="1"/>
  <c r="W644" i="1"/>
  <c r="X644" i="1"/>
  <c r="B645" i="1"/>
  <c r="C645" i="1"/>
  <c r="D645" i="1"/>
  <c r="E645" i="1"/>
  <c r="F645" i="1"/>
  <c r="G645" i="1"/>
  <c r="H645" i="1"/>
  <c r="I645" i="1" s="1"/>
  <c r="J645" i="1"/>
  <c r="O645" i="1"/>
  <c r="P645" i="1" s="1"/>
  <c r="Q645" i="1"/>
  <c r="U645" i="1"/>
  <c r="V645" i="1"/>
  <c r="W645" i="1"/>
  <c r="X645" i="1"/>
  <c r="B646" i="1"/>
  <c r="C646" i="1"/>
  <c r="D646" i="1"/>
  <c r="E646" i="1"/>
  <c r="F646" i="1"/>
  <c r="G646" i="1"/>
  <c r="H646" i="1"/>
  <c r="I646" i="1" s="1"/>
  <c r="J646" i="1"/>
  <c r="O646" i="1"/>
  <c r="T646" i="1" s="1"/>
  <c r="Q646" i="1"/>
  <c r="U646" i="1"/>
  <c r="V646" i="1"/>
  <c r="W646" i="1"/>
  <c r="X646" i="1"/>
  <c r="B647" i="1"/>
  <c r="C647" i="1"/>
  <c r="D647" i="1"/>
  <c r="E647" i="1"/>
  <c r="F647" i="1"/>
  <c r="G647" i="1"/>
  <c r="H647" i="1"/>
  <c r="I647" i="1" s="1"/>
  <c r="J647" i="1"/>
  <c r="O647" i="1"/>
  <c r="P647" i="1" s="1"/>
  <c r="Q647" i="1"/>
  <c r="U647" i="1"/>
  <c r="V647" i="1"/>
  <c r="W647" i="1"/>
  <c r="X647" i="1"/>
  <c r="B648" i="1"/>
  <c r="C648" i="1"/>
  <c r="D648" i="1"/>
  <c r="E648" i="1"/>
  <c r="F648" i="1"/>
  <c r="G648" i="1"/>
  <c r="H648" i="1"/>
  <c r="I648" i="1" s="1"/>
  <c r="J648" i="1"/>
  <c r="O648" i="1"/>
  <c r="T648" i="1" s="1"/>
  <c r="Q648" i="1"/>
  <c r="U648" i="1"/>
  <c r="V648" i="1"/>
  <c r="W648" i="1"/>
  <c r="X648" i="1"/>
  <c r="B649" i="1"/>
  <c r="C649" i="1"/>
  <c r="D649" i="1"/>
  <c r="E649" i="1"/>
  <c r="F649" i="1"/>
  <c r="G649" i="1"/>
  <c r="H649" i="1"/>
  <c r="I649" i="1" s="1"/>
  <c r="J649" i="1"/>
  <c r="O649" i="1"/>
  <c r="T649" i="1" s="1"/>
  <c r="Q649" i="1"/>
  <c r="U649" i="1"/>
  <c r="V649" i="1"/>
  <c r="W649" i="1"/>
  <c r="X649" i="1"/>
  <c r="B650" i="1"/>
  <c r="C650" i="1"/>
  <c r="D650" i="1"/>
  <c r="E650" i="1"/>
  <c r="F650" i="1"/>
  <c r="G650" i="1"/>
  <c r="H650" i="1"/>
  <c r="I650" i="1" s="1"/>
  <c r="J650" i="1"/>
  <c r="O650" i="1"/>
  <c r="S650" i="1" s="1"/>
  <c r="Q650" i="1"/>
  <c r="U650" i="1"/>
  <c r="V650" i="1"/>
  <c r="W650" i="1"/>
  <c r="X650" i="1"/>
  <c r="B651" i="1"/>
  <c r="C651" i="1"/>
  <c r="D651" i="1"/>
  <c r="E651" i="1"/>
  <c r="F651" i="1"/>
  <c r="G651" i="1"/>
  <c r="H651" i="1"/>
  <c r="I651" i="1" s="1"/>
  <c r="J651" i="1"/>
  <c r="O651" i="1"/>
  <c r="S651" i="1" s="1"/>
  <c r="Q651" i="1"/>
  <c r="U651" i="1"/>
  <c r="V651" i="1"/>
  <c r="W651" i="1"/>
  <c r="X651" i="1"/>
  <c r="B652" i="1"/>
  <c r="C652" i="1"/>
  <c r="D652" i="1"/>
  <c r="E652" i="1"/>
  <c r="F652" i="1"/>
  <c r="G652" i="1"/>
  <c r="H652" i="1"/>
  <c r="I652" i="1" s="1"/>
  <c r="J652" i="1"/>
  <c r="O652" i="1"/>
  <c r="T652" i="1" s="1"/>
  <c r="Q652" i="1"/>
  <c r="U652" i="1"/>
  <c r="V652" i="1"/>
  <c r="W652" i="1"/>
  <c r="X652" i="1"/>
  <c r="B653" i="1"/>
  <c r="C653" i="1"/>
  <c r="D653" i="1"/>
  <c r="E653" i="1"/>
  <c r="F653" i="1"/>
  <c r="G653" i="1"/>
  <c r="H653" i="1"/>
  <c r="I653" i="1" s="1"/>
  <c r="J653" i="1"/>
  <c r="O653" i="1"/>
  <c r="S653" i="1" s="1"/>
  <c r="Q653" i="1"/>
  <c r="U653" i="1"/>
  <c r="V653" i="1"/>
  <c r="W653" i="1"/>
  <c r="X653" i="1"/>
  <c r="B654" i="1"/>
  <c r="C654" i="1"/>
  <c r="D654" i="1"/>
  <c r="E654" i="1"/>
  <c r="F654" i="1"/>
  <c r="G654" i="1"/>
  <c r="H654" i="1"/>
  <c r="I654" i="1" s="1"/>
  <c r="J654" i="1"/>
  <c r="O654" i="1"/>
  <c r="T654" i="1" s="1"/>
  <c r="Q654" i="1"/>
  <c r="U654" i="1"/>
  <c r="V654" i="1"/>
  <c r="W654" i="1"/>
  <c r="X654" i="1"/>
  <c r="B655" i="1"/>
  <c r="C655" i="1"/>
  <c r="D655" i="1"/>
  <c r="E655" i="1"/>
  <c r="F655" i="1"/>
  <c r="G655" i="1"/>
  <c r="H655" i="1"/>
  <c r="I655" i="1" s="1"/>
  <c r="J655" i="1"/>
  <c r="O655" i="1"/>
  <c r="P655" i="1" s="1"/>
  <c r="Q655" i="1"/>
  <c r="U655" i="1"/>
  <c r="V655" i="1"/>
  <c r="W655" i="1"/>
  <c r="X655" i="1"/>
  <c r="B656" i="1"/>
  <c r="C656" i="1"/>
  <c r="D656" i="1"/>
  <c r="E656" i="1"/>
  <c r="F656" i="1"/>
  <c r="G656" i="1"/>
  <c r="H656" i="1"/>
  <c r="I656" i="1" s="1"/>
  <c r="J656" i="1"/>
  <c r="O656" i="1"/>
  <c r="Q656" i="1"/>
  <c r="U656" i="1"/>
  <c r="V656" i="1"/>
  <c r="W656" i="1"/>
  <c r="X656" i="1"/>
  <c r="B657" i="1"/>
  <c r="C657" i="1"/>
  <c r="D657" i="1"/>
  <c r="E657" i="1"/>
  <c r="F657" i="1"/>
  <c r="G657" i="1"/>
  <c r="H657" i="1"/>
  <c r="I657" i="1" s="1"/>
  <c r="J657" i="1"/>
  <c r="O657" i="1"/>
  <c r="Q657" i="1"/>
  <c r="U657" i="1"/>
  <c r="V657" i="1"/>
  <c r="W657" i="1"/>
  <c r="X657" i="1"/>
  <c r="B658" i="1"/>
  <c r="C658" i="1"/>
  <c r="D658" i="1"/>
  <c r="E658" i="1"/>
  <c r="F658" i="1"/>
  <c r="G658" i="1"/>
  <c r="H658" i="1"/>
  <c r="I658" i="1" s="1"/>
  <c r="J658" i="1"/>
  <c r="O658" i="1"/>
  <c r="P658" i="1" s="1"/>
  <c r="Q658" i="1"/>
  <c r="U658" i="1"/>
  <c r="V658" i="1"/>
  <c r="W658" i="1"/>
  <c r="X658" i="1"/>
  <c r="B659" i="1"/>
  <c r="C659" i="1"/>
  <c r="D659" i="1"/>
  <c r="E659" i="1"/>
  <c r="F659" i="1"/>
  <c r="G659" i="1"/>
  <c r="H659" i="1"/>
  <c r="I659" i="1" s="1"/>
  <c r="J659" i="1"/>
  <c r="O659" i="1"/>
  <c r="Q659" i="1"/>
  <c r="U659" i="1"/>
  <c r="V659" i="1"/>
  <c r="W659" i="1"/>
  <c r="X659" i="1"/>
  <c r="B660" i="1"/>
  <c r="C660" i="1"/>
  <c r="D660" i="1"/>
  <c r="E660" i="1"/>
  <c r="F660" i="1"/>
  <c r="G660" i="1"/>
  <c r="H660" i="1"/>
  <c r="I660" i="1" s="1"/>
  <c r="J660" i="1"/>
  <c r="O660" i="1"/>
  <c r="Q660" i="1"/>
  <c r="U660" i="1"/>
  <c r="V660" i="1"/>
  <c r="W660" i="1"/>
  <c r="X660" i="1"/>
  <c r="B661" i="1"/>
  <c r="C661" i="1"/>
  <c r="D661" i="1"/>
  <c r="E661" i="1"/>
  <c r="F661" i="1"/>
  <c r="G661" i="1"/>
  <c r="H661" i="1"/>
  <c r="I661" i="1" s="1"/>
  <c r="J661" i="1"/>
  <c r="O661" i="1"/>
  <c r="Q661" i="1"/>
  <c r="U661" i="1"/>
  <c r="V661" i="1"/>
  <c r="W661" i="1"/>
  <c r="X661" i="1"/>
  <c r="B662" i="1"/>
  <c r="C662" i="1"/>
  <c r="D662" i="1"/>
  <c r="E662" i="1"/>
  <c r="F662" i="1"/>
  <c r="G662" i="1"/>
  <c r="H662" i="1"/>
  <c r="I662" i="1" s="1"/>
  <c r="J662" i="1"/>
  <c r="O662" i="1"/>
  <c r="Q662" i="1"/>
  <c r="U662" i="1"/>
  <c r="V662" i="1"/>
  <c r="W662" i="1"/>
  <c r="X662" i="1"/>
  <c r="B663" i="1"/>
  <c r="C663" i="1"/>
  <c r="D663" i="1"/>
  <c r="E663" i="1"/>
  <c r="F663" i="1"/>
  <c r="G663" i="1"/>
  <c r="H663" i="1"/>
  <c r="I663" i="1" s="1"/>
  <c r="J663" i="1"/>
  <c r="O663" i="1"/>
  <c r="P663" i="1" s="1"/>
  <c r="Q663" i="1"/>
  <c r="U663" i="1"/>
  <c r="V663" i="1"/>
  <c r="W663" i="1"/>
  <c r="X663" i="1"/>
  <c r="B664" i="1"/>
  <c r="C664" i="1"/>
  <c r="D664" i="1"/>
  <c r="E664" i="1"/>
  <c r="F664" i="1"/>
  <c r="G664" i="1"/>
  <c r="H664" i="1"/>
  <c r="I664" i="1" s="1"/>
  <c r="J664" i="1"/>
  <c r="O664" i="1"/>
  <c r="S664" i="1" s="1"/>
  <c r="Q664" i="1"/>
  <c r="U664" i="1"/>
  <c r="V664" i="1"/>
  <c r="W664" i="1"/>
  <c r="X664" i="1"/>
  <c r="B665" i="1"/>
  <c r="C665" i="1"/>
  <c r="D665" i="1"/>
  <c r="E665" i="1"/>
  <c r="F665" i="1"/>
  <c r="G665" i="1"/>
  <c r="H665" i="1"/>
  <c r="I665" i="1" s="1"/>
  <c r="J665" i="1"/>
  <c r="O665" i="1"/>
  <c r="Q665" i="1"/>
  <c r="U665" i="1"/>
  <c r="V665" i="1"/>
  <c r="W665" i="1"/>
  <c r="X665" i="1"/>
  <c r="B666" i="1"/>
  <c r="C666" i="1"/>
  <c r="D666" i="1"/>
  <c r="E666" i="1"/>
  <c r="F666" i="1"/>
  <c r="G666" i="1"/>
  <c r="H666" i="1"/>
  <c r="I666" i="1" s="1"/>
  <c r="J666" i="1"/>
  <c r="O666" i="1"/>
  <c r="Q666" i="1"/>
  <c r="U666" i="1"/>
  <c r="V666" i="1"/>
  <c r="W666" i="1"/>
  <c r="X666" i="1"/>
  <c r="B667" i="1"/>
  <c r="C667" i="1"/>
  <c r="D667" i="1"/>
  <c r="E667" i="1"/>
  <c r="F667" i="1"/>
  <c r="G667" i="1"/>
  <c r="H667" i="1"/>
  <c r="I667" i="1" s="1"/>
  <c r="J667" i="1"/>
  <c r="O667" i="1"/>
  <c r="S667" i="1" s="1"/>
  <c r="Q667" i="1"/>
  <c r="U667" i="1"/>
  <c r="V667" i="1"/>
  <c r="W667" i="1"/>
  <c r="X667" i="1"/>
  <c r="B668" i="1"/>
  <c r="C668" i="1"/>
  <c r="D668" i="1"/>
  <c r="E668" i="1"/>
  <c r="F668" i="1"/>
  <c r="G668" i="1"/>
  <c r="H668" i="1"/>
  <c r="I668" i="1" s="1"/>
  <c r="J668" i="1"/>
  <c r="O668" i="1"/>
  <c r="S668" i="1" s="1"/>
  <c r="Q668" i="1"/>
  <c r="U668" i="1"/>
  <c r="V668" i="1"/>
  <c r="W668" i="1"/>
  <c r="X668" i="1"/>
  <c r="B669" i="1"/>
  <c r="C669" i="1"/>
  <c r="D669" i="1"/>
  <c r="E669" i="1"/>
  <c r="F669" i="1"/>
  <c r="G669" i="1"/>
  <c r="H669" i="1"/>
  <c r="I669" i="1" s="1"/>
  <c r="J669" i="1"/>
  <c r="O669" i="1"/>
  <c r="Q669" i="1"/>
  <c r="U669" i="1"/>
  <c r="V669" i="1"/>
  <c r="W669" i="1"/>
  <c r="X669" i="1"/>
  <c r="B670" i="1"/>
  <c r="C670" i="1"/>
  <c r="D670" i="1"/>
  <c r="E670" i="1"/>
  <c r="F670" i="1"/>
  <c r="G670" i="1"/>
  <c r="H670" i="1"/>
  <c r="I670" i="1" s="1"/>
  <c r="J670" i="1"/>
  <c r="O670" i="1"/>
  <c r="Q670" i="1"/>
  <c r="U670" i="1"/>
  <c r="V670" i="1"/>
  <c r="W670" i="1"/>
  <c r="X670" i="1"/>
  <c r="B671" i="1"/>
  <c r="C671" i="1"/>
  <c r="D671" i="1"/>
  <c r="E671" i="1"/>
  <c r="F671" i="1"/>
  <c r="G671" i="1"/>
  <c r="H671" i="1"/>
  <c r="I671" i="1" s="1"/>
  <c r="J671" i="1"/>
  <c r="O671" i="1"/>
  <c r="S671" i="1" s="1"/>
  <c r="Q671" i="1"/>
  <c r="U671" i="1"/>
  <c r="V671" i="1"/>
  <c r="W671" i="1"/>
  <c r="X671" i="1"/>
  <c r="B672" i="1"/>
  <c r="C672" i="1"/>
  <c r="D672" i="1"/>
  <c r="E672" i="1"/>
  <c r="F672" i="1"/>
  <c r="G672" i="1"/>
  <c r="H672" i="1"/>
  <c r="I672" i="1" s="1"/>
  <c r="J672" i="1"/>
  <c r="O672" i="1"/>
  <c r="S672" i="1" s="1"/>
  <c r="Q672" i="1"/>
  <c r="U672" i="1"/>
  <c r="V672" i="1"/>
  <c r="W672" i="1"/>
  <c r="X672" i="1"/>
  <c r="B673" i="1"/>
  <c r="C673" i="1"/>
  <c r="D673" i="1"/>
  <c r="E673" i="1"/>
  <c r="F673" i="1"/>
  <c r="G673" i="1"/>
  <c r="H673" i="1"/>
  <c r="I673" i="1" s="1"/>
  <c r="J673" i="1"/>
  <c r="O673" i="1"/>
  <c r="S673" i="1" s="1"/>
  <c r="Q673" i="1"/>
  <c r="U673" i="1"/>
  <c r="V673" i="1"/>
  <c r="W673" i="1"/>
  <c r="X673" i="1"/>
  <c r="B674" i="1"/>
  <c r="C674" i="1"/>
  <c r="D674" i="1"/>
  <c r="E674" i="1"/>
  <c r="F674" i="1"/>
  <c r="G674" i="1"/>
  <c r="H674" i="1"/>
  <c r="I674" i="1" s="1"/>
  <c r="J674" i="1"/>
  <c r="O674" i="1"/>
  <c r="P674" i="1" s="1"/>
  <c r="Q674" i="1"/>
  <c r="U674" i="1"/>
  <c r="V674" i="1"/>
  <c r="W674" i="1"/>
  <c r="X674" i="1"/>
  <c r="B675" i="1"/>
  <c r="C675" i="1"/>
  <c r="D675" i="1"/>
  <c r="E675" i="1"/>
  <c r="F675" i="1"/>
  <c r="G675" i="1"/>
  <c r="H675" i="1"/>
  <c r="I675" i="1" s="1"/>
  <c r="J675" i="1"/>
  <c r="O675" i="1"/>
  <c r="Q675" i="1"/>
  <c r="U675" i="1"/>
  <c r="V675" i="1"/>
  <c r="W675" i="1"/>
  <c r="X675" i="1"/>
  <c r="B676" i="1"/>
  <c r="C676" i="1"/>
  <c r="D676" i="1"/>
  <c r="E676" i="1"/>
  <c r="F676" i="1"/>
  <c r="G676" i="1"/>
  <c r="H676" i="1"/>
  <c r="I676" i="1" s="1"/>
  <c r="J676" i="1"/>
  <c r="O676" i="1"/>
  <c r="P676" i="1" s="1"/>
  <c r="Q676" i="1"/>
  <c r="U676" i="1"/>
  <c r="V676" i="1"/>
  <c r="W676" i="1"/>
  <c r="X676" i="1"/>
  <c r="B677" i="1"/>
  <c r="C677" i="1"/>
  <c r="D677" i="1"/>
  <c r="E677" i="1"/>
  <c r="F677" i="1"/>
  <c r="G677" i="1"/>
  <c r="H677" i="1"/>
  <c r="I677" i="1" s="1"/>
  <c r="J677" i="1"/>
  <c r="O677" i="1"/>
  <c r="Q677" i="1"/>
  <c r="U677" i="1"/>
  <c r="V677" i="1"/>
  <c r="W677" i="1"/>
  <c r="X677" i="1"/>
  <c r="B678" i="1"/>
  <c r="C678" i="1"/>
  <c r="D678" i="1"/>
  <c r="E678" i="1"/>
  <c r="F678" i="1"/>
  <c r="G678" i="1"/>
  <c r="H678" i="1"/>
  <c r="I678" i="1" s="1"/>
  <c r="J678" i="1"/>
  <c r="O678" i="1"/>
  <c r="P678" i="1" s="1"/>
  <c r="Q678" i="1"/>
  <c r="U678" i="1"/>
  <c r="V678" i="1"/>
  <c r="W678" i="1"/>
  <c r="X678" i="1"/>
  <c r="B679" i="1"/>
  <c r="C679" i="1"/>
  <c r="D679" i="1"/>
  <c r="E679" i="1"/>
  <c r="F679" i="1"/>
  <c r="G679" i="1"/>
  <c r="H679" i="1"/>
  <c r="I679" i="1" s="1"/>
  <c r="J679" i="1"/>
  <c r="O679" i="1"/>
  <c r="S679" i="1" s="1"/>
  <c r="Q679" i="1"/>
  <c r="U679" i="1"/>
  <c r="V679" i="1"/>
  <c r="W679" i="1"/>
  <c r="X679" i="1"/>
  <c r="B680" i="1"/>
  <c r="C680" i="1"/>
  <c r="D680" i="1"/>
  <c r="E680" i="1"/>
  <c r="F680" i="1"/>
  <c r="G680" i="1"/>
  <c r="H680" i="1"/>
  <c r="I680" i="1" s="1"/>
  <c r="J680" i="1"/>
  <c r="O680" i="1"/>
  <c r="S680" i="1" s="1"/>
  <c r="Q680" i="1"/>
  <c r="U680" i="1"/>
  <c r="V680" i="1"/>
  <c r="W680" i="1"/>
  <c r="X680" i="1"/>
  <c r="B681" i="1"/>
  <c r="C681" i="1"/>
  <c r="D681" i="1"/>
  <c r="E681" i="1"/>
  <c r="F681" i="1"/>
  <c r="G681" i="1"/>
  <c r="H681" i="1"/>
  <c r="I681" i="1" s="1"/>
  <c r="J681" i="1"/>
  <c r="O681" i="1"/>
  <c r="Q681" i="1"/>
  <c r="U681" i="1"/>
  <c r="V681" i="1"/>
  <c r="W681" i="1"/>
  <c r="X681" i="1"/>
  <c r="B682" i="1"/>
  <c r="C682" i="1"/>
  <c r="D682" i="1"/>
  <c r="E682" i="1"/>
  <c r="F682" i="1"/>
  <c r="G682" i="1"/>
  <c r="H682" i="1"/>
  <c r="I682" i="1" s="1"/>
  <c r="J682" i="1"/>
  <c r="O682" i="1"/>
  <c r="T682" i="1" s="1"/>
  <c r="Q682" i="1"/>
  <c r="U682" i="1"/>
  <c r="V682" i="1"/>
  <c r="W682" i="1"/>
  <c r="X682" i="1"/>
  <c r="B683" i="1"/>
  <c r="C683" i="1"/>
  <c r="D683" i="1"/>
  <c r="E683" i="1"/>
  <c r="F683" i="1"/>
  <c r="G683" i="1"/>
  <c r="H683" i="1"/>
  <c r="I683" i="1" s="1"/>
  <c r="J683" i="1"/>
  <c r="O683" i="1"/>
  <c r="S683" i="1" s="1"/>
  <c r="Q683" i="1"/>
  <c r="U683" i="1"/>
  <c r="V683" i="1"/>
  <c r="W683" i="1"/>
  <c r="X683" i="1"/>
  <c r="B684" i="1"/>
  <c r="C684" i="1"/>
  <c r="D684" i="1"/>
  <c r="E684" i="1"/>
  <c r="F684" i="1"/>
  <c r="G684" i="1"/>
  <c r="H684" i="1"/>
  <c r="I684" i="1" s="1"/>
  <c r="J684" i="1"/>
  <c r="O684" i="1"/>
  <c r="S684" i="1" s="1"/>
  <c r="Q684" i="1"/>
  <c r="U684" i="1"/>
  <c r="V684" i="1"/>
  <c r="W684" i="1"/>
  <c r="X684" i="1"/>
  <c r="B685" i="1"/>
  <c r="C685" i="1"/>
  <c r="D685" i="1"/>
  <c r="E685" i="1"/>
  <c r="F685" i="1"/>
  <c r="G685" i="1"/>
  <c r="H685" i="1"/>
  <c r="I685" i="1" s="1"/>
  <c r="J685" i="1"/>
  <c r="O685" i="1"/>
  <c r="Q685" i="1"/>
  <c r="U685" i="1"/>
  <c r="V685" i="1"/>
  <c r="W685" i="1"/>
  <c r="X685" i="1"/>
  <c r="B686" i="1"/>
  <c r="C686" i="1"/>
  <c r="D686" i="1"/>
  <c r="E686" i="1"/>
  <c r="F686" i="1"/>
  <c r="G686" i="1"/>
  <c r="H686" i="1"/>
  <c r="I686" i="1" s="1"/>
  <c r="J686" i="1"/>
  <c r="O686" i="1"/>
  <c r="P686" i="1" s="1"/>
  <c r="Q686" i="1"/>
  <c r="U686" i="1"/>
  <c r="V686" i="1"/>
  <c r="W686" i="1"/>
  <c r="X686" i="1"/>
  <c r="B687" i="1"/>
  <c r="C687" i="1"/>
  <c r="D687" i="1"/>
  <c r="E687" i="1"/>
  <c r="F687" i="1"/>
  <c r="G687" i="1"/>
  <c r="H687" i="1"/>
  <c r="I687" i="1" s="1"/>
  <c r="J687" i="1"/>
  <c r="O687" i="1"/>
  <c r="Q687" i="1"/>
  <c r="U687" i="1"/>
  <c r="V687" i="1"/>
  <c r="W687" i="1"/>
  <c r="X687" i="1"/>
  <c r="B688" i="1"/>
  <c r="C688" i="1"/>
  <c r="D688" i="1"/>
  <c r="E688" i="1"/>
  <c r="F688" i="1"/>
  <c r="G688" i="1"/>
  <c r="H688" i="1"/>
  <c r="I688" i="1" s="1"/>
  <c r="J688" i="1"/>
  <c r="O688" i="1"/>
  <c r="Q688" i="1"/>
  <c r="U688" i="1"/>
  <c r="V688" i="1"/>
  <c r="W688" i="1"/>
  <c r="X688" i="1"/>
  <c r="B689" i="1"/>
  <c r="C689" i="1"/>
  <c r="D689" i="1"/>
  <c r="E689" i="1"/>
  <c r="F689" i="1"/>
  <c r="G689" i="1"/>
  <c r="H689" i="1"/>
  <c r="I689" i="1" s="1"/>
  <c r="J689" i="1"/>
  <c r="O689" i="1"/>
  <c r="Q689" i="1"/>
  <c r="U689" i="1"/>
  <c r="V689" i="1"/>
  <c r="W689" i="1"/>
  <c r="X689" i="1"/>
  <c r="B690" i="1"/>
  <c r="C690" i="1"/>
  <c r="D690" i="1"/>
  <c r="E690" i="1"/>
  <c r="F690" i="1"/>
  <c r="G690" i="1"/>
  <c r="H690" i="1"/>
  <c r="I690" i="1" s="1"/>
  <c r="J690" i="1"/>
  <c r="O690" i="1"/>
  <c r="P690" i="1" s="1"/>
  <c r="Q690" i="1"/>
  <c r="U690" i="1"/>
  <c r="V690" i="1"/>
  <c r="W690" i="1"/>
  <c r="X690" i="1"/>
  <c r="B691" i="1"/>
  <c r="C691" i="1"/>
  <c r="D691" i="1"/>
  <c r="E691" i="1"/>
  <c r="F691" i="1"/>
  <c r="G691" i="1"/>
  <c r="H691" i="1"/>
  <c r="I691" i="1" s="1"/>
  <c r="J691" i="1"/>
  <c r="O691" i="1"/>
  <c r="Q691" i="1"/>
  <c r="U691" i="1"/>
  <c r="V691" i="1"/>
  <c r="W691" i="1"/>
  <c r="X691" i="1"/>
  <c r="B692" i="1"/>
  <c r="C692" i="1"/>
  <c r="D692" i="1"/>
  <c r="E692" i="1"/>
  <c r="F692" i="1"/>
  <c r="G692" i="1"/>
  <c r="H692" i="1"/>
  <c r="I692" i="1" s="1"/>
  <c r="J692" i="1"/>
  <c r="O692" i="1"/>
  <c r="S692" i="1" s="1"/>
  <c r="Q692" i="1"/>
  <c r="U692" i="1"/>
  <c r="V692" i="1"/>
  <c r="W692" i="1"/>
  <c r="X692" i="1"/>
  <c r="B693" i="1"/>
  <c r="C693" i="1"/>
  <c r="D693" i="1"/>
  <c r="E693" i="1"/>
  <c r="F693" i="1"/>
  <c r="G693" i="1"/>
  <c r="H693" i="1"/>
  <c r="I693" i="1" s="1"/>
  <c r="J693" i="1"/>
  <c r="O693" i="1"/>
  <c r="Q693" i="1"/>
  <c r="U693" i="1"/>
  <c r="V693" i="1"/>
  <c r="W693" i="1"/>
  <c r="X693" i="1"/>
  <c r="B694" i="1"/>
  <c r="C694" i="1"/>
  <c r="D694" i="1"/>
  <c r="E694" i="1"/>
  <c r="F694" i="1"/>
  <c r="G694" i="1"/>
  <c r="H694" i="1"/>
  <c r="I694" i="1" s="1"/>
  <c r="J694" i="1"/>
  <c r="O694" i="1"/>
  <c r="T694" i="1" s="1"/>
  <c r="Q694" i="1"/>
  <c r="U694" i="1"/>
  <c r="V694" i="1"/>
  <c r="W694" i="1"/>
  <c r="X694" i="1"/>
  <c r="B695" i="1"/>
  <c r="C695" i="1"/>
  <c r="D695" i="1"/>
  <c r="E695" i="1"/>
  <c r="F695" i="1"/>
  <c r="G695" i="1"/>
  <c r="H695" i="1"/>
  <c r="I695" i="1" s="1"/>
  <c r="J695" i="1"/>
  <c r="O695" i="1"/>
  <c r="Q695" i="1"/>
  <c r="U695" i="1"/>
  <c r="V695" i="1"/>
  <c r="W695" i="1"/>
  <c r="X695" i="1"/>
  <c r="B696" i="1"/>
  <c r="C696" i="1"/>
  <c r="D696" i="1"/>
  <c r="E696" i="1"/>
  <c r="F696" i="1"/>
  <c r="G696" i="1"/>
  <c r="H696" i="1"/>
  <c r="I696" i="1" s="1"/>
  <c r="J696" i="1"/>
  <c r="O696" i="1"/>
  <c r="S696" i="1" s="1"/>
  <c r="Q696" i="1"/>
  <c r="U696" i="1"/>
  <c r="V696" i="1"/>
  <c r="W696" i="1"/>
  <c r="X696" i="1"/>
  <c r="B697" i="1"/>
  <c r="C697" i="1"/>
  <c r="D697" i="1"/>
  <c r="E697" i="1"/>
  <c r="F697" i="1"/>
  <c r="G697" i="1"/>
  <c r="H697" i="1"/>
  <c r="I697" i="1" s="1"/>
  <c r="J697" i="1"/>
  <c r="O697" i="1"/>
  <c r="P697" i="1" s="1"/>
  <c r="Q697" i="1"/>
  <c r="U697" i="1"/>
  <c r="V697" i="1"/>
  <c r="W697" i="1"/>
  <c r="X697" i="1"/>
  <c r="B698" i="1"/>
  <c r="C698" i="1"/>
  <c r="D698" i="1"/>
  <c r="E698" i="1"/>
  <c r="F698" i="1"/>
  <c r="G698" i="1"/>
  <c r="H698" i="1"/>
  <c r="I698" i="1" s="1"/>
  <c r="J698" i="1"/>
  <c r="O698" i="1"/>
  <c r="P698" i="1" s="1"/>
  <c r="Q698" i="1"/>
  <c r="U698" i="1"/>
  <c r="V698" i="1"/>
  <c r="W698" i="1"/>
  <c r="X698" i="1"/>
  <c r="B699" i="1"/>
  <c r="C699" i="1"/>
  <c r="D699" i="1"/>
  <c r="E699" i="1"/>
  <c r="F699" i="1"/>
  <c r="G699" i="1"/>
  <c r="H699" i="1"/>
  <c r="I699" i="1" s="1"/>
  <c r="J699" i="1"/>
  <c r="O699" i="1"/>
  <c r="P699" i="1" s="1"/>
  <c r="Q699" i="1"/>
  <c r="U699" i="1"/>
  <c r="V699" i="1"/>
  <c r="W699" i="1"/>
  <c r="X699" i="1"/>
  <c r="B700" i="1"/>
  <c r="C700" i="1"/>
  <c r="D700" i="1"/>
  <c r="E700" i="1"/>
  <c r="F700" i="1"/>
  <c r="G700" i="1"/>
  <c r="H700" i="1"/>
  <c r="I700" i="1" s="1"/>
  <c r="J700" i="1"/>
  <c r="O700" i="1"/>
  <c r="P700" i="1" s="1"/>
  <c r="Q700" i="1"/>
  <c r="U700" i="1"/>
  <c r="V700" i="1"/>
  <c r="W700" i="1"/>
  <c r="X700" i="1"/>
  <c r="B701" i="1"/>
  <c r="C701" i="1"/>
  <c r="D701" i="1"/>
  <c r="E701" i="1"/>
  <c r="F701" i="1"/>
  <c r="G701" i="1"/>
  <c r="H701" i="1"/>
  <c r="I701" i="1" s="1"/>
  <c r="J701" i="1"/>
  <c r="O701" i="1"/>
  <c r="Q701" i="1"/>
  <c r="U701" i="1"/>
  <c r="V701" i="1"/>
  <c r="W701" i="1"/>
  <c r="X701" i="1"/>
  <c r="B702" i="1"/>
  <c r="C702" i="1"/>
  <c r="D702" i="1"/>
  <c r="E702" i="1"/>
  <c r="F702" i="1"/>
  <c r="G702" i="1"/>
  <c r="H702" i="1"/>
  <c r="I702" i="1" s="1"/>
  <c r="J702" i="1"/>
  <c r="O702" i="1"/>
  <c r="P702" i="1" s="1"/>
  <c r="Q702" i="1"/>
  <c r="U702" i="1"/>
  <c r="V702" i="1"/>
  <c r="W702" i="1"/>
  <c r="X702" i="1"/>
  <c r="B703" i="1"/>
  <c r="C703" i="1"/>
  <c r="D703" i="1"/>
  <c r="E703" i="1"/>
  <c r="F703" i="1"/>
  <c r="G703" i="1"/>
  <c r="H703" i="1"/>
  <c r="I703" i="1" s="1"/>
  <c r="J703" i="1"/>
  <c r="O703" i="1"/>
  <c r="S703" i="1" s="1"/>
  <c r="Q703" i="1"/>
  <c r="U703" i="1"/>
  <c r="V703" i="1"/>
  <c r="W703" i="1"/>
  <c r="X703" i="1"/>
  <c r="B704" i="1"/>
  <c r="C704" i="1"/>
  <c r="D704" i="1"/>
  <c r="E704" i="1"/>
  <c r="F704" i="1"/>
  <c r="G704" i="1"/>
  <c r="H704" i="1"/>
  <c r="I704" i="1" s="1"/>
  <c r="J704" i="1"/>
  <c r="O704" i="1"/>
  <c r="S704" i="1" s="1"/>
  <c r="Q704" i="1"/>
  <c r="U704" i="1"/>
  <c r="V704" i="1"/>
  <c r="W704" i="1"/>
  <c r="X704" i="1"/>
  <c r="B705" i="1"/>
  <c r="C705" i="1"/>
  <c r="D705" i="1"/>
  <c r="E705" i="1"/>
  <c r="F705" i="1"/>
  <c r="G705" i="1"/>
  <c r="H705" i="1"/>
  <c r="I705" i="1" s="1"/>
  <c r="J705" i="1"/>
  <c r="O705" i="1"/>
  <c r="Q705" i="1"/>
  <c r="U705" i="1"/>
  <c r="V705" i="1"/>
  <c r="W705" i="1"/>
  <c r="X705" i="1"/>
  <c r="B706" i="1"/>
  <c r="C706" i="1"/>
  <c r="D706" i="1"/>
  <c r="E706" i="1"/>
  <c r="F706" i="1"/>
  <c r="G706" i="1"/>
  <c r="H706" i="1"/>
  <c r="I706" i="1" s="1"/>
  <c r="J706" i="1"/>
  <c r="O706" i="1"/>
  <c r="T706" i="1" s="1"/>
  <c r="Q706" i="1"/>
  <c r="U706" i="1"/>
  <c r="V706" i="1"/>
  <c r="W706" i="1"/>
  <c r="X706" i="1"/>
  <c r="B707" i="1"/>
  <c r="C707" i="1"/>
  <c r="D707" i="1"/>
  <c r="E707" i="1"/>
  <c r="F707" i="1"/>
  <c r="G707" i="1"/>
  <c r="H707" i="1"/>
  <c r="I707" i="1" s="1"/>
  <c r="J707" i="1"/>
  <c r="O707" i="1"/>
  <c r="T707" i="1" s="1"/>
  <c r="Q707" i="1"/>
  <c r="U707" i="1"/>
  <c r="V707" i="1"/>
  <c r="W707" i="1"/>
  <c r="X707" i="1"/>
  <c r="B708" i="1"/>
  <c r="C708" i="1"/>
  <c r="D708" i="1"/>
  <c r="E708" i="1"/>
  <c r="F708" i="1"/>
  <c r="G708" i="1"/>
  <c r="H708" i="1"/>
  <c r="I708" i="1" s="1"/>
  <c r="J708" i="1"/>
  <c r="O708" i="1"/>
  <c r="Q708" i="1"/>
  <c r="U708" i="1"/>
  <c r="V708" i="1"/>
  <c r="W708" i="1"/>
  <c r="X708" i="1"/>
  <c r="B709" i="1"/>
  <c r="C709" i="1"/>
  <c r="D709" i="1"/>
  <c r="E709" i="1"/>
  <c r="F709" i="1"/>
  <c r="G709" i="1"/>
  <c r="H709" i="1"/>
  <c r="I709" i="1" s="1"/>
  <c r="J709" i="1"/>
  <c r="O709" i="1"/>
  <c r="S709" i="1" s="1"/>
  <c r="Q709" i="1"/>
  <c r="U709" i="1"/>
  <c r="V709" i="1"/>
  <c r="W709" i="1"/>
  <c r="X709" i="1"/>
  <c r="B710" i="1"/>
  <c r="C710" i="1"/>
  <c r="D710" i="1"/>
  <c r="E710" i="1"/>
  <c r="F710" i="1"/>
  <c r="G710" i="1"/>
  <c r="H710" i="1"/>
  <c r="I710" i="1" s="1"/>
  <c r="J710" i="1"/>
  <c r="O710" i="1"/>
  <c r="T710" i="1" s="1"/>
  <c r="Q710" i="1"/>
  <c r="U710" i="1"/>
  <c r="V710" i="1"/>
  <c r="W710" i="1"/>
  <c r="X710" i="1"/>
  <c r="B711" i="1"/>
  <c r="C711" i="1"/>
  <c r="D711" i="1"/>
  <c r="E711" i="1"/>
  <c r="F711" i="1"/>
  <c r="G711" i="1"/>
  <c r="H711" i="1"/>
  <c r="I711" i="1" s="1"/>
  <c r="J711" i="1"/>
  <c r="O711" i="1"/>
  <c r="Q711" i="1"/>
  <c r="U711" i="1"/>
  <c r="V711" i="1"/>
  <c r="W711" i="1"/>
  <c r="X711" i="1"/>
  <c r="B712" i="1"/>
  <c r="C712" i="1"/>
  <c r="D712" i="1"/>
  <c r="E712" i="1"/>
  <c r="F712" i="1"/>
  <c r="G712" i="1"/>
  <c r="H712" i="1"/>
  <c r="I712" i="1" s="1"/>
  <c r="J712" i="1"/>
  <c r="O712" i="1"/>
  <c r="Q712" i="1"/>
  <c r="U712" i="1"/>
  <c r="V712" i="1"/>
  <c r="W712" i="1"/>
  <c r="X712" i="1"/>
  <c r="B713" i="1"/>
  <c r="C713" i="1"/>
  <c r="D713" i="1"/>
  <c r="E713" i="1"/>
  <c r="F713" i="1"/>
  <c r="G713" i="1"/>
  <c r="H713" i="1"/>
  <c r="I713" i="1" s="1"/>
  <c r="J713" i="1"/>
  <c r="O713" i="1"/>
  <c r="Q713" i="1"/>
  <c r="U713" i="1"/>
  <c r="V713" i="1"/>
  <c r="W713" i="1"/>
  <c r="X713" i="1"/>
  <c r="B714" i="1"/>
  <c r="C714" i="1"/>
  <c r="D714" i="1"/>
  <c r="E714" i="1"/>
  <c r="F714" i="1"/>
  <c r="G714" i="1"/>
  <c r="H714" i="1"/>
  <c r="I714" i="1" s="1"/>
  <c r="J714" i="1"/>
  <c r="O714" i="1"/>
  <c r="P714" i="1" s="1"/>
  <c r="Q714" i="1"/>
  <c r="U714" i="1"/>
  <c r="V714" i="1"/>
  <c r="W714" i="1"/>
  <c r="X714" i="1"/>
  <c r="B715" i="1"/>
  <c r="C715" i="1"/>
  <c r="D715" i="1"/>
  <c r="E715" i="1"/>
  <c r="F715" i="1"/>
  <c r="G715" i="1"/>
  <c r="H715" i="1"/>
  <c r="I715" i="1" s="1"/>
  <c r="J715" i="1"/>
  <c r="O715" i="1"/>
  <c r="S715" i="1" s="1"/>
  <c r="Q715" i="1"/>
  <c r="U715" i="1"/>
  <c r="V715" i="1"/>
  <c r="W715" i="1"/>
  <c r="X715" i="1"/>
  <c r="B716" i="1"/>
  <c r="C716" i="1"/>
  <c r="D716" i="1"/>
  <c r="E716" i="1"/>
  <c r="F716" i="1"/>
  <c r="G716" i="1"/>
  <c r="H716" i="1"/>
  <c r="I716" i="1" s="1"/>
  <c r="J716" i="1"/>
  <c r="O716" i="1"/>
  <c r="Q716" i="1"/>
  <c r="U716" i="1"/>
  <c r="V716" i="1"/>
  <c r="W716" i="1"/>
  <c r="X716" i="1"/>
  <c r="B717" i="1"/>
  <c r="C717" i="1"/>
  <c r="D717" i="1"/>
  <c r="E717" i="1"/>
  <c r="F717" i="1"/>
  <c r="G717" i="1"/>
  <c r="H717" i="1"/>
  <c r="I717" i="1" s="1"/>
  <c r="J717" i="1"/>
  <c r="O717" i="1"/>
  <c r="Q717" i="1"/>
  <c r="U717" i="1"/>
  <c r="V717" i="1"/>
  <c r="W717" i="1"/>
  <c r="X717" i="1"/>
  <c r="B718" i="1"/>
  <c r="C718" i="1"/>
  <c r="D718" i="1"/>
  <c r="E718" i="1"/>
  <c r="F718" i="1"/>
  <c r="G718" i="1"/>
  <c r="H718" i="1"/>
  <c r="I718" i="1" s="1"/>
  <c r="J718" i="1"/>
  <c r="O718" i="1"/>
  <c r="S718" i="1" s="1"/>
  <c r="Q718" i="1"/>
  <c r="U718" i="1"/>
  <c r="V718" i="1"/>
  <c r="W718" i="1"/>
  <c r="X718" i="1"/>
  <c r="B719" i="1"/>
  <c r="C719" i="1"/>
  <c r="D719" i="1"/>
  <c r="E719" i="1"/>
  <c r="F719" i="1"/>
  <c r="G719" i="1"/>
  <c r="H719" i="1"/>
  <c r="I719" i="1" s="1"/>
  <c r="J719" i="1"/>
  <c r="O719" i="1"/>
  <c r="T719" i="1" s="1"/>
  <c r="Q719" i="1"/>
  <c r="U719" i="1"/>
  <c r="V719" i="1"/>
  <c r="W719" i="1"/>
  <c r="X719" i="1"/>
  <c r="B720" i="1"/>
  <c r="C720" i="1"/>
  <c r="D720" i="1"/>
  <c r="E720" i="1"/>
  <c r="F720" i="1"/>
  <c r="G720" i="1"/>
  <c r="H720" i="1"/>
  <c r="I720" i="1" s="1"/>
  <c r="J720" i="1"/>
  <c r="O720" i="1"/>
  <c r="Q720" i="1"/>
  <c r="U720" i="1"/>
  <c r="V720" i="1"/>
  <c r="W720" i="1"/>
  <c r="X720" i="1"/>
  <c r="B721" i="1"/>
  <c r="C721" i="1"/>
  <c r="D721" i="1"/>
  <c r="E721" i="1"/>
  <c r="F721" i="1"/>
  <c r="G721" i="1"/>
  <c r="H721" i="1"/>
  <c r="I721" i="1" s="1"/>
  <c r="J721" i="1"/>
  <c r="O721" i="1"/>
  <c r="Q721" i="1"/>
  <c r="U721" i="1"/>
  <c r="V721" i="1"/>
  <c r="W721" i="1"/>
  <c r="X721" i="1"/>
  <c r="B722" i="1"/>
  <c r="C722" i="1"/>
  <c r="D722" i="1"/>
  <c r="E722" i="1"/>
  <c r="F722" i="1"/>
  <c r="G722" i="1"/>
  <c r="H722" i="1"/>
  <c r="I722" i="1" s="1"/>
  <c r="J722" i="1"/>
  <c r="O722" i="1"/>
  <c r="Q722" i="1"/>
  <c r="U722" i="1"/>
  <c r="V722" i="1"/>
  <c r="W722" i="1"/>
  <c r="X722" i="1"/>
  <c r="B723" i="1"/>
  <c r="C723" i="1"/>
  <c r="D723" i="1"/>
  <c r="E723" i="1"/>
  <c r="F723" i="1"/>
  <c r="G723" i="1"/>
  <c r="H723" i="1"/>
  <c r="I723" i="1" s="1"/>
  <c r="J723" i="1"/>
  <c r="O723" i="1"/>
  <c r="S723" i="1" s="1"/>
  <c r="Q723" i="1"/>
  <c r="U723" i="1"/>
  <c r="V723" i="1"/>
  <c r="W723" i="1"/>
  <c r="X723" i="1"/>
  <c r="B724" i="1"/>
  <c r="C724" i="1"/>
  <c r="D724" i="1"/>
  <c r="E724" i="1"/>
  <c r="F724" i="1"/>
  <c r="G724" i="1"/>
  <c r="H724" i="1"/>
  <c r="I724" i="1" s="1"/>
  <c r="J724" i="1"/>
  <c r="O724" i="1"/>
  <c r="Q724" i="1"/>
  <c r="U724" i="1"/>
  <c r="V724" i="1"/>
  <c r="W724" i="1"/>
  <c r="X724" i="1"/>
  <c r="B725" i="1"/>
  <c r="C725" i="1"/>
  <c r="D725" i="1"/>
  <c r="E725" i="1"/>
  <c r="F725" i="1"/>
  <c r="G725" i="1"/>
  <c r="H725" i="1"/>
  <c r="I725" i="1" s="1"/>
  <c r="J725" i="1"/>
  <c r="O725" i="1"/>
  <c r="P725" i="1" s="1"/>
  <c r="Q725" i="1"/>
  <c r="U725" i="1"/>
  <c r="V725" i="1"/>
  <c r="W725" i="1"/>
  <c r="X725" i="1"/>
  <c r="B726" i="1"/>
  <c r="C726" i="1"/>
  <c r="D726" i="1"/>
  <c r="E726" i="1"/>
  <c r="F726" i="1"/>
  <c r="G726" i="1"/>
  <c r="H726" i="1"/>
  <c r="I726" i="1" s="1"/>
  <c r="J726" i="1"/>
  <c r="O726" i="1"/>
  <c r="Q726" i="1"/>
  <c r="U726" i="1"/>
  <c r="V726" i="1"/>
  <c r="W726" i="1"/>
  <c r="X726" i="1"/>
  <c r="B727" i="1"/>
  <c r="C727" i="1"/>
  <c r="D727" i="1"/>
  <c r="E727" i="1"/>
  <c r="F727" i="1"/>
  <c r="G727" i="1"/>
  <c r="H727" i="1"/>
  <c r="I727" i="1" s="1"/>
  <c r="J727" i="1"/>
  <c r="O727" i="1"/>
  <c r="S727" i="1" s="1"/>
  <c r="Q727" i="1"/>
  <c r="U727" i="1"/>
  <c r="V727" i="1"/>
  <c r="W727" i="1"/>
  <c r="X727" i="1"/>
  <c r="B728" i="1"/>
  <c r="C728" i="1"/>
  <c r="D728" i="1"/>
  <c r="E728" i="1"/>
  <c r="F728" i="1"/>
  <c r="G728" i="1"/>
  <c r="H728" i="1"/>
  <c r="I728" i="1" s="1"/>
  <c r="J728" i="1"/>
  <c r="O728" i="1"/>
  <c r="Q728" i="1"/>
  <c r="U728" i="1"/>
  <c r="V728" i="1"/>
  <c r="W728" i="1"/>
  <c r="X728" i="1"/>
  <c r="B729" i="1"/>
  <c r="C729" i="1"/>
  <c r="D729" i="1"/>
  <c r="E729" i="1"/>
  <c r="F729" i="1"/>
  <c r="G729" i="1"/>
  <c r="H729" i="1"/>
  <c r="I729" i="1" s="1"/>
  <c r="J729" i="1"/>
  <c r="O729" i="1"/>
  <c r="Q729" i="1"/>
  <c r="U729" i="1"/>
  <c r="V729" i="1"/>
  <c r="W729" i="1"/>
  <c r="X729" i="1"/>
  <c r="B730" i="1"/>
  <c r="C730" i="1"/>
  <c r="D730" i="1"/>
  <c r="E730" i="1"/>
  <c r="F730" i="1"/>
  <c r="G730" i="1"/>
  <c r="H730" i="1"/>
  <c r="I730" i="1" s="1"/>
  <c r="J730" i="1"/>
  <c r="O730" i="1"/>
  <c r="Q730" i="1"/>
  <c r="U730" i="1"/>
  <c r="V730" i="1"/>
  <c r="W730" i="1"/>
  <c r="X730" i="1"/>
  <c r="B731" i="1"/>
  <c r="C731" i="1"/>
  <c r="D731" i="1"/>
  <c r="E731" i="1"/>
  <c r="F731" i="1"/>
  <c r="G731" i="1"/>
  <c r="H731" i="1"/>
  <c r="I731" i="1" s="1"/>
  <c r="J731" i="1"/>
  <c r="O731" i="1"/>
  <c r="T731" i="1" s="1"/>
  <c r="Q731" i="1"/>
  <c r="U731" i="1"/>
  <c r="V731" i="1"/>
  <c r="W731" i="1"/>
  <c r="X731" i="1"/>
  <c r="B732" i="1"/>
  <c r="C732" i="1"/>
  <c r="D732" i="1"/>
  <c r="E732" i="1"/>
  <c r="F732" i="1"/>
  <c r="G732" i="1"/>
  <c r="H732" i="1"/>
  <c r="I732" i="1" s="1"/>
  <c r="J732" i="1"/>
  <c r="O732" i="1"/>
  <c r="Q732" i="1"/>
  <c r="U732" i="1"/>
  <c r="V732" i="1"/>
  <c r="W732" i="1"/>
  <c r="X732" i="1"/>
  <c r="B733" i="1"/>
  <c r="C733" i="1"/>
  <c r="D733" i="1"/>
  <c r="E733" i="1"/>
  <c r="F733" i="1"/>
  <c r="G733" i="1"/>
  <c r="H733" i="1"/>
  <c r="I733" i="1" s="1"/>
  <c r="J733" i="1"/>
  <c r="O733" i="1"/>
  <c r="P733" i="1" s="1"/>
  <c r="Q733" i="1"/>
  <c r="U733" i="1"/>
  <c r="V733" i="1"/>
  <c r="W733" i="1"/>
  <c r="X733" i="1"/>
  <c r="B734" i="1"/>
  <c r="C734" i="1"/>
  <c r="D734" i="1"/>
  <c r="E734" i="1"/>
  <c r="F734" i="1"/>
  <c r="G734" i="1"/>
  <c r="H734" i="1"/>
  <c r="I734" i="1" s="1"/>
  <c r="J734" i="1"/>
  <c r="O734" i="1"/>
  <c r="Q734" i="1"/>
  <c r="U734" i="1"/>
  <c r="V734" i="1"/>
  <c r="W734" i="1"/>
  <c r="X734" i="1"/>
  <c r="B735" i="1"/>
  <c r="C735" i="1"/>
  <c r="D735" i="1"/>
  <c r="E735" i="1"/>
  <c r="F735" i="1"/>
  <c r="G735" i="1"/>
  <c r="H735" i="1"/>
  <c r="I735" i="1" s="1"/>
  <c r="J735" i="1"/>
  <c r="O735" i="1"/>
  <c r="Q735" i="1"/>
  <c r="U735" i="1"/>
  <c r="V735" i="1"/>
  <c r="W735" i="1"/>
  <c r="X735" i="1"/>
  <c r="B736" i="1"/>
  <c r="C736" i="1"/>
  <c r="D736" i="1"/>
  <c r="E736" i="1"/>
  <c r="F736" i="1"/>
  <c r="G736" i="1"/>
  <c r="H736" i="1"/>
  <c r="I736" i="1" s="1"/>
  <c r="J736" i="1"/>
  <c r="O736" i="1"/>
  <c r="Q736" i="1"/>
  <c r="U736" i="1"/>
  <c r="V736" i="1"/>
  <c r="W736" i="1"/>
  <c r="X736" i="1"/>
  <c r="B737" i="1"/>
  <c r="C737" i="1"/>
  <c r="D737" i="1"/>
  <c r="E737" i="1"/>
  <c r="F737" i="1"/>
  <c r="G737" i="1"/>
  <c r="H737" i="1"/>
  <c r="I737" i="1" s="1"/>
  <c r="J737" i="1"/>
  <c r="O737" i="1"/>
  <c r="S737" i="1" s="1"/>
  <c r="Q737" i="1"/>
  <c r="U737" i="1"/>
  <c r="V737" i="1"/>
  <c r="W737" i="1"/>
  <c r="X737" i="1"/>
  <c r="B738" i="1"/>
  <c r="C738" i="1"/>
  <c r="D738" i="1"/>
  <c r="E738" i="1"/>
  <c r="F738" i="1"/>
  <c r="G738" i="1"/>
  <c r="H738" i="1"/>
  <c r="I738" i="1" s="1"/>
  <c r="J738" i="1"/>
  <c r="O738" i="1"/>
  <c r="Q738" i="1"/>
  <c r="U738" i="1"/>
  <c r="V738" i="1"/>
  <c r="W738" i="1"/>
  <c r="X738" i="1"/>
  <c r="B739" i="1"/>
  <c r="C739" i="1"/>
  <c r="D739" i="1"/>
  <c r="E739" i="1"/>
  <c r="F739" i="1"/>
  <c r="G739" i="1"/>
  <c r="H739" i="1"/>
  <c r="I739" i="1" s="1"/>
  <c r="J739" i="1"/>
  <c r="O739" i="1"/>
  <c r="Q739" i="1"/>
  <c r="U739" i="1"/>
  <c r="V739" i="1"/>
  <c r="W739" i="1"/>
  <c r="X739" i="1"/>
  <c r="B740" i="1"/>
  <c r="C740" i="1"/>
  <c r="D740" i="1"/>
  <c r="E740" i="1"/>
  <c r="F740" i="1"/>
  <c r="G740" i="1"/>
  <c r="H740" i="1"/>
  <c r="I740" i="1" s="1"/>
  <c r="J740" i="1"/>
  <c r="O740" i="1"/>
  <c r="T740" i="1" s="1"/>
  <c r="Q740" i="1"/>
  <c r="U740" i="1"/>
  <c r="V740" i="1"/>
  <c r="W740" i="1"/>
  <c r="X740" i="1"/>
  <c r="B741" i="1"/>
  <c r="C741" i="1"/>
  <c r="D741" i="1"/>
  <c r="E741" i="1"/>
  <c r="F741" i="1"/>
  <c r="G741" i="1"/>
  <c r="H741" i="1"/>
  <c r="I741" i="1" s="1"/>
  <c r="J741" i="1"/>
  <c r="O741" i="1"/>
  <c r="S741" i="1" s="1"/>
  <c r="Q741" i="1"/>
  <c r="U741" i="1"/>
  <c r="V741" i="1"/>
  <c r="W741" i="1"/>
  <c r="X741" i="1"/>
  <c r="B742" i="1"/>
  <c r="C742" i="1"/>
  <c r="D742" i="1"/>
  <c r="E742" i="1"/>
  <c r="F742" i="1"/>
  <c r="G742" i="1"/>
  <c r="H742" i="1"/>
  <c r="I742" i="1" s="1"/>
  <c r="J742" i="1"/>
  <c r="O742" i="1"/>
  <c r="S742" i="1" s="1"/>
  <c r="Q742" i="1"/>
  <c r="U742" i="1"/>
  <c r="V742" i="1"/>
  <c r="W742" i="1"/>
  <c r="X742" i="1"/>
  <c r="B743" i="1"/>
  <c r="C743" i="1"/>
  <c r="D743" i="1"/>
  <c r="E743" i="1"/>
  <c r="F743" i="1"/>
  <c r="G743" i="1"/>
  <c r="H743" i="1"/>
  <c r="I743" i="1" s="1"/>
  <c r="J743" i="1"/>
  <c r="O743" i="1"/>
  <c r="Q743" i="1"/>
  <c r="U743" i="1"/>
  <c r="V743" i="1"/>
  <c r="W743" i="1"/>
  <c r="X743" i="1"/>
  <c r="B744" i="1"/>
  <c r="C744" i="1"/>
  <c r="D744" i="1"/>
  <c r="E744" i="1"/>
  <c r="F744" i="1"/>
  <c r="G744" i="1"/>
  <c r="H744" i="1"/>
  <c r="I744" i="1" s="1"/>
  <c r="J744" i="1"/>
  <c r="O744" i="1"/>
  <c r="T744" i="1" s="1"/>
  <c r="Q744" i="1"/>
  <c r="U744" i="1"/>
  <c r="V744" i="1"/>
  <c r="W744" i="1"/>
  <c r="X744" i="1"/>
  <c r="B745" i="1"/>
  <c r="C745" i="1"/>
  <c r="D745" i="1"/>
  <c r="E745" i="1"/>
  <c r="F745" i="1"/>
  <c r="G745" i="1"/>
  <c r="H745" i="1"/>
  <c r="I745" i="1" s="1"/>
  <c r="J745" i="1"/>
  <c r="O745" i="1"/>
  <c r="Q745" i="1"/>
  <c r="U745" i="1"/>
  <c r="V745" i="1"/>
  <c r="W745" i="1"/>
  <c r="X745" i="1"/>
  <c r="B746" i="1"/>
  <c r="C746" i="1"/>
  <c r="D746" i="1"/>
  <c r="E746" i="1"/>
  <c r="F746" i="1"/>
  <c r="G746" i="1"/>
  <c r="H746" i="1"/>
  <c r="I746" i="1" s="1"/>
  <c r="J746" i="1"/>
  <c r="O746" i="1"/>
  <c r="T746" i="1" s="1"/>
  <c r="Q746" i="1"/>
  <c r="U746" i="1"/>
  <c r="V746" i="1"/>
  <c r="W746" i="1"/>
  <c r="X746" i="1"/>
  <c r="B747" i="1"/>
  <c r="C747" i="1"/>
  <c r="D747" i="1"/>
  <c r="E747" i="1"/>
  <c r="F747" i="1"/>
  <c r="G747" i="1"/>
  <c r="H747" i="1"/>
  <c r="I747" i="1" s="1"/>
  <c r="J747" i="1"/>
  <c r="O747" i="1"/>
  <c r="S747" i="1" s="1"/>
  <c r="Q747" i="1"/>
  <c r="U747" i="1"/>
  <c r="V747" i="1"/>
  <c r="W747" i="1"/>
  <c r="X747" i="1"/>
  <c r="B748" i="1"/>
  <c r="C748" i="1"/>
  <c r="D748" i="1"/>
  <c r="E748" i="1"/>
  <c r="F748" i="1"/>
  <c r="G748" i="1"/>
  <c r="H748" i="1"/>
  <c r="I748" i="1" s="1"/>
  <c r="J748" i="1"/>
  <c r="O748" i="1"/>
  <c r="P748" i="1" s="1"/>
  <c r="Q748" i="1"/>
  <c r="U748" i="1"/>
  <c r="V748" i="1"/>
  <c r="W748" i="1"/>
  <c r="X748" i="1"/>
  <c r="B749" i="1"/>
  <c r="C749" i="1"/>
  <c r="D749" i="1"/>
  <c r="E749" i="1"/>
  <c r="F749" i="1"/>
  <c r="G749" i="1"/>
  <c r="H749" i="1"/>
  <c r="I749" i="1" s="1"/>
  <c r="J749" i="1"/>
  <c r="O749" i="1"/>
  <c r="P749" i="1" s="1"/>
  <c r="Q749" i="1"/>
  <c r="U749" i="1"/>
  <c r="V749" i="1"/>
  <c r="W749" i="1"/>
  <c r="X749" i="1"/>
  <c r="B750" i="1"/>
  <c r="C750" i="1"/>
  <c r="D750" i="1"/>
  <c r="E750" i="1"/>
  <c r="F750" i="1"/>
  <c r="G750" i="1"/>
  <c r="H750" i="1"/>
  <c r="I750" i="1" s="1"/>
  <c r="J750" i="1"/>
  <c r="O750" i="1"/>
  <c r="T750" i="1" s="1"/>
  <c r="Q750" i="1"/>
  <c r="U750" i="1"/>
  <c r="V750" i="1"/>
  <c r="W750" i="1"/>
  <c r="X750" i="1"/>
  <c r="B751" i="1"/>
  <c r="C751" i="1"/>
  <c r="D751" i="1"/>
  <c r="E751" i="1"/>
  <c r="F751" i="1"/>
  <c r="G751" i="1"/>
  <c r="H751" i="1"/>
  <c r="I751" i="1" s="1"/>
  <c r="J751" i="1"/>
  <c r="O751" i="1"/>
  <c r="Q751" i="1"/>
  <c r="U751" i="1"/>
  <c r="V751" i="1"/>
  <c r="W751" i="1"/>
  <c r="X751" i="1"/>
  <c r="B752" i="1"/>
  <c r="C752" i="1"/>
  <c r="D752" i="1"/>
  <c r="E752" i="1"/>
  <c r="F752" i="1"/>
  <c r="G752" i="1"/>
  <c r="H752" i="1"/>
  <c r="I752" i="1" s="1"/>
  <c r="J752" i="1"/>
  <c r="O752" i="1"/>
  <c r="T752" i="1" s="1"/>
  <c r="Q752" i="1"/>
  <c r="U752" i="1"/>
  <c r="V752" i="1"/>
  <c r="W752" i="1"/>
  <c r="X752" i="1"/>
  <c r="B753" i="1"/>
  <c r="C753" i="1"/>
  <c r="D753" i="1"/>
  <c r="E753" i="1"/>
  <c r="F753" i="1"/>
  <c r="G753" i="1"/>
  <c r="H753" i="1"/>
  <c r="I753" i="1" s="1"/>
  <c r="J753" i="1"/>
  <c r="O753" i="1"/>
  <c r="S753" i="1" s="1"/>
  <c r="Q753" i="1"/>
  <c r="U753" i="1"/>
  <c r="V753" i="1"/>
  <c r="W753" i="1"/>
  <c r="X753" i="1"/>
  <c r="B754" i="1"/>
  <c r="C754" i="1"/>
  <c r="D754" i="1"/>
  <c r="E754" i="1"/>
  <c r="F754" i="1"/>
  <c r="G754" i="1"/>
  <c r="H754" i="1"/>
  <c r="I754" i="1" s="1"/>
  <c r="J754" i="1"/>
  <c r="O754" i="1"/>
  <c r="P754" i="1" s="1"/>
  <c r="Q754" i="1"/>
  <c r="U754" i="1"/>
  <c r="V754" i="1"/>
  <c r="W754" i="1"/>
  <c r="X754" i="1"/>
  <c r="B755" i="1"/>
  <c r="C755" i="1"/>
  <c r="D755" i="1"/>
  <c r="E755" i="1"/>
  <c r="F755" i="1"/>
  <c r="G755" i="1"/>
  <c r="H755" i="1"/>
  <c r="I755" i="1" s="1"/>
  <c r="J755" i="1"/>
  <c r="O755" i="1"/>
  <c r="Q755" i="1"/>
  <c r="U755" i="1"/>
  <c r="V755" i="1"/>
  <c r="W755" i="1"/>
  <c r="X755" i="1"/>
  <c r="B756" i="1"/>
  <c r="C756" i="1"/>
  <c r="D756" i="1"/>
  <c r="E756" i="1"/>
  <c r="F756" i="1"/>
  <c r="G756" i="1"/>
  <c r="H756" i="1"/>
  <c r="I756" i="1" s="1"/>
  <c r="J756" i="1"/>
  <c r="O756" i="1"/>
  <c r="T756" i="1" s="1"/>
  <c r="Q756" i="1"/>
  <c r="U756" i="1"/>
  <c r="V756" i="1"/>
  <c r="W756" i="1"/>
  <c r="X756" i="1"/>
  <c r="B757" i="1"/>
  <c r="C757" i="1"/>
  <c r="D757" i="1"/>
  <c r="E757" i="1"/>
  <c r="F757" i="1"/>
  <c r="G757" i="1"/>
  <c r="H757" i="1"/>
  <c r="I757" i="1" s="1"/>
  <c r="J757" i="1"/>
  <c r="O757" i="1"/>
  <c r="Q757" i="1"/>
  <c r="U757" i="1"/>
  <c r="V757" i="1"/>
  <c r="W757" i="1"/>
  <c r="X757" i="1"/>
  <c r="B758" i="1"/>
  <c r="C758" i="1"/>
  <c r="D758" i="1"/>
  <c r="E758" i="1"/>
  <c r="F758" i="1"/>
  <c r="G758" i="1"/>
  <c r="H758" i="1"/>
  <c r="I758" i="1" s="1"/>
  <c r="J758" i="1"/>
  <c r="O758" i="1"/>
  <c r="Q758" i="1"/>
  <c r="U758" i="1"/>
  <c r="V758" i="1"/>
  <c r="W758" i="1"/>
  <c r="X758" i="1"/>
  <c r="B759" i="1"/>
  <c r="C759" i="1"/>
  <c r="D759" i="1"/>
  <c r="E759" i="1"/>
  <c r="F759" i="1"/>
  <c r="G759" i="1"/>
  <c r="H759" i="1"/>
  <c r="I759" i="1" s="1"/>
  <c r="J759" i="1"/>
  <c r="O759" i="1"/>
  <c r="S759" i="1" s="1"/>
  <c r="Q759" i="1"/>
  <c r="U759" i="1"/>
  <c r="V759" i="1"/>
  <c r="W759" i="1"/>
  <c r="X759" i="1"/>
  <c r="B760" i="1"/>
  <c r="C760" i="1"/>
  <c r="D760" i="1"/>
  <c r="E760" i="1"/>
  <c r="F760" i="1"/>
  <c r="G760" i="1"/>
  <c r="H760" i="1"/>
  <c r="I760" i="1" s="1"/>
  <c r="J760" i="1"/>
  <c r="O760" i="1"/>
  <c r="P760" i="1" s="1"/>
  <c r="Q760" i="1"/>
  <c r="U760" i="1"/>
  <c r="V760" i="1"/>
  <c r="W760" i="1"/>
  <c r="X760" i="1"/>
  <c r="B761" i="1"/>
  <c r="C761" i="1"/>
  <c r="D761" i="1"/>
  <c r="E761" i="1"/>
  <c r="F761" i="1"/>
  <c r="G761" i="1"/>
  <c r="H761" i="1"/>
  <c r="I761" i="1" s="1"/>
  <c r="J761" i="1"/>
  <c r="O761" i="1"/>
  <c r="P761" i="1" s="1"/>
  <c r="Q761" i="1"/>
  <c r="U761" i="1"/>
  <c r="V761" i="1"/>
  <c r="W761" i="1"/>
  <c r="X761" i="1"/>
  <c r="B762" i="1"/>
  <c r="C762" i="1"/>
  <c r="D762" i="1"/>
  <c r="E762" i="1"/>
  <c r="F762" i="1"/>
  <c r="G762" i="1"/>
  <c r="H762" i="1"/>
  <c r="I762" i="1" s="1"/>
  <c r="J762" i="1"/>
  <c r="O762" i="1"/>
  <c r="T762" i="1" s="1"/>
  <c r="Q762" i="1"/>
  <c r="U762" i="1"/>
  <c r="V762" i="1"/>
  <c r="W762" i="1"/>
  <c r="X762" i="1"/>
  <c r="B763" i="1"/>
  <c r="C763" i="1"/>
  <c r="D763" i="1"/>
  <c r="E763" i="1"/>
  <c r="F763" i="1"/>
  <c r="G763" i="1"/>
  <c r="H763" i="1"/>
  <c r="I763" i="1" s="1"/>
  <c r="J763" i="1"/>
  <c r="O763" i="1"/>
  <c r="Q763" i="1"/>
  <c r="U763" i="1"/>
  <c r="V763" i="1"/>
  <c r="W763" i="1"/>
  <c r="X763" i="1"/>
  <c r="B764" i="1"/>
  <c r="C764" i="1"/>
  <c r="D764" i="1"/>
  <c r="E764" i="1"/>
  <c r="F764" i="1"/>
  <c r="G764" i="1"/>
  <c r="H764" i="1"/>
  <c r="I764" i="1" s="1"/>
  <c r="J764" i="1"/>
  <c r="O764" i="1"/>
  <c r="Q764" i="1"/>
  <c r="U764" i="1"/>
  <c r="V764" i="1"/>
  <c r="W764" i="1"/>
  <c r="X764" i="1"/>
  <c r="B765" i="1"/>
  <c r="C765" i="1"/>
  <c r="D765" i="1"/>
  <c r="E765" i="1"/>
  <c r="F765" i="1"/>
  <c r="G765" i="1"/>
  <c r="H765" i="1"/>
  <c r="I765" i="1" s="1"/>
  <c r="J765" i="1"/>
  <c r="O765" i="1"/>
  <c r="S765" i="1" s="1"/>
  <c r="Q765" i="1"/>
  <c r="U765" i="1"/>
  <c r="V765" i="1"/>
  <c r="W765" i="1"/>
  <c r="X765" i="1"/>
  <c r="B766" i="1"/>
  <c r="C766" i="1"/>
  <c r="D766" i="1"/>
  <c r="E766" i="1"/>
  <c r="F766" i="1"/>
  <c r="G766" i="1"/>
  <c r="H766" i="1"/>
  <c r="I766" i="1" s="1"/>
  <c r="J766" i="1"/>
  <c r="O766" i="1"/>
  <c r="Q766" i="1"/>
  <c r="U766" i="1"/>
  <c r="V766" i="1"/>
  <c r="W766" i="1"/>
  <c r="X766" i="1"/>
  <c r="B767" i="1"/>
  <c r="C767" i="1"/>
  <c r="D767" i="1"/>
  <c r="E767" i="1"/>
  <c r="F767" i="1"/>
  <c r="G767" i="1"/>
  <c r="H767" i="1"/>
  <c r="I767" i="1" s="1"/>
  <c r="J767" i="1"/>
  <c r="O767" i="1"/>
  <c r="Q767" i="1"/>
  <c r="U767" i="1"/>
  <c r="V767" i="1"/>
  <c r="W767" i="1"/>
  <c r="X767" i="1"/>
  <c r="B768" i="1"/>
  <c r="C768" i="1"/>
  <c r="D768" i="1"/>
  <c r="E768" i="1"/>
  <c r="F768" i="1"/>
  <c r="G768" i="1"/>
  <c r="H768" i="1"/>
  <c r="I768" i="1" s="1"/>
  <c r="J768" i="1"/>
  <c r="O768" i="1"/>
  <c r="T768" i="1" s="1"/>
  <c r="Q768" i="1"/>
  <c r="U768" i="1"/>
  <c r="V768" i="1"/>
  <c r="W768" i="1"/>
  <c r="X768" i="1"/>
  <c r="B769" i="1"/>
  <c r="C769" i="1"/>
  <c r="D769" i="1"/>
  <c r="E769" i="1"/>
  <c r="F769" i="1"/>
  <c r="G769" i="1"/>
  <c r="H769" i="1"/>
  <c r="I769" i="1" s="1"/>
  <c r="J769" i="1"/>
  <c r="O769" i="1"/>
  <c r="Q769" i="1"/>
  <c r="U769" i="1"/>
  <c r="V769" i="1"/>
  <c r="W769" i="1"/>
  <c r="X769" i="1"/>
  <c r="B770" i="1"/>
  <c r="C770" i="1"/>
  <c r="D770" i="1"/>
  <c r="E770" i="1"/>
  <c r="F770" i="1"/>
  <c r="G770" i="1"/>
  <c r="H770" i="1"/>
  <c r="I770" i="1" s="1"/>
  <c r="J770" i="1"/>
  <c r="O770" i="1"/>
  <c r="P770" i="1" s="1"/>
  <c r="Q770" i="1"/>
  <c r="U770" i="1"/>
  <c r="V770" i="1"/>
  <c r="W770" i="1"/>
  <c r="X770" i="1"/>
  <c r="B771" i="1"/>
  <c r="C771" i="1"/>
  <c r="D771" i="1"/>
  <c r="E771" i="1"/>
  <c r="F771" i="1"/>
  <c r="G771" i="1"/>
  <c r="H771" i="1"/>
  <c r="I771" i="1" s="1"/>
  <c r="J771" i="1"/>
  <c r="O771" i="1"/>
  <c r="Q771" i="1"/>
  <c r="U771" i="1"/>
  <c r="V771" i="1"/>
  <c r="W771" i="1"/>
  <c r="X771" i="1"/>
  <c r="B772" i="1"/>
  <c r="C772" i="1"/>
  <c r="D772" i="1"/>
  <c r="E772" i="1"/>
  <c r="F772" i="1"/>
  <c r="G772" i="1"/>
  <c r="H772" i="1"/>
  <c r="I772" i="1" s="1"/>
  <c r="J772" i="1"/>
  <c r="O772" i="1"/>
  <c r="T772" i="1" s="1"/>
  <c r="Q772" i="1"/>
  <c r="U772" i="1"/>
  <c r="V772" i="1"/>
  <c r="W772" i="1"/>
  <c r="X772" i="1"/>
  <c r="B773" i="1"/>
  <c r="C773" i="1"/>
  <c r="D773" i="1"/>
  <c r="E773" i="1"/>
  <c r="F773" i="1"/>
  <c r="G773" i="1"/>
  <c r="H773" i="1"/>
  <c r="I773" i="1" s="1"/>
  <c r="J773" i="1"/>
  <c r="O773" i="1"/>
  <c r="Q773" i="1"/>
  <c r="U773" i="1"/>
  <c r="V773" i="1"/>
  <c r="W773" i="1"/>
  <c r="X773" i="1"/>
  <c r="B774" i="1"/>
  <c r="C774" i="1"/>
  <c r="D774" i="1"/>
  <c r="E774" i="1"/>
  <c r="F774" i="1"/>
  <c r="G774" i="1"/>
  <c r="H774" i="1"/>
  <c r="I774" i="1" s="1"/>
  <c r="J774" i="1"/>
  <c r="O774" i="1"/>
  <c r="T774" i="1" s="1"/>
  <c r="Q774" i="1"/>
  <c r="U774" i="1"/>
  <c r="V774" i="1"/>
  <c r="W774" i="1"/>
  <c r="X774" i="1"/>
  <c r="B775" i="1"/>
  <c r="C775" i="1"/>
  <c r="D775" i="1"/>
  <c r="E775" i="1"/>
  <c r="F775" i="1"/>
  <c r="G775" i="1"/>
  <c r="H775" i="1"/>
  <c r="I775" i="1" s="1"/>
  <c r="J775" i="1"/>
  <c r="O775" i="1"/>
  <c r="Q775" i="1"/>
  <c r="U775" i="1"/>
  <c r="V775" i="1"/>
  <c r="W775" i="1"/>
  <c r="X775" i="1"/>
  <c r="B776" i="1"/>
  <c r="C776" i="1"/>
  <c r="D776" i="1"/>
  <c r="E776" i="1"/>
  <c r="F776" i="1"/>
  <c r="G776" i="1"/>
  <c r="H776" i="1"/>
  <c r="I776" i="1" s="1"/>
  <c r="J776" i="1"/>
  <c r="O776" i="1"/>
  <c r="Q776" i="1"/>
  <c r="U776" i="1"/>
  <c r="V776" i="1"/>
  <c r="W776" i="1"/>
  <c r="X776" i="1"/>
  <c r="B777" i="1"/>
  <c r="C777" i="1"/>
  <c r="D777" i="1"/>
  <c r="E777" i="1"/>
  <c r="F777" i="1"/>
  <c r="G777" i="1"/>
  <c r="H777" i="1"/>
  <c r="I777" i="1" s="1"/>
  <c r="J777" i="1"/>
  <c r="O777" i="1"/>
  <c r="S777" i="1" s="1"/>
  <c r="Q777" i="1"/>
  <c r="U777" i="1"/>
  <c r="V777" i="1"/>
  <c r="W777" i="1"/>
  <c r="X777" i="1"/>
  <c r="B778" i="1"/>
  <c r="C778" i="1"/>
  <c r="D778" i="1"/>
  <c r="E778" i="1"/>
  <c r="F778" i="1"/>
  <c r="G778" i="1"/>
  <c r="H778" i="1"/>
  <c r="I778" i="1" s="1"/>
  <c r="J778" i="1"/>
  <c r="O778" i="1"/>
  <c r="Q778" i="1"/>
  <c r="U778" i="1"/>
  <c r="V778" i="1"/>
  <c r="W778" i="1"/>
  <c r="X778" i="1"/>
  <c r="B779" i="1"/>
  <c r="C779" i="1"/>
  <c r="D779" i="1"/>
  <c r="E779" i="1"/>
  <c r="F779" i="1"/>
  <c r="G779" i="1"/>
  <c r="H779" i="1"/>
  <c r="I779" i="1" s="1"/>
  <c r="J779" i="1"/>
  <c r="O779" i="1"/>
  <c r="Q779" i="1"/>
  <c r="U779" i="1"/>
  <c r="V779" i="1"/>
  <c r="W779" i="1"/>
  <c r="X779" i="1"/>
  <c r="B780" i="1"/>
  <c r="C780" i="1"/>
  <c r="D780" i="1"/>
  <c r="E780" i="1"/>
  <c r="F780" i="1"/>
  <c r="G780" i="1"/>
  <c r="H780" i="1"/>
  <c r="I780" i="1" s="1"/>
  <c r="J780" i="1"/>
  <c r="O780" i="1"/>
  <c r="S780" i="1" s="1"/>
  <c r="Q780" i="1"/>
  <c r="U780" i="1"/>
  <c r="V780" i="1"/>
  <c r="W780" i="1"/>
  <c r="X780" i="1"/>
  <c r="B781" i="1"/>
  <c r="C781" i="1"/>
  <c r="D781" i="1"/>
  <c r="E781" i="1"/>
  <c r="F781" i="1"/>
  <c r="G781" i="1"/>
  <c r="H781" i="1"/>
  <c r="I781" i="1" s="1"/>
  <c r="J781" i="1"/>
  <c r="O781" i="1"/>
  <c r="S781" i="1" s="1"/>
  <c r="Q781" i="1"/>
  <c r="U781" i="1"/>
  <c r="V781" i="1"/>
  <c r="W781" i="1"/>
  <c r="X781" i="1"/>
  <c r="B782" i="1"/>
  <c r="C782" i="1"/>
  <c r="D782" i="1"/>
  <c r="E782" i="1"/>
  <c r="F782" i="1"/>
  <c r="G782" i="1"/>
  <c r="H782" i="1"/>
  <c r="I782" i="1" s="1"/>
  <c r="J782" i="1"/>
  <c r="O782" i="1"/>
  <c r="T782" i="1" s="1"/>
  <c r="Q782" i="1"/>
  <c r="U782" i="1"/>
  <c r="V782" i="1"/>
  <c r="W782" i="1"/>
  <c r="X782" i="1"/>
  <c r="B783" i="1"/>
  <c r="C783" i="1"/>
  <c r="D783" i="1"/>
  <c r="E783" i="1"/>
  <c r="F783" i="1"/>
  <c r="G783" i="1"/>
  <c r="H783" i="1"/>
  <c r="I783" i="1" s="1"/>
  <c r="J783" i="1"/>
  <c r="O783" i="1"/>
  <c r="Q783" i="1"/>
  <c r="U783" i="1"/>
  <c r="V783" i="1"/>
  <c r="W783" i="1"/>
  <c r="X783" i="1"/>
  <c r="B784" i="1"/>
  <c r="C784" i="1"/>
  <c r="D784" i="1"/>
  <c r="E784" i="1"/>
  <c r="F784" i="1"/>
  <c r="G784" i="1"/>
  <c r="H784" i="1"/>
  <c r="I784" i="1" s="1"/>
  <c r="J784" i="1"/>
  <c r="O784" i="1"/>
  <c r="T784" i="1" s="1"/>
  <c r="Q784" i="1"/>
  <c r="U784" i="1"/>
  <c r="V784" i="1"/>
  <c r="W784" i="1"/>
  <c r="X784" i="1"/>
  <c r="B785" i="1"/>
  <c r="C785" i="1"/>
  <c r="D785" i="1"/>
  <c r="E785" i="1"/>
  <c r="F785" i="1"/>
  <c r="G785" i="1"/>
  <c r="H785" i="1"/>
  <c r="I785" i="1" s="1"/>
  <c r="J785" i="1"/>
  <c r="O785" i="1"/>
  <c r="Q785" i="1"/>
  <c r="U785" i="1"/>
  <c r="V785" i="1"/>
  <c r="W785" i="1"/>
  <c r="X785" i="1"/>
  <c r="B786" i="1"/>
  <c r="C786" i="1"/>
  <c r="D786" i="1"/>
  <c r="E786" i="1"/>
  <c r="F786" i="1"/>
  <c r="G786" i="1"/>
  <c r="H786" i="1"/>
  <c r="I786" i="1" s="1"/>
  <c r="J786" i="1"/>
  <c r="O786" i="1"/>
  <c r="T786" i="1" s="1"/>
  <c r="Q786" i="1"/>
  <c r="U786" i="1"/>
  <c r="V786" i="1"/>
  <c r="W786" i="1"/>
  <c r="X786" i="1"/>
  <c r="B787" i="1"/>
  <c r="C787" i="1"/>
  <c r="D787" i="1"/>
  <c r="E787" i="1"/>
  <c r="F787" i="1"/>
  <c r="G787" i="1"/>
  <c r="H787" i="1"/>
  <c r="I787" i="1" s="1"/>
  <c r="J787" i="1"/>
  <c r="O787" i="1"/>
  <c r="Q787" i="1"/>
  <c r="U787" i="1"/>
  <c r="V787" i="1"/>
  <c r="W787" i="1"/>
  <c r="X787" i="1"/>
  <c r="B788" i="1"/>
  <c r="C788" i="1"/>
  <c r="D788" i="1"/>
  <c r="E788" i="1"/>
  <c r="F788" i="1"/>
  <c r="G788" i="1"/>
  <c r="H788" i="1"/>
  <c r="I788" i="1" s="1"/>
  <c r="J788" i="1"/>
  <c r="O788" i="1"/>
  <c r="Q788" i="1"/>
  <c r="U788" i="1"/>
  <c r="V788" i="1"/>
  <c r="W788" i="1"/>
  <c r="X788" i="1"/>
  <c r="B789" i="1"/>
  <c r="C789" i="1"/>
  <c r="D789" i="1"/>
  <c r="E789" i="1"/>
  <c r="F789" i="1"/>
  <c r="G789" i="1"/>
  <c r="H789" i="1"/>
  <c r="I789" i="1" s="1"/>
  <c r="J789" i="1"/>
  <c r="O789" i="1"/>
  <c r="S789" i="1" s="1"/>
  <c r="Q789" i="1"/>
  <c r="U789" i="1"/>
  <c r="V789" i="1"/>
  <c r="W789" i="1"/>
  <c r="X789" i="1"/>
  <c r="B790" i="1"/>
  <c r="C790" i="1"/>
  <c r="D790" i="1"/>
  <c r="E790" i="1"/>
  <c r="F790" i="1"/>
  <c r="G790" i="1"/>
  <c r="H790" i="1"/>
  <c r="I790" i="1" s="1"/>
  <c r="J790" i="1"/>
  <c r="O790" i="1"/>
  <c r="Q790" i="1"/>
  <c r="U790" i="1"/>
  <c r="V790" i="1"/>
  <c r="W790" i="1"/>
  <c r="X790" i="1"/>
  <c r="B791" i="1"/>
  <c r="C791" i="1"/>
  <c r="D791" i="1"/>
  <c r="E791" i="1"/>
  <c r="F791" i="1"/>
  <c r="G791" i="1"/>
  <c r="H791" i="1"/>
  <c r="I791" i="1" s="1"/>
  <c r="J791" i="1"/>
  <c r="O791" i="1"/>
  <c r="Q791" i="1"/>
  <c r="U791" i="1"/>
  <c r="V791" i="1"/>
  <c r="W791" i="1"/>
  <c r="X791" i="1"/>
  <c r="B792" i="1"/>
  <c r="C792" i="1"/>
  <c r="D792" i="1"/>
  <c r="E792" i="1"/>
  <c r="F792" i="1"/>
  <c r="G792" i="1"/>
  <c r="H792" i="1"/>
  <c r="I792" i="1" s="1"/>
  <c r="J792" i="1"/>
  <c r="O792" i="1"/>
  <c r="S792" i="1" s="1"/>
  <c r="Q792" i="1"/>
  <c r="U792" i="1"/>
  <c r="V792" i="1"/>
  <c r="W792" i="1"/>
  <c r="X792" i="1"/>
  <c r="B793" i="1"/>
  <c r="C793" i="1"/>
  <c r="D793" i="1"/>
  <c r="E793" i="1"/>
  <c r="F793" i="1"/>
  <c r="G793" i="1"/>
  <c r="H793" i="1"/>
  <c r="I793" i="1" s="1"/>
  <c r="J793" i="1"/>
  <c r="O793" i="1"/>
  <c r="Q793" i="1"/>
  <c r="U793" i="1"/>
  <c r="V793" i="1"/>
  <c r="W793" i="1"/>
  <c r="X793" i="1"/>
  <c r="B794" i="1"/>
  <c r="C794" i="1"/>
  <c r="D794" i="1"/>
  <c r="E794" i="1"/>
  <c r="F794" i="1"/>
  <c r="G794" i="1"/>
  <c r="H794" i="1"/>
  <c r="I794" i="1" s="1"/>
  <c r="J794" i="1"/>
  <c r="O794" i="1"/>
  <c r="Q794" i="1"/>
  <c r="U794" i="1"/>
  <c r="V794" i="1"/>
  <c r="W794" i="1"/>
  <c r="X794" i="1"/>
  <c r="B795" i="1"/>
  <c r="C795" i="1"/>
  <c r="D795" i="1"/>
  <c r="E795" i="1"/>
  <c r="F795" i="1"/>
  <c r="G795" i="1"/>
  <c r="H795" i="1"/>
  <c r="I795" i="1" s="1"/>
  <c r="J795" i="1"/>
  <c r="O795" i="1"/>
  <c r="P795" i="1" s="1"/>
  <c r="Q795" i="1"/>
  <c r="U795" i="1"/>
  <c r="V795" i="1"/>
  <c r="W795" i="1"/>
  <c r="X795" i="1"/>
  <c r="B796" i="1"/>
  <c r="C796" i="1"/>
  <c r="D796" i="1"/>
  <c r="E796" i="1"/>
  <c r="F796" i="1"/>
  <c r="G796" i="1"/>
  <c r="H796" i="1"/>
  <c r="I796" i="1" s="1"/>
  <c r="J796" i="1"/>
  <c r="O796" i="1"/>
  <c r="T796" i="1" s="1"/>
  <c r="Q796" i="1"/>
  <c r="U796" i="1"/>
  <c r="V796" i="1"/>
  <c r="W796" i="1"/>
  <c r="X796" i="1"/>
  <c r="B797" i="1"/>
  <c r="C797" i="1"/>
  <c r="D797" i="1"/>
  <c r="E797" i="1"/>
  <c r="F797" i="1"/>
  <c r="G797" i="1"/>
  <c r="H797" i="1"/>
  <c r="I797" i="1" s="1"/>
  <c r="J797" i="1"/>
  <c r="O797" i="1"/>
  <c r="Q797" i="1"/>
  <c r="U797" i="1"/>
  <c r="V797" i="1"/>
  <c r="W797" i="1"/>
  <c r="X797" i="1"/>
  <c r="B798" i="1"/>
  <c r="C798" i="1"/>
  <c r="D798" i="1"/>
  <c r="E798" i="1"/>
  <c r="F798" i="1"/>
  <c r="G798" i="1"/>
  <c r="H798" i="1"/>
  <c r="I798" i="1" s="1"/>
  <c r="J798" i="1"/>
  <c r="O798" i="1"/>
  <c r="T798" i="1" s="1"/>
  <c r="Q798" i="1"/>
  <c r="U798" i="1"/>
  <c r="V798" i="1"/>
  <c r="W798" i="1"/>
  <c r="X798" i="1"/>
  <c r="B799" i="1"/>
  <c r="C799" i="1"/>
  <c r="D799" i="1"/>
  <c r="E799" i="1"/>
  <c r="F799" i="1"/>
  <c r="G799" i="1"/>
  <c r="H799" i="1"/>
  <c r="I799" i="1" s="1"/>
  <c r="J799" i="1"/>
  <c r="O799" i="1"/>
  <c r="Q799" i="1"/>
  <c r="U799" i="1"/>
  <c r="V799" i="1"/>
  <c r="W799" i="1"/>
  <c r="X799" i="1"/>
  <c r="B800" i="1"/>
  <c r="C800" i="1"/>
  <c r="D800" i="1"/>
  <c r="E800" i="1"/>
  <c r="F800" i="1"/>
  <c r="G800" i="1"/>
  <c r="H800" i="1"/>
  <c r="I800" i="1" s="1"/>
  <c r="J800" i="1"/>
  <c r="O800" i="1"/>
  <c r="S800" i="1" s="1"/>
  <c r="Q800" i="1"/>
  <c r="U800" i="1"/>
  <c r="V800" i="1"/>
  <c r="W800" i="1"/>
  <c r="X800" i="1"/>
  <c r="B801" i="1"/>
  <c r="C801" i="1"/>
  <c r="D801" i="1"/>
  <c r="E801" i="1"/>
  <c r="F801" i="1"/>
  <c r="G801" i="1"/>
  <c r="H801" i="1"/>
  <c r="I801" i="1" s="1"/>
  <c r="J801" i="1"/>
  <c r="O801" i="1"/>
  <c r="S801" i="1" s="1"/>
  <c r="Q801" i="1"/>
  <c r="U801" i="1"/>
  <c r="V801" i="1"/>
  <c r="W801" i="1"/>
  <c r="X801" i="1"/>
  <c r="B802" i="1"/>
  <c r="C802" i="1"/>
  <c r="D802" i="1"/>
  <c r="E802" i="1"/>
  <c r="F802" i="1"/>
  <c r="G802" i="1"/>
  <c r="H802" i="1"/>
  <c r="I802" i="1" s="1"/>
  <c r="J802" i="1"/>
  <c r="O802" i="1"/>
  <c r="Q802" i="1"/>
  <c r="U802" i="1"/>
  <c r="V802" i="1"/>
  <c r="W802" i="1"/>
  <c r="X802" i="1"/>
  <c r="B803" i="1"/>
  <c r="C803" i="1"/>
  <c r="D803" i="1"/>
  <c r="E803" i="1"/>
  <c r="F803" i="1"/>
  <c r="G803" i="1"/>
  <c r="H803" i="1"/>
  <c r="I803" i="1" s="1"/>
  <c r="J803" i="1"/>
  <c r="O803" i="1"/>
  <c r="Q803" i="1"/>
  <c r="U803" i="1"/>
  <c r="V803" i="1"/>
  <c r="W803" i="1"/>
  <c r="X803" i="1"/>
  <c r="B804" i="1"/>
  <c r="C804" i="1"/>
  <c r="D804" i="1"/>
  <c r="E804" i="1"/>
  <c r="F804" i="1"/>
  <c r="G804" i="1"/>
  <c r="H804" i="1"/>
  <c r="I804" i="1" s="1"/>
  <c r="J804" i="1"/>
  <c r="O804" i="1"/>
  <c r="S804" i="1" s="1"/>
  <c r="Q804" i="1"/>
  <c r="U804" i="1"/>
  <c r="V804" i="1"/>
  <c r="W804" i="1"/>
  <c r="X804" i="1"/>
  <c r="B805" i="1"/>
  <c r="C805" i="1"/>
  <c r="D805" i="1"/>
  <c r="E805" i="1"/>
  <c r="F805" i="1"/>
  <c r="G805" i="1"/>
  <c r="H805" i="1"/>
  <c r="I805" i="1" s="1"/>
  <c r="J805" i="1"/>
  <c r="O805" i="1"/>
  <c r="Q805" i="1"/>
  <c r="U805" i="1"/>
  <c r="V805" i="1"/>
  <c r="W805" i="1"/>
  <c r="X805" i="1"/>
  <c r="B806" i="1"/>
  <c r="C806" i="1"/>
  <c r="D806" i="1"/>
  <c r="E806" i="1"/>
  <c r="F806" i="1"/>
  <c r="G806" i="1"/>
  <c r="H806" i="1"/>
  <c r="I806" i="1" s="1"/>
  <c r="J806" i="1"/>
  <c r="O806" i="1"/>
  <c r="Q806" i="1"/>
  <c r="U806" i="1"/>
  <c r="V806" i="1"/>
  <c r="W806" i="1"/>
  <c r="X806" i="1"/>
  <c r="B807" i="1"/>
  <c r="C807" i="1"/>
  <c r="D807" i="1"/>
  <c r="E807" i="1"/>
  <c r="F807" i="1"/>
  <c r="G807" i="1"/>
  <c r="H807" i="1"/>
  <c r="I807" i="1" s="1"/>
  <c r="J807" i="1"/>
  <c r="O807" i="1"/>
  <c r="P807" i="1" s="1"/>
  <c r="Q807" i="1"/>
  <c r="U807" i="1"/>
  <c r="V807" i="1"/>
  <c r="W807" i="1"/>
  <c r="X807" i="1"/>
  <c r="B808" i="1"/>
  <c r="C808" i="1"/>
  <c r="D808" i="1"/>
  <c r="E808" i="1"/>
  <c r="F808" i="1"/>
  <c r="G808" i="1"/>
  <c r="H808" i="1"/>
  <c r="I808" i="1" s="1"/>
  <c r="J808" i="1"/>
  <c r="O808" i="1"/>
  <c r="T808" i="1" s="1"/>
  <c r="Q808" i="1"/>
  <c r="U808" i="1"/>
  <c r="V808" i="1"/>
  <c r="W808" i="1"/>
  <c r="X808" i="1"/>
  <c r="B809" i="1"/>
  <c r="C809" i="1"/>
  <c r="D809" i="1"/>
  <c r="E809" i="1"/>
  <c r="F809" i="1"/>
  <c r="G809" i="1"/>
  <c r="H809" i="1"/>
  <c r="I809" i="1" s="1"/>
  <c r="J809" i="1"/>
  <c r="O809" i="1"/>
  <c r="T809" i="1" s="1"/>
  <c r="Q809" i="1"/>
  <c r="U809" i="1"/>
  <c r="V809" i="1"/>
  <c r="W809" i="1"/>
  <c r="X809" i="1"/>
  <c r="B810" i="1"/>
  <c r="C810" i="1"/>
  <c r="D810" i="1"/>
  <c r="E810" i="1"/>
  <c r="F810" i="1"/>
  <c r="G810" i="1"/>
  <c r="H810" i="1"/>
  <c r="I810" i="1" s="1"/>
  <c r="J810" i="1"/>
  <c r="O810" i="1"/>
  <c r="T810" i="1" s="1"/>
  <c r="Q810" i="1"/>
  <c r="U810" i="1"/>
  <c r="V810" i="1"/>
  <c r="W810" i="1"/>
  <c r="X810" i="1"/>
  <c r="B811" i="1"/>
  <c r="C811" i="1"/>
  <c r="D811" i="1"/>
  <c r="E811" i="1"/>
  <c r="F811" i="1"/>
  <c r="G811" i="1"/>
  <c r="H811" i="1"/>
  <c r="I811" i="1" s="1"/>
  <c r="J811" i="1"/>
  <c r="O811" i="1"/>
  <c r="Q811" i="1"/>
  <c r="U811" i="1"/>
  <c r="V811" i="1"/>
  <c r="W811" i="1"/>
  <c r="X811" i="1"/>
  <c r="B812" i="1"/>
  <c r="C812" i="1"/>
  <c r="D812" i="1"/>
  <c r="E812" i="1"/>
  <c r="F812" i="1"/>
  <c r="G812" i="1"/>
  <c r="H812" i="1"/>
  <c r="I812" i="1" s="1"/>
  <c r="J812" i="1"/>
  <c r="O812" i="1"/>
  <c r="Q812" i="1"/>
  <c r="U812" i="1"/>
  <c r="V812" i="1"/>
  <c r="W812" i="1"/>
  <c r="X812" i="1"/>
  <c r="B813" i="1"/>
  <c r="C813" i="1"/>
  <c r="D813" i="1"/>
  <c r="E813" i="1"/>
  <c r="F813" i="1"/>
  <c r="G813" i="1"/>
  <c r="H813" i="1"/>
  <c r="I813" i="1" s="1"/>
  <c r="J813" i="1"/>
  <c r="O813" i="1"/>
  <c r="S813" i="1" s="1"/>
  <c r="Q813" i="1"/>
  <c r="U813" i="1"/>
  <c r="V813" i="1"/>
  <c r="W813" i="1"/>
  <c r="X813" i="1"/>
  <c r="B814" i="1"/>
  <c r="C814" i="1"/>
  <c r="D814" i="1"/>
  <c r="E814" i="1"/>
  <c r="F814" i="1"/>
  <c r="G814" i="1"/>
  <c r="H814" i="1"/>
  <c r="I814" i="1" s="1"/>
  <c r="J814" i="1"/>
  <c r="O814" i="1"/>
  <c r="P814" i="1" s="1"/>
  <c r="Q814" i="1"/>
  <c r="U814" i="1"/>
  <c r="V814" i="1"/>
  <c r="W814" i="1"/>
  <c r="X814" i="1"/>
  <c r="B815" i="1"/>
  <c r="C815" i="1"/>
  <c r="D815" i="1"/>
  <c r="E815" i="1"/>
  <c r="F815" i="1"/>
  <c r="G815" i="1"/>
  <c r="H815" i="1"/>
  <c r="I815" i="1" s="1"/>
  <c r="J815" i="1"/>
  <c r="O815" i="1"/>
  <c r="Q815" i="1"/>
  <c r="U815" i="1"/>
  <c r="V815" i="1"/>
  <c r="W815" i="1"/>
  <c r="X815" i="1"/>
  <c r="B816" i="1"/>
  <c r="C816" i="1"/>
  <c r="D816" i="1"/>
  <c r="E816" i="1"/>
  <c r="F816" i="1"/>
  <c r="G816" i="1"/>
  <c r="H816" i="1"/>
  <c r="I816" i="1" s="1"/>
  <c r="J816" i="1"/>
  <c r="O816" i="1"/>
  <c r="S816" i="1" s="1"/>
  <c r="Q816" i="1"/>
  <c r="U816" i="1"/>
  <c r="V816" i="1"/>
  <c r="W816" i="1"/>
  <c r="X816" i="1"/>
  <c r="B817" i="1"/>
  <c r="C817" i="1"/>
  <c r="D817" i="1"/>
  <c r="E817" i="1"/>
  <c r="F817" i="1"/>
  <c r="G817" i="1"/>
  <c r="H817" i="1"/>
  <c r="I817" i="1" s="1"/>
  <c r="J817" i="1"/>
  <c r="O817" i="1"/>
  <c r="Q817" i="1"/>
  <c r="U817" i="1"/>
  <c r="V817" i="1"/>
  <c r="W817" i="1"/>
  <c r="X817" i="1"/>
  <c r="B818" i="1"/>
  <c r="C818" i="1"/>
  <c r="D818" i="1"/>
  <c r="E818" i="1"/>
  <c r="F818" i="1"/>
  <c r="G818" i="1"/>
  <c r="H818" i="1"/>
  <c r="I818" i="1" s="1"/>
  <c r="J818" i="1"/>
  <c r="O818" i="1"/>
  <c r="P818" i="1" s="1"/>
  <c r="Q818" i="1"/>
  <c r="U818" i="1"/>
  <c r="V818" i="1"/>
  <c r="W818" i="1"/>
  <c r="X818" i="1"/>
  <c r="B819" i="1"/>
  <c r="C819" i="1"/>
  <c r="D819" i="1"/>
  <c r="E819" i="1"/>
  <c r="F819" i="1"/>
  <c r="G819" i="1"/>
  <c r="H819" i="1"/>
  <c r="I819" i="1" s="1"/>
  <c r="J819" i="1"/>
  <c r="O819" i="1"/>
  <c r="T819" i="1" s="1"/>
  <c r="Q819" i="1"/>
  <c r="U819" i="1"/>
  <c r="V819" i="1"/>
  <c r="W819" i="1"/>
  <c r="X819" i="1"/>
  <c r="B820" i="1"/>
  <c r="C820" i="1"/>
  <c r="D820" i="1"/>
  <c r="E820" i="1"/>
  <c r="F820" i="1"/>
  <c r="G820" i="1"/>
  <c r="H820" i="1"/>
  <c r="I820" i="1" s="1"/>
  <c r="J820" i="1"/>
  <c r="O820" i="1"/>
  <c r="T820" i="1" s="1"/>
  <c r="Q820" i="1"/>
  <c r="U820" i="1"/>
  <c r="V820" i="1"/>
  <c r="W820" i="1"/>
  <c r="X820" i="1"/>
  <c r="B821" i="1"/>
  <c r="C821" i="1"/>
  <c r="D821" i="1"/>
  <c r="E821" i="1"/>
  <c r="F821" i="1"/>
  <c r="G821" i="1"/>
  <c r="H821" i="1"/>
  <c r="I821" i="1" s="1"/>
  <c r="J821" i="1"/>
  <c r="O821" i="1"/>
  <c r="Q821" i="1"/>
  <c r="U821" i="1"/>
  <c r="V821" i="1"/>
  <c r="W821" i="1"/>
  <c r="X821" i="1"/>
  <c r="B822" i="1"/>
  <c r="C822" i="1"/>
  <c r="D822" i="1"/>
  <c r="E822" i="1"/>
  <c r="F822" i="1"/>
  <c r="G822" i="1"/>
  <c r="H822" i="1"/>
  <c r="I822" i="1" s="1"/>
  <c r="J822" i="1"/>
  <c r="O822" i="1"/>
  <c r="T822" i="1" s="1"/>
  <c r="Q822" i="1"/>
  <c r="U822" i="1"/>
  <c r="V822" i="1"/>
  <c r="W822" i="1"/>
  <c r="X822" i="1"/>
  <c r="B823" i="1"/>
  <c r="C823" i="1"/>
  <c r="D823" i="1"/>
  <c r="E823" i="1"/>
  <c r="F823" i="1"/>
  <c r="G823" i="1"/>
  <c r="H823" i="1"/>
  <c r="I823" i="1" s="1"/>
  <c r="J823" i="1"/>
  <c r="O823" i="1"/>
  <c r="Q823" i="1"/>
  <c r="U823" i="1"/>
  <c r="V823" i="1"/>
  <c r="W823" i="1"/>
  <c r="X823" i="1"/>
  <c r="B824" i="1"/>
  <c r="C824" i="1"/>
  <c r="D824" i="1"/>
  <c r="E824" i="1"/>
  <c r="F824" i="1"/>
  <c r="G824" i="1"/>
  <c r="H824" i="1"/>
  <c r="I824" i="1" s="1"/>
  <c r="J824" i="1"/>
  <c r="O824" i="1"/>
  <c r="S824" i="1" s="1"/>
  <c r="Q824" i="1"/>
  <c r="U824" i="1"/>
  <c r="V824" i="1"/>
  <c r="W824" i="1"/>
  <c r="X824" i="1"/>
  <c r="B825" i="1"/>
  <c r="C825" i="1"/>
  <c r="D825" i="1"/>
  <c r="E825" i="1"/>
  <c r="F825" i="1"/>
  <c r="G825" i="1"/>
  <c r="H825" i="1"/>
  <c r="I825" i="1" s="1"/>
  <c r="J825" i="1"/>
  <c r="O825" i="1"/>
  <c r="S825" i="1" s="1"/>
  <c r="Q825" i="1"/>
  <c r="U825" i="1"/>
  <c r="V825" i="1"/>
  <c r="W825" i="1"/>
  <c r="X825" i="1"/>
  <c r="B826" i="1"/>
  <c r="C826" i="1"/>
  <c r="D826" i="1"/>
  <c r="E826" i="1"/>
  <c r="F826" i="1"/>
  <c r="G826" i="1"/>
  <c r="H826" i="1"/>
  <c r="I826" i="1" s="1"/>
  <c r="J826" i="1"/>
  <c r="O826" i="1"/>
  <c r="T826" i="1" s="1"/>
  <c r="Q826" i="1"/>
  <c r="U826" i="1"/>
  <c r="V826" i="1"/>
  <c r="W826" i="1"/>
  <c r="X826" i="1"/>
  <c r="B827" i="1"/>
  <c r="C827" i="1"/>
  <c r="D827" i="1"/>
  <c r="E827" i="1"/>
  <c r="F827" i="1"/>
  <c r="G827" i="1"/>
  <c r="H827" i="1"/>
  <c r="I827" i="1" s="1"/>
  <c r="J827" i="1"/>
  <c r="O827" i="1"/>
  <c r="T827" i="1" s="1"/>
  <c r="Q827" i="1"/>
  <c r="U827" i="1"/>
  <c r="V827" i="1"/>
  <c r="W827" i="1"/>
  <c r="X827" i="1"/>
  <c r="B828" i="1"/>
  <c r="C828" i="1"/>
  <c r="D828" i="1"/>
  <c r="E828" i="1"/>
  <c r="F828" i="1"/>
  <c r="G828" i="1"/>
  <c r="H828" i="1"/>
  <c r="I828" i="1" s="1"/>
  <c r="J828" i="1"/>
  <c r="O828" i="1"/>
  <c r="Q828" i="1"/>
  <c r="U828" i="1"/>
  <c r="V828" i="1"/>
  <c r="W828" i="1"/>
  <c r="X828" i="1"/>
  <c r="B829" i="1"/>
  <c r="C829" i="1"/>
  <c r="D829" i="1"/>
  <c r="E829" i="1"/>
  <c r="F829" i="1"/>
  <c r="G829" i="1"/>
  <c r="H829" i="1"/>
  <c r="I829" i="1" s="1"/>
  <c r="J829" i="1"/>
  <c r="O829" i="1"/>
  <c r="T829" i="1" s="1"/>
  <c r="Q829" i="1"/>
  <c r="U829" i="1"/>
  <c r="V829" i="1"/>
  <c r="W829" i="1"/>
  <c r="X829" i="1"/>
  <c r="B830" i="1"/>
  <c r="C830" i="1"/>
  <c r="D830" i="1"/>
  <c r="E830" i="1"/>
  <c r="F830" i="1"/>
  <c r="G830" i="1"/>
  <c r="H830" i="1"/>
  <c r="I830" i="1" s="1"/>
  <c r="J830" i="1"/>
  <c r="O830" i="1"/>
  <c r="Q830" i="1"/>
  <c r="U830" i="1"/>
  <c r="V830" i="1"/>
  <c r="W830" i="1"/>
  <c r="X830" i="1"/>
  <c r="B831" i="1"/>
  <c r="C831" i="1"/>
  <c r="D831" i="1"/>
  <c r="E831" i="1"/>
  <c r="F831" i="1"/>
  <c r="G831" i="1"/>
  <c r="H831" i="1"/>
  <c r="I831" i="1" s="1"/>
  <c r="J831" i="1"/>
  <c r="O831" i="1"/>
  <c r="T831" i="1" s="1"/>
  <c r="Q831" i="1"/>
  <c r="U831" i="1"/>
  <c r="V831" i="1"/>
  <c r="W831" i="1"/>
  <c r="X831" i="1"/>
  <c r="B832" i="1"/>
  <c r="C832" i="1"/>
  <c r="D832" i="1"/>
  <c r="E832" i="1"/>
  <c r="F832" i="1"/>
  <c r="G832" i="1"/>
  <c r="H832" i="1"/>
  <c r="I832" i="1" s="1"/>
  <c r="J832" i="1"/>
  <c r="O832" i="1"/>
  <c r="T832" i="1" s="1"/>
  <c r="Q832" i="1"/>
  <c r="U832" i="1"/>
  <c r="V832" i="1"/>
  <c r="W832" i="1"/>
  <c r="X832" i="1"/>
  <c r="B833" i="1"/>
  <c r="C833" i="1"/>
  <c r="D833" i="1"/>
  <c r="E833" i="1"/>
  <c r="F833" i="1"/>
  <c r="G833" i="1"/>
  <c r="H833" i="1"/>
  <c r="I833" i="1" s="1"/>
  <c r="J833" i="1"/>
  <c r="O833" i="1"/>
  <c r="S833" i="1" s="1"/>
  <c r="Q833" i="1"/>
  <c r="U833" i="1"/>
  <c r="V833" i="1"/>
  <c r="W833" i="1"/>
  <c r="X833" i="1"/>
  <c r="B834" i="1"/>
  <c r="C834" i="1"/>
  <c r="D834" i="1"/>
  <c r="E834" i="1"/>
  <c r="F834" i="1"/>
  <c r="G834" i="1"/>
  <c r="H834" i="1"/>
  <c r="I834" i="1" s="1"/>
  <c r="J834" i="1"/>
  <c r="O834" i="1"/>
  <c r="T834" i="1" s="1"/>
  <c r="Q834" i="1"/>
  <c r="U834" i="1"/>
  <c r="V834" i="1"/>
  <c r="W834" i="1"/>
  <c r="X834" i="1"/>
  <c r="B835" i="1"/>
  <c r="C835" i="1"/>
  <c r="D835" i="1"/>
  <c r="E835" i="1"/>
  <c r="F835" i="1"/>
  <c r="G835" i="1"/>
  <c r="H835" i="1"/>
  <c r="I835" i="1" s="1"/>
  <c r="J835" i="1"/>
  <c r="O835" i="1"/>
  <c r="T835" i="1" s="1"/>
  <c r="Q835" i="1"/>
  <c r="U835" i="1"/>
  <c r="V835" i="1"/>
  <c r="W835" i="1"/>
  <c r="X835" i="1"/>
  <c r="B836" i="1"/>
  <c r="C836" i="1"/>
  <c r="D836" i="1"/>
  <c r="E836" i="1"/>
  <c r="F836" i="1"/>
  <c r="G836" i="1"/>
  <c r="H836" i="1"/>
  <c r="I836" i="1" s="1"/>
  <c r="J836" i="1"/>
  <c r="O836" i="1"/>
  <c r="P836" i="1" s="1"/>
  <c r="Q836" i="1"/>
  <c r="U836" i="1"/>
  <c r="V836" i="1"/>
  <c r="W836" i="1"/>
  <c r="X836" i="1"/>
  <c r="B837" i="1"/>
  <c r="C837" i="1"/>
  <c r="D837" i="1"/>
  <c r="E837" i="1"/>
  <c r="F837" i="1"/>
  <c r="G837" i="1"/>
  <c r="H837" i="1"/>
  <c r="I837" i="1" s="1"/>
  <c r="J837" i="1"/>
  <c r="O837" i="1"/>
  <c r="Q837" i="1"/>
  <c r="U837" i="1"/>
  <c r="V837" i="1"/>
  <c r="W837" i="1"/>
  <c r="X837" i="1"/>
  <c r="B838" i="1"/>
  <c r="C838" i="1"/>
  <c r="D838" i="1"/>
  <c r="E838" i="1"/>
  <c r="F838" i="1"/>
  <c r="G838" i="1"/>
  <c r="H838" i="1"/>
  <c r="I838" i="1" s="1"/>
  <c r="J838" i="1"/>
  <c r="O838" i="1"/>
  <c r="P838" i="1" s="1"/>
  <c r="Q838" i="1"/>
  <c r="U838" i="1"/>
  <c r="V838" i="1"/>
  <c r="W838" i="1"/>
  <c r="X838" i="1"/>
  <c r="B839" i="1"/>
  <c r="C839" i="1"/>
  <c r="D839" i="1"/>
  <c r="E839" i="1"/>
  <c r="F839" i="1"/>
  <c r="G839" i="1"/>
  <c r="H839" i="1"/>
  <c r="I839" i="1" s="1"/>
  <c r="J839" i="1"/>
  <c r="O839" i="1"/>
  <c r="T839" i="1" s="1"/>
  <c r="Q839" i="1"/>
  <c r="U839" i="1"/>
  <c r="V839" i="1"/>
  <c r="W839" i="1"/>
  <c r="X839" i="1"/>
  <c r="B840" i="1"/>
  <c r="C840" i="1"/>
  <c r="D840" i="1"/>
  <c r="E840" i="1"/>
  <c r="F840" i="1"/>
  <c r="G840" i="1"/>
  <c r="H840" i="1"/>
  <c r="I840" i="1" s="1"/>
  <c r="J840" i="1"/>
  <c r="O840" i="1"/>
  <c r="S840" i="1" s="1"/>
  <c r="Q840" i="1"/>
  <c r="U840" i="1"/>
  <c r="V840" i="1"/>
  <c r="W840" i="1"/>
  <c r="X840" i="1"/>
  <c r="B841" i="1"/>
  <c r="C841" i="1"/>
  <c r="D841" i="1"/>
  <c r="E841" i="1"/>
  <c r="F841" i="1"/>
  <c r="G841" i="1"/>
  <c r="H841" i="1"/>
  <c r="I841" i="1" s="1"/>
  <c r="J841" i="1"/>
  <c r="O841" i="1"/>
  <c r="P841" i="1" s="1"/>
  <c r="Q841" i="1"/>
  <c r="U841" i="1"/>
  <c r="V841" i="1"/>
  <c r="W841" i="1"/>
  <c r="X841" i="1"/>
  <c r="B842" i="1"/>
  <c r="C842" i="1"/>
  <c r="D842" i="1"/>
  <c r="E842" i="1"/>
  <c r="F842" i="1"/>
  <c r="G842" i="1"/>
  <c r="H842" i="1"/>
  <c r="I842" i="1" s="1"/>
  <c r="J842" i="1"/>
  <c r="O842" i="1"/>
  <c r="Q842" i="1"/>
  <c r="U842" i="1"/>
  <c r="V842" i="1"/>
  <c r="W842" i="1"/>
  <c r="X842" i="1"/>
  <c r="B843" i="1"/>
  <c r="C843" i="1"/>
  <c r="D843" i="1"/>
  <c r="E843" i="1"/>
  <c r="F843" i="1"/>
  <c r="G843" i="1"/>
  <c r="H843" i="1"/>
  <c r="I843" i="1" s="1"/>
  <c r="J843" i="1"/>
  <c r="O843" i="1"/>
  <c r="P843" i="1" s="1"/>
  <c r="Q843" i="1"/>
  <c r="U843" i="1"/>
  <c r="V843" i="1"/>
  <c r="W843" i="1"/>
  <c r="X843" i="1"/>
  <c r="B844" i="1"/>
  <c r="C844" i="1"/>
  <c r="D844" i="1"/>
  <c r="E844" i="1"/>
  <c r="F844" i="1"/>
  <c r="G844" i="1"/>
  <c r="H844" i="1"/>
  <c r="I844" i="1" s="1"/>
  <c r="J844" i="1"/>
  <c r="O844" i="1"/>
  <c r="P844" i="1" s="1"/>
  <c r="Q844" i="1"/>
  <c r="U844" i="1"/>
  <c r="V844" i="1"/>
  <c r="W844" i="1"/>
  <c r="X844" i="1"/>
  <c r="B845" i="1"/>
  <c r="C845" i="1"/>
  <c r="D845" i="1"/>
  <c r="E845" i="1"/>
  <c r="F845" i="1"/>
  <c r="G845" i="1"/>
  <c r="H845" i="1"/>
  <c r="I845" i="1" s="1"/>
  <c r="J845" i="1"/>
  <c r="O845" i="1"/>
  <c r="T845" i="1" s="1"/>
  <c r="Q845" i="1"/>
  <c r="U845" i="1"/>
  <c r="V845" i="1"/>
  <c r="W845" i="1"/>
  <c r="X845" i="1"/>
  <c r="B846" i="1"/>
  <c r="C846" i="1"/>
  <c r="D846" i="1"/>
  <c r="E846" i="1"/>
  <c r="F846" i="1"/>
  <c r="G846" i="1"/>
  <c r="H846" i="1"/>
  <c r="I846" i="1" s="1"/>
  <c r="J846" i="1"/>
  <c r="O846" i="1"/>
  <c r="Q846" i="1"/>
  <c r="U846" i="1"/>
  <c r="V846" i="1"/>
  <c r="W846" i="1"/>
  <c r="X846" i="1"/>
  <c r="B847" i="1"/>
  <c r="C847" i="1"/>
  <c r="D847" i="1"/>
  <c r="E847" i="1"/>
  <c r="F847" i="1"/>
  <c r="G847" i="1"/>
  <c r="H847" i="1"/>
  <c r="I847" i="1" s="1"/>
  <c r="J847" i="1"/>
  <c r="O847" i="1"/>
  <c r="P847" i="1" s="1"/>
  <c r="Q847" i="1"/>
  <c r="U847" i="1"/>
  <c r="V847" i="1"/>
  <c r="W847" i="1"/>
  <c r="X847" i="1"/>
  <c r="B848" i="1"/>
  <c r="C848" i="1"/>
  <c r="D848" i="1"/>
  <c r="E848" i="1"/>
  <c r="F848" i="1"/>
  <c r="G848" i="1"/>
  <c r="H848" i="1"/>
  <c r="I848" i="1" s="1"/>
  <c r="J848" i="1"/>
  <c r="O848" i="1"/>
  <c r="S848" i="1" s="1"/>
  <c r="Q848" i="1"/>
  <c r="U848" i="1"/>
  <c r="V848" i="1"/>
  <c r="W848" i="1"/>
  <c r="X848" i="1"/>
  <c r="B849" i="1"/>
  <c r="C849" i="1"/>
  <c r="D849" i="1"/>
  <c r="E849" i="1"/>
  <c r="F849" i="1"/>
  <c r="G849" i="1"/>
  <c r="H849" i="1"/>
  <c r="I849" i="1" s="1"/>
  <c r="J849" i="1"/>
  <c r="O849" i="1"/>
  <c r="Q849" i="1"/>
  <c r="U849" i="1"/>
  <c r="V849" i="1"/>
  <c r="W849" i="1"/>
  <c r="X849" i="1"/>
  <c r="B850" i="1"/>
  <c r="C850" i="1"/>
  <c r="D850" i="1"/>
  <c r="E850" i="1"/>
  <c r="F850" i="1"/>
  <c r="G850" i="1"/>
  <c r="H850" i="1"/>
  <c r="I850" i="1" s="1"/>
  <c r="J850" i="1"/>
  <c r="O850" i="1"/>
  <c r="P850" i="1" s="1"/>
  <c r="Q850" i="1"/>
  <c r="U850" i="1"/>
  <c r="V850" i="1"/>
  <c r="W850" i="1"/>
  <c r="X850" i="1"/>
  <c r="B851" i="1"/>
  <c r="C851" i="1"/>
  <c r="D851" i="1"/>
  <c r="E851" i="1"/>
  <c r="F851" i="1"/>
  <c r="G851" i="1"/>
  <c r="H851" i="1"/>
  <c r="I851" i="1" s="1"/>
  <c r="J851" i="1"/>
  <c r="O851" i="1"/>
  <c r="T851" i="1" s="1"/>
  <c r="Q851" i="1"/>
  <c r="U851" i="1"/>
  <c r="V851" i="1"/>
  <c r="W851" i="1"/>
  <c r="X851" i="1"/>
  <c r="B852" i="1"/>
  <c r="C852" i="1"/>
  <c r="D852" i="1"/>
  <c r="E852" i="1"/>
  <c r="F852" i="1"/>
  <c r="G852" i="1"/>
  <c r="H852" i="1"/>
  <c r="I852" i="1" s="1"/>
  <c r="J852" i="1"/>
  <c r="O852" i="1"/>
  <c r="P852" i="1" s="1"/>
  <c r="Q852" i="1"/>
  <c r="U852" i="1"/>
  <c r="V852" i="1"/>
  <c r="W852" i="1"/>
  <c r="X852" i="1"/>
  <c r="B853" i="1"/>
  <c r="C853" i="1"/>
  <c r="D853" i="1"/>
  <c r="E853" i="1"/>
  <c r="F853" i="1"/>
  <c r="G853" i="1"/>
  <c r="H853" i="1"/>
  <c r="I853" i="1" s="1"/>
  <c r="J853" i="1"/>
  <c r="O853" i="1"/>
  <c r="P853" i="1" s="1"/>
  <c r="Q853" i="1"/>
  <c r="U853" i="1"/>
  <c r="V853" i="1"/>
  <c r="W853" i="1"/>
  <c r="X853" i="1"/>
  <c r="B854" i="1"/>
  <c r="C854" i="1"/>
  <c r="D854" i="1"/>
  <c r="E854" i="1"/>
  <c r="F854" i="1"/>
  <c r="G854" i="1"/>
  <c r="H854" i="1"/>
  <c r="I854" i="1" s="1"/>
  <c r="J854" i="1"/>
  <c r="O854" i="1"/>
  <c r="S854" i="1" s="1"/>
  <c r="Q854" i="1"/>
  <c r="U854" i="1"/>
  <c r="V854" i="1"/>
  <c r="W854" i="1"/>
  <c r="X854" i="1"/>
  <c r="B855" i="1"/>
  <c r="C855" i="1"/>
  <c r="D855" i="1"/>
  <c r="E855" i="1"/>
  <c r="F855" i="1"/>
  <c r="G855" i="1"/>
  <c r="H855" i="1"/>
  <c r="I855" i="1" s="1"/>
  <c r="J855" i="1"/>
  <c r="O855" i="1"/>
  <c r="Q855" i="1"/>
  <c r="U855" i="1"/>
  <c r="V855" i="1"/>
  <c r="W855" i="1"/>
  <c r="X855" i="1"/>
  <c r="B856" i="1"/>
  <c r="C856" i="1"/>
  <c r="D856" i="1"/>
  <c r="E856" i="1"/>
  <c r="F856" i="1"/>
  <c r="G856" i="1"/>
  <c r="H856" i="1"/>
  <c r="I856" i="1" s="1"/>
  <c r="J856" i="1"/>
  <c r="O856" i="1"/>
  <c r="P856" i="1" s="1"/>
  <c r="Q856" i="1"/>
  <c r="U856" i="1"/>
  <c r="V856" i="1"/>
  <c r="W856" i="1"/>
  <c r="X856" i="1"/>
  <c r="B857" i="1"/>
  <c r="C857" i="1"/>
  <c r="D857" i="1"/>
  <c r="E857" i="1"/>
  <c r="F857" i="1"/>
  <c r="G857" i="1"/>
  <c r="H857" i="1"/>
  <c r="I857" i="1" s="1"/>
  <c r="J857" i="1"/>
  <c r="O857" i="1"/>
  <c r="T857" i="1" s="1"/>
  <c r="Q857" i="1"/>
  <c r="U857" i="1"/>
  <c r="V857" i="1"/>
  <c r="W857" i="1"/>
  <c r="X857" i="1"/>
  <c r="B858" i="1"/>
  <c r="C858" i="1"/>
  <c r="D858" i="1"/>
  <c r="E858" i="1"/>
  <c r="F858" i="1"/>
  <c r="G858" i="1"/>
  <c r="H858" i="1"/>
  <c r="I858" i="1" s="1"/>
  <c r="J858" i="1"/>
  <c r="O858" i="1"/>
  <c r="P858" i="1" s="1"/>
  <c r="Q858" i="1"/>
  <c r="U858" i="1"/>
  <c r="V858" i="1"/>
  <c r="W858" i="1"/>
  <c r="X858" i="1"/>
  <c r="B859" i="1"/>
  <c r="C859" i="1"/>
  <c r="D859" i="1"/>
  <c r="E859" i="1"/>
  <c r="F859" i="1"/>
  <c r="G859" i="1"/>
  <c r="H859" i="1"/>
  <c r="I859" i="1" s="1"/>
  <c r="J859" i="1"/>
  <c r="O859" i="1"/>
  <c r="P859" i="1" s="1"/>
  <c r="Q859" i="1"/>
  <c r="U859" i="1"/>
  <c r="V859" i="1"/>
  <c r="W859" i="1"/>
  <c r="X859" i="1"/>
  <c r="B860" i="1"/>
  <c r="C860" i="1"/>
  <c r="D860" i="1"/>
  <c r="E860" i="1"/>
  <c r="F860" i="1"/>
  <c r="G860" i="1"/>
  <c r="H860" i="1"/>
  <c r="I860" i="1" s="1"/>
  <c r="J860" i="1"/>
  <c r="O860" i="1"/>
  <c r="T860" i="1" s="1"/>
  <c r="Q860" i="1"/>
  <c r="U860" i="1"/>
  <c r="V860" i="1"/>
  <c r="W860" i="1"/>
  <c r="X860" i="1"/>
  <c r="B861" i="1"/>
  <c r="C861" i="1"/>
  <c r="D861" i="1"/>
  <c r="E861" i="1"/>
  <c r="F861" i="1"/>
  <c r="G861" i="1"/>
  <c r="H861" i="1"/>
  <c r="I861" i="1" s="1"/>
  <c r="J861" i="1"/>
  <c r="O861" i="1"/>
  <c r="P861" i="1" s="1"/>
  <c r="Q861" i="1"/>
  <c r="U861" i="1"/>
  <c r="V861" i="1"/>
  <c r="W861" i="1"/>
  <c r="X861" i="1"/>
  <c r="B862" i="1"/>
  <c r="C862" i="1"/>
  <c r="D862" i="1"/>
  <c r="E862" i="1"/>
  <c r="F862" i="1"/>
  <c r="G862" i="1"/>
  <c r="H862" i="1"/>
  <c r="I862" i="1" s="1"/>
  <c r="J862" i="1"/>
  <c r="O862" i="1"/>
  <c r="P862" i="1" s="1"/>
  <c r="Q862" i="1"/>
  <c r="U862" i="1"/>
  <c r="V862" i="1"/>
  <c r="W862" i="1"/>
  <c r="X862" i="1"/>
  <c r="B863" i="1"/>
  <c r="C863" i="1"/>
  <c r="D863" i="1"/>
  <c r="E863" i="1"/>
  <c r="F863" i="1"/>
  <c r="G863" i="1"/>
  <c r="H863" i="1"/>
  <c r="I863" i="1" s="1"/>
  <c r="J863" i="1"/>
  <c r="O863" i="1"/>
  <c r="T863" i="1" s="1"/>
  <c r="Q863" i="1"/>
  <c r="U863" i="1"/>
  <c r="V863" i="1"/>
  <c r="W863" i="1"/>
  <c r="X863" i="1"/>
  <c r="B864" i="1"/>
  <c r="C864" i="1"/>
  <c r="D864" i="1"/>
  <c r="E864" i="1"/>
  <c r="F864" i="1"/>
  <c r="G864" i="1"/>
  <c r="H864" i="1"/>
  <c r="I864" i="1" s="1"/>
  <c r="J864" i="1"/>
  <c r="O864" i="1"/>
  <c r="S864" i="1" s="1"/>
  <c r="Q864" i="1"/>
  <c r="U864" i="1"/>
  <c r="V864" i="1"/>
  <c r="W864" i="1"/>
  <c r="X864" i="1"/>
  <c r="B865" i="1"/>
  <c r="C865" i="1"/>
  <c r="D865" i="1"/>
  <c r="E865" i="1"/>
  <c r="F865" i="1"/>
  <c r="G865" i="1"/>
  <c r="H865" i="1"/>
  <c r="I865" i="1" s="1"/>
  <c r="J865" i="1"/>
  <c r="O865" i="1"/>
  <c r="P865" i="1" s="1"/>
  <c r="Q865" i="1"/>
  <c r="U865" i="1"/>
  <c r="V865" i="1"/>
  <c r="W865" i="1"/>
  <c r="X865" i="1"/>
  <c r="B866" i="1"/>
  <c r="C866" i="1"/>
  <c r="D866" i="1"/>
  <c r="E866" i="1"/>
  <c r="F866" i="1"/>
  <c r="G866" i="1"/>
  <c r="H866" i="1"/>
  <c r="I866" i="1" s="1"/>
  <c r="J866" i="1"/>
  <c r="O866" i="1"/>
  <c r="S866" i="1" s="1"/>
  <c r="Q866" i="1"/>
  <c r="U866" i="1"/>
  <c r="V866" i="1"/>
  <c r="W866" i="1"/>
  <c r="X866" i="1"/>
  <c r="B867" i="1"/>
  <c r="C867" i="1"/>
  <c r="D867" i="1"/>
  <c r="E867" i="1"/>
  <c r="F867" i="1"/>
  <c r="G867" i="1"/>
  <c r="H867" i="1"/>
  <c r="I867" i="1" s="1"/>
  <c r="J867" i="1"/>
  <c r="O867" i="1"/>
  <c r="P867" i="1" s="1"/>
  <c r="Q867" i="1"/>
  <c r="U867" i="1"/>
  <c r="V867" i="1"/>
  <c r="W867" i="1"/>
  <c r="X867" i="1"/>
  <c r="B868" i="1"/>
  <c r="C868" i="1"/>
  <c r="D868" i="1"/>
  <c r="E868" i="1"/>
  <c r="F868" i="1"/>
  <c r="G868" i="1"/>
  <c r="H868" i="1"/>
  <c r="I868" i="1" s="1"/>
  <c r="J868" i="1"/>
  <c r="O868" i="1"/>
  <c r="P868" i="1" s="1"/>
  <c r="Q868" i="1"/>
  <c r="U868" i="1"/>
  <c r="V868" i="1"/>
  <c r="W868" i="1"/>
  <c r="X868" i="1"/>
  <c r="B869" i="1"/>
  <c r="C869" i="1"/>
  <c r="D869" i="1"/>
  <c r="E869" i="1"/>
  <c r="F869" i="1"/>
  <c r="G869" i="1"/>
  <c r="H869" i="1"/>
  <c r="I869" i="1" s="1"/>
  <c r="J869" i="1"/>
  <c r="O869" i="1"/>
  <c r="Q869" i="1"/>
  <c r="U869" i="1"/>
  <c r="V869" i="1"/>
  <c r="W869" i="1"/>
  <c r="X869" i="1"/>
  <c r="B870" i="1"/>
  <c r="C870" i="1"/>
  <c r="D870" i="1"/>
  <c r="E870" i="1"/>
  <c r="F870" i="1"/>
  <c r="G870" i="1"/>
  <c r="H870" i="1"/>
  <c r="I870" i="1" s="1"/>
  <c r="J870" i="1"/>
  <c r="O870" i="1"/>
  <c r="Q870" i="1"/>
  <c r="U870" i="1"/>
  <c r="V870" i="1"/>
  <c r="W870" i="1"/>
  <c r="X870" i="1"/>
  <c r="B871" i="1"/>
  <c r="C871" i="1"/>
  <c r="D871" i="1"/>
  <c r="E871" i="1"/>
  <c r="F871" i="1"/>
  <c r="G871" i="1"/>
  <c r="H871" i="1"/>
  <c r="I871" i="1" s="1"/>
  <c r="J871" i="1"/>
  <c r="O871" i="1"/>
  <c r="P871" i="1" s="1"/>
  <c r="Q871" i="1"/>
  <c r="U871" i="1"/>
  <c r="V871" i="1"/>
  <c r="W871" i="1"/>
  <c r="X871" i="1"/>
  <c r="B872" i="1"/>
  <c r="C872" i="1"/>
  <c r="D872" i="1"/>
  <c r="E872" i="1"/>
  <c r="F872" i="1"/>
  <c r="G872" i="1"/>
  <c r="H872" i="1"/>
  <c r="I872" i="1" s="1"/>
  <c r="J872" i="1"/>
  <c r="O872" i="1"/>
  <c r="Q872" i="1"/>
  <c r="U872" i="1"/>
  <c r="V872" i="1"/>
  <c r="W872" i="1"/>
  <c r="X872" i="1"/>
  <c r="B873" i="1"/>
  <c r="C873" i="1"/>
  <c r="D873" i="1"/>
  <c r="E873" i="1"/>
  <c r="F873" i="1"/>
  <c r="G873" i="1"/>
  <c r="H873" i="1"/>
  <c r="I873" i="1" s="1"/>
  <c r="J873" i="1"/>
  <c r="O873" i="1"/>
  <c r="P873" i="1" s="1"/>
  <c r="Q873" i="1"/>
  <c r="U873" i="1"/>
  <c r="V873" i="1"/>
  <c r="W873" i="1"/>
  <c r="X873" i="1"/>
  <c r="B874" i="1"/>
  <c r="C874" i="1"/>
  <c r="D874" i="1"/>
  <c r="E874" i="1"/>
  <c r="F874" i="1"/>
  <c r="G874" i="1"/>
  <c r="H874" i="1"/>
  <c r="I874" i="1" s="1"/>
  <c r="J874" i="1"/>
  <c r="O874" i="1"/>
  <c r="P874" i="1" s="1"/>
  <c r="Q874" i="1"/>
  <c r="U874" i="1"/>
  <c r="V874" i="1"/>
  <c r="W874" i="1"/>
  <c r="X874" i="1"/>
  <c r="B875" i="1"/>
  <c r="C875" i="1"/>
  <c r="D875" i="1"/>
  <c r="E875" i="1"/>
  <c r="F875" i="1"/>
  <c r="G875" i="1"/>
  <c r="H875" i="1"/>
  <c r="I875" i="1" s="1"/>
  <c r="J875" i="1"/>
  <c r="O875" i="1"/>
  <c r="T875" i="1" s="1"/>
  <c r="Q875" i="1"/>
  <c r="U875" i="1"/>
  <c r="V875" i="1"/>
  <c r="W875" i="1"/>
  <c r="X875" i="1"/>
  <c r="B876" i="1"/>
  <c r="C876" i="1"/>
  <c r="D876" i="1"/>
  <c r="E876" i="1"/>
  <c r="F876" i="1"/>
  <c r="G876" i="1"/>
  <c r="H876" i="1"/>
  <c r="I876" i="1" s="1"/>
  <c r="J876" i="1"/>
  <c r="O876" i="1"/>
  <c r="S876" i="1" s="1"/>
  <c r="Q876" i="1"/>
  <c r="U876" i="1"/>
  <c r="V876" i="1"/>
  <c r="W876" i="1"/>
  <c r="X876" i="1"/>
  <c r="B877" i="1"/>
  <c r="C877" i="1"/>
  <c r="D877" i="1"/>
  <c r="E877" i="1"/>
  <c r="F877" i="1"/>
  <c r="G877" i="1"/>
  <c r="H877" i="1"/>
  <c r="I877" i="1" s="1"/>
  <c r="J877" i="1"/>
  <c r="O877" i="1"/>
  <c r="P877" i="1" s="1"/>
  <c r="Q877" i="1"/>
  <c r="U877" i="1"/>
  <c r="V877" i="1"/>
  <c r="W877" i="1"/>
  <c r="X877" i="1"/>
  <c r="B878" i="1"/>
  <c r="C878" i="1"/>
  <c r="D878" i="1"/>
  <c r="E878" i="1"/>
  <c r="F878" i="1"/>
  <c r="G878" i="1"/>
  <c r="H878" i="1"/>
  <c r="I878" i="1" s="1"/>
  <c r="J878" i="1"/>
  <c r="O878" i="1"/>
  <c r="Q878" i="1"/>
  <c r="U878" i="1"/>
  <c r="V878" i="1"/>
  <c r="W878" i="1"/>
  <c r="X878" i="1"/>
  <c r="B879" i="1"/>
  <c r="C879" i="1"/>
  <c r="D879" i="1"/>
  <c r="E879" i="1"/>
  <c r="F879" i="1"/>
  <c r="G879" i="1"/>
  <c r="H879" i="1"/>
  <c r="I879" i="1" s="1"/>
  <c r="J879" i="1"/>
  <c r="O879" i="1"/>
  <c r="P879" i="1" s="1"/>
  <c r="Q879" i="1"/>
  <c r="U879" i="1"/>
  <c r="V879" i="1"/>
  <c r="W879" i="1"/>
  <c r="X879" i="1"/>
  <c r="B880" i="1"/>
  <c r="C880" i="1"/>
  <c r="D880" i="1"/>
  <c r="E880" i="1"/>
  <c r="F880" i="1"/>
  <c r="G880" i="1"/>
  <c r="H880" i="1"/>
  <c r="I880" i="1" s="1"/>
  <c r="J880" i="1"/>
  <c r="O880" i="1"/>
  <c r="P880" i="1" s="1"/>
  <c r="Q880" i="1"/>
  <c r="U880" i="1"/>
  <c r="V880" i="1"/>
  <c r="W880" i="1"/>
  <c r="X880" i="1"/>
  <c r="B881" i="1"/>
  <c r="C881" i="1"/>
  <c r="D881" i="1"/>
  <c r="E881" i="1"/>
  <c r="F881" i="1"/>
  <c r="G881" i="1"/>
  <c r="H881" i="1"/>
  <c r="I881" i="1" s="1"/>
  <c r="J881" i="1"/>
  <c r="O881" i="1"/>
  <c r="P881" i="1" s="1"/>
  <c r="Q881" i="1"/>
  <c r="U881" i="1"/>
  <c r="V881" i="1"/>
  <c r="W881" i="1"/>
  <c r="X881" i="1"/>
  <c r="B882" i="1"/>
  <c r="C882" i="1"/>
  <c r="D882" i="1"/>
  <c r="E882" i="1"/>
  <c r="F882" i="1"/>
  <c r="G882" i="1"/>
  <c r="H882" i="1"/>
  <c r="I882" i="1" s="1"/>
  <c r="J882" i="1"/>
  <c r="O882" i="1"/>
  <c r="S882" i="1" s="1"/>
  <c r="Q882" i="1"/>
  <c r="U882" i="1"/>
  <c r="V882" i="1"/>
  <c r="W882" i="1"/>
  <c r="X882" i="1"/>
  <c r="B883" i="1"/>
  <c r="C883" i="1"/>
  <c r="D883" i="1"/>
  <c r="E883" i="1"/>
  <c r="F883" i="1"/>
  <c r="G883" i="1"/>
  <c r="H883" i="1"/>
  <c r="I883" i="1" s="1"/>
  <c r="J883" i="1"/>
  <c r="O883" i="1"/>
  <c r="P883" i="1" s="1"/>
  <c r="Q883" i="1"/>
  <c r="U883" i="1"/>
  <c r="V883" i="1"/>
  <c r="W883" i="1"/>
  <c r="X883" i="1"/>
  <c r="B884" i="1"/>
  <c r="C884" i="1"/>
  <c r="D884" i="1"/>
  <c r="E884" i="1"/>
  <c r="F884" i="1"/>
  <c r="G884" i="1"/>
  <c r="H884" i="1"/>
  <c r="I884" i="1" s="1"/>
  <c r="J884" i="1"/>
  <c r="O884" i="1"/>
  <c r="S884" i="1" s="1"/>
  <c r="Q884" i="1"/>
  <c r="U884" i="1"/>
  <c r="V884" i="1"/>
  <c r="W884" i="1"/>
  <c r="X884" i="1"/>
  <c r="B885" i="1"/>
  <c r="C885" i="1"/>
  <c r="D885" i="1"/>
  <c r="E885" i="1"/>
  <c r="F885" i="1"/>
  <c r="G885" i="1"/>
  <c r="H885" i="1"/>
  <c r="I885" i="1" s="1"/>
  <c r="J885" i="1"/>
  <c r="O885" i="1"/>
  <c r="Q885" i="1"/>
  <c r="U885" i="1"/>
  <c r="V885" i="1"/>
  <c r="W885" i="1"/>
  <c r="X885" i="1"/>
  <c r="B886" i="1"/>
  <c r="C886" i="1"/>
  <c r="D886" i="1"/>
  <c r="E886" i="1"/>
  <c r="F886" i="1"/>
  <c r="G886" i="1"/>
  <c r="H886" i="1"/>
  <c r="I886" i="1" s="1"/>
  <c r="J886" i="1"/>
  <c r="O886" i="1"/>
  <c r="Q886" i="1"/>
  <c r="U886" i="1"/>
  <c r="V886" i="1"/>
  <c r="W886" i="1"/>
  <c r="X886" i="1"/>
  <c r="B887" i="1"/>
  <c r="C887" i="1"/>
  <c r="D887" i="1"/>
  <c r="E887" i="1"/>
  <c r="F887" i="1"/>
  <c r="G887" i="1"/>
  <c r="H887" i="1"/>
  <c r="I887" i="1" s="1"/>
  <c r="J887" i="1"/>
  <c r="O887" i="1"/>
  <c r="P887" i="1" s="1"/>
  <c r="Q887" i="1"/>
  <c r="U887" i="1"/>
  <c r="V887" i="1"/>
  <c r="W887" i="1"/>
  <c r="X887" i="1"/>
  <c r="B888" i="1"/>
  <c r="C888" i="1"/>
  <c r="D888" i="1"/>
  <c r="E888" i="1"/>
  <c r="F888" i="1"/>
  <c r="G888" i="1"/>
  <c r="H888" i="1"/>
  <c r="I888" i="1" s="1"/>
  <c r="J888" i="1"/>
  <c r="O888" i="1"/>
  <c r="Q888" i="1"/>
  <c r="U888" i="1"/>
  <c r="V888" i="1"/>
  <c r="W888" i="1"/>
  <c r="X888" i="1"/>
  <c r="B889" i="1"/>
  <c r="C889" i="1"/>
  <c r="D889" i="1"/>
  <c r="E889" i="1"/>
  <c r="F889" i="1"/>
  <c r="G889" i="1"/>
  <c r="H889" i="1"/>
  <c r="I889" i="1" s="1"/>
  <c r="J889" i="1"/>
  <c r="O889" i="1"/>
  <c r="Q889" i="1"/>
  <c r="U889" i="1"/>
  <c r="V889" i="1"/>
  <c r="W889" i="1"/>
  <c r="X889" i="1"/>
  <c r="B890" i="1"/>
  <c r="C890" i="1"/>
  <c r="D890" i="1"/>
  <c r="E890" i="1"/>
  <c r="F890" i="1"/>
  <c r="G890" i="1"/>
  <c r="H890" i="1"/>
  <c r="I890" i="1" s="1"/>
  <c r="J890" i="1"/>
  <c r="O890" i="1"/>
  <c r="S890" i="1" s="1"/>
  <c r="Q890" i="1"/>
  <c r="U890" i="1"/>
  <c r="V890" i="1"/>
  <c r="W890" i="1"/>
  <c r="X890" i="1"/>
  <c r="B891" i="1"/>
  <c r="C891" i="1"/>
  <c r="D891" i="1"/>
  <c r="E891" i="1"/>
  <c r="F891" i="1"/>
  <c r="G891" i="1"/>
  <c r="H891" i="1"/>
  <c r="I891" i="1" s="1"/>
  <c r="J891" i="1"/>
  <c r="O891" i="1"/>
  <c r="Q891" i="1"/>
  <c r="U891" i="1"/>
  <c r="V891" i="1"/>
  <c r="W891" i="1"/>
  <c r="X891" i="1"/>
  <c r="B892" i="1"/>
  <c r="C892" i="1"/>
  <c r="D892" i="1"/>
  <c r="E892" i="1"/>
  <c r="F892" i="1"/>
  <c r="G892" i="1"/>
  <c r="H892" i="1"/>
  <c r="I892" i="1" s="1"/>
  <c r="J892" i="1"/>
  <c r="O892" i="1"/>
  <c r="Q892" i="1"/>
  <c r="U892" i="1"/>
  <c r="V892" i="1"/>
  <c r="W892" i="1"/>
  <c r="X892" i="1"/>
  <c r="B893" i="1"/>
  <c r="C893" i="1"/>
  <c r="D893" i="1"/>
  <c r="E893" i="1"/>
  <c r="F893" i="1"/>
  <c r="G893" i="1"/>
  <c r="H893" i="1"/>
  <c r="I893" i="1" s="1"/>
  <c r="J893" i="1"/>
  <c r="O893" i="1"/>
  <c r="Q893" i="1"/>
  <c r="U893" i="1"/>
  <c r="V893" i="1"/>
  <c r="W893" i="1"/>
  <c r="X893" i="1"/>
  <c r="B894" i="1"/>
  <c r="C894" i="1"/>
  <c r="D894" i="1"/>
  <c r="E894" i="1"/>
  <c r="F894" i="1"/>
  <c r="G894" i="1"/>
  <c r="H894" i="1"/>
  <c r="I894" i="1" s="1"/>
  <c r="J894" i="1"/>
  <c r="O894" i="1"/>
  <c r="Q894" i="1"/>
  <c r="U894" i="1"/>
  <c r="V894" i="1"/>
  <c r="W894" i="1"/>
  <c r="X894" i="1"/>
  <c r="B895" i="1"/>
  <c r="C895" i="1"/>
  <c r="D895" i="1"/>
  <c r="E895" i="1"/>
  <c r="F895" i="1"/>
  <c r="G895" i="1"/>
  <c r="H895" i="1"/>
  <c r="I895" i="1" s="1"/>
  <c r="J895" i="1"/>
  <c r="O895" i="1"/>
  <c r="Q895" i="1"/>
  <c r="U895" i="1"/>
  <c r="V895" i="1"/>
  <c r="W895" i="1"/>
  <c r="X895" i="1"/>
  <c r="B896" i="1"/>
  <c r="C896" i="1"/>
  <c r="D896" i="1"/>
  <c r="E896" i="1"/>
  <c r="F896" i="1"/>
  <c r="G896" i="1"/>
  <c r="H896" i="1"/>
  <c r="I896" i="1" s="1"/>
  <c r="J896" i="1"/>
  <c r="O896" i="1"/>
  <c r="Q896" i="1"/>
  <c r="U896" i="1"/>
  <c r="V896" i="1"/>
  <c r="W896" i="1"/>
  <c r="X896" i="1"/>
  <c r="B897" i="1"/>
  <c r="C897" i="1"/>
  <c r="D897" i="1"/>
  <c r="E897" i="1"/>
  <c r="F897" i="1"/>
  <c r="G897" i="1"/>
  <c r="H897" i="1"/>
  <c r="I897" i="1" s="1"/>
  <c r="J897" i="1"/>
  <c r="O897" i="1"/>
  <c r="Q897" i="1"/>
  <c r="U897" i="1"/>
  <c r="V897" i="1"/>
  <c r="W897" i="1"/>
  <c r="X897" i="1"/>
  <c r="B898" i="1"/>
  <c r="C898" i="1"/>
  <c r="D898" i="1"/>
  <c r="E898" i="1"/>
  <c r="F898" i="1"/>
  <c r="G898" i="1"/>
  <c r="H898" i="1"/>
  <c r="I898" i="1" s="1"/>
  <c r="J898" i="1"/>
  <c r="O898" i="1"/>
  <c r="Q898" i="1"/>
  <c r="U898" i="1"/>
  <c r="V898" i="1"/>
  <c r="W898" i="1"/>
  <c r="X898" i="1"/>
  <c r="B899" i="1"/>
  <c r="C899" i="1"/>
  <c r="D899" i="1"/>
  <c r="E899" i="1"/>
  <c r="F899" i="1"/>
  <c r="G899" i="1"/>
  <c r="H899" i="1"/>
  <c r="I899" i="1" s="1"/>
  <c r="J899" i="1"/>
  <c r="O899" i="1"/>
  <c r="Q899" i="1"/>
  <c r="U899" i="1"/>
  <c r="V899" i="1"/>
  <c r="W899" i="1"/>
  <c r="X899" i="1"/>
  <c r="B900" i="1"/>
  <c r="C900" i="1"/>
  <c r="D900" i="1"/>
  <c r="E900" i="1"/>
  <c r="F900" i="1"/>
  <c r="G900" i="1"/>
  <c r="H900" i="1"/>
  <c r="I900" i="1" s="1"/>
  <c r="J900" i="1"/>
  <c r="O900" i="1"/>
  <c r="Q900" i="1"/>
  <c r="U900" i="1"/>
  <c r="V900" i="1"/>
  <c r="W900" i="1"/>
  <c r="X900" i="1"/>
  <c r="B901" i="1"/>
  <c r="C901" i="1"/>
  <c r="D901" i="1"/>
  <c r="E901" i="1"/>
  <c r="F901" i="1"/>
  <c r="G901" i="1"/>
  <c r="H901" i="1"/>
  <c r="I901" i="1" s="1"/>
  <c r="J901" i="1"/>
  <c r="O901" i="1"/>
  <c r="Q901" i="1"/>
  <c r="U901" i="1"/>
  <c r="V901" i="1"/>
  <c r="W901" i="1"/>
  <c r="X901" i="1"/>
  <c r="B902" i="1"/>
  <c r="C902" i="1"/>
  <c r="D902" i="1"/>
  <c r="E902" i="1"/>
  <c r="F902" i="1"/>
  <c r="G902" i="1"/>
  <c r="H902" i="1"/>
  <c r="I902" i="1" s="1"/>
  <c r="J902" i="1"/>
  <c r="O902" i="1"/>
  <c r="Q902" i="1"/>
  <c r="U902" i="1"/>
  <c r="V902" i="1"/>
  <c r="W902" i="1"/>
  <c r="X902" i="1"/>
  <c r="B903" i="1"/>
  <c r="C903" i="1"/>
  <c r="D903" i="1"/>
  <c r="E903" i="1"/>
  <c r="F903" i="1"/>
  <c r="G903" i="1"/>
  <c r="H903" i="1"/>
  <c r="I903" i="1" s="1"/>
  <c r="J903" i="1"/>
  <c r="O903" i="1"/>
  <c r="Q903" i="1"/>
  <c r="U903" i="1"/>
  <c r="V903" i="1"/>
  <c r="W903" i="1"/>
  <c r="X903" i="1"/>
  <c r="B904" i="1"/>
  <c r="C904" i="1"/>
  <c r="D904" i="1"/>
  <c r="E904" i="1"/>
  <c r="F904" i="1"/>
  <c r="G904" i="1"/>
  <c r="H904" i="1"/>
  <c r="I904" i="1" s="1"/>
  <c r="J904" i="1"/>
  <c r="O904" i="1"/>
  <c r="Q904" i="1"/>
  <c r="U904" i="1"/>
  <c r="V904" i="1"/>
  <c r="W904" i="1"/>
  <c r="X904" i="1"/>
  <c r="B905" i="1"/>
  <c r="C905" i="1"/>
  <c r="D905" i="1"/>
  <c r="E905" i="1"/>
  <c r="F905" i="1"/>
  <c r="G905" i="1"/>
  <c r="H905" i="1"/>
  <c r="I905" i="1" s="1"/>
  <c r="J905" i="1"/>
  <c r="O905" i="1"/>
  <c r="S905" i="1" s="1"/>
  <c r="Q905" i="1"/>
  <c r="U905" i="1"/>
  <c r="V905" i="1"/>
  <c r="W905" i="1"/>
  <c r="X905" i="1"/>
  <c r="B906" i="1"/>
  <c r="C906" i="1"/>
  <c r="D906" i="1"/>
  <c r="E906" i="1"/>
  <c r="F906" i="1"/>
  <c r="G906" i="1"/>
  <c r="H906" i="1"/>
  <c r="I906" i="1" s="1"/>
  <c r="J906" i="1"/>
  <c r="O906" i="1"/>
  <c r="Q906" i="1"/>
  <c r="U906" i="1"/>
  <c r="V906" i="1"/>
  <c r="W906" i="1"/>
  <c r="X906" i="1"/>
  <c r="B907" i="1"/>
  <c r="C907" i="1"/>
  <c r="D907" i="1"/>
  <c r="E907" i="1"/>
  <c r="F907" i="1"/>
  <c r="G907" i="1"/>
  <c r="H907" i="1"/>
  <c r="I907" i="1" s="1"/>
  <c r="J907" i="1"/>
  <c r="O907" i="1"/>
  <c r="Q907" i="1"/>
  <c r="U907" i="1"/>
  <c r="V907" i="1"/>
  <c r="W907" i="1"/>
  <c r="X907" i="1"/>
  <c r="B908" i="1"/>
  <c r="C908" i="1"/>
  <c r="D908" i="1"/>
  <c r="E908" i="1"/>
  <c r="F908" i="1"/>
  <c r="G908" i="1"/>
  <c r="H908" i="1"/>
  <c r="I908" i="1" s="1"/>
  <c r="J908" i="1"/>
  <c r="O908" i="1"/>
  <c r="Q908" i="1"/>
  <c r="U908" i="1"/>
  <c r="V908" i="1"/>
  <c r="W908" i="1"/>
  <c r="X908" i="1"/>
  <c r="B909" i="1"/>
  <c r="C909" i="1"/>
  <c r="D909" i="1"/>
  <c r="E909" i="1"/>
  <c r="F909" i="1"/>
  <c r="G909" i="1"/>
  <c r="H909" i="1"/>
  <c r="I909" i="1" s="1"/>
  <c r="J909" i="1"/>
  <c r="O909" i="1"/>
  <c r="Q909" i="1"/>
  <c r="U909" i="1"/>
  <c r="V909" i="1"/>
  <c r="W909" i="1"/>
  <c r="X909" i="1"/>
  <c r="B910" i="1"/>
  <c r="C910" i="1"/>
  <c r="D910" i="1"/>
  <c r="E910" i="1"/>
  <c r="F910" i="1"/>
  <c r="G910" i="1"/>
  <c r="H910" i="1"/>
  <c r="I910" i="1" s="1"/>
  <c r="J910" i="1"/>
  <c r="O910" i="1"/>
  <c r="Q910" i="1"/>
  <c r="U910" i="1"/>
  <c r="V910" i="1"/>
  <c r="W910" i="1"/>
  <c r="X910" i="1"/>
  <c r="B911" i="1"/>
  <c r="C911" i="1"/>
  <c r="D911" i="1"/>
  <c r="E911" i="1"/>
  <c r="F911" i="1"/>
  <c r="G911" i="1"/>
  <c r="H911" i="1"/>
  <c r="I911" i="1" s="1"/>
  <c r="J911" i="1"/>
  <c r="O911" i="1"/>
  <c r="S911" i="1" s="1"/>
  <c r="Q911" i="1"/>
  <c r="U911" i="1"/>
  <c r="V911" i="1"/>
  <c r="W911" i="1"/>
  <c r="X911" i="1"/>
  <c r="B912" i="1"/>
  <c r="C912" i="1"/>
  <c r="D912" i="1"/>
  <c r="E912" i="1"/>
  <c r="F912" i="1"/>
  <c r="G912" i="1"/>
  <c r="H912" i="1"/>
  <c r="I912" i="1" s="1"/>
  <c r="J912" i="1"/>
  <c r="O912" i="1"/>
  <c r="S912" i="1" s="1"/>
  <c r="Q912" i="1"/>
  <c r="U912" i="1"/>
  <c r="V912" i="1"/>
  <c r="W912" i="1"/>
  <c r="X912" i="1"/>
  <c r="B913" i="1"/>
  <c r="C913" i="1"/>
  <c r="D913" i="1"/>
  <c r="E913" i="1"/>
  <c r="F913" i="1"/>
  <c r="G913" i="1"/>
  <c r="H913" i="1"/>
  <c r="I913" i="1" s="1"/>
  <c r="J913" i="1"/>
  <c r="O913" i="1"/>
  <c r="S913" i="1" s="1"/>
  <c r="Q913" i="1"/>
  <c r="U913" i="1"/>
  <c r="V913" i="1"/>
  <c r="W913" i="1"/>
  <c r="X913" i="1"/>
  <c r="B914" i="1"/>
  <c r="C914" i="1"/>
  <c r="D914" i="1"/>
  <c r="E914" i="1"/>
  <c r="F914" i="1"/>
  <c r="G914" i="1"/>
  <c r="H914" i="1"/>
  <c r="I914" i="1" s="1"/>
  <c r="J914" i="1"/>
  <c r="O914" i="1"/>
  <c r="S914" i="1" s="1"/>
  <c r="Q914" i="1"/>
  <c r="U914" i="1"/>
  <c r="V914" i="1"/>
  <c r="W914" i="1"/>
  <c r="X914" i="1"/>
  <c r="B915" i="1"/>
  <c r="C915" i="1"/>
  <c r="D915" i="1"/>
  <c r="E915" i="1"/>
  <c r="F915" i="1"/>
  <c r="G915" i="1"/>
  <c r="H915" i="1"/>
  <c r="I915" i="1" s="1"/>
  <c r="J915" i="1"/>
  <c r="O915" i="1"/>
  <c r="S915" i="1" s="1"/>
  <c r="Q915" i="1"/>
  <c r="U915" i="1"/>
  <c r="V915" i="1"/>
  <c r="W915" i="1"/>
  <c r="X915" i="1"/>
  <c r="B916" i="1"/>
  <c r="C916" i="1"/>
  <c r="D916" i="1"/>
  <c r="E916" i="1"/>
  <c r="F916" i="1"/>
  <c r="G916" i="1"/>
  <c r="H916" i="1"/>
  <c r="I916" i="1" s="1"/>
  <c r="J916" i="1"/>
  <c r="O916" i="1"/>
  <c r="S916" i="1" s="1"/>
  <c r="Q916" i="1"/>
  <c r="U916" i="1"/>
  <c r="V916" i="1"/>
  <c r="W916" i="1"/>
  <c r="X916" i="1"/>
  <c r="B917" i="1"/>
  <c r="C917" i="1"/>
  <c r="D917" i="1"/>
  <c r="E917" i="1"/>
  <c r="F917" i="1"/>
  <c r="G917" i="1"/>
  <c r="H917" i="1"/>
  <c r="I917" i="1" s="1"/>
  <c r="J917" i="1"/>
  <c r="O917" i="1"/>
  <c r="S917" i="1" s="1"/>
  <c r="Q917" i="1"/>
  <c r="U917" i="1"/>
  <c r="V917" i="1"/>
  <c r="W917" i="1"/>
  <c r="X917" i="1"/>
  <c r="B918" i="1"/>
  <c r="C918" i="1"/>
  <c r="D918" i="1"/>
  <c r="E918" i="1"/>
  <c r="F918" i="1"/>
  <c r="G918" i="1"/>
  <c r="H918" i="1"/>
  <c r="I918" i="1" s="1"/>
  <c r="J918" i="1"/>
  <c r="O918" i="1"/>
  <c r="S918" i="1" s="1"/>
  <c r="Q918" i="1"/>
  <c r="U918" i="1"/>
  <c r="V918" i="1"/>
  <c r="W918" i="1"/>
  <c r="X918" i="1"/>
  <c r="B919" i="1"/>
  <c r="C919" i="1"/>
  <c r="D919" i="1"/>
  <c r="E919" i="1"/>
  <c r="F919" i="1"/>
  <c r="G919" i="1"/>
  <c r="H919" i="1"/>
  <c r="I919" i="1" s="1"/>
  <c r="J919" i="1"/>
  <c r="O919" i="1"/>
  <c r="S919" i="1" s="1"/>
  <c r="Q919" i="1"/>
  <c r="U919" i="1"/>
  <c r="V919" i="1"/>
  <c r="W919" i="1"/>
  <c r="X919" i="1"/>
  <c r="B920" i="1"/>
  <c r="C920" i="1"/>
  <c r="D920" i="1"/>
  <c r="E920" i="1"/>
  <c r="F920" i="1"/>
  <c r="G920" i="1"/>
  <c r="H920" i="1"/>
  <c r="I920" i="1" s="1"/>
  <c r="J920" i="1"/>
  <c r="O920" i="1"/>
  <c r="S920" i="1" s="1"/>
  <c r="Q920" i="1"/>
  <c r="U920" i="1"/>
  <c r="V920" i="1"/>
  <c r="W920" i="1"/>
  <c r="X920" i="1"/>
  <c r="B921" i="1"/>
  <c r="C921" i="1"/>
  <c r="D921" i="1"/>
  <c r="E921" i="1"/>
  <c r="F921" i="1"/>
  <c r="G921" i="1"/>
  <c r="H921" i="1"/>
  <c r="I921" i="1" s="1"/>
  <c r="J921" i="1"/>
  <c r="O921" i="1"/>
  <c r="S921" i="1" s="1"/>
  <c r="Q921" i="1"/>
  <c r="U921" i="1"/>
  <c r="V921" i="1"/>
  <c r="W921" i="1"/>
  <c r="X921" i="1"/>
  <c r="B922" i="1"/>
  <c r="C922" i="1"/>
  <c r="D922" i="1"/>
  <c r="E922" i="1"/>
  <c r="F922" i="1"/>
  <c r="G922" i="1"/>
  <c r="H922" i="1"/>
  <c r="I922" i="1" s="1"/>
  <c r="J922" i="1"/>
  <c r="O922" i="1"/>
  <c r="S922" i="1" s="1"/>
  <c r="Q922" i="1"/>
  <c r="U922" i="1"/>
  <c r="V922" i="1"/>
  <c r="W922" i="1"/>
  <c r="X922" i="1"/>
  <c r="B923" i="1"/>
  <c r="C923" i="1"/>
  <c r="D923" i="1"/>
  <c r="E923" i="1"/>
  <c r="F923" i="1"/>
  <c r="G923" i="1"/>
  <c r="H923" i="1"/>
  <c r="I923" i="1" s="1"/>
  <c r="J923" i="1"/>
  <c r="O923" i="1"/>
  <c r="S923" i="1" s="1"/>
  <c r="Q923" i="1"/>
  <c r="U923" i="1"/>
  <c r="V923" i="1"/>
  <c r="W923" i="1"/>
  <c r="X923" i="1"/>
  <c r="B924" i="1"/>
  <c r="C924" i="1"/>
  <c r="D924" i="1"/>
  <c r="E924" i="1"/>
  <c r="F924" i="1"/>
  <c r="G924" i="1"/>
  <c r="H924" i="1"/>
  <c r="I924" i="1" s="1"/>
  <c r="J924" i="1"/>
  <c r="O924" i="1"/>
  <c r="S924" i="1" s="1"/>
  <c r="Q924" i="1"/>
  <c r="U924" i="1"/>
  <c r="V924" i="1"/>
  <c r="W924" i="1"/>
  <c r="X924" i="1"/>
  <c r="B925" i="1"/>
  <c r="C925" i="1"/>
  <c r="D925" i="1"/>
  <c r="E925" i="1"/>
  <c r="F925" i="1"/>
  <c r="G925" i="1"/>
  <c r="H925" i="1"/>
  <c r="I925" i="1" s="1"/>
  <c r="J925" i="1"/>
  <c r="O925" i="1"/>
  <c r="S925" i="1" s="1"/>
  <c r="Q925" i="1"/>
  <c r="U925" i="1"/>
  <c r="V925" i="1"/>
  <c r="W925" i="1"/>
  <c r="X925" i="1"/>
  <c r="B926" i="1"/>
  <c r="C926" i="1"/>
  <c r="D926" i="1"/>
  <c r="E926" i="1"/>
  <c r="F926" i="1"/>
  <c r="G926" i="1"/>
  <c r="H926" i="1"/>
  <c r="I926" i="1" s="1"/>
  <c r="J926" i="1"/>
  <c r="O926" i="1"/>
  <c r="S926" i="1" s="1"/>
  <c r="Q926" i="1"/>
  <c r="U926" i="1"/>
  <c r="V926" i="1"/>
  <c r="W926" i="1"/>
  <c r="X926" i="1"/>
  <c r="B927" i="1"/>
  <c r="C927" i="1"/>
  <c r="D927" i="1"/>
  <c r="E927" i="1"/>
  <c r="F927" i="1"/>
  <c r="G927" i="1"/>
  <c r="H927" i="1"/>
  <c r="I927" i="1" s="1"/>
  <c r="J927" i="1"/>
  <c r="O927" i="1"/>
  <c r="S927" i="1" s="1"/>
  <c r="Q927" i="1"/>
  <c r="U927" i="1"/>
  <c r="V927" i="1"/>
  <c r="W927" i="1"/>
  <c r="X927" i="1"/>
  <c r="B928" i="1"/>
  <c r="C928" i="1"/>
  <c r="D928" i="1"/>
  <c r="E928" i="1"/>
  <c r="F928" i="1"/>
  <c r="G928" i="1"/>
  <c r="H928" i="1"/>
  <c r="I928" i="1" s="1"/>
  <c r="J928" i="1"/>
  <c r="O928" i="1"/>
  <c r="S928" i="1" s="1"/>
  <c r="Q928" i="1"/>
  <c r="U928" i="1"/>
  <c r="V928" i="1"/>
  <c r="W928" i="1"/>
  <c r="X928" i="1"/>
  <c r="B929" i="1"/>
  <c r="C929" i="1"/>
  <c r="D929" i="1"/>
  <c r="E929" i="1"/>
  <c r="F929" i="1"/>
  <c r="G929" i="1"/>
  <c r="H929" i="1"/>
  <c r="I929" i="1" s="1"/>
  <c r="J929" i="1"/>
  <c r="O929" i="1"/>
  <c r="S929" i="1" s="1"/>
  <c r="Q929" i="1"/>
  <c r="U929" i="1"/>
  <c r="V929" i="1"/>
  <c r="W929" i="1"/>
  <c r="X929" i="1"/>
  <c r="B930" i="1"/>
  <c r="C930" i="1"/>
  <c r="D930" i="1"/>
  <c r="E930" i="1"/>
  <c r="F930" i="1"/>
  <c r="G930" i="1"/>
  <c r="H930" i="1"/>
  <c r="I930" i="1" s="1"/>
  <c r="J930" i="1"/>
  <c r="O930" i="1"/>
  <c r="S930" i="1" s="1"/>
  <c r="Q930" i="1"/>
  <c r="U930" i="1"/>
  <c r="V930" i="1"/>
  <c r="W930" i="1"/>
  <c r="X930" i="1"/>
  <c r="B931" i="1"/>
  <c r="C931" i="1"/>
  <c r="D931" i="1"/>
  <c r="E931" i="1"/>
  <c r="F931" i="1"/>
  <c r="G931" i="1"/>
  <c r="H931" i="1"/>
  <c r="I931" i="1" s="1"/>
  <c r="J931" i="1"/>
  <c r="O931" i="1"/>
  <c r="Q931" i="1"/>
  <c r="U931" i="1"/>
  <c r="V931" i="1"/>
  <c r="W931" i="1"/>
  <c r="X931" i="1"/>
  <c r="B932" i="1"/>
  <c r="C932" i="1"/>
  <c r="D932" i="1"/>
  <c r="E932" i="1"/>
  <c r="F932" i="1"/>
  <c r="G932" i="1"/>
  <c r="H932" i="1"/>
  <c r="I932" i="1" s="1"/>
  <c r="J932" i="1"/>
  <c r="O932" i="1"/>
  <c r="S932" i="1" s="1"/>
  <c r="Q932" i="1"/>
  <c r="U932" i="1"/>
  <c r="V932" i="1"/>
  <c r="W932" i="1"/>
  <c r="X932" i="1"/>
  <c r="B933" i="1"/>
  <c r="C933" i="1"/>
  <c r="D933" i="1"/>
  <c r="E933" i="1"/>
  <c r="F933" i="1"/>
  <c r="G933" i="1"/>
  <c r="H933" i="1"/>
  <c r="I933" i="1" s="1"/>
  <c r="J933" i="1"/>
  <c r="O933" i="1"/>
  <c r="S933" i="1" s="1"/>
  <c r="Q933" i="1"/>
  <c r="U933" i="1"/>
  <c r="V933" i="1"/>
  <c r="W933" i="1"/>
  <c r="X933" i="1"/>
  <c r="B934" i="1"/>
  <c r="C934" i="1"/>
  <c r="D934" i="1"/>
  <c r="E934" i="1"/>
  <c r="F934" i="1"/>
  <c r="G934" i="1"/>
  <c r="H934" i="1"/>
  <c r="I934" i="1" s="1"/>
  <c r="J934" i="1"/>
  <c r="O934" i="1"/>
  <c r="S934" i="1" s="1"/>
  <c r="Q934" i="1"/>
  <c r="U934" i="1"/>
  <c r="V934" i="1"/>
  <c r="W934" i="1"/>
  <c r="X934" i="1"/>
  <c r="B935" i="1"/>
  <c r="C935" i="1"/>
  <c r="D935" i="1"/>
  <c r="E935" i="1"/>
  <c r="F935" i="1"/>
  <c r="G935" i="1"/>
  <c r="H935" i="1"/>
  <c r="I935" i="1" s="1"/>
  <c r="J935" i="1"/>
  <c r="O935" i="1"/>
  <c r="Q935" i="1"/>
  <c r="U935" i="1"/>
  <c r="V935" i="1"/>
  <c r="W935" i="1"/>
  <c r="X935" i="1"/>
  <c r="B936" i="1"/>
  <c r="C936" i="1"/>
  <c r="D936" i="1"/>
  <c r="E936" i="1"/>
  <c r="F936" i="1"/>
  <c r="G936" i="1"/>
  <c r="H936" i="1"/>
  <c r="I936" i="1" s="1"/>
  <c r="J936" i="1"/>
  <c r="O936" i="1"/>
  <c r="S936" i="1" s="1"/>
  <c r="Q936" i="1"/>
  <c r="U936" i="1"/>
  <c r="V936" i="1"/>
  <c r="W936" i="1"/>
  <c r="X936" i="1"/>
  <c r="B937" i="1"/>
  <c r="C937" i="1"/>
  <c r="D937" i="1"/>
  <c r="E937" i="1"/>
  <c r="F937" i="1"/>
  <c r="G937" i="1"/>
  <c r="H937" i="1"/>
  <c r="I937" i="1" s="1"/>
  <c r="J937" i="1"/>
  <c r="O937" i="1"/>
  <c r="S937" i="1" s="1"/>
  <c r="Q937" i="1"/>
  <c r="U937" i="1"/>
  <c r="V937" i="1"/>
  <c r="W937" i="1"/>
  <c r="X937" i="1"/>
  <c r="B938" i="1"/>
  <c r="C938" i="1"/>
  <c r="D938" i="1"/>
  <c r="E938" i="1"/>
  <c r="F938" i="1"/>
  <c r="G938" i="1"/>
  <c r="H938" i="1"/>
  <c r="I938" i="1" s="1"/>
  <c r="J938" i="1"/>
  <c r="O938" i="1"/>
  <c r="S938" i="1" s="1"/>
  <c r="Q938" i="1"/>
  <c r="U938" i="1"/>
  <c r="V938" i="1"/>
  <c r="W938" i="1"/>
  <c r="X938" i="1"/>
  <c r="B939" i="1"/>
  <c r="C939" i="1"/>
  <c r="D939" i="1"/>
  <c r="E939" i="1"/>
  <c r="F939" i="1"/>
  <c r="G939" i="1"/>
  <c r="H939" i="1"/>
  <c r="I939" i="1" s="1"/>
  <c r="J939" i="1"/>
  <c r="O939" i="1"/>
  <c r="Q939" i="1"/>
  <c r="U939" i="1"/>
  <c r="V939" i="1"/>
  <c r="W939" i="1"/>
  <c r="X939" i="1"/>
  <c r="B940" i="1"/>
  <c r="C940" i="1"/>
  <c r="D940" i="1"/>
  <c r="E940" i="1"/>
  <c r="F940" i="1"/>
  <c r="G940" i="1"/>
  <c r="H940" i="1"/>
  <c r="I940" i="1" s="1"/>
  <c r="J940" i="1"/>
  <c r="O940" i="1"/>
  <c r="S940" i="1" s="1"/>
  <c r="Q940" i="1"/>
  <c r="U940" i="1"/>
  <c r="V940" i="1"/>
  <c r="W940" i="1"/>
  <c r="X940" i="1"/>
  <c r="B941" i="1"/>
  <c r="C941" i="1"/>
  <c r="D941" i="1"/>
  <c r="E941" i="1"/>
  <c r="F941" i="1"/>
  <c r="G941" i="1"/>
  <c r="H941" i="1"/>
  <c r="I941" i="1" s="1"/>
  <c r="J941" i="1"/>
  <c r="O941" i="1"/>
  <c r="S941" i="1" s="1"/>
  <c r="Q941" i="1"/>
  <c r="U941" i="1"/>
  <c r="V941" i="1"/>
  <c r="W941" i="1"/>
  <c r="X941" i="1"/>
  <c r="B942" i="1"/>
  <c r="C942" i="1"/>
  <c r="D942" i="1"/>
  <c r="E942" i="1"/>
  <c r="F942" i="1"/>
  <c r="G942" i="1"/>
  <c r="H942" i="1"/>
  <c r="I942" i="1" s="1"/>
  <c r="J942" i="1"/>
  <c r="O942" i="1"/>
  <c r="S942" i="1" s="1"/>
  <c r="Q942" i="1"/>
  <c r="U942" i="1"/>
  <c r="V942" i="1"/>
  <c r="W942" i="1"/>
  <c r="X942" i="1"/>
  <c r="B943" i="1"/>
  <c r="C943" i="1"/>
  <c r="D943" i="1"/>
  <c r="E943" i="1"/>
  <c r="F943" i="1"/>
  <c r="G943" i="1"/>
  <c r="H943" i="1"/>
  <c r="I943" i="1" s="1"/>
  <c r="J943" i="1"/>
  <c r="O943" i="1"/>
  <c r="Q943" i="1"/>
  <c r="U943" i="1"/>
  <c r="V943" i="1"/>
  <c r="W943" i="1"/>
  <c r="X943" i="1"/>
  <c r="B944" i="1"/>
  <c r="C944" i="1"/>
  <c r="D944" i="1"/>
  <c r="E944" i="1"/>
  <c r="F944" i="1"/>
  <c r="G944" i="1"/>
  <c r="H944" i="1"/>
  <c r="I944" i="1" s="1"/>
  <c r="J944" i="1"/>
  <c r="O944" i="1"/>
  <c r="S944" i="1" s="1"/>
  <c r="Q944" i="1"/>
  <c r="U944" i="1"/>
  <c r="V944" i="1"/>
  <c r="W944" i="1"/>
  <c r="X944" i="1"/>
  <c r="B945" i="1"/>
  <c r="C945" i="1"/>
  <c r="D945" i="1"/>
  <c r="E945" i="1"/>
  <c r="F945" i="1"/>
  <c r="G945" i="1"/>
  <c r="H945" i="1"/>
  <c r="I945" i="1" s="1"/>
  <c r="J945" i="1"/>
  <c r="O945" i="1"/>
  <c r="S945" i="1" s="1"/>
  <c r="Q945" i="1"/>
  <c r="U945" i="1"/>
  <c r="V945" i="1"/>
  <c r="W945" i="1"/>
  <c r="X945" i="1"/>
  <c r="B946" i="1"/>
  <c r="C946" i="1"/>
  <c r="D946" i="1"/>
  <c r="E946" i="1"/>
  <c r="F946" i="1"/>
  <c r="G946" i="1"/>
  <c r="H946" i="1"/>
  <c r="I946" i="1" s="1"/>
  <c r="J946" i="1"/>
  <c r="O946" i="1"/>
  <c r="S946" i="1" s="1"/>
  <c r="Q946" i="1"/>
  <c r="U946" i="1"/>
  <c r="V946" i="1"/>
  <c r="W946" i="1"/>
  <c r="X946" i="1"/>
  <c r="B947" i="1"/>
  <c r="C947" i="1"/>
  <c r="D947" i="1"/>
  <c r="E947" i="1"/>
  <c r="F947" i="1"/>
  <c r="G947" i="1"/>
  <c r="H947" i="1"/>
  <c r="I947" i="1" s="1"/>
  <c r="J947" i="1"/>
  <c r="O947" i="1"/>
  <c r="S947" i="1" s="1"/>
  <c r="Q947" i="1"/>
  <c r="U947" i="1"/>
  <c r="V947" i="1"/>
  <c r="W947" i="1"/>
  <c r="X947" i="1"/>
  <c r="B948" i="1"/>
  <c r="C948" i="1"/>
  <c r="D948" i="1"/>
  <c r="E948" i="1"/>
  <c r="F948" i="1"/>
  <c r="G948" i="1"/>
  <c r="H948" i="1"/>
  <c r="I948" i="1" s="1"/>
  <c r="J948" i="1"/>
  <c r="O948" i="1"/>
  <c r="S948" i="1" s="1"/>
  <c r="Q948" i="1"/>
  <c r="U948" i="1"/>
  <c r="V948" i="1"/>
  <c r="W948" i="1"/>
  <c r="X948" i="1"/>
  <c r="B949" i="1"/>
  <c r="C949" i="1"/>
  <c r="D949" i="1"/>
  <c r="E949" i="1"/>
  <c r="F949" i="1"/>
  <c r="G949" i="1"/>
  <c r="H949" i="1"/>
  <c r="I949" i="1" s="1"/>
  <c r="J949" i="1"/>
  <c r="O949" i="1"/>
  <c r="Q949" i="1"/>
  <c r="U949" i="1"/>
  <c r="V949" i="1"/>
  <c r="W949" i="1"/>
  <c r="X949" i="1"/>
  <c r="B950" i="1"/>
  <c r="C950" i="1"/>
  <c r="D950" i="1"/>
  <c r="E950" i="1"/>
  <c r="F950" i="1"/>
  <c r="G950" i="1"/>
  <c r="H950" i="1"/>
  <c r="I950" i="1" s="1"/>
  <c r="J950" i="1"/>
  <c r="O950" i="1"/>
  <c r="S950" i="1" s="1"/>
  <c r="Q950" i="1"/>
  <c r="U950" i="1"/>
  <c r="V950" i="1"/>
  <c r="W950" i="1"/>
  <c r="X950" i="1"/>
  <c r="B951" i="1"/>
  <c r="C951" i="1"/>
  <c r="D951" i="1"/>
  <c r="E951" i="1"/>
  <c r="F951" i="1"/>
  <c r="G951" i="1"/>
  <c r="H951" i="1"/>
  <c r="I951" i="1" s="1"/>
  <c r="J951" i="1"/>
  <c r="O951" i="1"/>
  <c r="P951" i="1" s="1"/>
  <c r="Q951" i="1"/>
  <c r="U951" i="1"/>
  <c r="V951" i="1"/>
  <c r="W951" i="1"/>
  <c r="X951" i="1"/>
  <c r="B952" i="1"/>
  <c r="C952" i="1"/>
  <c r="D952" i="1"/>
  <c r="E952" i="1"/>
  <c r="F952" i="1"/>
  <c r="G952" i="1"/>
  <c r="H952" i="1"/>
  <c r="I952" i="1" s="1"/>
  <c r="J952" i="1"/>
  <c r="O952" i="1"/>
  <c r="S952" i="1" s="1"/>
  <c r="Q952" i="1"/>
  <c r="U952" i="1"/>
  <c r="V952" i="1"/>
  <c r="W952" i="1"/>
  <c r="X952" i="1"/>
  <c r="B953" i="1"/>
  <c r="C953" i="1"/>
  <c r="D953" i="1"/>
  <c r="E953" i="1"/>
  <c r="F953" i="1"/>
  <c r="G953" i="1"/>
  <c r="H953" i="1"/>
  <c r="I953" i="1" s="1"/>
  <c r="J953" i="1"/>
  <c r="O953" i="1"/>
  <c r="Q953" i="1"/>
  <c r="U953" i="1"/>
  <c r="V953" i="1"/>
  <c r="W953" i="1"/>
  <c r="X953" i="1"/>
  <c r="B954" i="1"/>
  <c r="C954" i="1"/>
  <c r="D954" i="1"/>
  <c r="E954" i="1"/>
  <c r="F954" i="1"/>
  <c r="G954" i="1"/>
  <c r="H954" i="1"/>
  <c r="I954" i="1" s="1"/>
  <c r="J954" i="1"/>
  <c r="O954" i="1"/>
  <c r="Q954" i="1"/>
  <c r="U954" i="1"/>
  <c r="V954" i="1"/>
  <c r="W954" i="1"/>
  <c r="X954" i="1"/>
  <c r="B955" i="1"/>
  <c r="C955" i="1"/>
  <c r="D955" i="1"/>
  <c r="E955" i="1"/>
  <c r="F955" i="1"/>
  <c r="G955" i="1"/>
  <c r="H955" i="1"/>
  <c r="I955" i="1" s="1"/>
  <c r="J955" i="1"/>
  <c r="O955" i="1"/>
  <c r="P955" i="1" s="1"/>
  <c r="Q955" i="1"/>
  <c r="U955" i="1"/>
  <c r="V955" i="1"/>
  <c r="W955" i="1"/>
  <c r="X955" i="1"/>
  <c r="B956" i="1"/>
  <c r="C956" i="1"/>
  <c r="D956" i="1"/>
  <c r="E956" i="1"/>
  <c r="F956" i="1"/>
  <c r="G956" i="1"/>
  <c r="H956" i="1"/>
  <c r="I956" i="1" s="1"/>
  <c r="J956" i="1"/>
  <c r="O956" i="1"/>
  <c r="S956" i="1" s="1"/>
  <c r="Q956" i="1"/>
  <c r="U956" i="1"/>
  <c r="V956" i="1"/>
  <c r="W956" i="1"/>
  <c r="X956" i="1"/>
  <c r="B957" i="1"/>
  <c r="C957" i="1"/>
  <c r="D957" i="1"/>
  <c r="E957" i="1"/>
  <c r="F957" i="1"/>
  <c r="G957" i="1"/>
  <c r="H957" i="1"/>
  <c r="I957" i="1" s="1"/>
  <c r="J957" i="1"/>
  <c r="O957" i="1"/>
  <c r="S957" i="1" s="1"/>
  <c r="Q957" i="1"/>
  <c r="U957" i="1"/>
  <c r="V957" i="1"/>
  <c r="W957" i="1"/>
  <c r="X957" i="1"/>
  <c r="B958" i="1"/>
  <c r="C958" i="1"/>
  <c r="D958" i="1"/>
  <c r="E958" i="1"/>
  <c r="F958" i="1"/>
  <c r="G958" i="1"/>
  <c r="H958" i="1"/>
  <c r="I958" i="1" s="1"/>
  <c r="J958" i="1"/>
  <c r="O958" i="1"/>
  <c r="S958" i="1" s="1"/>
  <c r="Q958" i="1"/>
  <c r="U958" i="1"/>
  <c r="V958" i="1"/>
  <c r="W958" i="1"/>
  <c r="X958" i="1"/>
  <c r="B959" i="1"/>
  <c r="C959" i="1"/>
  <c r="D959" i="1"/>
  <c r="E959" i="1"/>
  <c r="F959" i="1"/>
  <c r="G959" i="1"/>
  <c r="H959" i="1"/>
  <c r="I959" i="1" s="1"/>
  <c r="J959" i="1"/>
  <c r="O959" i="1"/>
  <c r="P959" i="1" s="1"/>
  <c r="Q959" i="1"/>
  <c r="U959" i="1"/>
  <c r="V959" i="1"/>
  <c r="W959" i="1"/>
  <c r="X959" i="1"/>
  <c r="B960" i="1"/>
  <c r="C960" i="1"/>
  <c r="D960" i="1"/>
  <c r="E960" i="1"/>
  <c r="F960" i="1"/>
  <c r="G960" i="1"/>
  <c r="H960" i="1"/>
  <c r="I960" i="1" s="1"/>
  <c r="J960" i="1"/>
  <c r="O960" i="1"/>
  <c r="P960" i="1" s="1"/>
  <c r="Q960" i="1"/>
  <c r="U960" i="1"/>
  <c r="V960" i="1"/>
  <c r="W960" i="1"/>
  <c r="X960" i="1"/>
  <c r="B961" i="1"/>
  <c r="C961" i="1"/>
  <c r="D961" i="1"/>
  <c r="E961" i="1"/>
  <c r="F961" i="1"/>
  <c r="G961" i="1"/>
  <c r="H961" i="1"/>
  <c r="I961" i="1" s="1"/>
  <c r="J961" i="1"/>
  <c r="O961" i="1"/>
  <c r="P961" i="1" s="1"/>
  <c r="Q961" i="1"/>
  <c r="U961" i="1"/>
  <c r="V961" i="1"/>
  <c r="W961" i="1"/>
  <c r="X961" i="1"/>
  <c r="B962" i="1"/>
  <c r="C962" i="1"/>
  <c r="D962" i="1"/>
  <c r="E962" i="1"/>
  <c r="F962" i="1"/>
  <c r="G962" i="1"/>
  <c r="H962" i="1"/>
  <c r="I962" i="1" s="1"/>
  <c r="J962" i="1"/>
  <c r="O962" i="1"/>
  <c r="P962" i="1" s="1"/>
  <c r="Q962" i="1"/>
  <c r="U962" i="1"/>
  <c r="V962" i="1"/>
  <c r="W962" i="1"/>
  <c r="X962" i="1"/>
  <c r="B963" i="1"/>
  <c r="C963" i="1"/>
  <c r="D963" i="1"/>
  <c r="E963" i="1"/>
  <c r="F963" i="1"/>
  <c r="G963" i="1"/>
  <c r="H963" i="1"/>
  <c r="I963" i="1" s="1"/>
  <c r="J963" i="1"/>
  <c r="O963" i="1"/>
  <c r="P963" i="1" s="1"/>
  <c r="Q963" i="1"/>
  <c r="U963" i="1"/>
  <c r="V963" i="1"/>
  <c r="W963" i="1"/>
  <c r="X963" i="1"/>
  <c r="B964" i="1"/>
  <c r="C964" i="1"/>
  <c r="D964" i="1"/>
  <c r="E964" i="1"/>
  <c r="F964" i="1"/>
  <c r="G964" i="1"/>
  <c r="H964" i="1"/>
  <c r="I964" i="1" s="1"/>
  <c r="J964" i="1"/>
  <c r="O964" i="1"/>
  <c r="P964" i="1" s="1"/>
  <c r="Q964" i="1"/>
  <c r="U964" i="1"/>
  <c r="V964" i="1"/>
  <c r="W964" i="1"/>
  <c r="X964" i="1"/>
  <c r="B965" i="1"/>
  <c r="C965" i="1"/>
  <c r="D965" i="1"/>
  <c r="E965" i="1"/>
  <c r="F965" i="1"/>
  <c r="G965" i="1"/>
  <c r="H965" i="1"/>
  <c r="I965" i="1" s="1"/>
  <c r="J965" i="1"/>
  <c r="O965" i="1"/>
  <c r="P965" i="1" s="1"/>
  <c r="Q965" i="1"/>
  <c r="U965" i="1"/>
  <c r="V965" i="1"/>
  <c r="W965" i="1"/>
  <c r="X965" i="1"/>
  <c r="B966" i="1"/>
  <c r="C966" i="1"/>
  <c r="D966" i="1"/>
  <c r="E966" i="1"/>
  <c r="F966" i="1"/>
  <c r="G966" i="1"/>
  <c r="H966" i="1"/>
  <c r="I966" i="1" s="1"/>
  <c r="J966" i="1"/>
  <c r="O966" i="1"/>
  <c r="Q966" i="1"/>
  <c r="U966" i="1"/>
  <c r="V966" i="1"/>
  <c r="W966" i="1"/>
  <c r="X966" i="1"/>
  <c r="B967" i="1"/>
  <c r="C967" i="1"/>
  <c r="D967" i="1"/>
  <c r="E967" i="1"/>
  <c r="F967" i="1"/>
  <c r="G967" i="1"/>
  <c r="H967" i="1"/>
  <c r="I967" i="1" s="1"/>
  <c r="J967" i="1"/>
  <c r="O967" i="1"/>
  <c r="P967" i="1" s="1"/>
  <c r="Q967" i="1"/>
  <c r="U967" i="1"/>
  <c r="V967" i="1"/>
  <c r="W967" i="1"/>
  <c r="X967" i="1"/>
  <c r="B968" i="1"/>
  <c r="C968" i="1"/>
  <c r="D968" i="1"/>
  <c r="E968" i="1"/>
  <c r="F968" i="1"/>
  <c r="G968" i="1"/>
  <c r="H968" i="1"/>
  <c r="I968" i="1" s="1"/>
  <c r="J968" i="1"/>
  <c r="O968" i="1"/>
  <c r="S968" i="1" s="1"/>
  <c r="Q968" i="1"/>
  <c r="U968" i="1"/>
  <c r="V968" i="1"/>
  <c r="W968" i="1"/>
  <c r="X968" i="1"/>
  <c r="B969" i="1"/>
  <c r="C969" i="1"/>
  <c r="D969" i="1"/>
  <c r="E969" i="1"/>
  <c r="F969" i="1"/>
  <c r="G969" i="1"/>
  <c r="H969" i="1"/>
  <c r="I969" i="1" s="1"/>
  <c r="J969" i="1"/>
  <c r="O969" i="1"/>
  <c r="Q969" i="1"/>
  <c r="U969" i="1"/>
  <c r="V969" i="1"/>
  <c r="W969" i="1"/>
  <c r="X969" i="1"/>
  <c r="B970" i="1"/>
  <c r="C970" i="1"/>
  <c r="D970" i="1"/>
  <c r="E970" i="1"/>
  <c r="F970" i="1"/>
  <c r="G970" i="1"/>
  <c r="H970" i="1"/>
  <c r="I970" i="1" s="1"/>
  <c r="J970" i="1"/>
  <c r="O970" i="1"/>
  <c r="S970" i="1" s="1"/>
  <c r="Q970" i="1"/>
  <c r="U970" i="1"/>
  <c r="V970" i="1"/>
  <c r="W970" i="1"/>
  <c r="X970" i="1"/>
  <c r="B971" i="1"/>
  <c r="C971" i="1"/>
  <c r="D971" i="1"/>
  <c r="E971" i="1"/>
  <c r="F971" i="1"/>
  <c r="G971" i="1"/>
  <c r="H971" i="1"/>
  <c r="I971" i="1" s="1"/>
  <c r="J971" i="1"/>
  <c r="O971" i="1"/>
  <c r="Q971" i="1"/>
  <c r="U971" i="1"/>
  <c r="V971" i="1"/>
  <c r="W971" i="1"/>
  <c r="X971" i="1"/>
  <c r="B972" i="1"/>
  <c r="C972" i="1"/>
  <c r="D972" i="1"/>
  <c r="E972" i="1"/>
  <c r="F972" i="1"/>
  <c r="G972" i="1"/>
  <c r="H972" i="1"/>
  <c r="I972" i="1" s="1"/>
  <c r="J972" i="1"/>
  <c r="O972" i="1"/>
  <c r="Q972" i="1"/>
  <c r="U972" i="1"/>
  <c r="V972" i="1"/>
  <c r="W972" i="1"/>
  <c r="X972" i="1"/>
  <c r="B973" i="1"/>
  <c r="C973" i="1"/>
  <c r="D973" i="1"/>
  <c r="E973" i="1"/>
  <c r="F973" i="1"/>
  <c r="G973" i="1"/>
  <c r="H973" i="1"/>
  <c r="I973" i="1" s="1"/>
  <c r="J973" i="1"/>
  <c r="O973" i="1"/>
  <c r="P973" i="1" s="1"/>
  <c r="Q973" i="1"/>
  <c r="U973" i="1"/>
  <c r="V973" i="1"/>
  <c r="W973" i="1"/>
  <c r="X973" i="1"/>
  <c r="B974" i="1"/>
  <c r="C974" i="1"/>
  <c r="D974" i="1"/>
  <c r="E974" i="1"/>
  <c r="F974" i="1"/>
  <c r="G974" i="1"/>
  <c r="H974" i="1"/>
  <c r="I974" i="1" s="1"/>
  <c r="J974" i="1"/>
  <c r="O974" i="1"/>
  <c r="Q974" i="1"/>
  <c r="U974" i="1"/>
  <c r="V974" i="1"/>
  <c r="W974" i="1"/>
  <c r="X974" i="1"/>
  <c r="B975" i="1"/>
  <c r="C975" i="1"/>
  <c r="D975" i="1"/>
  <c r="E975" i="1"/>
  <c r="F975" i="1"/>
  <c r="G975" i="1"/>
  <c r="H975" i="1"/>
  <c r="I975" i="1" s="1"/>
  <c r="J975" i="1"/>
  <c r="O975" i="1"/>
  <c r="P975" i="1" s="1"/>
  <c r="Q975" i="1"/>
  <c r="U975" i="1"/>
  <c r="V975" i="1"/>
  <c r="W975" i="1"/>
  <c r="X975" i="1"/>
  <c r="B976" i="1"/>
  <c r="C976" i="1"/>
  <c r="D976" i="1"/>
  <c r="E976" i="1"/>
  <c r="F976" i="1"/>
  <c r="G976" i="1"/>
  <c r="H976" i="1"/>
  <c r="I976" i="1" s="1"/>
  <c r="J976" i="1"/>
  <c r="O976" i="1"/>
  <c r="Q976" i="1"/>
  <c r="U976" i="1"/>
  <c r="V976" i="1"/>
  <c r="W976" i="1"/>
  <c r="X976" i="1"/>
  <c r="B977" i="1"/>
  <c r="C977" i="1"/>
  <c r="D977" i="1"/>
  <c r="E977" i="1"/>
  <c r="F977" i="1"/>
  <c r="G977" i="1"/>
  <c r="H977" i="1"/>
  <c r="I977" i="1" s="1"/>
  <c r="J977" i="1"/>
  <c r="O977" i="1"/>
  <c r="P977" i="1" s="1"/>
  <c r="Q977" i="1"/>
  <c r="U977" i="1"/>
  <c r="V977" i="1"/>
  <c r="W977" i="1"/>
  <c r="X977" i="1"/>
  <c r="B978" i="1"/>
  <c r="C978" i="1"/>
  <c r="D978" i="1"/>
  <c r="E978" i="1"/>
  <c r="F978" i="1"/>
  <c r="G978" i="1"/>
  <c r="H978" i="1"/>
  <c r="I978" i="1" s="1"/>
  <c r="J978" i="1"/>
  <c r="O978" i="1"/>
  <c r="S978" i="1" s="1"/>
  <c r="Q978" i="1"/>
  <c r="U978" i="1"/>
  <c r="V978" i="1"/>
  <c r="W978" i="1"/>
  <c r="X978" i="1"/>
  <c r="B979" i="1"/>
  <c r="C979" i="1"/>
  <c r="D979" i="1"/>
  <c r="E979" i="1"/>
  <c r="F979" i="1"/>
  <c r="G979" i="1"/>
  <c r="H979" i="1"/>
  <c r="I979" i="1" s="1"/>
  <c r="J979" i="1"/>
  <c r="O979" i="1"/>
  <c r="P979" i="1" s="1"/>
  <c r="Q979" i="1"/>
  <c r="U979" i="1"/>
  <c r="V979" i="1"/>
  <c r="W979" i="1"/>
  <c r="X979" i="1"/>
  <c r="B980" i="1"/>
  <c r="C980" i="1"/>
  <c r="D980" i="1"/>
  <c r="E980" i="1"/>
  <c r="F980" i="1"/>
  <c r="G980" i="1"/>
  <c r="H980" i="1"/>
  <c r="I980" i="1" s="1"/>
  <c r="J980" i="1"/>
  <c r="O980" i="1"/>
  <c r="Q980" i="1"/>
  <c r="U980" i="1"/>
  <c r="V980" i="1"/>
  <c r="W980" i="1"/>
  <c r="X980" i="1"/>
  <c r="B981" i="1"/>
  <c r="C981" i="1"/>
  <c r="D981" i="1"/>
  <c r="E981" i="1"/>
  <c r="F981" i="1"/>
  <c r="G981" i="1"/>
  <c r="H981" i="1"/>
  <c r="I981" i="1" s="1"/>
  <c r="J981" i="1"/>
  <c r="O981" i="1"/>
  <c r="P981" i="1" s="1"/>
  <c r="Q981" i="1"/>
  <c r="U981" i="1"/>
  <c r="V981" i="1"/>
  <c r="W981" i="1"/>
  <c r="X981" i="1"/>
  <c r="B982" i="1"/>
  <c r="C982" i="1"/>
  <c r="D982" i="1"/>
  <c r="E982" i="1"/>
  <c r="F982" i="1"/>
  <c r="G982" i="1"/>
  <c r="H982" i="1"/>
  <c r="I982" i="1" s="1"/>
  <c r="J982" i="1"/>
  <c r="O982" i="1"/>
  <c r="Q982" i="1"/>
  <c r="U982" i="1"/>
  <c r="V982" i="1"/>
  <c r="W982" i="1"/>
  <c r="X982" i="1"/>
  <c r="B983" i="1"/>
  <c r="C983" i="1"/>
  <c r="D983" i="1"/>
  <c r="E983" i="1"/>
  <c r="F983" i="1"/>
  <c r="G983" i="1"/>
  <c r="H983" i="1"/>
  <c r="I983" i="1" s="1"/>
  <c r="J983" i="1"/>
  <c r="O983" i="1"/>
  <c r="Q983" i="1"/>
  <c r="U983" i="1"/>
  <c r="V983" i="1"/>
  <c r="W983" i="1"/>
  <c r="X983" i="1"/>
  <c r="B984" i="1"/>
  <c r="C984" i="1"/>
  <c r="D984" i="1"/>
  <c r="E984" i="1"/>
  <c r="F984" i="1"/>
  <c r="G984" i="1"/>
  <c r="H984" i="1"/>
  <c r="I984" i="1" s="1"/>
  <c r="J984" i="1"/>
  <c r="O984" i="1"/>
  <c r="P984" i="1" s="1"/>
  <c r="Q984" i="1"/>
  <c r="U984" i="1"/>
  <c r="V984" i="1"/>
  <c r="W984" i="1"/>
  <c r="X984" i="1"/>
  <c r="B985" i="1"/>
  <c r="C985" i="1"/>
  <c r="D985" i="1"/>
  <c r="E985" i="1"/>
  <c r="F985" i="1"/>
  <c r="G985" i="1"/>
  <c r="H985" i="1"/>
  <c r="I985" i="1" s="1"/>
  <c r="J985" i="1"/>
  <c r="O985" i="1"/>
  <c r="P985" i="1" s="1"/>
  <c r="Q985" i="1"/>
  <c r="U985" i="1"/>
  <c r="V985" i="1"/>
  <c r="W985" i="1"/>
  <c r="X985" i="1"/>
  <c r="B986" i="1"/>
  <c r="C986" i="1"/>
  <c r="D986" i="1"/>
  <c r="E986" i="1"/>
  <c r="F986" i="1"/>
  <c r="G986" i="1"/>
  <c r="H986" i="1"/>
  <c r="I986" i="1" s="1"/>
  <c r="J986" i="1"/>
  <c r="O986" i="1"/>
  <c r="P986" i="1" s="1"/>
  <c r="Q986" i="1"/>
  <c r="U986" i="1"/>
  <c r="V986" i="1"/>
  <c r="W986" i="1"/>
  <c r="X986" i="1"/>
  <c r="B987" i="1"/>
  <c r="C987" i="1"/>
  <c r="D987" i="1"/>
  <c r="E987" i="1"/>
  <c r="F987" i="1"/>
  <c r="G987" i="1"/>
  <c r="H987" i="1"/>
  <c r="I987" i="1" s="1"/>
  <c r="J987" i="1"/>
  <c r="O987" i="1"/>
  <c r="P987" i="1" s="1"/>
  <c r="Q987" i="1"/>
  <c r="U987" i="1"/>
  <c r="V987" i="1"/>
  <c r="W987" i="1"/>
  <c r="X987" i="1"/>
  <c r="B988" i="1"/>
  <c r="C988" i="1"/>
  <c r="D988" i="1"/>
  <c r="E988" i="1"/>
  <c r="F988" i="1"/>
  <c r="G988" i="1"/>
  <c r="H988" i="1"/>
  <c r="I988" i="1" s="1"/>
  <c r="J988" i="1"/>
  <c r="O988" i="1"/>
  <c r="Q988" i="1"/>
  <c r="U988" i="1"/>
  <c r="V988" i="1"/>
  <c r="W988" i="1"/>
  <c r="X988" i="1"/>
  <c r="B989" i="1"/>
  <c r="C989" i="1"/>
  <c r="D989" i="1"/>
  <c r="E989" i="1"/>
  <c r="F989" i="1"/>
  <c r="G989" i="1"/>
  <c r="H989" i="1"/>
  <c r="I989" i="1" s="1"/>
  <c r="J989" i="1"/>
  <c r="O989" i="1"/>
  <c r="P989" i="1" s="1"/>
  <c r="Q989" i="1"/>
  <c r="U989" i="1"/>
  <c r="V989" i="1"/>
  <c r="W989" i="1"/>
  <c r="X989" i="1"/>
  <c r="B990" i="1"/>
  <c r="C990" i="1"/>
  <c r="D990" i="1"/>
  <c r="E990" i="1"/>
  <c r="F990" i="1"/>
  <c r="G990" i="1"/>
  <c r="H990" i="1"/>
  <c r="I990" i="1" s="1"/>
  <c r="J990" i="1"/>
  <c r="O990" i="1"/>
  <c r="Q990" i="1"/>
  <c r="U990" i="1"/>
  <c r="V990" i="1"/>
  <c r="W990" i="1"/>
  <c r="X990" i="1"/>
  <c r="B991" i="1"/>
  <c r="C991" i="1"/>
  <c r="D991" i="1"/>
  <c r="E991" i="1"/>
  <c r="F991" i="1"/>
  <c r="G991" i="1"/>
  <c r="H991" i="1"/>
  <c r="I991" i="1" s="1"/>
  <c r="J991" i="1"/>
  <c r="O991" i="1"/>
  <c r="Q991" i="1"/>
  <c r="U991" i="1"/>
  <c r="V991" i="1"/>
  <c r="W991" i="1"/>
  <c r="X991" i="1"/>
  <c r="B992" i="1"/>
  <c r="C992" i="1"/>
  <c r="D992" i="1"/>
  <c r="E992" i="1"/>
  <c r="F992" i="1"/>
  <c r="G992" i="1"/>
  <c r="H992" i="1"/>
  <c r="I992" i="1" s="1"/>
  <c r="J992" i="1"/>
  <c r="O992" i="1"/>
  <c r="Q992" i="1"/>
  <c r="U992" i="1"/>
  <c r="V992" i="1"/>
  <c r="W992" i="1"/>
  <c r="X992" i="1"/>
  <c r="B993" i="1"/>
  <c r="C993" i="1"/>
  <c r="D993" i="1"/>
  <c r="E993" i="1"/>
  <c r="F993" i="1"/>
  <c r="G993" i="1"/>
  <c r="H993" i="1"/>
  <c r="I993" i="1" s="1"/>
  <c r="J993" i="1"/>
  <c r="O993" i="1"/>
  <c r="S993" i="1" s="1"/>
  <c r="Q993" i="1"/>
  <c r="U993" i="1"/>
  <c r="V993" i="1"/>
  <c r="W993" i="1"/>
  <c r="X993" i="1"/>
  <c r="B994" i="1"/>
  <c r="C994" i="1"/>
  <c r="D994" i="1"/>
  <c r="E994" i="1"/>
  <c r="F994" i="1"/>
  <c r="G994" i="1"/>
  <c r="H994" i="1"/>
  <c r="I994" i="1" s="1"/>
  <c r="J994" i="1"/>
  <c r="O994" i="1"/>
  <c r="T994" i="1" s="1"/>
  <c r="Q994" i="1"/>
  <c r="U994" i="1"/>
  <c r="V994" i="1"/>
  <c r="W994" i="1"/>
  <c r="X994" i="1"/>
  <c r="B995" i="1"/>
  <c r="C995" i="1"/>
  <c r="D995" i="1"/>
  <c r="E995" i="1"/>
  <c r="F995" i="1"/>
  <c r="G995" i="1"/>
  <c r="H995" i="1"/>
  <c r="I995" i="1" s="1"/>
  <c r="J995" i="1"/>
  <c r="O995" i="1"/>
  <c r="Q995" i="1"/>
  <c r="U995" i="1"/>
  <c r="V995" i="1"/>
  <c r="W995" i="1"/>
  <c r="X995" i="1"/>
  <c r="B996" i="1"/>
  <c r="C996" i="1"/>
  <c r="D996" i="1"/>
  <c r="E996" i="1"/>
  <c r="F996" i="1"/>
  <c r="G996" i="1"/>
  <c r="H996" i="1"/>
  <c r="I996" i="1" s="1"/>
  <c r="J996" i="1"/>
  <c r="O996" i="1"/>
  <c r="P996" i="1" s="1"/>
  <c r="Q996" i="1"/>
  <c r="U996" i="1"/>
  <c r="V996" i="1"/>
  <c r="W996" i="1"/>
  <c r="X996" i="1"/>
  <c r="B997" i="1"/>
  <c r="C997" i="1"/>
  <c r="D997" i="1"/>
  <c r="E997" i="1"/>
  <c r="F997" i="1"/>
  <c r="G997" i="1"/>
  <c r="H997" i="1"/>
  <c r="I997" i="1" s="1"/>
  <c r="J997" i="1"/>
  <c r="O997" i="1"/>
  <c r="T997" i="1" s="1"/>
  <c r="Q997" i="1"/>
  <c r="U997" i="1"/>
  <c r="V997" i="1"/>
  <c r="W997" i="1"/>
  <c r="X997" i="1"/>
  <c r="B998" i="1"/>
  <c r="C998" i="1"/>
  <c r="D998" i="1"/>
  <c r="E998" i="1"/>
  <c r="F998" i="1"/>
  <c r="G998" i="1"/>
  <c r="H998" i="1"/>
  <c r="I998" i="1" s="1"/>
  <c r="J998" i="1"/>
  <c r="O998" i="1"/>
  <c r="P998" i="1" s="1"/>
  <c r="Q998" i="1"/>
  <c r="U998" i="1"/>
  <c r="V998" i="1"/>
  <c r="W998" i="1"/>
  <c r="X998" i="1"/>
  <c r="B999" i="1"/>
  <c r="C999" i="1"/>
  <c r="D999" i="1"/>
  <c r="E999" i="1"/>
  <c r="F999" i="1"/>
  <c r="G999" i="1"/>
  <c r="H999" i="1"/>
  <c r="I999" i="1" s="1"/>
  <c r="J999" i="1"/>
  <c r="O999" i="1"/>
  <c r="S999" i="1" s="1"/>
  <c r="Q999" i="1"/>
  <c r="U999" i="1"/>
  <c r="V999" i="1"/>
  <c r="W999" i="1"/>
  <c r="X999" i="1"/>
  <c r="B1000" i="1"/>
  <c r="C1000" i="1"/>
  <c r="D1000" i="1"/>
  <c r="E1000" i="1"/>
  <c r="F1000" i="1"/>
  <c r="G1000" i="1"/>
  <c r="H1000" i="1"/>
  <c r="I1000" i="1" s="1"/>
  <c r="J1000" i="1"/>
  <c r="O1000" i="1"/>
  <c r="P1000" i="1" s="1"/>
  <c r="Q1000" i="1"/>
  <c r="U1000" i="1"/>
  <c r="V1000" i="1"/>
  <c r="W1000" i="1"/>
  <c r="X1000" i="1"/>
  <c r="B1001" i="1"/>
  <c r="C1001" i="1"/>
  <c r="D1001" i="1"/>
  <c r="E1001" i="1"/>
  <c r="F1001" i="1"/>
  <c r="G1001" i="1"/>
  <c r="H1001" i="1"/>
  <c r="I1001" i="1" s="1"/>
  <c r="J1001" i="1"/>
  <c r="O1001" i="1"/>
  <c r="S1001" i="1" s="1"/>
  <c r="Q1001" i="1"/>
  <c r="U1001" i="1"/>
  <c r="V1001" i="1"/>
  <c r="W1001" i="1"/>
  <c r="X1001" i="1"/>
  <c r="B1002" i="1"/>
  <c r="C1002" i="1"/>
  <c r="D1002" i="1"/>
  <c r="E1002" i="1"/>
  <c r="F1002" i="1"/>
  <c r="G1002" i="1"/>
  <c r="H1002" i="1"/>
  <c r="I1002" i="1" s="1"/>
  <c r="J1002" i="1"/>
  <c r="O1002" i="1"/>
  <c r="P1002" i="1" s="1"/>
  <c r="Q1002" i="1"/>
  <c r="U1002" i="1"/>
  <c r="V1002" i="1"/>
  <c r="W1002" i="1"/>
  <c r="X1002" i="1"/>
  <c r="B1003" i="1"/>
  <c r="C1003" i="1"/>
  <c r="D1003" i="1"/>
  <c r="E1003" i="1"/>
  <c r="F1003" i="1"/>
  <c r="G1003" i="1"/>
  <c r="H1003" i="1"/>
  <c r="I1003" i="1" s="1"/>
  <c r="J1003" i="1"/>
  <c r="O1003" i="1"/>
  <c r="S1003" i="1" s="1"/>
  <c r="Q1003" i="1"/>
  <c r="U1003" i="1"/>
  <c r="V1003" i="1"/>
  <c r="W1003" i="1"/>
  <c r="X1003" i="1"/>
  <c r="B1004" i="1"/>
  <c r="C1004" i="1"/>
  <c r="D1004" i="1"/>
  <c r="E1004" i="1"/>
  <c r="F1004" i="1"/>
  <c r="G1004" i="1"/>
  <c r="H1004" i="1"/>
  <c r="I1004" i="1" s="1"/>
  <c r="J1004" i="1"/>
  <c r="O1004" i="1"/>
  <c r="P1004" i="1" s="1"/>
  <c r="Q1004" i="1"/>
  <c r="U1004" i="1"/>
  <c r="V1004" i="1"/>
  <c r="W1004" i="1"/>
  <c r="X1004" i="1"/>
  <c r="B1005" i="1"/>
  <c r="C1005" i="1"/>
  <c r="D1005" i="1"/>
  <c r="E1005" i="1"/>
  <c r="F1005" i="1"/>
  <c r="G1005" i="1"/>
  <c r="H1005" i="1"/>
  <c r="I1005" i="1" s="1"/>
  <c r="J1005" i="1"/>
  <c r="O1005" i="1"/>
  <c r="S1005" i="1" s="1"/>
  <c r="Q1005" i="1"/>
  <c r="U1005" i="1"/>
  <c r="V1005" i="1"/>
  <c r="W1005" i="1"/>
  <c r="X1005" i="1"/>
  <c r="B1006" i="1"/>
  <c r="C1006" i="1"/>
  <c r="D1006" i="1"/>
  <c r="E1006" i="1"/>
  <c r="F1006" i="1"/>
  <c r="G1006" i="1"/>
  <c r="H1006" i="1"/>
  <c r="I1006" i="1" s="1"/>
  <c r="J1006" i="1"/>
  <c r="O1006" i="1"/>
  <c r="Q1006" i="1"/>
  <c r="U1006" i="1"/>
  <c r="V1006" i="1"/>
  <c r="W1006" i="1"/>
  <c r="X1006" i="1"/>
  <c r="B1007" i="1"/>
  <c r="C1007" i="1"/>
  <c r="D1007" i="1"/>
  <c r="E1007" i="1"/>
  <c r="F1007" i="1"/>
  <c r="G1007" i="1"/>
  <c r="H1007" i="1"/>
  <c r="I1007" i="1" s="1"/>
  <c r="J1007" i="1"/>
  <c r="O1007" i="1"/>
  <c r="T1007" i="1" s="1"/>
  <c r="Q1007" i="1"/>
  <c r="U1007" i="1"/>
  <c r="V1007" i="1"/>
  <c r="W1007" i="1"/>
  <c r="X1007" i="1"/>
  <c r="B1008" i="1"/>
  <c r="C1008" i="1"/>
  <c r="D1008" i="1"/>
  <c r="E1008" i="1"/>
  <c r="F1008" i="1"/>
  <c r="G1008" i="1"/>
  <c r="H1008" i="1"/>
  <c r="I1008" i="1" s="1"/>
  <c r="J1008" i="1"/>
  <c r="O1008" i="1"/>
  <c r="T1008" i="1" s="1"/>
  <c r="Q1008" i="1"/>
  <c r="U1008" i="1"/>
  <c r="V1008" i="1"/>
  <c r="W1008" i="1"/>
  <c r="X1008" i="1"/>
  <c r="B1009" i="1"/>
  <c r="C1009" i="1"/>
  <c r="D1009" i="1"/>
  <c r="E1009" i="1"/>
  <c r="F1009" i="1"/>
  <c r="G1009" i="1"/>
  <c r="H1009" i="1"/>
  <c r="I1009" i="1" s="1"/>
  <c r="J1009" i="1"/>
  <c r="O1009" i="1"/>
  <c r="T1009" i="1" s="1"/>
  <c r="Q1009" i="1"/>
  <c r="U1009" i="1"/>
  <c r="V1009" i="1"/>
  <c r="W1009" i="1"/>
  <c r="X1009" i="1"/>
  <c r="B1010" i="1"/>
  <c r="C1010" i="1"/>
  <c r="D1010" i="1"/>
  <c r="E1010" i="1"/>
  <c r="F1010" i="1"/>
  <c r="G1010" i="1"/>
  <c r="H1010" i="1"/>
  <c r="I1010" i="1" s="1"/>
  <c r="J1010" i="1"/>
  <c r="O1010" i="1"/>
  <c r="T1010" i="1" s="1"/>
  <c r="Q1010" i="1"/>
  <c r="U1010" i="1"/>
  <c r="V1010" i="1"/>
  <c r="W1010" i="1"/>
  <c r="X1010" i="1"/>
  <c r="B1011" i="1"/>
  <c r="C1011" i="1"/>
  <c r="D1011" i="1"/>
  <c r="E1011" i="1"/>
  <c r="F1011" i="1"/>
  <c r="G1011" i="1"/>
  <c r="H1011" i="1"/>
  <c r="I1011" i="1" s="1"/>
  <c r="J1011" i="1"/>
  <c r="O1011" i="1"/>
  <c r="T1011" i="1" s="1"/>
  <c r="Q1011" i="1"/>
  <c r="U1011" i="1"/>
  <c r="V1011" i="1"/>
  <c r="W1011" i="1"/>
  <c r="X1011" i="1"/>
  <c r="B1012" i="1"/>
  <c r="C1012" i="1"/>
  <c r="D1012" i="1"/>
  <c r="E1012" i="1"/>
  <c r="F1012" i="1"/>
  <c r="G1012" i="1"/>
  <c r="H1012" i="1"/>
  <c r="I1012" i="1" s="1"/>
  <c r="J1012" i="1"/>
  <c r="O1012" i="1"/>
  <c r="Q1012" i="1"/>
  <c r="U1012" i="1"/>
  <c r="V1012" i="1"/>
  <c r="W1012" i="1"/>
  <c r="X1012" i="1"/>
  <c r="B1013" i="1"/>
  <c r="C1013" i="1"/>
  <c r="D1013" i="1"/>
  <c r="E1013" i="1"/>
  <c r="F1013" i="1"/>
  <c r="G1013" i="1"/>
  <c r="H1013" i="1"/>
  <c r="I1013" i="1" s="1"/>
  <c r="J1013" i="1"/>
  <c r="O1013" i="1"/>
  <c r="T1013" i="1" s="1"/>
  <c r="Q1013" i="1"/>
  <c r="U1013" i="1"/>
  <c r="V1013" i="1"/>
  <c r="W1013" i="1"/>
  <c r="X1013" i="1"/>
  <c r="B1014" i="1"/>
  <c r="C1014" i="1"/>
  <c r="D1014" i="1"/>
  <c r="E1014" i="1"/>
  <c r="F1014" i="1"/>
  <c r="G1014" i="1"/>
  <c r="H1014" i="1"/>
  <c r="I1014" i="1" s="1"/>
  <c r="J1014" i="1"/>
  <c r="O1014" i="1"/>
  <c r="T1014" i="1" s="1"/>
  <c r="Q1014" i="1"/>
  <c r="U1014" i="1"/>
  <c r="V1014" i="1"/>
  <c r="W1014" i="1"/>
  <c r="X1014" i="1"/>
  <c r="B1015" i="1"/>
  <c r="C1015" i="1"/>
  <c r="D1015" i="1"/>
  <c r="E1015" i="1"/>
  <c r="F1015" i="1"/>
  <c r="G1015" i="1"/>
  <c r="H1015" i="1"/>
  <c r="I1015" i="1" s="1"/>
  <c r="J1015" i="1"/>
  <c r="O1015" i="1"/>
  <c r="T1015" i="1" s="1"/>
  <c r="Q1015" i="1"/>
  <c r="U1015" i="1"/>
  <c r="V1015" i="1"/>
  <c r="W1015" i="1"/>
  <c r="X1015" i="1"/>
  <c r="B1016" i="1"/>
  <c r="C1016" i="1"/>
  <c r="D1016" i="1"/>
  <c r="E1016" i="1"/>
  <c r="F1016" i="1"/>
  <c r="G1016" i="1"/>
  <c r="H1016" i="1"/>
  <c r="I1016" i="1" s="1"/>
  <c r="J1016" i="1"/>
  <c r="O1016" i="1"/>
  <c r="T1016" i="1" s="1"/>
  <c r="Q1016" i="1"/>
  <c r="U1016" i="1"/>
  <c r="V1016" i="1"/>
  <c r="W1016" i="1"/>
  <c r="X1016" i="1"/>
  <c r="B1017" i="1"/>
  <c r="C1017" i="1"/>
  <c r="D1017" i="1"/>
  <c r="E1017" i="1"/>
  <c r="F1017" i="1"/>
  <c r="G1017" i="1"/>
  <c r="H1017" i="1"/>
  <c r="I1017" i="1" s="1"/>
  <c r="J1017" i="1"/>
  <c r="O1017" i="1"/>
  <c r="T1017" i="1" s="1"/>
  <c r="Q1017" i="1"/>
  <c r="U1017" i="1"/>
  <c r="V1017" i="1"/>
  <c r="W1017" i="1"/>
  <c r="X1017" i="1"/>
  <c r="B1018" i="1"/>
  <c r="C1018" i="1"/>
  <c r="D1018" i="1"/>
  <c r="E1018" i="1"/>
  <c r="F1018" i="1"/>
  <c r="G1018" i="1"/>
  <c r="H1018" i="1"/>
  <c r="I1018" i="1" s="1"/>
  <c r="J1018" i="1"/>
  <c r="O1018" i="1"/>
  <c r="T1018" i="1" s="1"/>
  <c r="Q1018" i="1"/>
  <c r="U1018" i="1"/>
  <c r="V1018" i="1"/>
  <c r="W1018" i="1"/>
  <c r="X1018" i="1"/>
  <c r="B1019" i="1"/>
  <c r="C1019" i="1"/>
  <c r="D1019" i="1"/>
  <c r="E1019" i="1"/>
  <c r="F1019" i="1"/>
  <c r="G1019" i="1"/>
  <c r="H1019" i="1"/>
  <c r="I1019" i="1" s="1"/>
  <c r="J1019" i="1"/>
  <c r="O1019" i="1"/>
  <c r="Q1019" i="1"/>
  <c r="U1019" i="1"/>
  <c r="V1019" i="1"/>
  <c r="W1019" i="1"/>
  <c r="X1019" i="1"/>
  <c r="B1020" i="1"/>
  <c r="C1020" i="1"/>
  <c r="D1020" i="1"/>
  <c r="E1020" i="1"/>
  <c r="F1020" i="1"/>
  <c r="G1020" i="1"/>
  <c r="H1020" i="1"/>
  <c r="I1020" i="1" s="1"/>
  <c r="J1020" i="1"/>
  <c r="O1020" i="1"/>
  <c r="T1020" i="1" s="1"/>
  <c r="Q1020" i="1"/>
  <c r="U1020" i="1"/>
  <c r="V1020" i="1"/>
  <c r="W1020" i="1"/>
  <c r="X1020" i="1"/>
  <c r="B1021" i="1"/>
  <c r="C1021" i="1"/>
  <c r="D1021" i="1"/>
  <c r="E1021" i="1"/>
  <c r="F1021" i="1"/>
  <c r="G1021" i="1"/>
  <c r="H1021" i="1"/>
  <c r="I1021" i="1" s="1"/>
  <c r="J1021" i="1"/>
  <c r="O1021" i="1"/>
  <c r="T1021" i="1" s="1"/>
  <c r="Q1021" i="1"/>
  <c r="U1021" i="1"/>
  <c r="V1021" i="1"/>
  <c r="W1021" i="1"/>
  <c r="X1021" i="1"/>
  <c r="B1022" i="1"/>
  <c r="C1022" i="1"/>
  <c r="D1022" i="1"/>
  <c r="E1022" i="1"/>
  <c r="F1022" i="1"/>
  <c r="G1022" i="1"/>
  <c r="H1022" i="1"/>
  <c r="I1022" i="1" s="1"/>
  <c r="J1022" i="1"/>
  <c r="O1022" i="1"/>
  <c r="S1022" i="1" s="1"/>
  <c r="Q1022" i="1"/>
  <c r="U1022" i="1"/>
  <c r="V1022" i="1"/>
  <c r="W1022" i="1"/>
  <c r="X1022" i="1"/>
  <c r="B1023" i="1"/>
  <c r="C1023" i="1"/>
  <c r="D1023" i="1"/>
  <c r="E1023" i="1"/>
  <c r="F1023" i="1"/>
  <c r="G1023" i="1"/>
  <c r="H1023" i="1"/>
  <c r="I1023" i="1" s="1"/>
  <c r="J1023" i="1"/>
  <c r="O1023" i="1"/>
  <c r="Q1023" i="1"/>
  <c r="U1023" i="1"/>
  <c r="V1023" i="1"/>
  <c r="W1023" i="1"/>
  <c r="X1023" i="1"/>
  <c r="B1024" i="1"/>
  <c r="C1024" i="1"/>
  <c r="D1024" i="1"/>
  <c r="E1024" i="1"/>
  <c r="F1024" i="1"/>
  <c r="G1024" i="1"/>
  <c r="H1024" i="1"/>
  <c r="I1024" i="1" s="1"/>
  <c r="J1024" i="1"/>
  <c r="O1024" i="1"/>
  <c r="T1024" i="1" s="1"/>
  <c r="Q1024" i="1"/>
  <c r="U1024" i="1"/>
  <c r="V1024" i="1"/>
  <c r="W1024" i="1"/>
  <c r="X1024" i="1"/>
  <c r="B1025" i="1"/>
  <c r="C1025" i="1"/>
  <c r="D1025" i="1"/>
  <c r="E1025" i="1"/>
  <c r="F1025" i="1"/>
  <c r="G1025" i="1"/>
  <c r="H1025" i="1"/>
  <c r="I1025" i="1" s="1"/>
  <c r="J1025" i="1"/>
  <c r="O1025" i="1"/>
  <c r="Q1025" i="1"/>
  <c r="U1025" i="1"/>
  <c r="V1025" i="1"/>
  <c r="W1025" i="1"/>
  <c r="X1025" i="1"/>
  <c r="B1026" i="1"/>
  <c r="C1026" i="1"/>
  <c r="D1026" i="1"/>
  <c r="E1026" i="1"/>
  <c r="F1026" i="1"/>
  <c r="G1026" i="1"/>
  <c r="H1026" i="1"/>
  <c r="I1026" i="1" s="1"/>
  <c r="J1026" i="1"/>
  <c r="O1026" i="1"/>
  <c r="P1026" i="1" s="1"/>
  <c r="Q1026" i="1"/>
  <c r="U1026" i="1"/>
  <c r="V1026" i="1"/>
  <c r="W1026" i="1"/>
  <c r="X1026" i="1"/>
  <c r="B1027" i="1"/>
  <c r="C1027" i="1"/>
  <c r="D1027" i="1"/>
  <c r="E1027" i="1"/>
  <c r="F1027" i="1"/>
  <c r="G1027" i="1"/>
  <c r="H1027" i="1"/>
  <c r="I1027" i="1" s="1"/>
  <c r="J1027" i="1"/>
  <c r="O1027" i="1"/>
  <c r="P1027" i="1" s="1"/>
  <c r="Q1027" i="1"/>
  <c r="U1027" i="1"/>
  <c r="V1027" i="1"/>
  <c r="W1027" i="1"/>
  <c r="X1027" i="1"/>
  <c r="B1028" i="1"/>
  <c r="C1028" i="1"/>
  <c r="D1028" i="1"/>
  <c r="E1028" i="1"/>
  <c r="F1028" i="1"/>
  <c r="G1028" i="1"/>
  <c r="H1028" i="1"/>
  <c r="I1028" i="1" s="1"/>
  <c r="J1028" i="1"/>
  <c r="O1028" i="1"/>
  <c r="S1028" i="1" s="1"/>
  <c r="Q1028" i="1"/>
  <c r="U1028" i="1"/>
  <c r="V1028" i="1"/>
  <c r="W1028" i="1"/>
  <c r="X1028" i="1"/>
  <c r="B1029" i="1"/>
  <c r="C1029" i="1"/>
  <c r="D1029" i="1"/>
  <c r="E1029" i="1"/>
  <c r="F1029" i="1"/>
  <c r="G1029" i="1"/>
  <c r="H1029" i="1"/>
  <c r="I1029" i="1" s="1"/>
  <c r="J1029" i="1"/>
  <c r="O1029" i="1"/>
  <c r="S1029" i="1" s="1"/>
  <c r="Q1029" i="1"/>
  <c r="U1029" i="1"/>
  <c r="V1029" i="1"/>
  <c r="W1029" i="1"/>
  <c r="X1029" i="1"/>
  <c r="B1030" i="1"/>
  <c r="C1030" i="1"/>
  <c r="D1030" i="1"/>
  <c r="E1030" i="1"/>
  <c r="F1030" i="1"/>
  <c r="G1030" i="1"/>
  <c r="H1030" i="1"/>
  <c r="I1030" i="1" s="1"/>
  <c r="J1030" i="1"/>
  <c r="O1030" i="1"/>
  <c r="S1030" i="1" s="1"/>
  <c r="Q1030" i="1"/>
  <c r="U1030" i="1"/>
  <c r="V1030" i="1"/>
  <c r="W1030" i="1"/>
  <c r="X1030" i="1"/>
  <c r="B1031" i="1"/>
  <c r="C1031" i="1"/>
  <c r="D1031" i="1"/>
  <c r="E1031" i="1"/>
  <c r="F1031" i="1"/>
  <c r="G1031" i="1"/>
  <c r="H1031" i="1"/>
  <c r="I1031" i="1" s="1"/>
  <c r="J1031" i="1"/>
  <c r="O1031" i="1"/>
  <c r="S1031" i="1" s="1"/>
  <c r="Q1031" i="1"/>
  <c r="U1031" i="1"/>
  <c r="V1031" i="1"/>
  <c r="W1031" i="1"/>
  <c r="X1031" i="1"/>
  <c r="B1032" i="1"/>
  <c r="C1032" i="1"/>
  <c r="D1032" i="1"/>
  <c r="E1032" i="1"/>
  <c r="F1032" i="1"/>
  <c r="G1032" i="1"/>
  <c r="H1032" i="1"/>
  <c r="I1032" i="1" s="1"/>
  <c r="J1032" i="1"/>
  <c r="O1032" i="1"/>
  <c r="P1032" i="1" s="1"/>
  <c r="Q1032" i="1"/>
  <c r="U1032" i="1"/>
  <c r="V1032" i="1"/>
  <c r="W1032" i="1"/>
  <c r="X1032" i="1"/>
  <c r="B1033" i="1"/>
  <c r="C1033" i="1"/>
  <c r="D1033" i="1"/>
  <c r="E1033" i="1"/>
  <c r="F1033" i="1"/>
  <c r="G1033" i="1"/>
  <c r="H1033" i="1"/>
  <c r="I1033" i="1" s="1"/>
  <c r="J1033" i="1"/>
  <c r="O1033" i="1"/>
  <c r="Q1033" i="1"/>
  <c r="U1033" i="1"/>
  <c r="V1033" i="1"/>
  <c r="W1033" i="1"/>
  <c r="X1033" i="1"/>
  <c r="B1034" i="1"/>
  <c r="C1034" i="1"/>
  <c r="D1034" i="1"/>
  <c r="E1034" i="1"/>
  <c r="F1034" i="1"/>
  <c r="G1034" i="1"/>
  <c r="H1034" i="1"/>
  <c r="I1034" i="1" s="1"/>
  <c r="J1034" i="1"/>
  <c r="O1034" i="1"/>
  <c r="T1034" i="1" s="1"/>
  <c r="Q1034" i="1"/>
  <c r="U1034" i="1"/>
  <c r="V1034" i="1"/>
  <c r="W1034" i="1"/>
  <c r="X1034" i="1"/>
  <c r="B1035" i="1"/>
  <c r="C1035" i="1"/>
  <c r="D1035" i="1"/>
  <c r="E1035" i="1"/>
  <c r="F1035" i="1"/>
  <c r="G1035" i="1"/>
  <c r="H1035" i="1"/>
  <c r="I1035" i="1" s="1"/>
  <c r="J1035" i="1"/>
  <c r="O1035" i="1"/>
  <c r="P1035" i="1" s="1"/>
  <c r="Q1035" i="1"/>
  <c r="U1035" i="1"/>
  <c r="V1035" i="1"/>
  <c r="W1035" i="1"/>
  <c r="X1035" i="1"/>
  <c r="B1036" i="1"/>
  <c r="C1036" i="1"/>
  <c r="D1036" i="1"/>
  <c r="E1036" i="1"/>
  <c r="F1036" i="1"/>
  <c r="G1036" i="1"/>
  <c r="H1036" i="1"/>
  <c r="I1036" i="1" s="1"/>
  <c r="J1036" i="1"/>
  <c r="O1036" i="1"/>
  <c r="S1036" i="1" s="1"/>
  <c r="Q1036" i="1"/>
  <c r="U1036" i="1"/>
  <c r="V1036" i="1"/>
  <c r="W1036" i="1"/>
  <c r="X1036" i="1"/>
  <c r="B1037" i="1"/>
  <c r="C1037" i="1"/>
  <c r="D1037" i="1"/>
  <c r="E1037" i="1"/>
  <c r="F1037" i="1"/>
  <c r="G1037" i="1"/>
  <c r="H1037" i="1"/>
  <c r="I1037" i="1" s="1"/>
  <c r="J1037" i="1"/>
  <c r="O1037" i="1"/>
  <c r="Q1037" i="1"/>
  <c r="U1037" i="1"/>
  <c r="V1037" i="1"/>
  <c r="W1037" i="1"/>
  <c r="X1037" i="1"/>
  <c r="B1038" i="1"/>
  <c r="C1038" i="1"/>
  <c r="D1038" i="1"/>
  <c r="E1038" i="1"/>
  <c r="F1038" i="1"/>
  <c r="G1038" i="1"/>
  <c r="H1038" i="1"/>
  <c r="I1038" i="1" s="1"/>
  <c r="J1038" i="1"/>
  <c r="O1038" i="1"/>
  <c r="P1038" i="1" s="1"/>
  <c r="Q1038" i="1"/>
  <c r="U1038" i="1"/>
  <c r="V1038" i="1"/>
  <c r="W1038" i="1"/>
  <c r="X1038" i="1"/>
  <c r="B1039" i="1"/>
  <c r="C1039" i="1"/>
  <c r="D1039" i="1"/>
  <c r="E1039" i="1"/>
  <c r="F1039" i="1"/>
  <c r="G1039" i="1"/>
  <c r="H1039" i="1"/>
  <c r="I1039" i="1" s="1"/>
  <c r="J1039" i="1"/>
  <c r="O1039" i="1"/>
  <c r="P1039" i="1" s="1"/>
  <c r="Q1039" i="1"/>
  <c r="U1039" i="1"/>
  <c r="V1039" i="1"/>
  <c r="W1039" i="1"/>
  <c r="X1039" i="1"/>
  <c r="B1040" i="1"/>
  <c r="C1040" i="1"/>
  <c r="D1040" i="1"/>
  <c r="E1040" i="1"/>
  <c r="F1040" i="1"/>
  <c r="G1040" i="1"/>
  <c r="H1040" i="1"/>
  <c r="I1040" i="1" s="1"/>
  <c r="J1040" i="1"/>
  <c r="O1040" i="1"/>
  <c r="Q1040" i="1"/>
  <c r="U1040" i="1"/>
  <c r="V1040" i="1"/>
  <c r="W1040" i="1"/>
  <c r="X1040" i="1"/>
  <c r="B1041" i="1"/>
  <c r="C1041" i="1"/>
  <c r="D1041" i="1"/>
  <c r="E1041" i="1"/>
  <c r="F1041" i="1"/>
  <c r="G1041" i="1"/>
  <c r="H1041" i="1"/>
  <c r="I1041" i="1" s="1"/>
  <c r="J1041" i="1"/>
  <c r="O1041" i="1"/>
  <c r="P1041" i="1" s="1"/>
  <c r="Q1041" i="1"/>
  <c r="U1041" i="1"/>
  <c r="V1041" i="1"/>
  <c r="W1041" i="1"/>
  <c r="X1041" i="1"/>
  <c r="B1042" i="1"/>
  <c r="C1042" i="1"/>
  <c r="D1042" i="1"/>
  <c r="E1042" i="1"/>
  <c r="F1042" i="1"/>
  <c r="G1042" i="1"/>
  <c r="H1042" i="1"/>
  <c r="I1042" i="1" s="1"/>
  <c r="J1042" i="1"/>
  <c r="O1042" i="1"/>
  <c r="P1042" i="1" s="1"/>
  <c r="Q1042" i="1"/>
  <c r="U1042" i="1"/>
  <c r="V1042" i="1"/>
  <c r="W1042" i="1"/>
  <c r="X1042" i="1"/>
  <c r="B1043" i="1"/>
  <c r="C1043" i="1"/>
  <c r="D1043" i="1"/>
  <c r="E1043" i="1"/>
  <c r="F1043" i="1"/>
  <c r="G1043" i="1"/>
  <c r="H1043" i="1"/>
  <c r="I1043" i="1" s="1"/>
  <c r="J1043" i="1"/>
  <c r="O1043" i="1"/>
  <c r="P1043" i="1" s="1"/>
  <c r="Q1043" i="1"/>
  <c r="U1043" i="1"/>
  <c r="V1043" i="1"/>
  <c r="W1043" i="1"/>
  <c r="X1043" i="1"/>
  <c r="B1044" i="1"/>
  <c r="C1044" i="1"/>
  <c r="D1044" i="1"/>
  <c r="E1044" i="1"/>
  <c r="F1044" i="1"/>
  <c r="G1044" i="1"/>
  <c r="H1044" i="1"/>
  <c r="I1044" i="1" s="1"/>
  <c r="J1044" i="1"/>
  <c r="O1044" i="1"/>
  <c r="S1044" i="1" s="1"/>
  <c r="Q1044" i="1"/>
  <c r="U1044" i="1"/>
  <c r="V1044" i="1"/>
  <c r="W1044" i="1"/>
  <c r="X1044" i="1"/>
  <c r="B1045" i="1"/>
  <c r="C1045" i="1"/>
  <c r="D1045" i="1"/>
  <c r="E1045" i="1"/>
  <c r="F1045" i="1"/>
  <c r="G1045" i="1"/>
  <c r="H1045" i="1"/>
  <c r="I1045" i="1" s="1"/>
  <c r="J1045" i="1"/>
  <c r="O1045" i="1"/>
  <c r="S1045" i="1" s="1"/>
  <c r="Q1045" i="1"/>
  <c r="U1045" i="1"/>
  <c r="V1045" i="1"/>
  <c r="W1045" i="1"/>
  <c r="X1045" i="1"/>
  <c r="B1046" i="1"/>
  <c r="C1046" i="1"/>
  <c r="D1046" i="1"/>
  <c r="E1046" i="1"/>
  <c r="F1046" i="1"/>
  <c r="G1046" i="1"/>
  <c r="H1046" i="1"/>
  <c r="I1046" i="1" s="1"/>
  <c r="J1046" i="1"/>
  <c r="O1046" i="1"/>
  <c r="T1046" i="1" s="1"/>
  <c r="Q1046" i="1"/>
  <c r="U1046" i="1"/>
  <c r="V1046" i="1"/>
  <c r="W1046" i="1"/>
  <c r="X1046" i="1"/>
  <c r="B1047" i="1"/>
  <c r="C1047" i="1"/>
  <c r="D1047" i="1"/>
  <c r="E1047" i="1"/>
  <c r="F1047" i="1"/>
  <c r="G1047" i="1"/>
  <c r="H1047" i="1"/>
  <c r="I1047" i="1" s="1"/>
  <c r="J1047" i="1"/>
  <c r="O1047" i="1"/>
  <c r="Q1047" i="1"/>
  <c r="U1047" i="1"/>
  <c r="V1047" i="1"/>
  <c r="W1047" i="1"/>
  <c r="X1047" i="1"/>
  <c r="B1048" i="1"/>
  <c r="C1048" i="1"/>
  <c r="D1048" i="1"/>
  <c r="E1048" i="1"/>
  <c r="F1048" i="1"/>
  <c r="G1048" i="1"/>
  <c r="H1048" i="1"/>
  <c r="I1048" i="1" s="1"/>
  <c r="J1048" i="1"/>
  <c r="O1048" i="1"/>
  <c r="T1048" i="1" s="1"/>
  <c r="Q1048" i="1"/>
  <c r="U1048" i="1"/>
  <c r="V1048" i="1"/>
  <c r="W1048" i="1"/>
  <c r="X1048" i="1"/>
  <c r="B1049" i="1"/>
  <c r="C1049" i="1"/>
  <c r="D1049" i="1"/>
  <c r="E1049" i="1"/>
  <c r="F1049" i="1"/>
  <c r="G1049" i="1"/>
  <c r="H1049" i="1"/>
  <c r="I1049" i="1" s="1"/>
  <c r="J1049" i="1"/>
  <c r="O1049" i="1"/>
  <c r="S1049" i="1" s="1"/>
  <c r="Q1049" i="1"/>
  <c r="U1049" i="1"/>
  <c r="V1049" i="1"/>
  <c r="W1049" i="1"/>
  <c r="X1049" i="1"/>
  <c r="B1050" i="1"/>
  <c r="C1050" i="1"/>
  <c r="D1050" i="1"/>
  <c r="E1050" i="1"/>
  <c r="F1050" i="1"/>
  <c r="G1050" i="1"/>
  <c r="H1050" i="1"/>
  <c r="I1050" i="1" s="1"/>
  <c r="J1050" i="1"/>
  <c r="O1050" i="1"/>
  <c r="T1050" i="1" s="1"/>
  <c r="Q1050" i="1"/>
  <c r="U1050" i="1"/>
  <c r="V1050" i="1"/>
  <c r="W1050" i="1"/>
  <c r="X1050" i="1"/>
  <c r="B1051" i="1"/>
  <c r="C1051" i="1"/>
  <c r="D1051" i="1"/>
  <c r="E1051" i="1"/>
  <c r="F1051" i="1"/>
  <c r="G1051" i="1"/>
  <c r="H1051" i="1"/>
  <c r="I1051" i="1" s="1"/>
  <c r="J1051" i="1"/>
  <c r="O1051" i="1"/>
  <c r="Q1051" i="1"/>
  <c r="U1051" i="1"/>
  <c r="V1051" i="1"/>
  <c r="W1051" i="1"/>
  <c r="X1051" i="1"/>
  <c r="B1052" i="1"/>
  <c r="C1052" i="1"/>
  <c r="D1052" i="1"/>
  <c r="E1052" i="1"/>
  <c r="F1052" i="1"/>
  <c r="G1052" i="1"/>
  <c r="H1052" i="1"/>
  <c r="I1052" i="1" s="1"/>
  <c r="J1052" i="1"/>
  <c r="O1052" i="1"/>
  <c r="P1052" i="1" s="1"/>
  <c r="Q1052" i="1"/>
  <c r="U1052" i="1"/>
  <c r="V1052" i="1"/>
  <c r="W1052" i="1"/>
  <c r="X1052" i="1"/>
  <c r="B1053" i="1"/>
  <c r="C1053" i="1"/>
  <c r="D1053" i="1"/>
  <c r="E1053" i="1"/>
  <c r="F1053" i="1"/>
  <c r="G1053" i="1"/>
  <c r="H1053" i="1"/>
  <c r="I1053" i="1" s="1"/>
  <c r="J1053" i="1"/>
  <c r="O1053" i="1"/>
  <c r="S1053" i="1" s="1"/>
  <c r="Q1053" i="1"/>
  <c r="U1053" i="1"/>
  <c r="V1053" i="1"/>
  <c r="W1053" i="1"/>
  <c r="X1053" i="1"/>
  <c r="B1054" i="1"/>
  <c r="C1054" i="1"/>
  <c r="D1054" i="1"/>
  <c r="E1054" i="1"/>
  <c r="F1054" i="1"/>
  <c r="G1054" i="1"/>
  <c r="H1054" i="1"/>
  <c r="I1054" i="1" s="1"/>
  <c r="J1054" i="1"/>
  <c r="O1054" i="1"/>
  <c r="P1054" i="1" s="1"/>
  <c r="Q1054" i="1"/>
  <c r="U1054" i="1"/>
  <c r="V1054" i="1"/>
  <c r="W1054" i="1"/>
  <c r="X1054" i="1"/>
  <c r="B1055" i="1"/>
  <c r="C1055" i="1"/>
  <c r="D1055" i="1"/>
  <c r="E1055" i="1"/>
  <c r="F1055" i="1"/>
  <c r="G1055" i="1"/>
  <c r="H1055" i="1"/>
  <c r="I1055" i="1" s="1"/>
  <c r="J1055" i="1"/>
  <c r="O1055" i="1"/>
  <c r="T1055" i="1" s="1"/>
  <c r="Q1055" i="1"/>
  <c r="U1055" i="1"/>
  <c r="V1055" i="1"/>
  <c r="W1055" i="1"/>
  <c r="X1055" i="1"/>
  <c r="B1056" i="1"/>
  <c r="C1056" i="1"/>
  <c r="D1056" i="1"/>
  <c r="E1056" i="1"/>
  <c r="F1056" i="1"/>
  <c r="G1056" i="1"/>
  <c r="H1056" i="1"/>
  <c r="I1056" i="1" s="1"/>
  <c r="J1056" i="1"/>
  <c r="O1056" i="1"/>
  <c r="Q1056" i="1"/>
  <c r="U1056" i="1"/>
  <c r="V1056" i="1"/>
  <c r="W1056" i="1"/>
  <c r="X1056" i="1"/>
  <c r="B1057" i="1"/>
  <c r="C1057" i="1"/>
  <c r="D1057" i="1"/>
  <c r="E1057" i="1"/>
  <c r="F1057" i="1"/>
  <c r="G1057" i="1"/>
  <c r="H1057" i="1"/>
  <c r="I1057" i="1" s="1"/>
  <c r="J1057" i="1"/>
  <c r="O1057" i="1"/>
  <c r="T1057" i="1" s="1"/>
  <c r="Q1057" i="1"/>
  <c r="U1057" i="1"/>
  <c r="V1057" i="1"/>
  <c r="W1057" i="1"/>
  <c r="X1057" i="1"/>
  <c r="B1058" i="1"/>
  <c r="C1058" i="1"/>
  <c r="D1058" i="1"/>
  <c r="E1058" i="1"/>
  <c r="F1058" i="1"/>
  <c r="G1058" i="1"/>
  <c r="H1058" i="1"/>
  <c r="I1058" i="1" s="1"/>
  <c r="J1058" i="1"/>
  <c r="O1058" i="1"/>
  <c r="T1058" i="1" s="1"/>
  <c r="Q1058" i="1"/>
  <c r="U1058" i="1"/>
  <c r="V1058" i="1"/>
  <c r="W1058" i="1"/>
  <c r="X1058" i="1"/>
  <c r="B1059" i="1"/>
  <c r="C1059" i="1"/>
  <c r="D1059" i="1"/>
  <c r="E1059" i="1"/>
  <c r="F1059" i="1"/>
  <c r="G1059" i="1"/>
  <c r="H1059" i="1"/>
  <c r="I1059" i="1" s="1"/>
  <c r="J1059" i="1"/>
  <c r="O1059" i="1"/>
  <c r="T1059" i="1" s="1"/>
  <c r="Q1059" i="1"/>
  <c r="U1059" i="1"/>
  <c r="V1059" i="1"/>
  <c r="W1059" i="1"/>
  <c r="X1059" i="1"/>
  <c r="B1060" i="1"/>
  <c r="C1060" i="1"/>
  <c r="D1060" i="1"/>
  <c r="E1060" i="1"/>
  <c r="F1060" i="1"/>
  <c r="G1060" i="1"/>
  <c r="H1060" i="1"/>
  <c r="I1060" i="1" s="1"/>
  <c r="J1060" i="1"/>
  <c r="O1060" i="1"/>
  <c r="P1060" i="1" s="1"/>
  <c r="Q1060" i="1"/>
  <c r="U1060" i="1"/>
  <c r="V1060" i="1"/>
  <c r="W1060" i="1"/>
  <c r="X1060" i="1"/>
  <c r="B1061" i="1"/>
  <c r="C1061" i="1"/>
  <c r="D1061" i="1"/>
  <c r="E1061" i="1"/>
  <c r="F1061" i="1"/>
  <c r="G1061" i="1"/>
  <c r="H1061" i="1"/>
  <c r="I1061" i="1" s="1"/>
  <c r="J1061" i="1"/>
  <c r="O1061" i="1"/>
  <c r="T1061" i="1" s="1"/>
  <c r="Q1061" i="1"/>
  <c r="U1061" i="1"/>
  <c r="V1061" i="1"/>
  <c r="W1061" i="1"/>
  <c r="X1061" i="1"/>
  <c r="B1062" i="1"/>
  <c r="C1062" i="1"/>
  <c r="D1062" i="1"/>
  <c r="E1062" i="1"/>
  <c r="F1062" i="1"/>
  <c r="G1062" i="1"/>
  <c r="H1062" i="1"/>
  <c r="I1062" i="1" s="1"/>
  <c r="J1062" i="1"/>
  <c r="O1062" i="1"/>
  <c r="P1062" i="1" s="1"/>
  <c r="Q1062" i="1"/>
  <c r="U1062" i="1"/>
  <c r="V1062" i="1"/>
  <c r="W1062" i="1"/>
  <c r="X1062" i="1"/>
  <c r="B1063" i="1"/>
  <c r="C1063" i="1"/>
  <c r="D1063" i="1"/>
  <c r="E1063" i="1"/>
  <c r="F1063" i="1"/>
  <c r="G1063" i="1"/>
  <c r="H1063" i="1"/>
  <c r="I1063" i="1" s="1"/>
  <c r="J1063" i="1"/>
  <c r="O1063" i="1"/>
  <c r="P1063" i="1" s="1"/>
  <c r="Q1063" i="1"/>
  <c r="U1063" i="1"/>
  <c r="V1063" i="1"/>
  <c r="W1063" i="1"/>
  <c r="X1063" i="1"/>
  <c r="B1064" i="1"/>
  <c r="C1064" i="1"/>
  <c r="D1064" i="1"/>
  <c r="E1064" i="1"/>
  <c r="F1064" i="1"/>
  <c r="G1064" i="1"/>
  <c r="H1064" i="1"/>
  <c r="I1064" i="1" s="1"/>
  <c r="J1064" i="1"/>
  <c r="O1064" i="1"/>
  <c r="P1064" i="1" s="1"/>
  <c r="Q1064" i="1"/>
  <c r="U1064" i="1"/>
  <c r="V1064" i="1"/>
  <c r="W1064" i="1"/>
  <c r="X1064" i="1"/>
  <c r="B1065" i="1"/>
  <c r="C1065" i="1"/>
  <c r="D1065" i="1"/>
  <c r="E1065" i="1"/>
  <c r="F1065" i="1"/>
  <c r="G1065" i="1"/>
  <c r="H1065" i="1"/>
  <c r="I1065" i="1" s="1"/>
  <c r="J1065" i="1"/>
  <c r="O1065" i="1"/>
  <c r="P1065" i="1" s="1"/>
  <c r="Q1065" i="1"/>
  <c r="U1065" i="1"/>
  <c r="V1065" i="1"/>
  <c r="W1065" i="1"/>
  <c r="X1065" i="1"/>
  <c r="B1066" i="1"/>
  <c r="C1066" i="1"/>
  <c r="D1066" i="1"/>
  <c r="E1066" i="1"/>
  <c r="F1066" i="1"/>
  <c r="G1066" i="1"/>
  <c r="H1066" i="1"/>
  <c r="I1066" i="1" s="1"/>
  <c r="J1066" i="1"/>
  <c r="O1066" i="1"/>
  <c r="S1066" i="1" s="1"/>
  <c r="Q1066" i="1"/>
  <c r="U1066" i="1"/>
  <c r="V1066" i="1"/>
  <c r="W1066" i="1"/>
  <c r="X1066" i="1"/>
  <c r="B1067" i="1"/>
  <c r="C1067" i="1"/>
  <c r="D1067" i="1"/>
  <c r="E1067" i="1"/>
  <c r="F1067" i="1"/>
  <c r="G1067" i="1"/>
  <c r="H1067" i="1"/>
  <c r="I1067" i="1" s="1"/>
  <c r="J1067" i="1"/>
  <c r="O1067" i="1"/>
  <c r="T1067" i="1" s="1"/>
  <c r="Q1067" i="1"/>
  <c r="U1067" i="1"/>
  <c r="V1067" i="1"/>
  <c r="W1067" i="1"/>
  <c r="X1067" i="1"/>
  <c r="B1068" i="1"/>
  <c r="C1068" i="1"/>
  <c r="D1068" i="1"/>
  <c r="E1068" i="1"/>
  <c r="F1068" i="1"/>
  <c r="G1068" i="1"/>
  <c r="H1068" i="1"/>
  <c r="I1068" i="1" s="1"/>
  <c r="J1068" i="1"/>
  <c r="O1068" i="1"/>
  <c r="P1068" i="1" s="1"/>
  <c r="Q1068" i="1"/>
  <c r="U1068" i="1"/>
  <c r="V1068" i="1"/>
  <c r="W1068" i="1"/>
  <c r="X1068" i="1"/>
  <c r="B1069" i="1"/>
  <c r="C1069" i="1"/>
  <c r="D1069" i="1"/>
  <c r="E1069" i="1"/>
  <c r="F1069" i="1"/>
  <c r="G1069" i="1"/>
  <c r="H1069" i="1"/>
  <c r="I1069" i="1" s="1"/>
  <c r="J1069" i="1"/>
  <c r="O1069" i="1"/>
  <c r="T1069" i="1" s="1"/>
  <c r="Q1069" i="1"/>
  <c r="U1069" i="1"/>
  <c r="V1069" i="1"/>
  <c r="W1069" i="1"/>
  <c r="X1069" i="1"/>
  <c r="B1070" i="1"/>
  <c r="C1070" i="1"/>
  <c r="D1070" i="1"/>
  <c r="E1070" i="1"/>
  <c r="F1070" i="1"/>
  <c r="G1070" i="1"/>
  <c r="H1070" i="1"/>
  <c r="I1070" i="1" s="1"/>
  <c r="J1070" i="1"/>
  <c r="O1070" i="1"/>
  <c r="P1070" i="1" s="1"/>
  <c r="Q1070" i="1"/>
  <c r="U1070" i="1"/>
  <c r="V1070" i="1"/>
  <c r="W1070" i="1"/>
  <c r="X1070" i="1"/>
  <c r="B1071" i="1"/>
  <c r="C1071" i="1"/>
  <c r="D1071" i="1"/>
  <c r="E1071" i="1"/>
  <c r="F1071" i="1"/>
  <c r="G1071" i="1"/>
  <c r="H1071" i="1"/>
  <c r="I1071" i="1" s="1"/>
  <c r="J1071" i="1"/>
  <c r="O1071" i="1"/>
  <c r="T1071" i="1" s="1"/>
  <c r="Q1071" i="1"/>
  <c r="U1071" i="1"/>
  <c r="V1071" i="1"/>
  <c r="W1071" i="1"/>
  <c r="X1071" i="1"/>
  <c r="B1072" i="1"/>
  <c r="C1072" i="1"/>
  <c r="D1072" i="1"/>
  <c r="E1072" i="1"/>
  <c r="F1072" i="1"/>
  <c r="G1072" i="1"/>
  <c r="H1072" i="1"/>
  <c r="I1072" i="1" s="1"/>
  <c r="J1072" i="1"/>
  <c r="O1072" i="1"/>
  <c r="Q1072" i="1"/>
  <c r="U1072" i="1"/>
  <c r="V1072" i="1"/>
  <c r="W1072" i="1"/>
  <c r="X1072" i="1"/>
  <c r="B1073" i="1"/>
  <c r="C1073" i="1"/>
  <c r="D1073" i="1"/>
  <c r="E1073" i="1"/>
  <c r="F1073" i="1"/>
  <c r="G1073" i="1"/>
  <c r="H1073" i="1"/>
  <c r="I1073" i="1" s="1"/>
  <c r="J1073" i="1"/>
  <c r="O1073" i="1"/>
  <c r="T1073" i="1" s="1"/>
  <c r="Q1073" i="1"/>
  <c r="U1073" i="1"/>
  <c r="V1073" i="1"/>
  <c r="W1073" i="1"/>
  <c r="X1073" i="1"/>
  <c r="B1074" i="1"/>
  <c r="C1074" i="1"/>
  <c r="D1074" i="1"/>
  <c r="E1074" i="1"/>
  <c r="F1074" i="1"/>
  <c r="G1074" i="1"/>
  <c r="H1074" i="1"/>
  <c r="I1074" i="1" s="1"/>
  <c r="J1074" i="1"/>
  <c r="O1074" i="1"/>
  <c r="P1074" i="1" s="1"/>
  <c r="Q1074" i="1"/>
  <c r="U1074" i="1"/>
  <c r="V1074" i="1"/>
  <c r="W1074" i="1"/>
  <c r="X1074" i="1"/>
  <c r="B1075" i="1"/>
  <c r="C1075" i="1"/>
  <c r="D1075" i="1"/>
  <c r="E1075" i="1"/>
  <c r="F1075" i="1"/>
  <c r="G1075" i="1"/>
  <c r="H1075" i="1"/>
  <c r="I1075" i="1" s="1"/>
  <c r="J1075" i="1"/>
  <c r="O1075" i="1"/>
  <c r="P1075" i="1" s="1"/>
  <c r="Q1075" i="1"/>
  <c r="U1075" i="1"/>
  <c r="V1075" i="1"/>
  <c r="W1075" i="1"/>
  <c r="X1075" i="1"/>
  <c r="B1076" i="1"/>
  <c r="C1076" i="1"/>
  <c r="D1076" i="1"/>
  <c r="E1076" i="1"/>
  <c r="F1076" i="1"/>
  <c r="G1076" i="1"/>
  <c r="H1076" i="1"/>
  <c r="I1076" i="1" s="1"/>
  <c r="J1076" i="1"/>
  <c r="O1076" i="1"/>
  <c r="S1076" i="1" s="1"/>
  <c r="Q1076" i="1"/>
  <c r="U1076" i="1"/>
  <c r="V1076" i="1"/>
  <c r="W1076" i="1"/>
  <c r="X1076" i="1"/>
  <c r="B1077" i="1"/>
  <c r="C1077" i="1"/>
  <c r="D1077" i="1"/>
  <c r="E1077" i="1"/>
  <c r="F1077" i="1"/>
  <c r="G1077" i="1"/>
  <c r="H1077" i="1"/>
  <c r="I1077" i="1" s="1"/>
  <c r="J1077" i="1"/>
  <c r="O1077" i="1"/>
  <c r="P1077" i="1" s="1"/>
  <c r="Q1077" i="1"/>
  <c r="U1077" i="1"/>
  <c r="V1077" i="1"/>
  <c r="W1077" i="1"/>
  <c r="X1077" i="1"/>
  <c r="B1078" i="1"/>
  <c r="C1078" i="1"/>
  <c r="D1078" i="1"/>
  <c r="E1078" i="1"/>
  <c r="F1078" i="1"/>
  <c r="G1078" i="1"/>
  <c r="H1078" i="1"/>
  <c r="I1078" i="1" s="1"/>
  <c r="J1078" i="1"/>
  <c r="O1078" i="1"/>
  <c r="P1078" i="1" s="1"/>
  <c r="Q1078" i="1"/>
  <c r="U1078" i="1"/>
  <c r="V1078" i="1"/>
  <c r="W1078" i="1"/>
  <c r="X1078" i="1"/>
  <c r="B1079" i="1"/>
  <c r="C1079" i="1"/>
  <c r="D1079" i="1"/>
  <c r="E1079" i="1"/>
  <c r="F1079" i="1"/>
  <c r="G1079" i="1"/>
  <c r="H1079" i="1"/>
  <c r="I1079" i="1" s="1"/>
  <c r="J1079" i="1"/>
  <c r="O1079" i="1"/>
  <c r="T1079" i="1" s="1"/>
  <c r="Q1079" i="1"/>
  <c r="U1079" i="1"/>
  <c r="V1079" i="1"/>
  <c r="W1079" i="1"/>
  <c r="X1079" i="1"/>
  <c r="B1080" i="1"/>
  <c r="C1080" i="1"/>
  <c r="D1080" i="1"/>
  <c r="E1080" i="1"/>
  <c r="F1080" i="1"/>
  <c r="G1080" i="1"/>
  <c r="H1080" i="1"/>
  <c r="I1080" i="1" s="1"/>
  <c r="J1080" i="1"/>
  <c r="O1080" i="1"/>
  <c r="S1080" i="1" s="1"/>
  <c r="Q1080" i="1"/>
  <c r="U1080" i="1"/>
  <c r="V1080" i="1"/>
  <c r="W1080" i="1"/>
  <c r="X1080" i="1"/>
  <c r="B1081" i="1"/>
  <c r="C1081" i="1"/>
  <c r="D1081" i="1"/>
  <c r="E1081" i="1"/>
  <c r="F1081" i="1"/>
  <c r="G1081" i="1"/>
  <c r="H1081" i="1"/>
  <c r="I1081" i="1" s="1"/>
  <c r="J1081" i="1"/>
  <c r="O1081" i="1"/>
  <c r="P1081" i="1" s="1"/>
  <c r="Q1081" i="1"/>
  <c r="U1081" i="1"/>
  <c r="V1081" i="1"/>
  <c r="W1081" i="1"/>
  <c r="X1081" i="1"/>
  <c r="B1082" i="1"/>
  <c r="C1082" i="1"/>
  <c r="D1082" i="1"/>
  <c r="E1082" i="1"/>
  <c r="F1082" i="1"/>
  <c r="G1082" i="1"/>
  <c r="H1082" i="1"/>
  <c r="I1082" i="1" s="1"/>
  <c r="J1082" i="1"/>
  <c r="O1082" i="1"/>
  <c r="P1082" i="1" s="1"/>
  <c r="Q1082" i="1"/>
  <c r="U1082" i="1"/>
  <c r="V1082" i="1"/>
  <c r="W1082" i="1"/>
  <c r="X1082" i="1"/>
  <c r="B1083" i="1"/>
  <c r="C1083" i="1"/>
  <c r="D1083" i="1"/>
  <c r="E1083" i="1"/>
  <c r="F1083" i="1"/>
  <c r="G1083" i="1"/>
  <c r="H1083" i="1"/>
  <c r="I1083" i="1" s="1"/>
  <c r="J1083" i="1"/>
  <c r="O1083" i="1"/>
  <c r="Q1083" i="1"/>
  <c r="U1083" i="1"/>
  <c r="V1083" i="1"/>
  <c r="W1083" i="1"/>
  <c r="X1083" i="1"/>
  <c r="B1084" i="1"/>
  <c r="C1084" i="1"/>
  <c r="D1084" i="1"/>
  <c r="E1084" i="1"/>
  <c r="F1084" i="1"/>
  <c r="G1084" i="1"/>
  <c r="H1084" i="1"/>
  <c r="I1084" i="1" s="1"/>
  <c r="J1084" i="1"/>
  <c r="O1084" i="1"/>
  <c r="P1084" i="1" s="1"/>
  <c r="Q1084" i="1"/>
  <c r="U1084" i="1"/>
  <c r="V1084" i="1"/>
  <c r="W1084" i="1"/>
  <c r="X1084" i="1"/>
  <c r="B1085" i="1"/>
  <c r="C1085" i="1"/>
  <c r="D1085" i="1"/>
  <c r="E1085" i="1"/>
  <c r="F1085" i="1"/>
  <c r="G1085" i="1"/>
  <c r="H1085" i="1"/>
  <c r="I1085" i="1" s="1"/>
  <c r="J1085" i="1"/>
  <c r="O1085" i="1"/>
  <c r="T1085" i="1" s="1"/>
  <c r="Q1085" i="1"/>
  <c r="U1085" i="1"/>
  <c r="V1085" i="1"/>
  <c r="W1085" i="1"/>
  <c r="X1085" i="1"/>
  <c r="B1086" i="1"/>
  <c r="C1086" i="1"/>
  <c r="D1086" i="1"/>
  <c r="E1086" i="1"/>
  <c r="F1086" i="1"/>
  <c r="G1086" i="1"/>
  <c r="H1086" i="1"/>
  <c r="I1086" i="1" s="1"/>
  <c r="J1086" i="1"/>
  <c r="O1086" i="1"/>
  <c r="P1086" i="1" s="1"/>
  <c r="Q1086" i="1"/>
  <c r="U1086" i="1"/>
  <c r="V1086" i="1"/>
  <c r="W1086" i="1"/>
  <c r="X1086" i="1"/>
  <c r="B1087" i="1"/>
  <c r="C1087" i="1"/>
  <c r="D1087" i="1"/>
  <c r="E1087" i="1"/>
  <c r="F1087" i="1"/>
  <c r="G1087" i="1"/>
  <c r="H1087" i="1"/>
  <c r="I1087" i="1" s="1"/>
  <c r="J1087" i="1"/>
  <c r="O1087" i="1"/>
  <c r="P1087" i="1" s="1"/>
  <c r="Q1087" i="1"/>
  <c r="U1087" i="1"/>
  <c r="V1087" i="1"/>
  <c r="W1087" i="1"/>
  <c r="X1087" i="1"/>
  <c r="B1088" i="1"/>
  <c r="C1088" i="1"/>
  <c r="D1088" i="1"/>
  <c r="E1088" i="1"/>
  <c r="F1088" i="1"/>
  <c r="G1088" i="1"/>
  <c r="H1088" i="1"/>
  <c r="I1088" i="1" s="1"/>
  <c r="J1088" i="1"/>
  <c r="O1088" i="1"/>
  <c r="T1088" i="1" s="1"/>
  <c r="Q1088" i="1"/>
  <c r="U1088" i="1"/>
  <c r="V1088" i="1"/>
  <c r="W1088" i="1"/>
  <c r="X1088" i="1"/>
  <c r="B1089" i="1"/>
  <c r="C1089" i="1"/>
  <c r="D1089" i="1"/>
  <c r="E1089" i="1"/>
  <c r="F1089" i="1"/>
  <c r="G1089" i="1"/>
  <c r="H1089" i="1"/>
  <c r="I1089" i="1" s="1"/>
  <c r="J1089" i="1"/>
  <c r="O1089" i="1"/>
  <c r="P1089" i="1" s="1"/>
  <c r="Q1089" i="1"/>
  <c r="U1089" i="1"/>
  <c r="V1089" i="1"/>
  <c r="W1089" i="1"/>
  <c r="X1089" i="1"/>
  <c r="B1090" i="1"/>
  <c r="C1090" i="1"/>
  <c r="D1090" i="1"/>
  <c r="E1090" i="1"/>
  <c r="F1090" i="1"/>
  <c r="G1090" i="1"/>
  <c r="H1090" i="1"/>
  <c r="I1090" i="1" s="1"/>
  <c r="J1090" i="1"/>
  <c r="O1090" i="1"/>
  <c r="Q1090" i="1"/>
  <c r="U1090" i="1"/>
  <c r="V1090" i="1"/>
  <c r="W1090" i="1"/>
  <c r="X1090" i="1"/>
  <c r="B1091" i="1"/>
  <c r="C1091" i="1"/>
  <c r="D1091" i="1"/>
  <c r="E1091" i="1"/>
  <c r="F1091" i="1"/>
  <c r="G1091" i="1"/>
  <c r="H1091" i="1"/>
  <c r="I1091" i="1" s="1"/>
  <c r="J1091" i="1"/>
  <c r="O1091" i="1"/>
  <c r="T1091" i="1" s="1"/>
  <c r="Q1091" i="1"/>
  <c r="U1091" i="1"/>
  <c r="V1091" i="1"/>
  <c r="W1091" i="1"/>
  <c r="X1091" i="1"/>
  <c r="B1092" i="1"/>
  <c r="C1092" i="1"/>
  <c r="D1092" i="1"/>
  <c r="E1092" i="1"/>
  <c r="F1092" i="1"/>
  <c r="G1092" i="1"/>
  <c r="H1092" i="1"/>
  <c r="I1092" i="1" s="1"/>
  <c r="J1092" i="1"/>
  <c r="O1092" i="1"/>
  <c r="S1092" i="1" s="1"/>
  <c r="Q1092" i="1"/>
  <c r="U1092" i="1"/>
  <c r="V1092" i="1"/>
  <c r="W1092" i="1"/>
  <c r="X1092" i="1"/>
  <c r="B1093" i="1"/>
  <c r="C1093" i="1"/>
  <c r="D1093" i="1"/>
  <c r="E1093" i="1"/>
  <c r="F1093" i="1"/>
  <c r="G1093" i="1"/>
  <c r="H1093" i="1"/>
  <c r="I1093" i="1" s="1"/>
  <c r="J1093" i="1"/>
  <c r="O1093" i="1"/>
  <c r="P1093" i="1" s="1"/>
  <c r="Q1093" i="1"/>
  <c r="U1093" i="1"/>
  <c r="V1093" i="1"/>
  <c r="W1093" i="1"/>
  <c r="X1093" i="1"/>
  <c r="B1094" i="1"/>
  <c r="C1094" i="1"/>
  <c r="D1094" i="1"/>
  <c r="E1094" i="1"/>
  <c r="F1094" i="1"/>
  <c r="G1094" i="1"/>
  <c r="H1094" i="1"/>
  <c r="I1094" i="1" s="1"/>
  <c r="J1094" i="1"/>
  <c r="O1094" i="1"/>
  <c r="P1094" i="1" s="1"/>
  <c r="Q1094" i="1"/>
  <c r="U1094" i="1"/>
  <c r="V1094" i="1"/>
  <c r="W1094" i="1"/>
  <c r="X1094" i="1"/>
  <c r="B1095" i="1"/>
  <c r="C1095" i="1"/>
  <c r="D1095" i="1"/>
  <c r="E1095" i="1"/>
  <c r="F1095" i="1"/>
  <c r="G1095" i="1"/>
  <c r="H1095" i="1"/>
  <c r="I1095" i="1" s="1"/>
  <c r="J1095" i="1"/>
  <c r="O1095" i="1"/>
  <c r="T1095" i="1" s="1"/>
  <c r="Q1095" i="1"/>
  <c r="U1095" i="1"/>
  <c r="V1095" i="1"/>
  <c r="W1095" i="1"/>
  <c r="X1095" i="1"/>
  <c r="B1096" i="1"/>
  <c r="C1096" i="1"/>
  <c r="D1096" i="1"/>
  <c r="E1096" i="1"/>
  <c r="F1096" i="1"/>
  <c r="G1096" i="1"/>
  <c r="H1096" i="1"/>
  <c r="I1096" i="1" s="1"/>
  <c r="J1096" i="1"/>
  <c r="O1096" i="1"/>
  <c r="P1096" i="1" s="1"/>
  <c r="Q1096" i="1"/>
  <c r="U1096" i="1"/>
  <c r="V1096" i="1"/>
  <c r="W1096" i="1"/>
  <c r="X1096" i="1"/>
  <c r="B1097" i="1"/>
  <c r="C1097" i="1"/>
  <c r="D1097" i="1"/>
  <c r="E1097" i="1"/>
  <c r="F1097" i="1"/>
  <c r="G1097" i="1"/>
  <c r="H1097" i="1"/>
  <c r="I1097" i="1" s="1"/>
  <c r="J1097" i="1"/>
  <c r="O1097" i="1"/>
  <c r="S1097" i="1" s="1"/>
  <c r="Q1097" i="1"/>
  <c r="U1097" i="1"/>
  <c r="V1097" i="1"/>
  <c r="W1097" i="1"/>
  <c r="X1097" i="1"/>
  <c r="B1098" i="1"/>
  <c r="C1098" i="1"/>
  <c r="D1098" i="1"/>
  <c r="E1098" i="1"/>
  <c r="F1098" i="1"/>
  <c r="G1098" i="1"/>
  <c r="H1098" i="1"/>
  <c r="I1098" i="1" s="1"/>
  <c r="J1098" i="1"/>
  <c r="O1098" i="1"/>
  <c r="P1098" i="1" s="1"/>
  <c r="Q1098" i="1"/>
  <c r="U1098" i="1"/>
  <c r="V1098" i="1"/>
  <c r="W1098" i="1"/>
  <c r="X1098" i="1"/>
  <c r="B1099" i="1"/>
  <c r="C1099" i="1"/>
  <c r="D1099" i="1"/>
  <c r="E1099" i="1"/>
  <c r="F1099" i="1"/>
  <c r="G1099" i="1"/>
  <c r="H1099" i="1"/>
  <c r="I1099" i="1" s="1"/>
  <c r="J1099" i="1"/>
  <c r="O1099" i="1"/>
  <c r="P1099" i="1" s="1"/>
  <c r="Q1099" i="1"/>
  <c r="U1099" i="1"/>
  <c r="V1099" i="1"/>
  <c r="W1099" i="1"/>
  <c r="X1099" i="1"/>
  <c r="B1100" i="1"/>
  <c r="C1100" i="1"/>
  <c r="D1100" i="1"/>
  <c r="E1100" i="1"/>
  <c r="F1100" i="1"/>
  <c r="G1100" i="1"/>
  <c r="H1100" i="1"/>
  <c r="I1100" i="1" s="1"/>
  <c r="J1100" i="1"/>
  <c r="O1100" i="1"/>
  <c r="T1100" i="1" s="1"/>
  <c r="Q1100" i="1"/>
  <c r="U1100" i="1"/>
  <c r="V1100" i="1"/>
  <c r="W1100" i="1"/>
  <c r="X1100" i="1"/>
  <c r="B1101" i="1"/>
  <c r="C1101" i="1"/>
  <c r="D1101" i="1"/>
  <c r="E1101" i="1"/>
  <c r="F1101" i="1"/>
  <c r="G1101" i="1"/>
  <c r="H1101" i="1"/>
  <c r="I1101" i="1" s="1"/>
  <c r="J1101" i="1"/>
  <c r="O1101" i="1"/>
  <c r="P1101" i="1" s="1"/>
  <c r="Q1101" i="1"/>
  <c r="U1101" i="1"/>
  <c r="V1101" i="1"/>
  <c r="W1101" i="1"/>
  <c r="X1101" i="1"/>
  <c r="B1102" i="1"/>
  <c r="C1102" i="1"/>
  <c r="D1102" i="1"/>
  <c r="E1102" i="1"/>
  <c r="F1102" i="1"/>
  <c r="G1102" i="1"/>
  <c r="H1102" i="1"/>
  <c r="I1102" i="1" s="1"/>
  <c r="J1102" i="1"/>
  <c r="O1102" i="1"/>
  <c r="P1102" i="1" s="1"/>
  <c r="Q1102" i="1"/>
  <c r="U1102" i="1"/>
  <c r="V1102" i="1"/>
  <c r="W1102" i="1"/>
  <c r="X1102" i="1"/>
  <c r="B1103" i="1"/>
  <c r="C1103" i="1"/>
  <c r="D1103" i="1"/>
  <c r="E1103" i="1"/>
  <c r="F1103" i="1"/>
  <c r="G1103" i="1"/>
  <c r="H1103" i="1"/>
  <c r="I1103" i="1" s="1"/>
  <c r="J1103" i="1"/>
  <c r="O1103" i="1"/>
  <c r="T1103" i="1" s="1"/>
  <c r="Q1103" i="1"/>
  <c r="U1103" i="1"/>
  <c r="V1103" i="1"/>
  <c r="W1103" i="1"/>
  <c r="X1103" i="1"/>
  <c r="B1104" i="1"/>
  <c r="C1104" i="1"/>
  <c r="D1104" i="1"/>
  <c r="E1104" i="1"/>
  <c r="F1104" i="1"/>
  <c r="G1104" i="1"/>
  <c r="H1104" i="1"/>
  <c r="I1104" i="1" s="1"/>
  <c r="J1104" i="1"/>
  <c r="O1104" i="1"/>
  <c r="S1104" i="1" s="1"/>
  <c r="Q1104" i="1"/>
  <c r="U1104" i="1"/>
  <c r="V1104" i="1"/>
  <c r="W1104" i="1"/>
  <c r="X1104" i="1"/>
  <c r="B1105" i="1"/>
  <c r="C1105" i="1"/>
  <c r="D1105" i="1"/>
  <c r="E1105" i="1"/>
  <c r="F1105" i="1"/>
  <c r="G1105" i="1"/>
  <c r="H1105" i="1"/>
  <c r="I1105" i="1" s="1"/>
  <c r="J1105" i="1"/>
  <c r="O1105" i="1"/>
  <c r="P1105" i="1" s="1"/>
  <c r="Q1105" i="1"/>
  <c r="U1105" i="1"/>
  <c r="V1105" i="1"/>
  <c r="W1105" i="1"/>
  <c r="X1105" i="1"/>
  <c r="B1106" i="1"/>
  <c r="C1106" i="1"/>
  <c r="D1106" i="1"/>
  <c r="E1106" i="1"/>
  <c r="F1106" i="1"/>
  <c r="G1106" i="1"/>
  <c r="H1106" i="1"/>
  <c r="I1106" i="1" s="1"/>
  <c r="J1106" i="1"/>
  <c r="O1106" i="1"/>
  <c r="Q1106" i="1"/>
  <c r="U1106" i="1"/>
  <c r="V1106" i="1"/>
  <c r="W1106" i="1"/>
  <c r="X1106" i="1"/>
  <c r="B1107" i="1"/>
  <c r="C1107" i="1"/>
  <c r="D1107" i="1"/>
  <c r="E1107" i="1"/>
  <c r="F1107" i="1"/>
  <c r="G1107" i="1"/>
  <c r="H1107" i="1"/>
  <c r="I1107" i="1" s="1"/>
  <c r="J1107" i="1"/>
  <c r="O1107" i="1"/>
  <c r="T1107" i="1" s="1"/>
  <c r="Q1107" i="1"/>
  <c r="U1107" i="1"/>
  <c r="V1107" i="1"/>
  <c r="W1107" i="1"/>
  <c r="X1107" i="1"/>
  <c r="B1108" i="1"/>
  <c r="C1108" i="1"/>
  <c r="D1108" i="1"/>
  <c r="E1108" i="1"/>
  <c r="F1108" i="1"/>
  <c r="G1108" i="1"/>
  <c r="H1108" i="1"/>
  <c r="I1108" i="1" s="1"/>
  <c r="J1108" i="1"/>
  <c r="O1108" i="1"/>
  <c r="P1108" i="1" s="1"/>
  <c r="Q1108" i="1"/>
  <c r="U1108" i="1"/>
  <c r="V1108" i="1"/>
  <c r="W1108" i="1"/>
  <c r="X1108" i="1"/>
  <c r="B1109" i="1"/>
  <c r="C1109" i="1"/>
  <c r="D1109" i="1"/>
  <c r="E1109" i="1"/>
  <c r="F1109" i="1"/>
  <c r="G1109" i="1"/>
  <c r="H1109" i="1"/>
  <c r="I1109" i="1" s="1"/>
  <c r="J1109" i="1"/>
  <c r="O1109" i="1"/>
  <c r="S1109" i="1" s="1"/>
  <c r="Q1109" i="1"/>
  <c r="U1109" i="1"/>
  <c r="V1109" i="1"/>
  <c r="W1109" i="1"/>
  <c r="X1109" i="1"/>
  <c r="B1110" i="1"/>
  <c r="C1110" i="1"/>
  <c r="D1110" i="1"/>
  <c r="E1110" i="1"/>
  <c r="F1110" i="1"/>
  <c r="G1110" i="1"/>
  <c r="H1110" i="1"/>
  <c r="I1110" i="1" s="1"/>
  <c r="J1110" i="1"/>
  <c r="O1110" i="1"/>
  <c r="P1110" i="1" s="1"/>
  <c r="Q1110" i="1"/>
  <c r="U1110" i="1"/>
  <c r="V1110" i="1"/>
  <c r="W1110" i="1"/>
  <c r="X1110" i="1"/>
  <c r="B1111" i="1"/>
  <c r="C1111" i="1"/>
  <c r="D1111" i="1"/>
  <c r="E1111" i="1"/>
  <c r="F1111" i="1"/>
  <c r="G1111" i="1"/>
  <c r="H1111" i="1"/>
  <c r="I1111" i="1" s="1"/>
  <c r="J1111" i="1"/>
  <c r="O1111" i="1"/>
  <c r="P1111" i="1" s="1"/>
  <c r="Q1111" i="1"/>
  <c r="U1111" i="1"/>
  <c r="V1111" i="1"/>
  <c r="W1111" i="1"/>
  <c r="X1111" i="1"/>
  <c r="B1112" i="1"/>
  <c r="C1112" i="1"/>
  <c r="D1112" i="1"/>
  <c r="E1112" i="1"/>
  <c r="F1112" i="1"/>
  <c r="G1112" i="1"/>
  <c r="H1112" i="1"/>
  <c r="I1112" i="1" s="1"/>
  <c r="J1112" i="1"/>
  <c r="O1112" i="1"/>
  <c r="T1112" i="1" s="1"/>
  <c r="Q1112" i="1"/>
  <c r="U1112" i="1"/>
  <c r="V1112" i="1"/>
  <c r="W1112" i="1"/>
  <c r="X1112" i="1"/>
  <c r="B1113" i="1"/>
  <c r="C1113" i="1"/>
  <c r="D1113" i="1"/>
  <c r="E1113" i="1"/>
  <c r="F1113" i="1"/>
  <c r="G1113" i="1"/>
  <c r="H1113" i="1"/>
  <c r="I1113" i="1" s="1"/>
  <c r="J1113" i="1"/>
  <c r="O1113" i="1"/>
  <c r="P1113" i="1" s="1"/>
  <c r="Q1113" i="1"/>
  <c r="U1113" i="1"/>
  <c r="V1113" i="1"/>
  <c r="W1113" i="1"/>
  <c r="X1113" i="1"/>
  <c r="B1114" i="1"/>
  <c r="C1114" i="1"/>
  <c r="D1114" i="1"/>
  <c r="E1114" i="1"/>
  <c r="F1114" i="1"/>
  <c r="G1114" i="1"/>
  <c r="H1114" i="1"/>
  <c r="I1114" i="1" s="1"/>
  <c r="J1114" i="1"/>
  <c r="O1114" i="1"/>
  <c r="S1114" i="1" s="1"/>
  <c r="Q1114" i="1"/>
  <c r="U1114" i="1"/>
  <c r="V1114" i="1"/>
  <c r="W1114" i="1"/>
  <c r="X1114" i="1"/>
  <c r="B1115" i="1"/>
  <c r="C1115" i="1"/>
  <c r="D1115" i="1"/>
  <c r="E1115" i="1"/>
  <c r="F1115" i="1"/>
  <c r="G1115" i="1"/>
  <c r="H1115" i="1"/>
  <c r="I1115" i="1" s="1"/>
  <c r="J1115" i="1"/>
  <c r="O1115" i="1"/>
  <c r="T1115" i="1" s="1"/>
  <c r="Q1115" i="1"/>
  <c r="U1115" i="1"/>
  <c r="V1115" i="1"/>
  <c r="W1115" i="1"/>
  <c r="X1115" i="1"/>
  <c r="B1116" i="1"/>
  <c r="C1116" i="1"/>
  <c r="D1116" i="1"/>
  <c r="E1116" i="1"/>
  <c r="F1116" i="1"/>
  <c r="G1116" i="1"/>
  <c r="H1116" i="1"/>
  <c r="I1116" i="1" s="1"/>
  <c r="J1116" i="1"/>
  <c r="O1116" i="1"/>
  <c r="S1116" i="1" s="1"/>
  <c r="Q1116" i="1"/>
  <c r="U1116" i="1"/>
  <c r="V1116" i="1"/>
  <c r="W1116" i="1"/>
  <c r="X1116" i="1"/>
  <c r="B1117" i="1"/>
  <c r="C1117" i="1"/>
  <c r="D1117" i="1"/>
  <c r="E1117" i="1"/>
  <c r="F1117" i="1"/>
  <c r="G1117" i="1"/>
  <c r="H1117" i="1"/>
  <c r="I1117" i="1" s="1"/>
  <c r="J1117" i="1"/>
  <c r="O1117" i="1"/>
  <c r="P1117" i="1" s="1"/>
  <c r="Q1117" i="1"/>
  <c r="U1117" i="1"/>
  <c r="V1117" i="1"/>
  <c r="W1117" i="1"/>
  <c r="X1117" i="1"/>
  <c r="B1118" i="1"/>
  <c r="C1118" i="1"/>
  <c r="D1118" i="1"/>
  <c r="E1118" i="1"/>
  <c r="F1118" i="1"/>
  <c r="G1118" i="1"/>
  <c r="H1118" i="1"/>
  <c r="I1118" i="1" s="1"/>
  <c r="J1118" i="1"/>
  <c r="O1118" i="1"/>
  <c r="P1118" i="1" s="1"/>
  <c r="Q1118" i="1"/>
  <c r="U1118" i="1"/>
  <c r="V1118" i="1"/>
  <c r="W1118" i="1"/>
  <c r="X1118" i="1"/>
  <c r="B1119" i="1"/>
  <c r="C1119" i="1"/>
  <c r="D1119" i="1"/>
  <c r="E1119" i="1"/>
  <c r="F1119" i="1"/>
  <c r="G1119" i="1"/>
  <c r="H1119" i="1"/>
  <c r="I1119" i="1" s="1"/>
  <c r="J1119" i="1"/>
  <c r="O1119" i="1"/>
  <c r="T1119" i="1" s="1"/>
  <c r="Q1119" i="1"/>
  <c r="U1119" i="1"/>
  <c r="V1119" i="1"/>
  <c r="W1119" i="1"/>
  <c r="X1119" i="1"/>
  <c r="B1120" i="1"/>
  <c r="C1120" i="1"/>
  <c r="D1120" i="1"/>
  <c r="E1120" i="1"/>
  <c r="F1120" i="1"/>
  <c r="G1120" i="1"/>
  <c r="H1120" i="1"/>
  <c r="I1120" i="1" s="1"/>
  <c r="J1120" i="1"/>
  <c r="O1120" i="1"/>
  <c r="P1120" i="1" s="1"/>
  <c r="Q1120" i="1"/>
  <c r="U1120" i="1"/>
  <c r="V1120" i="1"/>
  <c r="W1120" i="1"/>
  <c r="X1120" i="1"/>
  <c r="B1121" i="1"/>
  <c r="C1121" i="1"/>
  <c r="D1121" i="1"/>
  <c r="E1121" i="1"/>
  <c r="F1121" i="1"/>
  <c r="G1121" i="1"/>
  <c r="H1121" i="1"/>
  <c r="I1121" i="1" s="1"/>
  <c r="J1121" i="1"/>
  <c r="O1121" i="1"/>
  <c r="S1121" i="1" s="1"/>
  <c r="Q1121" i="1"/>
  <c r="U1121" i="1"/>
  <c r="V1121" i="1"/>
  <c r="W1121" i="1"/>
  <c r="X1121" i="1"/>
  <c r="B1122" i="1"/>
  <c r="C1122" i="1"/>
  <c r="D1122" i="1"/>
  <c r="E1122" i="1"/>
  <c r="F1122" i="1"/>
  <c r="G1122" i="1"/>
  <c r="H1122" i="1"/>
  <c r="I1122" i="1" s="1"/>
  <c r="J1122" i="1"/>
  <c r="O1122" i="1"/>
  <c r="P1122" i="1" s="1"/>
  <c r="Q1122" i="1"/>
  <c r="U1122" i="1"/>
  <c r="V1122" i="1"/>
  <c r="W1122" i="1"/>
  <c r="X1122" i="1"/>
  <c r="B1123" i="1"/>
  <c r="C1123" i="1"/>
  <c r="D1123" i="1"/>
  <c r="E1123" i="1"/>
  <c r="F1123" i="1"/>
  <c r="G1123" i="1"/>
  <c r="H1123" i="1"/>
  <c r="I1123" i="1" s="1"/>
  <c r="J1123" i="1"/>
  <c r="O1123" i="1"/>
  <c r="Q1123" i="1"/>
  <c r="U1123" i="1"/>
  <c r="V1123" i="1"/>
  <c r="W1123" i="1"/>
  <c r="X1123" i="1"/>
  <c r="B1124" i="1"/>
  <c r="C1124" i="1"/>
  <c r="D1124" i="1"/>
  <c r="E1124" i="1"/>
  <c r="F1124" i="1"/>
  <c r="G1124" i="1"/>
  <c r="H1124" i="1"/>
  <c r="I1124" i="1" s="1"/>
  <c r="J1124" i="1"/>
  <c r="O1124" i="1"/>
  <c r="T1124" i="1" s="1"/>
  <c r="Q1124" i="1"/>
  <c r="U1124" i="1"/>
  <c r="V1124" i="1"/>
  <c r="W1124" i="1"/>
  <c r="X1124" i="1"/>
  <c r="B1125" i="1"/>
  <c r="C1125" i="1"/>
  <c r="D1125" i="1"/>
  <c r="E1125" i="1"/>
  <c r="F1125" i="1"/>
  <c r="G1125" i="1"/>
  <c r="H1125" i="1"/>
  <c r="I1125" i="1" s="1"/>
  <c r="J1125" i="1"/>
  <c r="O1125" i="1"/>
  <c r="P1125" i="1" s="1"/>
  <c r="Q1125" i="1"/>
  <c r="U1125" i="1"/>
  <c r="V1125" i="1"/>
  <c r="W1125" i="1"/>
  <c r="X1125" i="1"/>
  <c r="B1126" i="1"/>
  <c r="C1126" i="1"/>
  <c r="D1126" i="1"/>
  <c r="E1126" i="1"/>
  <c r="F1126" i="1"/>
  <c r="G1126" i="1"/>
  <c r="H1126" i="1"/>
  <c r="I1126" i="1" s="1"/>
  <c r="J1126" i="1"/>
  <c r="O1126" i="1"/>
  <c r="P1126" i="1" s="1"/>
  <c r="Q1126" i="1"/>
  <c r="U1126" i="1"/>
  <c r="V1126" i="1"/>
  <c r="W1126" i="1"/>
  <c r="X1126" i="1"/>
  <c r="B1127" i="1"/>
  <c r="C1127" i="1"/>
  <c r="D1127" i="1"/>
  <c r="E1127" i="1"/>
  <c r="F1127" i="1"/>
  <c r="G1127" i="1"/>
  <c r="H1127" i="1"/>
  <c r="I1127" i="1" s="1"/>
  <c r="J1127" i="1"/>
  <c r="O1127" i="1"/>
  <c r="T1127" i="1" s="1"/>
  <c r="Q1127" i="1"/>
  <c r="U1127" i="1"/>
  <c r="V1127" i="1"/>
  <c r="W1127" i="1"/>
  <c r="X1127" i="1"/>
  <c r="B1128" i="1"/>
  <c r="C1128" i="1"/>
  <c r="D1128" i="1"/>
  <c r="E1128" i="1"/>
  <c r="F1128" i="1"/>
  <c r="G1128" i="1"/>
  <c r="H1128" i="1"/>
  <c r="I1128" i="1" s="1"/>
  <c r="J1128" i="1"/>
  <c r="O1128" i="1"/>
  <c r="S1128" i="1" s="1"/>
  <c r="Q1128" i="1"/>
  <c r="U1128" i="1"/>
  <c r="V1128" i="1"/>
  <c r="W1128" i="1"/>
  <c r="X1128" i="1"/>
  <c r="B1129" i="1"/>
  <c r="C1129" i="1"/>
  <c r="D1129" i="1"/>
  <c r="E1129" i="1"/>
  <c r="F1129" i="1"/>
  <c r="G1129" i="1"/>
  <c r="H1129" i="1"/>
  <c r="I1129" i="1" s="1"/>
  <c r="J1129" i="1"/>
  <c r="O1129" i="1"/>
  <c r="P1129" i="1" s="1"/>
  <c r="Q1129" i="1"/>
  <c r="U1129" i="1"/>
  <c r="V1129" i="1"/>
  <c r="W1129" i="1"/>
  <c r="X1129" i="1"/>
  <c r="B1130" i="1"/>
  <c r="C1130" i="1"/>
  <c r="D1130" i="1"/>
  <c r="E1130" i="1"/>
  <c r="F1130" i="1"/>
  <c r="G1130" i="1"/>
  <c r="H1130" i="1"/>
  <c r="I1130" i="1" s="1"/>
  <c r="J1130" i="1"/>
  <c r="O1130" i="1"/>
  <c r="P1130" i="1" s="1"/>
  <c r="Q1130" i="1"/>
  <c r="U1130" i="1"/>
  <c r="V1130" i="1"/>
  <c r="W1130" i="1"/>
  <c r="X1130" i="1"/>
  <c r="B1131" i="1"/>
  <c r="C1131" i="1"/>
  <c r="D1131" i="1"/>
  <c r="E1131" i="1"/>
  <c r="F1131" i="1"/>
  <c r="G1131" i="1"/>
  <c r="H1131" i="1"/>
  <c r="I1131" i="1" s="1"/>
  <c r="J1131" i="1"/>
  <c r="O1131" i="1"/>
  <c r="P1131" i="1" s="1"/>
  <c r="Q1131" i="1"/>
  <c r="U1131" i="1"/>
  <c r="V1131" i="1"/>
  <c r="W1131" i="1"/>
  <c r="X1131" i="1"/>
  <c r="B1132" i="1"/>
  <c r="C1132" i="1"/>
  <c r="D1132" i="1"/>
  <c r="E1132" i="1"/>
  <c r="F1132" i="1"/>
  <c r="G1132" i="1"/>
  <c r="H1132" i="1"/>
  <c r="I1132" i="1" s="1"/>
  <c r="J1132" i="1"/>
  <c r="O1132" i="1"/>
  <c r="Q1132" i="1"/>
  <c r="U1132" i="1"/>
  <c r="V1132" i="1"/>
  <c r="W1132" i="1"/>
  <c r="X1132" i="1"/>
  <c r="B1133" i="1"/>
  <c r="C1133" i="1"/>
  <c r="D1133" i="1"/>
  <c r="E1133" i="1"/>
  <c r="F1133" i="1"/>
  <c r="G1133" i="1"/>
  <c r="H1133" i="1"/>
  <c r="I1133" i="1" s="1"/>
  <c r="J1133" i="1"/>
  <c r="O1133" i="1"/>
  <c r="S1133" i="1" s="1"/>
  <c r="Q1133" i="1"/>
  <c r="U1133" i="1"/>
  <c r="V1133" i="1"/>
  <c r="W1133" i="1"/>
  <c r="X1133" i="1"/>
  <c r="B1134" i="1"/>
  <c r="C1134" i="1"/>
  <c r="D1134" i="1"/>
  <c r="E1134" i="1"/>
  <c r="F1134" i="1"/>
  <c r="G1134" i="1"/>
  <c r="H1134" i="1"/>
  <c r="I1134" i="1" s="1"/>
  <c r="J1134" i="1"/>
  <c r="O1134" i="1"/>
  <c r="S1134" i="1" s="1"/>
  <c r="Q1134" i="1"/>
  <c r="U1134" i="1"/>
  <c r="V1134" i="1"/>
  <c r="W1134" i="1"/>
  <c r="X1134" i="1"/>
  <c r="B1135" i="1"/>
  <c r="C1135" i="1"/>
  <c r="D1135" i="1"/>
  <c r="E1135" i="1"/>
  <c r="F1135" i="1"/>
  <c r="G1135" i="1"/>
  <c r="H1135" i="1"/>
  <c r="I1135" i="1" s="1"/>
  <c r="J1135" i="1"/>
  <c r="O1135" i="1"/>
  <c r="P1135" i="1" s="1"/>
  <c r="Q1135" i="1"/>
  <c r="U1135" i="1"/>
  <c r="V1135" i="1"/>
  <c r="W1135" i="1"/>
  <c r="X1135" i="1"/>
  <c r="B1136" i="1"/>
  <c r="C1136" i="1"/>
  <c r="D1136" i="1"/>
  <c r="E1136" i="1"/>
  <c r="F1136" i="1"/>
  <c r="G1136" i="1"/>
  <c r="H1136" i="1"/>
  <c r="I1136" i="1" s="1"/>
  <c r="J1136" i="1"/>
  <c r="O1136" i="1"/>
  <c r="S1136" i="1" s="1"/>
  <c r="Q1136" i="1"/>
  <c r="U1136" i="1"/>
  <c r="V1136" i="1"/>
  <c r="W1136" i="1"/>
  <c r="X1136" i="1"/>
  <c r="B1137" i="1"/>
  <c r="C1137" i="1"/>
  <c r="D1137" i="1"/>
  <c r="E1137" i="1"/>
  <c r="F1137" i="1"/>
  <c r="G1137" i="1"/>
  <c r="H1137" i="1"/>
  <c r="I1137" i="1" s="1"/>
  <c r="J1137" i="1"/>
  <c r="O1137" i="1"/>
  <c r="P1137" i="1" s="1"/>
  <c r="Q1137" i="1"/>
  <c r="U1137" i="1"/>
  <c r="V1137" i="1"/>
  <c r="W1137" i="1"/>
  <c r="X1137" i="1"/>
  <c r="B1138" i="1"/>
  <c r="C1138" i="1"/>
  <c r="D1138" i="1"/>
  <c r="E1138" i="1"/>
  <c r="F1138" i="1"/>
  <c r="G1138" i="1"/>
  <c r="H1138" i="1"/>
  <c r="I1138" i="1" s="1"/>
  <c r="J1138" i="1"/>
  <c r="O1138" i="1"/>
  <c r="Q1138" i="1"/>
  <c r="U1138" i="1"/>
  <c r="V1138" i="1"/>
  <c r="W1138" i="1"/>
  <c r="X1138" i="1"/>
  <c r="B1139" i="1"/>
  <c r="C1139" i="1"/>
  <c r="D1139" i="1"/>
  <c r="E1139" i="1"/>
  <c r="F1139" i="1"/>
  <c r="G1139" i="1"/>
  <c r="H1139" i="1"/>
  <c r="I1139" i="1" s="1"/>
  <c r="J1139" i="1"/>
  <c r="O1139" i="1"/>
  <c r="S1139" i="1" s="1"/>
  <c r="Q1139" i="1"/>
  <c r="U1139" i="1"/>
  <c r="V1139" i="1"/>
  <c r="W1139" i="1"/>
  <c r="X1139" i="1"/>
  <c r="B1140" i="1"/>
  <c r="C1140" i="1"/>
  <c r="D1140" i="1"/>
  <c r="E1140" i="1"/>
  <c r="F1140" i="1"/>
  <c r="G1140" i="1"/>
  <c r="H1140" i="1"/>
  <c r="I1140" i="1" s="1"/>
  <c r="J1140" i="1"/>
  <c r="O1140" i="1"/>
  <c r="Q1140" i="1"/>
  <c r="U1140" i="1"/>
  <c r="V1140" i="1"/>
  <c r="W1140" i="1"/>
  <c r="X1140" i="1"/>
  <c r="B1141" i="1"/>
  <c r="C1141" i="1"/>
  <c r="D1141" i="1"/>
  <c r="E1141" i="1"/>
  <c r="F1141" i="1"/>
  <c r="G1141" i="1"/>
  <c r="H1141" i="1"/>
  <c r="I1141" i="1" s="1"/>
  <c r="J1141" i="1"/>
  <c r="O1141" i="1"/>
  <c r="Q1141" i="1"/>
  <c r="U1141" i="1"/>
  <c r="V1141" i="1"/>
  <c r="W1141" i="1"/>
  <c r="X1141" i="1"/>
  <c r="B1142" i="1"/>
  <c r="C1142" i="1"/>
  <c r="D1142" i="1"/>
  <c r="E1142" i="1"/>
  <c r="F1142" i="1"/>
  <c r="G1142" i="1"/>
  <c r="H1142" i="1"/>
  <c r="I1142" i="1" s="1"/>
  <c r="J1142" i="1"/>
  <c r="O1142" i="1"/>
  <c r="Q1142" i="1"/>
  <c r="U1142" i="1"/>
  <c r="V1142" i="1"/>
  <c r="W1142" i="1"/>
  <c r="X1142" i="1"/>
  <c r="B1143" i="1"/>
  <c r="C1143" i="1"/>
  <c r="D1143" i="1"/>
  <c r="E1143" i="1"/>
  <c r="F1143" i="1"/>
  <c r="G1143" i="1"/>
  <c r="H1143" i="1"/>
  <c r="I1143" i="1" s="1"/>
  <c r="J1143" i="1"/>
  <c r="O1143" i="1"/>
  <c r="S1143" i="1" s="1"/>
  <c r="Q1143" i="1"/>
  <c r="U1143" i="1"/>
  <c r="V1143" i="1"/>
  <c r="W1143" i="1"/>
  <c r="X1143" i="1"/>
  <c r="B1144" i="1"/>
  <c r="C1144" i="1"/>
  <c r="D1144" i="1"/>
  <c r="E1144" i="1"/>
  <c r="F1144" i="1"/>
  <c r="G1144" i="1"/>
  <c r="H1144" i="1"/>
  <c r="I1144" i="1" s="1"/>
  <c r="J1144" i="1"/>
  <c r="O1144" i="1"/>
  <c r="Q1144" i="1"/>
  <c r="U1144" i="1"/>
  <c r="V1144" i="1"/>
  <c r="W1144" i="1"/>
  <c r="X1144" i="1"/>
  <c r="B1145" i="1"/>
  <c r="C1145" i="1"/>
  <c r="D1145" i="1"/>
  <c r="E1145" i="1"/>
  <c r="F1145" i="1"/>
  <c r="G1145" i="1"/>
  <c r="H1145" i="1"/>
  <c r="I1145" i="1" s="1"/>
  <c r="J1145" i="1"/>
  <c r="O1145" i="1"/>
  <c r="S1145" i="1" s="1"/>
  <c r="Q1145" i="1"/>
  <c r="U1145" i="1"/>
  <c r="V1145" i="1"/>
  <c r="W1145" i="1"/>
  <c r="X1145" i="1"/>
  <c r="B1146" i="1"/>
  <c r="C1146" i="1"/>
  <c r="D1146" i="1"/>
  <c r="E1146" i="1"/>
  <c r="F1146" i="1"/>
  <c r="G1146" i="1"/>
  <c r="H1146" i="1"/>
  <c r="I1146" i="1" s="1"/>
  <c r="J1146" i="1"/>
  <c r="O1146" i="1"/>
  <c r="P1146" i="1" s="1"/>
  <c r="Q1146" i="1"/>
  <c r="U1146" i="1"/>
  <c r="V1146" i="1"/>
  <c r="W1146" i="1"/>
  <c r="X1146" i="1"/>
  <c r="B1147" i="1"/>
  <c r="C1147" i="1"/>
  <c r="D1147" i="1"/>
  <c r="E1147" i="1"/>
  <c r="F1147" i="1"/>
  <c r="G1147" i="1"/>
  <c r="H1147" i="1"/>
  <c r="I1147" i="1" s="1"/>
  <c r="J1147" i="1"/>
  <c r="O1147" i="1"/>
  <c r="P1147" i="1" s="1"/>
  <c r="Q1147" i="1"/>
  <c r="U1147" i="1"/>
  <c r="V1147" i="1"/>
  <c r="W1147" i="1"/>
  <c r="X1147" i="1"/>
  <c r="B1148" i="1"/>
  <c r="C1148" i="1"/>
  <c r="D1148" i="1"/>
  <c r="E1148" i="1"/>
  <c r="F1148" i="1"/>
  <c r="G1148" i="1"/>
  <c r="H1148" i="1"/>
  <c r="I1148" i="1" s="1"/>
  <c r="J1148" i="1"/>
  <c r="O1148" i="1"/>
  <c r="P1148" i="1" s="1"/>
  <c r="Q1148" i="1"/>
  <c r="U1148" i="1"/>
  <c r="V1148" i="1"/>
  <c r="W1148" i="1"/>
  <c r="X1148" i="1"/>
  <c r="B1149" i="1"/>
  <c r="C1149" i="1"/>
  <c r="D1149" i="1"/>
  <c r="E1149" i="1"/>
  <c r="F1149" i="1"/>
  <c r="G1149" i="1"/>
  <c r="H1149" i="1"/>
  <c r="I1149" i="1" s="1"/>
  <c r="J1149" i="1"/>
  <c r="O1149" i="1"/>
  <c r="P1149" i="1" s="1"/>
  <c r="Q1149" i="1"/>
  <c r="U1149" i="1"/>
  <c r="V1149" i="1"/>
  <c r="W1149" i="1"/>
  <c r="X1149" i="1"/>
  <c r="B1150" i="1"/>
  <c r="C1150" i="1"/>
  <c r="D1150" i="1"/>
  <c r="E1150" i="1"/>
  <c r="F1150" i="1"/>
  <c r="G1150" i="1"/>
  <c r="H1150" i="1"/>
  <c r="I1150" i="1" s="1"/>
  <c r="J1150" i="1"/>
  <c r="O1150" i="1"/>
  <c r="Q1150" i="1"/>
  <c r="U1150" i="1"/>
  <c r="V1150" i="1"/>
  <c r="W1150" i="1"/>
  <c r="X1150" i="1"/>
  <c r="B1151" i="1"/>
  <c r="C1151" i="1"/>
  <c r="D1151" i="1"/>
  <c r="E1151" i="1"/>
  <c r="F1151" i="1"/>
  <c r="G1151" i="1"/>
  <c r="H1151" i="1"/>
  <c r="I1151" i="1" s="1"/>
  <c r="J1151" i="1"/>
  <c r="O1151" i="1"/>
  <c r="Q1151" i="1"/>
  <c r="U1151" i="1"/>
  <c r="V1151" i="1"/>
  <c r="W1151" i="1"/>
  <c r="X1151" i="1"/>
  <c r="B1152" i="1"/>
  <c r="C1152" i="1"/>
  <c r="D1152" i="1"/>
  <c r="E1152" i="1"/>
  <c r="F1152" i="1"/>
  <c r="G1152" i="1"/>
  <c r="H1152" i="1"/>
  <c r="I1152" i="1" s="1"/>
  <c r="J1152" i="1"/>
  <c r="O1152" i="1"/>
  <c r="Q1152" i="1"/>
  <c r="U1152" i="1"/>
  <c r="V1152" i="1"/>
  <c r="W1152" i="1"/>
  <c r="X1152" i="1"/>
  <c r="B1153" i="1"/>
  <c r="C1153" i="1"/>
  <c r="D1153" i="1"/>
  <c r="E1153" i="1"/>
  <c r="F1153" i="1"/>
  <c r="G1153" i="1"/>
  <c r="H1153" i="1"/>
  <c r="I1153" i="1" s="1"/>
  <c r="J1153" i="1"/>
  <c r="O1153" i="1"/>
  <c r="T1153" i="1" s="1"/>
  <c r="Q1153" i="1"/>
  <c r="U1153" i="1"/>
  <c r="V1153" i="1"/>
  <c r="W1153" i="1"/>
  <c r="X1153" i="1"/>
  <c r="B1154" i="1"/>
  <c r="C1154" i="1"/>
  <c r="D1154" i="1"/>
  <c r="E1154" i="1"/>
  <c r="F1154" i="1"/>
  <c r="G1154" i="1"/>
  <c r="H1154" i="1"/>
  <c r="I1154" i="1" s="1"/>
  <c r="J1154" i="1"/>
  <c r="O1154" i="1"/>
  <c r="T1154" i="1" s="1"/>
  <c r="Q1154" i="1"/>
  <c r="U1154" i="1"/>
  <c r="V1154" i="1"/>
  <c r="W1154" i="1"/>
  <c r="X1154" i="1"/>
  <c r="B1155" i="1"/>
  <c r="C1155" i="1"/>
  <c r="D1155" i="1"/>
  <c r="E1155" i="1"/>
  <c r="F1155" i="1"/>
  <c r="G1155" i="1"/>
  <c r="H1155" i="1"/>
  <c r="I1155" i="1" s="1"/>
  <c r="J1155" i="1"/>
  <c r="O1155" i="1"/>
  <c r="S1155" i="1" s="1"/>
  <c r="Q1155" i="1"/>
  <c r="U1155" i="1"/>
  <c r="V1155" i="1"/>
  <c r="W1155" i="1"/>
  <c r="X1155" i="1"/>
  <c r="B1156" i="1"/>
  <c r="C1156" i="1"/>
  <c r="D1156" i="1"/>
  <c r="E1156" i="1"/>
  <c r="F1156" i="1"/>
  <c r="G1156" i="1"/>
  <c r="H1156" i="1"/>
  <c r="I1156" i="1" s="1"/>
  <c r="J1156" i="1"/>
  <c r="O1156" i="1"/>
  <c r="Q1156" i="1"/>
  <c r="U1156" i="1"/>
  <c r="V1156" i="1"/>
  <c r="W1156" i="1"/>
  <c r="X1156" i="1"/>
  <c r="B1157" i="1"/>
  <c r="C1157" i="1"/>
  <c r="D1157" i="1"/>
  <c r="E1157" i="1"/>
  <c r="F1157" i="1"/>
  <c r="G1157" i="1"/>
  <c r="H1157" i="1"/>
  <c r="I1157" i="1" s="1"/>
  <c r="J1157" i="1"/>
  <c r="O1157" i="1"/>
  <c r="S1157" i="1" s="1"/>
  <c r="Q1157" i="1"/>
  <c r="U1157" i="1"/>
  <c r="V1157" i="1"/>
  <c r="W1157" i="1"/>
  <c r="X1157" i="1"/>
  <c r="B1158" i="1"/>
  <c r="C1158" i="1"/>
  <c r="D1158" i="1"/>
  <c r="E1158" i="1"/>
  <c r="F1158" i="1"/>
  <c r="G1158" i="1"/>
  <c r="H1158" i="1"/>
  <c r="I1158" i="1" s="1"/>
  <c r="J1158" i="1"/>
  <c r="O1158" i="1"/>
  <c r="P1158" i="1" s="1"/>
  <c r="Q1158" i="1"/>
  <c r="U1158" i="1"/>
  <c r="V1158" i="1"/>
  <c r="W1158" i="1"/>
  <c r="X1158" i="1"/>
  <c r="B1159" i="1"/>
  <c r="C1159" i="1"/>
  <c r="D1159" i="1"/>
  <c r="E1159" i="1"/>
  <c r="F1159" i="1"/>
  <c r="G1159" i="1"/>
  <c r="H1159" i="1"/>
  <c r="I1159" i="1" s="1"/>
  <c r="J1159" i="1"/>
  <c r="O1159" i="1"/>
  <c r="P1159" i="1" s="1"/>
  <c r="Q1159" i="1"/>
  <c r="U1159" i="1"/>
  <c r="V1159" i="1"/>
  <c r="W1159" i="1"/>
  <c r="X1159" i="1"/>
  <c r="B1160" i="1"/>
  <c r="C1160" i="1"/>
  <c r="D1160" i="1"/>
  <c r="E1160" i="1"/>
  <c r="F1160" i="1"/>
  <c r="G1160" i="1"/>
  <c r="H1160" i="1"/>
  <c r="I1160" i="1" s="1"/>
  <c r="J1160" i="1"/>
  <c r="O1160" i="1"/>
  <c r="T1160" i="1" s="1"/>
  <c r="Q1160" i="1"/>
  <c r="U1160" i="1"/>
  <c r="V1160" i="1"/>
  <c r="W1160" i="1"/>
  <c r="X1160" i="1"/>
  <c r="B1161" i="1"/>
  <c r="C1161" i="1"/>
  <c r="D1161" i="1"/>
  <c r="E1161" i="1"/>
  <c r="F1161" i="1"/>
  <c r="G1161" i="1"/>
  <c r="H1161" i="1"/>
  <c r="I1161" i="1" s="1"/>
  <c r="J1161" i="1"/>
  <c r="O1161" i="1"/>
  <c r="P1161" i="1" s="1"/>
  <c r="Q1161" i="1"/>
  <c r="U1161" i="1"/>
  <c r="V1161" i="1"/>
  <c r="W1161" i="1"/>
  <c r="X1161" i="1"/>
  <c r="B1162" i="1"/>
  <c r="C1162" i="1"/>
  <c r="D1162" i="1"/>
  <c r="E1162" i="1"/>
  <c r="F1162" i="1"/>
  <c r="G1162" i="1"/>
  <c r="H1162" i="1"/>
  <c r="I1162" i="1" s="1"/>
  <c r="J1162" i="1"/>
  <c r="O1162" i="1"/>
  <c r="Q1162" i="1"/>
  <c r="U1162" i="1"/>
  <c r="V1162" i="1"/>
  <c r="W1162" i="1"/>
  <c r="X1162" i="1"/>
  <c r="B1163" i="1"/>
  <c r="C1163" i="1"/>
  <c r="D1163" i="1"/>
  <c r="E1163" i="1"/>
  <c r="F1163" i="1"/>
  <c r="G1163" i="1"/>
  <c r="H1163" i="1"/>
  <c r="I1163" i="1" s="1"/>
  <c r="J1163" i="1"/>
  <c r="O1163" i="1"/>
  <c r="Q1163" i="1"/>
  <c r="U1163" i="1"/>
  <c r="V1163" i="1"/>
  <c r="W1163" i="1"/>
  <c r="X1163" i="1"/>
  <c r="B1164" i="1"/>
  <c r="C1164" i="1"/>
  <c r="D1164" i="1"/>
  <c r="E1164" i="1"/>
  <c r="F1164" i="1"/>
  <c r="G1164" i="1"/>
  <c r="H1164" i="1"/>
  <c r="I1164" i="1" s="1"/>
  <c r="J1164" i="1"/>
  <c r="O1164" i="1"/>
  <c r="Q1164" i="1"/>
  <c r="U1164" i="1"/>
  <c r="V1164" i="1"/>
  <c r="W1164" i="1"/>
  <c r="X1164" i="1"/>
  <c r="B1165" i="1"/>
  <c r="C1165" i="1"/>
  <c r="D1165" i="1"/>
  <c r="E1165" i="1"/>
  <c r="F1165" i="1"/>
  <c r="G1165" i="1"/>
  <c r="H1165" i="1"/>
  <c r="I1165" i="1" s="1"/>
  <c r="J1165" i="1"/>
  <c r="O1165" i="1"/>
  <c r="P1165" i="1" s="1"/>
  <c r="Q1165" i="1"/>
  <c r="U1165" i="1"/>
  <c r="V1165" i="1"/>
  <c r="W1165" i="1"/>
  <c r="X1165" i="1"/>
  <c r="B1166" i="1"/>
  <c r="C1166" i="1"/>
  <c r="D1166" i="1"/>
  <c r="E1166" i="1"/>
  <c r="F1166" i="1"/>
  <c r="G1166" i="1"/>
  <c r="H1166" i="1"/>
  <c r="I1166" i="1" s="1"/>
  <c r="J1166" i="1"/>
  <c r="O1166" i="1"/>
  <c r="T1166" i="1" s="1"/>
  <c r="Q1166" i="1"/>
  <c r="U1166" i="1"/>
  <c r="V1166" i="1"/>
  <c r="W1166" i="1"/>
  <c r="X1166" i="1"/>
  <c r="B1167" i="1"/>
  <c r="C1167" i="1"/>
  <c r="D1167" i="1"/>
  <c r="E1167" i="1"/>
  <c r="F1167" i="1"/>
  <c r="G1167" i="1"/>
  <c r="H1167" i="1"/>
  <c r="I1167" i="1" s="1"/>
  <c r="J1167" i="1"/>
  <c r="O1167" i="1"/>
  <c r="Q1167" i="1"/>
  <c r="U1167" i="1"/>
  <c r="V1167" i="1"/>
  <c r="W1167" i="1"/>
  <c r="X1167" i="1"/>
  <c r="B1168" i="1"/>
  <c r="C1168" i="1"/>
  <c r="D1168" i="1"/>
  <c r="E1168" i="1"/>
  <c r="F1168" i="1"/>
  <c r="G1168" i="1"/>
  <c r="H1168" i="1"/>
  <c r="I1168" i="1" s="1"/>
  <c r="J1168" i="1"/>
  <c r="O1168" i="1"/>
  <c r="P1168" i="1" s="1"/>
  <c r="Q1168" i="1"/>
  <c r="U1168" i="1"/>
  <c r="V1168" i="1"/>
  <c r="W1168" i="1"/>
  <c r="X1168" i="1"/>
  <c r="B1169" i="1"/>
  <c r="C1169" i="1"/>
  <c r="D1169" i="1"/>
  <c r="E1169" i="1"/>
  <c r="F1169" i="1"/>
  <c r="G1169" i="1"/>
  <c r="H1169" i="1"/>
  <c r="I1169" i="1" s="1"/>
  <c r="J1169" i="1"/>
  <c r="O1169" i="1"/>
  <c r="S1169" i="1" s="1"/>
  <c r="Q1169" i="1"/>
  <c r="U1169" i="1"/>
  <c r="V1169" i="1"/>
  <c r="W1169" i="1"/>
  <c r="X1169" i="1"/>
  <c r="B1170" i="1"/>
  <c r="C1170" i="1"/>
  <c r="D1170" i="1"/>
  <c r="E1170" i="1"/>
  <c r="F1170" i="1"/>
  <c r="G1170" i="1"/>
  <c r="H1170" i="1"/>
  <c r="I1170" i="1" s="1"/>
  <c r="J1170" i="1"/>
  <c r="O1170" i="1"/>
  <c r="T1170" i="1" s="1"/>
  <c r="Q1170" i="1"/>
  <c r="U1170" i="1"/>
  <c r="V1170" i="1"/>
  <c r="W1170" i="1"/>
  <c r="X1170" i="1"/>
  <c r="B1171" i="1"/>
  <c r="C1171" i="1"/>
  <c r="D1171" i="1"/>
  <c r="E1171" i="1"/>
  <c r="F1171" i="1"/>
  <c r="G1171" i="1"/>
  <c r="H1171" i="1"/>
  <c r="I1171" i="1" s="1"/>
  <c r="J1171" i="1"/>
  <c r="O1171" i="1"/>
  <c r="P1171" i="1" s="1"/>
  <c r="Q1171" i="1"/>
  <c r="U1171" i="1"/>
  <c r="V1171" i="1"/>
  <c r="W1171" i="1"/>
  <c r="X1171" i="1"/>
  <c r="B1172" i="1"/>
  <c r="C1172" i="1"/>
  <c r="D1172" i="1"/>
  <c r="E1172" i="1"/>
  <c r="F1172" i="1"/>
  <c r="G1172" i="1"/>
  <c r="H1172" i="1"/>
  <c r="I1172" i="1" s="1"/>
  <c r="J1172" i="1"/>
  <c r="O1172" i="1"/>
  <c r="T1172" i="1" s="1"/>
  <c r="Q1172" i="1"/>
  <c r="U1172" i="1"/>
  <c r="V1172" i="1"/>
  <c r="W1172" i="1"/>
  <c r="X1172" i="1"/>
  <c r="B1173" i="1"/>
  <c r="C1173" i="1"/>
  <c r="D1173" i="1"/>
  <c r="E1173" i="1"/>
  <c r="F1173" i="1"/>
  <c r="G1173" i="1"/>
  <c r="H1173" i="1"/>
  <c r="I1173" i="1" s="1"/>
  <c r="J1173" i="1"/>
  <c r="O1173" i="1"/>
  <c r="P1173" i="1" s="1"/>
  <c r="Q1173" i="1"/>
  <c r="U1173" i="1"/>
  <c r="V1173" i="1"/>
  <c r="W1173" i="1"/>
  <c r="X1173" i="1"/>
  <c r="B1174" i="1"/>
  <c r="C1174" i="1"/>
  <c r="D1174" i="1"/>
  <c r="E1174" i="1"/>
  <c r="F1174" i="1"/>
  <c r="G1174" i="1"/>
  <c r="H1174" i="1"/>
  <c r="I1174" i="1" s="1"/>
  <c r="J1174" i="1"/>
  <c r="O1174" i="1"/>
  <c r="Q1174" i="1"/>
  <c r="U1174" i="1"/>
  <c r="V1174" i="1"/>
  <c r="W1174" i="1"/>
  <c r="X1174" i="1"/>
  <c r="B1175" i="1"/>
  <c r="C1175" i="1"/>
  <c r="D1175" i="1"/>
  <c r="E1175" i="1"/>
  <c r="F1175" i="1"/>
  <c r="G1175" i="1"/>
  <c r="H1175" i="1"/>
  <c r="I1175" i="1" s="1"/>
  <c r="J1175" i="1"/>
  <c r="O1175" i="1"/>
  <c r="Q1175" i="1"/>
  <c r="U1175" i="1"/>
  <c r="V1175" i="1"/>
  <c r="W1175" i="1"/>
  <c r="X1175" i="1"/>
  <c r="B1176" i="1"/>
  <c r="C1176" i="1"/>
  <c r="D1176" i="1"/>
  <c r="E1176" i="1"/>
  <c r="F1176" i="1"/>
  <c r="G1176" i="1"/>
  <c r="H1176" i="1"/>
  <c r="I1176" i="1" s="1"/>
  <c r="J1176" i="1"/>
  <c r="O1176" i="1"/>
  <c r="Q1176" i="1"/>
  <c r="U1176" i="1"/>
  <c r="V1176" i="1"/>
  <c r="W1176" i="1"/>
  <c r="X1176" i="1"/>
  <c r="B1177" i="1"/>
  <c r="C1177" i="1"/>
  <c r="D1177" i="1"/>
  <c r="E1177" i="1"/>
  <c r="F1177" i="1"/>
  <c r="G1177" i="1"/>
  <c r="H1177" i="1"/>
  <c r="I1177" i="1" s="1"/>
  <c r="J1177" i="1"/>
  <c r="O1177" i="1"/>
  <c r="T1177" i="1" s="1"/>
  <c r="Q1177" i="1"/>
  <c r="U1177" i="1"/>
  <c r="V1177" i="1"/>
  <c r="W1177" i="1"/>
  <c r="X1177" i="1"/>
  <c r="B1178" i="1"/>
  <c r="C1178" i="1"/>
  <c r="D1178" i="1"/>
  <c r="E1178" i="1"/>
  <c r="F1178" i="1"/>
  <c r="G1178" i="1"/>
  <c r="H1178" i="1"/>
  <c r="I1178" i="1" s="1"/>
  <c r="J1178" i="1"/>
  <c r="O1178" i="1"/>
  <c r="T1178" i="1" s="1"/>
  <c r="Q1178" i="1"/>
  <c r="U1178" i="1"/>
  <c r="V1178" i="1"/>
  <c r="W1178" i="1"/>
  <c r="X1178" i="1"/>
  <c r="B1179" i="1"/>
  <c r="C1179" i="1"/>
  <c r="D1179" i="1"/>
  <c r="E1179" i="1"/>
  <c r="F1179" i="1"/>
  <c r="G1179" i="1"/>
  <c r="H1179" i="1"/>
  <c r="I1179" i="1" s="1"/>
  <c r="J1179" i="1"/>
  <c r="O1179" i="1"/>
  <c r="Q1179" i="1"/>
  <c r="U1179" i="1"/>
  <c r="V1179" i="1"/>
  <c r="W1179" i="1"/>
  <c r="X1179" i="1"/>
  <c r="B1180" i="1"/>
  <c r="C1180" i="1"/>
  <c r="D1180" i="1"/>
  <c r="E1180" i="1"/>
  <c r="F1180" i="1"/>
  <c r="G1180" i="1"/>
  <c r="H1180" i="1"/>
  <c r="I1180" i="1" s="1"/>
  <c r="J1180" i="1"/>
  <c r="O1180" i="1"/>
  <c r="Q1180" i="1"/>
  <c r="U1180" i="1"/>
  <c r="V1180" i="1"/>
  <c r="W1180" i="1"/>
  <c r="X1180" i="1"/>
  <c r="B1181" i="1"/>
  <c r="C1181" i="1"/>
  <c r="D1181" i="1"/>
  <c r="E1181" i="1"/>
  <c r="F1181" i="1"/>
  <c r="G1181" i="1"/>
  <c r="H1181" i="1"/>
  <c r="I1181" i="1" s="1"/>
  <c r="J1181" i="1"/>
  <c r="O1181" i="1"/>
  <c r="S1181" i="1" s="1"/>
  <c r="Q1181" i="1"/>
  <c r="U1181" i="1"/>
  <c r="V1181" i="1"/>
  <c r="W1181" i="1"/>
  <c r="X1181" i="1"/>
  <c r="B1182" i="1"/>
  <c r="C1182" i="1"/>
  <c r="D1182" i="1"/>
  <c r="E1182" i="1"/>
  <c r="F1182" i="1"/>
  <c r="G1182" i="1"/>
  <c r="H1182" i="1"/>
  <c r="I1182" i="1" s="1"/>
  <c r="J1182" i="1"/>
  <c r="O1182" i="1"/>
  <c r="Q1182" i="1"/>
  <c r="U1182" i="1"/>
  <c r="V1182" i="1"/>
  <c r="W1182" i="1"/>
  <c r="X1182" i="1"/>
  <c r="B1183" i="1"/>
  <c r="C1183" i="1"/>
  <c r="D1183" i="1"/>
  <c r="E1183" i="1"/>
  <c r="F1183" i="1"/>
  <c r="G1183" i="1"/>
  <c r="H1183" i="1"/>
  <c r="I1183" i="1" s="1"/>
  <c r="J1183" i="1"/>
  <c r="O1183" i="1"/>
  <c r="Q1183" i="1"/>
  <c r="U1183" i="1"/>
  <c r="V1183" i="1"/>
  <c r="W1183" i="1"/>
  <c r="X1183" i="1"/>
  <c r="B1184" i="1"/>
  <c r="C1184" i="1"/>
  <c r="D1184" i="1"/>
  <c r="E1184" i="1"/>
  <c r="F1184" i="1"/>
  <c r="G1184" i="1"/>
  <c r="H1184" i="1"/>
  <c r="I1184" i="1" s="1"/>
  <c r="J1184" i="1"/>
  <c r="O1184" i="1"/>
  <c r="T1184" i="1" s="1"/>
  <c r="Q1184" i="1"/>
  <c r="U1184" i="1"/>
  <c r="V1184" i="1"/>
  <c r="W1184" i="1"/>
  <c r="X1184" i="1"/>
  <c r="B1185" i="1"/>
  <c r="C1185" i="1"/>
  <c r="D1185" i="1"/>
  <c r="E1185" i="1"/>
  <c r="F1185" i="1"/>
  <c r="G1185" i="1"/>
  <c r="H1185" i="1"/>
  <c r="I1185" i="1" s="1"/>
  <c r="J1185" i="1"/>
  <c r="O1185" i="1"/>
  <c r="T1185" i="1" s="1"/>
  <c r="Q1185" i="1"/>
  <c r="U1185" i="1"/>
  <c r="V1185" i="1"/>
  <c r="W1185" i="1"/>
  <c r="X1185" i="1"/>
  <c r="B1186" i="1"/>
  <c r="C1186" i="1"/>
  <c r="D1186" i="1"/>
  <c r="E1186" i="1"/>
  <c r="F1186" i="1"/>
  <c r="G1186" i="1"/>
  <c r="H1186" i="1"/>
  <c r="I1186" i="1" s="1"/>
  <c r="J1186" i="1"/>
  <c r="O1186" i="1"/>
  <c r="T1186" i="1" s="1"/>
  <c r="Q1186" i="1"/>
  <c r="U1186" i="1"/>
  <c r="V1186" i="1"/>
  <c r="W1186" i="1"/>
  <c r="X1186" i="1"/>
  <c r="B1187" i="1"/>
  <c r="C1187" i="1"/>
  <c r="D1187" i="1"/>
  <c r="E1187" i="1"/>
  <c r="F1187" i="1"/>
  <c r="G1187" i="1"/>
  <c r="H1187" i="1"/>
  <c r="I1187" i="1" s="1"/>
  <c r="J1187" i="1"/>
  <c r="O1187" i="1"/>
  <c r="S1187" i="1" s="1"/>
  <c r="Q1187" i="1"/>
  <c r="U1187" i="1"/>
  <c r="V1187" i="1"/>
  <c r="W1187" i="1"/>
  <c r="X1187" i="1"/>
  <c r="B1188" i="1"/>
  <c r="C1188" i="1"/>
  <c r="D1188" i="1"/>
  <c r="E1188" i="1"/>
  <c r="F1188" i="1"/>
  <c r="G1188" i="1"/>
  <c r="H1188" i="1"/>
  <c r="I1188" i="1" s="1"/>
  <c r="J1188" i="1"/>
  <c r="O1188" i="1"/>
  <c r="T1188" i="1" s="1"/>
  <c r="Q1188" i="1"/>
  <c r="U1188" i="1"/>
  <c r="V1188" i="1"/>
  <c r="W1188" i="1"/>
  <c r="X1188" i="1"/>
  <c r="B1189" i="1"/>
  <c r="C1189" i="1"/>
  <c r="D1189" i="1"/>
  <c r="E1189" i="1"/>
  <c r="F1189" i="1"/>
  <c r="G1189" i="1"/>
  <c r="H1189" i="1"/>
  <c r="I1189" i="1" s="1"/>
  <c r="J1189" i="1"/>
  <c r="O1189" i="1"/>
  <c r="S1189" i="1" s="1"/>
  <c r="Q1189" i="1"/>
  <c r="U1189" i="1"/>
  <c r="V1189" i="1"/>
  <c r="W1189" i="1"/>
  <c r="X1189" i="1"/>
  <c r="B1190" i="1"/>
  <c r="C1190" i="1"/>
  <c r="D1190" i="1"/>
  <c r="E1190" i="1"/>
  <c r="F1190" i="1"/>
  <c r="G1190" i="1"/>
  <c r="H1190" i="1"/>
  <c r="I1190" i="1" s="1"/>
  <c r="J1190" i="1"/>
  <c r="O1190" i="1"/>
  <c r="P1190" i="1" s="1"/>
  <c r="Q1190" i="1"/>
  <c r="U1190" i="1"/>
  <c r="V1190" i="1"/>
  <c r="W1190" i="1"/>
  <c r="X1190" i="1"/>
  <c r="B1191" i="1"/>
  <c r="C1191" i="1"/>
  <c r="D1191" i="1"/>
  <c r="E1191" i="1"/>
  <c r="F1191" i="1"/>
  <c r="G1191" i="1"/>
  <c r="H1191" i="1"/>
  <c r="I1191" i="1" s="1"/>
  <c r="J1191" i="1"/>
  <c r="O1191" i="1"/>
  <c r="T1191" i="1" s="1"/>
  <c r="Q1191" i="1"/>
  <c r="U1191" i="1"/>
  <c r="V1191" i="1"/>
  <c r="W1191" i="1"/>
  <c r="X1191" i="1"/>
  <c r="B1192" i="1"/>
  <c r="C1192" i="1"/>
  <c r="D1192" i="1"/>
  <c r="E1192" i="1"/>
  <c r="F1192" i="1"/>
  <c r="G1192" i="1"/>
  <c r="H1192" i="1"/>
  <c r="I1192" i="1" s="1"/>
  <c r="J1192" i="1"/>
  <c r="O1192" i="1"/>
  <c r="P1192" i="1" s="1"/>
  <c r="Q1192" i="1"/>
  <c r="U1192" i="1"/>
  <c r="V1192" i="1"/>
  <c r="W1192" i="1"/>
  <c r="X1192" i="1"/>
  <c r="B1193" i="1"/>
  <c r="C1193" i="1"/>
  <c r="D1193" i="1"/>
  <c r="E1193" i="1"/>
  <c r="F1193" i="1"/>
  <c r="G1193" i="1"/>
  <c r="H1193" i="1"/>
  <c r="I1193" i="1" s="1"/>
  <c r="J1193" i="1"/>
  <c r="O1193" i="1"/>
  <c r="S1193" i="1" s="1"/>
  <c r="Q1193" i="1"/>
  <c r="U1193" i="1"/>
  <c r="V1193" i="1"/>
  <c r="W1193" i="1"/>
  <c r="X1193" i="1"/>
  <c r="B1194" i="1"/>
  <c r="C1194" i="1"/>
  <c r="D1194" i="1"/>
  <c r="E1194" i="1"/>
  <c r="F1194" i="1"/>
  <c r="G1194" i="1"/>
  <c r="H1194" i="1"/>
  <c r="I1194" i="1" s="1"/>
  <c r="J1194" i="1"/>
  <c r="O1194" i="1"/>
  <c r="P1194" i="1" s="1"/>
  <c r="Q1194" i="1"/>
  <c r="U1194" i="1"/>
  <c r="V1194" i="1"/>
  <c r="W1194" i="1"/>
  <c r="X1194" i="1"/>
  <c r="B1195" i="1"/>
  <c r="C1195" i="1"/>
  <c r="D1195" i="1"/>
  <c r="E1195" i="1"/>
  <c r="F1195" i="1"/>
  <c r="G1195" i="1"/>
  <c r="H1195" i="1"/>
  <c r="I1195" i="1" s="1"/>
  <c r="J1195" i="1"/>
  <c r="O1195" i="1"/>
  <c r="Q1195" i="1"/>
  <c r="U1195" i="1"/>
  <c r="V1195" i="1"/>
  <c r="W1195" i="1"/>
  <c r="X1195" i="1"/>
  <c r="B1196" i="1"/>
  <c r="C1196" i="1"/>
  <c r="D1196" i="1"/>
  <c r="E1196" i="1"/>
  <c r="F1196" i="1"/>
  <c r="G1196" i="1"/>
  <c r="H1196" i="1"/>
  <c r="I1196" i="1" s="1"/>
  <c r="J1196" i="1"/>
  <c r="O1196" i="1"/>
  <c r="Q1196" i="1"/>
  <c r="U1196" i="1"/>
  <c r="V1196" i="1"/>
  <c r="W1196" i="1"/>
  <c r="X1196" i="1"/>
  <c r="B1197" i="1"/>
  <c r="C1197" i="1"/>
  <c r="D1197" i="1"/>
  <c r="E1197" i="1"/>
  <c r="F1197" i="1"/>
  <c r="G1197" i="1"/>
  <c r="H1197" i="1"/>
  <c r="I1197" i="1" s="1"/>
  <c r="J1197" i="1"/>
  <c r="O1197" i="1"/>
  <c r="Q1197" i="1"/>
  <c r="U1197" i="1"/>
  <c r="V1197" i="1"/>
  <c r="W1197" i="1"/>
  <c r="X1197" i="1"/>
  <c r="B1198" i="1"/>
  <c r="C1198" i="1"/>
  <c r="D1198" i="1"/>
  <c r="E1198" i="1"/>
  <c r="F1198" i="1"/>
  <c r="G1198" i="1"/>
  <c r="H1198" i="1"/>
  <c r="I1198" i="1" s="1"/>
  <c r="J1198" i="1"/>
  <c r="O1198" i="1"/>
  <c r="Q1198" i="1"/>
  <c r="U1198" i="1"/>
  <c r="V1198" i="1"/>
  <c r="W1198" i="1"/>
  <c r="X1198" i="1"/>
  <c r="B1199" i="1"/>
  <c r="C1199" i="1"/>
  <c r="D1199" i="1"/>
  <c r="E1199" i="1"/>
  <c r="F1199" i="1"/>
  <c r="G1199" i="1"/>
  <c r="H1199" i="1"/>
  <c r="I1199" i="1" s="1"/>
  <c r="J1199" i="1"/>
  <c r="O1199" i="1"/>
  <c r="S1199" i="1" s="1"/>
  <c r="Q1199" i="1"/>
  <c r="U1199" i="1"/>
  <c r="V1199" i="1"/>
  <c r="W1199" i="1"/>
  <c r="X1199" i="1"/>
  <c r="B1200" i="1"/>
  <c r="C1200" i="1"/>
  <c r="D1200" i="1"/>
  <c r="E1200" i="1"/>
  <c r="F1200" i="1"/>
  <c r="G1200" i="1"/>
  <c r="H1200" i="1"/>
  <c r="I1200" i="1" s="1"/>
  <c r="J1200" i="1"/>
  <c r="O1200" i="1"/>
  <c r="Q1200" i="1"/>
  <c r="U1200" i="1"/>
  <c r="V1200" i="1"/>
  <c r="W1200" i="1"/>
  <c r="X1200" i="1"/>
  <c r="B1201" i="1"/>
  <c r="C1201" i="1"/>
  <c r="D1201" i="1"/>
  <c r="E1201" i="1"/>
  <c r="F1201" i="1"/>
  <c r="G1201" i="1"/>
  <c r="H1201" i="1"/>
  <c r="I1201" i="1" s="1"/>
  <c r="J1201" i="1"/>
  <c r="O1201" i="1"/>
  <c r="Q1201" i="1"/>
  <c r="U1201" i="1"/>
  <c r="V1201" i="1"/>
  <c r="W1201" i="1"/>
  <c r="X1201" i="1"/>
  <c r="B1202" i="1"/>
  <c r="C1202" i="1"/>
  <c r="D1202" i="1"/>
  <c r="E1202" i="1"/>
  <c r="F1202" i="1"/>
  <c r="G1202" i="1"/>
  <c r="H1202" i="1"/>
  <c r="I1202" i="1" s="1"/>
  <c r="J1202" i="1"/>
  <c r="O1202" i="1"/>
  <c r="P1202" i="1" s="1"/>
  <c r="Q1202" i="1"/>
  <c r="U1202" i="1"/>
  <c r="V1202" i="1"/>
  <c r="W1202" i="1"/>
  <c r="X1202" i="1"/>
  <c r="B1203" i="1"/>
  <c r="C1203" i="1"/>
  <c r="D1203" i="1"/>
  <c r="E1203" i="1"/>
  <c r="F1203" i="1"/>
  <c r="G1203" i="1"/>
  <c r="H1203" i="1"/>
  <c r="I1203" i="1" s="1"/>
  <c r="J1203" i="1"/>
  <c r="O1203" i="1"/>
  <c r="Q1203" i="1"/>
  <c r="U1203" i="1"/>
  <c r="V1203" i="1"/>
  <c r="W1203" i="1"/>
  <c r="X1203" i="1"/>
  <c r="B1204" i="1"/>
  <c r="C1204" i="1"/>
  <c r="D1204" i="1"/>
  <c r="E1204" i="1"/>
  <c r="F1204" i="1"/>
  <c r="G1204" i="1"/>
  <c r="H1204" i="1"/>
  <c r="I1204" i="1" s="1"/>
  <c r="J1204" i="1"/>
  <c r="O1204" i="1"/>
  <c r="T1204" i="1" s="1"/>
  <c r="Q1204" i="1"/>
  <c r="U1204" i="1"/>
  <c r="V1204" i="1"/>
  <c r="W1204" i="1"/>
  <c r="X1204" i="1"/>
  <c r="B1205" i="1"/>
  <c r="C1205" i="1"/>
  <c r="D1205" i="1"/>
  <c r="E1205" i="1"/>
  <c r="F1205" i="1"/>
  <c r="G1205" i="1"/>
  <c r="H1205" i="1"/>
  <c r="I1205" i="1" s="1"/>
  <c r="J1205" i="1"/>
  <c r="O1205" i="1"/>
  <c r="Q1205" i="1"/>
  <c r="U1205" i="1"/>
  <c r="V1205" i="1"/>
  <c r="W1205" i="1"/>
  <c r="X1205" i="1"/>
  <c r="B1206" i="1"/>
  <c r="C1206" i="1"/>
  <c r="D1206" i="1"/>
  <c r="E1206" i="1"/>
  <c r="F1206" i="1"/>
  <c r="G1206" i="1"/>
  <c r="H1206" i="1"/>
  <c r="I1206" i="1" s="1"/>
  <c r="J1206" i="1"/>
  <c r="O1206" i="1"/>
  <c r="Q1206" i="1"/>
  <c r="U1206" i="1"/>
  <c r="V1206" i="1"/>
  <c r="W1206" i="1"/>
  <c r="X1206" i="1"/>
  <c r="B1207" i="1"/>
  <c r="C1207" i="1"/>
  <c r="D1207" i="1"/>
  <c r="E1207" i="1"/>
  <c r="F1207" i="1"/>
  <c r="G1207" i="1"/>
  <c r="H1207" i="1"/>
  <c r="I1207" i="1" s="1"/>
  <c r="J1207" i="1"/>
  <c r="O1207" i="1"/>
  <c r="T1207" i="1" s="1"/>
  <c r="Q1207" i="1"/>
  <c r="U1207" i="1"/>
  <c r="V1207" i="1"/>
  <c r="W1207" i="1"/>
  <c r="X1207" i="1"/>
  <c r="B1208" i="1"/>
  <c r="C1208" i="1"/>
  <c r="D1208" i="1"/>
  <c r="E1208" i="1"/>
  <c r="F1208" i="1"/>
  <c r="G1208" i="1"/>
  <c r="H1208" i="1"/>
  <c r="I1208" i="1" s="1"/>
  <c r="J1208" i="1"/>
  <c r="O1208" i="1"/>
  <c r="T1208" i="1" s="1"/>
  <c r="Q1208" i="1"/>
  <c r="U1208" i="1"/>
  <c r="V1208" i="1"/>
  <c r="W1208" i="1"/>
  <c r="X1208" i="1"/>
  <c r="B1209" i="1"/>
  <c r="C1209" i="1"/>
  <c r="D1209" i="1"/>
  <c r="E1209" i="1"/>
  <c r="F1209" i="1"/>
  <c r="G1209" i="1"/>
  <c r="H1209" i="1"/>
  <c r="I1209" i="1" s="1"/>
  <c r="J1209" i="1"/>
  <c r="O1209" i="1"/>
  <c r="T1209" i="1" s="1"/>
  <c r="Q1209" i="1"/>
  <c r="U1209" i="1"/>
  <c r="V1209" i="1"/>
  <c r="W1209" i="1"/>
  <c r="X1209" i="1"/>
  <c r="B1210" i="1"/>
  <c r="C1210" i="1"/>
  <c r="D1210" i="1"/>
  <c r="E1210" i="1"/>
  <c r="F1210" i="1"/>
  <c r="G1210" i="1"/>
  <c r="H1210" i="1"/>
  <c r="I1210" i="1" s="1"/>
  <c r="J1210" i="1"/>
  <c r="O1210" i="1"/>
  <c r="T1210" i="1" s="1"/>
  <c r="Q1210" i="1"/>
  <c r="U1210" i="1"/>
  <c r="V1210" i="1"/>
  <c r="W1210" i="1"/>
  <c r="X1210" i="1"/>
  <c r="B1211" i="1"/>
  <c r="C1211" i="1"/>
  <c r="D1211" i="1"/>
  <c r="E1211" i="1"/>
  <c r="F1211" i="1"/>
  <c r="G1211" i="1"/>
  <c r="H1211" i="1"/>
  <c r="I1211" i="1" s="1"/>
  <c r="J1211" i="1"/>
  <c r="O1211" i="1"/>
  <c r="Q1211" i="1"/>
  <c r="U1211" i="1"/>
  <c r="V1211" i="1"/>
  <c r="W1211" i="1"/>
  <c r="X1211" i="1"/>
  <c r="B1212" i="1"/>
  <c r="C1212" i="1"/>
  <c r="D1212" i="1"/>
  <c r="E1212" i="1"/>
  <c r="F1212" i="1"/>
  <c r="G1212" i="1"/>
  <c r="H1212" i="1"/>
  <c r="I1212" i="1" s="1"/>
  <c r="J1212" i="1"/>
  <c r="O1212" i="1"/>
  <c r="T1212" i="1" s="1"/>
  <c r="Q1212" i="1"/>
  <c r="U1212" i="1"/>
  <c r="V1212" i="1"/>
  <c r="W1212" i="1"/>
  <c r="X1212" i="1"/>
  <c r="B1213" i="1"/>
  <c r="C1213" i="1"/>
  <c r="D1213" i="1"/>
  <c r="E1213" i="1"/>
  <c r="F1213" i="1"/>
  <c r="G1213" i="1"/>
  <c r="H1213" i="1"/>
  <c r="I1213" i="1" s="1"/>
  <c r="J1213" i="1"/>
  <c r="O1213" i="1"/>
  <c r="T1213" i="1" s="1"/>
  <c r="Q1213" i="1"/>
  <c r="U1213" i="1"/>
  <c r="V1213" i="1"/>
  <c r="W1213" i="1"/>
  <c r="X1213" i="1"/>
  <c r="B1214" i="1"/>
  <c r="C1214" i="1"/>
  <c r="D1214" i="1"/>
  <c r="E1214" i="1"/>
  <c r="F1214" i="1"/>
  <c r="G1214" i="1"/>
  <c r="H1214" i="1"/>
  <c r="I1214" i="1" s="1"/>
  <c r="J1214" i="1"/>
  <c r="O1214" i="1"/>
  <c r="T1214" i="1" s="1"/>
  <c r="Q1214" i="1"/>
  <c r="U1214" i="1"/>
  <c r="V1214" i="1"/>
  <c r="W1214" i="1"/>
  <c r="X1214" i="1"/>
  <c r="B1215" i="1"/>
  <c r="C1215" i="1"/>
  <c r="D1215" i="1"/>
  <c r="E1215" i="1"/>
  <c r="F1215" i="1"/>
  <c r="G1215" i="1"/>
  <c r="H1215" i="1"/>
  <c r="I1215" i="1" s="1"/>
  <c r="J1215" i="1"/>
  <c r="O1215" i="1"/>
  <c r="T1215" i="1" s="1"/>
  <c r="Q1215" i="1"/>
  <c r="U1215" i="1"/>
  <c r="V1215" i="1"/>
  <c r="W1215" i="1"/>
  <c r="X1215" i="1"/>
  <c r="B1216" i="1"/>
  <c r="C1216" i="1"/>
  <c r="D1216" i="1"/>
  <c r="E1216" i="1"/>
  <c r="F1216" i="1"/>
  <c r="G1216" i="1"/>
  <c r="H1216" i="1"/>
  <c r="I1216" i="1" s="1"/>
  <c r="J1216" i="1"/>
  <c r="O1216" i="1"/>
  <c r="T1216" i="1" s="1"/>
  <c r="Q1216" i="1"/>
  <c r="U1216" i="1"/>
  <c r="V1216" i="1"/>
  <c r="W1216" i="1"/>
  <c r="X1216" i="1"/>
  <c r="B1217" i="1"/>
  <c r="C1217" i="1"/>
  <c r="D1217" i="1"/>
  <c r="E1217" i="1"/>
  <c r="F1217" i="1"/>
  <c r="G1217" i="1"/>
  <c r="H1217" i="1"/>
  <c r="I1217" i="1" s="1"/>
  <c r="J1217" i="1"/>
  <c r="O1217" i="1"/>
  <c r="Q1217" i="1"/>
  <c r="U1217" i="1"/>
  <c r="V1217" i="1"/>
  <c r="W1217" i="1"/>
  <c r="X1217" i="1"/>
  <c r="B1218" i="1"/>
  <c r="C1218" i="1"/>
  <c r="D1218" i="1"/>
  <c r="E1218" i="1"/>
  <c r="F1218" i="1"/>
  <c r="G1218" i="1"/>
  <c r="H1218" i="1"/>
  <c r="I1218" i="1" s="1"/>
  <c r="J1218" i="1"/>
  <c r="O1218" i="1"/>
  <c r="Q1218" i="1"/>
  <c r="U1218" i="1"/>
  <c r="V1218" i="1"/>
  <c r="W1218" i="1"/>
  <c r="X1218" i="1"/>
  <c r="B1219" i="1"/>
  <c r="C1219" i="1"/>
  <c r="D1219" i="1"/>
  <c r="E1219" i="1"/>
  <c r="F1219" i="1"/>
  <c r="G1219" i="1"/>
  <c r="H1219" i="1"/>
  <c r="I1219" i="1" s="1"/>
  <c r="J1219" i="1"/>
  <c r="O1219" i="1"/>
  <c r="P1219" i="1" s="1"/>
  <c r="Q1219" i="1"/>
  <c r="U1219" i="1"/>
  <c r="V1219" i="1"/>
  <c r="W1219" i="1"/>
  <c r="X1219" i="1"/>
  <c r="B1220" i="1"/>
  <c r="C1220" i="1"/>
  <c r="D1220" i="1"/>
  <c r="E1220" i="1"/>
  <c r="F1220" i="1"/>
  <c r="G1220" i="1"/>
  <c r="H1220" i="1"/>
  <c r="I1220" i="1" s="1"/>
  <c r="J1220" i="1"/>
  <c r="O1220" i="1"/>
  <c r="Q1220" i="1"/>
  <c r="U1220" i="1"/>
  <c r="V1220" i="1"/>
  <c r="W1220" i="1"/>
  <c r="X1220" i="1"/>
  <c r="B1221" i="1"/>
  <c r="C1221" i="1"/>
  <c r="D1221" i="1"/>
  <c r="E1221" i="1"/>
  <c r="F1221" i="1"/>
  <c r="G1221" i="1"/>
  <c r="H1221" i="1"/>
  <c r="I1221" i="1" s="1"/>
  <c r="J1221" i="1"/>
  <c r="O1221" i="1"/>
  <c r="P1221" i="1" s="1"/>
  <c r="Q1221" i="1"/>
  <c r="U1221" i="1"/>
  <c r="V1221" i="1"/>
  <c r="W1221" i="1"/>
  <c r="X1221" i="1"/>
  <c r="B1222" i="1"/>
  <c r="C1222" i="1"/>
  <c r="D1222" i="1"/>
  <c r="E1222" i="1"/>
  <c r="F1222" i="1"/>
  <c r="G1222" i="1"/>
  <c r="H1222" i="1"/>
  <c r="I1222" i="1" s="1"/>
  <c r="J1222" i="1"/>
  <c r="O1222" i="1"/>
  <c r="P1222" i="1" s="1"/>
  <c r="Q1222" i="1"/>
  <c r="U1222" i="1"/>
  <c r="V1222" i="1"/>
  <c r="W1222" i="1"/>
  <c r="X1222" i="1"/>
  <c r="B1223" i="1"/>
  <c r="C1223" i="1"/>
  <c r="D1223" i="1"/>
  <c r="E1223" i="1"/>
  <c r="F1223" i="1"/>
  <c r="G1223" i="1"/>
  <c r="H1223" i="1"/>
  <c r="I1223" i="1" s="1"/>
  <c r="J1223" i="1"/>
  <c r="O1223" i="1"/>
  <c r="P1223" i="1" s="1"/>
  <c r="Q1223" i="1"/>
  <c r="U1223" i="1"/>
  <c r="V1223" i="1"/>
  <c r="W1223" i="1"/>
  <c r="X1223" i="1"/>
  <c r="B1224" i="1"/>
  <c r="C1224" i="1"/>
  <c r="D1224" i="1"/>
  <c r="E1224" i="1"/>
  <c r="F1224" i="1"/>
  <c r="G1224" i="1"/>
  <c r="H1224" i="1"/>
  <c r="I1224" i="1" s="1"/>
  <c r="J1224" i="1"/>
  <c r="O1224" i="1"/>
  <c r="P1224" i="1" s="1"/>
  <c r="Q1224" i="1"/>
  <c r="U1224" i="1"/>
  <c r="V1224" i="1"/>
  <c r="W1224" i="1"/>
  <c r="X1224" i="1"/>
  <c r="B1225" i="1"/>
  <c r="C1225" i="1"/>
  <c r="D1225" i="1"/>
  <c r="E1225" i="1"/>
  <c r="F1225" i="1"/>
  <c r="G1225" i="1"/>
  <c r="H1225" i="1"/>
  <c r="I1225" i="1" s="1"/>
  <c r="J1225" i="1"/>
  <c r="O1225" i="1"/>
  <c r="Q1225" i="1"/>
  <c r="U1225" i="1"/>
  <c r="V1225" i="1"/>
  <c r="W1225" i="1"/>
  <c r="X1225" i="1"/>
  <c r="B1226" i="1"/>
  <c r="C1226" i="1"/>
  <c r="D1226" i="1"/>
  <c r="E1226" i="1"/>
  <c r="F1226" i="1"/>
  <c r="G1226" i="1"/>
  <c r="H1226" i="1"/>
  <c r="I1226" i="1" s="1"/>
  <c r="J1226" i="1"/>
  <c r="O1226" i="1"/>
  <c r="P1226" i="1" s="1"/>
  <c r="Q1226" i="1"/>
  <c r="U1226" i="1"/>
  <c r="V1226" i="1"/>
  <c r="W1226" i="1"/>
  <c r="X1226" i="1"/>
  <c r="B1227" i="1"/>
  <c r="C1227" i="1"/>
  <c r="D1227" i="1"/>
  <c r="E1227" i="1"/>
  <c r="F1227" i="1"/>
  <c r="G1227" i="1"/>
  <c r="H1227" i="1"/>
  <c r="I1227" i="1" s="1"/>
  <c r="J1227" i="1"/>
  <c r="O1227" i="1"/>
  <c r="P1227" i="1" s="1"/>
  <c r="Q1227" i="1"/>
  <c r="U1227" i="1"/>
  <c r="V1227" i="1"/>
  <c r="W1227" i="1"/>
  <c r="X1227" i="1"/>
  <c r="B1228" i="1"/>
  <c r="C1228" i="1"/>
  <c r="D1228" i="1"/>
  <c r="E1228" i="1"/>
  <c r="F1228" i="1"/>
  <c r="G1228" i="1"/>
  <c r="H1228" i="1"/>
  <c r="I1228" i="1" s="1"/>
  <c r="J1228" i="1"/>
  <c r="O1228" i="1"/>
  <c r="P1228" i="1" s="1"/>
  <c r="Q1228" i="1"/>
  <c r="U1228" i="1"/>
  <c r="V1228" i="1"/>
  <c r="W1228" i="1"/>
  <c r="X1228" i="1"/>
  <c r="B1229" i="1"/>
  <c r="C1229" i="1"/>
  <c r="D1229" i="1"/>
  <c r="E1229" i="1"/>
  <c r="F1229" i="1"/>
  <c r="G1229" i="1"/>
  <c r="H1229" i="1"/>
  <c r="I1229" i="1" s="1"/>
  <c r="J1229" i="1"/>
  <c r="O1229" i="1"/>
  <c r="P1229" i="1" s="1"/>
  <c r="Q1229" i="1"/>
  <c r="U1229" i="1"/>
  <c r="V1229" i="1"/>
  <c r="W1229" i="1"/>
  <c r="X1229" i="1"/>
  <c r="B1230" i="1"/>
  <c r="C1230" i="1"/>
  <c r="D1230" i="1"/>
  <c r="E1230" i="1"/>
  <c r="F1230" i="1"/>
  <c r="G1230" i="1"/>
  <c r="H1230" i="1"/>
  <c r="I1230" i="1" s="1"/>
  <c r="J1230" i="1"/>
  <c r="O1230" i="1"/>
  <c r="P1230" i="1" s="1"/>
  <c r="Q1230" i="1"/>
  <c r="U1230" i="1"/>
  <c r="V1230" i="1"/>
  <c r="W1230" i="1"/>
  <c r="X1230" i="1"/>
  <c r="B1231" i="1"/>
  <c r="C1231" i="1"/>
  <c r="D1231" i="1"/>
  <c r="E1231" i="1"/>
  <c r="F1231" i="1"/>
  <c r="G1231" i="1"/>
  <c r="H1231" i="1"/>
  <c r="I1231" i="1" s="1"/>
  <c r="J1231" i="1"/>
  <c r="O1231" i="1"/>
  <c r="P1231" i="1" s="1"/>
  <c r="Q1231" i="1"/>
  <c r="U1231" i="1"/>
  <c r="V1231" i="1"/>
  <c r="W1231" i="1"/>
  <c r="X1231" i="1"/>
  <c r="B1232" i="1"/>
  <c r="C1232" i="1"/>
  <c r="D1232" i="1"/>
  <c r="E1232" i="1"/>
  <c r="F1232" i="1"/>
  <c r="G1232" i="1"/>
  <c r="H1232" i="1"/>
  <c r="I1232" i="1" s="1"/>
  <c r="J1232" i="1"/>
  <c r="O1232" i="1"/>
  <c r="P1232" i="1" s="1"/>
  <c r="Q1232" i="1"/>
  <c r="U1232" i="1"/>
  <c r="V1232" i="1"/>
  <c r="W1232" i="1"/>
  <c r="X1232" i="1"/>
  <c r="B1233" i="1"/>
  <c r="C1233" i="1"/>
  <c r="D1233" i="1"/>
  <c r="E1233" i="1"/>
  <c r="F1233" i="1"/>
  <c r="G1233" i="1"/>
  <c r="H1233" i="1"/>
  <c r="I1233" i="1" s="1"/>
  <c r="J1233" i="1"/>
  <c r="O1233" i="1"/>
  <c r="Q1233" i="1"/>
  <c r="U1233" i="1"/>
  <c r="V1233" i="1"/>
  <c r="W1233" i="1"/>
  <c r="X1233" i="1"/>
  <c r="B1234" i="1"/>
  <c r="C1234" i="1"/>
  <c r="D1234" i="1"/>
  <c r="E1234" i="1"/>
  <c r="F1234" i="1"/>
  <c r="G1234" i="1"/>
  <c r="H1234" i="1"/>
  <c r="I1234" i="1" s="1"/>
  <c r="J1234" i="1"/>
  <c r="O1234" i="1"/>
  <c r="P1234" i="1" s="1"/>
  <c r="Q1234" i="1"/>
  <c r="U1234" i="1"/>
  <c r="V1234" i="1"/>
  <c r="W1234" i="1"/>
  <c r="X1234" i="1"/>
  <c r="B1235" i="1"/>
  <c r="C1235" i="1"/>
  <c r="D1235" i="1"/>
  <c r="E1235" i="1"/>
  <c r="F1235" i="1"/>
  <c r="G1235" i="1"/>
  <c r="H1235" i="1"/>
  <c r="I1235" i="1" s="1"/>
  <c r="J1235" i="1"/>
  <c r="O1235" i="1"/>
  <c r="P1235" i="1" s="1"/>
  <c r="Q1235" i="1"/>
  <c r="U1235" i="1"/>
  <c r="V1235" i="1"/>
  <c r="W1235" i="1"/>
  <c r="X1235" i="1"/>
  <c r="B1236" i="1"/>
  <c r="C1236" i="1"/>
  <c r="D1236" i="1"/>
  <c r="E1236" i="1"/>
  <c r="F1236" i="1"/>
  <c r="G1236" i="1"/>
  <c r="H1236" i="1"/>
  <c r="I1236" i="1" s="1"/>
  <c r="J1236" i="1"/>
  <c r="O1236" i="1"/>
  <c r="P1236" i="1" s="1"/>
  <c r="Q1236" i="1"/>
  <c r="U1236" i="1"/>
  <c r="V1236" i="1"/>
  <c r="W1236" i="1"/>
  <c r="X1236" i="1"/>
  <c r="B1237" i="1"/>
  <c r="C1237" i="1"/>
  <c r="D1237" i="1"/>
  <c r="E1237" i="1"/>
  <c r="F1237" i="1"/>
  <c r="G1237" i="1"/>
  <c r="H1237" i="1"/>
  <c r="I1237" i="1" s="1"/>
  <c r="J1237" i="1"/>
  <c r="O1237" i="1"/>
  <c r="P1237" i="1" s="1"/>
  <c r="Q1237" i="1"/>
  <c r="U1237" i="1"/>
  <c r="V1237" i="1"/>
  <c r="W1237" i="1"/>
  <c r="X1237" i="1"/>
  <c r="B1238" i="1"/>
  <c r="C1238" i="1"/>
  <c r="D1238" i="1"/>
  <c r="E1238" i="1"/>
  <c r="F1238" i="1"/>
  <c r="G1238" i="1"/>
  <c r="H1238" i="1"/>
  <c r="I1238" i="1" s="1"/>
  <c r="J1238" i="1"/>
  <c r="O1238" i="1"/>
  <c r="P1238" i="1" s="1"/>
  <c r="Q1238" i="1"/>
  <c r="U1238" i="1"/>
  <c r="V1238" i="1"/>
  <c r="W1238" i="1"/>
  <c r="X1238" i="1"/>
  <c r="B1239" i="1"/>
  <c r="C1239" i="1"/>
  <c r="D1239" i="1"/>
  <c r="E1239" i="1"/>
  <c r="F1239" i="1"/>
  <c r="G1239" i="1"/>
  <c r="H1239" i="1"/>
  <c r="I1239" i="1" s="1"/>
  <c r="J1239" i="1"/>
  <c r="O1239" i="1"/>
  <c r="S1239" i="1" s="1"/>
  <c r="Q1239" i="1"/>
  <c r="U1239" i="1"/>
  <c r="V1239" i="1"/>
  <c r="W1239" i="1"/>
  <c r="X1239" i="1"/>
  <c r="B1240" i="1"/>
  <c r="C1240" i="1"/>
  <c r="D1240" i="1"/>
  <c r="E1240" i="1"/>
  <c r="F1240" i="1"/>
  <c r="G1240" i="1"/>
  <c r="H1240" i="1"/>
  <c r="I1240" i="1" s="1"/>
  <c r="J1240" i="1"/>
  <c r="O1240" i="1"/>
  <c r="Q1240" i="1"/>
  <c r="U1240" i="1"/>
  <c r="V1240" i="1"/>
  <c r="W1240" i="1"/>
  <c r="X1240" i="1"/>
  <c r="B1241" i="1"/>
  <c r="C1241" i="1"/>
  <c r="D1241" i="1"/>
  <c r="E1241" i="1"/>
  <c r="F1241" i="1"/>
  <c r="G1241" i="1"/>
  <c r="H1241" i="1"/>
  <c r="I1241" i="1" s="1"/>
  <c r="J1241" i="1"/>
  <c r="O1241" i="1"/>
  <c r="Q1241" i="1"/>
  <c r="U1241" i="1"/>
  <c r="V1241" i="1"/>
  <c r="W1241" i="1"/>
  <c r="X1241" i="1"/>
  <c r="B1242" i="1"/>
  <c r="C1242" i="1"/>
  <c r="D1242" i="1"/>
  <c r="E1242" i="1"/>
  <c r="F1242" i="1"/>
  <c r="G1242" i="1"/>
  <c r="H1242" i="1"/>
  <c r="I1242" i="1" s="1"/>
  <c r="J1242" i="1"/>
  <c r="O1242" i="1"/>
  <c r="T1242" i="1" s="1"/>
  <c r="Q1242" i="1"/>
  <c r="U1242" i="1"/>
  <c r="V1242" i="1"/>
  <c r="W1242" i="1"/>
  <c r="X1242" i="1"/>
  <c r="B1243" i="1"/>
  <c r="C1243" i="1"/>
  <c r="D1243" i="1"/>
  <c r="E1243" i="1"/>
  <c r="F1243" i="1"/>
  <c r="G1243" i="1"/>
  <c r="H1243" i="1"/>
  <c r="I1243" i="1" s="1"/>
  <c r="J1243" i="1"/>
  <c r="O1243" i="1"/>
  <c r="P1243" i="1" s="1"/>
  <c r="Q1243" i="1"/>
  <c r="U1243" i="1"/>
  <c r="V1243" i="1"/>
  <c r="W1243" i="1"/>
  <c r="X1243" i="1"/>
  <c r="B1244" i="1"/>
  <c r="C1244" i="1"/>
  <c r="D1244" i="1"/>
  <c r="E1244" i="1"/>
  <c r="F1244" i="1"/>
  <c r="G1244" i="1"/>
  <c r="H1244" i="1"/>
  <c r="I1244" i="1" s="1"/>
  <c r="J1244" i="1"/>
  <c r="O1244" i="1"/>
  <c r="Q1244" i="1"/>
  <c r="U1244" i="1"/>
  <c r="V1244" i="1"/>
  <c r="W1244" i="1"/>
  <c r="X1244" i="1"/>
  <c r="B1245" i="1"/>
  <c r="C1245" i="1"/>
  <c r="D1245" i="1"/>
  <c r="E1245" i="1"/>
  <c r="F1245" i="1"/>
  <c r="G1245" i="1"/>
  <c r="H1245" i="1"/>
  <c r="I1245" i="1" s="1"/>
  <c r="J1245" i="1"/>
  <c r="O1245" i="1"/>
  <c r="Q1245" i="1"/>
  <c r="U1245" i="1"/>
  <c r="V1245" i="1"/>
  <c r="W1245" i="1"/>
  <c r="X1245" i="1"/>
  <c r="B1246" i="1"/>
  <c r="C1246" i="1"/>
  <c r="D1246" i="1"/>
  <c r="E1246" i="1"/>
  <c r="F1246" i="1"/>
  <c r="G1246" i="1"/>
  <c r="H1246" i="1"/>
  <c r="I1246" i="1" s="1"/>
  <c r="J1246" i="1"/>
  <c r="O1246" i="1"/>
  <c r="Q1246" i="1"/>
  <c r="U1246" i="1"/>
  <c r="V1246" i="1"/>
  <c r="W1246" i="1"/>
  <c r="X1246" i="1"/>
  <c r="B1247" i="1"/>
  <c r="C1247" i="1"/>
  <c r="D1247" i="1"/>
  <c r="E1247" i="1"/>
  <c r="F1247" i="1"/>
  <c r="G1247" i="1"/>
  <c r="H1247" i="1"/>
  <c r="I1247" i="1" s="1"/>
  <c r="J1247" i="1"/>
  <c r="O1247" i="1"/>
  <c r="P1247" i="1" s="1"/>
  <c r="Q1247" i="1"/>
  <c r="U1247" i="1"/>
  <c r="V1247" i="1"/>
  <c r="W1247" i="1"/>
  <c r="X1247" i="1"/>
  <c r="B1248" i="1"/>
  <c r="C1248" i="1"/>
  <c r="D1248" i="1"/>
  <c r="E1248" i="1"/>
  <c r="F1248" i="1"/>
  <c r="G1248" i="1"/>
  <c r="H1248" i="1"/>
  <c r="I1248" i="1" s="1"/>
  <c r="J1248" i="1"/>
  <c r="O1248" i="1"/>
  <c r="P1248" i="1" s="1"/>
  <c r="Q1248" i="1"/>
  <c r="U1248" i="1"/>
  <c r="V1248" i="1"/>
  <c r="W1248" i="1"/>
  <c r="X1248" i="1"/>
  <c r="B1249" i="1"/>
  <c r="C1249" i="1"/>
  <c r="D1249" i="1"/>
  <c r="E1249" i="1"/>
  <c r="F1249" i="1"/>
  <c r="G1249" i="1"/>
  <c r="H1249" i="1"/>
  <c r="I1249" i="1" s="1"/>
  <c r="J1249" i="1"/>
  <c r="O1249" i="1"/>
  <c r="P1249" i="1" s="1"/>
  <c r="Q1249" i="1"/>
  <c r="U1249" i="1"/>
  <c r="V1249" i="1"/>
  <c r="W1249" i="1"/>
  <c r="X1249" i="1"/>
  <c r="B1250" i="1"/>
  <c r="C1250" i="1"/>
  <c r="D1250" i="1"/>
  <c r="E1250" i="1"/>
  <c r="F1250" i="1"/>
  <c r="G1250" i="1"/>
  <c r="H1250" i="1"/>
  <c r="I1250" i="1" s="1"/>
  <c r="J1250" i="1"/>
  <c r="O1250" i="1"/>
  <c r="Q1250" i="1"/>
  <c r="U1250" i="1"/>
  <c r="V1250" i="1"/>
  <c r="W1250" i="1"/>
  <c r="X1250" i="1"/>
  <c r="B1251" i="1"/>
  <c r="C1251" i="1"/>
  <c r="D1251" i="1"/>
  <c r="E1251" i="1"/>
  <c r="F1251" i="1"/>
  <c r="G1251" i="1"/>
  <c r="H1251" i="1"/>
  <c r="I1251" i="1" s="1"/>
  <c r="J1251" i="1"/>
  <c r="O1251" i="1"/>
  <c r="S1251" i="1" s="1"/>
  <c r="Q1251" i="1"/>
  <c r="U1251" i="1"/>
  <c r="V1251" i="1"/>
  <c r="W1251" i="1"/>
  <c r="X1251" i="1"/>
  <c r="B1252" i="1"/>
  <c r="C1252" i="1"/>
  <c r="D1252" i="1"/>
  <c r="E1252" i="1"/>
  <c r="F1252" i="1"/>
  <c r="G1252" i="1"/>
  <c r="H1252" i="1"/>
  <c r="I1252" i="1" s="1"/>
  <c r="J1252" i="1"/>
  <c r="O1252" i="1"/>
  <c r="T1252" i="1" s="1"/>
  <c r="Q1252" i="1"/>
  <c r="U1252" i="1"/>
  <c r="V1252" i="1"/>
  <c r="W1252" i="1"/>
  <c r="X1252" i="1"/>
  <c r="B1253" i="1"/>
  <c r="C1253" i="1"/>
  <c r="D1253" i="1"/>
  <c r="E1253" i="1"/>
  <c r="F1253" i="1"/>
  <c r="G1253" i="1"/>
  <c r="H1253" i="1"/>
  <c r="I1253" i="1" s="1"/>
  <c r="J1253" i="1"/>
  <c r="O1253" i="1"/>
  <c r="Q1253" i="1"/>
  <c r="U1253" i="1"/>
  <c r="V1253" i="1"/>
  <c r="W1253" i="1"/>
  <c r="X1253" i="1"/>
  <c r="B1254" i="1"/>
  <c r="C1254" i="1"/>
  <c r="D1254" i="1"/>
  <c r="E1254" i="1"/>
  <c r="F1254" i="1"/>
  <c r="G1254" i="1"/>
  <c r="H1254" i="1"/>
  <c r="I1254" i="1" s="1"/>
  <c r="J1254" i="1"/>
  <c r="O1254" i="1"/>
  <c r="Q1254" i="1"/>
  <c r="U1254" i="1"/>
  <c r="V1254" i="1"/>
  <c r="W1254" i="1"/>
  <c r="X1254" i="1"/>
  <c r="B1255" i="1"/>
  <c r="C1255" i="1"/>
  <c r="D1255" i="1"/>
  <c r="E1255" i="1"/>
  <c r="F1255" i="1"/>
  <c r="G1255" i="1"/>
  <c r="H1255" i="1"/>
  <c r="I1255" i="1" s="1"/>
  <c r="J1255" i="1"/>
  <c r="O1255" i="1"/>
  <c r="P1255" i="1" s="1"/>
  <c r="Q1255" i="1"/>
  <c r="U1255" i="1"/>
  <c r="V1255" i="1"/>
  <c r="W1255" i="1"/>
  <c r="X1255" i="1"/>
  <c r="B1256" i="1"/>
  <c r="C1256" i="1"/>
  <c r="D1256" i="1"/>
  <c r="E1256" i="1"/>
  <c r="F1256" i="1"/>
  <c r="G1256" i="1"/>
  <c r="H1256" i="1"/>
  <c r="I1256" i="1" s="1"/>
  <c r="J1256" i="1"/>
  <c r="O1256" i="1"/>
  <c r="P1256" i="1" s="1"/>
  <c r="Q1256" i="1"/>
  <c r="U1256" i="1"/>
  <c r="V1256" i="1"/>
  <c r="W1256" i="1"/>
  <c r="X1256" i="1"/>
  <c r="B1257" i="1"/>
  <c r="C1257" i="1"/>
  <c r="D1257" i="1"/>
  <c r="E1257" i="1"/>
  <c r="F1257" i="1"/>
  <c r="G1257" i="1"/>
  <c r="H1257" i="1"/>
  <c r="I1257" i="1" s="1"/>
  <c r="J1257" i="1"/>
  <c r="O1257" i="1"/>
  <c r="P1257" i="1" s="1"/>
  <c r="Q1257" i="1"/>
  <c r="U1257" i="1"/>
  <c r="V1257" i="1"/>
  <c r="W1257" i="1"/>
  <c r="X1257" i="1"/>
  <c r="B1258" i="1"/>
  <c r="C1258" i="1"/>
  <c r="D1258" i="1"/>
  <c r="E1258" i="1"/>
  <c r="F1258" i="1"/>
  <c r="G1258" i="1"/>
  <c r="H1258" i="1"/>
  <c r="I1258" i="1" s="1"/>
  <c r="J1258" i="1"/>
  <c r="O1258" i="1"/>
  <c r="T1258" i="1" s="1"/>
  <c r="Q1258" i="1"/>
  <c r="U1258" i="1"/>
  <c r="V1258" i="1"/>
  <c r="W1258" i="1"/>
  <c r="X1258" i="1"/>
  <c r="B1259" i="1"/>
  <c r="C1259" i="1"/>
  <c r="D1259" i="1"/>
  <c r="E1259" i="1"/>
  <c r="F1259" i="1"/>
  <c r="G1259" i="1"/>
  <c r="H1259" i="1"/>
  <c r="I1259" i="1" s="1"/>
  <c r="J1259" i="1"/>
  <c r="O1259" i="1"/>
  <c r="Q1259" i="1"/>
  <c r="U1259" i="1"/>
  <c r="V1259" i="1"/>
  <c r="W1259" i="1"/>
  <c r="X1259" i="1"/>
  <c r="B1260" i="1"/>
  <c r="C1260" i="1"/>
  <c r="D1260" i="1"/>
  <c r="E1260" i="1"/>
  <c r="F1260" i="1"/>
  <c r="G1260" i="1"/>
  <c r="H1260" i="1"/>
  <c r="I1260" i="1" s="1"/>
  <c r="J1260" i="1"/>
  <c r="O1260" i="1"/>
  <c r="P1260" i="1" s="1"/>
  <c r="Q1260" i="1"/>
  <c r="U1260" i="1"/>
  <c r="V1260" i="1"/>
  <c r="W1260" i="1"/>
  <c r="X1260" i="1"/>
  <c r="B1261" i="1"/>
  <c r="C1261" i="1"/>
  <c r="D1261" i="1"/>
  <c r="E1261" i="1"/>
  <c r="F1261" i="1"/>
  <c r="G1261" i="1"/>
  <c r="H1261" i="1"/>
  <c r="I1261" i="1" s="1"/>
  <c r="J1261" i="1"/>
  <c r="O1261" i="1"/>
  <c r="P1261" i="1" s="1"/>
  <c r="Q1261" i="1"/>
  <c r="U1261" i="1"/>
  <c r="V1261" i="1"/>
  <c r="W1261" i="1"/>
  <c r="X1261" i="1"/>
  <c r="B1262" i="1"/>
  <c r="C1262" i="1"/>
  <c r="D1262" i="1"/>
  <c r="E1262" i="1"/>
  <c r="F1262" i="1"/>
  <c r="G1262" i="1"/>
  <c r="H1262" i="1"/>
  <c r="I1262" i="1" s="1"/>
  <c r="J1262" i="1"/>
  <c r="O1262" i="1"/>
  <c r="P1262" i="1" s="1"/>
  <c r="Q1262" i="1"/>
  <c r="U1262" i="1"/>
  <c r="V1262" i="1"/>
  <c r="W1262" i="1"/>
  <c r="X1262" i="1"/>
  <c r="B1263" i="1"/>
  <c r="C1263" i="1"/>
  <c r="D1263" i="1"/>
  <c r="E1263" i="1"/>
  <c r="F1263" i="1"/>
  <c r="G1263" i="1"/>
  <c r="H1263" i="1"/>
  <c r="I1263" i="1" s="1"/>
  <c r="J1263" i="1"/>
  <c r="O1263" i="1"/>
  <c r="P1263" i="1" s="1"/>
  <c r="Q1263" i="1"/>
  <c r="U1263" i="1"/>
  <c r="V1263" i="1"/>
  <c r="W1263" i="1"/>
  <c r="X1263" i="1"/>
  <c r="B1264" i="1"/>
  <c r="C1264" i="1"/>
  <c r="D1264" i="1"/>
  <c r="E1264" i="1"/>
  <c r="F1264" i="1"/>
  <c r="G1264" i="1"/>
  <c r="H1264" i="1"/>
  <c r="I1264" i="1" s="1"/>
  <c r="J1264" i="1"/>
  <c r="O1264" i="1"/>
  <c r="Q1264" i="1"/>
  <c r="U1264" i="1"/>
  <c r="V1264" i="1"/>
  <c r="W1264" i="1"/>
  <c r="X1264" i="1"/>
  <c r="B1265" i="1"/>
  <c r="C1265" i="1"/>
  <c r="D1265" i="1"/>
  <c r="E1265" i="1"/>
  <c r="F1265" i="1"/>
  <c r="G1265" i="1"/>
  <c r="H1265" i="1"/>
  <c r="I1265" i="1" s="1"/>
  <c r="J1265" i="1"/>
  <c r="O1265" i="1"/>
  <c r="P1265" i="1" s="1"/>
  <c r="Q1265" i="1"/>
  <c r="U1265" i="1"/>
  <c r="V1265" i="1"/>
  <c r="W1265" i="1"/>
  <c r="X1265" i="1"/>
  <c r="B1266" i="1"/>
  <c r="C1266" i="1"/>
  <c r="D1266" i="1"/>
  <c r="E1266" i="1"/>
  <c r="F1266" i="1"/>
  <c r="G1266" i="1"/>
  <c r="H1266" i="1"/>
  <c r="I1266" i="1" s="1"/>
  <c r="J1266" i="1"/>
  <c r="O1266" i="1"/>
  <c r="P1266" i="1" s="1"/>
  <c r="Q1266" i="1"/>
  <c r="U1266" i="1"/>
  <c r="V1266" i="1"/>
  <c r="W1266" i="1"/>
  <c r="X1266" i="1"/>
  <c r="B1267" i="1"/>
  <c r="C1267" i="1"/>
  <c r="D1267" i="1"/>
  <c r="E1267" i="1"/>
  <c r="F1267" i="1"/>
  <c r="G1267" i="1"/>
  <c r="H1267" i="1"/>
  <c r="I1267" i="1" s="1"/>
  <c r="J1267" i="1"/>
  <c r="O1267" i="1"/>
  <c r="P1267" i="1" s="1"/>
  <c r="Q1267" i="1"/>
  <c r="U1267" i="1"/>
  <c r="V1267" i="1"/>
  <c r="W1267" i="1"/>
  <c r="X1267" i="1"/>
  <c r="B1268" i="1"/>
  <c r="C1268" i="1"/>
  <c r="D1268" i="1"/>
  <c r="E1268" i="1"/>
  <c r="F1268" i="1"/>
  <c r="G1268" i="1"/>
  <c r="H1268" i="1"/>
  <c r="I1268" i="1" s="1"/>
  <c r="J1268" i="1"/>
  <c r="O1268" i="1"/>
  <c r="P1268" i="1" s="1"/>
  <c r="Q1268" i="1"/>
  <c r="U1268" i="1"/>
  <c r="V1268" i="1"/>
  <c r="W1268" i="1"/>
  <c r="X1268" i="1"/>
  <c r="B1269" i="1"/>
  <c r="C1269" i="1"/>
  <c r="D1269" i="1"/>
  <c r="E1269" i="1"/>
  <c r="F1269" i="1"/>
  <c r="G1269" i="1"/>
  <c r="H1269" i="1"/>
  <c r="I1269" i="1" s="1"/>
  <c r="J1269" i="1"/>
  <c r="O1269" i="1"/>
  <c r="P1269" i="1" s="1"/>
  <c r="Q1269" i="1"/>
  <c r="U1269" i="1"/>
  <c r="V1269" i="1"/>
  <c r="W1269" i="1"/>
  <c r="X1269" i="1"/>
  <c r="B1270" i="1"/>
  <c r="C1270" i="1"/>
  <c r="D1270" i="1"/>
  <c r="E1270" i="1"/>
  <c r="F1270" i="1"/>
  <c r="G1270" i="1"/>
  <c r="H1270" i="1"/>
  <c r="I1270" i="1" s="1"/>
  <c r="J1270" i="1"/>
  <c r="O1270" i="1"/>
  <c r="P1270" i="1" s="1"/>
  <c r="Q1270" i="1"/>
  <c r="U1270" i="1"/>
  <c r="V1270" i="1"/>
  <c r="W1270" i="1"/>
  <c r="X1270" i="1"/>
  <c r="B1271" i="1"/>
  <c r="C1271" i="1"/>
  <c r="D1271" i="1"/>
  <c r="E1271" i="1"/>
  <c r="F1271" i="1"/>
  <c r="G1271" i="1"/>
  <c r="H1271" i="1"/>
  <c r="I1271" i="1" s="1"/>
  <c r="J1271" i="1"/>
  <c r="O1271" i="1"/>
  <c r="Q1271" i="1"/>
  <c r="U1271" i="1"/>
  <c r="V1271" i="1"/>
  <c r="W1271" i="1"/>
  <c r="X1271" i="1"/>
  <c r="B1272" i="1"/>
  <c r="C1272" i="1"/>
  <c r="D1272" i="1"/>
  <c r="E1272" i="1"/>
  <c r="F1272" i="1"/>
  <c r="G1272" i="1"/>
  <c r="H1272" i="1"/>
  <c r="I1272" i="1" s="1"/>
  <c r="J1272" i="1"/>
  <c r="O1272" i="1"/>
  <c r="Q1272" i="1"/>
  <c r="U1272" i="1"/>
  <c r="V1272" i="1"/>
  <c r="W1272" i="1"/>
  <c r="X1272" i="1"/>
  <c r="B1273" i="1"/>
  <c r="C1273" i="1"/>
  <c r="D1273" i="1"/>
  <c r="E1273" i="1"/>
  <c r="F1273" i="1"/>
  <c r="G1273" i="1"/>
  <c r="H1273" i="1"/>
  <c r="I1273" i="1" s="1"/>
  <c r="J1273" i="1"/>
  <c r="O1273" i="1"/>
  <c r="Q1273" i="1"/>
  <c r="U1273" i="1"/>
  <c r="V1273" i="1"/>
  <c r="W1273" i="1"/>
  <c r="X1273" i="1"/>
  <c r="B1274" i="1"/>
  <c r="C1274" i="1"/>
  <c r="D1274" i="1"/>
  <c r="E1274" i="1"/>
  <c r="F1274" i="1"/>
  <c r="G1274" i="1"/>
  <c r="H1274" i="1"/>
  <c r="I1274" i="1" s="1"/>
  <c r="J1274" i="1"/>
  <c r="O1274" i="1"/>
  <c r="Q1274" i="1"/>
  <c r="U1274" i="1"/>
  <c r="V1274" i="1"/>
  <c r="W1274" i="1"/>
  <c r="X1274" i="1"/>
  <c r="B1275" i="1"/>
  <c r="C1275" i="1"/>
  <c r="D1275" i="1"/>
  <c r="E1275" i="1"/>
  <c r="F1275" i="1"/>
  <c r="G1275" i="1"/>
  <c r="H1275" i="1"/>
  <c r="I1275" i="1" s="1"/>
  <c r="J1275" i="1"/>
  <c r="O1275" i="1"/>
  <c r="P1275" i="1" s="1"/>
  <c r="Q1275" i="1"/>
  <c r="U1275" i="1"/>
  <c r="V1275" i="1"/>
  <c r="W1275" i="1"/>
  <c r="X1275" i="1"/>
  <c r="B1276" i="1"/>
  <c r="C1276" i="1"/>
  <c r="D1276" i="1"/>
  <c r="E1276" i="1"/>
  <c r="F1276" i="1"/>
  <c r="G1276" i="1"/>
  <c r="H1276" i="1"/>
  <c r="I1276" i="1" s="1"/>
  <c r="J1276" i="1"/>
  <c r="O1276" i="1"/>
  <c r="Q1276" i="1"/>
  <c r="U1276" i="1"/>
  <c r="V1276" i="1"/>
  <c r="W1276" i="1"/>
  <c r="X1276" i="1"/>
  <c r="B1277" i="1"/>
  <c r="C1277" i="1"/>
  <c r="D1277" i="1"/>
  <c r="E1277" i="1"/>
  <c r="F1277" i="1"/>
  <c r="G1277" i="1"/>
  <c r="H1277" i="1"/>
  <c r="I1277" i="1" s="1"/>
  <c r="J1277" i="1"/>
  <c r="O1277" i="1"/>
  <c r="P1277" i="1" s="1"/>
  <c r="Q1277" i="1"/>
  <c r="U1277" i="1"/>
  <c r="V1277" i="1"/>
  <c r="W1277" i="1"/>
  <c r="X1277" i="1"/>
  <c r="B1278" i="1"/>
  <c r="C1278" i="1"/>
  <c r="D1278" i="1"/>
  <c r="E1278" i="1"/>
  <c r="F1278" i="1"/>
  <c r="G1278" i="1"/>
  <c r="H1278" i="1"/>
  <c r="I1278" i="1" s="1"/>
  <c r="J1278" i="1"/>
  <c r="O1278" i="1"/>
  <c r="Q1278" i="1"/>
  <c r="U1278" i="1"/>
  <c r="V1278" i="1"/>
  <c r="W1278" i="1"/>
  <c r="X1278" i="1"/>
  <c r="B1279" i="1"/>
  <c r="C1279" i="1"/>
  <c r="D1279" i="1"/>
  <c r="E1279" i="1"/>
  <c r="F1279" i="1"/>
  <c r="G1279" i="1"/>
  <c r="H1279" i="1"/>
  <c r="I1279" i="1" s="1"/>
  <c r="J1279" i="1"/>
  <c r="O1279" i="1"/>
  <c r="Q1279" i="1"/>
  <c r="U1279" i="1"/>
  <c r="V1279" i="1"/>
  <c r="W1279" i="1"/>
  <c r="X1279" i="1"/>
  <c r="B1280" i="1"/>
  <c r="C1280" i="1"/>
  <c r="D1280" i="1"/>
  <c r="E1280" i="1"/>
  <c r="F1280" i="1"/>
  <c r="G1280" i="1"/>
  <c r="H1280" i="1"/>
  <c r="I1280" i="1" s="1"/>
  <c r="J1280" i="1"/>
  <c r="O1280" i="1"/>
  <c r="P1280" i="1" s="1"/>
  <c r="Q1280" i="1"/>
  <c r="U1280" i="1"/>
  <c r="V1280" i="1"/>
  <c r="W1280" i="1"/>
  <c r="X1280" i="1"/>
  <c r="B1281" i="1"/>
  <c r="C1281" i="1"/>
  <c r="D1281" i="1"/>
  <c r="E1281" i="1"/>
  <c r="F1281" i="1"/>
  <c r="G1281" i="1"/>
  <c r="H1281" i="1"/>
  <c r="I1281" i="1" s="1"/>
  <c r="J1281" i="1"/>
  <c r="O1281" i="1"/>
  <c r="P1281" i="1" s="1"/>
  <c r="Q1281" i="1"/>
  <c r="U1281" i="1"/>
  <c r="V1281" i="1"/>
  <c r="W1281" i="1"/>
  <c r="X1281" i="1"/>
  <c r="B1282" i="1"/>
  <c r="C1282" i="1"/>
  <c r="D1282" i="1"/>
  <c r="E1282" i="1"/>
  <c r="F1282" i="1"/>
  <c r="G1282" i="1"/>
  <c r="H1282" i="1"/>
  <c r="I1282" i="1" s="1"/>
  <c r="J1282" i="1"/>
  <c r="O1282" i="1"/>
  <c r="P1282" i="1" s="1"/>
  <c r="Q1282" i="1"/>
  <c r="U1282" i="1"/>
  <c r="V1282" i="1"/>
  <c r="W1282" i="1"/>
  <c r="X1282" i="1"/>
  <c r="B1283" i="1"/>
  <c r="C1283" i="1"/>
  <c r="D1283" i="1"/>
  <c r="E1283" i="1"/>
  <c r="F1283" i="1"/>
  <c r="G1283" i="1"/>
  <c r="H1283" i="1"/>
  <c r="I1283" i="1" s="1"/>
  <c r="J1283" i="1"/>
  <c r="O1283" i="1"/>
  <c r="T1283" i="1" s="1"/>
  <c r="Q1283" i="1"/>
  <c r="U1283" i="1"/>
  <c r="V1283" i="1"/>
  <c r="W1283" i="1"/>
  <c r="X1283" i="1"/>
  <c r="B1284" i="1"/>
  <c r="C1284" i="1"/>
  <c r="D1284" i="1"/>
  <c r="E1284" i="1"/>
  <c r="F1284" i="1"/>
  <c r="G1284" i="1"/>
  <c r="H1284" i="1"/>
  <c r="I1284" i="1" s="1"/>
  <c r="J1284" i="1"/>
  <c r="O1284" i="1"/>
  <c r="Q1284" i="1"/>
  <c r="U1284" i="1"/>
  <c r="V1284" i="1"/>
  <c r="W1284" i="1"/>
  <c r="X1284" i="1"/>
  <c r="B1285" i="1"/>
  <c r="C1285" i="1"/>
  <c r="D1285" i="1"/>
  <c r="E1285" i="1"/>
  <c r="F1285" i="1"/>
  <c r="G1285" i="1"/>
  <c r="H1285" i="1"/>
  <c r="I1285" i="1" s="1"/>
  <c r="J1285" i="1"/>
  <c r="O1285" i="1"/>
  <c r="Q1285" i="1"/>
  <c r="U1285" i="1"/>
  <c r="V1285" i="1"/>
  <c r="W1285" i="1"/>
  <c r="X1285" i="1"/>
  <c r="B1286" i="1"/>
  <c r="C1286" i="1"/>
  <c r="D1286" i="1"/>
  <c r="E1286" i="1"/>
  <c r="F1286" i="1"/>
  <c r="G1286" i="1"/>
  <c r="H1286" i="1"/>
  <c r="I1286" i="1" s="1"/>
  <c r="J1286" i="1"/>
  <c r="O1286" i="1"/>
  <c r="P1286" i="1" s="1"/>
  <c r="Q1286" i="1"/>
  <c r="U1286" i="1"/>
  <c r="V1286" i="1"/>
  <c r="W1286" i="1"/>
  <c r="X1286" i="1"/>
  <c r="B1287" i="1"/>
  <c r="C1287" i="1"/>
  <c r="D1287" i="1"/>
  <c r="E1287" i="1"/>
  <c r="F1287" i="1"/>
  <c r="G1287" i="1"/>
  <c r="H1287" i="1"/>
  <c r="I1287" i="1" s="1"/>
  <c r="J1287" i="1"/>
  <c r="O1287" i="1"/>
  <c r="P1287" i="1" s="1"/>
  <c r="Q1287" i="1"/>
  <c r="U1287" i="1"/>
  <c r="V1287" i="1"/>
  <c r="W1287" i="1"/>
  <c r="X1287" i="1"/>
  <c r="B1288" i="1"/>
  <c r="C1288" i="1"/>
  <c r="D1288" i="1"/>
  <c r="E1288" i="1"/>
  <c r="F1288" i="1"/>
  <c r="G1288" i="1"/>
  <c r="H1288" i="1"/>
  <c r="I1288" i="1" s="1"/>
  <c r="J1288" i="1"/>
  <c r="O1288" i="1"/>
  <c r="P1288" i="1" s="1"/>
  <c r="Q1288" i="1"/>
  <c r="U1288" i="1"/>
  <c r="V1288" i="1"/>
  <c r="W1288" i="1"/>
  <c r="X1288" i="1"/>
  <c r="B1289" i="1"/>
  <c r="C1289" i="1"/>
  <c r="D1289" i="1"/>
  <c r="E1289" i="1"/>
  <c r="F1289" i="1"/>
  <c r="G1289" i="1"/>
  <c r="H1289" i="1"/>
  <c r="I1289" i="1" s="1"/>
  <c r="J1289" i="1"/>
  <c r="O1289" i="1"/>
  <c r="P1289" i="1" s="1"/>
  <c r="Q1289" i="1"/>
  <c r="U1289" i="1"/>
  <c r="V1289" i="1"/>
  <c r="W1289" i="1"/>
  <c r="X1289" i="1"/>
  <c r="Z1594" i="1" l="1"/>
  <c r="P1463" i="1"/>
  <c r="S1598" i="1"/>
  <c r="T1403" i="1"/>
  <c r="S1438" i="1"/>
  <c r="T1636" i="1"/>
  <c r="S1649" i="1"/>
  <c r="S1591" i="1"/>
  <c r="T1634" i="1"/>
  <c r="T1574" i="1"/>
  <c r="P1610" i="1"/>
  <c r="T1508" i="1"/>
  <c r="R1545" i="1"/>
  <c r="R1521" i="1"/>
  <c r="R1509" i="1"/>
  <c r="R1485" i="1"/>
  <c r="R1437" i="1"/>
  <c r="R1425" i="1"/>
  <c r="R1389" i="1"/>
  <c r="P1376" i="1"/>
  <c r="T1670" i="1"/>
  <c r="R1669" i="1"/>
  <c r="S1622" i="1"/>
  <c r="S1484" i="1"/>
  <c r="R1642" i="1"/>
  <c r="R1630" i="1"/>
  <c r="R1618" i="1"/>
  <c r="R1606" i="1"/>
  <c r="R1582" i="1"/>
  <c r="R1570" i="1"/>
  <c r="R1558" i="1"/>
  <c r="P1462" i="1"/>
  <c r="T1426" i="1"/>
  <c r="S1498" i="1"/>
  <c r="S1391" i="1"/>
  <c r="T1659" i="1"/>
  <c r="T1599" i="1"/>
  <c r="S1560" i="1"/>
  <c r="T1522" i="1"/>
  <c r="T1414" i="1"/>
  <c r="S1486" i="1"/>
  <c r="S1378" i="1"/>
  <c r="R1487" i="1"/>
  <c r="R1475" i="1"/>
  <c r="R1439" i="1"/>
  <c r="P1450" i="1"/>
  <c r="T1658" i="1"/>
  <c r="T1598" i="1"/>
  <c r="T1567" i="1"/>
  <c r="S1623" i="1"/>
  <c r="S1587" i="1"/>
  <c r="P1599" i="1"/>
  <c r="T1651" i="1"/>
  <c r="S1615" i="1"/>
  <c r="S1586" i="1"/>
  <c r="P1671" i="1"/>
  <c r="P1586" i="1"/>
  <c r="T1562" i="1"/>
  <c r="S1647" i="1"/>
  <c r="S1611" i="1"/>
  <c r="S1579" i="1"/>
  <c r="P1575" i="1"/>
  <c r="T1587" i="1"/>
  <c r="S1646" i="1"/>
  <c r="S1610" i="1"/>
  <c r="P1658" i="1"/>
  <c r="P1574" i="1"/>
  <c r="T1647" i="1"/>
  <c r="T1615" i="1"/>
  <c r="S1671" i="1"/>
  <c r="S1608" i="1"/>
  <c r="P1572" i="1"/>
  <c r="Z1608" i="1"/>
  <c r="S1670" i="1"/>
  <c r="T1475" i="1"/>
  <c r="S1534" i="1"/>
  <c r="S1575" i="1"/>
  <c r="P1635" i="1"/>
  <c r="S1522" i="1"/>
  <c r="P1523" i="1"/>
  <c r="T1639" i="1"/>
  <c r="T1612" i="1"/>
  <c r="T1579" i="1"/>
  <c r="S1663" i="1"/>
  <c r="S1634" i="1"/>
  <c r="S1572" i="1"/>
  <c r="P1563" i="1"/>
  <c r="R1657" i="1"/>
  <c r="R1645" i="1"/>
  <c r="R1633" i="1"/>
  <c r="R1621" i="1"/>
  <c r="R1609" i="1"/>
  <c r="R1597" i="1"/>
  <c r="R1585" i="1"/>
  <c r="R1573" i="1"/>
  <c r="R1561" i="1"/>
  <c r="T1663" i="1"/>
  <c r="S1627" i="1"/>
  <c r="T1469" i="1"/>
  <c r="S1415" i="1"/>
  <c r="R1670" i="1"/>
  <c r="P1520" i="1"/>
  <c r="T1535" i="1"/>
  <c r="T1462" i="1"/>
  <c r="S1556" i="1"/>
  <c r="S1402" i="1"/>
  <c r="P1403" i="1"/>
  <c r="T1578" i="1"/>
  <c r="S1644" i="1"/>
  <c r="S1614" i="1"/>
  <c r="S1589" i="1"/>
  <c r="S1563" i="1"/>
  <c r="R1658" i="1"/>
  <c r="R1646" i="1"/>
  <c r="R1634" i="1"/>
  <c r="R1610" i="1"/>
  <c r="R1598" i="1"/>
  <c r="R1586" i="1"/>
  <c r="R1562" i="1"/>
  <c r="P1588" i="1"/>
  <c r="T1460" i="1"/>
  <c r="S1546" i="1"/>
  <c r="S1454" i="1"/>
  <c r="S1400" i="1"/>
  <c r="P1498" i="1"/>
  <c r="T1627" i="1"/>
  <c r="T1603" i="1"/>
  <c r="T1577" i="1"/>
  <c r="S1668" i="1"/>
  <c r="S1639" i="1"/>
  <c r="R1617" i="1"/>
  <c r="R1581" i="1"/>
  <c r="T1532" i="1"/>
  <c r="P1395" i="1"/>
  <c r="R1548" i="1"/>
  <c r="R1536" i="1"/>
  <c r="R1512" i="1"/>
  <c r="R1500" i="1"/>
  <c r="R1488" i="1"/>
  <c r="R1476" i="1"/>
  <c r="R1392" i="1"/>
  <c r="R1380" i="1"/>
  <c r="S1445" i="1"/>
  <c r="P1484" i="1"/>
  <c r="P1625" i="1"/>
  <c r="T1637" i="1"/>
  <c r="S1565" i="1"/>
  <c r="P1649" i="1"/>
  <c r="Y1620" i="1"/>
  <c r="T1502" i="1"/>
  <c r="T1448" i="1"/>
  <c r="T1398" i="1"/>
  <c r="S1523" i="1"/>
  <c r="S1475" i="1"/>
  <c r="S1395" i="1"/>
  <c r="P1427" i="1"/>
  <c r="S1669" i="1"/>
  <c r="R1604" i="1"/>
  <c r="R1568" i="1"/>
  <c r="P1623" i="1"/>
  <c r="P1573" i="1"/>
  <c r="T1556" i="1"/>
  <c r="T1613" i="1"/>
  <c r="S1625" i="1"/>
  <c r="T1546" i="1"/>
  <c r="T1439" i="1"/>
  <c r="T1390" i="1"/>
  <c r="S1520" i="1"/>
  <c r="S1472" i="1"/>
  <c r="S1424" i="1"/>
  <c r="P1415" i="1"/>
  <c r="T1589" i="1"/>
  <c r="S1601" i="1"/>
  <c r="R1662" i="1"/>
  <c r="R1650" i="1"/>
  <c r="R1638" i="1"/>
  <c r="R1626" i="1"/>
  <c r="R1614" i="1"/>
  <c r="R1602" i="1"/>
  <c r="R1590" i="1"/>
  <c r="R1578" i="1"/>
  <c r="R1566" i="1"/>
  <c r="P1646" i="1"/>
  <c r="T1538" i="1"/>
  <c r="T1388" i="1"/>
  <c r="S1388" i="1"/>
  <c r="S1561" i="1"/>
  <c r="P1668" i="1"/>
  <c r="P1613" i="1"/>
  <c r="P1565" i="1"/>
  <c r="T1434" i="1"/>
  <c r="S1460" i="1"/>
  <c r="P1473" i="1"/>
  <c r="P1412" i="1"/>
  <c r="S1661" i="1"/>
  <c r="S1577" i="1"/>
  <c r="P1662" i="1"/>
  <c r="P1637" i="1"/>
  <c r="R1623" i="1"/>
  <c r="R1611" i="1"/>
  <c r="R1599" i="1"/>
  <c r="R1587" i="1"/>
  <c r="R1563" i="1"/>
  <c r="T1376" i="1"/>
  <c r="S1508" i="1"/>
  <c r="P1661" i="1"/>
  <c r="S1597" i="1"/>
  <c r="P1585" i="1"/>
  <c r="T1470" i="1"/>
  <c r="S1547" i="1"/>
  <c r="S1499" i="1"/>
  <c r="P1511" i="1"/>
  <c r="P1451" i="1"/>
  <c r="P1400" i="1"/>
  <c r="T1602" i="1"/>
  <c r="S1596" i="1"/>
  <c r="P1608" i="1"/>
  <c r="R1656" i="1"/>
  <c r="R1584" i="1"/>
  <c r="Z1618" i="1"/>
  <c r="S1448" i="1"/>
  <c r="S1412" i="1"/>
  <c r="T1601" i="1"/>
  <c r="P1632" i="1"/>
  <c r="R1667" i="1"/>
  <c r="R1607" i="1"/>
  <c r="R1595" i="1"/>
  <c r="R1583" i="1"/>
  <c r="S1544" i="1"/>
  <c r="S1633" i="1"/>
  <c r="P1656" i="1"/>
  <c r="R1666" i="1"/>
  <c r="R1654" i="1"/>
  <c r="R1594" i="1"/>
  <c r="R1661" i="1"/>
  <c r="R1649" i="1"/>
  <c r="R1637" i="1"/>
  <c r="R1625" i="1"/>
  <c r="R1613" i="1"/>
  <c r="R1601" i="1"/>
  <c r="R1589" i="1"/>
  <c r="R1577" i="1"/>
  <c r="R1565" i="1"/>
  <c r="R1671" i="1"/>
  <c r="R1659" i="1"/>
  <c r="R1647" i="1"/>
  <c r="R1635" i="1"/>
  <c r="R1665" i="1"/>
  <c r="R1653" i="1"/>
  <c r="R1641" i="1"/>
  <c r="R1629" i="1"/>
  <c r="R1605" i="1"/>
  <c r="R1593" i="1"/>
  <c r="R1569" i="1"/>
  <c r="R1557" i="1"/>
  <c r="R1549" i="1"/>
  <c r="R1537" i="1"/>
  <c r="R1525" i="1"/>
  <c r="R1513" i="1"/>
  <c r="R1501" i="1"/>
  <c r="R1489" i="1"/>
  <c r="R1477" i="1"/>
  <c r="R1465" i="1"/>
  <c r="R1453" i="1"/>
  <c r="R1441" i="1"/>
  <c r="R1429" i="1"/>
  <c r="R1417" i="1"/>
  <c r="R1405" i="1"/>
  <c r="R1381" i="1"/>
  <c r="Z1654" i="1"/>
  <c r="Z1642" i="1"/>
  <c r="Z1606" i="1"/>
  <c r="Z1570" i="1"/>
  <c r="Z1558" i="1"/>
  <c r="Z1636" i="1"/>
  <c r="Z1600" i="1"/>
  <c r="Z1666" i="1"/>
  <c r="Z1582" i="1"/>
  <c r="Y1560" i="1"/>
  <c r="Y1572" i="1"/>
  <c r="Y1609" i="1"/>
  <c r="Z1585" i="1"/>
  <c r="Y1573" i="1"/>
  <c r="Z1596" i="1"/>
  <c r="Y1584" i="1"/>
  <c r="Z1614" i="1"/>
  <c r="Y1597" i="1"/>
  <c r="Z1561" i="1"/>
  <c r="Y1622" i="1"/>
  <c r="Z1601" i="1"/>
  <c r="Z1589" i="1"/>
  <c r="Z1575" i="1"/>
  <c r="Y1614" i="1"/>
  <c r="Y1602" i="1"/>
  <c r="Y1590" i="1"/>
  <c r="Y1578" i="1"/>
  <c r="Y1566" i="1"/>
  <c r="Y1611" i="1"/>
  <c r="Y1599" i="1"/>
  <c r="Y1587" i="1"/>
  <c r="Y1563" i="1"/>
  <c r="Z1460" i="1"/>
  <c r="Z1407" i="1"/>
  <c r="Z1395" i="1"/>
  <c r="Z1383" i="1"/>
  <c r="Z1662" i="1"/>
  <c r="Z1638" i="1"/>
  <c r="Z1626" i="1"/>
  <c r="Y1670" i="1"/>
  <c r="Y1658" i="1"/>
  <c r="Y1646" i="1"/>
  <c r="Y1634" i="1"/>
  <c r="Y1598" i="1"/>
  <c r="Y1574" i="1"/>
  <c r="Y1616" i="1"/>
  <c r="Y1604" i="1"/>
  <c r="Y1592" i="1"/>
  <c r="Y1580" i="1"/>
  <c r="Y1568" i="1"/>
  <c r="Z1501" i="1"/>
  <c r="Y1648" i="1"/>
  <c r="Y1624" i="1"/>
  <c r="Y1612" i="1"/>
  <c r="Y1588" i="1"/>
  <c r="Y1576" i="1"/>
  <c r="Y1564" i="1"/>
  <c r="Z1628" i="1"/>
  <c r="Z1484" i="1"/>
  <c r="Z1578" i="1"/>
  <c r="Z1664" i="1"/>
  <c r="Z1652" i="1"/>
  <c r="Z1640" i="1"/>
  <c r="Z1566" i="1"/>
  <c r="Z1643" i="1"/>
  <c r="Y1619" i="1"/>
  <c r="Y1607" i="1"/>
  <c r="Y1595" i="1"/>
  <c r="Z1583" i="1"/>
  <c r="Y1571" i="1"/>
  <c r="Z1559" i="1"/>
  <c r="Y1615" i="1"/>
  <c r="Y1603" i="1"/>
  <c r="Y1591" i="1"/>
  <c r="Y1579" i="1"/>
  <c r="Y1567" i="1"/>
  <c r="Z1671" i="1"/>
  <c r="Z1659" i="1"/>
  <c r="Z1647" i="1"/>
  <c r="Z1635" i="1"/>
  <c r="Z1623" i="1"/>
  <c r="Z1602" i="1"/>
  <c r="Z1590" i="1"/>
  <c r="Y1610" i="1"/>
  <c r="Y1586" i="1"/>
  <c r="Y1562" i="1"/>
  <c r="Z1617" i="1"/>
  <c r="Z1569" i="1"/>
  <c r="Y1649" i="1"/>
  <c r="Y1601" i="1"/>
  <c r="Z1630" i="1"/>
  <c r="Y1663" i="1"/>
  <c r="Y1651" i="1"/>
  <c r="Y1639" i="1"/>
  <c r="Y1627" i="1"/>
  <c r="Z1516" i="1"/>
  <c r="Y1528" i="1"/>
  <c r="Z1444" i="1"/>
  <c r="Y1396" i="1"/>
  <c r="Z1521" i="1"/>
  <c r="Z1509" i="1"/>
  <c r="Z1485" i="1"/>
  <c r="Z1389" i="1"/>
  <c r="Y1504" i="1"/>
  <c r="Y1456" i="1"/>
  <c r="Z1384" i="1"/>
  <c r="Y1552" i="1"/>
  <c r="Y1480" i="1"/>
  <c r="Z1420" i="1"/>
  <c r="Y1424" i="1"/>
  <c r="Z1571" i="1"/>
  <c r="Z1604" i="1"/>
  <c r="Z1651" i="1"/>
  <c r="Z1592" i="1"/>
  <c r="Z1627" i="1"/>
  <c r="Y1553" i="1"/>
  <c r="Y1505" i="1"/>
  <c r="Z1650" i="1"/>
  <c r="Z1584" i="1"/>
  <c r="Z1545" i="1"/>
  <c r="Z1533" i="1"/>
  <c r="Z1437" i="1"/>
  <c r="Z1607" i="1"/>
  <c r="Y1559" i="1"/>
  <c r="Z1672" i="1"/>
  <c r="Z1660" i="1"/>
  <c r="Z1668" i="1"/>
  <c r="Z1656" i="1"/>
  <c r="Z1644" i="1"/>
  <c r="Z1632" i="1"/>
  <c r="Y1436" i="1"/>
  <c r="Z1603" i="1"/>
  <c r="Z1532" i="1"/>
  <c r="Z1473" i="1"/>
  <c r="Z1461" i="1"/>
  <c r="Z1401" i="1"/>
  <c r="Z1573" i="1"/>
  <c r="Y1635" i="1"/>
  <c r="Y1585" i="1"/>
  <c r="Z1568" i="1"/>
  <c r="Z1597" i="1"/>
  <c r="Z1663" i="1"/>
  <c r="Z1639" i="1"/>
  <c r="Z1620" i="1"/>
  <c r="Y1583" i="1"/>
  <c r="Z1619" i="1"/>
  <c r="Z1595" i="1"/>
  <c r="Y1665" i="1"/>
  <c r="Y1653" i="1"/>
  <c r="Y1641" i="1"/>
  <c r="Y1629" i="1"/>
  <c r="Y1617" i="1"/>
  <c r="Y1605" i="1"/>
  <c r="Y1593" i="1"/>
  <c r="Y1581" i="1"/>
  <c r="Y1569" i="1"/>
  <c r="Y1557" i="1"/>
  <c r="Y1621" i="1"/>
  <c r="Y1561" i="1"/>
  <c r="Y1664" i="1"/>
  <c r="Y1652" i="1"/>
  <c r="Y1640" i="1"/>
  <c r="Y1628" i="1"/>
  <c r="Z1611" i="1"/>
  <c r="Z1599" i="1"/>
  <c r="Z1587" i="1"/>
  <c r="Y1575" i="1"/>
  <c r="Y1667" i="1"/>
  <c r="Y1643" i="1"/>
  <c r="Y1420" i="1"/>
  <c r="Z1609" i="1"/>
  <c r="Z1560" i="1"/>
  <c r="Y1608" i="1"/>
  <c r="Y1662" i="1"/>
  <c r="Y1650" i="1"/>
  <c r="Y1638" i="1"/>
  <c r="Y1626" i="1"/>
  <c r="Y1383" i="1"/>
  <c r="Y1613" i="1"/>
  <c r="Y1577" i="1"/>
  <c r="Y1565" i="1"/>
  <c r="Z1669" i="1"/>
  <c r="Z1657" i="1"/>
  <c r="Z1645" i="1"/>
  <c r="Z1633" i="1"/>
  <c r="Z1621" i="1"/>
  <c r="Y1671" i="1"/>
  <c r="Y1596" i="1"/>
  <c r="Z1572" i="1"/>
  <c r="Z1667" i="1"/>
  <c r="Z1655" i="1"/>
  <c r="Z1631" i="1"/>
  <c r="Y1632" i="1"/>
  <c r="Y1625" i="1"/>
  <c r="Z1487" i="1"/>
  <c r="Y1451" i="1"/>
  <c r="Y1391" i="1"/>
  <c r="Z1497" i="1"/>
  <c r="Z1425" i="1"/>
  <c r="Z1520" i="1"/>
  <c r="Z1496" i="1"/>
  <c r="Z1472" i="1"/>
  <c r="Y1460" i="1"/>
  <c r="Y1448" i="1"/>
  <c r="Z1436" i="1"/>
  <c r="Z1424" i="1"/>
  <c r="Y1412" i="1"/>
  <c r="Y1400" i="1"/>
  <c r="Y1388" i="1"/>
  <c r="Y1376" i="1"/>
  <c r="Y1545" i="1"/>
  <c r="Y1533" i="1"/>
  <c r="Y1521" i="1"/>
  <c r="Y1509" i="1"/>
  <c r="Y1497" i="1"/>
  <c r="Y1485" i="1"/>
  <c r="Y1473" i="1"/>
  <c r="Y1461" i="1"/>
  <c r="Y1449" i="1"/>
  <c r="Y1437" i="1"/>
  <c r="Y1413" i="1"/>
  <c r="Y1401" i="1"/>
  <c r="Y1389" i="1"/>
  <c r="Y1377" i="1"/>
  <c r="Z1616" i="1"/>
  <c r="Z1581" i="1"/>
  <c r="Z1567" i="1"/>
  <c r="Y1659" i="1"/>
  <c r="Y1631" i="1"/>
  <c r="Z1499" i="1"/>
  <c r="Z1463" i="1"/>
  <c r="Z1415" i="1"/>
  <c r="Y1379" i="1"/>
  <c r="Y1633" i="1"/>
  <c r="Y1555" i="1"/>
  <c r="Y1531" i="1"/>
  <c r="Y1507" i="1"/>
  <c r="Y1435" i="1"/>
  <c r="Y1423" i="1"/>
  <c r="Y1484" i="1"/>
  <c r="Z1615" i="1"/>
  <c r="Z1580" i="1"/>
  <c r="Y1623" i="1"/>
  <c r="Z1511" i="1"/>
  <c r="Y1475" i="1"/>
  <c r="Y1439" i="1"/>
  <c r="Z1403" i="1"/>
  <c r="Z1579" i="1"/>
  <c r="Z1565" i="1"/>
  <c r="Y1655" i="1"/>
  <c r="Z1552" i="1"/>
  <c r="Y1540" i="1"/>
  <c r="Z1528" i="1"/>
  <c r="Y1516" i="1"/>
  <c r="Z1504" i="1"/>
  <c r="Y1492" i="1"/>
  <c r="Z1480" i="1"/>
  <c r="Y1468" i="1"/>
  <c r="Z1456" i="1"/>
  <c r="Y1444" i="1"/>
  <c r="Z1432" i="1"/>
  <c r="Y1408" i="1"/>
  <c r="Z1396" i="1"/>
  <c r="Y1384" i="1"/>
  <c r="Z1564" i="1"/>
  <c r="Y1407" i="1"/>
  <c r="Y1395" i="1"/>
  <c r="Z1577" i="1"/>
  <c r="Z1563" i="1"/>
  <c r="Y1647" i="1"/>
  <c r="Z1661" i="1"/>
  <c r="Z1649" i="1"/>
  <c r="Z1637" i="1"/>
  <c r="Z1591" i="1"/>
  <c r="Y1589" i="1"/>
  <c r="Y1645" i="1"/>
  <c r="Z1537" i="1"/>
  <c r="Y1477" i="1"/>
  <c r="Z1670" i="1"/>
  <c r="Z1658" i="1"/>
  <c r="Z1646" i="1"/>
  <c r="Z1634" i="1"/>
  <c r="Z1622" i="1"/>
  <c r="Z1610" i="1"/>
  <c r="Z1598" i="1"/>
  <c r="Z1586" i="1"/>
  <c r="Z1574" i="1"/>
  <c r="Z1562" i="1"/>
  <c r="Y1666" i="1"/>
  <c r="Y1654" i="1"/>
  <c r="Y1642" i="1"/>
  <c r="Y1630" i="1"/>
  <c r="Y1618" i="1"/>
  <c r="Y1606" i="1"/>
  <c r="Y1594" i="1"/>
  <c r="Y1582" i="1"/>
  <c r="Y1570" i="1"/>
  <c r="Y1558" i="1"/>
  <c r="T1553" i="1"/>
  <c r="S1553" i="1"/>
  <c r="T1541" i="1"/>
  <c r="P1541" i="1"/>
  <c r="P1664" i="1"/>
  <c r="S1664" i="1"/>
  <c r="P1652" i="1"/>
  <c r="S1652" i="1"/>
  <c r="P1640" i="1"/>
  <c r="S1640" i="1"/>
  <c r="P1628" i="1"/>
  <c r="S1628" i="1"/>
  <c r="P1616" i="1"/>
  <c r="S1616" i="1"/>
  <c r="P1604" i="1"/>
  <c r="S1604" i="1"/>
  <c r="P1592" i="1"/>
  <c r="S1592" i="1"/>
  <c r="P1580" i="1"/>
  <c r="S1580" i="1"/>
  <c r="P1568" i="1"/>
  <c r="S1568" i="1"/>
  <c r="T1347" i="1"/>
  <c r="Z1448" i="1"/>
  <c r="Z1388" i="1"/>
  <c r="T1530" i="1"/>
  <c r="S1542" i="1"/>
  <c r="P1506" i="1"/>
  <c r="P1470" i="1"/>
  <c r="P1433" i="1"/>
  <c r="P1398" i="1"/>
  <c r="Y1529" i="1"/>
  <c r="Z1517" i="1"/>
  <c r="Z1481" i="1"/>
  <c r="Z1457" i="1"/>
  <c r="Y1433" i="1"/>
  <c r="Z1482" i="1"/>
  <c r="Z1386" i="1"/>
  <c r="Y1519" i="1"/>
  <c r="Z1576" i="1"/>
  <c r="Y1661" i="1"/>
  <c r="Y1644" i="1"/>
  <c r="Y1600" i="1"/>
  <c r="P1645" i="1"/>
  <c r="P1584" i="1"/>
  <c r="T1529" i="1"/>
  <c r="T1490" i="1"/>
  <c r="S1541" i="1"/>
  <c r="P1538" i="1"/>
  <c r="P1397" i="1"/>
  <c r="T1503" i="1"/>
  <c r="P1503" i="1"/>
  <c r="Z1665" i="1"/>
  <c r="Z1629" i="1"/>
  <c r="Z1588" i="1"/>
  <c r="Y1660" i="1"/>
  <c r="P1644" i="1"/>
  <c r="P1561" i="1"/>
  <c r="Z1376" i="1"/>
  <c r="T1458" i="1"/>
  <c r="S1469" i="1"/>
  <c r="S1385" i="1"/>
  <c r="Z1540" i="1"/>
  <c r="R1458" i="1"/>
  <c r="R1422" i="1"/>
  <c r="R1410" i="1"/>
  <c r="R1386" i="1"/>
  <c r="Z1648" i="1"/>
  <c r="Z1613" i="1"/>
  <c r="Y1637" i="1"/>
  <c r="S1657" i="1"/>
  <c r="S1621" i="1"/>
  <c r="S1585" i="1"/>
  <c r="P1621" i="1"/>
  <c r="P1560" i="1"/>
  <c r="T1457" i="1"/>
  <c r="T1424" i="1"/>
  <c r="T1385" i="1"/>
  <c r="S1496" i="1"/>
  <c r="S1467" i="1"/>
  <c r="S1437" i="1"/>
  <c r="S1410" i="1"/>
  <c r="S1379" i="1"/>
  <c r="P1532" i="1"/>
  <c r="P1496" i="1"/>
  <c r="P1405" i="1"/>
  <c r="S1405" i="1"/>
  <c r="Z1419" i="1"/>
  <c r="Z1612" i="1"/>
  <c r="Y1636" i="1"/>
  <c r="T1664" i="1"/>
  <c r="T1628" i="1"/>
  <c r="T1592" i="1"/>
  <c r="S1656" i="1"/>
  <c r="S1620" i="1"/>
  <c r="S1584" i="1"/>
  <c r="P1620" i="1"/>
  <c r="T1518" i="1"/>
  <c r="T1421" i="1"/>
  <c r="T1379" i="1"/>
  <c r="S1494" i="1"/>
  <c r="S1463" i="1"/>
  <c r="S1436" i="1"/>
  <c r="S1409" i="1"/>
  <c r="R1452" i="1"/>
  <c r="R1428" i="1"/>
  <c r="P1530" i="1"/>
  <c r="P1493" i="1"/>
  <c r="P1458" i="1"/>
  <c r="P1419" i="1"/>
  <c r="Y1657" i="1"/>
  <c r="P1597" i="1"/>
  <c r="T1544" i="1"/>
  <c r="T1517" i="1"/>
  <c r="T1478" i="1"/>
  <c r="S1529" i="1"/>
  <c r="S1493" i="1"/>
  <c r="P1457" i="1"/>
  <c r="P1418" i="1"/>
  <c r="Z1641" i="1"/>
  <c r="Z1625" i="1"/>
  <c r="Z1557" i="1"/>
  <c r="Y1656" i="1"/>
  <c r="P1657" i="1"/>
  <c r="P1596" i="1"/>
  <c r="T1542" i="1"/>
  <c r="Z1624" i="1"/>
  <c r="Y1672" i="1"/>
  <c r="T1640" i="1"/>
  <c r="T1604" i="1"/>
  <c r="T1568" i="1"/>
  <c r="P1633" i="1"/>
  <c r="T1473" i="1"/>
  <c r="T1445" i="1"/>
  <c r="S1554" i="1"/>
  <c r="P1478" i="1"/>
  <c r="Z1593" i="1"/>
  <c r="T1667" i="1"/>
  <c r="P1667" i="1"/>
  <c r="S1667" i="1"/>
  <c r="T1655" i="1"/>
  <c r="P1655" i="1"/>
  <c r="S1655" i="1"/>
  <c r="T1643" i="1"/>
  <c r="P1643" i="1"/>
  <c r="S1643" i="1"/>
  <c r="T1631" i="1"/>
  <c r="P1631" i="1"/>
  <c r="S1631" i="1"/>
  <c r="T1619" i="1"/>
  <c r="P1619" i="1"/>
  <c r="S1619" i="1"/>
  <c r="T1607" i="1"/>
  <c r="P1607" i="1"/>
  <c r="S1607" i="1"/>
  <c r="T1595" i="1"/>
  <c r="P1595" i="1"/>
  <c r="S1595" i="1"/>
  <c r="T1583" i="1"/>
  <c r="P1583" i="1"/>
  <c r="S1583" i="1"/>
  <c r="T1571" i="1"/>
  <c r="P1571" i="1"/>
  <c r="S1571" i="1"/>
  <c r="T1559" i="1"/>
  <c r="P1559" i="1"/>
  <c r="S1559" i="1"/>
  <c r="Z1400" i="1"/>
  <c r="T1505" i="1"/>
  <c r="T1472" i="1"/>
  <c r="S1482" i="1"/>
  <c r="S1422" i="1"/>
  <c r="S1397" i="1"/>
  <c r="P1551" i="1"/>
  <c r="P1517" i="1"/>
  <c r="Z1413" i="1"/>
  <c r="R1451" i="1"/>
  <c r="Z1653" i="1"/>
  <c r="Z1605" i="1"/>
  <c r="Y1669" i="1"/>
  <c r="P1609" i="1"/>
  <c r="S1481" i="1"/>
  <c r="T1446" i="1"/>
  <c r="P1446" i="1"/>
  <c r="S1386" i="1"/>
  <c r="P1386" i="1"/>
  <c r="Y1543" i="1"/>
  <c r="Y1495" i="1"/>
  <c r="Z1459" i="1"/>
  <c r="Z1447" i="1"/>
  <c r="Z1435" i="1"/>
  <c r="Z1423" i="1"/>
  <c r="Z1411" i="1"/>
  <c r="Z1399" i="1"/>
  <c r="Z1387" i="1"/>
  <c r="Y1544" i="1"/>
  <c r="Y1532" i="1"/>
  <c r="Y1520" i="1"/>
  <c r="Y1508" i="1"/>
  <c r="Y1496" i="1"/>
  <c r="Y1472" i="1"/>
  <c r="Y1668" i="1"/>
  <c r="S1645" i="1"/>
  <c r="S1609" i="1"/>
  <c r="S1573" i="1"/>
  <c r="P1669" i="1"/>
  <c r="P1665" i="1"/>
  <c r="S1665" i="1"/>
  <c r="P1653" i="1"/>
  <c r="S1653" i="1"/>
  <c r="P1641" i="1"/>
  <c r="S1641" i="1"/>
  <c r="P1629" i="1"/>
  <c r="S1629" i="1"/>
  <c r="P1617" i="1"/>
  <c r="S1617" i="1"/>
  <c r="P1605" i="1"/>
  <c r="S1605" i="1"/>
  <c r="P1593" i="1"/>
  <c r="S1593" i="1"/>
  <c r="P1581" i="1"/>
  <c r="S1581" i="1"/>
  <c r="P1569" i="1"/>
  <c r="S1569" i="1"/>
  <c r="P1557" i="1"/>
  <c r="S1557" i="1"/>
  <c r="S1666" i="1"/>
  <c r="S1654" i="1"/>
  <c r="S1642" i="1"/>
  <c r="S1630" i="1"/>
  <c r="S1618" i="1"/>
  <c r="S1606" i="1"/>
  <c r="S1594" i="1"/>
  <c r="S1582" i="1"/>
  <c r="S1570" i="1"/>
  <c r="S1558" i="1"/>
  <c r="P1666" i="1"/>
  <c r="P1654" i="1"/>
  <c r="P1642" i="1"/>
  <c r="P1630" i="1"/>
  <c r="P1618" i="1"/>
  <c r="P1606" i="1"/>
  <c r="P1594" i="1"/>
  <c r="P1582" i="1"/>
  <c r="P1570" i="1"/>
  <c r="P1558" i="1"/>
  <c r="R1383" i="1"/>
  <c r="Z1549" i="1"/>
  <c r="Y1537" i="1"/>
  <c r="Y1525" i="1"/>
  <c r="Z1513" i="1"/>
  <c r="Y1501" i="1"/>
  <c r="Y1489" i="1"/>
  <c r="Z1477" i="1"/>
  <c r="Y1465" i="1"/>
  <c r="Y1453" i="1"/>
  <c r="Y1441" i="1"/>
  <c r="Y1429" i="1"/>
  <c r="Z1417" i="1"/>
  <c r="Y1405" i="1"/>
  <c r="Y1393" i="1"/>
  <c r="Y1381" i="1"/>
  <c r="R1504" i="1"/>
  <c r="Y1487" i="1"/>
  <c r="Z1451" i="1"/>
  <c r="Z1427" i="1"/>
  <c r="Z1391" i="1"/>
  <c r="Z1548" i="1"/>
  <c r="Y1536" i="1"/>
  <c r="Z1524" i="1"/>
  <c r="Y1512" i="1"/>
  <c r="Z1500" i="1"/>
  <c r="Z1488" i="1"/>
  <c r="Y1476" i="1"/>
  <c r="Y1464" i="1"/>
  <c r="Y1452" i="1"/>
  <c r="Y1440" i="1"/>
  <c r="Z1416" i="1"/>
  <c r="Y1404" i="1"/>
  <c r="Y1392" i="1"/>
  <c r="Y1380" i="1"/>
  <c r="R1393" i="1"/>
  <c r="R1553" i="1"/>
  <c r="R1541" i="1"/>
  <c r="R1529" i="1"/>
  <c r="R1517" i="1"/>
  <c r="R1505" i="1"/>
  <c r="R1493" i="1"/>
  <c r="R1481" i="1"/>
  <c r="R1469" i="1"/>
  <c r="R1457" i="1"/>
  <c r="R1445" i="1"/>
  <c r="R1433" i="1"/>
  <c r="R1421" i="1"/>
  <c r="R1409" i="1"/>
  <c r="R1397" i="1"/>
  <c r="R1385" i="1"/>
  <c r="R1528" i="1"/>
  <c r="R1516" i="1"/>
  <c r="R1480" i="1"/>
  <c r="R1468" i="1"/>
  <c r="R1456" i="1"/>
  <c r="R1444" i="1"/>
  <c r="R1432" i="1"/>
  <c r="R1420" i="1"/>
  <c r="R1408" i="1"/>
  <c r="R1396" i="1"/>
  <c r="R1384" i="1"/>
  <c r="R1547" i="1"/>
  <c r="R1535" i="1"/>
  <c r="R1523" i="1"/>
  <c r="R1511" i="1"/>
  <c r="R1499" i="1"/>
  <c r="R1463" i="1"/>
  <c r="R1427" i="1"/>
  <c r="R1415" i="1"/>
  <c r="R1403" i="1"/>
  <c r="R1391" i="1"/>
  <c r="R1379" i="1"/>
  <c r="R1546" i="1"/>
  <c r="R1534" i="1"/>
  <c r="R1522" i="1"/>
  <c r="R1510" i="1"/>
  <c r="R1498" i="1"/>
  <c r="R1486" i="1"/>
  <c r="R1474" i="1"/>
  <c r="R1462" i="1"/>
  <c r="R1450" i="1"/>
  <c r="R1438" i="1"/>
  <c r="R1426" i="1"/>
  <c r="R1414" i="1"/>
  <c r="R1402" i="1"/>
  <c r="R1390" i="1"/>
  <c r="R1378" i="1"/>
  <c r="R1555" i="1"/>
  <c r="R1543" i="1"/>
  <c r="R1519" i="1"/>
  <c r="R1507" i="1"/>
  <c r="R1495" i="1"/>
  <c r="R1483" i="1"/>
  <c r="R1471" i="1"/>
  <c r="R1459" i="1"/>
  <c r="R1447" i="1"/>
  <c r="R1435" i="1"/>
  <c r="R1423" i="1"/>
  <c r="R1411" i="1"/>
  <c r="R1399" i="1"/>
  <c r="R1387" i="1"/>
  <c r="R1554" i="1"/>
  <c r="R1542" i="1"/>
  <c r="R1530" i="1"/>
  <c r="R1518" i="1"/>
  <c r="R1506" i="1"/>
  <c r="R1494" i="1"/>
  <c r="R1482" i="1"/>
  <c r="R1470" i="1"/>
  <c r="R1446" i="1"/>
  <c r="R1434" i="1"/>
  <c r="R1398" i="1"/>
  <c r="R1550" i="1"/>
  <c r="R1526" i="1"/>
  <c r="R1514" i="1"/>
  <c r="R1502" i="1"/>
  <c r="R1490" i="1"/>
  <c r="R1478" i="1"/>
  <c r="R1466" i="1"/>
  <c r="R1454" i="1"/>
  <c r="R1442" i="1"/>
  <c r="R1430" i="1"/>
  <c r="R1418" i="1"/>
  <c r="R1406" i="1"/>
  <c r="R1394" i="1"/>
  <c r="R1382" i="1"/>
  <c r="R1556" i="1"/>
  <c r="R1544" i="1"/>
  <c r="R1532" i="1"/>
  <c r="R1520" i="1"/>
  <c r="R1508" i="1"/>
  <c r="R1496" i="1"/>
  <c r="R1484" i="1"/>
  <c r="R1472" i="1"/>
  <c r="R1460" i="1"/>
  <c r="R1448" i="1"/>
  <c r="R1436" i="1"/>
  <c r="R1424" i="1"/>
  <c r="R1412" i="1"/>
  <c r="R1400" i="1"/>
  <c r="R1388" i="1"/>
  <c r="R1376" i="1"/>
  <c r="Y1471" i="1"/>
  <c r="Z1536" i="1"/>
  <c r="Y1463" i="1"/>
  <c r="Z1404" i="1"/>
  <c r="Y1416" i="1"/>
  <c r="Y1554" i="1"/>
  <c r="Y1542" i="1"/>
  <c r="Y1530" i="1"/>
  <c r="Y1518" i="1"/>
  <c r="Y1506" i="1"/>
  <c r="Y1494" i="1"/>
  <c r="Y1482" i="1"/>
  <c r="Z1470" i="1"/>
  <c r="Z1458" i="1"/>
  <c r="Z1446" i="1"/>
  <c r="Z1434" i="1"/>
  <c r="Y1422" i="1"/>
  <c r="Z1410" i="1"/>
  <c r="Z1398" i="1"/>
  <c r="Z1440" i="1"/>
  <c r="Y1499" i="1"/>
  <c r="Y1415" i="1"/>
  <c r="Z1553" i="1"/>
  <c r="Y1541" i="1"/>
  <c r="Z1529" i="1"/>
  <c r="Y1517" i="1"/>
  <c r="Z1505" i="1"/>
  <c r="Y1493" i="1"/>
  <c r="Y1481" i="1"/>
  <c r="Y1469" i="1"/>
  <c r="Z1445" i="1"/>
  <c r="Z1433" i="1"/>
  <c r="Z1409" i="1"/>
  <c r="Z1397" i="1"/>
  <c r="Y1385" i="1"/>
  <c r="Z1439" i="1"/>
  <c r="Y1411" i="1"/>
  <c r="Z1551" i="1"/>
  <c r="Z1539" i="1"/>
  <c r="Z1527" i="1"/>
  <c r="Z1515" i="1"/>
  <c r="Z1503" i="1"/>
  <c r="Z1491" i="1"/>
  <c r="Z1479" i="1"/>
  <c r="Y1455" i="1"/>
  <c r="Y1443" i="1"/>
  <c r="Z1512" i="1"/>
  <c r="Z1476" i="1"/>
  <c r="Z1475" i="1"/>
  <c r="Y1548" i="1"/>
  <c r="Y1524" i="1"/>
  <c r="Y1500" i="1"/>
  <c r="Y1488" i="1"/>
  <c r="Z1452" i="1"/>
  <c r="Z1428" i="1"/>
  <c r="Z1392" i="1"/>
  <c r="Z1465" i="1"/>
  <c r="Z1429" i="1"/>
  <c r="Y1417" i="1"/>
  <c r="Z1381" i="1"/>
  <c r="Z1379" i="1"/>
  <c r="Y1403" i="1"/>
  <c r="Z1556" i="1"/>
  <c r="Z1449" i="1"/>
  <c r="Y1425" i="1"/>
  <c r="Z1377" i="1"/>
  <c r="Y1470" i="1"/>
  <c r="Y1434" i="1"/>
  <c r="Z1542" i="1"/>
  <c r="Z1422" i="1"/>
  <c r="Y1419" i="1"/>
  <c r="Y1398" i="1"/>
  <c r="Y1457" i="1"/>
  <c r="Y1421" i="1"/>
  <c r="Z1541" i="1"/>
  <c r="Z1518" i="1"/>
  <c r="Z1421" i="1"/>
  <c r="Z1385" i="1"/>
  <c r="Y1458" i="1"/>
  <c r="Y1397" i="1"/>
  <c r="Y1431" i="1"/>
  <c r="Y1406" i="1"/>
  <c r="Y1550" i="1"/>
  <c r="Y1514" i="1"/>
  <c r="Z1494" i="1"/>
  <c r="Y1432" i="1"/>
  <c r="Z1493" i="1"/>
  <c r="Z1380" i="1"/>
  <c r="Y1428" i="1"/>
  <c r="Z1554" i="1"/>
  <c r="Z1492" i="1"/>
  <c r="Y1427" i="1"/>
  <c r="Y1410" i="1"/>
  <c r="Y1547" i="1"/>
  <c r="Y1535" i="1"/>
  <c r="Y1523" i="1"/>
  <c r="Y1511" i="1"/>
  <c r="Z1530" i="1"/>
  <c r="Z1508" i="1"/>
  <c r="Z1469" i="1"/>
  <c r="Z1412" i="1"/>
  <c r="Y1409" i="1"/>
  <c r="Z1544" i="1"/>
  <c r="Z1506" i="1"/>
  <c r="Z1468" i="1"/>
  <c r="Y1445" i="1"/>
  <c r="Y1556" i="1"/>
  <c r="Z1464" i="1"/>
  <c r="Z1408" i="1"/>
  <c r="Y1446" i="1"/>
  <c r="Y1386" i="1"/>
  <c r="Z1555" i="1"/>
  <c r="Z1543" i="1"/>
  <c r="Z1531" i="1"/>
  <c r="Z1519" i="1"/>
  <c r="Z1507" i="1"/>
  <c r="Z1495" i="1"/>
  <c r="Y1483" i="1"/>
  <c r="Z1471" i="1"/>
  <c r="T1540" i="1"/>
  <c r="T1492" i="1"/>
  <c r="T1420" i="1"/>
  <c r="S1491" i="1"/>
  <c r="T1468" i="1"/>
  <c r="T1444" i="1"/>
  <c r="S1515" i="1"/>
  <c r="T1516" i="1"/>
  <c r="P1467" i="1"/>
  <c r="T1384" i="1"/>
  <c r="S1539" i="1"/>
  <c r="P1407" i="1"/>
  <c r="T1408" i="1"/>
  <c r="S1455" i="1"/>
  <c r="S1431" i="1"/>
  <c r="S1383" i="1"/>
  <c r="P1491" i="1"/>
  <c r="T1480" i="1"/>
  <c r="S1503" i="1"/>
  <c r="P1516" i="1"/>
  <c r="P1431" i="1"/>
  <c r="T1552" i="1"/>
  <c r="T1432" i="1"/>
  <c r="S1479" i="1"/>
  <c r="P1539" i="1"/>
  <c r="P1515" i="1"/>
  <c r="T1504" i="1"/>
  <c r="T1456" i="1"/>
  <c r="T1528" i="1"/>
  <c r="S1527" i="1"/>
  <c r="T1396" i="1"/>
  <c r="P1533" i="1"/>
  <c r="P1420" i="1"/>
  <c r="T1323" i="1"/>
  <c r="R1531" i="1"/>
  <c r="T1311" i="1"/>
  <c r="P1552" i="1"/>
  <c r="P1408" i="1"/>
  <c r="T1299" i="1"/>
  <c r="P1432" i="1"/>
  <c r="S1323" i="1"/>
  <c r="P1480" i="1"/>
  <c r="R1552" i="1"/>
  <c r="R1540" i="1"/>
  <c r="R1492" i="1"/>
  <c r="P1384" i="1"/>
  <c r="P1504" i="1"/>
  <c r="R1538" i="1"/>
  <c r="P1371" i="1"/>
  <c r="P1528" i="1"/>
  <c r="R1524" i="1"/>
  <c r="R1464" i="1"/>
  <c r="R1440" i="1"/>
  <c r="R1416" i="1"/>
  <c r="R1404" i="1"/>
  <c r="P1540" i="1"/>
  <c r="P1444" i="1"/>
  <c r="P1396" i="1"/>
  <c r="R1533" i="1"/>
  <c r="R1497" i="1"/>
  <c r="R1473" i="1"/>
  <c r="R1461" i="1"/>
  <c r="R1449" i="1"/>
  <c r="R1413" i="1"/>
  <c r="R1401" i="1"/>
  <c r="Z1525" i="1"/>
  <c r="Z1489" i="1"/>
  <c r="Z1453" i="1"/>
  <c r="T1555" i="1"/>
  <c r="T1497" i="1"/>
  <c r="T1476" i="1"/>
  <c r="S1489" i="1"/>
  <c r="S1471" i="1"/>
  <c r="S1428" i="1"/>
  <c r="S1411" i="1"/>
  <c r="S1502" i="1"/>
  <c r="S1389" i="1"/>
  <c r="P1441" i="1"/>
  <c r="Z1523" i="1"/>
  <c r="Y1549" i="1"/>
  <c r="Y1513" i="1"/>
  <c r="T1549" i="1"/>
  <c r="T1512" i="1"/>
  <c r="T1437" i="1"/>
  <c r="T1381" i="1"/>
  <c r="P1525" i="1"/>
  <c r="T1550" i="1"/>
  <c r="S1550" i="1"/>
  <c r="T1526" i="1"/>
  <c r="P1526" i="1"/>
  <c r="T1514" i="1"/>
  <c r="P1514" i="1"/>
  <c r="P1466" i="1"/>
  <c r="T1466" i="1"/>
  <c r="S1466" i="1"/>
  <c r="P1442" i="1"/>
  <c r="T1442" i="1"/>
  <c r="S1430" i="1"/>
  <c r="P1430" i="1"/>
  <c r="T1406" i="1"/>
  <c r="S1406" i="1"/>
  <c r="T1382" i="1"/>
  <c r="P1382" i="1"/>
  <c r="Z1467" i="1"/>
  <c r="Z1455" i="1"/>
  <c r="Z1443" i="1"/>
  <c r="Y1491" i="1"/>
  <c r="Y1479" i="1"/>
  <c r="Y1467" i="1"/>
  <c r="T1513" i="1"/>
  <c r="P1513" i="1"/>
  <c r="T1501" i="1"/>
  <c r="P1501" i="1"/>
  <c r="P1453" i="1"/>
  <c r="T1453" i="1"/>
  <c r="S1453" i="1"/>
  <c r="P1381" i="1"/>
  <c r="S1548" i="1"/>
  <c r="P1548" i="1"/>
  <c r="T1524" i="1"/>
  <c r="S1524" i="1"/>
  <c r="T1500" i="1"/>
  <c r="P1500" i="1"/>
  <c r="T1488" i="1"/>
  <c r="P1488" i="1"/>
  <c r="P1440" i="1"/>
  <c r="T1440" i="1"/>
  <c r="S1440" i="1"/>
  <c r="S1404" i="1"/>
  <c r="P1404" i="1"/>
  <c r="T1380" i="1"/>
  <c r="S1380" i="1"/>
  <c r="Z1550" i="1"/>
  <c r="Z1526" i="1"/>
  <c r="Z1502" i="1"/>
  <c r="Y1478" i="1"/>
  <c r="Z1478" i="1"/>
  <c r="Z1454" i="1"/>
  <c r="Y1454" i="1"/>
  <c r="Z1430" i="1"/>
  <c r="Z1406" i="1"/>
  <c r="Y1382" i="1"/>
  <c r="Z1382" i="1"/>
  <c r="Y1539" i="1"/>
  <c r="Y1503" i="1"/>
  <c r="Y1526" i="1"/>
  <c r="T1471" i="1"/>
  <c r="T1452" i="1"/>
  <c r="T1413" i="1"/>
  <c r="T1394" i="1"/>
  <c r="S1536" i="1"/>
  <c r="S1382" i="1"/>
  <c r="P1454" i="1"/>
  <c r="P1413" i="1"/>
  <c r="P1380" i="1"/>
  <c r="T1537" i="1"/>
  <c r="S1537" i="1"/>
  <c r="S1477" i="1"/>
  <c r="P1477" i="1"/>
  <c r="P1429" i="1"/>
  <c r="T1429" i="1"/>
  <c r="S1417" i="1"/>
  <c r="P1417" i="1"/>
  <c r="T1393" i="1"/>
  <c r="S1393" i="1"/>
  <c r="T1489" i="1"/>
  <c r="S1441" i="1"/>
  <c r="S1464" i="1"/>
  <c r="P1464" i="1"/>
  <c r="P1416" i="1"/>
  <c r="T1416" i="1"/>
  <c r="Z1538" i="1"/>
  <c r="Z1514" i="1"/>
  <c r="Z1490" i="1"/>
  <c r="Z1466" i="1"/>
  <c r="Y1466" i="1"/>
  <c r="Z1442" i="1"/>
  <c r="Y1418" i="1"/>
  <c r="Z1418" i="1"/>
  <c r="Y1394" i="1"/>
  <c r="Z1394" i="1"/>
  <c r="Y1551" i="1"/>
  <c r="Y1527" i="1"/>
  <c r="Y1515" i="1"/>
  <c r="Z1535" i="1"/>
  <c r="Y1490" i="1"/>
  <c r="Y1430" i="1"/>
  <c r="T1430" i="1"/>
  <c r="T1392" i="1"/>
  <c r="S1514" i="1"/>
  <c r="S1497" i="1"/>
  <c r="P1536" i="1"/>
  <c r="P1452" i="1"/>
  <c r="P1394" i="1"/>
  <c r="Z1393" i="1"/>
  <c r="T1525" i="1"/>
  <c r="T1411" i="1"/>
  <c r="S1555" i="1"/>
  <c r="S1513" i="1"/>
  <c r="P1393" i="1"/>
  <c r="P1545" i="1"/>
  <c r="T1545" i="1"/>
  <c r="S1545" i="1"/>
  <c r="P1521" i="1"/>
  <c r="T1521" i="1"/>
  <c r="S1509" i="1"/>
  <c r="P1509" i="1"/>
  <c r="T1485" i="1"/>
  <c r="S1485" i="1"/>
  <c r="T1461" i="1"/>
  <c r="P1461" i="1"/>
  <c r="T1449" i="1"/>
  <c r="P1449" i="1"/>
  <c r="S1425" i="1"/>
  <c r="P1425" i="1"/>
  <c r="P1401" i="1"/>
  <c r="T1401" i="1"/>
  <c r="S1401" i="1"/>
  <c r="P1377" i="1"/>
  <c r="T1377" i="1"/>
  <c r="Y1546" i="1"/>
  <c r="Z1546" i="1"/>
  <c r="Y1534" i="1"/>
  <c r="Z1534" i="1"/>
  <c r="Y1522" i="1"/>
  <c r="Z1522" i="1"/>
  <c r="Y1510" i="1"/>
  <c r="Z1510" i="1"/>
  <c r="Y1498" i="1"/>
  <c r="Z1498" i="1"/>
  <c r="Y1486" i="1"/>
  <c r="Z1486" i="1"/>
  <c r="Y1474" i="1"/>
  <c r="Z1474" i="1"/>
  <c r="Y1462" i="1"/>
  <c r="Z1462" i="1"/>
  <c r="Y1450" i="1"/>
  <c r="Z1450" i="1"/>
  <c r="Y1438" i="1"/>
  <c r="Z1438" i="1"/>
  <c r="Y1426" i="1"/>
  <c r="Z1426" i="1"/>
  <c r="Y1414" i="1"/>
  <c r="Z1414" i="1"/>
  <c r="Y1402" i="1"/>
  <c r="Z1402" i="1"/>
  <c r="Y1390" i="1"/>
  <c r="Z1390" i="1"/>
  <c r="Y1378" i="1"/>
  <c r="Z1378" i="1"/>
  <c r="Z1441" i="1"/>
  <c r="S1533" i="1"/>
  <c r="S1476" i="1"/>
  <c r="S1416" i="1"/>
  <c r="P1549" i="1"/>
  <c r="P1428" i="1"/>
  <c r="P1392" i="1"/>
  <c r="P1387" i="1"/>
  <c r="S1387" i="1"/>
  <c r="Y1538" i="1"/>
  <c r="Y1502" i="1"/>
  <c r="T1465" i="1"/>
  <c r="T1405" i="1"/>
  <c r="P1512" i="1"/>
  <c r="P1543" i="1"/>
  <c r="S1543" i="1"/>
  <c r="P1531" i="1"/>
  <c r="S1531" i="1"/>
  <c r="P1519" i="1"/>
  <c r="T1519" i="1"/>
  <c r="S1519" i="1"/>
  <c r="P1507" i="1"/>
  <c r="T1507" i="1"/>
  <c r="P1495" i="1"/>
  <c r="T1495" i="1"/>
  <c r="P1483" i="1"/>
  <c r="S1483" i="1"/>
  <c r="P1459" i="1"/>
  <c r="T1459" i="1"/>
  <c r="S1459" i="1"/>
  <c r="P1447" i="1"/>
  <c r="S1447" i="1"/>
  <c r="P1435" i="1"/>
  <c r="T1435" i="1"/>
  <c r="P1423" i="1"/>
  <c r="T1423" i="1"/>
  <c r="P1399" i="1"/>
  <c r="S1399" i="1"/>
  <c r="Z1547" i="1"/>
  <c r="Z1405" i="1"/>
  <c r="Y1442" i="1"/>
  <c r="T1464" i="1"/>
  <c r="T1404" i="1"/>
  <c r="T1387" i="1"/>
  <c r="P1490" i="1"/>
  <c r="T1477" i="1"/>
  <c r="S1507" i="1"/>
  <c r="S1429" i="1"/>
  <c r="P1465" i="1"/>
  <c r="P1389" i="1"/>
  <c r="T1482" i="1"/>
  <c r="S1506" i="1"/>
  <c r="P1554" i="1"/>
  <c r="P1410" i="1"/>
  <c r="Z1431" i="1"/>
  <c r="Y1387" i="1"/>
  <c r="T1494" i="1"/>
  <c r="T1481" i="1"/>
  <c r="S1518" i="1"/>
  <c r="S1505" i="1"/>
  <c r="P1553" i="1"/>
  <c r="P1527" i="1"/>
  <c r="P1422" i="1"/>
  <c r="P1409" i="1"/>
  <c r="P1383" i="1"/>
  <c r="Y1399" i="1"/>
  <c r="P1434" i="1"/>
  <c r="P1421" i="1"/>
  <c r="T1359" i="1"/>
  <c r="Y1447" i="1"/>
  <c r="S1551" i="1"/>
  <c r="S1407" i="1"/>
  <c r="P1456" i="1"/>
  <c r="P1443" i="1"/>
  <c r="Y1459" i="1"/>
  <c r="S1446" i="1"/>
  <c r="S1433" i="1"/>
  <c r="P1468" i="1"/>
  <c r="P1455" i="1"/>
  <c r="Z1483" i="1"/>
  <c r="S1443" i="1"/>
  <c r="P1492" i="1"/>
  <c r="P1479" i="1"/>
  <c r="S1371" i="1"/>
  <c r="P1022" i="1"/>
  <c r="S1335" i="1"/>
  <c r="P1335" i="1"/>
  <c r="P531" i="1"/>
  <c r="S1165" i="1"/>
  <c r="P782" i="1"/>
  <c r="P1370" i="1"/>
  <c r="P1346" i="1"/>
  <c r="S485" i="1"/>
  <c r="S1370" i="1"/>
  <c r="S1341" i="1"/>
  <c r="S1280" i="1"/>
  <c r="S1238" i="1"/>
  <c r="P1008" i="1"/>
  <c r="S1329" i="1"/>
  <c r="T998" i="1"/>
  <c r="S1346" i="1"/>
  <c r="S1334" i="1"/>
  <c r="P1334" i="1"/>
  <c r="P1298" i="1"/>
  <c r="S249" i="1"/>
  <c r="P1293" i="1"/>
  <c r="S826" i="1"/>
  <c r="T1341" i="1"/>
  <c r="S1322" i="1"/>
  <c r="S1298" i="1"/>
  <c r="S209" i="1"/>
  <c r="S1085" i="1"/>
  <c r="S996" i="1"/>
  <c r="T1300" i="1"/>
  <c r="S1300" i="1"/>
  <c r="S1372" i="1"/>
  <c r="R1365" i="1"/>
  <c r="R1353" i="1"/>
  <c r="R1329" i="1"/>
  <c r="R1317" i="1"/>
  <c r="R1305" i="1"/>
  <c r="R1293" i="1"/>
  <c r="P1290" i="1"/>
  <c r="S213" i="1"/>
  <c r="T335" i="1"/>
  <c r="T210" i="1"/>
  <c r="S782" i="1"/>
  <c r="S564" i="1"/>
  <c r="S281" i="1"/>
  <c r="T469" i="1"/>
  <c r="R246" i="1"/>
  <c r="S1365" i="1"/>
  <c r="T1365" i="1"/>
  <c r="R1166" i="1"/>
  <c r="T1165" i="1"/>
  <c r="P1046" i="1"/>
  <c r="T477" i="1"/>
  <c r="P477" i="1"/>
  <c r="T1336" i="1"/>
  <c r="S990" i="1"/>
  <c r="P990" i="1"/>
  <c r="R528" i="1"/>
  <c r="T1326" i="1"/>
  <c r="P1326" i="1"/>
  <c r="R1352" i="1"/>
  <c r="T1203" i="1"/>
  <c r="S1203" i="1"/>
  <c r="P529" i="1"/>
  <c r="T249" i="1"/>
  <c r="T1293" i="1"/>
  <c r="S1318" i="1"/>
  <c r="R1331" i="1"/>
  <c r="Z760" i="1"/>
  <c r="Z1363" i="1"/>
  <c r="Z1291" i="1"/>
  <c r="Z1351" i="1"/>
  <c r="Z1327" i="1"/>
  <c r="Z1315" i="1"/>
  <c r="Y2" i="1"/>
  <c r="Y333" i="1"/>
  <c r="Y330" i="1"/>
  <c r="Y321" i="1"/>
  <c r="Y318" i="1"/>
  <c r="Y324" i="1"/>
  <c r="Y626" i="1"/>
  <c r="Y620" i="1"/>
  <c r="Y617" i="1"/>
  <c r="Y614" i="1"/>
  <c r="Y1001" i="1"/>
  <c r="Y1004" i="1"/>
  <c r="Y1036" i="1"/>
  <c r="Y1030" i="1"/>
  <c r="Y1027" i="1"/>
  <c r="Y1024" i="1"/>
  <c r="Y1277" i="1"/>
  <c r="Y1274" i="1"/>
  <c r="Y1268" i="1"/>
  <c r="Y1265" i="1"/>
  <c r="Y1262" i="1"/>
  <c r="Y1256" i="1"/>
  <c r="Y1253" i="1"/>
  <c r="Y1250" i="1"/>
  <c r="Y1244" i="1"/>
  <c r="Y1241" i="1"/>
  <c r="Y165" i="1"/>
  <c r="Y162" i="1"/>
  <c r="Y170" i="1"/>
  <c r="Z1358" i="1"/>
  <c r="Z1298" i="1"/>
  <c r="Y1375" i="1"/>
  <c r="Y1363" i="1"/>
  <c r="Y1351" i="1"/>
  <c r="Y1339" i="1"/>
  <c r="Y1327" i="1"/>
  <c r="Y1315" i="1"/>
  <c r="Y1303" i="1"/>
  <c r="Y1291" i="1"/>
  <c r="Y1018" i="1"/>
  <c r="Y315" i="1"/>
  <c r="Y1052" i="1"/>
  <c r="Y562" i="1"/>
  <c r="Y559" i="1"/>
  <c r="Y556" i="1"/>
  <c r="Y550" i="1"/>
  <c r="Y480" i="1"/>
  <c r="R248" i="1"/>
  <c r="R245" i="1"/>
  <c r="T1330" i="1"/>
  <c r="S1366" i="1"/>
  <c r="P1329" i="1"/>
  <c r="Y210" i="1"/>
  <c r="Y115" i="1"/>
  <c r="Y964" i="1"/>
  <c r="Y627" i="1"/>
  <c r="Y624" i="1"/>
  <c r="Y621" i="1"/>
  <c r="Y618" i="1"/>
  <c r="Y615" i="1"/>
  <c r="Y612" i="1"/>
  <c r="R532" i="1"/>
  <c r="Y259" i="1"/>
  <c r="Y233" i="1"/>
  <c r="Y230" i="1"/>
  <c r="Y227" i="1"/>
  <c r="Y224" i="1"/>
  <c r="Y221" i="1"/>
  <c r="Y218" i="1"/>
  <c r="Z1295" i="1"/>
  <c r="Y581" i="1"/>
  <c r="Y281" i="1"/>
  <c r="Y1017" i="1"/>
  <c r="Y1162" i="1"/>
  <c r="Y168" i="1"/>
  <c r="Y159" i="1"/>
  <c r="S1358" i="1"/>
  <c r="S1317" i="1"/>
  <c r="P1321" i="1"/>
  <c r="Y572" i="1"/>
  <c r="Y1020" i="1"/>
  <c r="Y1014" i="1"/>
  <c r="Y1159" i="1"/>
  <c r="Y1200" i="1"/>
  <c r="Y1194" i="1"/>
  <c r="Y1022" i="1"/>
  <c r="T481" i="1"/>
  <c r="T1317" i="1"/>
  <c r="S1354" i="1"/>
  <c r="S1310" i="1"/>
  <c r="R1374" i="1"/>
  <c r="R1362" i="1"/>
  <c r="R1350" i="1"/>
  <c r="R1338" i="1"/>
  <c r="R1326" i="1"/>
  <c r="R1314" i="1"/>
  <c r="R1302" i="1"/>
  <c r="R1290" i="1"/>
  <c r="Z1293" i="1"/>
  <c r="R1316" i="1"/>
  <c r="Y578" i="1"/>
  <c r="Y1055" i="1"/>
  <c r="Y1197" i="1"/>
  <c r="Y1191" i="1"/>
  <c r="R1129" i="1"/>
  <c r="Y1019" i="1"/>
  <c r="Y1016" i="1"/>
  <c r="Y394" i="1"/>
  <c r="Y391" i="1"/>
  <c r="Y388" i="1"/>
  <c r="Y382" i="1"/>
  <c r="Y379" i="1"/>
  <c r="Y376" i="1"/>
  <c r="Y370" i="1"/>
  <c r="Y367" i="1"/>
  <c r="Y364" i="1"/>
  <c r="Y358" i="1"/>
  <c r="Y355" i="1"/>
  <c r="Y352" i="1"/>
  <c r="Y311" i="1"/>
  <c r="Y308" i="1"/>
  <c r="Y305" i="1"/>
  <c r="Y302" i="1"/>
  <c r="Y299" i="1"/>
  <c r="Y296" i="1"/>
  <c r="Y293" i="1"/>
  <c r="Y290" i="1"/>
  <c r="Y287" i="1"/>
  <c r="Y284" i="1"/>
  <c r="Y990" i="1"/>
  <c r="Y987" i="1"/>
  <c r="Y984" i="1"/>
  <c r="Y981" i="1"/>
  <c r="Y978" i="1"/>
  <c r="Y975" i="1"/>
  <c r="Y972" i="1"/>
  <c r="Y969" i="1"/>
  <c r="Y966" i="1"/>
  <c r="P584" i="1"/>
  <c r="Y564" i="1"/>
  <c r="Y561" i="1"/>
  <c r="Y558" i="1"/>
  <c r="Y555" i="1"/>
  <c r="Y552" i="1"/>
  <c r="Y549" i="1"/>
  <c r="Y540" i="1"/>
  <c r="Y537" i="1"/>
  <c r="Y534" i="1"/>
  <c r="Y502" i="1"/>
  <c r="S481" i="1"/>
  <c r="Y456" i="1"/>
  <c r="S348" i="1"/>
  <c r="Y346" i="1"/>
  <c r="P281" i="1"/>
  <c r="Y114" i="1"/>
  <c r="Y111" i="1"/>
  <c r="Y108" i="1"/>
  <c r="Y105" i="1"/>
  <c r="Y102" i="1"/>
  <c r="Y99" i="1"/>
  <c r="Y96" i="1"/>
  <c r="Y93" i="1"/>
  <c r="Y90" i="1"/>
  <c r="S1353" i="1"/>
  <c r="S1305" i="1"/>
  <c r="P1374" i="1"/>
  <c r="P1310" i="1"/>
  <c r="Y584" i="1"/>
  <c r="Y575" i="1"/>
  <c r="Y566" i="1"/>
  <c r="Y327" i="1"/>
  <c r="Y1271" i="1"/>
  <c r="Y1259" i="1"/>
  <c r="Y1247" i="1"/>
  <c r="P1080" i="1"/>
  <c r="Y1007" i="1"/>
  <c r="Y623" i="1"/>
  <c r="Y611" i="1"/>
  <c r="T283" i="1"/>
  <c r="S260" i="1"/>
  <c r="T1366" i="1"/>
  <c r="R1348" i="1"/>
  <c r="R1312" i="1"/>
  <c r="P1305" i="1"/>
  <c r="Y1015" i="1"/>
  <c r="Y569" i="1"/>
  <c r="Y458" i="1"/>
  <c r="Y348" i="1"/>
  <c r="Y345" i="1"/>
  <c r="Y342" i="1"/>
  <c r="Y339" i="1"/>
  <c r="T242" i="1"/>
  <c r="Y113" i="1"/>
  <c r="Y110" i="1"/>
  <c r="Y107" i="1"/>
  <c r="Y104" i="1"/>
  <c r="Y101" i="1"/>
  <c r="Y98" i="1"/>
  <c r="Y95" i="1"/>
  <c r="Y92" i="1"/>
  <c r="T1353" i="1"/>
  <c r="R1369" i="1"/>
  <c r="R1357" i="1"/>
  <c r="R1345" i="1"/>
  <c r="R1333" i="1"/>
  <c r="R1321" i="1"/>
  <c r="R1309" i="1"/>
  <c r="R1297" i="1"/>
  <c r="R1347" i="1"/>
  <c r="Y278" i="1"/>
  <c r="S964" i="1"/>
  <c r="T824" i="1"/>
  <c r="Y530" i="1"/>
  <c r="T485" i="1"/>
  <c r="Y283" i="1"/>
  <c r="T171" i="1"/>
  <c r="Y963" i="1"/>
  <c r="P771" i="1"/>
  <c r="S771" i="1"/>
  <c r="T771" i="1"/>
  <c r="P484" i="1"/>
  <c r="S484" i="1"/>
  <c r="Y960" i="1"/>
  <c r="T256" i="1"/>
  <c r="P256" i="1"/>
  <c r="S256" i="1"/>
  <c r="T1316" i="1"/>
  <c r="P1316" i="1"/>
  <c r="P1278" i="1"/>
  <c r="S1278" i="1"/>
  <c r="P773" i="1"/>
  <c r="S773" i="1"/>
  <c r="T773" i="1"/>
  <c r="S992" i="1"/>
  <c r="T992" i="1"/>
  <c r="S817" i="1"/>
  <c r="T817" i="1"/>
  <c r="T476" i="1"/>
  <c r="S476" i="1"/>
  <c r="S1056" i="1"/>
  <c r="P1056" i="1"/>
  <c r="T1012" i="1"/>
  <c r="S1012" i="1"/>
  <c r="Y998" i="1"/>
  <c r="P888" i="1"/>
  <c r="S888" i="1"/>
  <c r="T1201" i="1"/>
  <c r="S1201" i="1"/>
  <c r="P1189" i="1"/>
  <c r="Z1309" i="1"/>
  <c r="Y164" i="1"/>
  <c r="Y1272" i="1"/>
  <c r="Y1260" i="1"/>
  <c r="Y1248" i="1"/>
  <c r="Y1242" i="1"/>
  <c r="Y1195" i="1"/>
  <c r="Y1160" i="1"/>
  <c r="Y1053" i="1"/>
  <c r="Y756" i="1"/>
  <c r="Y735" i="1"/>
  <c r="Y484" i="1"/>
  <c r="Y208" i="1"/>
  <c r="Y146" i="1"/>
  <c r="Y131" i="1"/>
  <c r="Y1171" i="1"/>
  <c r="Y1157" i="1"/>
  <c r="Y1148" i="1"/>
  <c r="Y1127" i="1"/>
  <c r="Y1118" i="1"/>
  <c r="Y1109" i="1"/>
  <c r="Y1103" i="1"/>
  <c r="Y1097" i="1"/>
  <c r="Y992" i="1"/>
  <c r="T1049" i="1"/>
  <c r="P1049" i="1"/>
  <c r="Y956" i="1"/>
  <c r="Y953" i="1"/>
  <c r="Y950" i="1"/>
  <c r="Y947" i="1"/>
  <c r="Y944" i="1"/>
  <c r="Y941" i="1"/>
  <c r="Y938" i="1"/>
  <c r="Y935" i="1"/>
  <c r="Y932" i="1"/>
  <c r="Y929" i="1"/>
  <c r="Y926" i="1"/>
  <c r="Y923" i="1"/>
  <c r="Y920" i="1"/>
  <c r="Y917" i="1"/>
  <c r="Y914" i="1"/>
  <c r="Y911" i="1"/>
  <c r="Y908" i="1"/>
  <c r="Y905" i="1"/>
  <c r="Y902" i="1"/>
  <c r="Y899" i="1"/>
  <c r="Y896" i="1"/>
  <c r="Y893" i="1"/>
  <c r="Y890" i="1"/>
  <c r="Y716" i="1"/>
  <c r="Y713" i="1"/>
  <c r="Y710" i="1"/>
  <c r="Y707" i="1"/>
  <c r="Y704" i="1"/>
  <c r="Y701" i="1"/>
  <c r="Y698" i="1"/>
  <c r="Y695" i="1"/>
  <c r="Y692" i="1"/>
  <c r="Y689" i="1"/>
  <c r="Y686" i="1"/>
  <c r="Y683" i="1"/>
  <c r="Y680" i="1"/>
  <c r="Y677" i="1"/>
  <c r="Y674" i="1"/>
  <c r="Y671" i="1"/>
  <c r="Y668" i="1"/>
  <c r="Y665" i="1"/>
  <c r="Y662" i="1"/>
  <c r="Y659" i="1"/>
  <c r="Y656" i="1"/>
  <c r="Y653" i="1"/>
  <c r="Y475" i="1"/>
  <c r="Y455" i="1"/>
  <c r="Y452" i="1"/>
  <c r="Y449" i="1"/>
  <c r="Y255" i="1"/>
  <c r="T1342" i="1"/>
  <c r="R1371" i="1"/>
  <c r="R1359" i="1"/>
  <c r="R1335" i="1"/>
  <c r="R1323" i="1"/>
  <c r="R1311" i="1"/>
  <c r="R1299" i="1"/>
  <c r="Y161" i="1"/>
  <c r="Y1254" i="1"/>
  <c r="Y1239" i="1"/>
  <c r="Y205" i="1"/>
  <c r="Y155" i="1"/>
  <c r="Y140" i="1"/>
  <c r="Y1233" i="1"/>
  <c r="Y1224" i="1"/>
  <c r="Y1180" i="1"/>
  <c r="Y1168" i="1"/>
  <c r="Y1142" i="1"/>
  <c r="Y1133" i="1"/>
  <c r="Y1124" i="1"/>
  <c r="Y1115" i="1"/>
  <c r="Y1106" i="1"/>
  <c r="Y1091" i="1"/>
  <c r="R1162" i="1"/>
  <c r="Y1138" i="1"/>
  <c r="Y1135" i="1"/>
  <c r="Y1132" i="1"/>
  <c r="Y1126" i="1"/>
  <c r="Y1123" i="1"/>
  <c r="Y1120" i="1"/>
  <c r="Y1114" i="1"/>
  <c r="Y1111" i="1"/>
  <c r="Y1108" i="1"/>
  <c r="Y1102" i="1"/>
  <c r="Y1099" i="1"/>
  <c r="Y1096" i="1"/>
  <c r="Y1090" i="1"/>
  <c r="Y1087" i="1"/>
  <c r="Y991" i="1"/>
  <c r="Y830" i="1"/>
  <c r="Y816" i="1"/>
  <c r="Y813" i="1"/>
  <c r="Y810" i="1"/>
  <c r="Y807" i="1"/>
  <c r="Y804" i="1"/>
  <c r="Y801" i="1"/>
  <c r="Y798" i="1"/>
  <c r="Y795" i="1"/>
  <c r="Y792" i="1"/>
  <c r="Y789" i="1"/>
  <c r="Y786" i="1"/>
  <c r="Y783" i="1"/>
  <c r="Y772" i="1"/>
  <c r="S543" i="1"/>
  <c r="Y483" i="1"/>
  <c r="Y343" i="1"/>
  <c r="Y279" i="1"/>
  <c r="Y158" i="1"/>
  <c r="Y1278" i="1"/>
  <c r="Y1257" i="1"/>
  <c r="Y1251" i="1"/>
  <c r="Y1245" i="1"/>
  <c r="Y1056" i="1"/>
  <c r="Y823" i="1"/>
  <c r="Y768" i="1"/>
  <c r="Y747" i="1"/>
  <c r="Y729" i="1"/>
  <c r="Y723" i="1"/>
  <c r="Y717" i="1"/>
  <c r="P501" i="1"/>
  <c r="S501" i="1"/>
  <c r="T501" i="1"/>
  <c r="Y202" i="1"/>
  <c r="Y149" i="1"/>
  <c r="Y137" i="1"/>
  <c r="Y1230" i="1"/>
  <c r="Y1183" i="1"/>
  <c r="Y1151" i="1"/>
  <c r="Y1139" i="1"/>
  <c r="Y1130" i="1"/>
  <c r="Y1121" i="1"/>
  <c r="Y1112" i="1"/>
  <c r="Y1100" i="1"/>
  <c r="Y1088" i="1"/>
  <c r="Y1047" i="1"/>
  <c r="T1222" i="1"/>
  <c r="Y1008" i="1"/>
  <c r="Y1005" i="1"/>
  <c r="Y1002" i="1"/>
  <c r="Y999" i="1"/>
  <c r="Y988" i="1"/>
  <c r="Y982" i="1"/>
  <c r="Y979" i="1"/>
  <c r="Y976" i="1"/>
  <c r="Y970" i="1"/>
  <c r="Y967" i="1"/>
  <c r="T540" i="1"/>
  <c r="R509" i="1"/>
  <c r="Y500" i="1"/>
  <c r="Y497" i="1"/>
  <c r="Y494" i="1"/>
  <c r="Y491" i="1"/>
  <c r="Y488" i="1"/>
  <c r="Y466" i="1"/>
  <c r="Y463" i="1"/>
  <c r="Y460" i="1"/>
  <c r="Y395" i="1"/>
  <c r="Y112" i="1"/>
  <c r="Y109" i="1"/>
  <c r="Y106" i="1"/>
  <c r="Y103" i="1"/>
  <c r="Y100" i="1"/>
  <c r="Y97" i="1"/>
  <c r="Y94" i="1"/>
  <c r="Y91" i="1"/>
  <c r="S1330" i="1"/>
  <c r="P1357" i="1"/>
  <c r="S1356" i="1"/>
  <c r="P1356" i="1"/>
  <c r="S1344" i="1"/>
  <c r="P1344" i="1"/>
  <c r="Y167" i="1"/>
  <c r="Y1266" i="1"/>
  <c r="Y1198" i="1"/>
  <c r="Y1163" i="1"/>
  <c r="Y1050" i="1"/>
  <c r="Y753" i="1"/>
  <c r="Y732" i="1"/>
  <c r="R969" i="1"/>
  <c r="S271" i="1"/>
  <c r="P271" i="1"/>
  <c r="S185" i="1"/>
  <c r="T185" i="1"/>
  <c r="Y1013" i="1"/>
  <c r="Y993" i="1"/>
  <c r="Y958" i="1"/>
  <c r="Y955" i="1"/>
  <c r="Y952" i="1"/>
  <c r="Y949" i="1"/>
  <c r="Y946" i="1"/>
  <c r="Y943" i="1"/>
  <c r="Y940" i="1"/>
  <c r="Y937" i="1"/>
  <c r="Y934" i="1"/>
  <c r="Y931" i="1"/>
  <c r="Y928" i="1"/>
  <c r="Y925" i="1"/>
  <c r="Y922" i="1"/>
  <c r="Y919" i="1"/>
  <c r="Y916" i="1"/>
  <c r="Y913" i="1"/>
  <c r="Y910" i="1"/>
  <c r="Y907" i="1"/>
  <c r="Y904" i="1"/>
  <c r="Y901" i="1"/>
  <c r="Y898" i="1"/>
  <c r="Y895" i="1"/>
  <c r="Y892" i="1"/>
  <c r="Y889" i="1"/>
  <c r="Y715" i="1"/>
  <c r="Y712" i="1"/>
  <c r="Y706" i="1"/>
  <c r="Y703" i="1"/>
  <c r="Y700" i="1"/>
  <c r="Y694" i="1"/>
  <c r="Y691" i="1"/>
  <c r="Y688" i="1"/>
  <c r="Y682" i="1"/>
  <c r="Y679" i="1"/>
  <c r="Y676" i="1"/>
  <c r="Y670" i="1"/>
  <c r="Y667" i="1"/>
  <c r="Y664" i="1"/>
  <c r="Y658" i="1"/>
  <c r="Y655" i="1"/>
  <c r="Y652" i="1"/>
  <c r="Y608" i="1"/>
  <c r="Y605" i="1"/>
  <c r="Y602" i="1"/>
  <c r="Y599" i="1"/>
  <c r="Y596" i="1"/>
  <c r="Y546" i="1"/>
  <c r="Y526" i="1"/>
  <c r="Y523" i="1"/>
  <c r="Y520" i="1"/>
  <c r="Y514" i="1"/>
  <c r="Y511" i="1"/>
  <c r="Y485" i="1"/>
  <c r="Y209" i="1"/>
  <c r="Y206" i="1"/>
  <c r="Y203" i="1"/>
  <c r="Y156" i="1"/>
  <c r="Y153" i="1"/>
  <c r="Y150" i="1"/>
  <c r="Y147" i="1"/>
  <c r="Y144" i="1"/>
  <c r="Y141" i="1"/>
  <c r="Y138" i="1"/>
  <c r="Y135" i="1"/>
  <c r="Y132" i="1"/>
  <c r="P1306" i="1"/>
  <c r="T1306" i="1"/>
  <c r="P1294" i="1"/>
  <c r="S1294" i="1"/>
  <c r="Y1275" i="1"/>
  <c r="Y1269" i="1"/>
  <c r="Y1263" i="1"/>
  <c r="Y1192" i="1"/>
  <c r="Y771" i="1"/>
  <c r="Y762" i="1"/>
  <c r="Y750" i="1"/>
  <c r="Y741" i="1"/>
  <c r="Y726" i="1"/>
  <c r="Y720" i="1"/>
  <c r="Y1234" i="1"/>
  <c r="Y1231" i="1"/>
  <c r="Y1228" i="1"/>
  <c r="Y1187" i="1"/>
  <c r="Y1184" i="1"/>
  <c r="Y1181" i="1"/>
  <c r="Y1178" i="1"/>
  <c r="Y1175" i="1"/>
  <c r="Y1172" i="1"/>
  <c r="Y1169" i="1"/>
  <c r="Y1166" i="1"/>
  <c r="Y1158" i="1"/>
  <c r="Y1155" i="1"/>
  <c r="Y1152" i="1"/>
  <c r="Y1149" i="1"/>
  <c r="Y1146" i="1"/>
  <c r="Y1143" i="1"/>
  <c r="Y1140" i="1"/>
  <c r="Y1137" i="1"/>
  <c r="Y1134" i="1"/>
  <c r="Y1131" i="1"/>
  <c r="Y1128" i="1"/>
  <c r="Y1125" i="1"/>
  <c r="Y1122" i="1"/>
  <c r="Y1119" i="1"/>
  <c r="Y1116" i="1"/>
  <c r="Y1113" i="1"/>
  <c r="Y1110" i="1"/>
  <c r="Y1107" i="1"/>
  <c r="Y1104" i="1"/>
  <c r="Y1101" i="1"/>
  <c r="Y1098" i="1"/>
  <c r="Y1095" i="1"/>
  <c r="Y1092" i="1"/>
  <c r="Y1089" i="1"/>
  <c r="Y1086" i="1"/>
  <c r="Y1048" i="1"/>
  <c r="R958" i="1"/>
  <c r="Y815" i="1"/>
  <c r="Y812" i="1"/>
  <c r="Y809" i="1"/>
  <c r="Y806" i="1"/>
  <c r="Y803" i="1"/>
  <c r="Y800" i="1"/>
  <c r="Y797" i="1"/>
  <c r="Y794" i="1"/>
  <c r="Y791" i="1"/>
  <c r="Y788" i="1"/>
  <c r="Y785" i="1"/>
  <c r="Y271" i="1"/>
  <c r="Y268" i="1"/>
  <c r="Y265" i="1"/>
  <c r="Y262" i="1"/>
  <c r="S253" i="1"/>
  <c r="Y251" i="1"/>
  <c r="Y243" i="1"/>
  <c r="Y214" i="1"/>
  <c r="Y200" i="1"/>
  <c r="Y197" i="1"/>
  <c r="Y194" i="1"/>
  <c r="Y191" i="1"/>
  <c r="Y188" i="1"/>
  <c r="Y117" i="1"/>
  <c r="Y340" i="1"/>
  <c r="Y225" i="1"/>
  <c r="Y820" i="1"/>
  <c r="Y765" i="1"/>
  <c r="Y759" i="1"/>
  <c r="Y744" i="1"/>
  <c r="Y738" i="1"/>
  <c r="Y256" i="1"/>
  <c r="Y245" i="1"/>
  <c r="Y216" i="1"/>
  <c r="Y152" i="1"/>
  <c r="Y143" i="1"/>
  <c r="Y134" i="1"/>
  <c r="Y1236" i="1"/>
  <c r="Y1227" i="1"/>
  <c r="Y1186" i="1"/>
  <c r="Y1174" i="1"/>
  <c r="Y1154" i="1"/>
  <c r="Y1145" i="1"/>
  <c r="Y1136" i="1"/>
  <c r="Y1094" i="1"/>
  <c r="Y888" i="1"/>
  <c r="Y885" i="1"/>
  <c r="Y882" i="1"/>
  <c r="Y879" i="1"/>
  <c r="Y876" i="1"/>
  <c r="Y873" i="1"/>
  <c r="Y870" i="1"/>
  <c r="Y867" i="1"/>
  <c r="S483" i="1"/>
  <c r="Y270" i="1"/>
  <c r="Y267" i="1"/>
  <c r="Y264" i="1"/>
  <c r="Y261" i="1"/>
  <c r="Y253" i="1"/>
  <c r="Y250" i="1"/>
  <c r="T215" i="1"/>
  <c r="T201" i="1"/>
  <c r="Y199" i="1"/>
  <c r="Y196" i="1"/>
  <c r="Y193" i="1"/>
  <c r="Y190" i="1"/>
  <c r="Y187" i="1"/>
  <c r="Y1289" i="1"/>
  <c r="Y1286" i="1"/>
  <c r="Y1283" i="1"/>
  <c r="Y1221" i="1"/>
  <c r="Y1218" i="1"/>
  <c r="Y1215" i="1"/>
  <c r="Y1212" i="1"/>
  <c r="Y1209" i="1"/>
  <c r="Y1206" i="1"/>
  <c r="Y1085" i="1"/>
  <c r="Y1082" i="1"/>
  <c r="S716" i="1"/>
  <c r="P716" i="1"/>
  <c r="R429" i="1"/>
  <c r="Y393" i="1"/>
  <c r="Y390" i="1"/>
  <c r="Y387" i="1"/>
  <c r="Y384" i="1"/>
  <c r="Y381" i="1"/>
  <c r="Y378" i="1"/>
  <c r="Y375" i="1"/>
  <c r="Y372" i="1"/>
  <c r="Y369" i="1"/>
  <c r="Y366" i="1"/>
  <c r="Y363" i="1"/>
  <c r="Y360" i="1"/>
  <c r="Y357" i="1"/>
  <c r="Y354" i="1"/>
  <c r="Y351" i="1"/>
  <c r="Y310" i="1"/>
  <c r="Y307" i="1"/>
  <c r="Y304" i="1"/>
  <c r="Y298" i="1"/>
  <c r="Y295" i="1"/>
  <c r="Y292" i="1"/>
  <c r="Y286" i="1"/>
  <c r="P283" i="1"/>
  <c r="Y258" i="1"/>
  <c r="R253" i="1"/>
  <c r="T1294" i="1"/>
  <c r="P1360" i="1"/>
  <c r="T1360" i="1"/>
  <c r="P1348" i="1"/>
  <c r="T1348" i="1"/>
  <c r="P1324" i="1"/>
  <c r="S1324" i="1"/>
  <c r="R1367" i="1"/>
  <c r="R1355" i="1"/>
  <c r="R1319" i="1"/>
  <c r="R1295" i="1"/>
  <c r="Z1308" i="1"/>
  <c r="Y1372" i="1"/>
  <c r="Y1360" i="1"/>
  <c r="Y1348" i="1"/>
  <c r="Y1336" i="1"/>
  <c r="Y1324" i="1"/>
  <c r="Y1312" i="1"/>
  <c r="Y1300" i="1"/>
  <c r="S1299" i="1"/>
  <c r="P1347" i="1"/>
  <c r="P1311" i="1"/>
  <c r="Y1371" i="1"/>
  <c r="Y1359" i="1"/>
  <c r="Y1347" i="1"/>
  <c r="Y1335" i="1"/>
  <c r="Y1323" i="1"/>
  <c r="Y1311" i="1"/>
  <c r="Y1299" i="1"/>
  <c r="R1341" i="1"/>
  <c r="Y864" i="1"/>
  <c r="Y861" i="1"/>
  <c r="Y858" i="1"/>
  <c r="Y855" i="1"/>
  <c r="Y852" i="1"/>
  <c r="Y849" i="1"/>
  <c r="Y846" i="1"/>
  <c r="Y843" i="1"/>
  <c r="Y840" i="1"/>
  <c r="Y837" i="1"/>
  <c r="Y834" i="1"/>
  <c r="Y244" i="1"/>
  <c r="Y215" i="1"/>
  <c r="Y201" i="1"/>
  <c r="Y198" i="1"/>
  <c r="Y195" i="1"/>
  <c r="Y192" i="1"/>
  <c r="Y189" i="1"/>
  <c r="Y186" i="1"/>
  <c r="R162" i="1"/>
  <c r="Y157" i="1"/>
  <c r="Y154" i="1"/>
  <c r="Y151" i="1"/>
  <c r="Y148" i="1"/>
  <c r="Y145" i="1"/>
  <c r="Y142" i="1"/>
  <c r="Y139" i="1"/>
  <c r="Y136" i="1"/>
  <c r="Y133" i="1"/>
  <c r="Y130" i="1"/>
  <c r="R1289" i="1"/>
  <c r="Y1035" i="1"/>
  <c r="Y1032" i="1"/>
  <c r="Y1029" i="1"/>
  <c r="Y1026" i="1"/>
  <c r="Y1023" i="1"/>
  <c r="Y1006" i="1"/>
  <c r="Y1003" i="1"/>
  <c r="Y1000" i="1"/>
  <c r="Y828" i="1"/>
  <c r="Y648" i="1"/>
  <c r="Y607" i="1"/>
  <c r="Y604" i="1"/>
  <c r="Y598" i="1"/>
  <c r="Y595" i="1"/>
  <c r="Y548" i="1"/>
  <c r="Y545" i="1"/>
  <c r="Y528" i="1"/>
  <c r="Y525" i="1"/>
  <c r="Y522" i="1"/>
  <c r="Y519" i="1"/>
  <c r="Y516" i="1"/>
  <c r="Y513" i="1"/>
  <c r="Y499" i="1"/>
  <c r="Y496" i="1"/>
  <c r="Y490" i="1"/>
  <c r="Y487" i="1"/>
  <c r="Y482" i="1"/>
  <c r="Y454" i="1"/>
  <c r="Y451" i="1"/>
  <c r="Y347" i="1"/>
  <c r="Y344" i="1"/>
  <c r="Y341" i="1"/>
  <c r="Y280" i="1"/>
  <c r="Y260" i="1"/>
  <c r="Y257" i="1"/>
  <c r="S1359" i="1"/>
  <c r="R1343" i="1"/>
  <c r="R1307" i="1"/>
  <c r="R423" i="1"/>
  <c r="R1366" i="1"/>
  <c r="R1354" i="1"/>
  <c r="R1342" i="1"/>
  <c r="R1330" i="1"/>
  <c r="R1318" i="1"/>
  <c r="R1306" i="1"/>
  <c r="R1294" i="1"/>
  <c r="R416" i="1"/>
  <c r="R1364" i="1"/>
  <c r="R1340" i="1"/>
  <c r="R1328" i="1"/>
  <c r="R1304" i="1"/>
  <c r="R1292" i="1"/>
  <c r="R1375" i="1"/>
  <c r="R1363" i="1"/>
  <c r="R1351" i="1"/>
  <c r="R1339" i="1"/>
  <c r="R1327" i="1"/>
  <c r="R1315" i="1"/>
  <c r="R1303" i="1"/>
  <c r="R1291" i="1"/>
  <c r="R192" i="1"/>
  <c r="R1373" i="1"/>
  <c r="R1361" i="1"/>
  <c r="R1349" i="1"/>
  <c r="R1337" i="1"/>
  <c r="R1325" i="1"/>
  <c r="R1313" i="1"/>
  <c r="R1301" i="1"/>
  <c r="R1370" i="1"/>
  <c r="R1358" i="1"/>
  <c r="R1346" i="1"/>
  <c r="R1334" i="1"/>
  <c r="R1322" i="1"/>
  <c r="R1310" i="1"/>
  <c r="R1298" i="1"/>
  <c r="R1368" i="1"/>
  <c r="R1356" i="1"/>
  <c r="R1344" i="1"/>
  <c r="R1332" i="1"/>
  <c r="R1320" i="1"/>
  <c r="R1308" i="1"/>
  <c r="R1296" i="1"/>
  <c r="Y1280" i="1"/>
  <c r="Y1203" i="1"/>
  <c r="Y1079" i="1"/>
  <c r="Y1165" i="1"/>
  <c r="Y1009" i="1"/>
  <c r="Y709" i="1"/>
  <c r="Y697" i="1"/>
  <c r="Y685" i="1"/>
  <c r="Y673" i="1"/>
  <c r="Y661" i="1"/>
  <c r="Y313" i="1"/>
  <c r="Y301" i="1"/>
  <c r="Y289" i="1"/>
  <c r="Y1235" i="1"/>
  <c r="Y1182" i="1"/>
  <c r="Y1147" i="1"/>
  <c r="Y829" i="1"/>
  <c r="Y649" i="1"/>
  <c r="Y529" i="1"/>
  <c r="Y517" i="1"/>
  <c r="Y1176" i="1"/>
  <c r="Y1211" i="1"/>
  <c r="Y997" i="1"/>
  <c r="Y989" i="1"/>
  <c r="Y986" i="1"/>
  <c r="Y983" i="1"/>
  <c r="Y980" i="1"/>
  <c r="Y977" i="1"/>
  <c r="Y974" i="1"/>
  <c r="Y971" i="1"/>
  <c r="Y968" i="1"/>
  <c r="Y965" i="1"/>
  <c r="Y957" i="1"/>
  <c r="Y954" i="1"/>
  <c r="Y951" i="1"/>
  <c r="Y948" i="1"/>
  <c r="Y945" i="1"/>
  <c r="Y942" i="1"/>
  <c r="Y939" i="1"/>
  <c r="Y936" i="1"/>
  <c r="Y933" i="1"/>
  <c r="Y930" i="1"/>
  <c r="Y927" i="1"/>
  <c r="Y924" i="1"/>
  <c r="Y921" i="1"/>
  <c r="Y918" i="1"/>
  <c r="Y915" i="1"/>
  <c r="Y912" i="1"/>
  <c r="Y909" i="1"/>
  <c r="Y906" i="1"/>
  <c r="Y903" i="1"/>
  <c r="Y900" i="1"/>
  <c r="Y897" i="1"/>
  <c r="Y894" i="1"/>
  <c r="Y891" i="1"/>
  <c r="Y826" i="1"/>
  <c r="Y782" i="1"/>
  <c r="Y779" i="1"/>
  <c r="Y776" i="1"/>
  <c r="Y646" i="1"/>
  <c r="Y643" i="1"/>
  <c r="Y640" i="1"/>
  <c r="Y637" i="1"/>
  <c r="Y634" i="1"/>
  <c r="Y631" i="1"/>
  <c r="Y593" i="1"/>
  <c r="Y590" i="1"/>
  <c r="Y587" i="1"/>
  <c r="Y543" i="1"/>
  <c r="Y508" i="1"/>
  <c r="Y505" i="1"/>
  <c r="Y472" i="1"/>
  <c r="Y446" i="1"/>
  <c r="Y443" i="1"/>
  <c r="Y440" i="1"/>
  <c r="Y437" i="1"/>
  <c r="Y434" i="1"/>
  <c r="Y431" i="1"/>
  <c r="Y428" i="1"/>
  <c r="Y425" i="1"/>
  <c r="Y422" i="1"/>
  <c r="Y419" i="1"/>
  <c r="Y416" i="1"/>
  <c r="Y413" i="1"/>
  <c r="Y410" i="1"/>
  <c r="Y407" i="1"/>
  <c r="Y404" i="1"/>
  <c r="Y401" i="1"/>
  <c r="Y398" i="1"/>
  <c r="Y1369" i="1"/>
  <c r="Y1357" i="1"/>
  <c r="Y1345" i="1"/>
  <c r="Y1333" i="1"/>
  <c r="Y1321" i="1"/>
  <c r="Y1309" i="1"/>
  <c r="Y1297" i="1"/>
  <c r="Y1179" i="1"/>
  <c r="Y1217" i="1"/>
  <c r="Y1060" i="1"/>
  <c r="Y1046" i="1"/>
  <c r="Y469" i="1"/>
  <c r="Y1223" i="1"/>
  <c r="Y1185" i="1"/>
  <c r="Y1129" i="1"/>
  <c r="Y1282" i="1"/>
  <c r="Y1066" i="1"/>
  <c r="Y1043" i="1"/>
  <c r="Y1011" i="1"/>
  <c r="Y1276" i="1"/>
  <c r="Y1273" i="1"/>
  <c r="Y1270" i="1"/>
  <c r="Y1267" i="1"/>
  <c r="Y1264" i="1"/>
  <c r="Y1261" i="1"/>
  <c r="Y1258" i="1"/>
  <c r="Y1255" i="1"/>
  <c r="Y1252" i="1"/>
  <c r="Y1249" i="1"/>
  <c r="Y1246" i="1"/>
  <c r="Y1243" i="1"/>
  <c r="Y1240" i="1"/>
  <c r="Y1199" i="1"/>
  <c r="Y1196" i="1"/>
  <c r="Y1193" i="1"/>
  <c r="Y1190" i="1"/>
  <c r="Y1164" i="1"/>
  <c r="Y1161" i="1"/>
  <c r="Y1054" i="1"/>
  <c r="Y1051" i="1"/>
  <c r="Y1034" i="1"/>
  <c r="Y1031" i="1"/>
  <c r="Y1028" i="1"/>
  <c r="Y1025" i="1"/>
  <c r="Y994" i="1"/>
  <c r="Y962" i="1"/>
  <c r="Y959" i="1"/>
  <c r="Y831" i="1"/>
  <c r="Y817" i="1"/>
  <c r="Y814" i="1"/>
  <c r="Y811" i="1"/>
  <c r="Y808" i="1"/>
  <c r="Y805" i="1"/>
  <c r="Y802" i="1"/>
  <c r="Y799" i="1"/>
  <c r="Y796" i="1"/>
  <c r="Y793" i="1"/>
  <c r="Y790" i="1"/>
  <c r="Y787" i="1"/>
  <c r="Y1226" i="1"/>
  <c r="Y1167" i="1"/>
  <c r="Y1141" i="1"/>
  <c r="Y1117" i="1"/>
  <c r="Y1105" i="1"/>
  <c r="Y1288" i="1"/>
  <c r="Y1205" i="1"/>
  <c r="Y1049" i="1"/>
  <c r="Y1078" i="1"/>
  <c r="Y1069" i="1"/>
  <c r="Y1037" i="1"/>
  <c r="Y1237" i="1"/>
  <c r="Y601" i="1"/>
  <c r="Y493" i="1"/>
  <c r="Y1229" i="1"/>
  <c r="Y1170" i="1"/>
  <c r="Y1153" i="1"/>
  <c r="Y1093" i="1"/>
  <c r="Y1220" i="1"/>
  <c r="Y1075" i="1"/>
  <c r="Y1063" i="1"/>
  <c r="Y1287" i="1"/>
  <c r="Y1281" i="1"/>
  <c r="Y1219" i="1"/>
  <c r="Y1213" i="1"/>
  <c r="Y1207" i="1"/>
  <c r="Y1083" i="1"/>
  <c r="Y985" i="1"/>
  <c r="Y973" i="1"/>
  <c r="Y825" i="1"/>
  <c r="Y781" i="1"/>
  <c r="Y778" i="1"/>
  <c r="Y775" i="1"/>
  <c r="Y645" i="1"/>
  <c r="Y642" i="1"/>
  <c r="Y639" i="1"/>
  <c r="Y636" i="1"/>
  <c r="Y633" i="1"/>
  <c r="Y630" i="1"/>
  <c r="Y592" i="1"/>
  <c r="Y589" i="1"/>
  <c r="Y586" i="1"/>
  <c r="Y542" i="1"/>
  <c r="Y510" i="1"/>
  <c r="Y507" i="1"/>
  <c r="Y504" i="1"/>
  <c r="Y474" i="1"/>
  <c r="Y471" i="1"/>
  <c r="Y448" i="1"/>
  <c r="Y445" i="1"/>
  <c r="Y442" i="1"/>
  <c r="Y439" i="1"/>
  <c r="Y436" i="1"/>
  <c r="Y1238" i="1"/>
  <c r="Y1188" i="1"/>
  <c r="Y1285" i="1"/>
  <c r="Y1279" i="1"/>
  <c r="Y1072" i="1"/>
  <c r="Y1057" i="1"/>
  <c r="Y1040" i="1"/>
  <c r="Y1225" i="1"/>
  <c r="Y1284" i="1"/>
  <c r="Y1222" i="1"/>
  <c r="Y1216" i="1"/>
  <c r="Y1210" i="1"/>
  <c r="Y1204" i="1"/>
  <c r="Y1080" i="1"/>
  <c r="Y1077" i="1"/>
  <c r="Y1074" i="1"/>
  <c r="Y1071" i="1"/>
  <c r="Y1068" i="1"/>
  <c r="Y1065" i="1"/>
  <c r="Y1062" i="1"/>
  <c r="Y1059" i="1"/>
  <c r="Y1045" i="1"/>
  <c r="Y1042" i="1"/>
  <c r="Y1039" i="1"/>
  <c r="Y1010" i="1"/>
  <c r="Y996" i="1"/>
  <c r="Y887" i="1"/>
  <c r="Y884" i="1"/>
  <c r="Y881" i="1"/>
  <c r="Y878" i="1"/>
  <c r="Y875" i="1"/>
  <c r="Y872" i="1"/>
  <c r="Y869" i="1"/>
  <c r="Y866" i="1"/>
  <c r="Y863" i="1"/>
  <c r="Y860" i="1"/>
  <c r="Y857" i="1"/>
  <c r="Y854" i="1"/>
  <c r="Y851" i="1"/>
  <c r="Y848" i="1"/>
  <c r="Y845" i="1"/>
  <c r="Y842" i="1"/>
  <c r="Y839" i="1"/>
  <c r="Y836" i="1"/>
  <c r="Y833" i="1"/>
  <c r="Y822" i="1"/>
  <c r="Y819" i="1"/>
  <c r="Y770" i="1"/>
  <c r="Y767" i="1"/>
  <c r="Y764" i="1"/>
  <c r="Y761" i="1"/>
  <c r="Y758" i="1"/>
  <c r="Y755" i="1"/>
  <c r="Y752" i="1"/>
  <c r="Y749" i="1"/>
  <c r="Y1173" i="1"/>
  <c r="Y1150" i="1"/>
  <c r="Y1214" i="1"/>
  <c r="Y1081" i="1"/>
  <c r="Y1202" i="1"/>
  <c r="Y1201" i="1"/>
  <c r="Y1033" i="1"/>
  <c r="Y961" i="1"/>
  <c r="Y553" i="1"/>
  <c r="Y1232" i="1"/>
  <c r="Y1156" i="1"/>
  <c r="Y1144" i="1"/>
  <c r="Y1208" i="1"/>
  <c r="Y1084" i="1"/>
  <c r="Y1189" i="1"/>
  <c r="Y1177" i="1"/>
  <c r="Y1021" i="1"/>
  <c r="Y827" i="1"/>
  <c r="Y650" i="1"/>
  <c r="Y647" i="1"/>
  <c r="Y609" i="1"/>
  <c r="Y606" i="1"/>
  <c r="Y603" i="1"/>
  <c r="Y600" i="1"/>
  <c r="Y597" i="1"/>
  <c r="Y336" i="1"/>
  <c r="Y275" i="1"/>
  <c r="Y272" i="1"/>
  <c r="Y247" i="1"/>
  <c r="Y242" i="1"/>
  <c r="Y239" i="1"/>
  <c r="Y236" i="1"/>
  <c r="Y213" i="1"/>
  <c r="Y184" i="1"/>
  <c r="Y181" i="1"/>
  <c r="Y178" i="1"/>
  <c r="Y175" i="1"/>
  <c r="Y172" i="1"/>
  <c r="Y128" i="1"/>
  <c r="Y125" i="1"/>
  <c r="Y122" i="1"/>
  <c r="Y119" i="1"/>
  <c r="Y87" i="1"/>
  <c r="Y84" i="1"/>
  <c r="Y81" i="1"/>
  <c r="Y78" i="1"/>
  <c r="Y75" i="1"/>
  <c r="Y72" i="1"/>
  <c r="Y69" i="1"/>
  <c r="Y66" i="1"/>
  <c r="Y63" i="1"/>
  <c r="Y60" i="1"/>
  <c r="Y57" i="1"/>
  <c r="Y54" i="1"/>
  <c r="Y51" i="1"/>
  <c r="Y48" i="1"/>
  <c r="Y45" i="1"/>
  <c r="Y42" i="1"/>
  <c r="Y39" i="1"/>
  <c r="Y36" i="1"/>
  <c r="Y33" i="1"/>
  <c r="Y30" i="1"/>
  <c r="Y27" i="1"/>
  <c r="Y24" i="1"/>
  <c r="Y21" i="1"/>
  <c r="Y18" i="1"/>
  <c r="Y15" i="1"/>
  <c r="Y12" i="1"/>
  <c r="Y9" i="1"/>
  <c r="Y6" i="1"/>
  <c r="Y3" i="1"/>
  <c r="Y1370" i="1"/>
  <c r="Y1358" i="1"/>
  <c r="Y1346" i="1"/>
  <c r="Y1334" i="1"/>
  <c r="Y1322" i="1"/>
  <c r="Y1310" i="1"/>
  <c r="Y1298" i="1"/>
  <c r="Z1307" i="1"/>
  <c r="Y784" i="1"/>
  <c r="Y773" i="1"/>
  <c r="Y714" i="1"/>
  <c r="Y711" i="1"/>
  <c r="Y708" i="1"/>
  <c r="Y705" i="1"/>
  <c r="Y702" i="1"/>
  <c r="Y699" i="1"/>
  <c r="Y696" i="1"/>
  <c r="Y693" i="1"/>
  <c r="Y690" i="1"/>
  <c r="Y687" i="1"/>
  <c r="Y684" i="1"/>
  <c r="Y681" i="1"/>
  <c r="Y678" i="1"/>
  <c r="Y675" i="1"/>
  <c r="Y672" i="1"/>
  <c r="Y669" i="1"/>
  <c r="Y666" i="1"/>
  <c r="Y663" i="1"/>
  <c r="Y660" i="1"/>
  <c r="Y657" i="1"/>
  <c r="Y654" i="1"/>
  <c r="Y651" i="1"/>
  <c r="Y628" i="1"/>
  <c r="Y625" i="1"/>
  <c r="Y622" i="1"/>
  <c r="Y619" i="1"/>
  <c r="Y616" i="1"/>
  <c r="Y613" i="1"/>
  <c r="Y610" i="1"/>
  <c r="Y563" i="1"/>
  <c r="Y560" i="1"/>
  <c r="Y557" i="1"/>
  <c r="Y554" i="1"/>
  <c r="Y551" i="1"/>
  <c r="Y531" i="1"/>
  <c r="Y477" i="1"/>
  <c r="Y457" i="1"/>
  <c r="Y392" i="1"/>
  <c r="Y389" i="1"/>
  <c r="Y386" i="1"/>
  <c r="Y383" i="1"/>
  <c r="Y380" i="1"/>
  <c r="Y377" i="1"/>
  <c r="Y374" i="1"/>
  <c r="Y371" i="1"/>
  <c r="Y368" i="1"/>
  <c r="Y365" i="1"/>
  <c r="Y362" i="1"/>
  <c r="Y359" i="1"/>
  <c r="Y356" i="1"/>
  <c r="Y353" i="1"/>
  <c r="Y350" i="1"/>
  <c r="Y312" i="1"/>
  <c r="Y309" i="1"/>
  <c r="Y306" i="1"/>
  <c r="Y303" i="1"/>
  <c r="Y300" i="1"/>
  <c r="Y297" i="1"/>
  <c r="Y294" i="1"/>
  <c r="Y291" i="1"/>
  <c r="Y288" i="1"/>
  <c r="Y285" i="1"/>
  <c r="Y269" i="1"/>
  <c r="Y266" i="1"/>
  <c r="Y263" i="1"/>
  <c r="Y252" i="1"/>
  <c r="Y207" i="1"/>
  <c r="Y204" i="1"/>
  <c r="Y169" i="1"/>
  <c r="Y166" i="1"/>
  <c r="Y163" i="1"/>
  <c r="Y160" i="1"/>
  <c r="Y116" i="1"/>
  <c r="Z1375" i="1"/>
  <c r="Y1368" i="1"/>
  <c r="Y1356" i="1"/>
  <c r="Y1344" i="1"/>
  <c r="Y1332" i="1"/>
  <c r="Y1320" i="1"/>
  <c r="Y1308" i="1"/>
  <c r="Y1296" i="1"/>
  <c r="Z1305" i="1"/>
  <c r="Y1367" i="1"/>
  <c r="Y1355" i="1"/>
  <c r="Y1343" i="1"/>
  <c r="Y1331" i="1"/>
  <c r="Y1319" i="1"/>
  <c r="Y1307" i="1"/>
  <c r="Y1295" i="1"/>
  <c r="Y433" i="1"/>
  <c r="Y430" i="1"/>
  <c r="Y427" i="1"/>
  <c r="Y424" i="1"/>
  <c r="Y421" i="1"/>
  <c r="Y418" i="1"/>
  <c r="Y415" i="1"/>
  <c r="Y412" i="1"/>
  <c r="Y409" i="1"/>
  <c r="Y406" i="1"/>
  <c r="Y403" i="1"/>
  <c r="Y400" i="1"/>
  <c r="Y338" i="1"/>
  <c r="Y277" i="1"/>
  <c r="Y274" i="1"/>
  <c r="Y249" i="1"/>
  <c r="Y246" i="1"/>
  <c r="Y241" i="1"/>
  <c r="Y238" i="1"/>
  <c r="Y212" i="1"/>
  <c r="Y183" i="1"/>
  <c r="Y180" i="1"/>
  <c r="Y177" i="1"/>
  <c r="Y174" i="1"/>
  <c r="Y127" i="1"/>
  <c r="Y124" i="1"/>
  <c r="Y121" i="1"/>
  <c r="Y118" i="1"/>
  <c r="Y89" i="1"/>
  <c r="Y86" i="1"/>
  <c r="Y83" i="1"/>
  <c r="Y80" i="1"/>
  <c r="Y77" i="1"/>
  <c r="Y74" i="1"/>
  <c r="Y71" i="1"/>
  <c r="Y68" i="1"/>
  <c r="Y65" i="1"/>
  <c r="Y62" i="1"/>
  <c r="Y59" i="1"/>
  <c r="Y56" i="1"/>
  <c r="Y53" i="1"/>
  <c r="Y50" i="1"/>
  <c r="Y47" i="1"/>
  <c r="Y44" i="1"/>
  <c r="Y41" i="1"/>
  <c r="Y38" i="1"/>
  <c r="Y35" i="1"/>
  <c r="Y32" i="1"/>
  <c r="Y29" i="1"/>
  <c r="Y26" i="1"/>
  <c r="Y23" i="1"/>
  <c r="Y20" i="1"/>
  <c r="Y17" i="1"/>
  <c r="Y14" i="1"/>
  <c r="Y11" i="1"/>
  <c r="Y8" i="1"/>
  <c r="Y5" i="1"/>
  <c r="Y1366" i="1"/>
  <c r="Y1354" i="1"/>
  <c r="Y1342" i="1"/>
  <c r="Y1330" i="1"/>
  <c r="Y1318" i="1"/>
  <c r="Y1306" i="1"/>
  <c r="Y1294" i="1"/>
  <c r="Y746" i="1"/>
  <c r="Y743" i="1"/>
  <c r="Y740" i="1"/>
  <c r="Y737" i="1"/>
  <c r="Y734" i="1"/>
  <c r="Y731" i="1"/>
  <c r="Y728" i="1"/>
  <c r="Y725" i="1"/>
  <c r="Y722" i="1"/>
  <c r="Y719" i="1"/>
  <c r="Y583" i="1"/>
  <c r="Y580" i="1"/>
  <c r="Y577" i="1"/>
  <c r="Y574" i="1"/>
  <c r="Y571" i="1"/>
  <c r="Y568" i="1"/>
  <c r="Y565" i="1"/>
  <c r="Y539" i="1"/>
  <c r="Y536" i="1"/>
  <c r="Y533" i="1"/>
  <c r="Y479" i="1"/>
  <c r="Y468" i="1"/>
  <c r="Y465" i="1"/>
  <c r="Y462" i="1"/>
  <c r="Y459" i="1"/>
  <c r="Y397" i="1"/>
  <c r="Y335" i="1"/>
  <c r="Y332" i="1"/>
  <c r="Y329" i="1"/>
  <c r="Y326" i="1"/>
  <c r="Y323" i="1"/>
  <c r="Y320" i="1"/>
  <c r="Y317" i="1"/>
  <c r="Y314" i="1"/>
  <c r="Y282" i="1"/>
  <c r="Y254" i="1"/>
  <c r="Y235" i="1"/>
  <c r="Y232" i="1"/>
  <c r="Y229" i="1"/>
  <c r="Y226" i="1"/>
  <c r="Y223" i="1"/>
  <c r="Y220" i="1"/>
  <c r="Y217" i="1"/>
  <c r="Y171" i="1"/>
  <c r="Y1365" i="1"/>
  <c r="Y1353" i="1"/>
  <c r="Y1341" i="1"/>
  <c r="Y1329" i="1"/>
  <c r="Y1317" i="1"/>
  <c r="Y1305" i="1"/>
  <c r="Y1293" i="1"/>
  <c r="Y385" i="1"/>
  <c r="Y373" i="1"/>
  <c r="Y361" i="1"/>
  <c r="Y349" i="1"/>
  <c r="Y1364" i="1"/>
  <c r="Y1352" i="1"/>
  <c r="Y1340" i="1"/>
  <c r="Y1328" i="1"/>
  <c r="Y1316" i="1"/>
  <c r="Y1304" i="1"/>
  <c r="Y1292" i="1"/>
  <c r="Y594" i="1"/>
  <c r="Y547" i="1"/>
  <c r="Y544" i="1"/>
  <c r="Y527" i="1"/>
  <c r="Y524" i="1"/>
  <c r="Y521" i="1"/>
  <c r="Y518" i="1"/>
  <c r="Y515" i="1"/>
  <c r="Y512" i="1"/>
  <c r="Y501" i="1"/>
  <c r="Y498" i="1"/>
  <c r="Y495" i="1"/>
  <c r="Y492" i="1"/>
  <c r="Y489" i="1"/>
  <c r="Y486" i="1"/>
  <c r="Y476" i="1"/>
  <c r="Y453" i="1"/>
  <c r="Y450" i="1"/>
  <c r="Y780" i="1"/>
  <c r="Y777" i="1"/>
  <c r="Y774" i="1"/>
  <c r="Y644" i="1"/>
  <c r="Y641" i="1"/>
  <c r="Y638" i="1"/>
  <c r="Y635" i="1"/>
  <c r="Y632" i="1"/>
  <c r="Y591" i="1"/>
  <c r="Y588" i="1"/>
  <c r="Y585" i="1"/>
  <c r="Y541" i="1"/>
  <c r="Y509" i="1"/>
  <c r="Y506" i="1"/>
  <c r="Y503" i="1"/>
  <c r="Y473" i="1"/>
  <c r="Y470" i="1"/>
  <c r="Y447" i="1"/>
  <c r="Y444" i="1"/>
  <c r="Y441" i="1"/>
  <c r="Y438" i="1"/>
  <c r="Y435" i="1"/>
  <c r="Y432" i="1"/>
  <c r="Y429" i="1"/>
  <c r="Y426" i="1"/>
  <c r="Y423" i="1"/>
  <c r="Y420" i="1"/>
  <c r="Y417" i="1"/>
  <c r="Y414" i="1"/>
  <c r="Y411" i="1"/>
  <c r="Y408" i="1"/>
  <c r="Y405" i="1"/>
  <c r="Y402" i="1"/>
  <c r="Y399" i="1"/>
  <c r="Y337" i="1"/>
  <c r="Y276" i="1"/>
  <c r="Y273" i="1"/>
  <c r="Y248" i="1"/>
  <c r="Y240" i="1"/>
  <c r="Y237" i="1"/>
  <c r="Y211" i="1"/>
  <c r="Y185" i="1"/>
  <c r="Y182" i="1"/>
  <c r="Y179" i="1"/>
  <c r="Y176" i="1"/>
  <c r="Y173" i="1"/>
  <c r="Y129" i="1"/>
  <c r="Y126" i="1"/>
  <c r="Y123" i="1"/>
  <c r="Y120" i="1"/>
  <c r="Y88" i="1"/>
  <c r="Y85" i="1"/>
  <c r="Y82" i="1"/>
  <c r="Y79" i="1"/>
  <c r="Y76" i="1"/>
  <c r="Y73" i="1"/>
  <c r="Y70" i="1"/>
  <c r="Y67" i="1"/>
  <c r="Y64" i="1"/>
  <c r="Y61" i="1"/>
  <c r="Y58" i="1"/>
  <c r="Y55" i="1"/>
  <c r="Y52" i="1"/>
  <c r="Y49" i="1"/>
  <c r="Y46" i="1"/>
  <c r="Y43" i="1"/>
  <c r="Y40" i="1"/>
  <c r="Y37" i="1"/>
  <c r="Y34" i="1"/>
  <c r="Y31" i="1"/>
  <c r="Y28" i="1"/>
  <c r="Y25" i="1"/>
  <c r="Y22" i="1"/>
  <c r="Y19" i="1"/>
  <c r="Y16" i="1"/>
  <c r="Y13" i="1"/>
  <c r="Y10" i="1"/>
  <c r="Y7" i="1"/>
  <c r="Y4" i="1"/>
  <c r="Y1374" i="1"/>
  <c r="Y1362" i="1"/>
  <c r="Y1338" i="1"/>
  <c r="Y1326" i="1"/>
  <c r="Y1314" i="1"/>
  <c r="Y1302" i="1"/>
  <c r="Y1290" i="1"/>
  <c r="Y1076" i="1"/>
  <c r="Y1073" i="1"/>
  <c r="Y1070" i="1"/>
  <c r="Y1067" i="1"/>
  <c r="Y1064" i="1"/>
  <c r="Y1061" i="1"/>
  <c r="Y1058" i="1"/>
  <c r="Y1044" i="1"/>
  <c r="Y1041" i="1"/>
  <c r="Y1038" i="1"/>
  <c r="Y1012" i="1"/>
  <c r="Y995" i="1"/>
  <c r="Y886" i="1"/>
  <c r="Y883" i="1"/>
  <c r="Y880" i="1"/>
  <c r="Y877" i="1"/>
  <c r="Y874" i="1"/>
  <c r="Y871" i="1"/>
  <c r="Y868" i="1"/>
  <c r="Y865" i="1"/>
  <c r="Y862" i="1"/>
  <c r="Y859" i="1"/>
  <c r="Y856" i="1"/>
  <c r="Y853" i="1"/>
  <c r="Y850" i="1"/>
  <c r="Y847" i="1"/>
  <c r="Y844" i="1"/>
  <c r="Y841" i="1"/>
  <c r="Y838" i="1"/>
  <c r="Y835" i="1"/>
  <c r="Y832" i="1"/>
  <c r="Y824" i="1"/>
  <c r="Y821" i="1"/>
  <c r="Y818" i="1"/>
  <c r="Y769" i="1"/>
  <c r="Y766" i="1"/>
  <c r="Y763" i="1"/>
  <c r="Y760" i="1"/>
  <c r="Y757" i="1"/>
  <c r="Y754" i="1"/>
  <c r="Y751" i="1"/>
  <c r="Y748" i="1"/>
  <c r="Y745" i="1"/>
  <c r="Y739" i="1"/>
  <c r="Y736" i="1"/>
  <c r="Y727" i="1"/>
  <c r="Y724" i="1"/>
  <c r="Y573" i="1"/>
  <c r="Y535" i="1"/>
  <c r="Y532" i="1"/>
  <c r="Y331" i="1"/>
  <c r="Y328" i="1"/>
  <c r="Y319" i="1"/>
  <c r="Y316" i="1"/>
  <c r="Z1296" i="1"/>
  <c r="Y1373" i="1"/>
  <c r="Y1361" i="1"/>
  <c r="Y1349" i="1"/>
  <c r="Y1337" i="1"/>
  <c r="Y1325" i="1"/>
  <c r="Y1313" i="1"/>
  <c r="Y1301" i="1"/>
  <c r="Z1346" i="1"/>
  <c r="Z1334" i="1"/>
  <c r="Z1322" i="1"/>
  <c r="Z1310" i="1"/>
  <c r="Y742" i="1"/>
  <c r="Y733" i="1"/>
  <c r="Y730" i="1"/>
  <c r="Y721" i="1"/>
  <c r="Y718" i="1"/>
  <c r="Y629" i="1"/>
  <c r="Y582" i="1"/>
  <c r="Y579" i="1"/>
  <c r="Y576" i="1"/>
  <c r="Y570" i="1"/>
  <c r="Y567" i="1"/>
  <c r="Y538" i="1"/>
  <c r="Y481" i="1"/>
  <c r="Y478" i="1"/>
  <c r="Y467" i="1"/>
  <c r="Y464" i="1"/>
  <c r="Y461" i="1"/>
  <c r="Y396" i="1"/>
  <c r="Y334" i="1"/>
  <c r="Y325" i="1"/>
  <c r="Y322" i="1"/>
  <c r="Y234" i="1"/>
  <c r="Y231" i="1"/>
  <c r="Y228" i="1"/>
  <c r="Y222" i="1"/>
  <c r="Y219" i="1"/>
  <c r="Z1350" i="1"/>
  <c r="Y1350" i="1"/>
  <c r="Z1294" i="1"/>
  <c r="Z1285" i="1"/>
  <c r="Z1306" i="1"/>
  <c r="T1304" i="1"/>
  <c r="P1352" i="1"/>
  <c r="P1320" i="1"/>
  <c r="Z1338" i="1"/>
  <c r="T1340" i="1"/>
  <c r="Z1374" i="1"/>
  <c r="R1372" i="1"/>
  <c r="R1360" i="1"/>
  <c r="R1336" i="1"/>
  <c r="R1324" i="1"/>
  <c r="R1300" i="1"/>
  <c r="Z1333" i="1"/>
  <c r="Z1343" i="1"/>
  <c r="Z1331" i="1"/>
  <c r="T1364" i="1"/>
  <c r="P1338" i="1"/>
  <c r="P1308" i="1"/>
  <c r="Z1342" i="1"/>
  <c r="Z1318" i="1"/>
  <c r="R525" i="1"/>
  <c r="R239" i="1"/>
  <c r="R768" i="1"/>
  <c r="R950" i="1"/>
  <c r="R385" i="1"/>
  <c r="R349" i="1"/>
  <c r="R1033" i="1"/>
  <c r="R861" i="1"/>
  <c r="R849" i="1"/>
  <c r="R128" i="1"/>
  <c r="T1289" i="1"/>
  <c r="S981" i="1"/>
  <c r="R923" i="1"/>
  <c r="T716" i="1"/>
  <c r="T678" i="1"/>
  <c r="T671" i="1"/>
  <c r="T1263" i="1"/>
  <c r="R587" i="1"/>
  <c r="R580" i="1"/>
  <c r="R434" i="1"/>
  <c r="T433" i="1"/>
  <c r="T209" i="1"/>
  <c r="P113" i="1"/>
  <c r="T101" i="1"/>
  <c r="Z1320" i="1"/>
  <c r="Z1290" i="1"/>
  <c r="T1318" i="1"/>
  <c r="S1342" i="1"/>
  <c r="P1362" i="1"/>
  <c r="P1302" i="1"/>
  <c r="Z1369" i="1"/>
  <c r="S1306" i="1"/>
  <c r="Z1344" i="1"/>
  <c r="P1375" i="1"/>
  <c r="P1339" i="1"/>
  <c r="P1303" i="1"/>
  <c r="Z1368" i="1"/>
  <c r="P1369" i="1"/>
  <c r="P1351" i="1"/>
  <c r="P1333" i="1"/>
  <c r="P1315" i="1"/>
  <c r="P1297" i="1"/>
  <c r="Z875" i="1"/>
  <c r="R1180" i="1"/>
  <c r="R554" i="1"/>
  <c r="R547" i="1"/>
  <c r="R1215" i="1"/>
  <c r="R1074" i="1"/>
  <c r="R1002" i="1"/>
  <c r="R965" i="1"/>
  <c r="R889" i="1"/>
  <c r="R882" i="1"/>
  <c r="R582" i="1"/>
  <c r="R549" i="1"/>
  <c r="R1250" i="1"/>
  <c r="R1182" i="1"/>
  <c r="R971" i="1"/>
  <c r="R797" i="1"/>
  <c r="R689" i="1"/>
  <c r="R209" i="1"/>
  <c r="R1085" i="1"/>
  <c r="R1069" i="1"/>
  <c r="R872" i="1"/>
  <c r="R827" i="1"/>
  <c r="R493" i="1"/>
  <c r="R1231" i="1"/>
  <c r="R1029" i="1"/>
  <c r="R691" i="1"/>
  <c r="R343" i="1"/>
  <c r="R1233" i="1"/>
  <c r="S1232" i="1"/>
  <c r="R1094" i="1"/>
  <c r="R1078" i="1"/>
  <c r="T975" i="1"/>
  <c r="R738" i="1"/>
  <c r="R693" i="1"/>
  <c r="T692" i="1"/>
  <c r="S631" i="1"/>
  <c r="R546" i="1"/>
  <c r="T328" i="1"/>
  <c r="S184" i="1"/>
  <c r="R118" i="1"/>
  <c r="S1234" i="1"/>
  <c r="T1081" i="1"/>
  <c r="S832" i="1"/>
  <c r="P800" i="1"/>
  <c r="R646" i="1"/>
  <c r="P638" i="1"/>
  <c r="S584" i="1"/>
  <c r="P545" i="1"/>
  <c r="S477" i="1"/>
  <c r="R437" i="1"/>
  <c r="R173" i="1"/>
  <c r="R26" i="1"/>
  <c r="R14" i="1"/>
  <c r="Z1362" i="1"/>
  <c r="Z1326" i="1"/>
  <c r="Z1303" i="1"/>
  <c r="T1354" i="1"/>
  <c r="T1328" i="1"/>
  <c r="S1364" i="1"/>
  <c r="S1340" i="1"/>
  <c r="S1316" i="1"/>
  <c r="S1292" i="1"/>
  <c r="P1368" i="1"/>
  <c r="P1350" i="1"/>
  <c r="P1332" i="1"/>
  <c r="P1314" i="1"/>
  <c r="P1296" i="1"/>
  <c r="P1114" i="1"/>
  <c r="S1081" i="1"/>
  <c r="S1018" i="1"/>
  <c r="P694" i="1"/>
  <c r="T538" i="1"/>
  <c r="P328" i="1"/>
  <c r="S290" i="1"/>
  <c r="T227" i="1"/>
  <c r="P102" i="1"/>
  <c r="R81" i="1"/>
  <c r="R69" i="1"/>
  <c r="R21" i="1"/>
  <c r="Z1300" i="1"/>
  <c r="T1324" i="1"/>
  <c r="S1360" i="1"/>
  <c r="S1336" i="1"/>
  <c r="S1312" i="1"/>
  <c r="Z1332" i="1"/>
  <c r="R4" i="1"/>
  <c r="Z1357" i="1"/>
  <c r="Z1321" i="1"/>
  <c r="T1352" i="1"/>
  <c r="P1328" i="1"/>
  <c r="P1292" i="1"/>
  <c r="R114" i="1"/>
  <c r="T113" i="1"/>
  <c r="T97" i="1"/>
  <c r="Z1356" i="1"/>
  <c r="Z1297" i="1"/>
  <c r="P1363" i="1"/>
  <c r="P1345" i="1"/>
  <c r="P1327" i="1"/>
  <c r="P1309" i="1"/>
  <c r="P1291" i="1"/>
  <c r="Z1366" i="1"/>
  <c r="Z1314" i="1"/>
  <c r="T1372" i="1"/>
  <c r="Z1345" i="1"/>
  <c r="T1312" i="1"/>
  <c r="S1304" i="1"/>
  <c r="P1358" i="1"/>
  <c r="P1322" i="1"/>
  <c r="Z1361" i="1"/>
  <c r="Z1339" i="1"/>
  <c r="Z1302" i="1"/>
  <c r="Z1367" i="1"/>
  <c r="Z1355" i="1"/>
  <c r="Z1319" i="1"/>
  <c r="Z1301" i="1"/>
  <c r="Z1354" i="1"/>
  <c r="Z1330" i="1"/>
  <c r="Z1337" i="1"/>
  <c r="Z1359" i="1"/>
  <c r="Z1347" i="1"/>
  <c r="Z1335" i="1"/>
  <c r="Z1323" i="1"/>
  <c r="Z1311" i="1"/>
  <c r="Z1299" i="1"/>
  <c r="Z1313" i="1"/>
  <c r="Z97" i="1"/>
  <c r="Z1373" i="1"/>
  <c r="Z1349" i="1"/>
  <c r="Z1372" i="1"/>
  <c r="Z1360" i="1"/>
  <c r="Z1348" i="1"/>
  <c r="Z1336" i="1"/>
  <c r="Z1324" i="1"/>
  <c r="Z1312" i="1"/>
  <c r="Z1325" i="1"/>
  <c r="Z1365" i="1"/>
  <c r="Z1353" i="1"/>
  <c r="Z1341" i="1"/>
  <c r="Z1329" i="1"/>
  <c r="Z1317" i="1"/>
  <c r="Z1370" i="1"/>
  <c r="Z1371" i="1"/>
  <c r="Z1070" i="1"/>
  <c r="R1235" i="1"/>
  <c r="R788" i="1"/>
  <c r="R756" i="1"/>
  <c r="Z151" i="1"/>
  <c r="R1202" i="1"/>
  <c r="R1200" i="1"/>
  <c r="R1105" i="1"/>
  <c r="R1066" i="1"/>
  <c r="S1006" i="1"/>
  <c r="P1006" i="1"/>
  <c r="Z748" i="1"/>
  <c r="P710" i="1"/>
  <c r="Z708" i="1"/>
  <c r="R695" i="1"/>
  <c r="R681" i="1"/>
  <c r="R624" i="1"/>
  <c r="R583" i="1"/>
  <c r="Z385" i="1"/>
  <c r="S322" i="1"/>
  <c r="P252" i="1"/>
  <c r="S215" i="1"/>
  <c r="T184" i="1"/>
  <c r="P134" i="1"/>
  <c r="P118" i="1"/>
  <c r="Z101" i="1"/>
  <c r="T991" i="1"/>
  <c r="S991" i="1"/>
  <c r="R1258" i="1"/>
  <c r="R920" i="1"/>
  <c r="R1070" i="1"/>
  <c r="R978" i="1"/>
  <c r="R1271" i="1"/>
  <c r="T1270" i="1"/>
  <c r="S1268" i="1"/>
  <c r="S1266" i="1"/>
  <c r="R1253" i="1"/>
  <c r="P1201" i="1"/>
  <c r="R1156" i="1"/>
  <c r="T1155" i="1"/>
  <c r="R1154" i="1"/>
  <c r="T1042" i="1"/>
  <c r="P1031" i="1"/>
  <c r="P1001" i="1"/>
  <c r="S986" i="1"/>
  <c r="R885" i="1"/>
  <c r="R748" i="1"/>
  <c r="R569" i="1"/>
  <c r="P462" i="1"/>
  <c r="T462" i="1"/>
  <c r="R456" i="1"/>
  <c r="S433" i="1"/>
  <c r="R401" i="1"/>
  <c r="R392" i="1"/>
  <c r="S335" i="1"/>
  <c r="P324" i="1"/>
  <c r="P322" i="1"/>
  <c r="T275" i="1"/>
  <c r="R274" i="1"/>
  <c r="R265" i="1"/>
  <c r="T243" i="1"/>
  <c r="R242" i="1"/>
  <c r="T234" i="1"/>
  <c r="R178" i="1"/>
  <c r="T177" i="1"/>
  <c r="R176" i="1"/>
  <c r="R730" i="1"/>
  <c r="R718" i="1"/>
  <c r="R1133" i="1"/>
  <c r="R1019" i="1"/>
  <c r="R878" i="1"/>
  <c r="S1270" i="1"/>
  <c r="P1134" i="1"/>
  <c r="R1121" i="1"/>
  <c r="P1069" i="1"/>
  <c r="S1069" i="1"/>
  <c r="S1046" i="1"/>
  <c r="P1018" i="1"/>
  <c r="T990" i="1"/>
  <c r="R936" i="1"/>
  <c r="R847" i="1"/>
  <c r="R799" i="1"/>
  <c r="P747" i="1"/>
  <c r="S510" i="1"/>
  <c r="P510" i="1"/>
  <c r="R415" i="1"/>
  <c r="T367" i="1"/>
  <c r="R340" i="1"/>
  <c r="S234" i="1"/>
  <c r="R228" i="1"/>
  <c r="T223" i="1"/>
  <c r="R193" i="1"/>
  <c r="R141" i="1"/>
  <c r="R138" i="1"/>
  <c r="R210" i="1"/>
  <c r="R172" i="1"/>
  <c r="R1243" i="1"/>
  <c r="T1196" i="1"/>
  <c r="P1196" i="1"/>
  <c r="P1187" i="1"/>
  <c r="P1155" i="1"/>
  <c r="P1153" i="1"/>
  <c r="S1153" i="1"/>
  <c r="R1123" i="1"/>
  <c r="R1102" i="1"/>
  <c r="T1082" i="1"/>
  <c r="S1048" i="1"/>
  <c r="R997" i="1"/>
  <c r="T996" i="1"/>
  <c r="R887" i="1"/>
  <c r="R833" i="1"/>
  <c r="R813" i="1"/>
  <c r="R664" i="1"/>
  <c r="R535" i="1"/>
  <c r="P503" i="1"/>
  <c r="P346" i="1"/>
  <c r="P275" i="1"/>
  <c r="R226" i="1"/>
  <c r="P177" i="1"/>
  <c r="S122" i="1"/>
  <c r="P122" i="1"/>
  <c r="R112" i="1"/>
  <c r="Z1254" i="1"/>
  <c r="P1242" i="1"/>
  <c r="S1242" i="1"/>
  <c r="R1025" i="1"/>
  <c r="S1013" i="1"/>
  <c r="S1009" i="1"/>
  <c r="R968" i="1"/>
  <c r="T951" i="1"/>
  <c r="R933" i="1"/>
  <c r="R919" i="1"/>
  <c r="T843" i="1"/>
  <c r="T641" i="1"/>
  <c r="T639" i="1"/>
  <c r="S635" i="1"/>
  <c r="P572" i="1"/>
  <c r="S540" i="1"/>
  <c r="S538" i="1"/>
  <c r="P516" i="1"/>
  <c r="Z494" i="1"/>
  <c r="S489" i="1"/>
  <c r="R462" i="1"/>
  <c r="S452" i="1"/>
  <c r="S434" i="1"/>
  <c r="Z308" i="1"/>
  <c r="T261" i="1"/>
  <c r="P227" i="1"/>
  <c r="R213" i="1"/>
  <c r="P1244" i="1"/>
  <c r="T1244" i="1"/>
  <c r="P1170" i="1"/>
  <c r="S1068" i="1"/>
  <c r="P1066" i="1"/>
  <c r="T1030" i="1"/>
  <c r="R1028" i="1"/>
  <c r="T1026" i="1"/>
  <c r="R1001" i="1"/>
  <c r="P711" i="1"/>
  <c r="T711" i="1"/>
  <c r="T658" i="1"/>
  <c r="S658" i="1"/>
  <c r="S649" i="1"/>
  <c r="T645" i="1"/>
  <c r="T643" i="1"/>
  <c r="S641" i="1"/>
  <c r="S639" i="1"/>
  <c r="S608" i="1"/>
  <c r="R545" i="1"/>
  <c r="P314" i="1"/>
  <c r="T284" i="1"/>
  <c r="R261" i="1"/>
  <c r="P185" i="1"/>
  <c r="R161" i="1"/>
  <c r="Z122" i="1"/>
  <c r="P1184" i="1"/>
  <c r="S1041" i="1"/>
  <c r="P1028" i="1"/>
  <c r="S1017" i="1"/>
  <c r="P1013" i="1"/>
  <c r="T987" i="1"/>
  <c r="S706" i="1"/>
  <c r="T699" i="1"/>
  <c r="P651" i="1"/>
  <c r="S645" i="1"/>
  <c r="P635" i="1"/>
  <c r="P553" i="1"/>
  <c r="T531" i="1"/>
  <c r="S529" i="1"/>
  <c r="P511" i="1"/>
  <c r="P434" i="1"/>
  <c r="T392" i="1"/>
  <c r="R317" i="1"/>
  <c r="S284" i="1"/>
  <c r="S278" i="1"/>
  <c r="R264" i="1"/>
  <c r="P261" i="1"/>
  <c r="R247" i="1"/>
  <c r="P196" i="1"/>
  <c r="T196" i="1"/>
  <c r="S178" i="1"/>
  <c r="Z1200" i="1"/>
  <c r="S1034" i="1"/>
  <c r="P1030" i="1"/>
  <c r="S676" i="1"/>
  <c r="P649" i="1"/>
  <c r="P619" i="1"/>
  <c r="R494" i="1"/>
  <c r="S493" i="1"/>
  <c r="P472" i="1"/>
  <c r="P220" i="1"/>
  <c r="S220" i="1"/>
  <c r="R190" i="1"/>
  <c r="R163" i="1"/>
  <c r="T139" i="1"/>
  <c r="P1367" i="1"/>
  <c r="P1355" i="1"/>
  <c r="P1343" i="1"/>
  <c r="P1331" i="1"/>
  <c r="P1319" i="1"/>
  <c r="P1307" i="1"/>
  <c r="P1295" i="1"/>
  <c r="Z96" i="1"/>
  <c r="R1009" i="1"/>
  <c r="R970" i="1"/>
  <c r="R903" i="1"/>
  <c r="R891" i="1"/>
  <c r="R533" i="1"/>
  <c r="R450" i="1"/>
  <c r="R249" i="1"/>
  <c r="Z120" i="1"/>
  <c r="Z98" i="1"/>
  <c r="Z1364" i="1"/>
  <c r="Z1352" i="1"/>
  <c r="Z1340" i="1"/>
  <c r="Z1328" i="1"/>
  <c r="Z1316" i="1"/>
  <c r="Z1304" i="1"/>
  <c r="Z1292" i="1"/>
  <c r="S1375" i="1"/>
  <c r="S1363" i="1"/>
  <c r="S1351" i="1"/>
  <c r="S1339" i="1"/>
  <c r="S1327" i="1"/>
  <c r="S1315" i="1"/>
  <c r="S1303" i="1"/>
  <c r="S1291" i="1"/>
  <c r="T1369" i="1"/>
  <c r="T1357" i="1"/>
  <c r="T1345" i="1"/>
  <c r="T1333" i="1"/>
  <c r="T1321" i="1"/>
  <c r="T1309" i="1"/>
  <c r="T1297" i="1"/>
  <c r="S1374" i="1"/>
  <c r="S1362" i="1"/>
  <c r="S1350" i="1"/>
  <c r="S1338" i="1"/>
  <c r="S1326" i="1"/>
  <c r="S1314" i="1"/>
  <c r="S1302" i="1"/>
  <c r="S1290" i="1"/>
  <c r="T1368" i="1"/>
  <c r="T1356" i="1"/>
  <c r="T1344" i="1"/>
  <c r="T1332" i="1"/>
  <c r="T1320" i="1"/>
  <c r="T1308" i="1"/>
  <c r="T1296" i="1"/>
  <c r="S1373" i="1"/>
  <c r="S1361" i="1"/>
  <c r="S1349" i="1"/>
  <c r="S1337" i="1"/>
  <c r="S1325" i="1"/>
  <c r="S1313" i="1"/>
  <c r="S1301" i="1"/>
  <c r="T1367" i="1"/>
  <c r="T1355" i="1"/>
  <c r="T1343" i="1"/>
  <c r="T1331" i="1"/>
  <c r="T1319" i="1"/>
  <c r="T1307" i="1"/>
  <c r="T1295" i="1"/>
  <c r="Z48" i="1"/>
  <c r="R28" i="1"/>
  <c r="R16" i="1"/>
  <c r="R101" i="1"/>
  <c r="P1373" i="1"/>
  <c r="P1361" i="1"/>
  <c r="P1349" i="1"/>
  <c r="P1337" i="1"/>
  <c r="P1325" i="1"/>
  <c r="P1313" i="1"/>
  <c r="P1301" i="1"/>
  <c r="P101" i="1"/>
  <c r="R1190" i="1"/>
  <c r="T1189" i="1"/>
  <c r="R1055" i="1"/>
  <c r="T1031" i="1"/>
  <c r="R815" i="1"/>
  <c r="T411" i="1"/>
  <c r="R410" i="1"/>
  <c r="S377" i="1"/>
  <c r="R358" i="1"/>
  <c r="R347" i="1"/>
  <c r="S346" i="1"/>
  <c r="P334" i="1"/>
  <c r="T315" i="1"/>
  <c r="P307" i="1"/>
  <c r="P301" i="1"/>
  <c r="R295" i="1"/>
  <c r="Z272" i="1"/>
  <c r="R1048" i="1"/>
  <c r="Z667" i="1"/>
  <c r="R1274" i="1"/>
  <c r="Z1209" i="1"/>
  <c r="R1057" i="1"/>
  <c r="R656" i="1"/>
  <c r="T611" i="1"/>
  <c r="T516" i="1"/>
  <c r="S1262" i="1"/>
  <c r="R1198" i="1"/>
  <c r="R1188" i="1"/>
  <c r="T1187" i="1"/>
  <c r="R1150" i="1"/>
  <c r="T1149" i="1"/>
  <c r="S1117" i="1"/>
  <c r="R1114" i="1"/>
  <c r="R1093" i="1"/>
  <c r="T1035" i="1"/>
  <c r="R964" i="1"/>
  <c r="R925" i="1"/>
  <c r="R874" i="1"/>
  <c r="R853" i="1"/>
  <c r="R762" i="1"/>
  <c r="T761" i="1"/>
  <c r="R747" i="1"/>
  <c r="R669" i="1"/>
  <c r="R616" i="1"/>
  <c r="T615" i="1"/>
  <c r="T607" i="1"/>
  <c r="R561" i="1"/>
  <c r="T560" i="1"/>
  <c r="R543" i="1"/>
  <c r="T497" i="1"/>
  <c r="R496" i="1"/>
  <c r="S472" i="1"/>
  <c r="R1267" i="1"/>
  <c r="R1264" i="1"/>
  <c r="R1225" i="1"/>
  <c r="T1094" i="1"/>
  <c r="T1041" i="1"/>
  <c r="S1039" i="1"/>
  <c r="R1015" i="1"/>
  <c r="S1014" i="1"/>
  <c r="R943" i="1"/>
  <c r="R883" i="1"/>
  <c r="T754" i="1"/>
  <c r="T704" i="1"/>
  <c r="S615" i="1"/>
  <c r="P611" i="1"/>
  <c r="S607" i="1"/>
  <c r="R565" i="1"/>
  <c r="T564" i="1"/>
  <c r="S560" i="1"/>
  <c r="R504" i="1"/>
  <c r="S503" i="1"/>
  <c r="S497" i="1"/>
  <c r="R460" i="1"/>
  <c r="T422" i="1"/>
  <c r="Z397" i="1"/>
  <c r="T663" i="1"/>
  <c r="R284" i="1"/>
  <c r="T1130" i="1"/>
  <c r="Z1092" i="1"/>
  <c r="S663" i="1"/>
  <c r="T553" i="1"/>
  <c r="S549" i="1"/>
  <c r="T545" i="1"/>
  <c r="T383" i="1"/>
  <c r="Z276" i="1"/>
  <c r="T400" i="1"/>
  <c r="P392" i="1"/>
  <c r="S383" i="1"/>
  <c r="R353" i="1"/>
  <c r="T316" i="1"/>
  <c r="R278" i="1"/>
  <c r="R942" i="1"/>
  <c r="R1277" i="1"/>
  <c r="T1228" i="1"/>
  <c r="T1194" i="1"/>
  <c r="S1130" i="1"/>
  <c r="T1080" i="1"/>
  <c r="T1022" i="1"/>
  <c r="T1001" i="1"/>
  <c r="T879" i="1"/>
  <c r="T749" i="1"/>
  <c r="T747" i="1"/>
  <c r="S710" i="1"/>
  <c r="R639" i="1"/>
  <c r="T638" i="1"/>
  <c r="T1234" i="1"/>
  <c r="T1232" i="1"/>
  <c r="T1230" i="1"/>
  <c r="T1221" i="1"/>
  <c r="S1194" i="1"/>
  <c r="T1192" i="1"/>
  <c r="T1190" i="1"/>
  <c r="S1170" i="1"/>
  <c r="T1134" i="1"/>
  <c r="T1114" i="1"/>
  <c r="S1055" i="1"/>
  <c r="T1032" i="1"/>
  <c r="R982" i="1"/>
  <c r="S962" i="1"/>
  <c r="T858" i="1"/>
  <c r="S749" i="1"/>
  <c r="T690" i="1"/>
  <c r="T676" i="1"/>
  <c r="S623" i="1"/>
  <c r="R609" i="1"/>
  <c r="T608" i="1"/>
  <c r="P549" i="1"/>
  <c r="P547" i="1"/>
  <c r="T543" i="1"/>
  <c r="R444" i="1"/>
  <c r="S408" i="1"/>
  <c r="T404" i="1"/>
  <c r="T402" i="1"/>
  <c r="S400" i="1"/>
  <c r="R364" i="1"/>
  <c r="S316" i="1"/>
  <c r="S306" i="1"/>
  <c r="T304" i="1"/>
  <c r="T414" i="1"/>
  <c r="S404" i="1"/>
  <c r="T324" i="1"/>
  <c r="R319" i="1"/>
  <c r="R315" i="1"/>
  <c r="S314" i="1"/>
  <c r="P408" i="1"/>
  <c r="R359" i="1"/>
  <c r="T320" i="1"/>
  <c r="R313" i="1"/>
  <c r="P306" i="1"/>
  <c r="S438" i="1"/>
  <c r="P414" i="1"/>
  <c r="R368" i="1"/>
  <c r="R327" i="1"/>
  <c r="R287" i="1"/>
  <c r="R1049" i="1"/>
  <c r="Z623" i="1"/>
  <c r="T373" i="1"/>
  <c r="T371" i="1"/>
  <c r="T334" i="1"/>
  <c r="T307" i="1"/>
  <c r="R291" i="1"/>
  <c r="T493" i="1"/>
  <c r="P489" i="1"/>
  <c r="P438" i="1"/>
  <c r="S373" i="1"/>
  <c r="S371" i="1"/>
  <c r="T353" i="1"/>
  <c r="S332" i="1"/>
  <c r="R302" i="1"/>
  <c r="T301" i="1"/>
  <c r="T377" i="1"/>
  <c r="R301" i="1"/>
  <c r="P278" i="1"/>
  <c r="R1095" i="1"/>
  <c r="R940" i="1"/>
  <c r="R89" i="1"/>
  <c r="R104" i="1"/>
  <c r="R106" i="1"/>
  <c r="R76" i="1"/>
  <c r="R998" i="1"/>
  <c r="R303" i="1"/>
  <c r="R294" i="1"/>
  <c r="R171" i="1"/>
  <c r="R132" i="1"/>
  <c r="R121" i="1"/>
  <c r="R1226" i="1"/>
  <c r="R1000" i="1"/>
  <c r="R1056" i="1"/>
  <c r="R1065" i="1"/>
  <c r="R454" i="1"/>
  <c r="R1107" i="1"/>
  <c r="R1047" i="1"/>
  <c r="R1091" i="1"/>
  <c r="R447" i="1"/>
  <c r="R412" i="1"/>
  <c r="R402" i="1"/>
  <c r="R341" i="1"/>
  <c r="R9" i="1"/>
  <c r="R369" i="1"/>
  <c r="R1245" i="1"/>
  <c r="R1228" i="1"/>
  <c r="R1104" i="1"/>
  <c r="R1071" i="1"/>
  <c r="R979" i="1"/>
  <c r="R884" i="1"/>
  <c r="R382" i="1"/>
  <c r="R267" i="1"/>
  <c r="R105" i="1"/>
  <c r="R92" i="1"/>
  <c r="R83" i="1"/>
  <c r="R1230" i="1"/>
  <c r="R1073" i="1"/>
  <c r="R457" i="1"/>
  <c r="R94" i="1"/>
  <c r="R42" i="1"/>
  <c r="R30" i="1"/>
  <c r="R1008" i="1"/>
  <c r="R459" i="1"/>
  <c r="R1018" i="1"/>
  <c r="R1016" i="1"/>
  <c r="R959" i="1"/>
  <c r="R344" i="1"/>
  <c r="R306" i="1"/>
  <c r="R61" i="1"/>
  <c r="R49" i="1"/>
  <c r="R37" i="1"/>
  <c r="R1012" i="1"/>
  <c r="R918" i="1"/>
  <c r="R160" i="1"/>
  <c r="R56" i="1"/>
  <c r="R44" i="1"/>
  <c r="R1212" i="1"/>
  <c r="R881" i="1"/>
  <c r="R1240" i="1"/>
  <c r="R1059" i="1"/>
  <c r="R1032" i="1"/>
  <c r="R902" i="1"/>
  <c r="R146" i="1"/>
  <c r="R115" i="1"/>
  <c r="R87" i="1"/>
  <c r="R63" i="1"/>
  <c r="Z274" i="1"/>
  <c r="Z1031" i="1"/>
  <c r="Z255" i="1"/>
  <c r="Z631" i="1"/>
  <c r="Z490" i="1"/>
  <c r="Z269" i="1"/>
  <c r="Z1130" i="1"/>
  <c r="Z1121" i="1"/>
  <c r="Z684" i="1"/>
  <c r="Z997" i="1"/>
  <c r="Z933" i="1"/>
  <c r="Z119" i="1"/>
  <c r="Z184" i="1"/>
  <c r="Z177" i="1"/>
  <c r="Z1250" i="1"/>
  <c r="Z1167" i="1"/>
  <c r="Z1063" i="1"/>
  <c r="Z887" i="1"/>
  <c r="Z829" i="1"/>
  <c r="Z1234" i="1"/>
  <c r="Z1023" i="1"/>
  <c r="Z792" i="1"/>
  <c r="Z464" i="1"/>
  <c r="Z430" i="1"/>
  <c r="Z1247" i="1"/>
  <c r="Z727" i="1"/>
  <c r="Z270" i="1"/>
  <c r="Z114" i="1"/>
  <c r="Z110" i="1"/>
  <c r="Z322" i="1"/>
  <c r="Z279" i="1"/>
  <c r="Z994" i="1"/>
  <c r="Z972" i="1"/>
  <c r="Z267" i="1"/>
  <c r="Z1066" i="1"/>
  <c r="Z1044" i="1"/>
  <c r="Z1042" i="1"/>
  <c r="Z978" i="1"/>
  <c r="Z219" i="1"/>
  <c r="P1258" i="1"/>
  <c r="S1258" i="1"/>
  <c r="P1252" i="1"/>
  <c r="S1252" i="1"/>
  <c r="P1250" i="1"/>
  <c r="S1250" i="1"/>
  <c r="P1241" i="1"/>
  <c r="T1241" i="1"/>
  <c r="T1205" i="1"/>
  <c r="P1205" i="1"/>
  <c r="S1179" i="1"/>
  <c r="P1179" i="1"/>
  <c r="S1177" i="1"/>
  <c r="P1177" i="1"/>
  <c r="T1167" i="1"/>
  <c r="S1167" i="1"/>
  <c r="S1163" i="1"/>
  <c r="T1163" i="1"/>
  <c r="S1158" i="1"/>
  <c r="T1158" i="1"/>
  <c r="P1156" i="1"/>
  <c r="T1156" i="1"/>
  <c r="S1151" i="1"/>
  <c r="T1151" i="1"/>
  <c r="P1144" i="1"/>
  <c r="T1144" i="1"/>
  <c r="S1126" i="1"/>
  <c r="T1126" i="1"/>
  <c r="T1083" i="1"/>
  <c r="P1083" i="1"/>
  <c r="P1072" i="1"/>
  <c r="T1072" i="1"/>
  <c r="P1051" i="1"/>
  <c r="S1051" i="1"/>
  <c r="P1025" i="1"/>
  <c r="S1025" i="1"/>
  <c r="T1025" i="1"/>
  <c r="T1002" i="1"/>
  <c r="S1002" i="1"/>
  <c r="P980" i="1"/>
  <c r="S980" i="1"/>
  <c r="P885" i="1"/>
  <c r="T885" i="1"/>
  <c r="P842" i="1"/>
  <c r="T842" i="1"/>
  <c r="S838" i="1"/>
  <c r="T838" i="1"/>
  <c r="S836" i="1"/>
  <c r="T836" i="1"/>
  <c r="T830" i="1"/>
  <c r="S830" i="1"/>
  <c r="S766" i="1"/>
  <c r="P766" i="1"/>
  <c r="T766" i="1"/>
  <c r="P759" i="1"/>
  <c r="T759" i="1"/>
  <c r="T758" i="1"/>
  <c r="S758" i="1"/>
  <c r="T734" i="1"/>
  <c r="P734" i="1"/>
  <c r="S734" i="1"/>
  <c r="P730" i="1"/>
  <c r="S730" i="1"/>
  <c r="T730" i="1"/>
  <c r="P712" i="1"/>
  <c r="T712" i="1"/>
  <c r="S697" i="1"/>
  <c r="T697" i="1"/>
  <c r="S695" i="1"/>
  <c r="T695" i="1"/>
  <c r="P656" i="1"/>
  <c r="T656" i="1"/>
  <c r="S656" i="1"/>
  <c r="P653" i="1"/>
  <c r="T653" i="1"/>
  <c r="S634" i="1"/>
  <c r="T634" i="1"/>
  <c r="T628" i="1"/>
  <c r="S628" i="1"/>
  <c r="S616" i="1"/>
  <c r="P616" i="1"/>
  <c r="T616" i="1"/>
  <c r="S612" i="1"/>
  <c r="T612" i="1"/>
  <c r="P612" i="1"/>
  <c r="T598" i="1"/>
  <c r="P598" i="1"/>
  <c r="T596" i="1"/>
  <c r="P596" i="1"/>
  <c r="S596" i="1"/>
  <c r="P582" i="1"/>
  <c r="S582" i="1"/>
  <c r="T580" i="1"/>
  <c r="P580" i="1"/>
  <c r="S580" i="1"/>
  <c r="S554" i="1"/>
  <c r="P554" i="1"/>
  <c r="T492" i="1"/>
  <c r="S492" i="1"/>
  <c r="P492" i="1"/>
  <c r="P466" i="1"/>
  <c r="T466" i="1"/>
  <c r="S466" i="1"/>
  <c r="S459" i="1"/>
  <c r="T459" i="1"/>
  <c r="S455" i="1"/>
  <c r="T455" i="1"/>
  <c r="S441" i="1"/>
  <c r="T441" i="1"/>
  <c r="P436" i="1"/>
  <c r="S436" i="1"/>
  <c r="P417" i="1"/>
  <c r="T417" i="1"/>
  <c r="S417" i="1"/>
  <c r="T399" i="1"/>
  <c r="P399" i="1"/>
  <c r="S397" i="1"/>
  <c r="P397" i="1"/>
  <c r="T393" i="1"/>
  <c r="P393" i="1"/>
  <c r="T366" i="1"/>
  <c r="P366" i="1"/>
  <c r="S366" i="1"/>
  <c r="S364" i="1"/>
  <c r="P364" i="1"/>
  <c r="T364" i="1"/>
  <c r="P359" i="1"/>
  <c r="S359" i="1"/>
  <c r="P355" i="1"/>
  <c r="T355" i="1"/>
  <c r="S342" i="1"/>
  <c r="T342" i="1"/>
  <c r="T313" i="1"/>
  <c r="S313" i="1"/>
  <c r="P311" i="1"/>
  <c r="T311" i="1"/>
  <c r="P289" i="1"/>
  <c r="T289" i="1"/>
  <c r="P270" i="1"/>
  <c r="T270" i="1"/>
  <c r="P236" i="1"/>
  <c r="T236" i="1"/>
  <c r="T232" i="1"/>
  <c r="S232" i="1"/>
  <c r="P214" i="1"/>
  <c r="T214" i="1"/>
  <c r="P190" i="1"/>
  <c r="S190" i="1"/>
  <c r="S159" i="1"/>
  <c r="P159" i="1"/>
  <c r="T159" i="1"/>
  <c r="R1076" i="1"/>
  <c r="R1004" i="1"/>
  <c r="Z988" i="1"/>
  <c r="R817" i="1"/>
  <c r="S793" i="1"/>
  <c r="T793" i="1"/>
  <c r="R595" i="1"/>
  <c r="Z536" i="1"/>
  <c r="Z485" i="1"/>
  <c r="T446" i="1"/>
  <c r="S446" i="1"/>
  <c r="R363" i="1"/>
  <c r="R260" i="1"/>
  <c r="R254" i="1"/>
  <c r="S189" i="1"/>
  <c r="P189" i="1"/>
  <c r="R181" i="1"/>
  <c r="R1266" i="1"/>
  <c r="R1218" i="1"/>
  <c r="R1170" i="1"/>
  <c r="R1168" i="1"/>
  <c r="R1164" i="1"/>
  <c r="R1112" i="1"/>
  <c r="R1103" i="1"/>
  <c r="Z1080" i="1"/>
  <c r="Z1018" i="1"/>
  <c r="R988" i="1"/>
  <c r="R855" i="1"/>
  <c r="R1254" i="1"/>
  <c r="R1252" i="1"/>
  <c r="R1221" i="1"/>
  <c r="R1216" i="1"/>
  <c r="R1210" i="1"/>
  <c r="R1046" i="1"/>
  <c r="R924" i="1"/>
  <c r="R894" i="1"/>
  <c r="S795" i="1"/>
  <c r="T795" i="1"/>
  <c r="R720" i="1"/>
  <c r="R705" i="1"/>
  <c r="P650" i="1"/>
  <c r="T650" i="1"/>
  <c r="Z575" i="1"/>
  <c r="R485" i="1"/>
  <c r="R469" i="1"/>
  <c r="R323" i="1"/>
  <c r="R282" i="1"/>
  <c r="R281" i="1"/>
  <c r="R221" i="1"/>
  <c r="R217" i="1"/>
  <c r="R186" i="1"/>
  <c r="R185" i="1"/>
  <c r="R167" i="1"/>
  <c r="P341" i="1"/>
  <c r="S341" i="1"/>
  <c r="R314" i="1"/>
  <c r="R208" i="1"/>
  <c r="P1139" i="1"/>
  <c r="Z1101" i="1"/>
  <c r="R1088" i="1"/>
  <c r="R1058" i="1"/>
  <c r="R926" i="1"/>
  <c r="R917" i="1"/>
  <c r="R915" i="1"/>
  <c r="R913" i="1"/>
  <c r="R912" i="1"/>
  <c r="R911" i="1"/>
  <c r="R910" i="1"/>
  <c r="P889" i="1"/>
  <c r="S889" i="1"/>
  <c r="P826" i="1"/>
  <c r="P824" i="1"/>
  <c r="R745" i="1"/>
  <c r="R731" i="1"/>
  <c r="R709" i="1"/>
  <c r="R635" i="1"/>
  <c r="P470" i="1"/>
  <c r="T470" i="1"/>
  <c r="R389" i="1"/>
  <c r="Z310" i="1"/>
  <c r="R275" i="1"/>
  <c r="R262" i="1"/>
  <c r="Z253" i="1"/>
  <c r="Z245" i="1"/>
  <c r="R235" i="1"/>
  <c r="P228" i="1"/>
  <c r="T228" i="1"/>
  <c r="R220" i="1"/>
  <c r="R212" i="1"/>
  <c r="R201" i="1"/>
  <c r="R1278" i="1"/>
  <c r="R1263" i="1"/>
  <c r="R1261" i="1"/>
  <c r="R1227" i="1"/>
  <c r="R1030" i="1"/>
  <c r="R961" i="1"/>
  <c r="Z876" i="1"/>
  <c r="R779" i="1"/>
  <c r="R740" i="1"/>
  <c r="R663" i="1"/>
  <c r="Z604" i="1"/>
  <c r="Z482" i="1"/>
  <c r="T480" i="1"/>
  <c r="S480" i="1"/>
  <c r="R381" i="1"/>
  <c r="S376" i="1"/>
  <c r="T376" i="1"/>
  <c r="R361" i="1"/>
  <c r="S266" i="1"/>
  <c r="P266" i="1"/>
  <c r="P264" i="1"/>
  <c r="S264" i="1"/>
  <c r="R257" i="1"/>
  <c r="R244" i="1"/>
  <c r="T263" i="1"/>
  <c r="Z238" i="1"/>
  <c r="T161" i="1"/>
  <c r="P161" i="1"/>
  <c r="S161" i="1"/>
  <c r="Z90" i="1"/>
  <c r="Z62" i="1"/>
  <c r="P418" i="1"/>
  <c r="P303" i="1"/>
  <c r="S303" i="1"/>
  <c r="T292" i="1"/>
  <c r="T290" i="1"/>
  <c r="P263" i="1"/>
  <c r="R232" i="1"/>
  <c r="R111" i="1"/>
  <c r="R703" i="1"/>
  <c r="R679" i="1"/>
  <c r="R571" i="1"/>
  <c r="R534" i="1"/>
  <c r="P452" i="1"/>
  <c r="S308" i="1"/>
  <c r="T308" i="1"/>
  <c r="R241" i="1"/>
  <c r="P158" i="1"/>
  <c r="R116" i="1"/>
  <c r="Z38" i="1"/>
  <c r="Z34" i="1"/>
  <c r="R1037" i="1"/>
  <c r="R1035" i="1"/>
  <c r="R1031" i="1"/>
  <c r="Z1026" i="1"/>
  <c r="R992" i="1"/>
  <c r="R906" i="1"/>
  <c r="R900" i="1"/>
  <c r="R735" i="1"/>
  <c r="R628" i="1"/>
  <c r="R441" i="1"/>
  <c r="R439" i="1"/>
  <c r="R386" i="1"/>
  <c r="R320" i="1"/>
  <c r="Z306" i="1"/>
  <c r="R268" i="1"/>
  <c r="R203" i="1"/>
  <c r="R202" i="1"/>
  <c r="R188" i="1"/>
  <c r="R184" i="1"/>
  <c r="R169" i="1"/>
  <c r="R147" i="1"/>
  <c r="R110" i="1"/>
  <c r="Z1111" i="1"/>
  <c r="R1109" i="1"/>
  <c r="R1100" i="1"/>
  <c r="R1064" i="1"/>
  <c r="R1050" i="1"/>
  <c r="Z1039" i="1"/>
  <c r="R909" i="1"/>
  <c r="R908" i="1"/>
  <c r="Z870" i="1"/>
  <c r="R857" i="1"/>
  <c r="Z814" i="1"/>
  <c r="R778" i="1"/>
  <c r="R750" i="1"/>
  <c r="R613" i="1"/>
  <c r="R597" i="1"/>
  <c r="R557" i="1"/>
  <c r="R491" i="1"/>
  <c r="R481" i="1"/>
  <c r="R475" i="1"/>
  <c r="R453" i="1"/>
  <c r="R431" i="1"/>
  <c r="Z401" i="1"/>
  <c r="R388" i="1"/>
  <c r="R387" i="1"/>
  <c r="Z360" i="1"/>
  <c r="R345" i="1"/>
  <c r="R299" i="1"/>
  <c r="R285" i="1"/>
  <c r="R179" i="1"/>
  <c r="R148" i="1"/>
  <c r="R102" i="1"/>
  <c r="P972" i="1"/>
  <c r="S972" i="1"/>
  <c r="P870" i="1"/>
  <c r="T870" i="1"/>
  <c r="T794" i="1"/>
  <c r="S794" i="1"/>
  <c r="P785" i="1"/>
  <c r="T785" i="1"/>
  <c r="S776" i="1"/>
  <c r="T776" i="1"/>
  <c r="T770" i="1"/>
  <c r="S770" i="1"/>
  <c r="T664" i="1"/>
  <c r="P664" i="1"/>
  <c r="P646" i="1"/>
  <c r="S646" i="1"/>
  <c r="P627" i="1"/>
  <c r="S627" i="1"/>
  <c r="T599" i="1"/>
  <c r="S599" i="1"/>
  <c r="P579" i="1"/>
  <c r="S579" i="1"/>
  <c r="P550" i="1"/>
  <c r="S550" i="1"/>
  <c r="S504" i="1"/>
  <c r="T504" i="1"/>
  <c r="T451" i="1"/>
  <c r="P451" i="1"/>
  <c r="T356" i="1"/>
  <c r="S356" i="1"/>
  <c r="T333" i="1"/>
  <c r="S333" i="1"/>
  <c r="P297" i="1"/>
  <c r="S297" i="1"/>
  <c r="S154" i="1"/>
  <c r="T154" i="1"/>
  <c r="S132" i="1"/>
  <c r="T132" i="1"/>
  <c r="S124" i="1"/>
  <c r="T124" i="1"/>
  <c r="S104" i="1"/>
  <c r="T104" i="1"/>
  <c r="S92" i="1"/>
  <c r="T92" i="1"/>
  <c r="S90" i="1"/>
  <c r="T90" i="1"/>
  <c r="Z10" i="1"/>
  <c r="R51" i="1"/>
  <c r="R39" i="1"/>
  <c r="R23" i="1"/>
  <c r="R11" i="1"/>
  <c r="R58" i="1"/>
  <c r="R46" i="1"/>
  <c r="R32" i="1"/>
  <c r="R6" i="1"/>
  <c r="R72" i="1"/>
  <c r="R53" i="1"/>
  <c r="R41" i="1"/>
  <c r="R25" i="1"/>
  <c r="R13" i="1"/>
  <c r="R144" i="1"/>
  <c r="R143" i="1"/>
  <c r="R67" i="1"/>
  <c r="R60" i="1"/>
  <c r="R48" i="1"/>
  <c r="R995" i="1"/>
  <c r="R954" i="1"/>
  <c r="R931" i="1"/>
  <c r="R893" i="1"/>
  <c r="R795" i="1"/>
  <c r="R786" i="1"/>
  <c r="R771" i="1"/>
  <c r="R769" i="1"/>
  <c r="R754" i="1"/>
  <c r="R667" i="1"/>
  <c r="R602" i="1"/>
  <c r="Z507" i="1"/>
  <c r="R505" i="1"/>
  <c r="R495" i="1"/>
  <c r="R390" i="1"/>
  <c r="Z384" i="1"/>
  <c r="R373" i="1"/>
  <c r="R371" i="1"/>
  <c r="R346" i="1"/>
  <c r="R328" i="1"/>
  <c r="R308" i="1"/>
  <c r="R283" i="1"/>
  <c r="R279" i="1"/>
  <c r="Z262" i="1"/>
  <c r="Z246" i="1"/>
  <c r="R55" i="1"/>
  <c r="Z46" i="1"/>
  <c r="Z352" i="1"/>
  <c r="R276" i="1"/>
  <c r="T268" i="1"/>
  <c r="P268" i="1"/>
  <c r="S268" i="1"/>
  <c r="P229" i="1"/>
  <c r="T229" i="1"/>
  <c r="S145" i="1"/>
  <c r="P145" i="1"/>
  <c r="T145" i="1"/>
  <c r="R120" i="1"/>
  <c r="S587" i="1"/>
  <c r="P587" i="1"/>
  <c r="Z1227" i="1"/>
  <c r="P1106" i="1"/>
  <c r="T1106" i="1"/>
  <c r="T1102" i="1"/>
  <c r="S1102" i="1"/>
  <c r="Z1087" i="1"/>
  <c r="Z1081" i="1"/>
  <c r="P1040" i="1"/>
  <c r="S1040" i="1"/>
  <c r="T1040" i="1"/>
  <c r="S1038" i="1"/>
  <c r="T1038" i="1"/>
  <c r="S1032" i="1"/>
  <c r="P995" i="1"/>
  <c r="S995" i="1"/>
  <c r="T995" i="1"/>
  <c r="S977" i="1"/>
  <c r="S858" i="1"/>
  <c r="S756" i="1"/>
  <c r="S754" i="1"/>
  <c r="T687" i="1"/>
  <c r="P687" i="1"/>
  <c r="S687" i="1"/>
  <c r="P662" i="1"/>
  <c r="S662" i="1"/>
  <c r="S595" i="1"/>
  <c r="P595" i="1"/>
  <c r="T595" i="1"/>
  <c r="S593" i="1"/>
  <c r="T593" i="1"/>
  <c r="Z591" i="1"/>
  <c r="T578" i="1"/>
  <c r="S578" i="1"/>
  <c r="Z576" i="1"/>
  <c r="T519" i="1"/>
  <c r="P519" i="1"/>
  <c r="Z493" i="1"/>
  <c r="P426" i="1"/>
  <c r="T426" i="1"/>
  <c r="S426" i="1"/>
  <c r="T388" i="1"/>
  <c r="S388" i="1"/>
  <c r="Z1283" i="1"/>
  <c r="S1222" i="1"/>
  <c r="Z1204" i="1"/>
  <c r="T1118" i="1"/>
  <c r="Z1038" i="1"/>
  <c r="P1034" i="1"/>
  <c r="P1029" i="1"/>
  <c r="T1003" i="1"/>
  <c r="P991" i="1"/>
  <c r="R927" i="1"/>
  <c r="S752" i="1"/>
  <c r="P752" i="1"/>
  <c r="P737" i="1"/>
  <c r="S682" i="1"/>
  <c r="T680" i="1"/>
  <c r="P631" i="1"/>
  <c r="P623" i="1"/>
  <c r="T588" i="1"/>
  <c r="T581" i="1"/>
  <c r="S555" i="1"/>
  <c r="P555" i="1"/>
  <c r="S521" i="1"/>
  <c r="P521" i="1"/>
  <c r="T521" i="1"/>
  <c r="T461" i="1"/>
  <c r="Z458" i="1"/>
  <c r="T390" i="1"/>
  <c r="P390" i="1"/>
  <c r="S390" i="1"/>
  <c r="Z386" i="1"/>
  <c r="Z354" i="1"/>
  <c r="S296" i="1"/>
  <c r="T296" i="1"/>
  <c r="P292" i="1"/>
  <c r="T257" i="1"/>
  <c r="S257" i="1"/>
  <c r="Z234" i="1"/>
  <c r="P166" i="1"/>
  <c r="S166" i="1"/>
  <c r="S769" i="1"/>
  <c r="T769" i="1"/>
  <c r="P660" i="1"/>
  <c r="T660" i="1"/>
  <c r="S1047" i="1"/>
  <c r="P1047" i="1"/>
  <c r="T1047" i="1"/>
  <c r="S805" i="1"/>
  <c r="T805" i="1"/>
  <c r="S689" i="1"/>
  <c r="T689" i="1"/>
  <c r="P689" i="1"/>
  <c r="P327" i="1"/>
  <c r="T327" i="1"/>
  <c r="P323" i="1"/>
  <c r="S323" i="1"/>
  <c r="T323" i="1"/>
  <c r="P317" i="1"/>
  <c r="S317" i="1"/>
  <c r="T300" i="1"/>
  <c r="S300" i="1"/>
  <c r="T231" i="1"/>
  <c r="P231" i="1"/>
  <c r="S231" i="1"/>
  <c r="P1245" i="1"/>
  <c r="T1245" i="1"/>
  <c r="P1239" i="1"/>
  <c r="T1239" i="1"/>
  <c r="Z1233" i="1"/>
  <c r="Z1229" i="1"/>
  <c r="Z1104" i="1"/>
  <c r="Z1102" i="1"/>
  <c r="P1045" i="1"/>
  <c r="Z1036" i="1"/>
  <c r="T1019" i="1"/>
  <c r="S1019" i="1"/>
  <c r="P1003" i="1"/>
  <c r="Z993" i="1"/>
  <c r="Z985" i="1"/>
  <c r="T800" i="1"/>
  <c r="Z788" i="1"/>
  <c r="S785" i="1"/>
  <c r="S768" i="1"/>
  <c r="T722" i="1"/>
  <c r="P722" i="1"/>
  <c r="P682" i="1"/>
  <c r="P680" i="1"/>
  <c r="S665" i="1"/>
  <c r="P665" i="1"/>
  <c r="T665" i="1"/>
  <c r="S642" i="1"/>
  <c r="T642" i="1"/>
  <c r="T602" i="1"/>
  <c r="S602" i="1"/>
  <c r="P600" i="1"/>
  <c r="S598" i="1"/>
  <c r="P588" i="1"/>
  <c r="P581" i="1"/>
  <c r="T563" i="1"/>
  <c r="P563" i="1"/>
  <c r="S563" i="1"/>
  <c r="T559" i="1"/>
  <c r="P559" i="1"/>
  <c r="S559" i="1"/>
  <c r="S523" i="1"/>
  <c r="P523" i="1"/>
  <c r="S514" i="1"/>
  <c r="T506" i="1"/>
  <c r="P506" i="1"/>
  <c r="P490" i="1"/>
  <c r="T490" i="1"/>
  <c r="S490" i="1"/>
  <c r="T484" i="1"/>
  <c r="S467" i="1"/>
  <c r="P467" i="1"/>
  <c r="T467" i="1"/>
  <c r="T463" i="1"/>
  <c r="S463" i="1"/>
  <c r="P461" i="1"/>
  <c r="S457" i="1"/>
  <c r="S448" i="1"/>
  <c r="T448" i="1"/>
  <c r="P310" i="1"/>
  <c r="T310" i="1"/>
  <c r="T247" i="1"/>
  <c r="P247" i="1"/>
  <c r="S247" i="1"/>
  <c r="T245" i="1"/>
  <c r="S245" i="1"/>
  <c r="T239" i="1"/>
  <c r="S239" i="1"/>
  <c r="P170" i="1"/>
  <c r="T345" i="1"/>
  <c r="P345" i="1"/>
  <c r="S345" i="1"/>
  <c r="P343" i="1"/>
  <c r="S340" i="1"/>
  <c r="T340" i="1"/>
  <c r="P321" i="1"/>
  <c r="T321" i="1"/>
  <c r="P315" i="1"/>
  <c r="P172" i="1"/>
  <c r="T172" i="1"/>
  <c r="S172" i="1"/>
  <c r="S140" i="1"/>
  <c r="P140" i="1"/>
  <c r="T140" i="1"/>
  <c r="S262" i="1"/>
  <c r="T262" i="1"/>
  <c r="S144" i="1"/>
  <c r="P144" i="1"/>
  <c r="P1206" i="1"/>
  <c r="S1206" i="1"/>
  <c r="T1206" i="1"/>
  <c r="P576" i="1"/>
  <c r="T576" i="1"/>
  <c r="R1106" i="1"/>
  <c r="R895" i="1"/>
  <c r="P659" i="1"/>
  <c r="S659" i="1"/>
  <c r="T659" i="1"/>
  <c r="Z1243" i="1"/>
  <c r="Z1076" i="1"/>
  <c r="R987" i="1"/>
  <c r="R608" i="1"/>
  <c r="Z561" i="1"/>
  <c r="Z557" i="1"/>
  <c r="R544" i="1"/>
  <c r="T482" i="1"/>
  <c r="P482" i="1"/>
  <c r="S482" i="1"/>
  <c r="R442" i="1"/>
  <c r="Z1239" i="1"/>
  <c r="Z1170" i="1"/>
  <c r="Z1131" i="1"/>
  <c r="R1110" i="1"/>
  <c r="Z1011" i="1"/>
  <c r="P855" i="1"/>
  <c r="T855" i="1"/>
  <c r="T277" i="1"/>
  <c r="S277" i="1"/>
  <c r="P1033" i="1"/>
  <c r="S1033" i="1"/>
  <c r="T1033" i="1"/>
  <c r="R929" i="1"/>
  <c r="R792" i="1"/>
  <c r="R783" i="1"/>
  <c r="R774" i="1"/>
  <c r="R772" i="1"/>
  <c r="Z657" i="1"/>
  <c r="R642" i="1"/>
  <c r="Z636" i="1"/>
  <c r="P618" i="1"/>
  <c r="S618" i="1"/>
  <c r="T605" i="1"/>
  <c r="T520" i="1"/>
  <c r="S520" i="1"/>
  <c r="S427" i="1"/>
  <c r="T427" i="1"/>
  <c r="P395" i="1"/>
  <c r="T395" i="1"/>
  <c r="P378" i="1"/>
  <c r="T378" i="1"/>
  <c r="R367" i="1"/>
  <c r="R360" i="1"/>
  <c r="R356" i="1"/>
  <c r="S269" i="1"/>
  <c r="P269" i="1"/>
  <c r="T269" i="1"/>
  <c r="P267" i="1"/>
  <c r="T267" i="1"/>
  <c r="P250" i="1"/>
  <c r="T250" i="1"/>
  <c r="R187" i="1"/>
  <c r="T591" i="1"/>
  <c r="S591" i="1"/>
  <c r="T456" i="1"/>
  <c r="P456" i="1"/>
  <c r="S456" i="1"/>
  <c r="R1248" i="1"/>
  <c r="P1023" i="1"/>
  <c r="S1023" i="1"/>
  <c r="T1023" i="1"/>
  <c r="Z975" i="1"/>
  <c r="P954" i="1"/>
  <c r="S954" i="1"/>
  <c r="T954" i="1"/>
  <c r="P849" i="1"/>
  <c r="T849" i="1"/>
  <c r="P724" i="1"/>
  <c r="S724" i="1"/>
  <c r="Z538" i="1"/>
  <c r="Z521" i="1"/>
  <c r="P450" i="1"/>
  <c r="T450" i="1"/>
  <c r="P1274" i="1"/>
  <c r="S1274" i="1"/>
  <c r="Z952" i="1"/>
  <c r="T814" i="1"/>
  <c r="S814" i="1"/>
  <c r="R752" i="1"/>
  <c r="S728" i="1"/>
  <c r="P728" i="1"/>
  <c r="T728" i="1"/>
  <c r="Z703" i="1"/>
  <c r="P620" i="1"/>
  <c r="S620" i="1"/>
  <c r="T620" i="1"/>
  <c r="R1220" i="1"/>
  <c r="Z1118" i="1"/>
  <c r="R1084" i="1"/>
  <c r="R1054" i="1"/>
  <c r="Z1000" i="1"/>
  <c r="S527" i="1"/>
  <c r="T527" i="1"/>
  <c r="Z1061" i="1"/>
  <c r="Z1289" i="1"/>
  <c r="T1277" i="1"/>
  <c r="R1241" i="1"/>
  <c r="R1238" i="1"/>
  <c r="T1179" i="1"/>
  <c r="Z1178" i="1"/>
  <c r="P1151" i="1"/>
  <c r="Z1128" i="1"/>
  <c r="R1087" i="1"/>
  <c r="P1085" i="1"/>
  <c r="Z1073" i="1"/>
  <c r="P1048" i="1"/>
  <c r="R1026" i="1"/>
  <c r="P1014" i="1"/>
  <c r="R1006" i="1"/>
  <c r="R1003" i="1"/>
  <c r="Z956" i="1"/>
  <c r="R938" i="1"/>
  <c r="R875" i="1"/>
  <c r="Z868" i="1"/>
  <c r="Z844" i="1"/>
  <c r="P830" i="1"/>
  <c r="T725" i="1"/>
  <c r="Z715" i="1"/>
  <c r="P706" i="1"/>
  <c r="P704" i="1"/>
  <c r="P692" i="1"/>
  <c r="P675" i="1"/>
  <c r="S675" i="1"/>
  <c r="T675" i="1"/>
  <c r="T668" i="1"/>
  <c r="R659" i="1"/>
  <c r="P643" i="1"/>
  <c r="S605" i="1"/>
  <c r="T568" i="1"/>
  <c r="P556" i="1"/>
  <c r="S556" i="1"/>
  <c r="S522" i="1"/>
  <c r="P522" i="1"/>
  <c r="P476" i="1"/>
  <c r="S474" i="1"/>
  <c r="T474" i="1"/>
  <c r="P435" i="1"/>
  <c r="S435" i="1"/>
  <c r="T435" i="1"/>
  <c r="S420" i="1"/>
  <c r="T391" i="1"/>
  <c r="P391" i="1"/>
  <c r="P370" i="1"/>
  <c r="P348" i="1"/>
  <c r="P332" i="1"/>
  <c r="P309" i="1"/>
  <c r="S309" i="1"/>
  <c r="T309" i="1"/>
  <c r="T291" i="1"/>
  <c r="S291" i="1"/>
  <c r="R280" i="1"/>
  <c r="T254" i="1"/>
  <c r="P254" i="1"/>
  <c r="S254" i="1"/>
  <c r="T246" i="1"/>
  <c r="S246" i="1"/>
  <c r="T222" i="1"/>
  <c r="P222" i="1"/>
  <c r="P1253" i="1"/>
  <c r="T1253" i="1"/>
  <c r="T1000" i="1"/>
  <c r="S1000" i="1"/>
  <c r="R993" i="1"/>
  <c r="R973" i="1"/>
  <c r="P604" i="1"/>
  <c r="T604" i="1"/>
  <c r="S604" i="1"/>
  <c r="P403" i="1"/>
  <c r="S403" i="1"/>
  <c r="T403" i="1"/>
  <c r="Z1158" i="1"/>
  <c r="R981" i="1"/>
  <c r="T592" i="1"/>
  <c r="P592" i="1"/>
  <c r="S592" i="1"/>
  <c r="Z1270" i="1"/>
  <c r="R1257" i="1"/>
  <c r="Z1245" i="1"/>
  <c r="R1082" i="1"/>
  <c r="Z1017" i="1"/>
  <c r="Z1005" i="1"/>
  <c r="R1286" i="1"/>
  <c r="R1269" i="1"/>
  <c r="T1275" i="1"/>
  <c r="R1159" i="1"/>
  <c r="Z1145" i="1"/>
  <c r="R1143" i="1"/>
  <c r="R1101" i="1"/>
  <c r="R1063" i="1"/>
  <c r="S1062" i="1"/>
  <c r="T1060" i="1"/>
  <c r="Z1056" i="1"/>
  <c r="P878" i="1"/>
  <c r="T878" i="1"/>
  <c r="T852" i="1"/>
  <c r="Z800" i="1"/>
  <c r="R728" i="1"/>
  <c r="S725" i="1"/>
  <c r="R715" i="1"/>
  <c r="Z698" i="1"/>
  <c r="S660" i="1"/>
  <c r="R653" i="1"/>
  <c r="S619" i="1"/>
  <c r="T587" i="1"/>
  <c r="S576" i="1"/>
  <c r="S568" i="1"/>
  <c r="T562" i="1"/>
  <c r="P562" i="1"/>
  <c r="S507" i="1"/>
  <c r="T507" i="1"/>
  <c r="R482" i="1"/>
  <c r="R417" i="1"/>
  <c r="P384" i="1"/>
  <c r="S384" i="1"/>
  <c r="S380" i="1"/>
  <c r="T380" i="1"/>
  <c r="R338" i="1"/>
  <c r="Z284" i="1"/>
  <c r="T282" i="1"/>
  <c r="S282" i="1"/>
  <c r="Z277" i="1"/>
  <c r="S226" i="1"/>
  <c r="T226" i="1"/>
  <c r="S199" i="1"/>
  <c r="P199" i="1"/>
  <c r="T199" i="1"/>
  <c r="T546" i="1"/>
  <c r="P546" i="1"/>
  <c r="S546" i="1"/>
  <c r="P590" i="1"/>
  <c r="T590" i="1"/>
  <c r="P1182" i="1"/>
  <c r="S1182" i="1"/>
  <c r="T1182" i="1"/>
  <c r="Z1047" i="1"/>
  <c r="T661" i="1"/>
  <c r="P661" i="1"/>
  <c r="S661" i="1"/>
  <c r="T609" i="1"/>
  <c r="S609" i="1"/>
  <c r="R542" i="1"/>
  <c r="R272" i="1"/>
  <c r="P1090" i="1"/>
  <c r="S1090" i="1"/>
  <c r="T1090" i="1"/>
  <c r="R1083" i="1"/>
  <c r="R631" i="1"/>
  <c r="R1287" i="1"/>
  <c r="R1239" i="1"/>
  <c r="R1222" i="1"/>
  <c r="Z1265" i="1"/>
  <c r="S1275" i="1"/>
  <c r="Z1257" i="1"/>
  <c r="R1251" i="1"/>
  <c r="Z1198" i="1"/>
  <c r="R1171" i="1"/>
  <c r="R1052" i="1"/>
  <c r="R1038" i="1"/>
  <c r="T1029" i="1"/>
  <c r="P1024" i="1"/>
  <c r="S1024" i="1"/>
  <c r="Z990" i="1"/>
  <c r="T981" i="1"/>
  <c r="R967" i="1"/>
  <c r="R963" i="1"/>
  <c r="R949" i="1"/>
  <c r="T867" i="1"/>
  <c r="S852" i="1"/>
  <c r="R844" i="1"/>
  <c r="R809" i="1"/>
  <c r="R766" i="1"/>
  <c r="P742" i="1"/>
  <c r="T742" i="1"/>
  <c r="Z730" i="1"/>
  <c r="R698" i="1"/>
  <c r="P668" i="1"/>
  <c r="T662" i="1"/>
  <c r="P591" i="1"/>
  <c r="R584" i="1"/>
  <c r="S583" i="1"/>
  <c r="R541" i="1"/>
  <c r="T532" i="1"/>
  <c r="S524" i="1"/>
  <c r="T524" i="1"/>
  <c r="T517" i="1"/>
  <c r="P517" i="1"/>
  <c r="S517" i="1"/>
  <c r="S513" i="1"/>
  <c r="P513" i="1"/>
  <c r="T513" i="1"/>
  <c r="T509" i="1"/>
  <c r="P509" i="1"/>
  <c r="S509" i="1"/>
  <c r="P420" i="1"/>
  <c r="S410" i="1"/>
  <c r="T410" i="1"/>
  <c r="P386" i="1"/>
  <c r="T386" i="1"/>
  <c r="S386" i="1"/>
  <c r="P382" i="1"/>
  <c r="T382" i="1"/>
  <c r="Z378" i="1"/>
  <c r="T354" i="1"/>
  <c r="P354" i="1"/>
  <c r="S354" i="1"/>
  <c r="P337" i="1"/>
  <c r="T337" i="1"/>
  <c r="Z334" i="1"/>
  <c r="S248" i="1"/>
  <c r="P248" i="1"/>
  <c r="P173" i="1"/>
  <c r="T173" i="1"/>
  <c r="R259" i="1"/>
  <c r="P235" i="1"/>
  <c r="S235" i="1"/>
  <c r="T233" i="1"/>
  <c r="R229" i="1"/>
  <c r="R218" i="1"/>
  <c r="P216" i="1"/>
  <c r="S216" i="1"/>
  <c r="S130" i="1"/>
  <c r="P130" i="1"/>
  <c r="S128" i="1"/>
  <c r="P128" i="1"/>
  <c r="S106" i="1"/>
  <c r="P106" i="1"/>
  <c r="P241" i="1"/>
  <c r="S241" i="1"/>
  <c r="T212" i="1"/>
  <c r="S212" i="1"/>
  <c r="P212" i="1"/>
  <c r="S195" i="1"/>
  <c r="P195" i="1"/>
  <c r="T195" i="1"/>
  <c r="S114" i="1"/>
  <c r="T114" i="1"/>
  <c r="S110" i="1"/>
  <c r="P110" i="1"/>
  <c r="T182" i="1"/>
  <c r="P182" i="1"/>
  <c r="Z1183" i="1"/>
  <c r="R991" i="1"/>
  <c r="Z518" i="1"/>
  <c r="R497" i="1"/>
  <c r="Z478" i="1"/>
  <c r="P439" i="1"/>
  <c r="S439" i="1"/>
  <c r="R436" i="1"/>
  <c r="Z422" i="1"/>
  <c r="T369" i="1"/>
  <c r="S369" i="1"/>
  <c r="R365" i="1"/>
  <c r="R351" i="1"/>
  <c r="P339" i="1"/>
  <c r="S339" i="1"/>
  <c r="R318" i="1"/>
  <c r="R307" i="1"/>
  <c r="Z294" i="1"/>
  <c r="S276" i="1"/>
  <c r="P276" i="1"/>
  <c r="R271" i="1"/>
  <c r="T258" i="1"/>
  <c r="S242" i="1"/>
  <c r="S221" i="1"/>
  <c r="T221" i="1"/>
  <c r="P221" i="1"/>
  <c r="R215" i="1"/>
  <c r="Z257" i="1"/>
  <c r="Z241" i="1"/>
  <c r="Z164" i="1"/>
  <c r="Z1275" i="1"/>
  <c r="R1193" i="1"/>
  <c r="R1191" i="1"/>
  <c r="Z1185" i="1"/>
  <c r="R1173" i="1"/>
  <c r="R1161" i="1"/>
  <c r="R1157" i="1"/>
  <c r="R1145" i="1"/>
  <c r="R1136" i="1"/>
  <c r="R1134" i="1"/>
  <c r="R1119" i="1"/>
  <c r="R1118" i="1"/>
  <c r="R1097" i="1"/>
  <c r="Z1089" i="1"/>
  <c r="R1051" i="1"/>
  <c r="R1043" i="1"/>
  <c r="S1037" i="1"/>
  <c r="P1037" i="1"/>
  <c r="R1024" i="1"/>
  <c r="R960" i="1"/>
  <c r="R867" i="1"/>
  <c r="R865" i="1"/>
  <c r="R846" i="1"/>
  <c r="R836" i="1"/>
  <c r="R776" i="1"/>
  <c r="Z758" i="1"/>
  <c r="R702" i="1"/>
  <c r="R696" i="1"/>
  <c r="R647" i="1"/>
  <c r="Z627" i="1"/>
  <c r="R625" i="1"/>
  <c r="R621" i="1"/>
  <c r="Z612" i="1"/>
  <c r="R574" i="1"/>
  <c r="Z568" i="1"/>
  <c r="R1283" i="1"/>
  <c r="R1275" i="1"/>
  <c r="R1273" i="1"/>
  <c r="Z1228" i="1"/>
  <c r="Z1219" i="1"/>
  <c r="R1207" i="1"/>
  <c r="R1185" i="1"/>
  <c r="R1183" i="1"/>
  <c r="R1147" i="1"/>
  <c r="R1138" i="1"/>
  <c r="R1130" i="1"/>
  <c r="Z1126" i="1"/>
  <c r="R1117" i="1"/>
  <c r="Z1114" i="1"/>
  <c r="Z1099" i="1"/>
  <c r="R1080" i="1"/>
  <c r="P1076" i="1"/>
  <c r="R1068" i="1"/>
  <c r="P1053" i="1"/>
  <c r="Z1016" i="1"/>
  <c r="R990" i="1"/>
  <c r="P958" i="1"/>
  <c r="T958" i="1"/>
  <c r="R956" i="1"/>
  <c r="R952" i="1"/>
  <c r="R946" i="1"/>
  <c r="R914" i="1"/>
  <c r="R897" i="1"/>
  <c r="R896" i="1"/>
  <c r="Z813" i="1"/>
  <c r="R811" i="1"/>
  <c r="R804" i="1"/>
  <c r="Z770" i="1"/>
  <c r="Z741" i="1"/>
  <c r="Z712" i="1"/>
  <c r="R686" i="1"/>
  <c r="R684" i="1"/>
  <c r="R676" i="1"/>
  <c r="R674" i="1"/>
  <c r="R649" i="1"/>
  <c r="Z645" i="1"/>
  <c r="S597" i="1"/>
  <c r="P597" i="1"/>
  <c r="R596" i="1"/>
  <c r="Z572" i="1"/>
  <c r="R568" i="1"/>
  <c r="S565" i="1"/>
  <c r="P565" i="1"/>
  <c r="T565" i="1"/>
  <c r="Z560" i="1"/>
  <c r="Z556" i="1"/>
  <c r="P537" i="1"/>
  <c r="T537" i="1"/>
  <c r="P494" i="1"/>
  <c r="S494" i="1"/>
  <c r="P483" i="1"/>
  <c r="P443" i="1"/>
  <c r="S443" i="1"/>
  <c r="S437" i="1"/>
  <c r="P437" i="1"/>
  <c r="Z379" i="1"/>
  <c r="T351" i="1"/>
  <c r="P351" i="1"/>
  <c r="Z315" i="1"/>
  <c r="R310" i="1"/>
  <c r="R296" i="1"/>
  <c r="S270" i="1"/>
  <c r="P260" i="1"/>
  <c r="T238" i="1"/>
  <c r="P238" i="1"/>
  <c r="R234" i="1"/>
  <c r="T219" i="1"/>
  <c r="S219" i="1"/>
  <c r="P207" i="1"/>
  <c r="T207" i="1"/>
  <c r="S202" i="1"/>
  <c r="S196" i="1"/>
  <c r="Z174" i="1"/>
  <c r="Z170" i="1"/>
  <c r="Z166" i="1"/>
  <c r="Z154" i="1"/>
  <c r="R152" i="1"/>
  <c r="Z212" i="1"/>
  <c r="R1020" i="1"/>
  <c r="Z1014" i="1"/>
  <c r="R512" i="1"/>
  <c r="P500" i="1"/>
  <c r="S500" i="1"/>
  <c r="P496" i="1"/>
  <c r="S496" i="1"/>
  <c r="R474" i="1"/>
  <c r="R472" i="1"/>
  <c r="R409" i="1"/>
  <c r="R405" i="1"/>
  <c r="R331" i="1"/>
  <c r="P329" i="1"/>
  <c r="T329" i="1"/>
  <c r="T274" i="1"/>
  <c r="S274" i="1"/>
  <c r="R180" i="1"/>
  <c r="R155" i="1"/>
  <c r="S255" i="1"/>
  <c r="P255" i="1"/>
  <c r="R189" i="1"/>
  <c r="R1246" i="1"/>
  <c r="Z1232" i="1"/>
  <c r="R1175" i="1"/>
  <c r="Z1165" i="1"/>
  <c r="R1163" i="1"/>
  <c r="R1140" i="1"/>
  <c r="R1126" i="1"/>
  <c r="R1125" i="1"/>
  <c r="R1090" i="1"/>
  <c r="R1042" i="1"/>
  <c r="R1041" i="1"/>
  <c r="P997" i="1"/>
  <c r="S997" i="1"/>
  <c r="P970" i="1"/>
  <c r="T970" i="1"/>
  <c r="R932" i="1"/>
  <c r="R873" i="1"/>
  <c r="P864" i="1"/>
  <c r="T864" i="1"/>
  <c r="R860" i="1"/>
  <c r="R848" i="1"/>
  <c r="R791" i="1"/>
  <c r="Z780" i="1"/>
  <c r="R660" i="1"/>
  <c r="Z597" i="1"/>
  <c r="R594" i="1"/>
  <c r="R562" i="1"/>
  <c r="R520" i="1"/>
  <c r="R1285" i="1"/>
  <c r="R1256" i="1"/>
  <c r="Z1248" i="1"/>
  <c r="R1217" i="1"/>
  <c r="R1213" i="1"/>
  <c r="R1205" i="1"/>
  <c r="R1179" i="1"/>
  <c r="R1153" i="1"/>
  <c r="Z1142" i="1"/>
  <c r="T1078" i="1"/>
  <c r="S1078" i="1"/>
  <c r="Z1057" i="1"/>
  <c r="Z1053" i="1"/>
  <c r="R1040" i="1"/>
  <c r="R1027" i="1"/>
  <c r="R916" i="1"/>
  <c r="R899" i="1"/>
  <c r="R898" i="1"/>
  <c r="Z782" i="1"/>
  <c r="R780" i="1"/>
  <c r="R743" i="1"/>
  <c r="R741" i="1"/>
  <c r="R727" i="1"/>
  <c r="R725" i="1"/>
  <c r="R723" i="1"/>
  <c r="R714" i="1"/>
  <c r="R710" i="1"/>
  <c r="R665" i="1"/>
  <c r="R654" i="1"/>
  <c r="R601" i="1"/>
  <c r="R588" i="1"/>
  <c r="Z584" i="1"/>
  <c r="R581" i="1"/>
  <c r="P567" i="1"/>
  <c r="S567" i="1"/>
  <c r="S548" i="1"/>
  <c r="T548" i="1"/>
  <c r="R514" i="1"/>
  <c r="Z504" i="1"/>
  <c r="R488" i="1"/>
  <c r="R471" i="1"/>
  <c r="R428" i="1"/>
  <c r="R407" i="1"/>
  <c r="P405" i="1"/>
  <c r="T405" i="1"/>
  <c r="P396" i="1"/>
  <c r="S396" i="1"/>
  <c r="P394" i="1"/>
  <c r="S394" i="1"/>
  <c r="R391" i="1"/>
  <c r="R336" i="1"/>
  <c r="R255" i="1"/>
  <c r="R251" i="1"/>
  <c r="R224" i="1"/>
  <c r="R168" i="1"/>
  <c r="R136" i="1"/>
  <c r="S146" i="1"/>
  <c r="P146" i="1"/>
  <c r="R134" i="1"/>
  <c r="T103" i="1"/>
  <c r="S100" i="1"/>
  <c r="T100" i="1"/>
  <c r="Z72" i="1"/>
  <c r="S126" i="1"/>
  <c r="P126" i="1"/>
  <c r="Z138" i="1"/>
  <c r="R1022" i="1"/>
  <c r="R1021" i="1"/>
  <c r="R1014" i="1"/>
  <c r="Z1012" i="1"/>
  <c r="R1010" i="1"/>
  <c r="Z1006" i="1"/>
  <c r="Z963" i="1"/>
  <c r="R945" i="1"/>
  <c r="R944" i="1"/>
  <c r="R928" i="1"/>
  <c r="R922" i="1"/>
  <c r="R863" i="1"/>
  <c r="Z850" i="1"/>
  <c r="R834" i="1"/>
  <c r="R820" i="1"/>
  <c r="R818" i="1"/>
  <c r="Z804" i="1"/>
  <c r="R767" i="1"/>
  <c r="R763" i="1"/>
  <c r="R759" i="1"/>
  <c r="Z706" i="1"/>
  <c r="Z672" i="1"/>
  <c r="R645" i="1"/>
  <c r="R629" i="1"/>
  <c r="R593" i="1"/>
  <c r="R572" i="1"/>
  <c r="Z569" i="1"/>
  <c r="R566" i="1"/>
  <c r="R531" i="1"/>
  <c r="R508" i="1"/>
  <c r="T502" i="1"/>
  <c r="S502" i="1"/>
  <c r="S471" i="1"/>
  <c r="P471" i="1"/>
  <c r="P453" i="1"/>
  <c r="T453" i="1"/>
  <c r="R452" i="1"/>
  <c r="Z442" i="1"/>
  <c r="T407" i="1"/>
  <c r="P407" i="1"/>
  <c r="Z341" i="1"/>
  <c r="Z336" i="1"/>
  <c r="R309" i="1"/>
  <c r="P295" i="1"/>
  <c r="S295" i="1"/>
  <c r="R293" i="1"/>
  <c r="P288" i="1"/>
  <c r="T288" i="1"/>
  <c r="P240" i="1"/>
  <c r="T240" i="1"/>
  <c r="Z231" i="1"/>
  <c r="T225" i="1"/>
  <c r="P225" i="1"/>
  <c r="R222" i="1"/>
  <c r="R182" i="1"/>
  <c r="Z176" i="1"/>
  <c r="R166" i="1"/>
  <c r="R165" i="1"/>
  <c r="R159" i="1"/>
  <c r="R158" i="1"/>
  <c r="R157" i="1"/>
  <c r="R139" i="1"/>
  <c r="R129" i="1"/>
  <c r="R127" i="1"/>
  <c r="S112" i="1"/>
  <c r="P112" i="1"/>
  <c r="R131" i="1"/>
  <c r="R123" i="1"/>
  <c r="R1177" i="1"/>
  <c r="Z1160" i="1"/>
  <c r="R1098" i="1"/>
  <c r="R1089" i="1"/>
  <c r="R1079" i="1"/>
  <c r="R1072" i="1"/>
  <c r="Z1069" i="1"/>
  <c r="R1062" i="1"/>
  <c r="R1060" i="1"/>
  <c r="R1045" i="1"/>
  <c r="R1034" i="1"/>
  <c r="R986" i="1"/>
  <c r="R980" i="1"/>
  <c r="R977" i="1"/>
  <c r="R972" i="1"/>
  <c r="Z965" i="1"/>
  <c r="R907" i="1"/>
  <c r="R904" i="1"/>
  <c r="R879" i="1"/>
  <c r="R856" i="1"/>
  <c r="Z843" i="1"/>
  <c r="R830" i="1"/>
  <c r="R785" i="1"/>
  <c r="R736" i="1"/>
  <c r="R716" i="1"/>
  <c r="Z682" i="1"/>
  <c r="Z674" i="1"/>
  <c r="R661" i="1"/>
  <c r="Z659" i="1"/>
  <c r="R650" i="1"/>
  <c r="R638" i="1"/>
  <c r="R620" i="1"/>
  <c r="Z608" i="1"/>
  <c r="R605" i="1"/>
  <c r="R591" i="1"/>
  <c r="R577" i="1"/>
  <c r="Z562" i="1"/>
  <c r="Z469" i="1"/>
  <c r="R466" i="1"/>
  <c r="R464" i="1"/>
  <c r="P458" i="1"/>
  <c r="S458" i="1"/>
  <c r="R448" i="1"/>
  <c r="R414" i="1"/>
  <c r="R413" i="1"/>
  <c r="R411" i="1"/>
  <c r="R325" i="1"/>
  <c r="R312" i="1"/>
  <c r="R227" i="1"/>
  <c r="R216" i="1"/>
  <c r="R198" i="1"/>
  <c r="R197" i="1"/>
  <c r="R196" i="1"/>
  <c r="S121" i="1"/>
  <c r="P121" i="1"/>
  <c r="T121" i="1"/>
  <c r="Z89" i="1"/>
  <c r="Z63" i="1"/>
  <c r="P100" i="1"/>
  <c r="P98" i="1"/>
  <c r="S94" i="1"/>
  <c r="T94" i="1"/>
  <c r="Z74" i="1"/>
  <c r="S91" i="1"/>
  <c r="T91" i="1"/>
  <c r="R107" i="1"/>
  <c r="S116" i="1"/>
  <c r="P116" i="1"/>
  <c r="Z102" i="1"/>
  <c r="Z93" i="1"/>
  <c r="R470" i="1"/>
  <c r="R425" i="1"/>
  <c r="R403" i="1"/>
  <c r="R396" i="1"/>
  <c r="R374" i="1"/>
  <c r="R366" i="1"/>
  <c r="R357" i="1"/>
  <c r="R337" i="1"/>
  <c r="R333" i="1"/>
  <c r="R326" i="1"/>
  <c r="R324" i="1"/>
  <c r="R321" i="1"/>
  <c r="R300" i="1"/>
  <c r="Z260" i="1"/>
  <c r="R211" i="1"/>
  <c r="R206" i="1"/>
  <c r="R183" i="1"/>
  <c r="Z162" i="1"/>
  <c r="S152" i="1"/>
  <c r="P152" i="1"/>
  <c r="T152" i="1"/>
  <c r="R126" i="1"/>
  <c r="R124" i="1"/>
  <c r="Z84" i="1"/>
  <c r="R74" i="1"/>
  <c r="R538" i="1"/>
  <c r="R521" i="1"/>
  <c r="Z506" i="1"/>
  <c r="R486" i="1"/>
  <c r="R473" i="1"/>
  <c r="R467" i="1"/>
  <c r="P424" i="1"/>
  <c r="T424" i="1"/>
  <c r="R420" i="1"/>
  <c r="R398" i="1"/>
  <c r="R375" i="1"/>
  <c r="R370" i="1"/>
  <c r="R304" i="1"/>
  <c r="Z303" i="1"/>
  <c r="R269" i="1"/>
  <c r="R238" i="1"/>
  <c r="R237" i="1"/>
  <c r="R207" i="1"/>
  <c r="Z189" i="1"/>
  <c r="S163" i="1"/>
  <c r="P163" i="1"/>
  <c r="R156" i="1"/>
  <c r="Z126" i="1"/>
  <c r="Z117" i="1"/>
  <c r="Z108" i="1"/>
  <c r="R100" i="1"/>
  <c r="Z70" i="1"/>
  <c r="Z65" i="1"/>
  <c r="Z51" i="1"/>
  <c r="R7" i="1"/>
  <c r="Z24" i="1"/>
  <c r="Z12" i="1"/>
  <c r="Z5" i="1"/>
  <c r="Z37" i="1"/>
  <c r="T102" i="1"/>
  <c r="R96" i="1"/>
  <c r="Z408" i="1"/>
  <c r="R404" i="1"/>
  <c r="R397" i="1"/>
  <c r="R355" i="1"/>
  <c r="R334" i="1"/>
  <c r="Z318" i="1"/>
  <c r="R305" i="1"/>
  <c r="R297" i="1"/>
  <c r="R292" i="1"/>
  <c r="Z250" i="1"/>
  <c r="R231" i="1"/>
  <c r="R223" i="1"/>
  <c r="R204" i="1"/>
  <c r="R200" i="1"/>
  <c r="R174" i="1"/>
  <c r="R154" i="1"/>
  <c r="R153" i="1"/>
  <c r="T148" i="1"/>
  <c r="R137" i="1"/>
  <c r="Z134" i="1"/>
  <c r="R122" i="1"/>
  <c r="R108" i="1"/>
  <c r="R99" i="1"/>
  <c r="R95" i="1"/>
  <c r="Z73" i="1"/>
  <c r="T3" i="1"/>
  <c r="Z44" i="1"/>
  <c r="S3" i="1"/>
  <c r="R194" i="1"/>
  <c r="Z188" i="1"/>
  <c r="Z165" i="1"/>
  <c r="R150" i="1"/>
  <c r="Z128" i="1"/>
  <c r="Z113" i="1"/>
  <c r="Z36" i="1"/>
  <c r="Z15" i="1"/>
  <c r="R35" i="1"/>
  <c r="R33" i="1"/>
  <c r="R19" i="1"/>
  <c r="R1023" i="1"/>
  <c r="R975" i="1"/>
  <c r="R1262" i="1"/>
  <c r="R1242" i="1"/>
  <c r="R1115" i="1"/>
  <c r="R1053" i="1"/>
  <c r="R1276" i="1"/>
  <c r="R1131" i="1"/>
  <c r="R1127" i="1"/>
  <c r="R1081" i="1"/>
  <c r="R1099" i="1"/>
  <c r="R1288" i="1"/>
  <c r="R976" i="1"/>
  <c r="R408" i="1"/>
  <c r="R376" i="1"/>
  <c r="R113" i="1"/>
  <c r="R484" i="1"/>
  <c r="R443" i="1"/>
  <c r="R419" i="1"/>
  <c r="R354" i="1"/>
  <c r="R335" i="1"/>
  <c r="R170" i="1"/>
  <c r="R130" i="1"/>
  <c r="R90" i="1"/>
  <c r="R80" i="1"/>
  <c r="R64" i="1"/>
  <c r="R1075" i="1"/>
  <c r="R1061" i="1"/>
  <c r="R957" i="1"/>
  <c r="R939" i="1"/>
  <c r="R406" i="1"/>
  <c r="R352" i="1"/>
  <c r="R342" i="1"/>
  <c r="R330" i="1"/>
  <c r="R311" i="1"/>
  <c r="R288" i="1"/>
  <c r="R286" i="1"/>
  <c r="R135" i="1"/>
  <c r="R119" i="1"/>
  <c r="R103" i="1"/>
  <c r="R97" i="1"/>
  <c r="R62" i="1"/>
  <c r="R36" i="1"/>
  <c r="R34" i="1"/>
  <c r="R20" i="1"/>
  <c r="R1122" i="1"/>
  <c r="R1120" i="1"/>
  <c r="R1116" i="1"/>
  <c r="R1108" i="1"/>
  <c r="R1096" i="1"/>
  <c r="R1077" i="1"/>
  <c r="R1036" i="1"/>
  <c r="R996" i="1"/>
  <c r="R966" i="1"/>
  <c r="R947" i="1"/>
  <c r="R941" i="1"/>
  <c r="R921" i="1"/>
  <c r="R905" i="1"/>
  <c r="R463" i="1"/>
  <c r="R430" i="1"/>
  <c r="R399" i="1"/>
  <c r="R350" i="1"/>
  <c r="R195" i="1"/>
  <c r="R177" i="1"/>
  <c r="R125" i="1"/>
  <c r="R57" i="1"/>
  <c r="R50" i="1"/>
  <c r="R1128" i="1"/>
  <c r="R1067" i="1"/>
  <c r="R1017" i="1"/>
  <c r="R1249" i="1"/>
  <c r="R1229" i="1"/>
  <c r="R1211" i="1"/>
  <c r="R1124" i="1"/>
  <c r="R1092" i="1"/>
  <c r="R1086" i="1"/>
  <c r="R1039" i="1"/>
  <c r="R1005" i="1"/>
  <c r="R989" i="1"/>
  <c r="R985" i="1"/>
  <c r="R953" i="1"/>
  <c r="R951" i="1"/>
  <c r="R394" i="1"/>
  <c r="R219" i="1"/>
  <c r="R214" i="1"/>
  <c r="R175" i="1"/>
  <c r="R145" i="1"/>
  <c r="R133" i="1"/>
  <c r="R117" i="1"/>
  <c r="R93" i="1"/>
  <c r="R68" i="1"/>
  <c r="R52" i="1"/>
  <c r="R45" i="1"/>
  <c r="R38" i="1"/>
  <c r="R29" i="1"/>
  <c r="R22" i="1"/>
  <c r="R426" i="1"/>
  <c r="R424" i="1"/>
  <c r="R422" i="1"/>
  <c r="R362" i="1"/>
  <c r="R339" i="1"/>
  <c r="R252" i="1"/>
  <c r="R225" i="1"/>
  <c r="R205" i="1"/>
  <c r="R191" i="1"/>
  <c r="R164" i="1"/>
  <c r="R151" i="1"/>
  <c r="R98" i="1"/>
  <c r="R994" i="1"/>
  <c r="R934" i="1"/>
  <c r="R930" i="1"/>
  <c r="R298" i="1"/>
  <c r="R289" i="1"/>
  <c r="R273" i="1"/>
  <c r="R250" i="1"/>
  <c r="R236" i="1"/>
  <c r="R233" i="1"/>
  <c r="R109" i="1"/>
  <c r="R91" i="1"/>
  <c r="R79" i="1"/>
  <c r="R54" i="1"/>
  <c r="R47" i="1"/>
  <c r="R40" i="1"/>
  <c r="R24" i="1"/>
  <c r="R18" i="1"/>
  <c r="R43" i="1"/>
  <c r="R27" i="1"/>
  <c r="R15" i="1"/>
  <c r="R8" i="1"/>
  <c r="R1113" i="1"/>
  <c r="R1111" i="1"/>
  <c r="R1044" i="1"/>
  <c r="R1013" i="1"/>
  <c r="R1011" i="1"/>
  <c r="R1007" i="1"/>
  <c r="R983" i="1"/>
  <c r="R974" i="1"/>
  <c r="R937" i="1"/>
  <c r="R935" i="1"/>
  <c r="R880" i="1"/>
  <c r="R487" i="1"/>
  <c r="R455" i="1"/>
  <c r="R445" i="1"/>
  <c r="R421" i="1"/>
  <c r="R378" i="1"/>
  <c r="R329" i="1"/>
  <c r="R258" i="1"/>
  <c r="R243" i="1"/>
  <c r="R240" i="1"/>
  <c r="R230" i="1"/>
  <c r="R199" i="1"/>
  <c r="R149" i="1"/>
  <c r="R142" i="1"/>
  <c r="R88" i="1"/>
  <c r="R86" i="1"/>
  <c r="R59" i="1"/>
  <c r="R31" i="1"/>
  <c r="R17" i="1"/>
  <c r="R10" i="1"/>
  <c r="R12" i="1"/>
  <c r="R5" i="1"/>
  <c r="R3" i="1"/>
  <c r="P1218" i="1"/>
  <c r="S1218" i="1"/>
  <c r="T1198" i="1"/>
  <c r="S1198" i="1"/>
  <c r="S1175" i="1"/>
  <c r="P1175" i="1"/>
  <c r="T1175" i="1"/>
  <c r="P1132" i="1"/>
  <c r="T1132" i="1"/>
  <c r="P1276" i="1"/>
  <c r="S1276" i="1"/>
  <c r="T1276" i="1"/>
  <c r="P1254" i="1"/>
  <c r="S1254" i="1"/>
  <c r="T1254" i="1"/>
  <c r="Z1251" i="1"/>
  <c r="Z1231" i="1"/>
  <c r="Z1173" i="1"/>
  <c r="P1240" i="1"/>
  <c r="S1240" i="1"/>
  <c r="T1240" i="1"/>
  <c r="Z1288" i="1"/>
  <c r="T1257" i="1"/>
  <c r="Z1220" i="1"/>
  <c r="Z1218" i="1"/>
  <c r="Z1211" i="1"/>
  <c r="P1203" i="1"/>
  <c r="S1172" i="1"/>
  <c r="P1167" i="1"/>
  <c r="S1146" i="1"/>
  <c r="T1146" i="1"/>
  <c r="R1280" i="1"/>
  <c r="Z1259" i="1"/>
  <c r="P1225" i="1"/>
  <c r="T1225" i="1"/>
  <c r="Z1191" i="1"/>
  <c r="P1180" i="1"/>
  <c r="T1180" i="1"/>
  <c r="Z1154" i="1"/>
  <c r="S1148" i="1"/>
  <c r="T1148" i="1"/>
  <c r="P1246" i="1"/>
  <c r="S1246" i="1"/>
  <c r="T1246" i="1"/>
  <c r="Z1240" i="1"/>
  <c r="Z1216" i="1"/>
  <c r="R1196" i="1"/>
  <c r="P1172" i="1"/>
  <c r="P1264" i="1"/>
  <c r="S1264" i="1"/>
  <c r="T1264" i="1"/>
  <c r="Z1236" i="1"/>
  <c r="R1169" i="1"/>
  <c r="R1259" i="1"/>
  <c r="Z1255" i="1"/>
  <c r="S1244" i="1"/>
  <c r="S1226" i="1"/>
  <c r="Z1225" i="1"/>
  <c r="R1223" i="1"/>
  <c r="R1152" i="1"/>
  <c r="T1141" i="1"/>
  <c r="P1141" i="1"/>
  <c r="S1141" i="1"/>
  <c r="T1288" i="1"/>
  <c r="R1268" i="1"/>
  <c r="R1203" i="1"/>
  <c r="P1188" i="1"/>
  <c r="S1160" i="1"/>
  <c r="P1220" i="1"/>
  <c r="S1220" i="1"/>
  <c r="T1220" i="1"/>
  <c r="S1288" i="1"/>
  <c r="S1286" i="1"/>
  <c r="T1282" i="1"/>
  <c r="Z1281" i="1"/>
  <c r="P1273" i="1"/>
  <c r="T1273" i="1"/>
  <c r="Z1261" i="1"/>
  <c r="R1237" i="1"/>
  <c r="P1233" i="1"/>
  <c r="T1233" i="1"/>
  <c r="R1208" i="1"/>
  <c r="S1191" i="1"/>
  <c r="R1187" i="1"/>
  <c r="S1186" i="1"/>
  <c r="S1282" i="1"/>
  <c r="R1281" i="1"/>
  <c r="R1279" i="1"/>
  <c r="T1265" i="1"/>
  <c r="P1251" i="1"/>
  <c r="T1251" i="1"/>
  <c r="T1229" i="1"/>
  <c r="S1196" i="1"/>
  <c r="R1195" i="1"/>
  <c r="R1178" i="1"/>
  <c r="Z1176" i="1"/>
  <c r="R1165" i="1"/>
  <c r="P1160" i="1"/>
  <c r="Z1267" i="1"/>
  <c r="P1200" i="1"/>
  <c r="S1200" i="1"/>
  <c r="P1198" i="1"/>
  <c r="P1191" i="1"/>
  <c r="P1186" i="1"/>
  <c r="S1184" i="1"/>
  <c r="R1158" i="1"/>
  <c r="R1151" i="1"/>
  <c r="P1143" i="1"/>
  <c r="P1136" i="1"/>
  <c r="P1119" i="1"/>
  <c r="P1107" i="1"/>
  <c r="P1095" i="1"/>
  <c r="T1068" i="1"/>
  <c r="P1050" i="1"/>
  <c r="P1044" i="1"/>
  <c r="T1039" i="1"/>
  <c r="P1036" i="1"/>
  <c r="Z1034" i="1"/>
  <c r="P1005" i="1"/>
  <c r="P999" i="1"/>
  <c r="Z890" i="1"/>
  <c r="S788" i="1"/>
  <c r="P788" i="1"/>
  <c r="T788" i="1"/>
  <c r="P617" i="1"/>
  <c r="S617" i="1"/>
  <c r="T617" i="1"/>
  <c r="T1139" i="1"/>
  <c r="T1129" i="1"/>
  <c r="T1120" i="1"/>
  <c r="T1108" i="1"/>
  <c r="T1105" i="1"/>
  <c r="T1096" i="1"/>
  <c r="T1093" i="1"/>
  <c r="Z1027" i="1"/>
  <c r="Z1010" i="1"/>
  <c r="Z1003" i="1"/>
  <c r="P974" i="1"/>
  <c r="S974" i="1"/>
  <c r="P953" i="1"/>
  <c r="T953" i="1"/>
  <c r="Z941" i="1"/>
  <c r="P886" i="1"/>
  <c r="T886" i="1"/>
  <c r="Z855" i="1"/>
  <c r="T828" i="1"/>
  <c r="P828" i="1"/>
  <c r="Z816" i="1"/>
  <c r="Z1166" i="1"/>
  <c r="Z1159" i="1"/>
  <c r="T1137" i="1"/>
  <c r="S1129" i="1"/>
  <c r="P1128" i="1"/>
  <c r="T1117" i="1"/>
  <c r="P1116" i="1"/>
  <c r="S1105" i="1"/>
  <c r="P1104" i="1"/>
  <c r="S1093" i="1"/>
  <c r="P1092" i="1"/>
  <c r="T1084" i="1"/>
  <c r="P1071" i="1"/>
  <c r="P1059" i="1"/>
  <c r="S1057" i="1"/>
  <c r="Z1050" i="1"/>
  <c r="Z1043" i="1"/>
  <c r="P1021" i="1"/>
  <c r="Z1020" i="1"/>
  <c r="P1016" i="1"/>
  <c r="P1011" i="1"/>
  <c r="S1008" i="1"/>
  <c r="P1007" i="1"/>
  <c r="Z1004" i="1"/>
  <c r="P994" i="1"/>
  <c r="P982" i="1"/>
  <c r="S982" i="1"/>
  <c r="Z971" i="1"/>
  <c r="P969" i="1"/>
  <c r="T969" i="1"/>
  <c r="Z968" i="1"/>
  <c r="P966" i="1"/>
  <c r="S966" i="1"/>
  <c r="Z958" i="1"/>
  <c r="P866" i="1"/>
  <c r="T866" i="1"/>
  <c r="Z847" i="1"/>
  <c r="P956" i="1"/>
  <c r="T956" i="1"/>
  <c r="P860" i="1"/>
  <c r="S860" i="1"/>
  <c r="S802" i="1"/>
  <c r="P802" i="1"/>
  <c r="T802" i="1"/>
  <c r="Z1116" i="1"/>
  <c r="Z1110" i="1"/>
  <c r="Z1021" i="1"/>
  <c r="P1017" i="1"/>
  <c r="P1012" i="1"/>
  <c r="Z1007" i="1"/>
  <c r="Z989" i="1"/>
  <c r="Z979" i="1"/>
  <c r="Z944" i="1"/>
  <c r="Z883" i="1"/>
  <c r="T873" i="1"/>
  <c r="P833" i="1"/>
  <c r="T833" i="1"/>
  <c r="Z790" i="1"/>
  <c r="Z768" i="1"/>
  <c r="T670" i="1"/>
  <c r="P670" i="1"/>
  <c r="S670" i="1"/>
  <c r="P666" i="1"/>
  <c r="T666" i="1"/>
  <c r="Z1134" i="1"/>
  <c r="Z1125" i="1"/>
  <c r="Z1083" i="1"/>
  <c r="Z1077" i="1"/>
  <c r="Z1065" i="1"/>
  <c r="Z1062" i="1"/>
  <c r="Z1028" i="1"/>
  <c r="Z982" i="1"/>
  <c r="P884" i="1"/>
  <c r="T884" i="1"/>
  <c r="R870" i="1"/>
  <c r="R868" i="1"/>
  <c r="P854" i="1"/>
  <c r="T854" i="1"/>
  <c r="R851" i="1"/>
  <c r="P835" i="1"/>
  <c r="S835" i="1"/>
  <c r="P831" i="1"/>
  <c r="S831" i="1"/>
  <c r="Z1141" i="1"/>
  <c r="P735" i="1"/>
  <c r="S735" i="1"/>
  <c r="T735" i="1"/>
  <c r="S701" i="1"/>
  <c r="P701" i="1"/>
  <c r="T701" i="1"/>
  <c r="T640" i="1"/>
  <c r="P640" i="1"/>
  <c r="S640" i="1"/>
  <c r="Z1277" i="1"/>
  <c r="S1263" i="1"/>
  <c r="Z1249" i="1"/>
  <c r="R1244" i="1"/>
  <c r="R1236" i="1"/>
  <c r="S1230" i="1"/>
  <c r="T1227" i="1"/>
  <c r="S1202" i="1"/>
  <c r="S1190" i="1"/>
  <c r="R1186" i="1"/>
  <c r="R1181" i="1"/>
  <c r="R1176" i="1"/>
  <c r="T1168" i="1"/>
  <c r="T1161" i="1"/>
  <c r="R1141" i="1"/>
  <c r="R1132" i="1"/>
  <c r="S1127" i="1"/>
  <c r="S1124" i="1"/>
  <c r="S1115" i="1"/>
  <c r="S1112" i="1"/>
  <c r="S1103" i="1"/>
  <c r="S1091" i="1"/>
  <c r="T1076" i="1"/>
  <c r="S1073" i="1"/>
  <c r="T1064" i="1"/>
  <c r="S1061" i="1"/>
  <c r="T1043" i="1"/>
  <c r="S1042" i="1"/>
  <c r="S1035" i="1"/>
  <c r="T1027" i="1"/>
  <c r="S1026" i="1"/>
  <c r="T1004" i="1"/>
  <c r="Z1001" i="1"/>
  <c r="S998" i="1"/>
  <c r="S965" i="1"/>
  <c r="P957" i="1"/>
  <c r="T957" i="1"/>
  <c r="R955" i="1"/>
  <c r="S885" i="1"/>
  <c r="Z873" i="1"/>
  <c r="R862" i="1"/>
  <c r="P846" i="1"/>
  <c r="S846" i="1"/>
  <c r="T846" i="1"/>
  <c r="R839" i="1"/>
  <c r="T821" i="1"/>
  <c r="P821" i="1"/>
  <c r="S821" i="1"/>
  <c r="P819" i="1"/>
  <c r="S819" i="1"/>
  <c r="S757" i="1"/>
  <c r="T757" i="1"/>
  <c r="S1287" i="1"/>
  <c r="Z1272" i="1"/>
  <c r="S1256" i="1"/>
  <c r="R1255" i="1"/>
  <c r="R1247" i="1"/>
  <c r="R1234" i="1"/>
  <c r="S1227" i="1"/>
  <c r="Z1226" i="1"/>
  <c r="Z1222" i="1"/>
  <c r="R1214" i="1"/>
  <c r="Z1206" i="1"/>
  <c r="R1194" i="1"/>
  <c r="R1192" i="1"/>
  <c r="R1174" i="1"/>
  <c r="T1173" i="1"/>
  <c r="P1163" i="1"/>
  <c r="Z1155" i="1"/>
  <c r="R1148" i="1"/>
  <c r="Z1146" i="1"/>
  <c r="R1139" i="1"/>
  <c r="R1137" i="1"/>
  <c r="T1131" i="1"/>
  <c r="P1121" i="1"/>
  <c r="P1109" i="1"/>
  <c r="Z1105" i="1"/>
  <c r="S1100" i="1"/>
  <c r="P1097" i="1"/>
  <c r="S1088" i="1"/>
  <c r="S1079" i="1"/>
  <c r="Z1075" i="1"/>
  <c r="T1070" i="1"/>
  <c r="S1064" i="1"/>
  <c r="Z1051" i="1"/>
  <c r="T1044" i="1"/>
  <c r="S1043" i="1"/>
  <c r="T1036" i="1"/>
  <c r="Z1030" i="1"/>
  <c r="S1027" i="1"/>
  <c r="Z1022" i="1"/>
  <c r="S1020" i="1"/>
  <c r="P1019" i="1"/>
  <c r="S1015" i="1"/>
  <c r="Z1013" i="1"/>
  <c r="S1010" i="1"/>
  <c r="P1009" i="1"/>
  <c r="Z1008" i="1"/>
  <c r="T1005" i="1"/>
  <c r="S1004" i="1"/>
  <c r="Z995" i="1"/>
  <c r="T993" i="1"/>
  <c r="P992" i="1"/>
  <c r="Z991" i="1"/>
  <c r="P978" i="1"/>
  <c r="T978" i="1"/>
  <c r="R962" i="1"/>
  <c r="Z954" i="1"/>
  <c r="Z949" i="1"/>
  <c r="Z884" i="1"/>
  <c r="R864" i="1"/>
  <c r="R858" i="1"/>
  <c r="P569" i="1"/>
  <c r="T569" i="1"/>
  <c r="S569" i="1"/>
  <c r="R1272" i="1"/>
  <c r="R1265" i="1"/>
  <c r="R1219" i="1"/>
  <c r="Z1217" i="1"/>
  <c r="R1206" i="1"/>
  <c r="R1201" i="1"/>
  <c r="R1199" i="1"/>
  <c r="R1155" i="1"/>
  <c r="R1146" i="1"/>
  <c r="R1144" i="1"/>
  <c r="T1143" i="1"/>
  <c r="T1136" i="1"/>
  <c r="Z1133" i="1"/>
  <c r="S1131" i="1"/>
  <c r="S1122" i="1"/>
  <c r="S1119" i="1"/>
  <c r="S1107" i="1"/>
  <c r="S1095" i="1"/>
  <c r="S1067" i="1"/>
  <c r="T1056" i="1"/>
  <c r="T1053" i="1"/>
  <c r="S1050" i="1"/>
  <c r="Z1048" i="1"/>
  <c r="T1045" i="1"/>
  <c r="T1037" i="1"/>
  <c r="T1028" i="1"/>
  <c r="T1006" i="1"/>
  <c r="Z1002" i="1"/>
  <c r="T999" i="1"/>
  <c r="P988" i="1"/>
  <c r="S988" i="1"/>
  <c r="Z964" i="1"/>
  <c r="P952" i="1"/>
  <c r="T952" i="1"/>
  <c r="R892" i="1"/>
  <c r="P840" i="1"/>
  <c r="T840" i="1"/>
  <c r="R1284" i="1"/>
  <c r="R1282" i="1"/>
  <c r="R1270" i="1"/>
  <c r="Z1268" i="1"/>
  <c r="R1260" i="1"/>
  <c r="Z1253" i="1"/>
  <c r="Z1242" i="1"/>
  <c r="Z1235" i="1"/>
  <c r="R1232" i="1"/>
  <c r="R1224" i="1"/>
  <c r="R1209" i="1"/>
  <c r="R1204" i="1"/>
  <c r="R1197" i="1"/>
  <c r="R1189" i="1"/>
  <c r="R1184" i="1"/>
  <c r="R1172" i="1"/>
  <c r="R1167" i="1"/>
  <c r="R1160" i="1"/>
  <c r="Z1153" i="1"/>
  <c r="Z1149" i="1"/>
  <c r="R1142" i="1"/>
  <c r="R1135" i="1"/>
  <c r="T1128" i="1"/>
  <c r="P1124" i="1"/>
  <c r="T1116" i="1"/>
  <c r="P1112" i="1"/>
  <c r="S1110" i="1"/>
  <c r="T1104" i="1"/>
  <c r="S1098" i="1"/>
  <c r="T1092" i="1"/>
  <c r="S1086" i="1"/>
  <c r="S1083" i="1"/>
  <c r="Z1082" i="1"/>
  <c r="S1074" i="1"/>
  <c r="P1073" i="1"/>
  <c r="P1061" i="1"/>
  <c r="Z1032" i="1"/>
  <c r="Z1024" i="1"/>
  <c r="Z1019" i="1"/>
  <c r="Z992" i="1"/>
  <c r="S989" i="1"/>
  <c r="R984" i="1"/>
  <c r="P976" i="1"/>
  <c r="S976" i="1"/>
  <c r="Z960" i="1"/>
  <c r="S953" i="1"/>
  <c r="R948" i="1"/>
  <c r="R901" i="1"/>
  <c r="T883" i="1"/>
  <c r="P876" i="1"/>
  <c r="T876" i="1"/>
  <c r="Z852" i="1"/>
  <c r="S812" i="1"/>
  <c r="P812" i="1"/>
  <c r="T812" i="1"/>
  <c r="S721" i="1"/>
  <c r="P721" i="1"/>
  <c r="T721" i="1"/>
  <c r="P677" i="1"/>
  <c r="S677" i="1"/>
  <c r="T677" i="1"/>
  <c r="Z650" i="1"/>
  <c r="R1149" i="1"/>
  <c r="P1100" i="1"/>
  <c r="P1088" i="1"/>
  <c r="S1071" i="1"/>
  <c r="S1059" i="1"/>
  <c r="Z1049" i="1"/>
  <c r="Z1033" i="1"/>
  <c r="S1021" i="1"/>
  <c r="P1020" i="1"/>
  <c r="S1016" i="1"/>
  <c r="P1015" i="1"/>
  <c r="S1011" i="1"/>
  <c r="P1010" i="1"/>
  <c r="S1007" i="1"/>
  <c r="R999" i="1"/>
  <c r="S994" i="1"/>
  <c r="P993" i="1"/>
  <c r="T982" i="1"/>
  <c r="P968" i="1"/>
  <c r="T968" i="1"/>
  <c r="T966" i="1"/>
  <c r="T963" i="1"/>
  <c r="P890" i="1"/>
  <c r="T890" i="1"/>
  <c r="S883" i="1"/>
  <c r="P872" i="1"/>
  <c r="S872" i="1"/>
  <c r="T872" i="1"/>
  <c r="Z974" i="1"/>
  <c r="Z955" i="1"/>
  <c r="Z889" i="1"/>
  <c r="R886" i="1"/>
  <c r="Z818" i="1"/>
  <c r="T781" i="1"/>
  <c r="P723" i="1"/>
  <c r="Z718" i="1"/>
  <c r="S655" i="1"/>
  <c r="P606" i="1"/>
  <c r="S606" i="1"/>
  <c r="T606" i="1"/>
  <c r="P601" i="1"/>
  <c r="S601" i="1"/>
  <c r="T589" i="1"/>
  <c r="P589" i="1"/>
  <c r="P566" i="1"/>
  <c r="S566" i="1"/>
  <c r="T566" i="1"/>
  <c r="S544" i="1"/>
  <c r="T544" i="1"/>
  <c r="S533" i="1"/>
  <c r="T533" i="1"/>
  <c r="S498" i="1"/>
  <c r="P498" i="1"/>
  <c r="P430" i="1"/>
  <c r="T430" i="1"/>
  <c r="S430" i="1"/>
  <c r="R372" i="1"/>
  <c r="S685" i="1"/>
  <c r="P685" i="1"/>
  <c r="P632" i="1"/>
  <c r="S632" i="1"/>
  <c r="T632" i="1"/>
  <c r="T622" i="1"/>
  <c r="P622" i="1"/>
  <c r="T542" i="1"/>
  <c r="P542" i="1"/>
  <c r="S542" i="1"/>
  <c r="S508" i="1"/>
  <c r="T508" i="1"/>
  <c r="T432" i="1"/>
  <c r="P432" i="1"/>
  <c r="S432" i="1"/>
  <c r="Z779" i="1"/>
  <c r="S764" i="1"/>
  <c r="P764" i="1"/>
  <c r="T764" i="1"/>
  <c r="T760" i="1"/>
  <c r="S746" i="1"/>
  <c r="S744" i="1"/>
  <c r="P726" i="1"/>
  <c r="T726" i="1"/>
  <c r="T724" i="1"/>
  <c r="S699" i="1"/>
  <c r="P637" i="1"/>
  <c r="S637" i="1"/>
  <c r="S614" i="1"/>
  <c r="T614" i="1"/>
  <c r="S594" i="1"/>
  <c r="T594" i="1"/>
  <c r="P491" i="1"/>
  <c r="T491" i="1"/>
  <c r="S491" i="1"/>
  <c r="Z486" i="1"/>
  <c r="S464" i="1"/>
  <c r="T464" i="1"/>
  <c r="P454" i="1"/>
  <c r="S454" i="1"/>
  <c r="T454" i="1"/>
  <c r="Z434" i="1"/>
  <c r="P442" i="1"/>
  <c r="S442" i="1"/>
  <c r="T442" i="1"/>
  <c r="R825" i="1"/>
  <c r="R823" i="1"/>
  <c r="R816" i="1"/>
  <c r="T806" i="1"/>
  <c r="P806" i="1"/>
  <c r="S806" i="1"/>
  <c r="P790" i="1"/>
  <c r="S790" i="1"/>
  <c r="T790" i="1"/>
  <c r="P746" i="1"/>
  <c r="T708" i="1"/>
  <c r="P708" i="1"/>
  <c r="R672" i="1"/>
  <c r="P648" i="1"/>
  <c r="S648" i="1"/>
  <c r="P630" i="1"/>
  <c r="S630" i="1"/>
  <c r="S625" i="1"/>
  <c r="T625" i="1"/>
  <c r="T575" i="1"/>
  <c r="P575" i="1"/>
  <c r="P573" i="1"/>
  <c r="T573" i="1"/>
  <c r="T552" i="1"/>
  <c r="S552" i="1"/>
  <c r="T479" i="1"/>
  <c r="P479" i="1"/>
  <c r="P449" i="1"/>
  <c r="S449" i="1"/>
  <c r="Z764" i="1"/>
  <c r="P738" i="1"/>
  <c r="T738" i="1"/>
  <c r="P713" i="1"/>
  <c r="S713" i="1"/>
  <c r="T713" i="1"/>
  <c r="Z454" i="1"/>
  <c r="S368" i="1"/>
  <c r="T368" i="1"/>
  <c r="P368" i="1"/>
  <c r="Z976" i="1"/>
  <c r="R859" i="1"/>
  <c r="Z857" i="1"/>
  <c r="R835" i="1"/>
  <c r="R814" i="1"/>
  <c r="R810" i="1"/>
  <c r="S809" i="1"/>
  <c r="R808" i="1"/>
  <c r="R781" i="1"/>
  <c r="R764" i="1"/>
  <c r="S761" i="1"/>
  <c r="R755" i="1"/>
  <c r="S740" i="1"/>
  <c r="P740" i="1"/>
  <c r="S733" i="1"/>
  <c r="T733" i="1"/>
  <c r="R726" i="1"/>
  <c r="S711" i="1"/>
  <c r="T702" i="1"/>
  <c r="Z670" i="1"/>
  <c r="S654" i="1"/>
  <c r="P610" i="1"/>
  <c r="S610" i="1"/>
  <c r="T610" i="1"/>
  <c r="T536" i="1"/>
  <c r="P536" i="1"/>
  <c r="P534" i="1"/>
  <c r="S534" i="1"/>
  <c r="R427" i="1"/>
  <c r="R395" i="1"/>
  <c r="Z983" i="1"/>
  <c r="Z967" i="1"/>
  <c r="Z957" i="1"/>
  <c r="Z953" i="1"/>
  <c r="Z950" i="1"/>
  <c r="Z947" i="1"/>
  <c r="R890" i="1"/>
  <c r="Z885" i="1"/>
  <c r="Z877" i="1"/>
  <c r="R876" i="1"/>
  <c r="Z874" i="1"/>
  <c r="R871" i="1"/>
  <c r="R866" i="1"/>
  <c r="Z862" i="1"/>
  <c r="R854" i="1"/>
  <c r="P848" i="1"/>
  <c r="T848" i="1"/>
  <c r="R845" i="1"/>
  <c r="Z841" i="1"/>
  <c r="Z840" i="1"/>
  <c r="R840" i="1"/>
  <c r="P832" i="1"/>
  <c r="R828" i="1"/>
  <c r="T807" i="1"/>
  <c r="Z798" i="1"/>
  <c r="Z786" i="1"/>
  <c r="P778" i="1"/>
  <c r="S778" i="1"/>
  <c r="T778" i="1"/>
  <c r="P776" i="1"/>
  <c r="R773" i="1"/>
  <c r="P758" i="1"/>
  <c r="R757" i="1"/>
  <c r="R753" i="1"/>
  <c r="P736" i="1"/>
  <c r="S736" i="1"/>
  <c r="R701" i="1"/>
  <c r="R666" i="1"/>
  <c r="T633" i="1"/>
  <c r="P633" i="1"/>
  <c r="T539" i="1"/>
  <c r="S539" i="1"/>
  <c r="P530" i="1"/>
  <c r="S530" i="1"/>
  <c r="T530" i="1"/>
  <c r="Z499" i="1"/>
  <c r="P465" i="1"/>
  <c r="S465" i="1"/>
  <c r="T445" i="1"/>
  <c r="S445" i="1"/>
  <c r="P445" i="1"/>
  <c r="T425" i="1"/>
  <c r="P425" i="1"/>
  <c r="S425" i="1"/>
  <c r="R843" i="1"/>
  <c r="P809" i="1"/>
  <c r="S807" i="1"/>
  <c r="R806" i="1"/>
  <c r="R798" i="1"/>
  <c r="R794" i="1"/>
  <c r="R790" i="1"/>
  <c r="Z767" i="1"/>
  <c r="R760" i="1"/>
  <c r="T720" i="1"/>
  <c r="P720" i="1"/>
  <c r="T718" i="1"/>
  <c r="R708" i="1"/>
  <c r="P654" i="1"/>
  <c r="S621" i="1"/>
  <c r="T621" i="1"/>
  <c r="S528" i="1"/>
  <c r="T528" i="1"/>
  <c r="T512" i="1"/>
  <c r="P512" i="1"/>
  <c r="S473" i="1"/>
  <c r="T473" i="1"/>
  <c r="S423" i="1"/>
  <c r="T423" i="1"/>
  <c r="P423" i="1"/>
  <c r="P412" i="1"/>
  <c r="S412" i="1"/>
  <c r="T412" i="1"/>
  <c r="R802" i="1"/>
  <c r="P797" i="1"/>
  <c r="S797" i="1"/>
  <c r="T797" i="1"/>
  <c r="R746" i="1"/>
  <c r="R713" i="1"/>
  <c r="T709" i="1"/>
  <c r="R690" i="1"/>
  <c r="Z646" i="1"/>
  <c r="P644" i="1"/>
  <c r="S644" i="1"/>
  <c r="T636" i="1"/>
  <c r="P636" i="1"/>
  <c r="T626" i="1"/>
  <c r="P626" i="1"/>
  <c r="P603" i="1"/>
  <c r="S603" i="1"/>
  <c r="T603" i="1"/>
  <c r="T570" i="1"/>
  <c r="P570" i="1"/>
  <c r="S570" i="1"/>
  <c r="P495" i="1"/>
  <c r="S495" i="1"/>
  <c r="R478" i="1"/>
  <c r="Z961" i="1"/>
  <c r="Z937" i="1"/>
  <c r="R888" i="1"/>
  <c r="Z882" i="1"/>
  <c r="S878" i="1"/>
  <c r="R877" i="1"/>
  <c r="S870" i="1"/>
  <c r="R869" i="1"/>
  <c r="Z865" i="1"/>
  <c r="T861" i="1"/>
  <c r="Z853" i="1"/>
  <c r="R852" i="1"/>
  <c r="R850" i="1"/>
  <c r="S842" i="1"/>
  <c r="R841" i="1"/>
  <c r="R838" i="1"/>
  <c r="Z834" i="1"/>
  <c r="Z826" i="1"/>
  <c r="R800" i="1"/>
  <c r="R784" i="1"/>
  <c r="Z772" i="1"/>
  <c r="S745" i="1"/>
  <c r="T745" i="1"/>
  <c r="Z743" i="1"/>
  <c r="R742" i="1"/>
  <c r="T737" i="1"/>
  <c r="R733" i="1"/>
  <c r="R729" i="1"/>
  <c r="T723" i="1"/>
  <c r="P718" i="1"/>
  <c r="T714" i="1"/>
  <c r="S712" i="1"/>
  <c r="Z664" i="1"/>
  <c r="P657" i="1"/>
  <c r="S657" i="1"/>
  <c r="T657" i="1"/>
  <c r="P652" i="1"/>
  <c r="S652" i="1"/>
  <c r="S647" i="1"/>
  <c r="T647" i="1"/>
  <c r="S629" i="1"/>
  <c r="T629" i="1"/>
  <c r="T601" i="1"/>
  <c r="S589" i="1"/>
  <c r="T586" i="1"/>
  <c r="P586" i="1"/>
  <c r="T561" i="1"/>
  <c r="T526" i="1"/>
  <c r="P526" i="1"/>
  <c r="S526" i="1"/>
  <c r="T498" i="1"/>
  <c r="T385" i="1"/>
  <c r="S385" i="1"/>
  <c r="P385" i="1"/>
  <c r="R826" i="1"/>
  <c r="R824" i="1"/>
  <c r="T818" i="1"/>
  <c r="S818" i="1"/>
  <c r="P783" i="1"/>
  <c r="S783" i="1"/>
  <c r="T783" i="1"/>
  <c r="R782" i="1"/>
  <c r="Z776" i="1"/>
  <c r="R749" i="1"/>
  <c r="T748" i="1"/>
  <c r="R722" i="1"/>
  <c r="S694" i="1"/>
  <c r="T683" i="1"/>
  <c r="T655" i="1"/>
  <c r="S622" i="1"/>
  <c r="S561" i="1"/>
  <c r="P515" i="1"/>
  <c r="T515" i="1"/>
  <c r="P488" i="1"/>
  <c r="S488" i="1"/>
  <c r="T488" i="1"/>
  <c r="T486" i="1"/>
  <c r="P486" i="1"/>
  <c r="P401" i="1"/>
  <c r="S401" i="1"/>
  <c r="T401" i="1"/>
  <c r="P379" i="1"/>
  <c r="T379" i="1"/>
  <c r="P357" i="1"/>
  <c r="S357" i="1"/>
  <c r="T357" i="1"/>
  <c r="Z642" i="1"/>
  <c r="Z620" i="1"/>
  <c r="P558" i="1"/>
  <c r="T558" i="1"/>
  <c r="Z525" i="1"/>
  <c r="Z522" i="1"/>
  <c r="Z514" i="1"/>
  <c r="Z511" i="1"/>
  <c r="Z502" i="1"/>
  <c r="S440" i="1"/>
  <c r="P440" i="1"/>
  <c r="P428" i="1"/>
  <c r="S428" i="1"/>
  <c r="T428" i="1"/>
  <c r="S416" i="1"/>
  <c r="T416" i="1"/>
  <c r="P416" i="1"/>
  <c r="R677" i="1"/>
  <c r="R657" i="1"/>
  <c r="R632" i="1"/>
  <c r="Z621" i="1"/>
  <c r="R617" i="1"/>
  <c r="R603" i="1"/>
  <c r="S590" i="1"/>
  <c r="Z589" i="1"/>
  <c r="R530" i="1"/>
  <c r="R483" i="1"/>
  <c r="P468" i="1"/>
  <c r="S468" i="1"/>
  <c r="S462" i="1"/>
  <c r="P421" i="1"/>
  <c r="S421" i="1"/>
  <c r="R380" i="1"/>
  <c r="T360" i="1"/>
  <c r="P360" i="1"/>
  <c r="S360" i="1"/>
  <c r="R651" i="1"/>
  <c r="R643" i="1"/>
  <c r="T624" i="1"/>
  <c r="T613" i="1"/>
  <c r="R600" i="1"/>
  <c r="T571" i="1"/>
  <c r="R558" i="1"/>
  <c r="R555" i="1"/>
  <c r="R550" i="1"/>
  <c r="P518" i="1"/>
  <c r="T518" i="1"/>
  <c r="Z509" i="1"/>
  <c r="T499" i="1"/>
  <c r="P487" i="1"/>
  <c r="S487" i="1"/>
  <c r="T487" i="1"/>
  <c r="S475" i="1"/>
  <c r="R461" i="1"/>
  <c r="Z452" i="1"/>
  <c r="T447" i="1"/>
  <c r="T419" i="1"/>
  <c r="P419" i="1"/>
  <c r="R383" i="1"/>
  <c r="R706" i="1"/>
  <c r="R694" i="1"/>
  <c r="R682" i="1"/>
  <c r="R670" i="1"/>
  <c r="R658" i="1"/>
  <c r="R640" i="1"/>
  <c r="R636" i="1"/>
  <c r="R633" i="1"/>
  <c r="R626" i="1"/>
  <c r="S624" i="1"/>
  <c r="R622" i="1"/>
  <c r="S613" i="1"/>
  <c r="Z607" i="1"/>
  <c r="R589" i="1"/>
  <c r="R586" i="1"/>
  <c r="S585" i="1"/>
  <c r="R575" i="1"/>
  <c r="T574" i="1"/>
  <c r="S571" i="1"/>
  <c r="T557" i="1"/>
  <c r="P551" i="1"/>
  <c r="T551" i="1"/>
  <c r="S535" i="1"/>
  <c r="Z526" i="1"/>
  <c r="Z524" i="1"/>
  <c r="T522" i="1"/>
  <c r="R515" i="1"/>
  <c r="S499" i="1"/>
  <c r="T460" i="1"/>
  <c r="S447" i="1"/>
  <c r="P444" i="1"/>
  <c r="T444" i="1"/>
  <c r="P441" i="1"/>
  <c r="Z438" i="1"/>
  <c r="T431" i="1"/>
  <c r="S431" i="1"/>
  <c r="S358" i="1"/>
  <c r="T358" i="1"/>
  <c r="P358" i="1"/>
  <c r="R831" i="1"/>
  <c r="R821" i="1"/>
  <c r="P794" i="1"/>
  <c r="R793" i="1"/>
  <c r="R765" i="1"/>
  <c r="Z744" i="1"/>
  <c r="R739" i="1"/>
  <c r="R721" i="1"/>
  <c r="R711" i="1"/>
  <c r="R704" i="1"/>
  <c r="R699" i="1"/>
  <c r="R687" i="1"/>
  <c r="R680" i="1"/>
  <c r="R678" i="1"/>
  <c r="R668" i="1"/>
  <c r="R662" i="1"/>
  <c r="R618" i="1"/>
  <c r="R611" i="1"/>
  <c r="R607" i="1"/>
  <c r="R604" i="1"/>
  <c r="R598" i="1"/>
  <c r="Z573" i="1"/>
  <c r="R567" i="1"/>
  <c r="R564" i="1"/>
  <c r="S557" i="1"/>
  <c r="Z548" i="1"/>
  <c r="Z542" i="1"/>
  <c r="P532" i="1"/>
  <c r="S519" i="1"/>
  <c r="T514" i="1"/>
  <c r="T511" i="1"/>
  <c r="P507" i="1"/>
  <c r="R506" i="1"/>
  <c r="R489" i="1"/>
  <c r="P469" i="1"/>
  <c r="R468" i="1"/>
  <c r="P457" i="1"/>
  <c r="S429" i="1"/>
  <c r="P429" i="1"/>
  <c r="Z815" i="1"/>
  <c r="R807" i="1"/>
  <c r="R803" i="1"/>
  <c r="R796" i="1"/>
  <c r="R789" i="1"/>
  <c r="R777" i="1"/>
  <c r="R751" i="1"/>
  <c r="Z746" i="1"/>
  <c r="R734" i="1"/>
  <c r="R724" i="1"/>
  <c r="R719" i="1"/>
  <c r="R707" i="1"/>
  <c r="R692" i="1"/>
  <c r="R685" i="1"/>
  <c r="R683" i="1"/>
  <c r="R675" i="1"/>
  <c r="R673" i="1"/>
  <c r="R671" i="1"/>
  <c r="R655" i="1"/>
  <c r="R652" i="1"/>
  <c r="R648" i="1"/>
  <c r="R644" i="1"/>
  <c r="R637" i="1"/>
  <c r="R630" i="1"/>
  <c r="R615" i="1"/>
  <c r="P585" i="1"/>
  <c r="R576" i="1"/>
  <c r="P574" i="1"/>
  <c r="R573" i="1"/>
  <c r="R537" i="1"/>
  <c r="P535" i="1"/>
  <c r="R498" i="1"/>
  <c r="P475" i="1"/>
  <c r="R465" i="1"/>
  <c r="P460" i="1"/>
  <c r="Z446" i="1"/>
  <c r="P374" i="1"/>
  <c r="S374" i="1"/>
  <c r="T374" i="1"/>
  <c r="P349" i="1"/>
  <c r="T349" i="1"/>
  <c r="S349" i="1"/>
  <c r="P326" i="1"/>
  <c r="S326" i="1"/>
  <c r="T326" i="1"/>
  <c r="T651" i="1"/>
  <c r="Z609" i="1"/>
  <c r="Z605" i="1"/>
  <c r="T600" i="1"/>
  <c r="T597" i="1"/>
  <c r="R590" i="1"/>
  <c r="P577" i="1"/>
  <c r="T577" i="1"/>
  <c r="R540" i="1"/>
  <c r="R524" i="1"/>
  <c r="T523" i="1"/>
  <c r="R518" i="1"/>
  <c r="R501" i="1"/>
  <c r="R418" i="1"/>
  <c r="T398" i="1"/>
  <c r="P398" i="1"/>
  <c r="S398" i="1"/>
  <c r="S381" i="1"/>
  <c r="T381" i="1"/>
  <c r="P381" i="1"/>
  <c r="S379" i="1"/>
  <c r="P361" i="1"/>
  <c r="S361" i="1"/>
  <c r="T361" i="1"/>
  <c r="R842" i="1"/>
  <c r="R837" i="1"/>
  <c r="R832" i="1"/>
  <c r="R829" i="1"/>
  <c r="R822" i="1"/>
  <c r="R819" i="1"/>
  <c r="R812" i="1"/>
  <c r="R805" i="1"/>
  <c r="R801" i="1"/>
  <c r="R787" i="1"/>
  <c r="R775" i="1"/>
  <c r="R770" i="1"/>
  <c r="R761" i="1"/>
  <c r="R758" i="1"/>
  <c r="Z756" i="1"/>
  <c r="R744" i="1"/>
  <c r="R737" i="1"/>
  <c r="R732" i="1"/>
  <c r="Z720" i="1"/>
  <c r="R717" i="1"/>
  <c r="R712" i="1"/>
  <c r="R700" i="1"/>
  <c r="R697" i="1"/>
  <c r="R688" i="1"/>
  <c r="Z649" i="1"/>
  <c r="R641" i="1"/>
  <c r="Z638" i="1"/>
  <c r="R634" i="1"/>
  <c r="R627" i="1"/>
  <c r="R623" i="1"/>
  <c r="R619" i="1"/>
  <c r="Z613" i="1"/>
  <c r="R612" i="1"/>
  <c r="T583" i="1"/>
  <c r="T572" i="1"/>
  <c r="R556" i="1"/>
  <c r="T555" i="1"/>
  <c r="R551" i="1"/>
  <c r="R548" i="1"/>
  <c r="T547" i="1"/>
  <c r="P541" i="1"/>
  <c r="T541" i="1"/>
  <c r="P525" i="1"/>
  <c r="T525" i="1"/>
  <c r="R513" i="1"/>
  <c r="P505" i="1"/>
  <c r="S505" i="1"/>
  <c r="P478" i="1"/>
  <c r="S478" i="1"/>
  <c r="T478" i="1"/>
  <c r="R451" i="1"/>
  <c r="Z450" i="1"/>
  <c r="Z417" i="1"/>
  <c r="P413" i="1"/>
  <c r="T413" i="1"/>
  <c r="S406" i="1"/>
  <c r="P406" i="1"/>
  <c r="T406" i="1"/>
  <c r="R393" i="1"/>
  <c r="S387" i="1"/>
  <c r="P387" i="1"/>
  <c r="T387" i="1"/>
  <c r="R379" i="1"/>
  <c r="P347" i="1"/>
  <c r="S347" i="1"/>
  <c r="T347" i="1"/>
  <c r="S344" i="1"/>
  <c r="T344" i="1"/>
  <c r="P344" i="1"/>
  <c r="R332" i="1"/>
  <c r="P365" i="1"/>
  <c r="T363" i="1"/>
  <c r="Z415" i="1"/>
  <c r="S363" i="1"/>
  <c r="S350" i="1"/>
  <c r="T350" i="1"/>
  <c r="R322" i="1"/>
  <c r="R440" i="1"/>
  <c r="R348" i="1"/>
  <c r="R614" i="1"/>
  <c r="R610" i="1"/>
  <c r="R606" i="1"/>
  <c r="R599" i="1"/>
  <c r="Z593" i="1"/>
  <c r="R592" i="1"/>
  <c r="R585" i="1"/>
  <c r="R578" i="1"/>
  <c r="R570" i="1"/>
  <c r="R563" i="1"/>
  <c r="R559" i="1"/>
  <c r="R552" i="1"/>
  <c r="R539" i="1"/>
  <c r="R529" i="1"/>
  <c r="R526" i="1"/>
  <c r="P524" i="1"/>
  <c r="R519" i="1"/>
  <c r="R516" i="1"/>
  <c r="R502" i="1"/>
  <c r="R490" i="1"/>
  <c r="R476" i="1"/>
  <c r="Z457" i="1"/>
  <c r="Z441" i="1"/>
  <c r="P427" i="1"/>
  <c r="T418" i="1"/>
  <c r="T415" i="1"/>
  <c r="P411" i="1"/>
  <c r="P402" i="1"/>
  <c r="S389" i="1"/>
  <c r="T389" i="1"/>
  <c r="R377" i="1"/>
  <c r="T370" i="1"/>
  <c r="Z549" i="1"/>
  <c r="Z546" i="1"/>
  <c r="R523" i="1"/>
  <c r="R499" i="1"/>
  <c r="R480" i="1"/>
  <c r="R449" i="1"/>
  <c r="R438" i="1"/>
  <c r="T437" i="1"/>
  <c r="S415" i="1"/>
  <c r="S393" i="1"/>
  <c r="S372" i="1"/>
  <c r="T372" i="1"/>
  <c r="Z590" i="1"/>
  <c r="R579" i="1"/>
  <c r="R560" i="1"/>
  <c r="R553" i="1"/>
  <c r="Z528" i="1"/>
  <c r="R527" i="1"/>
  <c r="R517" i="1"/>
  <c r="R510" i="1"/>
  <c r="R503" i="1"/>
  <c r="R500" i="1"/>
  <c r="R477" i="1"/>
  <c r="Z466" i="1"/>
  <c r="R433" i="1"/>
  <c r="S422" i="1"/>
  <c r="P409" i="1"/>
  <c r="S409" i="1"/>
  <c r="Z402" i="1"/>
  <c r="R400" i="1"/>
  <c r="Z392" i="1"/>
  <c r="T384" i="1"/>
  <c r="S378" i="1"/>
  <c r="P375" i="1"/>
  <c r="T375" i="1"/>
  <c r="T365" i="1"/>
  <c r="S362" i="1"/>
  <c r="T362" i="1"/>
  <c r="P352" i="1"/>
  <c r="S352" i="1"/>
  <c r="T352" i="1"/>
  <c r="P285" i="1"/>
  <c r="S285" i="1"/>
  <c r="R266" i="1"/>
  <c r="R384" i="1"/>
  <c r="S337" i="1"/>
  <c r="P336" i="1"/>
  <c r="T336" i="1"/>
  <c r="T330" i="1"/>
  <c r="S325" i="1"/>
  <c r="T325" i="1"/>
  <c r="S312" i="1"/>
  <c r="T312" i="1"/>
  <c r="S305" i="1"/>
  <c r="T305" i="1"/>
  <c r="R270" i="1"/>
  <c r="Z372" i="1"/>
  <c r="S367" i="1"/>
  <c r="S330" i="1"/>
  <c r="R316" i="1"/>
  <c r="P302" i="1"/>
  <c r="Z298" i="1"/>
  <c r="S279" i="1"/>
  <c r="T279" i="1"/>
  <c r="S244" i="1"/>
  <c r="T244" i="1"/>
  <c r="Z350" i="1"/>
  <c r="T343" i="1"/>
  <c r="S299" i="1"/>
  <c r="T299" i="1"/>
  <c r="S319" i="1"/>
  <c r="T319" i="1"/>
  <c r="Z291" i="1"/>
  <c r="R277" i="1"/>
  <c r="S273" i="1"/>
  <c r="T273" i="1"/>
  <c r="P251" i="1"/>
  <c r="S251" i="1"/>
  <c r="T251" i="1"/>
  <c r="Z366" i="1"/>
  <c r="Z355" i="1"/>
  <c r="S353" i="1"/>
  <c r="S327" i="1"/>
  <c r="S320" i="1"/>
  <c r="S286" i="1"/>
  <c r="T286" i="1"/>
  <c r="S280" i="1"/>
  <c r="T280" i="1"/>
  <c r="R536" i="1"/>
  <c r="R522" i="1"/>
  <c r="R511" i="1"/>
  <c r="R507" i="1"/>
  <c r="R492" i="1"/>
  <c r="Z483" i="1"/>
  <c r="R479" i="1"/>
  <c r="R458" i="1"/>
  <c r="R446" i="1"/>
  <c r="R435" i="1"/>
  <c r="R432" i="1"/>
  <c r="Z407" i="1"/>
  <c r="Z396" i="1"/>
  <c r="S338" i="1"/>
  <c r="T338" i="1"/>
  <c r="Z330" i="1"/>
  <c r="S311" i="1"/>
  <c r="S304" i="1"/>
  <c r="R290" i="1"/>
  <c r="Z264" i="1"/>
  <c r="S237" i="1"/>
  <c r="T237" i="1"/>
  <c r="S218" i="1"/>
  <c r="T218" i="1"/>
  <c r="P218" i="1"/>
  <c r="S331" i="1"/>
  <c r="T331" i="1"/>
  <c r="S321" i="1"/>
  <c r="T298" i="1"/>
  <c r="T294" i="1"/>
  <c r="S293" i="1"/>
  <c r="T293" i="1"/>
  <c r="Z286" i="1"/>
  <c r="P265" i="1"/>
  <c r="S265" i="1"/>
  <c r="T265" i="1"/>
  <c r="S224" i="1"/>
  <c r="T224" i="1"/>
  <c r="P224" i="1"/>
  <c r="T318" i="1"/>
  <c r="S298" i="1"/>
  <c r="S294" i="1"/>
  <c r="R256" i="1"/>
  <c r="S287" i="1"/>
  <c r="T287" i="1"/>
  <c r="T285" i="1"/>
  <c r="R263" i="1"/>
  <c r="S259" i="1"/>
  <c r="T259" i="1"/>
  <c r="S230" i="1"/>
  <c r="T230" i="1"/>
  <c r="P230" i="1"/>
  <c r="Z327" i="1"/>
  <c r="P318" i="1"/>
  <c r="T302" i="1"/>
  <c r="S272" i="1"/>
  <c r="T272" i="1"/>
  <c r="P211" i="1"/>
  <c r="P197" i="1"/>
  <c r="P183" i="1"/>
  <c r="P142" i="1"/>
  <c r="Z258" i="1"/>
  <c r="S240" i="1"/>
  <c r="S233" i="1"/>
  <c r="Z229" i="1"/>
  <c r="Z217" i="1"/>
  <c r="S214" i="1"/>
  <c r="T208" i="1"/>
  <c r="T175" i="1"/>
  <c r="S171" i="1"/>
  <c r="T165" i="1"/>
  <c r="Z141" i="1"/>
  <c r="P253" i="1"/>
  <c r="P246" i="1"/>
  <c r="P239" i="1"/>
  <c r="P232" i="1"/>
  <c r="P213" i="1"/>
  <c r="S208" i="1"/>
  <c r="P201" i="1"/>
  <c r="P194" i="1"/>
  <c r="T189" i="1"/>
  <c r="Z153" i="1"/>
  <c r="T151" i="1"/>
  <c r="Z147" i="1"/>
  <c r="Z252" i="1"/>
  <c r="P175" i="1"/>
  <c r="P165" i="1"/>
  <c r="P151" i="1"/>
  <c r="S258" i="1"/>
  <c r="S250" i="1"/>
  <c r="S243" i="1"/>
  <c r="S236" i="1"/>
  <c r="S229" i="1"/>
  <c r="S223" i="1"/>
  <c r="T217" i="1"/>
  <c r="S210" i="1"/>
  <c r="Z194" i="1"/>
  <c r="Z178" i="1"/>
  <c r="S173" i="1"/>
  <c r="R140" i="1"/>
  <c r="Z346" i="1"/>
  <c r="Z282" i="1"/>
  <c r="Z226" i="1"/>
  <c r="S217" i="1"/>
  <c r="T211" i="1"/>
  <c r="Z208" i="1"/>
  <c r="T197" i="1"/>
  <c r="T187" i="1"/>
  <c r="T183" i="1"/>
  <c r="T153" i="1"/>
  <c r="T141" i="1"/>
  <c r="T266" i="1"/>
  <c r="T252" i="1"/>
  <c r="Z240" i="1"/>
  <c r="Z233" i="1"/>
  <c r="T160" i="1"/>
  <c r="Z248" i="1"/>
  <c r="Z172" i="1"/>
  <c r="S160" i="1"/>
  <c r="T142" i="1"/>
  <c r="P206" i="1"/>
  <c r="P187" i="1"/>
  <c r="P153" i="1"/>
  <c r="P141" i="1"/>
  <c r="T133" i="1"/>
  <c r="Z1171" i="1"/>
  <c r="Z1135" i="1"/>
  <c r="Z999" i="1"/>
  <c r="Z796" i="1"/>
  <c r="Z888" i="1"/>
  <c r="Z812" i="1"/>
  <c r="Z810" i="1"/>
  <c r="Z801" i="1"/>
  <c r="Z694" i="1"/>
  <c r="Z1282" i="1"/>
  <c r="Z1215" i="1"/>
  <c r="Z1207" i="1"/>
  <c r="Z1202" i="1"/>
  <c r="Z1156" i="1"/>
  <c r="Z1140" i="1"/>
  <c r="Z1071" i="1"/>
  <c r="Z945" i="1"/>
  <c r="Z687" i="1"/>
  <c r="Z680" i="1"/>
  <c r="Z418" i="1"/>
  <c r="Z1262" i="1"/>
  <c r="Z1258" i="1"/>
  <c r="Z1213" i="1"/>
  <c r="Z1208" i="1"/>
  <c r="Z1168" i="1"/>
  <c r="Z1163" i="1"/>
  <c r="Z1161" i="1"/>
  <c r="Z1147" i="1"/>
  <c r="Z1093" i="1"/>
  <c r="Z1068" i="1"/>
  <c r="Z1009" i="1"/>
  <c r="Z808" i="1"/>
  <c r="Z702" i="1"/>
  <c r="Z692" i="1"/>
  <c r="Z673" i="1"/>
  <c r="Z671" i="1"/>
  <c r="Z531" i="1"/>
  <c r="Z1260" i="1"/>
  <c r="Z1025" i="1"/>
  <c r="Z959" i="1"/>
  <c r="Z543" i="1"/>
  <c r="Z1035" i="1"/>
  <c r="Z423" i="1"/>
  <c r="Z1271" i="1"/>
  <c r="Z1109" i="1"/>
  <c r="Z1106" i="1"/>
  <c r="Z1094" i="1"/>
  <c r="Z1090" i="1"/>
  <c r="Z1045" i="1"/>
  <c r="Z1015" i="1"/>
  <c r="Z828" i="1"/>
  <c r="Z823" i="1"/>
  <c r="Z820" i="1"/>
  <c r="Z738" i="1"/>
  <c r="Z1266" i="1"/>
  <c r="Z1221" i="1"/>
  <c r="Z1119" i="1"/>
  <c r="Z1097" i="1"/>
  <c r="Z1046" i="1"/>
  <c r="Z1037" i="1"/>
  <c r="Z973" i="1"/>
  <c r="Z962" i="1"/>
  <c r="Z836" i="1"/>
  <c r="Z1279" i="1"/>
  <c r="Z1276" i="1"/>
  <c r="Z1273" i="1"/>
  <c r="Z1174" i="1"/>
  <c r="Z1132" i="1"/>
  <c r="Z1113" i="1"/>
  <c r="Z966" i="1"/>
  <c r="Z851" i="1"/>
  <c r="Z1199" i="1"/>
  <c r="Z1137" i="1"/>
  <c r="Z1129" i="1"/>
  <c r="Z986" i="1"/>
  <c r="Z980" i="1"/>
  <c r="Z879" i="1"/>
  <c r="Z866" i="1"/>
  <c r="Z846" i="1"/>
  <c r="Z803" i="1"/>
  <c r="Z753" i="1"/>
  <c r="Z574" i="1"/>
  <c r="Z1286" i="1"/>
  <c r="Z1237" i="1"/>
  <c r="Z1052" i="1"/>
  <c r="Z998" i="1"/>
  <c r="Z789" i="1"/>
  <c r="Z1246" i="1"/>
  <c r="Z871" i="1"/>
  <c r="Z791" i="1"/>
  <c r="Z647" i="1"/>
  <c r="Z625" i="1"/>
  <c r="Z553" i="1"/>
  <c r="Z661" i="1"/>
  <c r="Z585" i="1"/>
  <c r="Z565" i="1"/>
  <c r="Z530" i="1"/>
  <c r="Z421" i="1"/>
  <c r="Z416" i="1"/>
  <c r="Z312" i="1"/>
  <c r="Z534" i="1"/>
  <c r="Z390" i="1"/>
  <c r="Z320" i="1"/>
  <c r="Z700" i="1"/>
  <c r="Z578" i="1"/>
  <c r="Z539" i="1"/>
  <c r="Z476" i="1"/>
  <c r="Z300" i="1"/>
  <c r="Z1107" i="1"/>
  <c r="Z1100" i="1"/>
  <c r="Z596" i="1"/>
  <c r="Z566" i="1"/>
  <c r="Z547" i="1"/>
  <c r="Z505" i="1"/>
  <c r="Z435" i="1"/>
  <c r="Z301" i="1"/>
  <c r="Z186" i="1"/>
  <c r="Z1263" i="1"/>
  <c r="Z1252" i="1"/>
  <c r="Z1269" i="1"/>
  <c r="Z1244" i="1"/>
  <c r="Z1230" i="1"/>
  <c r="Z1224" i="1"/>
  <c r="Z1085" i="1"/>
  <c r="Z1078" i="1"/>
  <c r="Z1059" i="1"/>
  <c r="Z984" i="1"/>
  <c r="Z1287" i="1"/>
  <c r="Z1280" i="1"/>
  <c r="Z1274" i="1"/>
  <c r="Z1214" i="1"/>
  <c r="Z1117" i="1"/>
  <c r="Z987" i="1"/>
  <c r="Z943" i="1"/>
  <c r="Z839" i="1"/>
  <c r="Z582" i="1"/>
  <c r="Z570" i="1"/>
  <c r="Z551" i="1"/>
  <c r="Z224" i="1"/>
  <c r="Z200" i="1"/>
  <c r="Z196" i="1"/>
  <c r="Z179" i="1"/>
  <c r="Z1190" i="1"/>
  <c r="Z1179" i="1"/>
  <c r="Z1123" i="1"/>
  <c r="Z864" i="1"/>
  <c r="Z831" i="1"/>
  <c r="Z1264" i="1"/>
  <c r="Z1256" i="1"/>
  <c r="Z1241" i="1"/>
  <c r="Z1238" i="1"/>
  <c r="Z1169" i="1"/>
  <c r="Z869" i="1"/>
  <c r="Z206" i="1"/>
  <c r="Z203" i="1"/>
  <c r="Z1157" i="1"/>
  <c r="Z1152" i="1"/>
  <c r="Z1138" i="1"/>
  <c r="Z1040" i="1"/>
  <c r="Z977" i="1"/>
  <c r="Z970" i="1"/>
  <c r="Z1223" i="1"/>
  <c r="Z1212" i="1"/>
  <c r="Z1058" i="1"/>
  <c r="Z881" i="1"/>
  <c r="Z1041" i="1"/>
  <c r="Z1029" i="1"/>
  <c r="Z996" i="1"/>
  <c r="Z951" i="1"/>
  <c r="Z863" i="1"/>
  <c r="Z858" i="1"/>
  <c r="Z845" i="1"/>
  <c r="Z837" i="1"/>
  <c r="Z832" i="1"/>
  <c r="Z806" i="1"/>
  <c r="Z784" i="1"/>
  <c r="Z774" i="1"/>
  <c r="Z762" i="1"/>
  <c r="Z731" i="1"/>
  <c r="Z705" i="1"/>
  <c r="Z683" i="1"/>
  <c r="Z633" i="1"/>
  <c r="Z626" i="1"/>
  <c r="Z583" i="1"/>
  <c r="Z579" i="1"/>
  <c r="Z555" i="1"/>
  <c r="Z545" i="1"/>
  <c r="Z519" i="1"/>
  <c r="Z512" i="1"/>
  <c r="Z508" i="1"/>
  <c r="Z495" i="1"/>
  <c r="Z488" i="1"/>
  <c r="Z481" i="1"/>
  <c r="Z462" i="1"/>
  <c r="Z339" i="1"/>
  <c r="Z324" i="1"/>
  <c r="Z313" i="1"/>
  <c r="Z236" i="1"/>
  <c r="Z228" i="1"/>
  <c r="Z221" i="1"/>
  <c r="Z214" i="1"/>
  <c r="Z148" i="1"/>
  <c r="Z58" i="1"/>
  <c r="Z56" i="1"/>
  <c r="Z53" i="1"/>
  <c r="Z144" i="1"/>
  <c r="Z132" i="1"/>
  <c r="Z124" i="1"/>
  <c r="Z33" i="1"/>
  <c r="Z26" i="1"/>
  <c r="Z41" i="1"/>
  <c r="Z777" i="1"/>
  <c r="Z729" i="1"/>
  <c r="Z726" i="1"/>
  <c r="Z710" i="1"/>
  <c r="Z652" i="1"/>
  <c r="Z648" i="1"/>
  <c r="Z602" i="1"/>
  <c r="Z598" i="1"/>
  <c r="Z594" i="1"/>
  <c r="Z559" i="1"/>
  <c r="Z535" i="1"/>
  <c r="Z527" i="1"/>
  <c r="Z424" i="1"/>
  <c r="Z243" i="1"/>
  <c r="Z198" i="1"/>
  <c r="Z182" i="1"/>
  <c r="Z129" i="1"/>
  <c r="Z1095" i="1"/>
  <c r="Z1088" i="1"/>
  <c r="Z859" i="1"/>
  <c r="Z856" i="1"/>
  <c r="Z755" i="1"/>
  <c r="Z754" i="1"/>
  <c r="Z669" i="1"/>
  <c r="Z630" i="1"/>
  <c r="Z614" i="1"/>
  <c r="Z544" i="1"/>
  <c r="Z540" i="1"/>
  <c r="Z497" i="1"/>
  <c r="Z436" i="1"/>
  <c r="Z428" i="1"/>
  <c r="Z332" i="1"/>
  <c r="Z325" i="1"/>
  <c r="Z289" i="1"/>
  <c r="Z288" i="1"/>
  <c r="Z222" i="1"/>
  <c r="Z201" i="1"/>
  <c r="Z929" i="1"/>
  <c r="Z886" i="1"/>
  <c r="Z838" i="1"/>
  <c r="Z822" i="1"/>
  <c r="Z794" i="1"/>
  <c r="Z765" i="1"/>
  <c r="Z752" i="1"/>
  <c r="Z750" i="1"/>
  <c r="Z734" i="1"/>
  <c r="Z634" i="1"/>
  <c r="Z618" i="1"/>
  <c r="Z610" i="1"/>
  <c r="Z532" i="1"/>
  <c r="Z474" i="1"/>
  <c r="Z470" i="1"/>
  <c r="Z296" i="1"/>
  <c r="Z216" i="1"/>
  <c r="Z209" i="1"/>
  <c r="Z39" i="1"/>
  <c r="Z740" i="1"/>
  <c r="Z688" i="1"/>
  <c r="Z668" i="1"/>
  <c r="Z635" i="1"/>
  <c r="Z624" i="1"/>
  <c r="Z619" i="1"/>
  <c r="Z606" i="1"/>
  <c r="Z529" i="1"/>
  <c r="Z520" i="1"/>
  <c r="Z517" i="1"/>
  <c r="Z513" i="1"/>
  <c r="Z395" i="1"/>
  <c r="Z127" i="1"/>
  <c r="Z106" i="1"/>
  <c r="Z50" i="1"/>
  <c r="Z20" i="1"/>
  <c r="Z719" i="1"/>
  <c r="Z714" i="1"/>
  <c r="Z693" i="1"/>
  <c r="Z658" i="1"/>
  <c r="Z640" i="1"/>
  <c r="Z615" i="1"/>
  <c r="Z595" i="1"/>
  <c r="Z571" i="1"/>
  <c r="Z537" i="1"/>
  <c r="Z496" i="1"/>
  <c r="Z440" i="1"/>
  <c r="Z391" i="1"/>
  <c r="Z344" i="1"/>
  <c r="Z281" i="1"/>
  <c r="Z265" i="1"/>
  <c r="Z139" i="1"/>
  <c r="Z115" i="1"/>
  <c r="Z27" i="1"/>
  <c r="Z681" i="1"/>
  <c r="Z676" i="1"/>
  <c r="Z643" i="1"/>
  <c r="Z632" i="1"/>
  <c r="Z629" i="1"/>
  <c r="Z616" i="1"/>
  <c r="Z611" i="1"/>
  <c r="Z603" i="1"/>
  <c r="Z599" i="1"/>
  <c r="Z577" i="1"/>
  <c r="Z567" i="1"/>
  <c r="Z563" i="1"/>
  <c r="Z558" i="1"/>
  <c r="Z554" i="1"/>
  <c r="Z550" i="1"/>
  <c r="Z533" i="1"/>
  <c r="Z500" i="1"/>
  <c r="Z445" i="1"/>
  <c r="Z429" i="1"/>
  <c r="Z414" i="1"/>
  <c r="Z133" i="1"/>
  <c r="Z92" i="1"/>
  <c r="Z29" i="1"/>
  <c r="Z25" i="1"/>
  <c r="Z14" i="1"/>
  <c r="Z22" i="1"/>
  <c r="Z736" i="1"/>
  <c r="Z641" i="1"/>
  <c r="Z617" i="1"/>
  <c r="Z600" i="1"/>
  <c r="Z587" i="1"/>
  <c r="Z541" i="1"/>
  <c r="Z523" i="1"/>
  <c r="Z515" i="1"/>
  <c r="Z419" i="1"/>
  <c r="Z146" i="1"/>
  <c r="Z88" i="1"/>
  <c r="Z82" i="1"/>
  <c r="Z60" i="1"/>
  <c r="Z21" i="1"/>
  <c r="Z17" i="1"/>
  <c r="Z210" i="1"/>
  <c r="Z140" i="1"/>
  <c r="Z109" i="1"/>
  <c r="Z160" i="1"/>
  <c r="Z104" i="1"/>
  <c r="Z79" i="1"/>
  <c r="Z49" i="1"/>
  <c r="Z1284" i="1"/>
  <c r="P1279" i="1"/>
  <c r="T1279" i="1"/>
  <c r="S1279" i="1"/>
  <c r="P1271" i="1"/>
  <c r="S1271" i="1"/>
  <c r="T1271" i="1"/>
  <c r="P1285" i="1"/>
  <c r="S1285" i="1"/>
  <c r="T1285" i="1"/>
  <c r="P1283" i="1"/>
  <c r="S1283" i="1"/>
  <c r="T1287" i="1"/>
  <c r="P1284" i="1"/>
  <c r="S1284" i="1"/>
  <c r="T1284" i="1"/>
  <c r="P1272" i="1"/>
  <c r="S1272" i="1"/>
  <c r="T1272" i="1"/>
  <c r="Z1278" i="1"/>
  <c r="P1259" i="1"/>
  <c r="S1259" i="1"/>
  <c r="T1259" i="1"/>
  <c r="T1280" i="1"/>
  <c r="T1268" i="1"/>
  <c r="S1267" i="1"/>
  <c r="T1256" i="1"/>
  <c r="S1255" i="1"/>
  <c r="S1243" i="1"/>
  <c r="S1231" i="1"/>
  <c r="S1219" i="1"/>
  <c r="P1217" i="1"/>
  <c r="S1217" i="1"/>
  <c r="P1211" i="1"/>
  <c r="S1211" i="1"/>
  <c r="P1197" i="1"/>
  <c r="S1197" i="1"/>
  <c r="P1169" i="1"/>
  <c r="T1169" i="1"/>
  <c r="P1150" i="1"/>
  <c r="S1150" i="1"/>
  <c r="T1150" i="1"/>
  <c r="Z1144" i="1"/>
  <c r="T1281" i="1"/>
  <c r="T1269" i="1"/>
  <c r="Z1210" i="1"/>
  <c r="Z1196" i="1"/>
  <c r="Z1189" i="1"/>
  <c r="S1142" i="1"/>
  <c r="P1142" i="1"/>
  <c r="S1281" i="1"/>
  <c r="S1269" i="1"/>
  <c r="S1257" i="1"/>
  <c r="S1245" i="1"/>
  <c r="S1233" i="1"/>
  <c r="S1221" i="1"/>
  <c r="P1212" i="1"/>
  <c r="S1212" i="1"/>
  <c r="T1202" i="1"/>
  <c r="P1164" i="1"/>
  <c r="S1164" i="1"/>
  <c r="T1164" i="1"/>
  <c r="P1145" i="1"/>
  <c r="T1145" i="1"/>
  <c r="T1247" i="1"/>
  <c r="T1235" i="1"/>
  <c r="T1223" i="1"/>
  <c r="S1188" i="1"/>
  <c r="Z1186" i="1"/>
  <c r="Z1180" i="1"/>
  <c r="Z1136" i="1"/>
  <c r="T1260" i="1"/>
  <c r="T1248" i="1"/>
  <c r="S1247" i="1"/>
  <c r="T1236" i="1"/>
  <c r="S1235" i="1"/>
  <c r="T1224" i="1"/>
  <c r="S1223" i="1"/>
  <c r="P1213" i="1"/>
  <c r="S1213" i="1"/>
  <c r="P1207" i="1"/>
  <c r="S1207" i="1"/>
  <c r="Z1205" i="1"/>
  <c r="Z1197" i="1"/>
  <c r="Z1193" i="1"/>
  <c r="P1181" i="1"/>
  <c r="T1181" i="1"/>
  <c r="S1178" i="1"/>
  <c r="P1178" i="1"/>
  <c r="Z1177" i="1"/>
  <c r="P1140" i="1"/>
  <c r="S1140" i="1"/>
  <c r="T1140" i="1"/>
  <c r="Z1139" i="1"/>
  <c r="T1261" i="1"/>
  <c r="S1260" i="1"/>
  <c r="T1249" i="1"/>
  <c r="S1248" i="1"/>
  <c r="T1237" i="1"/>
  <c r="S1236" i="1"/>
  <c r="S1224" i="1"/>
  <c r="Z1201" i="1"/>
  <c r="T1199" i="1"/>
  <c r="P1195" i="1"/>
  <c r="S1195" i="1"/>
  <c r="T1195" i="1"/>
  <c r="P1162" i="1"/>
  <c r="S1162" i="1"/>
  <c r="T1162" i="1"/>
  <c r="T1286" i="1"/>
  <c r="T1274" i="1"/>
  <c r="S1273" i="1"/>
  <c r="T1262" i="1"/>
  <c r="S1261" i="1"/>
  <c r="T1250" i="1"/>
  <c r="S1249" i="1"/>
  <c r="T1238" i="1"/>
  <c r="S1237" i="1"/>
  <c r="T1226" i="1"/>
  <c r="S1225" i="1"/>
  <c r="P1214" i="1"/>
  <c r="S1214" i="1"/>
  <c r="P1208" i="1"/>
  <c r="S1208" i="1"/>
  <c r="Z1194" i="1"/>
  <c r="Z1187" i="1"/>
  <c r="Z1172" i="1"/>
  <c r="S1154" i="1"/>
  <c r="P1154" i="1"/>
  <c r="Z1150" i="1"/>
  <c r="T1200" i="1"/>
  <c r="P1199" i="1"/>
  <c r="P1185" i="1"/>
  <c r="S1185" i="1"/>
  <c r="P1176" i="1"/>
  <c r="S1176" i="1"/>
  <c r="T1176" i="1"/>
  <c r="Z1175" i="1"/>
  <c r="P1157" i="1"/>
  <c r="T1157" i="1"/>
  <c r="P1138" i="1"/>
  <c r="S1138" i="1"/>
  <c r="T1138" i="1"/>
  <c r="Z1122" i="1"/>
  <c r="P1215" i="1"/>
  <c r="S1215" i="1"/>
  <c r="P1209" i="1"/>
  <c r="S1209" i="1"/>
  <c r="Z1184" i="1"/>
  <c r="Z1164" i="1"/>
  <c r="Z1148" i="1"/>
  <c r="S1228" i="1"/>
  <c r="T1217" i="1"/>
  <c r="T1211" i="1"/>
  <c r="P1204" i="1"/>
  <c r="S1204" i="1"/>
  <c r="Z1181" i="1"/>
  <c r="P1152" i="1"/>
  <c r="S1152" i="1"/>
  <c r="T1152" i="1"/>
  <c r="Z1151" i="1"/>
  <c r="Z1143" i="1"/>
  <c r="P1133" i="1"/>
  <c r="T1133" i="1"/>
  <c r="P1123" i="1"/>
  <c r="S1123" i="1"/>
  <c r="T1123" i="1"/>
  <c r="S1289" i="1"/>
  <c r="T1278" i="1"/>
  <c r="S1277" i="1"/>
  <c r="T1266" i="1"/>
  <c r="S1265" i="1"/>
  <c r="S1253" i="1"/>
  <c r="S1241" i="1"/>
  <c r="S1229" i="1"/>
  <c r="T1218" i="1"/>
  <c r="P1216" i="1"/>
  <c r="S1216" i="1"/>
  <c r="P1210" i="1"/>
  <c r="S1210" i="1"/>
  <c r="S1205" i="1"/>
  <c r="Z1203" i="1"/>
  <c r="T1197" i="1"/>
  <c r="Z1195" i="1"/>
  <c r="Z1192" i="1"/>
  <c r="Z1188" i="1"/>
  <c r="P1174" i="1"/>
  <c r="S1174" i="1"/>
  <c r="T1174" i="1"/>
  <c r="T1267" i="1"/>
  <c r="T1255" i="1"/>
  <c r="T1243" i="1"/>
  <c r="T1231" i="1"/>
  <c r="T1219" i="1"/>
  <c r="P1193" i="1"/>
  <c r="T1193" i="1"/>
  <c r="P1183" i="1"/>
  <c r="S1183" i="1"/>
  <c r="T1183" i="1"/>
  <c r="Z1182" i="1"/>
  <c r="S1166" i="1"/>
  <c r="P1166" i="1"/>
  <c r="Z1162" i="1"/>
  <c r="T1142" i="1"/>
  <c r="Z1120" i="1"/>
  <c r="S1192" i="1"/>
  <c r="S1180" i="1"/>
  <c r="S1168" i="1"/>
  <c r="S1156" i="1"/>
  <c r="S1144" i="1"/>
  <c r="S1132" i="1"/>
  <c r="P1127" i="1"/>
  <c r="Z1124" i="1"/>
  <c r="S1118" i="1"/>
  <c r="P1115" i="1"/>
  <c r="Z1112" i="1"/>
  <c r="S1106" i="1"/>
  <c r="P1103" i="1"/>
  <c r="S1094" i="1"/>
  <c r="P1091" i="1"/>
  <c r="S1082" i="1"/>
  <c r="P1079" i="1"/>
  <c r="S1070" i="1"/>
  <c r="P1067" i="1"/>
  <c r="Z1064" i="1"/>
  <c r="S1058" i="1"/>
  <c r="P1055" i="1"/>
  <c r="P971" i="1"/>
  <c r="S971" i="1"/>
  <c r="T971" i="1"/>
  <c r="Z981" i="1"/>
  <c r="T1171" i="1"/>
  <c r="T1159" i="1"/>
  <c r="T1147" i="1"/>
  <c r="T1135" i="1"/>
  <c r="T1121" i="1"/>
  <c r="S1120" i="1"/>
  <c r="T1109" i="1"/>
  <c r="S1108" i="1"/>
  <c r="T1097" i="1"/>
  <c r="S1096" i="1"/>
  <c r="S1084" i="1"/>
  <c r="S1072" i="1"/>
  <c r="S1060" i="1"/>
  <c r="P1057" i="1"/>
  <c r="S1171" i="1"/>
  <c r="S1159" i="1"/>
  <c r="S1147" i="1"/>
  <c r="S1135" i="1"/>
  <c r="Z1127" i="1"/>
  <c r="T1122" i="1"/>
  <c r="Z1115" i="1"/>
  <c r="T1110" i="1"/>
  <c r="Z1103" i="1"/>
  <c r="T1098" i="1"/>
  <c r="Z1091" i="1"/>
  <c r="T1086" i="1"/>
  <c r="Z1079" i="1"/>
  <c r="T1074" i="1"/>
  <c r="Z1067" i="1"/>
  <c r="T1062" i="1"/>
  <c r="P1058" i="1"/>
  <c r="Z1055" i="1"/>
  <c r="T1051" i="1"/>
  <c r="P983" i="1"/>
  <c r="S983" i="1"/>
  <c r="T983" i="1"/>
  <c r="T1111" i="1"/>
  <c r="T1099" i="1"/>
  <c r="T1087" i="1"/>
  <c r="T1075" i="1"/>
  <c r="T1063" i="1"/>
  <c r="T1052" i="1"/>
  <c r="S1173" i="1"/>
  <c r="S1161" i="1"/>
  <c r="S1149" i="1"/>
  <c r="S1137" i="1"/>
  <c r="S1111" i="1"/>
  <c r="S1099" i="1"/>
  <c r="S1087" i="1"/>
  <c r="S1075" i="1"/>
  <c r="S1063" i="1"/>
  <c r="S1052" i="1"/>
  <c r="T1125" i="1"/>
  <c r="T1113" i="1"/>
  <c r="T1101" i="1"/>
  <c r="T1089" i="1"/>
  <c r="T1077" i="1"/>
  <c r="T1065" i="1"/>
  <c r="T1054" i="1"/>
  <c r="S1125" i="1"/>
  <c r="S1113" i="1"/>
  <c r="S1101" i="1"/>
  <c r="S1089" i="1"/>
  <c r="S1077" i="1"/>
  <c r="T1066" i="1"/>
  <c r="S1065" i="1"/>
  <c r="S1054" i="1"/>
  <c r="Z1108" i="1"/>
  <c r="Z1096" i="1"/>
  <c r="Z1084" i="1"/>
  <c r="Z1072" i="1"/>
  <c r="Z1060" i="1"/>
  <c r="Z1098" i="1"/>
  <c r="Z1086" i="1"/>
  <c r="Z1074" i="1"/>
  <c r="Z969" i="1"/>
  <c r="T986" i="1"/>
  <c r="S985" i="1"/>
  <c r="T974" i="1"/>
  <c r="S973" i="1"/>
  <c r="T962" i="1"/>
  <c r="S961" i="1"/>
  <c r="T927" i="1"/>
  <c r="P927" i="1"/>
  <c r="T924" i="1"/>
  <c r="P924" i="1"/>
  <c r="T921" i="1"/>
  <c r="P921" i="1"/>
  <c r="T918" i="1"/>
  <c r="P918" i="1"/>
  <c r="T915" i="1"/>
  <c r="P915" i="1"/>
  <c r="T912" i="1"/>
  <c r="P912" i="1"/>
  <c r="S907" i="1"/>
  <c r="T907" i="1"/>
  <c r="P907" i="1"/>
  <c r="Z904" i="1"/>
  <c r="S895" i="1"/>
  <c r="T895" i="1"/>
  <c r="P895" i="1"/>
  <c r="Z892" i="1"/>
  <c r="Z854" i="1"/>
  <c r="T949" i="1"/>
  <c r="P949" i="1"/>
  <c r="T943" i="1"/>
  <c r="P943" i="1"/>
  <c r="T939" i="1"/>
  <c r="P939" i="1"/>
  <c r="T935" i="1"/>
  <c r="P935" i="1"/>
  <c r="T931" i="1"/>
  <c r="P931" i="1"/>
  <c r="Z909" i="1"/>
  <c r="S900" i="1"/>
  <c r="T900" i="1"/>
  <c r="P900" i="1"/>
  <c r="Z897" i="1"/>
  <c r="P869" i="1"/>
  <c r="S869" i="1"/>
  <c r="T799" i="1"/>
  <c r="S799" i="1"/>
  <c r="P799" i="1"/>
  <c r="T988" i="1"/>
  <c r="S987" i="1"/>
  <c r="T976" i="1"/>
  <c r="S975" i="1"/>
  <c r="T964" i="1"/>
  <c r="S963" i="1"/>
  <c r="S951" i="1"/>
  <c r="Z948" i="1"/>
  <c r="Z942" i="1"/>
  <c r="Z938" i="1"/>
  <c r="Z934" i="1"/>
  <c r="Z930" i="1"/>
  <c r="T905" i="1"/>
  <c r="P905" i="1"/>
  <c r="Z902" i="1"/>
  <c r="S893" i="1"/>
  <c r="T893" i="1"/>
  <c r="P893" i="1"/>
  <c r="Z860" i="1"/>
  <c r="Z827" i="1"/>
  <c r="T804" i="1"/>
  <c r="P804" i="1"/>
  <c r="T763" i="1"/>
  <c r="S763" i="1"/>
  <c r="P763" i="1"/>
  <c r="T732" i="1"/>
  <c r="S732" i="1"/>
  <c r="P732" i="1"/>
  <c r="P688" i="1"/>
  <c r="S688" i="1"/>
  <c r="T688" i="1"/>
  <c r="T989" i="1"/>
  <c r="T977" i="1"/>
  <c r="T965" i="1"/>
  <c r="T950" i="1"/>
  <c r="P950" i="1"/>
  <c r="T944" i="1"/>
  <c r="P944" i="1"/>
  <c r="Z927" i="1"/>
  <c r="Z924" i="1"/>
  <c r="Z921" i="1"/>
  <c r="Z918" i="1"/>
  <c r="Z915" i="1"/>
  <c r="Z912" i="1"/>
  <c r="S910" i="1"/>
  <c r="T910" i="1"/>
  <c r="P910" i="1"/>
  <c r="Z907" i="1"/>
  <c r="S898" i="1"/>
  <c r="T898" i="1"/>
  <c r="P898" i="1"/>
  <c r="Z895" i="1"/>
  <c r="P875" i="1"/>
  <c r="S875" i="1"/>
  <c r="Z861" i="1"/>
  <c r="P839" i="1"/>
  <c r="S839" i="1"/>
  <c r="Z833" i="1"/>
  <c r="P820" i="1"/>
  <c r="S820" i="1"/>
  <c r="P784" i="1"/>
  <c r="S784" i="1"/>
  <c r="T940" i="1"/>
  <c r="P940" i="1"/>
  <c r="T936" i="1"/>
  <c r="P936" i="1"/>
  <c r="T932" i="1"/>
  <c r="P932" i="1"/>
  <c r="T928" i="1"/>
  <c r="P928" i="1"/>
  <c r="T925" i="1"/>
  <c r="P925" i="1"/>
  <c r="T922" i="1"/>
  <c r="P922" i="1"/>
  <c r="T919" i="1"/>
  <c r="P919" i="1"/>
  <c r="T916" i="1"/>
  <c r="P916" i="1"/>
  <c r="T913" i="1"/>
  <c r="P913" i="1"/>
  <c r="S903" i="1"/>
  <c r="T903" i="1"/>
  <c r="P903" i="1"/>
  <c r="Z900" i="1"/>
  <c r="S891" i="1"/>
  <c r="T891" i="1"/>
  <c r="P891" i="1"/>
  <c r="Z880" i="1"/>
  <c r="P834" i="1"/>
  <c r="S834" i="1"/>
  <c r="Z742" i="1"/>
  <c r="T979" i="1"/>
  <c r="T967" i="1"/>
  <c r="T955" i="1"/>
  <c r="T945" i="1"/>
  <c r="P945" i="1"/>
  <c r="Z939" i="1"/>
  <c r="Z935" i="1"/>
  <c r="Z931" i="1"/>
  <c r="S908" i="1"/>
  <c r="T908" i="1"/>
  <c r="P908" i="1"/>
  <c r="Z905" i="1"/>
  <c r="S896" i="1"/>
  <c r="T896" i="1"/>
  <c r="P896" i="1"/>
  <c r="Z893" i="1"/>
  <c r="Z867" i="1"/>
  <c r="P845" i="1"/>
  <c r="S845" i="1"/>
  <c r="S823" i="1"/>
  <c r="T823" i="1"/>
  <c r="P823" i="1"/>
  <c r="T787" i="1"/>
  <c r="S787" i="1"/>
  <c r="P787" i="1"/>
  <c r="T751" i="1"/>
  <c r="S751" i="1"/>
  <c r="P751" i="1"/>
  <c r="T980" i="1"/>
  <c r="S979" i="1"/>
  <c r="S967" i="1"/>
  <c r="S955" i="1"/>
  <c r="Z910" i="1"/>
  <c r="S901" i="1"/>
  <c r="T901" i="1"/>
  <c r="P901" i="1"/>
  <c r="Z898" i="1"/>
  <c r="Z872" i="1"/>
  <c r="T792" i="1"/>
  <c r="P792" i="1"/>
  <c r="Z778" i="1"/>
  <c r="Z724" i="1"/>
  <c r="T946" i="1"/>
  <c r="P946" i="1"/>
  <c r="T941" i="1"/>
  <c r="P941" i="1"/>
  <c r="T937" i="1"/>
  <c r="P937" i="1"/>
  <c r="T933" i="1"/>
  <c r="P933" i="1"/>
  <c r="T929" i="1"/>
  <c r="P929" i="1"/>
  <c r="Z925" i="1"/>
  <c r="Z922" i="1"/>
  <c r="Z919" i="1"/>
  <c r="Z916" i="1"/>
  <c r="Z913" i="1"/>
  <c r="S906" i="1"/>
  <c r="T906" i="1"/>
  <c r="P906" i="1"/>
  <c r="Z903" i="1"/>
  <c r="S894" i="1"/>
  <c r="T894" i="1"/>
  <c r="P894" i="1"/>
  <c r="Z891" i="1"/>
  <c r="P851" i="1"/>
  <c r="S851" i="1"/>
  <c r="P808" i="1"/>
  <c r="S808" i="1"/>
  <c r="S969" i="1"/>
  <c r="Z940" i="1"/>
  <c r="Z936" i="1"/>
  <c r="Z932" i="1"/>
  <c r="Z928" i="1"/>
  <c r="T926" i="1"/>
  <c r="P926" i="1"/>
  <c r="T923" i="1"/>
  <c r="P923" i="1"/>
  <c r="T920" i="1"/>
  <c r="P920" i="1"/>
  <c r="T917" i="1"/>
  <c r="P917" i="1"/>
  <c r="T914" i="1"/>
  <c r="P914" i="1"/>
  <c r="T911" i="1"/>
  <c r="P911" i="1"/>
  <c r="Z908" i="1"/>
  <c r="S899" i="1"/>
  <c r="T899" i="1"/>
  <c r="P899" i="1"/>
  <c r="Z896" i="1"/>
  <c r="P882" i="1"/>
  <c r="T882" i="1"/>
  <c r="Z878" i="1"/>
  <c r="Z842" i="1"/>
  <c r="P772" i="1"/>
  <c r="S772" i="1"/>
  <c r="T739" i="1"/>
  <c r="S739" i="1"/>
  <c r="P739" i="1"/>
  <c r="Z717" i="1"/>
  <c r="Z1054" i="1"/>
  <c r="T959" i="1"/>
  <c r="T947" i="1"/>
  <c r="P947" i="1"/>
  <c r="S904" i="1"/>
  <c r="T904" i="1"/>
  <c r="P904" i="1"/>
  <c r="Z901" i="1"/>
  <c r="S892" i="1"/>
  <c r="T892" i="1"/>
  <c r="P892" i="1"/>
  <c r="P857" i="1"/>
  <c r="S857" i="1"/>
  <c r="T811" i="1"/>
  <c r="S811" i="1"/>
  <c r="P811" i="1"/>
  <c r="Z802" i="1"/>
  <c r="T984" i="1"/>
  <c r="T972" i="1"/>
  <c r="T960" i="1"/>
  <c r="S959" i="1"/>
  <c r="S949" i="1"/>
  <c r="Z946" i="1"/>
  <c r="S943" i="1"/>
  <c r="T942" i="1"/>
  <c r="P942" i="1"/>
  <c r="S939" i="1"/>
  <c r="T938" i="1"/>
  <c r="P938" i="1"/>
  <c r="S935" i="1"/>
  <c r="T934" i="1"/>
  <c r="P934" i="1"/>
  <c r="S931" i="1"/>
  <c r="T930" i="1"/>
  <c r="P930" i="1"/>
  <c r="S909" i="1"/>
  <c r="T909" i="1"/>
  <c r="P909" i="1"/>
  <c r="Z906" i="1"/>
  <c r="S897" i="1"/>
  <c r="T897" i="1"/>
  <c r="P897" i="1"/>
  <c r="Z894" i="1"/>
  <c r="Z848" i="1"/>
  <c r="S829" i="1"/>
  <c r="P829" i="1"/>
  <c r="T816" i="1"/>
  <c r="P816" i="1"/>
  <c r="T775" i="1"/>
  <c r="S775" i="1"/>
  <c r="P775" i="1"/>
  <c r="Z766" i="1"/>
  <c r="T985" i="1"/>
  <c r="S984" i="1"/>
  <c r="T973" i="1"/>
  <c r="T961" i="1"/>
  <c r="S960" i="1"/>
  <c r="T948" i="1"/>
  <c r="P948" i="1"/>
  <c r="Z926" i="1"/>
  <c r="Z923" i="1"/>
  <c r="Z920" i="1"/>
  <c r="Z917" i="1"/>
  <c r="Z914" i="1"/>
  <c r="Z911" i="1"/>
  <c r="S902" i="1"/>
  <c r="T902" i="1"/>
  <c r="P902" i="1"/>
  <c r="Z899" i="1"/>
  <c r="T869" i="1"/>
  <c r="P863" i="1"/>
  <c r="S863" i="1"/>
  <c r="Z849" i="1"/>
  <c r="P796" i="1"/>
  <c r="S796" i="1"/>
  <c r="T780" i="1"/>
  <c r="P780" i="1"/>
  <c r="S881" i="1"/>
  <c r="S874" i="1"/>
  <c r="S868" i="1"/>
  <c r="S862" i="1"/>
  <c r="S856" i="1"/>
  <c r="S850" i="1"/>
  <c r="S844" i="1"/>
  <c r="P837" i="1"/>
  <c r="T837" i="1"/>
  <c r="S815" i="1"/>
  <c r="P815" i="1"/>
  <c r="S803" i="1"/>
  <c r="P803" i="1"/>
  <c r="S791" i="1"/>
  <c r="P791" i="1"/>
  <c r="S779" i="1"/>
  <c r="P779" i="1"/>
  <c r="S767" i="1"/>
  <c r="P767" i="1"/>
  <c r="S755" i="1"/>
  <c r="P755" i="1"/>
  <c r="S743" i="1"/>
  <c r="P743" i="1"/>
  <c r="T736" i="1"/>
  <c r="S722" i="1"/>
  <c r="Z713" i="1"/>
  <c r="S708" i="1"/>
  <c r="Z696" i="1"/>
  <c r="P691" i="1"/>
  <c r="T691" i="1"/>
  <c r="P669" i="1"/>
  <c r="S669" i="1"/>
  <c r="T669" i="1"/>
  <c r="Z665" i="1"/>
  <c r="Z656" i="1"/>
  <c r="Z622" i="1"/>
  <c r="Z678" i="1"/>
  <c r="T673" i="1"/>
  <c r="Z639" i="1"/>
  <c r="S760" i="1"/>
  <c r="S748" i="1"/>
  <c r="P679" i="1"/>
  <c r="T679" i="1"/>
  <c r="P768" i="1"/>
  <c r="P756" i="1"/>
  <c r="P744" i="1"/>
  <c r="Z735" i="1"/>
  <c r="P729" i="1"/>
  <c r="S729" i="1"/>
  <c r="T729" i="1"/>
  <c r="Z728" i="1"/>
  <c r="Z721" i="1"/>
  <c r="P715" i="1"/>
  <c r="T715" i="1"/>
  <c r="Z707" i="1"/>
  <c r="S698" i="1"/>
  <c r="T698" i="1"/>
  <c r="Z697" i="1"/>
  <c r="Z675" i="1"/>
  <c r="P673" i="1"/>
  <c r="Z666" i="1"/>
  <c r="Z662" i="1"/>
  <c r="Z628" i="1"/>
  <c r="S719" i="1"/>
  <c r="P719" i="1"/>
  <c r="P667" i="1"/>
  <c r="T667" i="1"/>
  <c r="Z644" i="1"/>
  <c r="T887" i="1"/>
  <c r="S886" i="1"/>
  <c r="T877" i="1"/>
  <c r="T871" i="1"/>
  <c r="T865" i="1"/>
  <c r="T859" i="1"/>
  <c r="T853" i="1"/>
  <c r="T847" i="1"/>
  <c r="T841" i="1"/>
  <c r="Z819" i="1"/>
  <c r="Z811" i="1"/>
  <c r="Z807" i="1"/>
  <c r="Z799" i="1"/>
  <c r="Z795" i="1"/>
  <c r="Z787" i="1"/>
  <c r="Z783" i="1"/>
  <c r="Z775" i="1"/>
  <c r="Z771" i="1"/>
  <c r="Z763" i="1"/>
  <c r="Z759" i="1"/>
  <c r="Z751" i="1"/>
  <c r="Z747" i="1"/>
  <c r="Z739" i="1"/>
  <c r="Z732" i="1"/>
  <c r="Z725" i="1"/>
  <c r="S720" i="1"/>
  <c r="Z711" i="1"/>
  <c r="P705" i="1"/>
  <c r="S705" i="1"/>
  <c r="T705" i="1"/>
  <c r="Z704" i="1"/>
  <c r="Z691" i="1"/>
  <c r="S686" i="1"/>
  <c r="T686" i="1"/>
  <c r="Z685" i="1"/>
  <c r="Z653" i="1"/>
  <c r="T888" i="1"/>
  <c r="S887" i="1"/>
  <c r="S877" i="1"/>
  <c r="S871" i="1"/>
  <c r="S865" i="1"/>
  <c r="S859" i="1"/>
  <c r="S853" i="1"/>
  <c r="S847" i="1"/>
  <c r="S841" i="1"/>
  <c r="P825" i="1"/>
  <c r="T825" i="1"/>
  <c r="Z824" i="1"/>
  <c r="P817" i="1"/>
  <c r="P805" i="1"/>
  <c r="P793" i="1"/>
  <c r="P781" i="1"/>
  <c r="P769" i="1"/>
  <c r="P757" i="1"/>
  <c r="P745" i="1"/>
  <c r="P709" i="1"/>
  <c r="Z701" i="1"/>
  <c r="Z663" i="1"/>
  <c r="T889" i="1"/>
  <c r="P813" i="1"/>
  <c r="T813" i="1"/>
  <c r="P801" i="1"/>
  <c r="T801" i="1"/>
  <c r="P789" i="1"/>
  <c r="T789" i="1"/>
  <c r="P777" i="1"/>
  <c r="T777" i="1"/>
  <c r="P765" i="1"/>
  <c r="T765" i="1"/>
  <c r="P753" i="1"/>
  <c r="T753" i="1"/>
  <c r="P741" i="1"/>
  <c r="T741" i="1"/>
  <c r="Z722" i="1"/>
  <c r="T696" i="1"/>
  <c r="P696" i="1"/>
  <c r="Z695" i="1"/>
  <c r="Z679" i="1"/>
  <c r="S674" i="1"/>
  <c r="T674" i="1"/>
  <c r="Z637" i="1"/>
  <c r="Z733" i="1"/>
  <c r="P727" i="1"/>
  <c r="T727" i="1"/>
  <c r="T700" i="1"/>
  <c r="P693" i="1"/>
  <c r="S693" i="1"/>
  <c r="T693" i="1"/>
  <c r="Z689" i="1"/>
  <c r="Z654" i="1"/>
  <c r="P822" i="1"/>
  <c r="S822" i="1"/>
  <c r="P810" i="1"/>
  <c r="S810" i="1"/>
  <c r="P798" i="1"/>
  <c r="S798" i="1"/>
  <c r="P786" i="1"/>
  <c r="S786" i="1"/>
  <c r="P774" i="1"/>
  <c r="S774" i="1"/>
  <c r="P762" i="1"/>
  <c r="S762" i="1"/>
  <c r="P750" i="1"/>
  <c r="S750" i="1"/>
  <c r="S731" i="1"/>
  <c r="P731" i="1"/>
  <c r="S700" i="1"/>
  <c r="T684" i="1"/>
  <c r="P684" i="1"/>
  <c r="T880" i="1"/>
  <c r="S879" i="1"/>
  <c r="S873" i="1"/>
  <c r="S867" i="1"/>
  <c r="S861" i="1"/>
  <c r="S855" i="1"/>
  <c r="S849" i="1"/>
  <c r="S843" i="1"/>
  <c r="S837" i="1"/>
  <c r="Z835" i="1"/>
  <c r="Z830" i="1"/>
  <c r="S827" i="1"/>
  <c r="P827" i="1"/>
  <c r="Z825" i="1"/>
  <c r="Z821" i="1"/>
  <c r="Z817" i="1"/>
  <c r="T815" i="1"/>
  <c r="Z809" i="1"/>
  <c r="Z805" i="1"/>
  <c r="T803" i="1"/>
  <c r="Z797" i="1"/>
  <c r="Z793" i="1"/>
  <c r="T791" i="1"/>
  <c r="Z785" i="1"/>
  <c r="Z781" i="1"/>
  <c r="T779" i="1"/>
  <c r="Z773" i="1"/>
  <c r="Z769" i="1"/>
  <c r="T767" i="1"/>
  <c r="Z761" i="1"/>
  <c r="Z757" i="1"/>
  <c r="T755" i="1"/>
  <c r="Z749" i="1"/>
  <c r="Z745" i="1"/>
  <c r="T743" i="1"/>
  <c r="Z737" i="1"/>
  <c r="Z723" i="1"/>
  <c r="P717" i="1"/>
  <c r="S717" i="1"/>
  <c r="T717" i="1"/>
  <c r="Z716" i="1"/>
  <c r="Z709" i="1"/>
  <c r="P703" i="1"/>
  <c r="T703" i="1"/>
  <c r="S691" i="1"/>
  <c r="Z686" i="1"/>
  <c r="P681" i="1"/>
  <c r="S681" i="1"/>
  <c r="T681" i="1"/>
  <c r="Z677" i="1"/>
  <c r="Z660" i="1"/>
  <c r="Z655" i="1"/>
  <c r="T881" i="1"/>
  <c r="S880" i="1"/>
  <c r="T874" i="1"/>
  <c r="T868" i="1"/>
  <c r="T862" i="1"/>
  <c r="T856" i="1"/>
  <c r="T850" i="1"/>
  <c r="T844" i="1"/>
  <c r="S828" i="1"/>
  <c r="S707" i="1"/>
  <c r="P707" i="1"/>
  <c r="Z699" i="1"/>
  <c r="Z690" i="1"/>
  <c r="T685" i="1"/>
  <c r="T672" i="1"/>
  <c r="P672" i="1"/>
  <c r="Z651" i="1"/>
  <c r="P695" i="1"/>
  <c r="P683" i="1"/>
  <c r="P671" i="1"/>
  <c r="Z586" i="1"/>
  <c r="Z516" i="1"/>
  <c r="Z592" i="1"/>
  <c r="Z564" i="1"/>
  <c r="Z601" i="1"/>
  <c r="Z588" i="1"/>
  <c r="S738" i="1"/>
  <c r="S726" i="1"/>
  <c r="S714" i="1"/>
  <c r="S702" i="1"/>
  <c r="S690" i="1"/>
  <c r="S678" i="1"/>
  <c r="S666" i="1"/>
  <c r="Z552" i="1"/>
  <c r="Z503" i="1"/>
  <c r="Z480" i="1"/>
  <c r="Z479" i="1"/>
  <c r="Z465" i="1"/>
  <c r="Z487" i="1"/>
  <c r="Z475" i="1"/>
  <c r="Z580" i="1"/>
  <c r="Z467" i="1"/>
  <c r="Z489" i="1"/>
  <c r="Z581" i="1"/>
  <c r="Z510" i="1"/>
  <c r="Z498" i="1"/>
  <c r="Z477" i="1"/>
  <c r="Z501" i="1"/>
  <c r="Z492" i="1"/>
  <c r="Z491" i="1"/>
  <c r="Z484" i="1"/>
  <c r="Z432" i="1"/>
  <c r="Z426" i="1"/>
  <c r="Z420" i="1"/>
  <c r="Z471" i="1"/>
  <c r="Z459" i="1"/>
  <c r="Z447" i="1"/>
  <c r="Z472" i="1"/>
  <c r="Z460" i="1"/>
  <c r="Z448" i="1"/>
  <c r="Z439" i="1"/>
  <c r="Z433" i="1"/>
  <c r="Z427" i="1"/>
  <c r="Z473" i="1"/>
  <c r="Z461" i="1"/>
  <c r="Z449" i="1"/>
  <c r="Z413" i="1"/>
  <c r="Z403" i="1"/>
  <c r="Z398" i="1"/>
  <c r="Z388" i="1"/>
  <c r="Z399" i="1"/>
  <c r="Z463" i="1"/>
  <c r="Z451" i="1"/>
  <c r="Z409" i="1"/>
  <c r="Z404" i="1"/>
  <c r="Z394" i="1"/>
  <c r="Z405" i="1"/>
  <c r="Z453" i="1"/>
  <c r="Z410" i="1"/>
  <c r="Z400" i="1"/>
  <c r="Z389" i="1"/>
  <c r="Z411" i="1"/>
  <c r="Z455" i="1"/>
  <c r="Z443" i="1"/>
  <c r="Z406" i="1"/>
  <c r="Z468" i="1"/>
  <c r="Z456" i="1"/>
  <c r="Z444" i="1"/>
  <c r="Z437" i="1"/>
  <c r="Z431" i="1"/>
  <c r="Z425" i="1"/>
  <c r="Z412" i="1"/>
  <c r="Z271" i="1"/>
  <c r="Z237" i="1"/>
  <c r="Z161" i="1"/>
  <c r="Z373" i="1"/>
  <c r="Z367" i="1"/>
  <c r="Z361" i="1"/>
  <c r="Z321" i="1"/>
  <c r="Z297" i="1"/>
  <c r="Z247" i="1"/>
  <c r="Z213" i="1"/>
  <c r="S181" i="1"/>
  <c r="T181" i="1"/>
  <c r="P181" i="1"/>
  <c r="Z380" i="1"/>
  <c r="Z374" i="1"/>
  <c r="Z368" i="1"/>
  <c r="Z362" i="1"/>
  <c r="Z356" i="1"/>
  <c r="Z347" i="1"/>
  <c r="Z338" i="1"/>
  <c r="Z337" i="1"/>
  <c r="Z273" i="1"/>
  <c r="Z185" i="1"/>
  <c r="P174" i="1"/>
  <c r="S174" i="1"/>
  <c r="T174" i="1"/>
  <c r="Z348" i="1"/>
  <c r="Z223" i="1"/>
  <c r="Z393" i="1"/>
  <c r="Z387" i="1"/>
  <c r="Z381" i="1"/>
  <c r="Z375" i="1"/>
  <c r="Z369" i="1"/>
  <c r="Z363" i="1"/>
  <c r="Z357" i="1"/>
  <c r="Z349" i="1"/>
  <c r="Z331" i="1"/>
  <c r="Z307" i="1"/>
  <c r="Z283" i="1"/>
  <c r="Z249" i="1"/>
  <c r="Z190" i="1"/>
  <c r="Z149" i="1"/>
  <c r="Z145" i="1"/>
  <c r="Z382" i="1"/>
  <c r="Z376" i="1"/>
  <c r="Z370" i="1"/>
  <c r="Z364" i="1"/>
  <c r="Z358" i="1"/>
  <c r="Z351" i="1"/>
  <c r="Z340" i="1"/>
  <c r="Z259" i="1"/>
  <c r="Z225" i="1"/>
  <c r="Z333" i="1"/>
  <c r="Z309" i="1"/>
  <c r="Z285" i="1"/>
  <c r="P198" i="1"/>
  <c r="S198" i="1"/>
  <c r="T198" i="1"/>
  <c r="Z152" i="1"/>
  <c r="Z383" i="1"/>
  <c r="Z377" i="1"/>
  <c r="Z371" i="1"/>
  <c r="Z365" i="1"/>
  <c r="Z359" i="1"/>
  <c r="Z353" i="1"/>
  <c r="Z342" i="1"/>
  <c r="Z326" i="1"/>
  <c r="Z235" i="1"/>
  <c r="Z343" i="1"/>
  <c r="Z261" i="1"/>
  <c r="Z345" i="1"/>
  <c r="Z335" i="1"/>
  <c r="Z319" i="1"/>
  <c r="Z295" i="1"/>
  <c r="Z211" i="1"/>
  <c r="Z328" i="1"/>
  <c r="Z316" i="1"/>
  <c r="Z304" i="1"/>
  <c r="Z292" i="1"/>
  <c r="Z280" i="1"/>
  <c r="Z268" i="1"/>
  <c r="Z256" i="1"/>
  <c r="Z244" i="1"/>
  <c r="Z232" i="1"/>
  <c r="Z220" i="1"/>
  <c r="S205" i="1"/>
  <c r="T205" i="1"/>
  <c r="Z168" i="1"/>
  <c r="Z167" i="1"/>
  <c r="Z156" i="1"/>
  <c r="Z155" i="1"/>
  <c r="S149" i="1"/>
  <c r="T149" i="1"/>
  <c r="P149" i="1"/>
  <c r="Z329" i="1"/>
  <c r="Z317" i="1"/>
  <c r="Z305" i="1"/>
  <c r="Z293" i="1"/>
  <c r="Z197" i="1"/>
  <c r="S193" i="1"/>
  <c r="T193" i="1"/>
  <c r="Z107" i="1"/>
  <c r="S143" i="1"/>
  <c r="P143" i="1"/>
  <c r="T143" i="1"/>
  <c r="P186" i="1"/>
  <c r="S186" i="1"/>
  <c r="Z173" i="1"/>
  <c r="S169" i="1"/>
  <c r="T169" i="1"/>
  <c r="S157" i="1"/>
  <c r="T157" i="1"/>
  <c r="Z142" i="1"/>
  <c r="Z143" i="1"/>
  <c r="S203" i="1"/>
  <c r="P203" i="1"/>
  <c r="P162" i="1"/>
  <c r="S162" i="1"/>
  <c r="S136" i="1"/>
  <c r="T136" i="1"/>
  <c r="Z105" i="1"/>
  <c r="Z202" i="1"/>
  <c r="S191" i="1"/>
  <c r="P191" i="1"/>
  <c r="S150" i="1"/>
  <c r="T150" i="1"/>
  <c r="Z136" i="1"/>
  <c r="Z135" i="1"/>
  <c r="S96" i="1"/>
  <c r="T96" i="1"/>
  <c r="P96" i="1"/>
  <c r="Z323" i="1"/>
  <c r="Z311" i="1"/>
  <c r="Z299" i="1"/>
  <c r="Z287" i="1"/>
  <c r="Z275" i="1"/>
  <c r="Z263" i="1"/>
  <c r="Z251" i="1"/>
  <c r="Z239" i="1"/>
  <c r="Z227" i="1"/>
  <c r="Z215" i="1"/>
  <c r="S179" i="1"/>
  <c r="P179" i="1"/>
  <c r="Z130" i="1"/>
  <c r="S204" i="1"/>
  <c r="T204" i="1"/>
  <c r="S167" i="1"/>
  <c r="P167" i="1"/>
  <c r="Z118" i="1"/>
  <c r="Z111" i="1"/>
  <c r="Z103" i="1"/>
  <c r="Z204" i="1"/>
  <c r="S192" i="1"/>
  <c r="T192" i="1"/>
  <c r="S137" i="1"/>
  <c r="T137" i="1"/>
  <c r="S109" i="1"/>
  <c r="P109" i="1"/>
  <c r="T109" i="1"/>
  <c r="Z94" i="1"/>
  <c r="Z314" i="1"/>
  <c r="Z302" i="1"/>
  <c r="Z290" i="1"/>
  <c r="Z278" i="1"/>
  <c r="Z266" i="1"/>
  <c r="Z254" i="1"/>
  <c r="Z242" i="1"/>
  <c r="Z230" i="1"/>
  <c r="Z218" i="1"/>
  <c r="Z192" i="1"/>
  <c r="Z191" i="1"/>
  <c r="S180" i="1"/>
  <c r="T180" i="1"/>
  <c r="S131" i="1"/>
  <c r="P131" i="1"/>
  <c r="T131" i="1"/>
  <c r="Z125" i="1"/>
  <c r="S119" i="1"/>
  <c r="P119" i="1"/>
  <c r="T119" i="1"/>
  <c r="Z180" i="1"/>
  <c r="S168" i="1"/>
  <c r="T168" i="1"/>
  <c r="S156" i="1"/>
  <c r="T156" i="1"/>
  <c r="Z116" i="1"/>
  <c r="S206" i="1"/>
  <c r="S194" i="1"/>
  <c r="S182" i="1"/>
  <c r="S170" i="1"/>
  <c r="S158" i="1"/>
  <c r="T144" i="1"/>
  <c r="S120" i="1"/>
  <c r="T120" i="1"/>
  <c r="S111" i="1"/>
  <c r="P111" i="1"/>
  <c r="S107" i="1"/>
  <c r="P107" i="1"/>
  <c r="T107" i="1"/>
  <c r="Z68" i="1"/>
  <c r="S117" i="1"/>
  <c r="P117" i="1"/>
  <c r="S99" i="1"/>
  <c r="P99" i="1"/>
  <c r="S95" i="1"/>
  <c r="P95" i="1"/>
  <c r="T95" i="1"/>
  <c r="Z112" i="1"/>
  <c r="Z85" i="1"/>
  <c r="Z83" i="1"/>
  <c r="Z205" i="1"/>
  <c r="T200" i="1"/>
  <c r="Z193" i="1"/>
  <c r="T188" i="1"/>
  <c r="Z181" i="1"/>
  <c r="T176" i="1"/>
  <c r="Z169" i="1"/>
  <c r="T164" i="1"/>
  <c r="Z157" i="1"/>
  <c r="S138" i="1"/>
  <c r="T138" i="1"/>
  <c r="S127" i="1"/>
  <c r="P127" i="1"/>
  <c r="S108" i="1"/>
  <c r="T108" i="1"/>
  <c r="S200" i="1"/>
  <c r="S188" i="1"/>
  <c r="S176" i="1"/>
  <c r="S164" i="1"/>
  <c r="Z158" i="1"/>
  <c r="Z150" i="1"/>
  <c r="P139" i="1"/>
  <c r="Z137" i="1"/>
  <c r="P133" i="1"/>
  <c r="Z131" i="1"/>
  <c r="Z121" i="1"/>
  <c r="S105" i="1"/>
  <c r="P105" i="1"/>
  <c r="Z207" i="1"/>
  <c r="T202" i="1"/>
  <c r="Z195" i="1"/>
  <c r="T190" i="1"/>
  <c r="Z183" i="1"/>
  <c r="T178" i="1"/>
  <c r="Z171" i="1"/>
  <c r="T166" i="1"/>
  <c r="Z159" i="1"/>
  <c r="T129" i="1"/>
  <c r="S123" i="1"/>
  <c r="P123" i="1"/>
  <c r="Z100" i="1"/>
  <c r="Z99" i="1"/>
  <c r="Z91" i="1"/>
  <c r="S88" i="1"/>
  <c r="P88" i="1"/>
  <c r="Z80" i="1"/>
  <c r="P129" i="1"/>
  <c r="T125" i="1"/>
  <c r="T111" i="1"/>
  <c r="Z95" i="1"/>
  <c r="S93" i="1"/>
  <c r="P93" i="1"/>
  <c r="T89" i="1"/>
  <c r="S147" i="1"/>
  <c r="P147" i="1"/>
  <c r="S115" i="1"/>
  <c r="P115" i="1"/>
  <c r="P97" i="1"/>
  <c r="Z199" i="1"/>
  <c r="Z187" i="1"/>
  <c r="Z175" i="1"/>
  <c r="Z163" i="1"/>
  <c r="S155" i="1"/>
  <c r="P155" i="1"/>
  <c r="P148" i="1"/>
  <c r="S135" i="1"/>
  <c r="P135" i="1"/>
  <c r="P125" i="1"/>
  <c r="Z123" i="1"/>
  <c r="P120" i="1"/>
  <c r="T112" i="1"/>
  <c r="P89" i="1"/>
  <c r="Z77" i="1"/>
  <c r="Z71" i="1"/>
  <c r="P50" i="1"/>
  <c r="S50" i="1"/>
  <c r="T50" i="1"/>
  <c r="P35" i="1"/>
  <c r="S35" i="1"/>
  <c r="T35" i="1"/>
  <c r="P33" i="1"/>
  <c r="S33" i="1"/>
  <c r="T33" i="1"/>
  <c r="Z32" i="1"/>
  <c r="T130" i="1"/>
  <c r="T118" i="1"/>
  <c r="T106" i="1"/>
  <c r="P103" i="1"/>
  <c r="P91" i="1"/>
  <c r="P86" i="1"/>
  <c r="T86" i="1"/>
  <c r="Z81" i="1"/>
  <c r="Z69" i="1"/>
  <c r="P104" i="1"/>
  <c r="P92" i="1"/>
  <c r="P64" i="1"/>
  <c r="S64" i="1"/>
  <c r="T64" i="1"/>
  <c r="Z52" i="1"/>
  <c r="T87" i="1"/>
  <c r="R84" i="1"/>
  <c r="R78" i="1"/>
  <c r="P76" i="1"/>
  <c r="S76" i="1"/>
  <c r="T76" i="1"/>
  <c r="Z75" i="1"/>
  <c r="P62" i="1"/>
  <c r="S62" i="1"/>
  <c r="T62" i="1"/>
  <c r="Z61" i="1"/>
  <c r="Z54" i="1"/>
  <c r="P45" i="1"/>
  <c r="S45" i="1"/>
  <c r="T45" i="1"/>
  <c r="Z35" i="1"/>
  <c r="P74" i="1"/>
  <c r="S74" i="1"/>
  <c r="T74" i="1"/>
  <c r="P47" i="1"/>
  <c r="S47" i="1"/>
  <c r="T47" i="1"/>
  <c r="Z45" i="1"/>
  <c r="T146" i="1"/>
  <c r="T134" i="1"/>
  <c r="T122" i="1"/>
  <c r="T110" i="1"/>
  <c r="T98" i="1"/>
  <c r="P87" i="1"/>
  <c r="Z64" i="1"/>
  <c r="P26" i="1"/>
  <c r="S26" i="1"/>
  <c r="T26" i="1"/>
  <c r="Z86" i="1"/>
  <c r="Z66" i="1"/>
  <c r="Z78" i="1"/>
  <c r="P59" i="1"/>
  <c r="S59" i="1"/>
  <c r="T59" i="1"/>
  <c r="P57" i="1"/>
  <c r="S57" i="1"/>
  <c r="T57" i="1"/>
  <c r="Z47" i="1"/>
  <c r="Z57" i="1"/>
  <c r="P38" i="1"/>
  <c r="S38" i="1"/>
  <c r="T38" i="1"/>
  <c r="Z30" i="1"/>
  <c r="Z87" i="1"/>
  <c r="P85" i="1"/>
  <c r="S85" i="1"/>
  <c r="T85" i="1"/>
  <c r="P83" i="1"/>
  <c r="S83" i="1"/>
  <c r="T83" i="1"/>
  <c r="P71" i="1"/>
  <c r="S71" i="1"/>
  <c r="T71" i="1"/>
  <c r="P23" i="1"/>
  <c r="S23" i="1"/>
  <c r="T23" i="1"/>
  <c r="P21" i="1"/>
  <c r="S21" i="1"/>
  <c r="T21" i="1"/>
  <c r="P81" i="1"/>
  <c r="S81" i="1"/>
  <c r="T81" i="1"/>
  <c r="P75" i="1"/>
  <c r="S75" i="1"/>
  <c r="T75" i="1"/>
  <c r="P73" i="1"/>
  <c r="S73" i="1"/>
  <c r="T73" i="1"/>
  <c r="P69" i="1"/>
  <c r="S69" i="1"/>
  <c r="T69" i="1"/>
  <c r="Z59" i="1"/>
  <c r="Z40" i="1"/>
  <c r="P52" i="1"/>
  <c r="S52" i="1"/>
  <c r="T52" i="1"/>
  <c r="Z42" i="1"/>
  <c r="P78" i="1"/>
  <c r="S78" i="1"/>
  <c r="T78" i="1"/>
  <c r="R71" i="1"/>
  <c r="P66" i="1"/>
  <c r="S66" i="1"/>
  <c r="T66" i="1"/>
  <c r="P54" i="1"/>
  <c r="S54" i="1"/>
  <c r="T54" i="1"/>
  <c r="P42" i="1"/>
  <c r="S42" i="1"/>
  <c r="T42" i="1"/>
  <c r="P30" i="1"/>
  <c r="S30" i="1"/>
  <c r="T30" i="1"/>
  <c r="P18" i="1"/>
  <c r="S18" i="1"/>
  <c r="T18" i="1"/>
  <c r="P11" i="1"/>
  <c r="S11" i="1"/>
  <c r="T11" i="1"/>
  <c r="P40" i="1"/>
  <c r="S40" i="1"/>
  <c r="T40" i="1"/>
  <c r="P28" i="1"/>
  <c r="S28" i="1"/>
  <c r="T28" i="1"/>
  <c r="P16" i="1"/>
  <c r="S16" i="1"/>
  <c r="T16" i="1"/>
  <c r="Z3" i="1"/>
  <c r="P9" i="1"/>
  <c r="S9" i="1"/>
  <c r="T9" i="1"/>
  <c r="Z8" i="1"/>
  <c r="P14" i="1"/>
  <c r="S14" i="1"/>
  <c r="T14" i="1"/>
  <c r="Z13" i="1"/>
  <c r="P84" i="1"/>
  <c r="S84" i="1"/>
  <c r="T84" i="1"/>
  <c r="P79" i="1"/>
  <c r="S79" i="1"/>
  <c r="T79" i="1"/>
  <c r="P67" i="1"/>
  <c r="S67" i="1"/>
  <c r="T67" i="1"/>
  <c r="P55" i="1"/>
  <c r="S55" i="1"/>
  <c r="T55" i="1"/>
  <c r="P43" i="1"/>
  <c r="S43" i="1"/>
  <c r="T43" i="1"/>
  <c r="P31" i="1"/>
  <c r="S31" i="1"/>
  <c r="T31" i="1"/>
  <c r="P19" i="1"/>
  <c r="S19" i="1"/>
  <c r="T19" i="1"/>
  <c r="Z18" i="1"/>
  <c r="Z6" i="1"/>
  <c r="R77" i="1"/>
  <c r="P72" i="1"/>
  <c r="S72" i="1"/>
  <c r="T72" i="1"/>
  <c r="R65" i="1"/>
  <c r="P60" i="1"/>
  <c r="S60" i="1"/>
  <c r="T60" i="1"/>
  <c r="P48" i="1"/>
  <c r="S48" i="1"/>
  <c r="T48" i="1"/>
  <c r="P36" i="1"/>
  <c r="S36" i="1"/>
  <c r="T36" i="1"/>
  <c r="P24" i="1"/>
  <c r="S24" i="1"/>
  <c r="T24" i="1"/>
  <c r="Z23" i="1"/>
  <c r="P12" i="1"/>
  <c r="S12" i="1"/>
  <c r="T12" i="1"/>
  <c r="Z11" i="1"/>
  <c r="R82" i="1"/>
  <c r="P77" i="1"/>
  <c r="S77" i="1"/>
  <c r="T77" i="1"/>
  <c r="Z76" i="1"/>
  <c r="R70" i="1"/>
  <c r="P65" i="1"/>
  <c r="S65" i="1"/>
  <c r="T65" i="1"/>
  <c r="P53" i="1"/>
  <c r="S53" i="1"/>
  <c r="T53" i="1"/>
  <c r="P41" i="1"/>
  <c r="S41" i="1"/>
  <c r="T41" i="1"/>
  <c r="P29" i="1"/>
  <c r="S29" i="1"/>
  <c r="T29" i="1"/>
  <c r="Z28" i="1"/>
  <c r="P17" i="1"/>
  <c r="S17" i="1"/>
  <c r="T17" i="1"/>
  <c r="Z16" i="1"/>
  <c r="Z4" i="1"/>
  <c r="R85" i="1"/>
  <c r="P82" i="1"/>
  <c r="S82" i="1"/>
  <c r="T82" i="1"/>
  <c r="R75" i="1"/>
  <c r="P70" i="1"/>
  <c r="S70" i="1"/>
  <c r="T70" i="1"/>
  <c r="P58" i="1"/>
  <c r="S58" i="1"/>
  <c r="T58" i="1"/>
  <c r="P46" i="1"/>
  <c r="S46" i="1"/>
  <c r="T46" i="1"/>
  <c r="P34" i="1"/>
  <c r="S34" i="1"/>
  <c r="T34" i="1"/>
  <c r="P22" i="1"/>
  <c r="S22" i="1"/>
  <c r="T22" i="1"/>
  <c r="P10" i="1"/>
  <c r="S10" i="1"/>
  <c r="T10" i="1"/>
  <c r="Z9" i="1"/>
  <c r="P63" i="1"/>
  <c r="S63" i="1"/>
  <c r="T63" i="1"/>
  <c r="P51" i="1"/>
  <c r="S51" i="1"/>
  <c r="T51" i="1"/>
  <c r="P39" i="1"/>
  <c r="S39" i="1"/>
  <c r="T39" i="1"/>
  <c r="P27" i="1"/>
  <c r="S27" i="1"/>
  <c r="T27" i="1"/>
  <c r="P15" i="1"/>
  <c r="S15" i="1"/>
  <c r="T15" i="1"/>
  <c r="P80" i="1"/>
  <c r="S80" i="1"/>
  <c r="T80" i="1"/>
  <c r="R73" i="1"/>
  <c r="P68" i="1"/>
  <c r="S68" i="1"/>
  <c r="T68" i="1"/>
  <c r="Z67" i="1"/>
  <c r="P56" i="1"/>
  <c r="S56" i="1"/>
  <c r="T56" i="1"/>
  <c r="Z55" i="1"/>
  <c r="P44" i="1"/>
  <c r="S44" i="1"/>
  <c r="T44" i="1"/>
  <c r="Z43" i="1"/>
  <c r="P32" i="1"/>
  <c r="S32" i="1"/>
  <c r="T32" i="1"/>
  <c r="Z31" i="1"/>
  <c r="P20" i="1"/>
  <c r="S20" i="1"/>
  <c r="T20" i="1"/>
  <c r="Z19" i="1"/>
  <c r="Z7" i="1"/>
  <c r="R66" i="1"/>
  <c r="P61" i="1"/>
  <c r="S61" i="1"/>
  <c r="T61" i="1"/>
  <c r="P49" i="1"/>
  <c r="S49" i="1"/>
  <c r="T49" i="1"/>
  <c r="P37" i="1"/>
  <c r="S37" i="1"/>
  <c r="T37" i="1"/>
  <c r="P25" i="1"/>
  <c r="S25" i="1"/>
  <c r="T25" i="1"/>
  <c r="P13" i="1"/>
  <c r="S13" i="1"/>
  <c r="T13" i="1"/>
  <c r="T8" i="1"/>
  <c r="T7" i="1"/>
  <c r="T6" i="1"/>
  <c r="T5" i="1"/>
  <c r="T4" i="1"/>
  <c r="S8" i="1"/>
  <c r="S7" i="1"/>
  <c r="S6" i="1"/>
  <c r="S5" i="1"/>
  <c r="S4" i="1"/>
  <c r="B2" i="1"/>
  <c r="C2" i="1"/>
  <c r="D2" i="1"/>
  <c r="E2" i="1"/>
  <c r="F2" i="1"/>
  <c r="G2" i="1"/>
  <c r="H2" i="1"/>
  <c r="I2" i="1" s="1"/>
  <c r="J2" i="1"/>
  <c r="O2" i="1"/>
  <c r="Q2" i="1"/>
  <c r="U2" i="1"/>
  <c r="V2" i="1"/>
  <c r="W2" i="1"/>
  <c r="X2" i="1"/>
  <c r="Z2" i="1" l="1"/>
  <c r="R2" i="1"/>
  <c r="S2" i="1"/>
  <c r="P2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89F2C-E76C-4978-BDF1-1FC1F940D359}" keepAlive="1" name="Consulta - BASE_LOCADORAS" description="Conexão com a consulta 'BASE_LOCADORAS' na pasta de trabalho." type="5" refreshedVersion="8" background="1" saveData="1">
    <dbPr connection="Provider=Microsoft.Mashup.OleDb.1;Data Source=$Workbook$;Location=BASE_LOCADORAS;Extended Properties=&quot;&quot;" command="SELECT * FROM [BASE_LOCADORAS]"/>
  </connection>
</connections>
</file>

<file path=xl/sharedStrings.xml><?xml version="1.0" encoding="utf-8"?>
<sst xmlns="http://schemas.openxmlformats.org/spreadsheetml/2006/main" count="46687" uniqueCount="7542">
  <si>
    <t>CARGO</t>
  </si>
  <si>
    <t>DIRETOR</t>
  </si>
  <si>
    <t>FABIO GONZAGA</t>
  </si>
  <si>
    <t>FABIO TADEU SOLA</t>
  </si>
  <si>
    <t>Total Geral</t>
  </si>
  <si>
    <t>(Vários itens)</t>
  </si>
  <si>
    <t>ANDERSON JULIAN ESTEVÃO</t>
  </si>
  <si>
    <t>JANDER JUNIOR INACIO PRATES</t>
  </si>
  <si>
    <t>JEFFERSON ALVES DE SOUZA</t>
  </si>
  <si>
    <t>JHONATHAN DE OLIVEIRA CHAGAS</t>
  </si>
  <si>
    <t>LEANDRO AUGUSTO DA SILVA</t>
  </si>
  <si>
    <t>LUCIANE DA SILVA OLIVEIRA</t>
  </si>
  <si>
    <t>MAGNO ADRIANO GONCALVES DA SILVA</t>
  </si>
  <si>
    <t>OSVALDO RIBELLA DA SILVA VASQUES</t>
  </si>
  <si>
    <t>PEDRO WAGNER GOMES DEOLINDO</t>
  </si>
  <si>
    <t>RODOLFO RONDINONE</t>
  </si>
  <si>
    <t>ADLER DE SOUSA LIMA</t>
  </si>
  <si>
    <t>DENIS MARTINS DE OLIVEIRA</t>
  </si>
  <si>
    <t>FABIO VIEIRA SANTANA</t>
  </si>
  <si>
    <t>FERNANDO JOSE RIBEIRO</t>
  </si>
  <si>
    <t>HAROLDO BARBOSA MOTA</t>
  </si>
  <si>
    <t>HENRIQUE LISBOA SANTIAGO</t>
  </si>
  <si>
    <t>JOSE ISAAC MELO MACHADO GONZAGA</t>
  </si>
  <si>
    <t>JOSUE MARCOS CARDOSO</t>
  </si>
  <si>
    <t>LETICIA LOUREIRO UTIUMI</t>
  </si>
  <si>
    <t>ROGERIO PEREIRA DOS SANTOS COSTA</t>
  </si>
  <si>
    <t>OBSERVAÇÕES</t>
  </si>
  <si>
    <t>ATENÇÃO</t>
  </si>
  <si>
    <t>.</t>
  </si>
  <si>
    <t>ANO</t>
  </si>
  <si>
    <t>MÊS FIM</t>
  </si>
  <si>
    <t>UF</t>
  </si>
  <si>
    <t>PLACA</t>
  </si>
  <si>
    <t>COMPANHIA DAS AMERICAS</t>
  </si>
  <si>
    <t>LOCALIZA</t>
  </si>
  <si>
    <t>MOVIDA</t>
  </si>
  <si>
    <t>PARTICULAR</t>
  </si>
  <si>
    <t>TOTAL</t>
  </si>
  <si>
    <t>AM</t>
  </si>
  <si>
    <t>RNJ0E65</t>
  </si>
  <si>
    <t>ES</t>
  </si>
  <si>
    <t>RUW8I34</t>
  </si>
  <si>
    <t>RVL5I90</t>
  </si>
  <si>
    <t>SP</t>
  </si>
  <si>
    <t>PR</t>
  </si>
  <si>
    <t>EFY9E02</t>
  </si>
  <si>
    <t>SC</t>
  </si>
  <si>
    <t>EGK4I32</t>
  </si>
  <si>
    <t>RS</t>
  </si>
  <si>
    <t>EGT8D42</t>
  </si>
  <si>
    <t>EJE2E81</t>
  </si>
  <si>
    <t>EKU6G23</t>
  </si>
  <si>
    <t>EKU7H03</t>
  </si>
  <si>
    <t>EMJ1E62</t>
  </si>
  <si>
    <t>EMU8G52</t>
  </si>
  <si>
    <t>ENI6B54</t>
  </si>
  <si>
    <t>EPA1I26</t>
  </si>
  <si>
    <t>EUC7H36</t>
  </si>
  <si>
    <t>PA</t>
  </si>
  <si>
    <t>EXJ1F02</t>
  </si>
  <si>
    <t>GO</t>
  </si>
  <si>
    <t>EXJ4J06</t>
  </si>
  <si>
    <t>EXO6G26</t>
  </si>
  <si>
    <t>EYT6A92</t>
  </si>
  <si>
    <t>EZU6C45</t>
  </si>
  <si>
    <t>FCT4A66</t>
  </si>
  <si>
    <t>FDG4F26</t>
  </si>
  <si>
    <t>FJX1H02</t>
  </si>
  <si>
    <t>FOC0E54</t>
  </si>
  <si>
    <t>GDA7G16</t>
  </si>
  <si>
    <t>RVL5I71</t>
  </si>
  <si>
    <t>EAR8I71</t>
  </si>
  <si>
    <t>EBW0G92</t>
  </si>
  <si>
    <t>ECA9C94</t>
  </si>
  <si>
    <t>EDI4I76</t>
  </si>
  <si>
    <t>EHE9A22</t>
  </si>
  <si>
    <t>EHN2I96</t>
  </si>
  <si>
    <t>EJS4J51</t>
  </si>
  <si>
    <t>EKU0G84</t>
  </si>
  <si>
    <t>EKU9J36</t>
  </si>
  <si>
    <t>ENI6D93</t>
  </si>
  <si>
    <t>EUP6C51</t>
  </si>
  <si>
    <t>EUT4G92</t>
  </si>
  <si>
    <t>EWG5E81</t>
  </si>
  <si>
    <t>EWT1I93</t>
  </si>
  <si>
    <t>EXH5C42</t>
  </si>
  <si>
    <t>FCT9C26</t>
  </si>
  <si>
    <t>FDE2I04</t>
  </si>
  <si>
    <t>FJO8H12</t>
  </si>
  <si>
    <t>FLC7G24</t>
  </si>
  <si>
    <t>EBU5B11</t>
  </si>
  <si>
    <t>ECU3C15</t>
  </si>
  <si>
    <t>ECV4J42</t>
  </si>
  <si>
    <t>EEM2D41</t>
  </si>
  <si>
    <t>EEZ7I41</t>
  </si>
  <si>
    <t>EHR3E65</t>
  </si>
  <si>
    <t>EHW8G46</t>
  </si>
  <si>
    <t>EIO2E72</t>
  </si>
  <si>
    <t>EJX8H36</t>
  </si>
  <si>
    <t>ELW4F36</t>
  </si>
  <si>
    <t>EQG2H24</t>
  </si>
  <si>
    <t>RVL5I83</t>
  </si>
  <si>
    <t>RVL5I87</t>
  </si>
  <si>
    <t>RVL5I93</t>
  </si>
  <si>
    <t>RVL5I74</t>
  </si>
  <si>
    <t>RVL5J31</t>
  </si>
  <si>
    <t>TJF8E18</t>
  </si>
  <si>
    <t>RTL5D36</t>
  </si>
  <si>
    <t>TDU8D29</t>
  </si>
  <si>
    <t>RVL5I79</t>
  </si>
  <si>
    <t>TDU8D24</t>
  </si>
  <si>
    <t>RVS2F53</t>
  </si>
  <si>
    <t>RVL5I76</t>
  </si>
  <si>
    <t>RVS2F60</t>
  </si>
  <si>
    <t>RVS2F61</t>
  </si>
  <si>
    <t>RVL5I80</t>
  </si>
  <si>
    <t>RVL5J34</t>
  </si>
  <si>
    <t>RVL5J37</t>
  </si>
  <si>
    <t>RVP6G12</t>
  </si>
  <si>
    <t>RVS2F71</t>
  </si>
  <si>
    <t>RVO8C66</t>
  </si>
  <si>
    <t>RVS2F56</t>
  </si>
  <si>
    <t>RVV7D53</t>
  </si>
  <si>
    <t>RVV7D55</t>
  </si>
  <si>
    <t>STATUS</t>
  </si>
  <si>
    <t>MODELO</t>
  </si>
  <si>
    <t>TIPO</t>
  </si>
  <si>
    <t>ANO DO VEÍCULO</t>
  </si>
  <si>
    <t>LOCADORA</t>
  </si>
  <si>
    <t>BASE REGIONAL</t>
  </si>
  <si>
    <t>ÚLTIMO CONDUTOR</t>
  </si>
  <si>
    <t>GASTO ALUGUEL</t>
  </si>
  <si>
    <t>GASTO TAGY</t>
  </si>
  <si>
    <t>VENCIMENTO CONTRATO</t>
  </si>
  <si>
    <t>VALOR LOCADORA</t>
  </si>
  <si>
    <t>AUDI. VALOR</t>
  </si>
  <si>
    <t>ANO FIM</t>
  </si>
  <si>
    <t>C.CUSTO</t>
  </si>
  <si>
    <t>IC</t>
  </si>
  <si>
    <t>CLIENTE</t>
  </si>
  <si>
    <t>PVR9E30</t>
  </si>
  <si>
    <t>MOBI</t>
  </si>
  <si>
    <t>LEVE</t>
  </si>
  <si>
    <t>TCI3D69</t>
  </si>
  <si>
    <t>PXS0E89</t>
  </si>
  <si>
    <t>SYP0C99</t>
  </si>
  <si>
    <t>PXS0E93</t>
  </si>
  <si>
    <t>TDU8D53</t>
  </si>
  <si>
    <t>PVR9E35</t>
  </si>
  <si>
    <t>PVR9E63</t>
  </si>
  <si>
    <t>FJP3F66</t>
  </si>
  <si>
    <t>CELTA</t>
  </si>
  <si>
    <t>TCD7A81</t>
  </si>
  <si>
    <t>SHW1G18</t>
  </si>
  <si>
    <t>OWW6369</t>
  </si>
  <si>
    <t>UNO</t>
  </si>
  <si>
    <t>SAVEIRO</t>
  </si>
  <si>
    <t>UTILITARIO</t>
  </si>
  <si>
    <t>RVK0I15</t>
  </si>
  <si>
    <t>SYH7J49</t>
  </si>
  <si>
    <t>TCD7B63</t>
  </si>
  <si>
    <t>HKA6G41</t>
  </si>
  <si>
    <t>STRADA</t>
  </si>
  <si>
    <t>SHW1G28</t>
  </si>
  <si>
    <t>SYH7G14</t>
  </si>
  <si>
    <t>OVO9E23</t>
  </si>
  <si>
    <t>ONIX</t>
  </si>
  <si>
    <t>AZG4098</t>
  </si>
  <si>
    <t>RNJ0D87</t>
  </si>
  <si>
    <t>SIC4B55</t>
  </si>
  <si>
    <t>FIORINO</t>
  </si>
  <si>
    <t>TCD6D99</t>
  </si>
  <si>
    <t>GBU6115</t>
  </si>
  <si>
    <t>ARGO</t>
  </si>
  <si>
    <t>SSK3C47</t>
  </si>
  <si>
    <t>PULSE</t>
  </si>
  <si>
    <t>SUV</t>
  </si>
  <si>
    <t>TCI3D73</t>
  </si>
  <si>
    <t>RVE9H84</t>
  </si>
  <si>
    <t>SYO5J21</t>
  </si>
  <si>
    <t>HB20</t>
  </si>
  <si>
    <t>SHW1G23</t>
  </si>
  <si>
    <t>PVR8G37</t>
  </si>
  <si>
    <t>TDU8D44</t>
  </si>
  <si>
    <t>PVR9E26</t>
  </si>
  <si>
    <t>RVH6F24</t>
  </si>
  <si>
    <t>TCD4E15</t>
  </si>
  <si>
    <t>SHW1G26</t>
  </si>
  <si>
    <t>SYH7G91</t>
  </si>
  <si>
    <t>FJE8A85</t>
  </si>
  <si>
    <t>COROLLA</t>
  </si>
  <si>
    <t>SYV3H67</t>
  </si>
  <si>
    <t>TLW8I59</t>
  </si>
  <si>
    <t>COROLLA CROSS</t>
  </si>
  <si>
    <t>PVR9E32</t>
  </si>
  <si>
    <t>RBY8C01</t>
  </si>
  <si>
    <t>GAL0884</t>
  </si>
  <si>
    <t>ETIOS</t>
  </si>
  <si>
    <t>SYX3F35</t>
  </si>
  <si>
    <t>SYZ7H83</t>
  </si>
  <si>
    <t>SYV3H53</t>
  </si>
  <si>
    <t>TDT6D54</t>
  </si>
  <si>
    <t>NDK6434</t>
  </si>
  <si>
    <t>GOL</t>
  </si>
  <si>
    <t>SCE2H16</t>
  </si>
  <si>
    <t>KWID</t>
  </si>
  <si>
    <t>TDV8D52</t>
  </si>
  <si>
    <t>TDU8D14</t>
  </si>
  <si>
    <t>TDU8D75</t>
  </si>
  <si>
    <t>TCI3D66</t>
  </si>
  <si>
    <t>TCI3D87</t>
  </si>
  <si>
    <t>TCD6F32</t>
  </si>
  <si>
    <t>TCD6F41</t>
  </si>
  <si>
    <t>TCD6E35</t>
  </si>
  <si>
    <t>TCD6E42</t>
  </si>
  <si>
    <t>TCD7A88</t>
  </si>
  <si>
    <t>TCD4E39</t>
  </si>
  <si>
    <t>SYD4F39</t>
  </si>
  <si>
    <t>SYD4F40</t>
  </si>
  <si>
    <t>SYX5H18</t>
  </si>
  <si>
    <t>SYX5H35</t>
  </si>
  <si>
    <t>SIF8D23</t>
  </si>
  <si>
    <t>SYX8D57</t>
  </si>
  <si>
    <t>SYH7G12</t>
  </si>
  <si>
    <t>PXS0F52</t>
  </si>
  <si>
    <t>SYH7G95</t>
  </si>
  <si>
    <t>SYH7H26</t>
  </si>
  <si>
    <t>PVR3F21</t>
  </si>
  <si>
    <t>SYX5H04</t>
  </si>
  <si>
    <t>SYX5H25</t>
  </si>
  <si>
    <t>PVR9E55</t>
  </si>
  <si>
    <t>RVK0I32</t>
  </si>
  <si>
    <t>UAI0J74</t>
  </si>
  <si>
    <t>SYD4F34</t>
  </si>
  <si>
    <t>SHG1F92</t>
  </si>
  <si>
    <t>SHD9F79</t>
  </si>
  <si>
    <t>UAI8B97</t>
  </si>
  <si>
    <t>SHW1G50</t>
  </si>
  <si>
    <t>SYD4F41</t>
  </si>
  <si>
    <t>PVR9E24</t>
  </si>
  <si>
    <t>TDU8D25</t>
  </si>
  <si>
    <t>SCK4A75</t>
  </si>
  <si>
    <t>SIO0F00</t>
  </si>
  <si>
    <t>PZR0C99</t>
  </si>
  <si>
    <t>FCZ3H65</t>
  </si>
  <si>
    <t>POLO</t>
  </si>
  <si>
    <t>SDJ7A70</t>
  </si>
  <si>
    <t>RENEGADE</t>
  </si>
  <si>
    <t>OON6B43</t>
  </si>
  <si>
    <t>UP</t>
  </si>
  <si>
    <t>SYA2I58</t>
  </si>
  <si>
    <t>HKA6G34</t>
  </si>
  <si>
    <t>TCD6E22</t>
  </si>
  <si>
    <t>SYD5F58</t>
  </si>
  <si>
    <t>RVE9H64</t>
  </si>
  <si>
    <t>SHR7D29</t>
  </si>
  <si>
    <t>VERSA</t>
  </si>
  <si>
    <t>SIY3H09</t>
  </si>
  <si>
    <t>SYM5H55</t>
  </si>
  <si>
    <t>SYA2I78</t>
  </si>
  <si>
    <t>TDQ0I20</t>
  </si>
  <si>
    <t>MLJ8F92</t>
  </si>
  <si>
    <t>MONTANA</t>
  </si>
  <si>
    <t>FXM7C50</t>
  </si>
  <si>
    <t>PRISMA</t>
  </si>
  <si>
    <t>TDT6D61</t>
  </si>
  <si>
    <t>SYH7G16</t>
  </si>
  <si>
    <t>TDP6D43</t>
  </si>
  <si>
    <t>RVH6F34</t>
  </si>
  <si>
    <t>RVV7D56</t>
  </si>
  <si>
    <t>TER9C47</t>
  </si>
  <si>
    <t>ALK4C85</t>
  </si>
  <si>
    <t>STILO</t>
  </si>
  <si>
    <t>SWD9B08</t>
  </si>
  <si>
    <t>HR-V</t>
  </si>
  <si>
    <t>TCD4E52</t>
  </si>
  <si>
    <t>SYH7H50</t>
  </si>
  <si>
    <t>TDT6D55</t>
  </si>
  <si>
    <t>SYD5F52</t>
  </si>
  <si>
    <t>TDP6D54</t>
  </si>
  <si>
    <t>SHD9F81</t>
  </si>
  <si>
    <t>TCI3D74</t>
  </si>
  <si>
    <t>TDY0H77</t>
  </si>
  <si>
    <t>SIY3H11</t>
  </si>
  <si>
    <t>RFK0B36</t>
  </si>
  <si>
    <t>PWG3B69</t>
  </si>
  <si>
    <t>IYB0B42</t>
  </si>
  <si>
    <t>TORO</t>
  </si>
  <si>
    <t>SIK7A06</t>
  </si>
  <si>
    <t>SIB0H56</t>
  </si>
  <si>
    <t>TCI3D77</t>
  </si>
  <si>
    <t>SIK7A80</t>
  </si>
  <si>
    <t>SIY3H63</t>
  </si>
  <si>
    <t>RUW8I57</t>
  </si>
  <si>
    <t>SYH7H45</t>
  </si>
  <si>
    <t>HKA6G44</t>
  </si>
  <si>
    <t>AYL4814</t>
  </si>
  <si>
    <t>PVR9E27</t>
  </si>
  <si>
    <t>ODB7E00</t>
  </si>
  <si>
    <t>OBS1J30</t>
  </si>
  <si>
    <t>GOLF</t>
  </si>
  <si>
    <t>OYB4542</t>
  </si>
  <si>
    <t>TDU8B75</t>
  </si>
  <si>
    <t>TDU8D64</t>
  </si>
  <si>
    <t>RVK0I50</t>
  </si>
  <si>
    <t>RVK0I19</t>
  </si>
  <si>
    <t>PVR9E22</t>
  </si>
  <si>
    <t>SYD4F57</t>
  </si>
  <si>
    <t>SYH7G09</t>
  </si>
  <si>
    <t>RNJ0E76</t>
  </si>
  <si>
    <t>TKD1I50</t>
  </si>
  <si>
    <t>RVK2E57</t>
  </si>
  <si>
    <t>TCV7A90</t>
  </si>
  <si>
    <t>QQQ0H78</t>
  </si>
  <si>
    <t>SIY3H75</t>
  </si>
  <si>
    <t>SYX8D63</t>
  </si>
  <si>
    <t>SIK7A43</t>
  </si>
  <si>
    <t>SYX5H06</t>
  </si>
  <si>
    <t>CUZ3A17</t>
  </si>
  <si>
    <t>SHO5F60</t>
  </si>
  <si>
    <t>OOR0517</t>
  </si>
  <si>
    <t>LOGAN</t>
  </si>
  <si>
    <t>SIY3H50</t>
  </si>
  <si>
    <t>QQV2E57</t>
  </si>
  <si>
    <t>SIY3I14</t>
  </si>
  <si>
    <t>SYB3A40</t>
  </si>
  <si>
    <t>TDU8B35</t>
  </si>
  <si>
    <t>SYH2I25</t>
  </si>
  <si>
    <t>TDP6D50</t>
  </si>
  <si>
    <t>SHH7C67</t>
  </si>
  <si>
    <t>TCD6E79</t>
  </si>
  <si>
    <t>TCD7A63</t>
  </si>
  <si>
    <t>HIV3E51</t>
  </si>
  <si>
    <t>TJI4D11</t>
  </si>
  <si>
    <t>STONIC</t>
  </si>
  <si>
    <t>TDU8D37</t>
  </si>
  <si>
    <t>SYA2I71</t>
  </si>
  <si>
    <t>RNJ0D90</t>
  </si>
  <si>
    <t>PHR2499</t>
  </si>
  <si>
    <t>TDU8D52</t>
  </si>
  <si>
    <t>SIY3F41</t>
  </si>
  <si>
    <t>TDU8D27</t>
  </si>
  <si>
    <t>TDU8C98</t>
  </si>
  <si>
    <t>SYD4F52</t>
  </si>
  <si>
    <t>SYH7H31</t>
  </si>
  <si>
    <t>SIK4I04</t>
  </si>
  <si>
    <t>GJJ0I41</t>
  </si>
  <si>
    <t>REU3J98</t>
  </si>
  <si>
    <t>YARIS</t>
  </si>
  <si>
    <t>RVH7C65</t>
  </si>
  <si>
    <t>TDT6D69</t>
  </si>
  <si>
    <t>IZD4E01</t>
  </si>
  <si>
    <t>FOX</t>
  </si>
  <si>
    <t>SIK7A64</t>
  </si>
  <si>
    <t>SHG1F75</t>
  </si>
  <si>
    <t>TCD4E41</t>
  </si>
  <si>
    <t>PVN4719</t>
  </si>
  <si>
    <t>TDC7D26</t>
  </si>
  <si>
    <t>SYX5H19</t>
  </si>
  <si>
    <t>RVH6F36</t>
  </si>
  <si>
    <t>RVK0I67</t>
  </si>
  <si>
    <t>SIK0I05</t>
  </si>
  <si>
    <t>SIY3H02</t>
  </si>
  <si>
    <t>SJA1D86</t>
  </si>
  <si>
    <t>CRONOS</t>
  </si>
  <si>
    <t>SIG0C88</t>
  </si>
  <si>
    <t>TCD3E92</t>
  </si>
  <si>
    <t>QXO2J21</t>
  </si>
  <si>
    <t>QAR1895</t>
  </si>
  <si>
    <t>SJB5J98</t>
  </si>
  <si>
    <t>TDU8D56</t>
  </si>
  <si>
    <t>TDU8B58</t>
  </si>
  <si>
    <t>SIK6J44</t>
  </si>
  <si>
    <t>SIY3H13</t>
  </si>
  <si>
    <t>SJH0B93</t>
  </si>
  <si>
    <t>SJH0C07</t>
  </si>
  <si>
    <t>SYD4F37</t>
  </si>
  <si>
    <t>SIK6J26</t>
  </si>
  <si>
    <t>SJH0B97</t>
  </si>
  <si>
    <t>SIK6J45</t>
  </si>
  <si>
    <t>SJH0C00</t>
  </si>
  <si>
    <t>SIK7A57</t>
  </si>
  <si>
    <t>SYH7F70</t>
  </si>
  <si>
    <t>QKF4069</t>
  </si>
  <si>
    <t>RVK0I41</t>
  </si>
  <si>
    <t>SIK4H53</t>
  </si>
  <si>
    <t>SIK6J49</t>
  </si>
  <si>
    <t>TDT6D45</t>
  </si>
  <si>
    <t>RVH6E99</t>
  </si>
  <si>
    <t>SJA1E07</t>
  </si>
  <si>
    <t>SIY3G64</t>
  </si>
  <si>
    <t>QAV2B28</t>
  </si>
  <si>
    <t>TDU8B33</t>
  </si>
  <si>
    <t>PVR9E39</t>
  </si>
  <si>
    <t>SHG3G82</t>
  </si>
  <si>
    <t>RNJ0E45</t>
  </si>
  <si>
    <t>SIY3G05</t>
  </si>
  <si>
    <t>OXZ5034</t>
  </si>
  <si>
    <t>NOR2127</t>
  </si>
  <si>
    <t>ECOSPORT</t>
  </si>
  <si>
    <t>RFY3B20</t>
  </si>
  <si>
    <t>OVU3684</t>
  </si>
  <si>
    <t>QLP9G23</t>
  </si>
  <si>
    <t>SHN5E09</t>
  </si>
  <si>
    <t>TDU8C07</t>
  </si>
  <si>
    <t>TDU8C57</t>
  </si>
  <si>
    <t>TDU8D51</t>
  </si>
  <si>
    <t>TAG9C27</t>
  </si>
  <si>
    <t>TCD7A69</t>
  </si>
  <si>
    <t>TCD6C16</t>
  </si>
  <si>
    <t>TCC7G67</t>
  </si>
  <si>
    <t>SYX0B20</t>
  </si>
  <si>
    <t>SIK7A49</t>
  </si>
  <si>
    <t>SIK7A46</t>
  </si>
  <si>
    <t>SIY3H52</t>
  </si>
  <si>
    <t>SIY3F42</t>
  </si>
  <si>
    <t>SIK6J80</t>
  </si>
  <si>
    <t>SIK6J60</t>
  </si>
  <si>
    <t>SIK6J61</t>
  </si>
  <si>
    <t>QQY2F99</t>
  </si>
  <si>
    <t>RVK0I65</t>
  </si>
  <si>
    <t>RVK0I20</t>
  </si>
  <si>
    <t>RVK0I18</t>
  </si>
  <si>
    <t>RVK0I61</t>
  </si>
  <si>
    <t>SYX8D60</t>
  </si>
  <si>
    <t>SIY3H25</t>
  </si>
  <si>
    <t>SIK4H54</t>
  </si>
  <si>
    <t>PVR1F97</t>
  </si>
  <si>
    <t>SIF8C92</t>
  </si>
  <si>
    <t>RNJ0E36</t>
  </si>
  <si>
    <t>SIY3H27</t>
  </si>
  <si>
    <t>RNJ0E06</t>
  </si>
  <si>
    <t>TCD6E45</t>
  </si>
  <si>
    <t>RVK0I62</t>
  </si>
  <si>
    <t>RVQ0H58</t>
  </si>
  <si>
    <t>QZT4G44</t>
  </si>
  <si>
    <t>SJB5J95</t>
  </si>
  <si>
    <t>TLV9H73</t>
  </si>
  <si>
    <t>TDO7A96</t>
  </si>
  <si>
    <t>TDF3A80</t>
  </si>
  <si>
    <t>TDP6D55</t>
  </si>
  <si>
    <t>SIY3H08</t>
  </si>
  <si>
    <t>TCI3D68</t>
  </si>
  <si>
    <t>NWC4040</t>
  </si>
  <si>
    <t>PALIO</t>
  </si>
  <si>
    <t>RUW5B24</t>
  </si>
  <si>
    <t>RYV0H58</t>
  </si>
  <si>
    <t>VIRTUS</t>
  </si>
  <si>
    <t>TCI3D80</t>
  </si>
  <si>
    <t>SYH7G17</t>
  </si>
  <si>
    <t>SYZ7H30</t>
  </si>
  <si>
    <t>TCD6E67</t>
  </si>
  <si>
    <t>TCD6E86</t>
  </si>
  <si>
    <t>TCD7B68</t>
  </si>
  <si>
    <t>SHG1F80</t>
  </si>
  <si>
    <t>HKA6G36</t>
  </si>
  <si>
    <t>RVR7H09</t>
  </si>
  <si>
    <t>FVB0A64</t>
  </si>
  <si>
    <t>TRACKER</t>
  </si>
  <si>
    <t>QMZ3G53</t>
  </si>
  <si>
    <t>TDU8D32</t>
  </si>
  <si>
    <t>TDT6D50</t>
  </si>
  <si>
    <t>TDT6D70</t>
  </si>
  <si>
    <t>TDT6D64</t>
  </si>
  <si>
    <t>SHH6I45</t>
  </si>
  <si>
    <t>TDU8C11</t>
  </si>
  <si>
    <t>RVL5J15</t>
  </si>
  <si>
    <t>QTR3268</t>
  </si>
  <si>
    <t>VOYAGE</t>
  </si>
  <si>
    <t>ECT6D91</t>
  </si>
  <si>
    <t>SIB3C54</t>
  </si>
  <si>
    <t>SHW1G30</t>
  </si>
  <si>
    <t>TDO7A95</t>
  </si>
  <si>
    <t>TDU8D65</t>
  </si>
  <si>
    <t>TCD6E21</t>
  </si>
  <si>
    <t>TDU8D60</t>
  </si>
  <si>
    <t>TCD6E73</t>
  </si>
  <si>
    <t>RVK0I48</t>
  </si>
  <si>
    <t>TDC7C69</t>
  </si>
  <si>
    <t>TDU8D15</t>
  </si>
  <si>
    <t>TCD4E36</t>
  </si>
  <si>
    <t>RVK0I69</t>
  </si>
  <si>
    <t>SHW1G21</t>
  </si>
  <si>
    <t>TCI3D62</t>
  </si>
  <si>
    <t>SYD4F46</t>
  </si>
  <si>
    <t>LRZ3F60</t>
  </si>
  <si>
    <t>UAI0J72</t>
  </si>
  <si>
    <t>RWC8H06</t>
  </si>
  <si>
    <t>TCI3D72</t>
  </si>
  <si>
    <t>TCI3D60</t>
  </si>
  <si>
    <t>TCI3D75</t>
  </si>
  <si>
    <t>TCI3D67</t>
  </si>
  <si>
    <t>TCD6E82</t>
  </si>
  <si>
    <t>TCD4E50</t>
  </si>
  <si>
    <t>TCD6D95</t>
  </si>
  <si>
    <t>TCD6E47</t>
  </si>
  <si>
    <t>SYH7H84</t>
  </si>
  <si>
    <t>SYA2I57</t>
  </si>
  <si>
    <t>SHD9F14</t>
  </si>
  <si>
    <t>RVK0I37</t>
  </si>
  <si>
    <t>RVK0I22</t>
  </si>
  <si>
    <t>SYH7G07</t>
  </si>
  <si>
    <t>SYZ2H37</t>
  </si>
  <si>
    <t>SYH7H27</t>
  </si>
  <si>
    <t>SYX5H87</t>
  </si>
  <si>
    <t>SHG1F79</t>
  </si>
  <si>
    <t>SIY3G52</t>
  </si>
  <si>
    <t>SHW1G37</t>
  </si>
  <si>
    <t>QWW2C69</t>
  </si>
  <si>
    <t>BEH8F37</t>
  </si>
  <si>
    <t>SYE8C40</t>
  </si>
  <si>
    <t>SYX8D59</t>
  </si>
  <si>
    <t>SJA1D70</t>
  </si>
  <si>
    <t>SYX5H89</t>
  </si>
  <si>
    <t>SYX2A44</t>
  </si>
  <si>
    <t>SYX5H34</t>
  </si>
  <si>
    <t>PVR1F91</t>
  </si>
  <si>
    <t>SIK7A00</t>
  </si>
  <si>
    <t>SSS4H28</t>
  </si>
  <si>
    <t>JETTA</t>
  </si>
  <si>
    <t>SHD9F83</t>
  </si>
  <si>
    <t>SIK4I01</t>
  </si>
  <si>
    <t>SHW1G10</t>
  </si>
  <si>
    <t>RNJ0E61</t>
  </si>
  <si>
    <t>SYX5H05</t>
  </si>
  <si>
    <t>SHW1G34</t>
  </si>
  <si>
    <t>GFE4I94</t>
  </si>
  <si>
    <t>TCI3D59</t>
  </si>
  <si>
    <t>SYZ2H39</t>
  </si>
  <si>
    <t>TDU8B68</t>
  </si>
  <si>
    <t>PVR9E64</t>
  </si>
  <si>
    <t>RFB7G98</t>
  </si>
  <si>
    <t>IWH5D73</t>
  </si>
  <si>
    <t>FGY0C24</t>
  </si>
  <si>
    <t>TUCSON</t>
  </si>
  <si>
    <t>TDP1E36</t>
  </si>
  <si>
    <t>NOM8J61</t>
  </si>
  <si>
    <t>SENTRA</t>
  </si>
  <si>
    <t>TCD6C13</t>
  </si>
  <si>
    <t>SYH7H03</t>
  </si>
  <si>
    <t>TDP6D51</t>
  </si>
  <si>
    <t>SGU5F39</t>
  </si>
  <si>
    <t>TCD7B59</t>
  </si>
  <si>
    <t>TCD4E00</t>
  </si>
  <si>
    <t>SIY3H44</t>
  </si>
  <si>
    <t>SYD4J34</t>
  </si>
  <si>
    <t>SYX5H92</t>
  </si>
  <si>
    <t>SYH7H30</t>
  </si>
  <si>
    <t>QPM2H79</t>
  </si>
  <si>
    <t>RVH6E92</t>
  </si>
  <si>
    <t>SYX3F25</t>
  </si>
  <si>
    <t>PVR9E43</t>
  </si>
  <si>
    <t>TUY0F77</t>
  </si>
  <si>
    <t>SGW1H45</t>
  </si>
  <si>
    <t>TDU8D20</t>
  </si>
  <si>
    <t>SYX5H90</t>
  </si>
  <si>
    <t>SYX5H88</t>
  </si>
  <si>
    <t>UAI0J42</t>
  </si>
  <si>
    <t>SYW4I74</t>
  </si>
  <si>
    <t>TDU8B23</t>
  </si>
  <si>
    <t>PTL2C90</t>
  </si>
  <si>
    <t>CRETA</t>
  </si>
  <si>
    <t>SIK7A45</t>
  </si>
  <si>
    <t>SIB3C51</t>
  </si>
  <si>
    <t>SYD4F49</t>
  </si>
  <si>
    <t>TCD7A92</t>
  </si>
  <si>
    <t>SYW4I77</t>
  </si>
  <si>
    <t>TDU8D46</t>
  </si>
  <si>
    <t>SYX5H13</t>
  </si>
  <si>
    <t>SYH7G92</t>
  </si>
  <si>
    <t>PXS0E79</t>
  </si>
  <si>
    <t>PVR9E29</t>
  </si>
  <si>
    <t>SYD4F35</t>
  </si>
  <si>
    <t>TDP1E37</t>
  </si>
  <si>
    <t>TDU8D05</t>
  </si>
  <si>
    <t>TDP1E35</t>
  </si>
  <si>
    <t>TCI3D78</t>
  </si>
  <si>
    <t>TCD4E03</t>
  </si>
  <si>
    <t>SYD4J32</t>
  </si>
  <si>
    <t>RVK0I16</t>
  </si>
  <si>
    <t>RVK0I27</t>
  </si>
  <si>
    <t>RVH6F18</t>
  </si>
  <si>
    <t>SYA2I52</t>
  </si>
  <si>
    <t>IVJ7400</t>
  </si>
  <si>
    <t>PXS0E75</t>
  </si>
  <si>
    <t>TCD6E83</t>
  </si>
  <si>
    <t>TDU8D19</t>
  </si>
  <si>
    <t>SIK7A56</t>
  </si>
  <si>
    <t>SIK7A63</t>
  </si>
  <si>
    <t>SIK6J48</t>
  </si>
  <si>
    <t>SIK6J96</t>
  </si>
  <si>
    <t>SIK7A40</t>
  </si>
  <si>
    <t>SIK4H96</t>
  </si>
  <si>
    <t>SIK4I02</t>
  </si>
  <si>
    <t>SIY3H84</t>
  </si>
  <si>
    <t>QUT5G94</t>
  </si>
  <si>
    <t>SANDERO</t>
  </si>
  <si>
    <t>SIK7A09</t>
  </si>
  <si>
    <t>SIK6J51</t>
  </si>
  <si>
    <t>SIY0C55</t>
  </si>
  <si>
    <t>SIK6J54</t>
  </si>
  <si>
    <t>QEJ5A45</t>
  </si>
  <si>
    <t>TDO6F92</t>
  </si>
  <si>
    <t>SYZ7G30</t>
  </si>
  <si>
    <t>SIK4I03</t>
  </si>
  <si>
    <t>TDU8A02</t>
  </si>
  <si>
    <t>RVK0I21</t>
  </si>
  <si>
    <t>SIY3H16</t>
  </si>
  <si>
    <t>SIK6J81</t>
  </si>
  <si>
    <t>TDP6D57</t>
  </si>
  <si>
    <t>SJB8B26</t>
  </si>
  <si>
    <t>TCD6C10</t>
  </si>
  <si>
    <t>SIK4H99</t>
  </si>
  <si>
    <t>AZS6070</t>
  </si>
  <si>
    <t>TCD7A95</t>
  </si>
  <si>
    <t>OZV7841</t>
  </si>
  <si>
    <t>COBALT</t>
  </si>
  <si>
    <t>TDT6D58</t>
  </si>
  <si>
    <t>NMF1I08</t>
  </si>
  <si>
    <t>TCD7A84</t>
  </si>
  <si>
    <t>TCD6E87</t>
  </si>
  <si>
    <t>TCD6E89</t>
  </si>
  <si>
    <t>TCD6E38</t>
  </si>
  <si>
    <t>TCD7A66</t>
  </si>
  <si>
    <t>TCD6C21</t>
  </si>
  <si>
    <t>TCD4E26</t>
  </si>
  <si>
    <t>SHW1G12</t>
  </si>
  <si>
    <t>SHW1G24</t>
  </si>
  <si>
    <t>SIY3H58</t>
  </si>
  <si>
    <t>PVR9E31</t>
  </si>
  <si>
    <t>SIK7A53</t>
  </si>
  <si>
    <t>SIK6J18</t>
  </si>
  <si>
    <t>SIK7A17</t>
  </si>
  <si>
    <t>TCD6F42</t>
  </si>
  <si>
    <t>PRM0E68</t>
  </si>
  <si>
    <t>PWG3B78</t>
  </si>
  <si>
    <t>AQS0I79</t>
  </si>
  <si>
    <t>SIK7A28</t>
  </si>
  <si>
    <t>SIY3G60</t>
  </si>
  <si>
    <t>TDU8D39</t>
  </si>
  <si>
    <t>SYO5I70</t>
  </si>
  <si>
    <t>SIY3G00</t>
  </si>
  <si>
    <t>SIK7A85</t>
  </si>
  <si>
    <t>SIY3F98</t>
  </si>
  <si>
    <t>SHG3G87</t>
  </si>
  <si>
    <t>SIK7A68</t>
  </si>
  <si>
    <t>SYA2I72</t>
  </si>
  <si>
    <t>SIK7A81</t>
  </si>
  <si>
    <t>SIK6J29</t>
  </si>
  <si>
    <t>SIY3G07</t>
  </si>
  <si>
    <t>TCV7J49</t>
  </si>
  <si>
    <t>SIY3G54</t>
  </si>
  <si>
    <t>SIY3F92</t>
  </si>
  <si>
    <t>SIK6J70</t>
  </si>
  <si>
    <t>SIK7A26</t>
  </si>
  <si>
    <t>SIK7A03</t>
  </si>
  <si>
    <t>SIY3F95</t>
  </si>
  <si>
    <t>SIK7A48</t>
  </si>
  <si>
    <t>SIK7A67</t>
  </si>
  <si>
    <t>SIY3G59</t>
  </si>
  <si>
    <t>QQY6F01</t>
  </si>
  <si>
    <t>SIK6J24</t>
  </si>
  <si>
    <t>SIK7A33</t>
  </si>
  <si>
    <t>SIK7A42</t>
  </si>
  <si>
    <t>SYX5H99</t>
  </si>
  <si>
    <t>TDU8D73</t>
  </si>
  <si>
    <t>SIK7A05</t>
  </si>
  <si>
    <t>SIB3C53</t>
  </si>
  <si>
    <t>SHD9E98</t>
  </si>
  <si>
    <t>SYZ7H31</t>
  </si>
  <si>
    <t>HKA6G47</t>
  </si>
  <si>
    <t>SHG3G80</t>
  </si>
  <si>
    <t>TDU8B37</t>
  </si>
  <si>
    <t>SYA2I70</t>
  </si>
  <si>
    <t>PPZ2E74</t>
  </si>
  <si>
    <t>TDU8B83</t>
  </si>
  <si>
    <t>SYH7H52</t>
  </si>
  <si>
    <t>SHG1F86</t>
  </si>
  <si>
    <t>HKA6G38</t>
  </si>
  <si>
    <t>TCD6C66</t>
  </si>
  <si>
    <t>SHW1G36</t>
  </si>
  <si>
    <t>PXS0E94</t>
  </si>
  <si>
    <t>SYW9J98</t>
  </si>
  <si>
    <t>TCB9J81</t>
  </si>
  <si>
    <t>TDO4A94</t>
  </si>
  <si>
    <t>TDO4A93</t>
  </si>
  <si>
    <t>TCD6C12</t>
  </si>
  <si>
    <t>SYP0E26</t>
  </si>
  <si>
    <t>SYZ2H36</t>
  </si>
  <si>
    <t>SHW1G51</t>
  </si>
  <si>
    <t>QXO2J12</t>
  </si>
  <si>
    <t>SYH7G13</t>
  </si>
  <si>
    <t>SYH7H28</t>
  </si>
  <si>
    <t>UAI8B96</t>
  </si>
  <si>
    <t>SHP7F47</t>
  </si>
  <si>
    <t>S10</t>
  </si>
  <si>
    <t>RVK0I23</t>
  </si>
  <si>
    <t>SYX5H85</t>
  </si>
  <si>
    <t>SYH7H49</t>
  </si>
  <si>
    <t>SHD9F92</t>
  </si>
  <si>
    <t>PVR9E42</t>
  </si>
  <si>
    <t>SIB3C43</t>
  </si>
  <si>
    <t>SIY3G51</t>
  </si>
  <si>
    <t>SIY3F38</t>
  </si>
  <si>
    <t>SYX5H12</t>
  </si>
  <si>
    <t>SYA2I65</t>
  </si>
  <si>
    <t>SIK6J42</t>
  </si>
  <si>
    <t>TCD1G22</t>
  </si>
  <si>
    <t>SYH7H46</t>
  </si>
  <si>
    <t>TCY5I64</t>
  </si>
  <si>
    <t>UAI0J44</t>
  </si>
  <si>
    <t>RVK0I40</t>
  </si>
  <si>
    <t>OOK2B82</t>
  </si>
  <si>
    <t>SIK6J30</t>
  </si>
  <si>
    <t>TDU8B34</t>
  </si>
  <si>
    <t>RVE6H22</t>
  </si>
  <si>
    <t>SHG7B78</t>
  </si>
  <si>
    <t>TDV1C55</t>
  </si>
  <si>
    <t>SJH0B94</t>
  </si>
  <si>
    <t>SYH7F73</t>
  </si>
  <si>
    <t>SIY3H04</t>
  </si>
  <si>
    <t>SIY3H24</t>
  </si>
  <si>
    <t>SIK7A41</t>
  </si>
  <si>
    <t>SYH7H51</t>
  </si>
  <si>
    <t>HKA6G37</t>
  </si>
  <si>
    <t>SHG3G79</t>
  </si>
  <si>
    <t>TCD4E35</t>
  </si>
  <si>
    <t>SIK6J50</t>
  </si>
  <si>
    <t>SIK7A15</t>
  </si>
  <si>
    <t>RNJ0E00</t>
  </si>
  <si>
    <t>SIF8D25</t>
  </si>
  <si>
    <t>RNJ0E38</t>
  </si>
  <si>
    <t>QXJ2G75</t>
  </si>
  <si>
    <t>KA</t>
  </si>
  <si>
    <t>TCD6C22</t>
  </si>
  <si>
    <t>TCD0H17</t>
  </si>
  <si>
    <t>TCD0F29</t>
  </si>
  <si>
    <t>TCD1G23</t>
  </si>
  <si>
    <t>SYA2I59</t>
  </si>
  <si>
    <t>RVK0I36</t>
  </si>
  <si>
    <t>RVK0I28</t>
  </si>
  <si>
    <t>PVR9E37</t>
  </si>
  <si>
    <t>QXO2J19</t>
  </si>
  <si>
    <t>SIK6J43</t>
  </si>
  <si>
    <t>SIY3H10</t>
  </si>
  <si>
    <t>SIK4H50</t>
  </si>
  <si>
    <t>SHW1G43</t>
  </si>
  <si>
    <t>SYH7J47</t>
  </si>
  <si>
    <t>SIY3H73</t>
  </si>
  <si>
    <t>PXS0E97</t>
  </si>
  <si>
    <t>SYD5E85</t>
  </si>
  <si>
    <t>OPP9E85</t>
  </si>
  <si>
    <t>TIT0D27</t>
  </si>
  <si>
    <t>QXO2I40</t>
  </si>
  <si>
    <t>SIY3F94</t>
  </si>
  <si>
    <t>SYX5H09</t>
  </si>
  <si>
    <t>TCB9J80</t>
  </si>
  <si>
    <t>SIY3G02</t>
  </si>
  <si>
    <t>TCI3D86</t>
  </si>
  <si>
    <t>RVS2F65</t>
  </si>
  <si>
    <t>SHW1G11</t>
  </si>
  <si>
    <t>SIB3C97</t>
  </si>
  <si>
    <t>SIY3F99</t>
  </si>
  <si>
    <t>RBV9F70</t>
  </si>
  <si>
    <t>QQZ6H16</t>
  </si>
  <si>
    <t>SJB8B24</t>
  </si>
  <si>
    <t>END0C32</t>
  </si>
  <si>
    <t>TDU8D61</t>
  </si>
  <si>
    <t>SIK7A86</t>
  </si>
  <si>
    <t>SIK6J53</t>
  </si>
  <si>
    <t>REJ4G07</t>
  </si>
  <si>
    <t>TCD6C17</t>
  </si>
  <si>
    <t>TDY0H46</t>
  </si>
  <si>
    <t>SYX5H28</t>
  </si>
  <si>
    <t>SIK7A78</t>
  </si>
  <si>
    <t>NJJ7132</t>
  </si>
  <si>
    <t>TCI3D76</t>
  </si>
  <si>
    <t>SIK6J22</t>
  </si>
  <si>
    <t>OPP8J16</t>
  </si>
  <si>
    <t>SJA1D85</t>
  </si>
  <si>
    <t>SIK7A27</t>
  </si>
  <si>
    <t>PWG3B72</t>
  </si>
  <si>
    <t>SYW0J90</t>
  </si>
  <si>
    <t>OPP9E67</t>
  </si>
  <si>
    <t>PVR1F93</t>
  </si>
  <si>
    <t>SYP0E43</t>
  </si>
  <si>
    <t>SYA2I82</t>
  </si>
  <si>
    <t>TDW0D48</t>
  </si>
  <si>
    <t>PXS0F41</t>
  </si>
  <si>
    <t>RNJ0E58</t>
  </si>
  <si>
    <t>TCD6E93</t>
  </si>
  <si>
    <t>QXO2J11</t>
  </si>
  <si>
    <t>SYX5H73</t>
  </si>
  <si>
    <t>RNJ0E74</t>
  </si>
  <si>
    <t>PHU6A23</t>
  </si>
  <si>
    <t>RNJ0D92</t>
  </si>
  <si>
    <t>RNJ0E26</t>
  </si>
  <si>
    <t>GFQ6H88</t>
  </si>
  <si>
    <t>TCD7B64</t>
  </si>
  <si>
    <t>TCC7G45</t>
  </si>
  <si>
    <t>RVH7C55</t>
  </si>
  <si>
    <t>UAI0J43</t>
  </si>
  <si>
    <t>SHG3G84</t>
  </si>
  <si>
    <t>OPP9E72</t>
  </si>
  <si>
    <t>SYH8A01</t>
  </si>
  <si>
    <t>SIF8C90</t>
  </si>
  <si>
    <t>SYH7F71</t>
  </si>
  <si>
    <t>SUM3G48</t>
  </si>
  <si>
    <t>RTP0C15</t>
  </si>
  <si>
    <t>SIENA</t>
  </si>
  <si>
    <t>SHD9F80</t>
  </si>
  <si>
    <t>SGI5J53</t>
  </si>
  <si>
    <t>SYA2I68</t>
  </si>
  <si>
    <t>PXS0F39</t>
  </si>
  <si>
    <t>PWR7576</t>
  </si>
  <si>
    <t>SHW1G05</t>
  </si>
  <si>
    <t>QXO2J18</t>
  </si>
  <si>
    <t>SIF8D82</t>
  </si>
  <si>
    <t>TDU8B49</t>
  </si>
  <si>
    <t>SYA2I69</t>
  </si>
  <si>
    <t>RNJ0E01</t>
  </si>
  <si>
    <t>RNJ0E46</t>
  </si>
  <si>
    <t>TDU8D70</t>
  </si>
  <si>
    <t>TDU8D13</t>
  </si>
  <si>
    <t>UAI0J76</t>
  </si>
  <si>
    <t>REH3D82</t>
  </si>
  <si>
    <t>NIVUS</t>
  </si>
  <si>
    <t>SHW1G19</t>
  </si>
  <si>
    <t>SYZ7H82</t>
  </si>
  <si>
    <t>TCD4D99</t>
  </si>
  <si>
    <t>SIK6J32</t>
  </si>
  <si>
    <t>TDY0H03</t>
  </si>
  <si>
    <t>TDV1C56</t>
  </si>
  <si>
    <t>TDU8B60</t>
  </si>
  <si>
    <t>SIY3G57</t>
  </si>
  <si>
    <t>SYX3F29</t>
  </si>
  <si>
    <t>TCD6E39</t>
  </si>
  <si>
    <t>TCD6F37</t>
  </si>
  <si>
    <t>SIK7A39</t>
  </si>
  <si>
    <t>TDU8D69</t>
  </si>
  <si>
    <t>RBW4H70</t>
  </si>
  <si>
    <t>BBP6928</t>
  </si>
  <si>
    <t>HKA6G46</t>
  </si>
  <si>
    <t>SHN1I32</t>
  </si>
  <si>
    <t>SYD4F44</t>
  </si>
  <si>
    <t>SYZ7F63</t>
  </si>
  <si>
    <t>RHV9I04</t>
  </si>
  <si>
    <t>SYW4I75</t>
  </si>
  <si>
    <t>SYD5F59</t>
  </si>
  <si>
    <t>PWG3B87</t>
  </si>
  <si>
    <t>TDU8B54</t>
  </si>
  <si>
    <t>TDU8C60</t>
  </si>
  <si>
    <t>TDU8D16</t>
  </si>
  <si>
    <t>SYX5H91</t>
  </si>
  <si>
    <t>UAI0J45</t>
  </si>
  <si>
    <t>UAI0J75</t>
  </si>
  <si>
    <t>TCL6G90</t>
  </si>
  <si>
    <t>SHO6A62</t>
  </si>
  <si>
    <t>TDT6D68</t>
  </si>
  <si>
    <t>SYX3F38</t>
  </si>
  <si>
    <t>SIY3H71</t>
  </si>
  <si>
    <t>TCD7A82</t>
  </si>
  <si>
    <t>SIY3G56</t>
  </si>
  <si>
    <t>TCD6E32</t>
  </si>
  <si>
    <t>SCY1E64</t>
  </si>
  <si>
    <t>SIY3H51</t>
  </si>
  <si>
    <t>SIK6J98</t>
  </si>
  <si>
    <t>SYH7H32</t>
  </si>
  <si>
    <t>RVE9H87</t>
  </si>
  <si>
    <t>RVK0I43</t>
  </si>
  <si>
    <t>SYX5H40</t>
  </si>
  <si>
    <t>SIY3H28</t>
  </si>
  <si>
    <t>PWG3B86</t>
  </si>
  <si>
    <t>TDU8D76</t>
  </si>
  <si>
    <t>SIY3F93</t>
  </si>
  <si>
    <t>TCD0F36</t>
  </si>
  <si>
    <t>SIY3H17</t>
  </si>
  <si>
    <t>SIK4H67</t>
  </si>
  <si>
    <t>SYX5H15</t>
  </si>
  <si>
    <t>SIY3H14</t>
  </si>
  <si>
    <t>TCR4A82</t>
  </si>
  <si>
    <t>SIK7A01</t>
  </si>
  <si>
    <t>TCD6F43</t>
  </si>
  <si>
    <t>SIK7A55</t>
  </si>
  <si>
    <t>TDU8B42</t>
  </si>
  <si>
    <t>SIK7A59</t>
  </si>
  <si>
    <t>SIK4H97</t>
  </si>
  <si>
    <t>RVY7H27</t>
  </si>
  <si>
    <t>NOR4331</t>
  </si>
  <si>
    <t>TCD6E04</t>
  </si>
  <si>
    <t>TCD3E76</t>
  </si>
  <si>
    <t>SIK6J55</t>
  </si>
  <si>
    <t>SIY3H20</t>
  </si>
  <si>
    <t>SHG1G58</t>
  </si>
  <si>
    <t>OPP9E77</t>
  </si>
  <si>
    <t>ESS1309</t>
  </si>
  <si>
    <t>ATEGO 1719</t>
  </si>
  <si>
    <t>IUE9E95</t>
  </si>
  <si>
    <t>FRONTIER</t>
  </si>
  <si>
    <t>JCP4H86</t>
  </si>
  <si>
    <t>TDU8B30</t>
  </si>
  <si>
    <t>TCD6E06</t>
  </si>
  <si>
    <t>TCD7B71</t>
  </si>
  <si>
    <t>TCD6F33</t>
  </si>
  <si>
    <t>TCD6D96</t>
  </si>
  <si>
    <t>TCD4E29</t>
  </si>
  <si>
    <t>TCD3E93</t>
  </si>
  <si>
    <t>RUE5C38</t>
  </si>
  <si>
    <t>SIY3H57</t>
  </si>
  <si>
    <t>SYD4F53</t>
  </si>
  <si>
    <t>OPP9E65</t>
  </si>
  <si>
    <t>SYH7G18</t>
  </si>
  <si>
    <t>SIY3H19</t>
  </si>
  <si>
    <t>REL4B93</t>
  </si>
  <si>
    <t>SHP7F44</t>
  </si>
  <si>
    <t>SYX5J72</t>
  </si>
  <si>
    <t>SIK6J59</t>
  </si>
  <si>
    <t>QQT4A72</t>
  </si>
  <si>
    <t>SIK6J27</t>
  </si>
  <si>
    <t>TCD6E26</t>
  </si>
  <si>
    <t>SIY3H69</t>
  </si>
  <si>
    <t>SYX5I00</t>
  </si>
  <si>
    <t>TDU8D71</t>
  </si>
  <si>
    <t>PAD5J95</t>
  </si>
  <si>
    <t>SYH7F14</t>
  </si>
  <si>
    <t>TCD7A98</t>
  </si>
  <si>
    <t>QXO2I47</t>
  </si>
  <si>
    <t>TCD6C82</t>
  </si>
  <si>
    <t>QQT3I97</t>
  </si>
  <si>
    <t>OCA6A70</t>
  </si>
  <si>
    <t>TJA9A46</t>
  </si>
  <si>
    <t>SIY3H34</t>
  </si>
  <si>
    <t>SIY3G01</t>
  </si>
  <si>
    <t>SIY3G58</t>
  </si>
  <si>
    <t>QEX9057</t>
  </si>
  <si>
    <t>TCV7J45</t>
  </si>
  <si>
    <t>TCV7J47</t>
  </si>
  <si>
    <t>SIK7A72</t>
  </si>
  <si>
    <t>SIK7A24</t>
  </si>
  <si>
    <t>SIY0C56</t>
  </si>
  <si>
    <t>SYX5H74</t>
  </si>
  <si>
    <t>SIK6J83</t>
  </si>
  <si>
    <t>TDT6D65</t>
  </si>
  <si>
    <t>TDU8D42</t>
  </si>
  <si>
    <t>SIB3C41</t>
  </si>
  <si>
    <t>SYH7G96</t>
  </si>
  <si>
    <t>SYX5H31</t>
  </si>
  <si>
    <t>SYW9J54</t>
  </si>
  <si>
    <t>TDU8D28</t>
  </si>
  <si>
    <t>SIK7A36</t>
  </si>
  <si>
    <t>RNJ0D35</t>
  </si>
  <si>
    <t>SYA2I55</t>
  </si>
  <si>
    <t>QZY8I84</t>
  </si>
  <si>
    <t>TDU8D62</t>
  </si>
  <si>
    <t>TDU8B47</t>
  </si>
  <si>
    <t>SIK7A58</t>
  </si>
  <si>
    <t>SIF8C86</t>
  </si>
  <si>
    <t>SIK7A61</t>
  </si>
  <si>
    <t>SIY3H03</t>
  </si>
  <si>
    <t>TCD7B60</t>
  </si>
  <si>
    <t>TCD3E71</t>
  </si>
  <si>
    <t>SHG3G90</t>
  </si>
  <si>
    <t>SYX3F40</t>
  </si>
  <si>
    <t>TCD6E40</t>
  </si>
  <si>
    <t>SIF8D21</t>
  </si>
  <si>
    <t>SIK6J72</t>
  </si>
  <si>
    <t>TDU8D47</t>
  </si>
  <si>
    <t>AUV6H16</t>
  </si>
  <si>
    <t>IDEA</t>
  </si>
  <si>
    <t>SIK6J52</t>
  </si>
  <si>
    <t>QMZ7J24</t>
  </si>
  <si>
    <t>OPP9E46</t>
  </si>
  <si>
    <t>RNJ0H39</t>
  </si>
  <si>
    <t>SYX5H07</t>
  </si>
  <si>
    <t>FYI6G44</t>
  </si>
  <si>
    <t>SIK7A54</t>
  </si>
  <si>
    <t>RNJ0E05</t>
  </si>
  <si>
    <t>JIX5650</t>
  </si>
  <si>
    <t>SYX5J71</t>
  </si>
  <si>
    <t>SIK6J17</t>
  </si>
  <si>
    <t>SYX5H24</t>
  </si>
  <si>
    <t>TDU8B55</t>
  </si>
  <si>
    <t>TDU8B78</t>
  </si>
  <si>
    <t>TDT6D46</t>
  </si>
  <si>
    <t>TDU8B36</t>
  </si>
  <si>
    <t>TDU8B40</t>
  </si>
  <si>
    <t>TDU8D57</t>
  </si>
  <si>
    <t>TCD7A99</t>
  </si>
  <si>
    <t>TCI3D84</t>
  </si>
  <si>
    <t>SYA2I81</t>
  </si>
  <si>
    <t>SYX5H16</t>
  </si>
  <si>
    <t>TDU8D54</t>
  </si>
  <si>
    <t>SHG3G86</t>
  </si>
  <si>
    <t>SIY3G03</t>
  </si>
  <si>
    <t>TDU8D58</t>
  </si>
  <si>
    <t>TDO4A92</t>
  </si>
  <si>
    <t>SYX8D62</t>
  </si>
  <si>
    <t>SHG3G81</t>
  </si>
  <si>
    <t>SIF8D27</t>
  </si>
  <si>
    <t>IXL4F60</t>
  </si>
  <si>
    <t>SYZ8D27</t>
  </si>
  <si>
    <t>SIK6J47</t>
  </si>
  <si>
    <t>SIF8C88</t>
  </si>
  <si>
    <t>SYX0B13</t>
  </si>
  <si>
    <t>SIY3H42</t>
  </si>
  <si>
    <t>SIK4H74</t>
  </si>
  <si>
    <t>OPP9E47</t>
  </si>
  <si>
    <t>TDU8B56</t>
  </si>
  <si>
    <t>TDU8B29</t>
  </si>
  <si>
    <t>TDU8B18</t>
  </si>
  <si>
    <t>SYO5H61</t>
  </si>
  <si>
    <t>SHG1G57</t>
  </si>
  <si>
    <t>TDU8D66</t>
  </si>
  <si>
    <t>TCY5I65</t>
  </si>
  <si>
    <t>RVK0I53</t>
  </si>
  <si>
    <t>PVR9E56</t>
  </si>
  <si>
    <t>SHG3G85</t>
  </si>
  <si>
    <t>RNJ0E33</t>
  </si>
  <si>
    <t>SHG5J66</t>
  </si>
  <si>
    <t>OPP9E49</t>
  </si>
  <si>
    <t>RNJ0E54</t>
  </si>
  <si>
    <t>QEZ4751</t>
  </si>
  <si>
    <t>GBU2A30</t>
  </si>
  <si>
    <t>SYP0E08</t>
  </si>
  <si>
    <t>SIK6J23</t>
  </si>
  <si>
    <t>PXS0E77</t>
  </si>
  <si>
    <t>SIK7A04</t>
  </si>
  <si>
    <t>SIK7A16</t>
  </si>
  <si>
    <t>ENZ3A18</t>
  </si>
  <si>
    <t>TDV0B79</t>
  </si>
  <si>
    <t>TCD6F36</t>
  </si>
  <si>
    <t>TLC6H25</t>
  </si>
  <si>
    <t>SYZ7G29</t>
  </si>
  <si>
    <t>SIK6J19</t>
  </si>
  <si>
    <t>TDU8B39</t>
  </si>
  <si>
    <t>SHD9E04</t>
  </si>
  <si>
    <t>TDU8B28</t>
  </si>
  <si>
    <t>TDU8B13</t>
  </si>
  <si>
    <t>SYB8F85</t>
  </si>
  <si>
    <t>TDU8B32</t>
  </si>
  <si>
    <t>TDU8B26</t>
  </si>
  <si>
    <t>SIY3H26</t>
  </si>
  <si>
    <t>SYD5F42</t>
  </si>
  <si>
    <t>RVH6F14</t>
  </si>
  <si>
    <t>SIY3F90</t>
  </si>
  <si>
    <t>SIK7A12</t>
  </si>
  <si>
    <t>TCD3E77</t>
  </si>
  <si>
    <t>NEW4505</t>
  </si>
  <si>
    <t>SYB4B94</t>
  </si>
  <si>
    <t>QKB8I10</t>
  </si>
  <si>
    <t>CRUZE</t>
  </si>
  <si>
    <t>GFI0F02</t>
  </si>
  <si>
    <t>TCD6E71</t>
  </si>
  <si>
    <t>TCD4E63</t>
  </si>
  <si>
    <t>SIK7A22</t>
  </si>
  <si>
    <t>QBF3B25</t>
  </si>
  <si>
    <t>SYX3F34</t>
  </si>
  <si>
    <t>EHJ0E92</t>
  </si>
  <si>
    <t>SHH6I32</t>
  </si>
  <si>
    <t>SMB9G05</t>
  </si>
  <si>
    <t>RVE9H68</t>
  </si>
  <si>
    <t>TKL3G47</t>
  </si>
  <si>
    <t>TCI3D85</t>
  </si>
  <si>
    <t>REL9J88</t>
  </si>
  <si>
    <t>KICKS</t>
  </si>
  <si>
    <t>TDP6D52</t>
  </si>
  <si>
    <t>TCI3D79</t>
  </si>
  <si>
    <t>PXS0E71</t>
  </si>
  <si>
    <t>SHW1G44</t>
  </si>
  <si>
    <t>SHQ1E57</t>
  </si>
  <si>
    <t>TDU8B44</t>
  </si>
  <si>
    <t>TCI3D82</t>
  </si>
  <si>
    <t>SIK4H98</t>
  </si>
  <si>
    <t>RVI5D95</t>
  </si>
  <si>
    <t>RVG5I26</t>
  </si>
  <si>
    <t>RUK8C56</t>
  </si>
  <si>
    <t>SYX5H94</t>
  </si>
  <si>
    <t>PVR1G03</t>
  </si>
  <si>
    <t>PVR9E40</t>
  </si>
  <si>
    <t>SYX2A46</t>
  </si>
  <si>
    <t>SIY3H56</t>
  </si>
  <si>
    <t>QQY8J35</t>
  </si>
  <si>
    <t>SIF8D79</t>
  </si>
  <si>
    <t>RCI5I05</t>
  </si>
  <si>
    <t>RVH7C57</t>
  </si>
  <si>
    <t>TDY0H02</t>
  </si>
  <si>
    <t>TCV7A93</t>
  </si>
  <si>
    <t>SYH7H02</t>
  </si>
  <si>
    <t>PXS0E92</t>
  </si>
  <si>
    <t>TUZ1G33</t>
  </si>
  <si>
    <t>SYP0F61</t>
  </si>
  <si>
    <t>PXS0F00</t>
  </si>
  <si>
    <t>TDU8B46</t>
  </si>
  <si>
    <t>SHW1G04</t>
  </si>
  <si>
    <t>SIK4I05</t>
  </si>
  <si>
    <t>SIY3F44</t>
  </si>
  <si>
    <t>TDU8B45</t>
  </si>
  <si>
    <t>SYH7F15</t>
  </si>
  <si>
    <t>TDU8B53</t>
  </si>
  <si>
    <t>SYH7H44</t>
  </si>
  <si>
    <t>SIK4H55</t>
  </si>
  <si>
    <t>TCD6F40</t>
  </si>
  <si>
    <t>TCD6D97</t>
  </si>
  <si>
    <t>TCD7A90</t>
  </si>
  <si>
    <t>SIK7A51</t>
  </si>
  <si>
    <t>TDO6F90</t>
  </si>
  <si>
    <t>SIY3G04</t>
  </si>
  <si>
    <t>BDU4A67</t>
  </si>
  <si>
    <t>SYB3A26</t>
  </si>
  <si>
    <t>SIY3I12</t>
  </si>
  <si>
    <t>SIY3I10</t>
  </si>
  <si>
    <t>SYH7F13</t>
  </si>
  <si>
    <t>FQN7B46</t>
  </si>
  <si>
    <t>SYZ7H29</t>
  </si>
  <si>
    <t>TCA0B53</t>
  </si>
  <si>
    <t>SIY3F96</t>
  </si>
  <si>
    <t>SIK7A79</t>
  </si>
  <si>
    <t>SIY3H72</t>
  </si>
  <si>
    <t>SIB0J14</t>
  </si>
  <si>
    <t>SIY3F91</t>
  </si>
  <si>
    <t>TCD6E36</t>
  </si>
  <si>
    <t>TCD7A97</t>
  </si>
  <si>
    <t>SYX5H37</t>
  </si>
  <si>
    <t>FGI5A10</t>
  </si>
  <si>
    <t>TDU8B20</t>
  </si>
  <si>
    <t>RVK0I63</t>
  </si>
  <si>
    <t>TCD7A83</t>
  </si>
  <si>
    <t>TDU8A00</t>
  </si>
  <si>
    <t>SHG1G56</t>
  </si>
  <si>
    <t>SYX0B12</t>
  </si>
  <si>
    <t>SYA2I64</t>
  </si>
  <si>
    <t>SYX8D61</t>
  </si>
  <si>
    <t>TCD6E96</t>
  </si>
  <si>
    <t>SIK7A69</t>
  </si>
  <si>
    <t>TDT6D60</t>
  </si>
  <si>
    <t>SIY3H12</t>
  </si>
  <si>
    <t>SIK7A37</t>
  </si>
  <si>
    <t>SIY3G63</t>
  </si>
  <si>
    <t>TDU8B15</t>
  </si>
  <si>
    <t>SYD5F57</t>
  </si>
  <si>
    <t>SIF8D17</t>
  </si>
  <si>
    <t>SIK7A52</t>
  </si>
  <si>
    <t>TDU8B22</t>
  </si>
  <si>
    <t>SYH7H85</t>
  </si>
  <si>
    <t>TDU8B51</t>
  </si>
  <si>
    <t>SIK7A65</t>
  </si>
  <si>
    <t>PHM9815</t>
  </si>
  <si>
    <t>SYX5J66</t>
  </si>
  <si>
    <t>TCI3D70</t>
  </si>
  <si>
    <t>SIY3G61</t>
  </si>
  <si>
    <t>SIK6J40</t>
  </si>
  <si>
    <t>SIF8D80</t>
  </si>
  <si>
    <t>TDU8D48</t>
  </si>
  <si>
    <t>SIF8C87</t>
  </si>
  <si>
    <t>SYZ7G77</t>
  </si>
  <si>
    <t>SHG1F74</t>
  </si>
  <si>
    <t>TCD6D94</t>
  </si>
  <si>
    <t>RUR8E61</t>
  </si>
  <si>
    <t>L200</t>
  </si>
  <si>
    <t>SIY3G53</t>
  </si>
  <si>
    <t>TCI3D65</t>
  </si>
  <si>
    <t>TCD6C85</t>
  </si>
  <si>
    <t>SYH7F72</t>
  </si>
  <si>
    <t>RVK0I56</t>
  </si>
  <si>
    <t>SIB0H27</t>
  </si>
  <si>
    <t>PAK0164</t>
  </si>
  <si>
    <t>TJH6E88</t>
  </si>
  <si>
    <t>SHG3G78</t>
  </si>
  <si>
    <t>HKA6G40</t>
  </si>
  <si>
    <t>SIF8D26</t>
  </si>
  <si>
    <t>SIK6J97</t>
  </si>
  <si>
    <t>SYX5J69</t>
  </si>
  <si>
    <t>SIK7A82</t>
  </si>
  <si>
    <t>TIX1H59</t>
  </si>
  <si>
    <t>SYX2A25</t>
  </si>
  <si>
    <t>SYH7G06</t>
  </si>
  <si>
    <t>RVK0I10</t>
  </si>
  <si>
    <t>RNJ0E17</t>
  </si>
  <si>
    <t>RVK0I54</t>
  </si>
  <si>
    <t>TDO6G02</t>
  </si>
  <si>
    <t>EZC4G43</t>
  </si>
  <si>
    <t>TIV0H02</t>
  </si>
  <si>
    <t>TDU8B14</t>
  </si>
  <si>
    <t>TDT6D53</t>
  </si>
  <si>
    <t>TDT6D73</t>
  </si>
  <si>
    <t>TDT6D67</t>
  </si>
  <si>
    <t>SYX3F33</t>
  </si>
  <si>
    <t>PVR9E38</t>
  </si>
  <si>
    <t>RNJ0E40</t>
  </si>
  <si>
    <t>SHD9F19</t>
  </si>
  <si>
    <t>OPP9E64</t>
  </si>
  <si>
    <t>SYZ7E94</t>
  </si>
  <si>
    <t>SYX5H11</t>
  </si>
  <si>
    <t>TMG3C52</t>
  </si>
  <si>
    <t>SYX0B14</t>
  </si>
  <si>
    <t>TCY5I61</t>
  </si>
  <si>
    <t>OPP9E54</t>
  </si>
  <si>
    <t>SYZ7G28</t>
  </si>
  <si>
    <t>SIY3G67</t>
  </si>
  <si>
    <t>QQY8G97</t>
  </si>
  <si>
    <t>TDU8B73</t>
  </si>
  <si>
    <t>RNJ0E24</t>
  </si>
  <si>
    <t>SIF8D20</t>
  </si>
  <si>
    <t>TCD6E00</t>
  </si>
  <si>
    <t>SID1D56</t>
  </si>
  <si>
    <t>TCD6E19</t>
  </si>
  <si>
    <t>SFF5H93</t>
  </si>
  <si>
    <t>UK2500 HD</t>
  </si>
  <si>
    <t>SIB0H44</t>
  </si>
  <si>
    <t>RNJ0E07</t>
  </si>
  <si>
    <t>RVL5J02</t>
  </si>
  <si>
    <t>RNJ0E51</t>
  </si>
  <si>
    <t>OPP9E71</t>
  </si>
  <si>
    <t>SIK7A44</t>
  </si>
  <si>
    <t>TDU8D59</t>
  </si>
  <si>
    <t>QUD8A35</t>
  </si>
  <si>
    <t>SYD4F47</t>
  </si>
  <si>
    <t>TDU8B96</t>
  </si>
  <si>
    <t>OPP9E79</t>
  </si>
  <si>
    <t>SYH7G97</t>
  </si>
  <si>
    <t>QEO2C23</t>
  </si>
  <si>
    <t>TCD6E46</t>
  </si>
  <si>
    <t>SIK7A47</t>
  </si>
  <si>
    <t>SIK7A38</t>
  </si>
  <si>
    <t>SIK7A10</t>
  </si>
  <si>
    <t>TDU8B19</t>
  </si>
  <si>
    <t>AOK6G63</t>
  </si>
  <si>
    <t>SYX5J78</t>
  </si>
  <si>
    <t>GBK2I65</t>
  </si>
  <si>
    <t>TDU8B76</t>
  </si>
  <si>
    <t>JAI8H05</t>
  </si>
  <si>
    <t>TDU8B84</t>
  </si>
  <si>
    <t>RNJ0H40</t>
  </si>
  <si>
    <t>TCV7A94</t>
  </si>
  <si>
    <t>TCD7A94</t>
  </si>
  <si>
    <t>SIB3C98</t>
  </si>
  <si>
    <t>SIM1A34</t>
  </si>
  <si>
    <t>TCD6C78</t>
  </si>
  <si>
    <t>SYX5H96</t>
  </si>
  <si>
    <t>SYH7H48</t>
  </si>
  <si>
    <t>OPP9E74</t>
  </si>
  <si>
    <t>SIB3C57</t>
  </si>
  <si>
    <t>TDU8B41</t>
  </si>
  <si>
    <t>SIK6J62</t>
  </si>
  <si>
    <t>TCD6E74</t>
  </si>
  <si>
    <t>SYX2A31</t>
  </si>
  <si>
    <t>SIY3F39</t>
  </si>
  <si>
    <t>TDU8B65</t>
  </si>
  <si>
    <t>PQY2J22</t>
  </si>
  <si>
    <t>SHD9F12</t>
  </si>
  <si>
    <t>JBZ0H64</t>
  </si>
  <si>
    <t>T-CROSS</t>
  </si>
  <si>
    <t>QMY0B18</t>
  </si>
  <si>
    <t>QAH6B55</t>
  </si>
  <si>
    <t>OROCH</t>
  </si>
  <si>
    <t>TDU8D07</t>
  </si>
  <si>
    <t>TDU8B71</t>
  </si>
  <si>
    <t>SIF8D18</t>
  </si>
  <si>
    <t>QXO2J16</t>
  </si>
  <si>
    <t>IYC3I40</t>
  </si>
  <si>
    <t>RVK0I68</t>
  </si>
  <si>
    <t>SYD5E98</t>
  </si>
  <si>
    <t>RNJ0E53</t>
  </si>
  <si>
    <t>TCR2B90</t>
  </si>
  <si>
    <t>TCY5I62</t>
  </si>
  <si>
    <t>SYP2H41</t>
  </si>
  <si>
    <t>SIY3G06</t>
  </si>
  <si>
    <t>SJH0B96</t>
  </si>
  <si>
    <t>SYB8F86</t>
  </si>
  <si>
    <t>TDT6D51</t>
  </si>
  <si>
    <t>RVK0I30</t>
  </si>
  <si>
    <t>SYP0E06</t>
  </si>
  <si>
    <t>SIF8D22</t>
  </si>
  <si>
    <t>TDU8B48</t>
  </si>
  <si>
    <t>SHG5J65</t>
  </si>
  <si>
    <t>SYA2I56</t>
  </si>
  <si>
    <t>PVR1F81</t>
  </si>
  <si>
    <t>TDU8B98</t>
  </si>
  <si>
    <t>TDT6D59</t>
  </si>
  <si>
    <t>SHO5F61</t>
  </si>
  <si>
    <t>OPP9E75</t>
  </si>
  <si>
    <t>SYX8D58</t>
  </si>
  <si>
    <t>SYW4I72</t>
  </si>
  <si>
    <t>SIK6J28</t>
  </si>
  <si>
    <t>TCB9J66</t>
  </si>
  <si>
    <t>SIF8C91</t>
  </si>
  <si>
    <t>SVJ1G85</t>
  </si>
  <si>
    <t>TCR4A83</t>
  </si>
  <si>
    <t>SYX0B15</t>
  </si>
  <si>
    <t>SIF8D81</t>
  </si>
  <si>
    <t>TCV7A97</t>
  </si>
  <si>
    <t>SYW4I80</t>
  </si>
  <si>
    <t>PVR1F89</t>
  </si>
  <si>
    <t>RNJ0E22</t>
  </si>
  <si>
    <t>OPP9E48</t>
  </si>
  <si>
    <t>SYW4I79</t>
  </si>
  <si>
    <t>SHG1F84</t>
  </si>
  <si>
    <t>RNW3D40</t>
  </si>
  <si>
    <t>IQO9I08</t>
  </si>
  <si>
    <t>C4</t>
  </si>
  <si>
    <t>IZT8B46</t>
  </si>
  <si>
    <t>SYW4I81</t>
  </si>
  <si>
    <t>TDU7I18</t>
  </si>
  <si>
    <t>PWG3B82</t>
  </si>
  <si>
    <t>SYX2A28</t>
  </si>
  <si>
    <t>SJH0C01</t>
  </si>
  <si>
    <t>RVS2F66</t>
  </si>
  <si>
    <t>TDU8B52</t>
  </si>
  <si>
    <t>PWG3B76</t>
  </si>
  <si>
    <t>QQX5H02</t>
  </si>
  <si>
    <t>OGT9A86</t>
  </si>
  <si>
    <t>AMAROK</t>
  </si>
  <si>
    <t>SYP2H29</t>
  </si>
  <si>
    <t>JGV4637</t>
  </si>
  <si>
    <t>PZB9F77</t>
  </si>
  <si>
    <t>RVF8A83</t>
  </si>
  <si>
    <t>SIF8C89</t>
  </si>
  <si>
    <t>TDU7H99</t>
  </si>
  <si>
    <t>TCD7A80</t>
  </si>
  <si>
    <t>TDU7I16</t>
  </si>
  <si>
    <t>SYP2H28</t>
  </si>
  <si>
    <t>TCV7J46</t>
  </si>
  <si>
    <t>SHP7F45</t>
  </si>
  <si>
    <t>TDT6D52</t>
  </si>
  <si>
    <t>QMZ3E85</t>
  </si>
  <si>
    <t>TCV7J43</t>
  </si>
  <si>
    <t>SYX5H72</t>
  </si>
  <si>
    <t>SUB6A17</t>
  </si>
  <si>
    <t>PWG3B79</t>
  </si>
  <si>
    <t>SYP2H38</t>
  </si>
  <si>
    <t>SYX5H70</t>
  </si>
  <si>
    <t>RVS2F67</t>
  </si>
  <si>
    <t>TCD6E81</t>
  </si>
  <si>
    <t>FFX1E57</t>
  </si>
  <si>
    <t>TDT6D48</t>
  </si>
  <si>
    <t>SYW4I73</t>
  </si>
  <si>
    <t>RVK0I09</t>
  </si>
  <si>
    <t>TDU8A59</t>
  </si>
  <si>
    <t>RVS2F73</t>
  </si>
  <si>
    <t>SHO5F62</t>
  </si>
  <si>
    <t>SYB8F76</t>
  </si>
  <si>
    <t>SYN4E14</t>
  </si>
  <si>
    <t>RVR9I88</t>
  </si>
  <si>
    <t>SYM8A67</t>
  </si>
  <si>
    <t>SYX3F30</t>
  </si>
  <si>
    <t>SYR7G72</t>
  </si>
  <si>
    <t>HIV3E57</t>
  </si>
  <si>
    <t>TDU8A60</t>
  </si>
  <si>
    <t>SHO5F58</t>
  </si>
  <si>
    <t>RDT8A91</t>
  </si>
  <si>
    <t>HKA6G45</t>
  </si>
  <si>
    <t>SYX5H36</t>
  </si>
  <si>
    <t>SYQ0C14</t>
  </si>
  <si>
    <t>RVK0I51</t>
  </si>
  <si>
    <t>RVK0I44</t>
  </si>
  <si>
    <t>RVS2F69</t>
  </si>
  <si>
    <t>SYX5H27</t>
  </si>
  <si>
    <t>SYW4I78</t>
  </si>
  <si>
    <t>TDT6D71</t>
  </si>
  <si>
    <t>FNT4C52</t>
  </si>
  <si>
    <t>SYB3A23</t>
  </si>
  <si>
    <t>RVK0I47</t>
  </si>
  <si>
    <t>HKA6G39</t>
  </si>
  <si>
    <t>TDP0E65</t>
  </si>
  <si>
    <t>TDT6D74</t>
  </si>
  <si>
    <t>RVK0I45</t>
  </si>
  <si>
    <t>RVK0I11</t>
  </si>
  <si>
    <t>RVS2F70</t>
  </si>
  <si>
    <t>TDU7I20</t>
  </si>
  <si>
    <t>RVR9I89</t>
  </si>
  <si>
    <t>SYW4I67</t>
  </si>
  <si>
    <t>TDT6D62</t>
  </si>
  <si>
    <t>INX9F44</t>
  </si>
  <si>
    <t>VW</t>
  </si>
  <si>
    <t>SYX2A30</t>
  </si>
  <si>
    <t>SYX2A23</t>
  </si>
  <si>
    <t>SYP3B04</t>
  </si>
  <si>
    <t>SYG3C20</t>
  </si>
  <si>
    <t>TDC6H19</t>
  </si>
  <si>
    <t>PWG3B89</t>
  </si>
  <si>
    <t>TDT6D66</t>
  </si>
  <si>
    <t>SYM7I19</t>
  </si>
  <si>
    <t>SYX3F39</t>
  </si>
  <si>
    <t>TDU8A03</t>
  </si>
  <si>
    <t>SYX5J63</t>
  </si>
  <si>
    <t>TDU8D72</t>
  </si>
  <si>
    <t>TDU7I02</t>
  </si>
  <si>
    <t>SYV9A66</t>
  </si>
  <si>
    <t>SJH0B95</t>
  </si>
  <si>
    <t>RVS2F62</t>
  </si>
  <si>
    <t>PVR9E36</t>
  </si>
  <si>
    <t>RVR9I91</t>
  </si>
  <si>
    <t>TDU8A62</t>
  </si>
  <si>
    <t>IWI5C59</t>
  </si>
  <si>
    <t>SIB0H35</t>
  </si>
  <si>
    <t>TDT6D57</t>
  </si>
  <si>
    <t>TDT6D49</t>
  </si>
  <si>
    <t>SHP7F43</t>
  </si>
  <si>
    <t>SYX2A32</t>
  </si>
  <si>
    <t>RVS2F59</t>
  </si>
  <si>
    <t>SIY3F37</t>
  </si>
  <si>
    <t>RVS2F54</t>
  </si>
  <si>
    <t>SHP7F48</t>
  </si>
  <si>
    <t>SER9B72</t>
  </si>
  <si>
    <t>NYG5664</t>
  </si>
  <si>
    <t>SER9B70</t>
  </si>
  <si>
    <t>GGA2159</t>
  </si>
  <si>
    <t>QVD3C29</t>
  </si>
  <si>
    <t>SIB3C59</t>
  </si>
  <si>
    <t>SIB3C55</t>
  </si>
  <si>
    <t>SIB3C46</t>
  </si>
  <si>
    <t>FXK5B84</t>
  </si>
  <si>
    <t>JZS6D43</t>
  </si>
  <si>
    <t>CORSA</t>
  </si>
  <si>
    <t>QVT0G77</t>
  </si>
  <si>
    <t>IZE4A99</t>
  </si>
  <si>
    <t>SYW4I76</t>
  </si>
  <si>
    <t>SYD5A57</t>
  </si>
  <si>
    <t>SIB0H39</t>
  </si>
  <si>
    <t>SIC4B57</t>
  </si>
  <si>
    <t>SYZ7G31</t>
  </si>
  <si>
    <t>TCB9J65</t>
  </si>
  <si>
    <t>SYZ7E93</t>
  </si>
  <si>
    <t>SYZ7G75</t>
  </si>
  <si>
    <t>RMT3C06</t>
  </si>
  <si>
    <t>SYX3F37</t>
  </si>
  <si>
    <t>SYW4I68</t>
  </si>
  <si>
    <t>SHO6A61</t>
  </si>
  <si>
    <t>TDT6D75</t>
  </si>
  <si>
    <t>SYX5J58</t>
  </si>
  <si>
    <t>PWV6C97</t>
  </si>
  <si>
    <t>FLUENCE</t>
  </si>
  <si>
    <t>NZF0A81</t>
  </si>
  <si>
    <t>FOCUS</t>
  </si>
  <si>
    <t>QXQ2D98</t>
  </si>
  <si>
    <t>OPX0A49</t>
  </si>
  <si>
    <t>OAC3207</t>
  </si>
  <si>
    <t>SHN6I60</t>
  </si>
  <si>
    <t>SYP0A99</t>
  </si>
  <si>
    <t>TAK2A49</t>
  </si>
  <si>
    <t>BDJ7E93</t>
  </si>
  <si>
    <t>TCO1G12</t>
  </si>
  <si>
    <t>TDU8B38</t>
  </si>
  <si>
    <t>TDU8B67</t>
  </si>
  <si>
    <t>TDU8B70</t>
  </si>
  <si>
    <t>TDV8D48</t>
  </si>
  <si>
    <t>TDP6D47</t>
  </si>
  <si>
    <t>TCV7A99</t>
  </si>
  <si>
    <t>TCD6F31</t>
  </si>
  <si>
    <t>TCI3D58</t>
  </si>
  <si>
    <t>TCD7A86</t>
  </si>
  <si>
    <t>TCD6E24</t>
  </si>
  <si>
    <t>TCD6E84</t>
  </si>
  <si>
    <t>TCD6C11</t>
  </si>
  <si>
    <t>SHW1G27</t>
  </si>
  <si>
    <t>SYH7J48</t>
  </si>
  <si>
    <t>SYH7F69</t>
  </si>
  <si>
    <t>RVH4E24</t>
  </si>
  <si>
    <t>RVG1B47</t>
  </si>
  <si>
    <t>RUE2I16</t>
  </si>
  <si>
    <t>SYD4F45</t>
  </si>
  <si>
    <t>RVH6E95</t>
  </si>
  <si>
    <t>RUW8I28</t>
  </si>
  <si>
    <t>SHG1F82</t>
  </si>
  <si>
    <t>SIK7A66</t>
  </si>
  <si>
    <t>SIY3H74</t>
  </si>
  <si>
    <t>SIK6J31</t>
  </si>
  <si>
    <t>SIY3F36</t>
  </si>
  <si>
    <t>RVK0I39</t>
  </si>
  <si>
    <t>SYX5H75</t>
  </si>
  <si>
    <t>RVK0I14</t>
  </si>
  <si>
    <t>RVK0I52</t>
  </si>
  <si>
    <t>PVR9E33</t>
  </si>
  <si>
    <t>SYZ2H38</t>
  </si>
  <si>
    <t>SHW1G29</t>
  </si>
  <si>
    <t>SHW1G25</t>
  </si>
  <si>
    <t>SYZ2H35</t>
  </si>
  <si>
    <t>PXS0E91</t>
  </si>
  <si>
    <t>SYX5H97</t>
  </si>
  <si>
    <t>SYX5H32</t>
  </si>
  <si>
    <t>SYX5H02</t>
  </si>
  <si>
    <t>SYH8A02</t>
  </si>
  <si>
    <t>SIY0C57</t>
  </si>
  <si>
    <t>SIK4H52</t>
  </si>
  <si>
    <t>SIY3G99</t>
  </si>
  <si>
    <t>SIK7A13</t>
  </si>
  <si>
    <t>SIK7A50</t>
  </si>
  <si>
    <t>SYH7H43</t>
  </si>
  <si>
    <t>SHD9F04</t>
  </si>
  <si>
    <t>SYH7H01</t>
  </si>
  <si>
    <t>RVZ5J52</t>
  </si>
  <si>
    <t>RNJ0E30</t>
  </si>
  <si>
    <t>RNJ0E27</t>
  </si>
  <si>
    <t>RNJ0E29</t>
  </si>
  <si>
    <t>RNJ0E63</t>
  </si>
  <si>
    <t>RNJ0E35</t>
  </si>
  <si>
    <t>RNJ0E08</t>
  </si>
  <si>
    <t>RNJ0D85</t>
  </si>
  <si>
    <t>RNJ0E47</t>
  </si>
  <si>
    <t>TCE1C33</t>
  </si>
  <si>
    <t>TCD6E09</t>
  </si>
  <si>
    <t>TCD4E46</t>
  </si>
  <si>
    <t>SYH7G08</t>
  </si>
  <si>
    <t>PXS0F01</t>
  </si>
  <si>
    <t>SIK4A77</t>
  </si>
  <si>
    <t>SYH7G93</t>
  </si>
  <si>
    <t>PVR1F90</t>
  </si>
  <si>
    <t>PXS0F24</t>
  </si>
  <si>
    <t>PVR9E62</t>
  </si>
  <si>
    <t>PXS0E87</t>
  </si>
  <si>
    <t>PVR9E28</t>
  </si>
  <si>
    <t>SYD4F54</t>
  </si>
  <si>
    <t>PXS0E96</t>
  </si>
  <si>
    <t>SYD4F48</t>
  </si>
  <si>
    <t>PVR9E34</t>
  </si>
  <si>
    <t>PXS0E98</t>
  </si>
  <si>
    <t>SYH7G94</t>
  </si>
  <si>
    <t>PVR9E44</t>
  </si>
  <si>
    <t>SYH7G98</t>
  </si>
  <si>
    <t>PXS0E69</t>
  </si>
  <si>
    <t>PXS0E74</t>
  </si>
  <si>
    <t>SYD4F55</t>
  </si>
  <si>
    <t>PVR3F24</t>
  </si>
  <si>
    <t>PXS0E83</t>
  </si>
  <si>
    <t>SIM1A33</t>
  </si>
  <si>
    <t>SYD4F42</t>
  </si>
  <si>
    <t>SYD4F38</t>
  </si>
  <si>
    <t>PXS0E88</t>
  </si>
  <si>
    <t>SYX5H03</t>
  </si>
  <si>
    <t>SYX5H86</t>
  </si>
  <si>
    <t>SYX5H20</t>
  </si>
  <si>
    <t>SYX5H33</t>
  </si>
  <si>
    <t>PVR9E58</t>
  </si>
  <si>
    <t>PVR9E45</t>
  </si>
  <si>
    <t>PVR3F22</t>
  </si>
  <si>
    <t>SIK6J41</t>
  </si>
  <si>
    <t>SIK7A18</t>
  </si>
  <si>
    <t>SIK6J56</t>
  </si>
  <si>
    <t>SYH7F74</t>
  </si>
  <si>
    <t>SIY8H48</t>
  </si>
  <si>
    <t>SIK7A62</t>
  </si>
  <si>
    <t>SIY3H07</t>
  </si>
  <si>
    <t>SIY3G62</t>
  </si>
  <si>
    <t>TCD6E66</t>
  </si>
  <si>
    <t>SHD9C87</t>
  </si>
  <si>
    <t>SHW1G46</t>
  </si>
  <si>
    <t>SHW1G22</t>
  </si>
  <si>
    <t>SHW1G15</t>
  </si>
  <si>
    <t>SYD5F49</t>
  </si>
  <si>
    <t>SYX5H76</t>
  </si>
  <si>
    <t>PXS0E84</t>
  </si>
  <si>
    <t>SYX8D54</t>
  </si>
  <si>
    <t>SYX5H98</t>
  </si>
  <si>
    <t>SIY3H23</t>
  </si>
  <si>
    <t>PVR3F23</t>
  </si>
  <si>
    <t>SHD9F08</t>
  </si>
  <si>
    <t>SIY3H60</t>
  </si>
  <si>
    <t>PXS0E86</t>
  </si>
  <si>
    <t>SYH7G99</t>
  </si>
  <si>
    <t>RNJ0E37</t>
  </si>
  <si>
    <t>SII6G06</t>
  </si>
  <si>
    <t>TCD7B61</t>
  </si>
  <si>
    <t>RUI4J74</t>
  </si>
  <si>
    <t>TDU8C08</t>
  </si>
  <si>
    <t>TDU8D50</t>
  </si>
  <si>
    <t>TDU8D49</t>
  </si>
  <si>
    <t>TCI3D83</t>
  </si>
  <si>
    <t>SYH7H47</t>
  </si>
  <si>
    <t>SIY3F43</t>
  </si>
  <si>
    <t>SYH7H29</t>
  </si>
  <si>
    <t>SYH7G15</t>
  </si>
  <si>
    <t>SYD4F51</t>
  </si>
  <si>
    <t>SHW1G17</t>
  </si>
  <si>
    <t>SYX5H22</t>
  </si>
  <si>
    <t>PXS0E72</t>
  </si>
  <si>
    <t>TCD4E33</t>
  </si>
  <si>
    <t>SYD4F43</t>
  </si>
  <si>
    <t>PVR9E41</t>
  </si>
  <si>
    <t>SIK6J39</t>
  </si>
  <si>
    <t>SIK6J57</t>
  </si>
  <si>
    <t>UAI0J73</t>
  </si>
  <si>
    <t>SHH7C66</t>
  </si>
  <si>
    <t>TCD7B65</t>
  </si>
  <si>
    <t>SIK6J82</t>
  </si>
  <si>
    <t>SIK6J21</t>
  </si>
  <si>
    <t>SYX3F41</t>
  </si>
  <si>
    <t>SYX5H17</t>
  </si>
  <si>
    <t>RVK0I72</t>
  </si>
  <si>
    <t>RVK0I26</t>
  </si>
  <si>
    <t>SIY3G65</t>
  </si>
  <si>
    <t>RNJ0E31</t>
  </si>
  <si>
    <t>QTR7G63</t>
  </si>
  <si>
    <t>GTN9G33</t>
  </si>
  <si>
    <t>GTN8B67</t>
  </si>
  <si>
    <t>AUI1C71</t>
  </si>
  <si>
    <t>FTY4B96</t>
  </si>
  <si>
    <t>RER5A39</t>
  </si>
  <si>
    <t>SHP7F46</t>
  </si>
  <si>
    <t>RVS2F68</t>
  </si>
  <si>
    <t>RVS2F72</t>
  </si>
  <si>
    <t>IUR7E31</t>
  </si>
  <si>
    <t>IZG4D61</t>
  </si>
  <si>
    <t>NKJ5179</t>
  </si>
  <si>
    <t>CUW5H90</t>
  </si>
  <si>
    <t>GFZ9A14</t>
  </si>
  <si>
    <t>TLS4D64</t>
  </si>
  <si>
    <t>TMH9A68</t>
  </si>
  <si>
    <t>QHZ4056</t>
  </si>
  <si>
    <t>IVB8070</t>
  </si>
  <si>
    <t>SJH0B99</t>
  </si>
  <si>
    <t>HKA6G42</t>
  </si>
  <si>
    <t>PWG3B74</t>
  </si>
  <si>
    <t>SYU7H59</t>
  </si>
  <si>
    <t>SFF5H90</t>
  </si>
  <si>
    <t>QHV6328</t>
  </si>
  <si>
    <t>X60</t>
  </si>
  <si>
    <t>Status Unic</t>
  </si>
  <si>
    <t>ID</t>
  </si>
  <si>
    <t>Veículo</t>
  </si>
  <si>
    <t>Modelo do Veículo</t>
  </si>
  <si>
    <t>Tipo do Veículo</t>
  </si>
  <si>
    <t>Ano Veículo</t>
  </si>
  <si>
    <t>Ano Modelo do Veículo</t>
  </si>
  <si>
    <t>Nome do Condutor</t>
  </si>
  <si>
    <t>Matrícula do Condutor</t>
  </si>
  <si>
    <t>Cargo do Condutor</t>
  </si>
  <si>
    <t>Centro de Custo</t>
  </si>
  <si>
    <t>Item Contábil</t>
  </si>
  <si>
    <t>Cliente</t>
  </si>
  <si>
    <t>Começo de Contrato</t>
  </si>
  <si>
    <t>Quilometragem</t>
  </si>
  <si>
    <t>Base Regional</t>
  </si>
  <si>
    <t>Base Operacional</t>
  </si>
  <si>
    <t>Status</t>
  </si>
  <si>
    <t>Modelo</t>
  </si>
  <si>
    <t>Aluguel</t>
  </si>
  <si>
    <t>Locadora</t>
  </si>
  <si>
    <t>Atualizado Por</t>
  </si>
  <si>
    <t>Atualizado Em</t>
  </si>
  <si>
    <t>Observações</t>
  </si>
  <si>
    <t>23/10/2025 12:00:00</t>
  </si>
  <si>
    <t>GAZ7600</t>
  </si>
  <si>
    <t>REBOQUE (CARRETINHA)</t>
  </si>
  <si>
    <t>OGT2335</t>
  </si>
  <si>
    <t>MARCOS SILVA SOUZA</t>
  </si>
  <si>
    <t>MISTER</t>
  </si>
  <si>
    <t>LOCAEL</t>
  </si>
  <si>
    <t>LGR</t>
  </si>
  <si>
    <t>LM</t>
  </si>
  <si>
    <t>AP</t>
  </si>
  <si>
    <t>OMU5721</t>
  </si>
  <si>
    <t>01/07/2025 12:00:00</t>
  </si>
  <si>
    <t>QJR4738</t>
  </si>
  <si>
    <t>QJR4878</t>
  </si>
  <si>
    <t>Fim de Contrato</t>
  </si>
  <si>
    <t>CATEGORIA</t>
  </si>
  <si>
    <t>INICIO DE CONTRATO</t>
  </si>
  <si>
    <t>FIM DE CONTRATO</t>
  </si>
  <si>
    <t>VALOR</t>
  </si>
  <si>
    <t>PICK-UP</t>
  </si>
  <si>
    <t>20/12/2022</t>
  </si>
  <si>
    <t>25/11/2025</t>
  </si>
  <si>
    <t>22/12/2022</t>
  </si>
  <si>
    <t>15/03/2023</t>
  </si>
  <si>
    <t>03/01/2023</t>
  </si>
  <si>
    <t>15/02/2023</t>
  </si>
  <si>
    <t>13/02/2023</t>
  </si>
  <si>
    <t>16/02/2023</t>
  </si>
  <si>
    <t>17/02/2023</t>
  </si>
  <si>
    <t>19/12/2022</t>
  </si>
  <si>
    <t>MOBI LIKE 1.0 8V FLEX 4P C/AR</t>
  </si>
  <si>
    <t>07/03/2026</t>
  </si>
  <si>
    <t>03/03/2023</t>
  </si>
  <si>
    <t>ONIX LTZ 1.0 12V TURBO FLEX 4P C/AR - AUTOMÁTICO</t>
  </si>
  <si>
    <t>01/03/2024</t>
  </si>
  <si>
    <t>SAVEIRO ROBUST 1.6 16V TOTAL FLEX 2P C/AR</t>
  </si>
  <si>
    <t>19/03/2024</t>
  </si>
  <si>
    <t>HB20 COMFORT PLUS FLEX 1.0</t>
  </si>
  <si>
    <t>25/03/2024</t>
  </si>
  <si>
    <t>27/03/2024</t>
  </si>
  <si>
    <t>22/03/2024</t>
  </si>
  <si>
    <t>FIORINO ENDURANCE 1.4 EVO FLEX 2P C/AR</t>
  </si>
  <si>
    <t>02/04/2024</t>
  </si>
  <si>
    <t>04/04/2024</t>
  </si>
  <si>
    <t>19/04/2024</t>
  </si>
  <si>
    <t>TAOS HIGHLINE 1.4 250 TSI 16V TOTAL FLEX 4P C/AR - AUTOMÁTICO</t>
  </si>
  <si>
    <t>15/03/2024</t>
  </si>
  <si>
    <t>25/04/2024</t>
  </si>
  <si>
    <t>16/05/2024</t>
  </si>
  <si>
    <t>31/05/2023</t>
  </si>
  <si>
    <t>26/04/2024</t>
  </si>
  <si>
    <t>18/04/2027</t>
  </si>
  <si>
    <t>STRADA ENDURANCE CP FLEX 1.3</t>
  </si>
  <si>
    <t>14/05/2024</t>
  </si>
  <si>
    <t>06/05/2027</t>
  </si>
  <si>
    <t>20/05/2024</t>
  </si>
  <si>
    <t>27/05/2024</t>
  </si>
  <si>
    <t>28/05/2024</t>
  </si>
  <si>
    <t>20/05/2027</t>
  </si>
  <si>
    <t>23/06/2023</t>
  </si>
  <si>
    <t>S10 CD LS 2.8 16V DIE 4X4 4P C/AR</t>
  </si>
  <si>
    <t>CAMINHONETA</t>
  </si>
  <si>
    <t>30/06/2023</t>
  </si>
  <si>
    <t>28/06/2023</t>
  </si>
  <si>
    <t>09/06/2023</t>
  </si>
  <si>
    <t>31/05/2024</t>
  </si>
  <si>
    <t>22/05/2027</t>
  </si>
  <si>
    <t>13/04/2023</t>
  </si>
  <si>
    <t>10/06/2024</t>
  </si>
  <si>
    <t>04/06/2024</t>
  </si>
  <si>
    <t>26/05/2027</t>
  </si>
  <si>
    <t>29/05/2024</t>
  </si>
  <si>
    <t>21/05/2027</t>
  </si>
  <si>
    <t>06/06/2024</t>
  </si>
  <si>
    <t>28/05/2027</t>
  </si>
  <si>
    <t>12/06/2024</t>
  </si>
  <si>
    <t>T-CROSS HIGHLINE 1.4 250 TSI 16V TOTAL FLEX 4P C/AR - AUTOMÁTICO</t>
  </si>
  <si>
    <t>18/06/2024</t>
  </si>
  <si>
    <t>14/06/2024</t>
  </si>
  <si>
    <t>05/06/2024</t>
  </si>
  <si>
    <t>27/05/2027</t>
  </si>
  <si>
    <t>20/07/2023</t>
  </si>
  <si>
    <t>20/06/2024</t>
  </si>
  <si>
    <t>12/06/2028</t>
  </si>
  <si>
    <t>ONIX PLUS LTZ 1.0 12V TURBO FLEX 4P C/AR - AUTOMÁTICO</t>
  </si>
  <si>
    <t>21/06/2024</t>
  </si>
  <si>
    <t>13/05/2024</t>
  </si>
  <si>
    <t>13/06/2024</t>
  </si>
  <si>
    <t>05/06/2028</t>
  </si>
  <si>
    <t>MASTER PRO L1H1 8M³ 2.3 16V DIE 4P C/AR</t>
  </si>
  <si>
    <t>20/06/2023</t>
  </si>
  <si>
    <t>12/06/2026</t>
  </si>
  <si>
    <t>15/05/2024</t>
  </si>
  <si>
    <t>07/05/2027</t>
  </si>
  <si>
    <t>13/06/2028</t>
  </si>
  <si>
    <t>28/06/2024</t>
  </si>
  <si>
    <t>20/06/2028</t>
  </si>
  <si>
    <t>06/06/2028</t>
  </si>
  <si>
    <t>25/06/2024</t>
  </si>
  <si>
    <t>17/06/2028</t>
  </si>
  <si>
    <t>26/06/2024</t>
  </si>
  <si>
    <t>18/06/2028</t>
  </si>
  <si>
    <t>19/06/2024</t>
  </si>
  <si>
    <t>11/06/2028</t>
  </si>
  <si>
    <t>11/08/2023</t>
  </si>
  <si>
    <t>03/08/2026</t>
  </si>
  <si>
    <t>09/08/2023</t>
  </si>
  <si>
    <t>01/08/2026</t>
  </si>
  <si>
    <t>14/08/2023</t>
  </si>
  <si>
    <t>ARGO DRIVE 1.0 6V FLEX 4P C/AR</t>
  </si>
  <si>
    <t>02/08/2023</t>
  </si>
  <si>
    <t>24/07/2026</t>
  </si>
  <si>
    <t>28/08/2023</t>
  </si>
  <si>
    <t>10/07/2024</t>
  </si>
  <si>
    <t>11/07/2024</t>
  </si>
  <si>
    <t>03/07/2028</t>
  </si>
  <si>
    <t>12/07/2024</t>
  </si>
  <si>
    <t>04/07/2028</t>
  </si>
  <si>
    <t>22/07/2024</t>
  </si>
  <si>
    <t>23/07/2024</t>
  </si>
  <si>
    <t>15/07/2028</t>
  </si>
  <si>
    <t>24/07/2024</t>
  </si>
  <si>
    <t>16/07/2028</t>
  </si>
  <si>
    <t>24/06/2024</t>
  </si>
  <si>
    <t>01/07/2024</t>
  </si>
  <si>
    <t>27/06/2024</t>
  </si>
  <si>
    <t>19/06/2028</t>
  </si>
  <si>
    <t>04/04/2023</t>
  </si>
  <si>
    <t>09/08/2024</t>
  </si>
  <si>
    <t>01/08/2028</t>
  </si>
  <si>
    <t>01/09/2022</t>
  </si>
  <si>
    <t>HILUX CD STD 2.8 16V TURBO DIE 4X4 4P C/AR</t>
  </si>
  <si>
    <t>07/08/2024</t>
  </si>
  <si>
    <t>18/07/2024</t>
  </si>
  <si>
    <t>14/08/2024</t>
  </si>
  <si>
    <t>26/07/2024</t>
  </si>
  <si>
    <t>31/03/2023</t>
  </si>
  <si>
    <t>31/07/2024</t>
  </si>
  <si>
    <t>22/07/2027</t>
  </si>
  <si>
    <t>08/08/2024</t>
  </si>
  <si>
    <t>19/07/2024</t>
  </si>
  <si>
    <t>11/07/2028</t>
  </si>
  <si>
    <t>16/07/2024</t>
  </si>
  <si>
    <t>08/07/2028</t>
  </si>
  <si>
    <t>15/07/2024</t>
  </si>
  <si>
    <t>29/07/2024</t>
  </si>
  <si>
    <t>28/08/2025</t>
  </si>
  <si>
    <t>29/08/2024</t>
  </si>
  <si>
    <t>27/03/2023</t>
  </si>
  <si>
    <t>23/08/2024</t>
  </si>
  <si>
    <t>15/08/2028</t>
  </si>
  <si>
    <t>30/08/2024</t>
  </si>
  <si>
    <t>22/08/2028</t>
  </si>
  <si>
    <t>12/08/2024</t>
  </si>
  <si>
    <t>22/08/2024</t>
  </si>
  <si>
    <t>25/07/2024</t>
  </si>
  <si>
    <t>17/07/2028</t>
  </si>
  <si>
    <t>21/08/2028</t>
  </si>
  <si>
    <t>28/08/2024</t>
  </si>
  <si>
    <t>20/08/2028</t>
  </si>
  <si>
    <t>20/08/2024</t>
  </si>
  <si>
    <t>12/08/2028</t>
  </si>
  <si>
    <t>05/08/2024</t>
  </si>
  <si>
    <t>06/08/2024</t>
  </si>
  <si>
    <t>28/07/2028</t>
  </si>
  <si>
    <t>25/09/2025</t>
  </si>
  <si>
    <t>23/01/2024</t>
  </si>
  <si>
    <t>15/01/2027</t>
  </si>
  <si>
    <t>16/08/2024</t>
  </si>
  <si>
    <t>27/08/2024</t>
  </si>
  <si>
    <t>19/08/2028</t>
  </si>
  <si>
    <t>19/08/2024</t>
  </si>
  <si>
    <t>05/06/2023</t>
  </si>
  <si>
    <t>02/06/2023</t>
  </si>
  <si>
    <t>24/05/2026</t>
  </si>
  <si>
    <t>01/06/2023</t>
  </si>
  <si>
    <t>18/10/2022</t>
  </si>
  <si>
    <t>24/11/2022</t>
  </si>
  <si>
    <t>16/11/2025</t>
  </si>
  <si>
    <t>29/11/2022</t>
  </si>
  <si>
    <t>25/11/2022</t>
  </si>
  <si>
    <t>17/11/2025</t>
  </si>
  <si>
    <t>16/11/2022</t>
  </si>
  <si>
    <t>23/11/2022</t>
  </si>
  <si>
    <t>CRONOS DRIVE 1.0 6V FLEX 4P C/AR</t>
  </si>
  <si>
    <t>22/11/2026</t>
  </si>
  <si>
    <t>19/06/2023</t>
  </si>
  <si>
    <t>02/08/2024</t>
  </si>
  <si>
    <t>01/08/2027</t>
  </si>
  <si>
    <t>18/09/2024</t>
  </si>
  <si>
    <t>17/09/2028</t>
  </si>
  <si>
    <t>26/05/2023</t>
  </si>
  <si>
    <t>28/07/2023</t>
  </si>
  <si>
    <t>20/07/2026</t>
  </si>
  <si>
    <t>16/10/2024</t>
  </si>
  <si>
    <t>05/11/2024</t>
  </si>
  <si>
    <t>04/11/2028</t>
  </si>
  <si>
    <t>12/12/2025</t>
  </si>
  <si>
    <t>14/12/2022</t>
  </si>
  <si>
    <t>14/12/2025</t>
  </si>
  <si>
    <t>30/12/2022</t>
  </si>
  <si>
    <t>06/12/2023</t>
  </si>
  <si>
    <t>28/11/2026</t>
  </si>
  <si>
    <t>19/12/2023</t>
  </si>
  <si>
    <t>11/12/2026</t>
  </si>
  <si>
    <t>14/12/2023</t>
  </si>
  <si>
    <t>21/12/2023</t>
  </si>
  <si>
    <t>13/12/2026</t>
  </si>
  <si>
    <t>15/12/2023</t>
  </si>
  <si>
    <t>07/12/2026</t>
  </si>
  <si>
    <t>20/12/2023</t>
  </si>
  <si>
    <t>12/12/2026</t>
  </si>
  <si>
    <t>18/12/2023</t>
  </si>
  <si>
    <t>14/11/2024</t>
  </si>
  <si>
    <t>13/11/2028</t>
  </si>
  <si>
    <t>09/03/2023</t>
  </si>
  <si>
    <t>01/03/2026</t>
  </si>
  <si>
    <t>22/07/2028</t>
  </si>
  <si>
    <t>22/11/2024</t>
  </si>
  <si>
    <t>21/11/2028</t>
  </si>
  <si>
    <t>25/11/2024</t>
  </si>
  <si>
    <t>26/11/2024</t>
  </si>
  <si>
    <t>25/11/2028</t>
  </si>
  <si>
    <t>29/11/2024</t>
  </si>
  <si>
    <t>28/11/2028</t>
  </si>
  <si>
    <t>12/09/2024</t>
  </si>
  <si>
    <t>17/09/2024</t>
  </si>
  <si>
    <t>09/10/2024</t>
  </si>
  <si>
    <t>09/10/2028</t>
  </si>
  <si>
    <t>16/09/2024</t>
  </si>
  <si>
    <t>16/09/2028</t>
  </si>
  <si>
    <t>24/09/2024</t>
  </si>
  <si>
    <t>24/09/2028</t>
  </si>
  <si>
    <t>07/10/2024</t>
  </si>
  <si>
    <t>12/11/2028</t>
  </si>
  <si>
    <t>03/09/2024</t>
  </si>
  <si>
    <t>04/09/2028</t>
  </si>
  <si>
    <t>11/09/2024</t>
  </si>
  <si>
    <t>19/09/2024</t>
  </si>
  <si>
    <t>05/12/2028</t>
  </si>
  <si>
    <t>25/09/2028</t>
  </si>
  <si>
    <t>01/10/2028</t>
  </si>
  <si>
    <t>08/10/2028</t>
  </si>
  <si>
    <t>15/10/2024</t>
  </si>
  <si>
    <t>06/11/2028</t>
  </si>
  <si>
    <t>17/10/2024</t>
  </si>
  <si>
    <t>27/09/2024</t>
  </si>
  <si>
    <t>02/10/2028</t>
  </si>
  <si>
    <t>10/09/2024</t>
  </si>
  <si>
    <t>10/09/2028</t>
  </si>
  <si>
    <t>01/10/2024</t>
  </si>
  <si>
    <t>07/11/2028</t>
  </si>
  <si>
    <t>08/10/2024</t>
  </si>
  <si>
    <t>30/09/2024</t>
  </si>
  <si>
    <t>23/10/2024</t>
  </si>
  <si>
    <t>18/09/2028</t>
  </si>
  <si>
    <t>05/09/2024</t>
  </si>
  <si>
    <t>09/09/2028</t>
  </si>
  <si>
    <t>31/10/2028</t>
  </si>
  <si>
    <t>11/10/2024</t>
  </si>
  <si>
    <t>MASTER EXTRA FURGÃO 13M³ L3H2 2.3 16V DIE 4P C/AR</t>
  </si>
  <si>
    <t>16/10/2027</t>
  </si>
  <si>
    <t>18/10/2024</t>
  </si>
  <si>
    <t>11/11/2028</t>
  </si>
  <si>
    <t>06/09/2024</t>
  </si>
  <si>
    <t>26/09/2024</t>
  </si>
  <si>
    <t>22/10/2028</t>
  </si>
  <si>
    <t>22/11/2028</t>
  </si>
  <si>
    <t>19/11/2028</t>
  </si>
  <si>
    <t>18/11/2028</t>
  </si>
  <si>
    <t>25/09/2024</t>
  </si>
  <si>
    <t>02/10/2024</t>
  </si>
  <si>
    <t>10/10/2028</t>
  </si>
  <si>
    <t>22/10/2024</t>
  </si>
  <si>
    <t>30/10/2028</t>
  </si>
  <si>
    <t>14/10/2024</t>
  </si>
  <si>
    <t>05/11/2028</t>
  </si>
  <si>
    <t>10/10/2024</t>
  </si>
  <si>
    <t>04/10/2024</t>
  </si>
  <si>
    <t>29/10/2024</t>
  </si>
  <si>
    <t>01/11/2024</t>
  </si>
  <si>
    <t>11/12/2024</t>
  </si>
  <si>
    <t>12/04/2024</t>
  </si>
  <si>
    <t>12/01/2023</t>
  </si>
  <si>
    <t>04/01/2023</t>
  </si>
  <si>
    <t>26/12/2025</t>
  </si>
  <si>
    <t>13/01/2023</t>
  </si>
  <si>
    <t>05/01/2026</t>
  </si>
  <si>
    <t>31/01/2023</t>
  </si>
  <si>
    <t>23/01/2026</t>
  </si>
  <si>
    <t>06/01/2023</t>
  </si>
  <si>
    <t>208 HATCH ALLURE 1.6 16V FLEX 4P C/AR - AUTOMÁTICO</t>
  </si>
  <si>
    <t>20/01/2023</t>
  </si>
  <si>
    <t>17/01/2023</t>
  </si>
  <si>
    <t>24/01/2023</t>
  </si>
  <si>
    <t>26/01/2024</t>
  </si>
  <si>
    <t>11/01/2024</t>
  </si>
  <si>
    <t>16/01/2024</t>
  </si>
  <si>
    <t>17/01/2024</t>
  </si>
  <si>
    <t>09/01/2027</t>
  </si>
  <si>
    <t>12/01/2024</t>
  </si>
  <si>
    <t>04/01/2027</t>
  </si>
  <si>
    <t>06/04/2024</t>
  </si>
  <si>
    <t>28/03/2027</t>
  </si>
  <si>
    <t>05/01/2024</t>
  </si>
  <si>
    <t>27/12/2026</t>
  </si>
  <si>
    <t>24/01/2024</t>
  </si>
  <si>
    <t>16/01/2027</t>
  </si>
  <si>
    <t>09/01/2024</t>
  </si>
  <si>
    <t>01/01/2027</t>
  </si>
  <si>
    <t>02/01/2024</t>
  </si>
  <si>
    <t>04/01/2024</t>
  </si>
  <si>
    <t>26/12/2026</t>
  </si>
  <si>
    <t>03/01/2024</t>
  </si>
  <si>
    <t>25/12/2026</t>
  </si>
  <si>
    <t>13/12/2024</t>
  </si>
  <si>
    <t>12/12/2028</t>
  </si>
  <si>
    <t>07/03/2023</t>
  </si>
  <si>
    <t>16/12/2024</t>
  </si>
  <si>
    <t>12/12/2024</t>
  </si>
  <si>
    <t>11/12/2028</t>
  </si>
  <si>
    <t>18/12/2024</t>
  </si>
  <si>
    <t>21/11/2024</t>
  </si>
  <si>
    <t>26/04/2023</t>
  </si>
  <si>
    <t>09/01/2023</t>
  </si>
  <si>
    <t>03/01/2025</t>
  </si>
  <si>
    <t>20/04/2023</t>
  </si>
  <si>
    <t>20/03/2024</t>
  </si>
  <si>
    <t>12/03/2027</t>
  </si>
  <si>
    <t>08/02/2026</t>
  </si>
  <si>
    <t>09/02/2026</t>
  </si>
  <si>
    <t>09/02/2023</t>
  </si>
  <si>
    <t>16/02/2024</t>
  </si>
  <si>
    <t>20/02/2024</t>
  </si>
  <si>
    <t>02/02/2024</t>
  </si>
  <si>
    <t>06/02/2024</t>
  </si>
  <si>
    <t>22/01/2024</t>
  </si>
  <si>
    <t>27/07/2023</t>
  </si>
  <si>
    <t>30/01/2023</t>
  </si>
  <si>
    <t>08/05/2027</t>
  </si>
  <si>
    <t>06/11/2023</t>
  </si>
  <si>
    <t>28/10/2026</t>
  </si>
  <si>
    <t>05/04/2024</t>
  </si>
  <si>
    <t>27/03/2027</t>
  </si>
  <si>
    <t>05/04/2023</t>
  </si>
  <si>
    <t>27/03/2026</t>
  </si>
  <si>
    <t>08/08/2023</t>
  </si>
  <si>
    <t>08/01/2024</t>
  </si>
  <si>
    <t>10/08/2023</t>
  </si>
  <si>
    <t>02/08/2026</t>
  </si>
  <si>
    <t>20/03/2023</t>
  </si>
  <si>
    <t>03/07/2024</t>
  </si>
  <si>
    <t>30/10/2024</t>
  </si>
  <si>
    <t>03/06/2024</t>
  </si>
  <si>
    <t>10/01/2026</t>
  </si>
  <si>
    <t>19/12/2024</t>
  </si>
  <si>
    <t>18/12/2028</t>
  </si>
  <si>
    <t>21/12/2022</t>
  </si>
  <si>
    <t>13/12/2025</t>
  </si>
  <si>
    <t>11/10/2022</t>
  </si>
  <si>
    <t>30/07/2024</t>
  </si>
  <si>
    <t>08/03/2023</t>
  </si>
  <si>
    <t>VERSA ADVANCE 1.6 16V FLEX 4P C/AR - AUTOMÁTICO</t>
  </si>
  <si>
    <t>24/05/2023</t>
  </si>
  <si>
    <t>03/12/2022</t>
  </si>
  <si>
    <t>14/03/2023</t>
  </si>
  <si>
    <t>02/05/2024</t>
  </si>
  <si>
    <t>FASTBACK LIMITED EDITION 1.3 16V TURBO 270 FLEX 4P C/AR - AUTOMÁTICO</t>
  </si>
  <si>
    <t>29/04/2024</t>
  </si>
  <si>
    <t>HB20S COMFORT PLUS TGDI FLEX AT 1.0</t>
  </si>
  <si>
    <t>25/10/2024</t>
  </si>
  <si>
    <t>28/10/2027</t>
  </si>
  <si>
    <t>26/08/2024</t>
  </si>
  <si>
    <t>27/02/2023</t>
  </si>
  <si>
    <t>18/01/2024</t>
  </si>
  <si>
    <t>10/01/2027</t>
  </si>
  <si>
    <t>24/10/2028</t>
  </si>
  <si>
    <t>CRONOS DRIVE 1.3 8V FLEX 4P C/AR - AUTOMÁTICO</t>
  </si>
  <si>
    <t>25/07/2023</t>
  </si>
  <si>
    <t>16/03/2023</t>
  </si>
  <si>
    <t>08/03/2026</t>
  </si>
  <si>
    <t>15/01/2025</t>
  </si>
  <si>
    <t>22/01/2025</t>
  </si>
  <si>
    <t>21/01/2029</t>
  </si>
  <si>
    <t>21/01/2025</t>
  </si>
  <si>
    <t>23/12/2024</t>
  </si>
  <si>
    <t>14/07/2023</t>
  </si>
  <si>
    <t>16/05/2023</t>
  </si>
  <si>
    <t>TAOS COMFORTLINE 1.4 250 TSI 16V TOTAL FLEX 4P C/AR - AUTOMÁTICO</t>
  </si>
  <si>
    <t>08/05/2025</t>
  </si>
  <si>
    <t>01/08/2023</t>
  </si>
  <si>
    <t>08/05/2023</t>
  </si>
  <si>
    <t>16/11/2023</t>
  </si>
  <si>
    <t>11/02/2025</t>
  </si>
  <si>
    <t>12/02/2025</t>
  </si>
  <si>
    <t>11/02/2029</t>
  </si>
  <si>
    <t>13/02/2025</t>
  </si>
  <si>
    <t>12/02/2029</t>
  </si>
  <si>
    <t>14/02/2025</t>
  </si>
  <si>
    <t>13/02/2029</t>
  </si>
  <si>
    <t>18/02/2025</t>
  </si>
  <si>
    <t>17/02/2029</t>
  </si>
  <si>
    <t>21/02/2025</t>
  </si>
  <si>
    <t>20/02/2029</t>
  </si>
  <si>
    <t>25/02/2025</t>
  </si>
  <si>
    <t>20/02/2025</t>
  </si>
  <si>
    <t>19/02/2029</t>
  </si>
  <si>
    <t>17/02/2025</t>
  </si>
  <si>
    <t>19/02/2025</t>
  </si>
  <si>
    <t>18/02/2029</t>
  </si>
  <si>
    <t>05/03/2025</t>
  </si>
  <si>
    <t>21/03/2025</t>
  </si>
  <si>
    <t>ONIX PLUS PREMIER II 1.0 12V TURBO FLEX 4P C/AR - AUTOMÁTICO</t>
  </si>
  <si>
    <t>28/03/2025</t>
  </si>
  <si>
    <t>MOBI LIKE FLEX 1.0</t>
  </si>
  <si>
    <t>31/03/2025</t>
  </si>
  <si>
    <t>01/04/2025</t>
  </si>
  <si>
    <t>02/04/2025</t>
  </si>
  <si>
    <t>01/04/2029</t>
  </si>
  <si>
    <t>FIORINO ENDURANCE FLEX 1.3</t>
  </si>
  <si>
    <t>10/04/2025</t>
  </si>
  <si>
    <t>03/04/2025</t>
  </si>
  <si>
    <t>02/04/2029</t>
  </si>
  <si>
    <t>11/04/2025</t>
  </si>
  <si>
    <t>10/04/2029</t>
  </si>
  <si>
    <t>14/04/2025</t>
  </si>
  <si>
    <t>16/04/2025</t>
  </si>
  <si>
    <t>15/04/2029</t>
  </si>
  <si>
    <t>15/04/2025</t>
  </si>
  <si>
    <t>14/04/2029</t>
  </si>
  <si>
    <t>MOBI Like 1.0 Fire Flex 5p.</t>
  </si>
  <si>
    <t>10/09/2021</t>
  </si>
  <si>
    <t>15/09/2024</t>
  </si>
  <si>
    <t>24/09/2021</t>
  </si>
  <si>
    <t>29/09/2024</t>
  </si>
  <si>
    <t>25/10/2023</t>
  </si>
  <si>
    <t>25/10/2026</t>
  </si>
  <si>
    <t>09/02/2024</t>
  </si>
  <si>
    <t>14/02/2027</t>
  </si>
  <si>
    <t>03/07/2027</t>
  </si>
  <si>
    <t>02/07/2027</t>
  </si>
  <si>
    <t>Fiorino Endurance Evo 1.4 Flex 8V 2p</t>
  </si>
  <si>
    <t>08/10/2021</t>
  </si>
  <si>
    <t>16/09/2021</t>
  </si>
  <si>
    <t>21/09/2024</t>
  </si>
  <si>
    <t>10/11/2023</t>
  </si>
  <si>
    <t>15/11/2026</t>
  </si>
  <si>
    <t>16/08/2023</t>
  </si>
  <si>
    <t>19/08/2026</t>
  </si>
  <si>
    <t>21/08/2023</t>
  </si>
  <si>
    <t>24/08/2026</t>
  </si>
  <si>
    <t>15/08/2023</t>
  </si>
  <si>
    <t>18/08/2026</t>
  </si>
  <si>
    <t>23/08/2023</t>
  </si>
  <si>
    <t>26/08/2026</t>
  </si>
  <si>
    <t>22/09/2023</t>
  </si>
  <si>
    <t>27/09/2026</t>
  </si>
  <si>
    <t>31/08/2023</t>
  </si>
  <si>
    <t>05/09/2026</t>
  </si>
  <si>
    <t>25/09/2023</t>
  </si>
  <si>
    <t>28/09/2026</t>
  </si>
  <si>
    <t>22/11/2023</t>
  </si>
  <si>
    <t>25/11/2026</t>
  </si>
  <si>
    <t>19/09/2023</t>
  </si>
  <si>
    <t>22/09/2026</t>
  </si>
  <si>
    <t>13/09/2023</t>
  </si>
  <si>
    <t>16/09/2026</t>
  </si>
  <si>
    <t>10/10/2023</t>
  </si>
  <si>
    <t>13/10/2026</t>
  </si>
  <si>
    <t>27/09/2023</t>
  </si>
  <si>
    <t>30/09/2026</t>
  </si>
  <si>
    <t>17/11/2023</t>
  </si>
  <si>
    <t>20/11/2023</t>
  </si>
  <si>
    <t>23/11/2026</t>
  </si>
  <si>
    <t>21/11/2026</t>
  </si>
  <si>
    <t>23/11/2023</t>
  </si>
  <si>
    <t>13/11/2023</t>
  </si>
  <si>
    <t>16/11/2026</t>
  </si>
  <si>
    <t>08/11/2023</t>
  </si>
  <si>
    <t>11/11/2026</t>
  </si>
  <si>
    <t>07/11/2023</t>
  </si>
  <si>
    <t>10/11/2026</t>
  </si>
  <si>
    <t>10/04/2027</t>
  </si>
  <si>
    <t>30/04/2024</t>
  </si>
  <si>
    <t>03/05/2027</t>
  </si>
  <si>
    <t>31/05/2027</t>
  </si>
  <si>
    <t>30/05/2027</t>
  </si>
  <si>
    <t>19/07/2027</t>
  </si>
  <si>
    <t>17/07/2027</t>
  </si>
  <si>
    <t>27/06/2027</t>
  </si>
  <si>
    <t>25/06/2027</t>
  </si>
  <si>
    <t>08/06/2027</t>
  </si>
  <si>
    <t>21/06/2027</t>
  </si>
  <si>
    <t>01/06/2027</t>
  </si>
  <si>
    <t>28/06/2027</t>
  </si>
  <si>
    <t>22/06/2027</t>
  </si>
  <si>
    <t>09/08/2027</t>
  </si>
  <si>
    <t>27/07/2027</t>
  </si>
  <si>
    <t>06/07/2027</t>
  </si>
  <si>
    <t>10/08/2027</t>
  </si>
  <si>
    <t>13/08/2027</t>
  </si>
  <si>
    <t>05/07/2021</t>
  </si>
  <si>
    <t>01/01/2030</t>
  </si>
  <si>
    <t>07/11/2024</t>
  </si>
  <si>
    <t>23/05/2022</t>
  </si>
  <si>
    <t>30/08/2021</t>
  </si>
  <si>
    <t>05/12/2022</t>
  </si>
  <si>
    <t>08/01/2023</t>
  </si>
  <si>
    <t>07/01/2025</t>
  </si>
  <si>
    <t>21/05/2024</t>
  </si>
  <si>
    <t>16/06/2024</t>
  </si>
  <si>
    <t>07/03/2025</t>
  </si>
  <si>
    <t>23/05/2024</t>
  </si>
  <si>
    <t>05/02/2025</t>
  </si>
  <si>
    <t>28/01/2025</t>
  </si>
  <si>
    <t>01/12/2024</t>
  </si>
  <si>
    <t>17/03/2025</t>
  </si>
  <si>
    <t>24/04/2023</t>
  </si>
  <si>
    <t>23/07/2023</t>
  </si>
  <si>
    <t>25/05/2024</t>
  </si>
  <si>
    <t>19/03/2025</t>
  </si>
  <si>
    <t>06/03/2025</t>
  </si>
  <si>
    <t>21/11/2023</t>
  </si>
  <si>
    <t>09/11/2020</t>
  </si>
  <si>
    <t>05/04/2021</t>
  </si>
  <si>
    <t>01/07/2020</t>
  </si>
  <si>
    <t>06/02/2023</t>
  </si>
  <si>
    <t>17/02/2021</t>
  </si>
  <si>
    <t>02/06/2020</t>
  </si>
  <si>
    <t>24/10/2024</t>
  </si>
  <si>
    <t>04/12/2024</t>
  </si>
  <si>
    <t>01/09/2024</t>
  </si>
  <si>
    <t>02/07/2024</t>
  </si>
  <si>
    <t>21/02/2023</t>
  </si>
  <si>
    <t>MOTOCICLETA</t>
  </si>
  <si>
    <t>10/05/2023</t>
  </si>
  <si>
    <t>24/02/2025</t>
  </si>
  <si>
    <t>15/12/2022</t>
  </si>
  <si>
    <t>03/02/2025</t>
  </si>
  <si>
    <t>28/11/2024</t>
  </si>
  <si>
    <t>11/03/2025</t>
  </si>
  <si>
    <t>25/04/2020</t>
  </si>
  <si>
    <t>23/04/2024</t>
  </si>
  <si>
    <t>01/02/2024</t>
  </si>
  <si>
    <t>CAMINHÃO LEVE</t>
  </si>
  <si>
    <t>15/04/2026</t>
  </si>
  <si>
    <t>9180</t>
  </si>
  <si>
    <t>13190</t>
  </si>
  <si>
    <t>CAMINHÃO PESADO</t>
  </si>
  <si>
    <t>24280</t>
  </si>
  <si>
    <t>SAVEIRO ROBUST 1.6 8V TOTAL FLEX 2P C/AR</t>
  </si>
  <si>
    <t>13/12/2022</t>
  </si>
  <si>
    <t>08/02/2023</t>
  </si>
  <si>
    <t>14/02/2023</t>
  </si>
  <si>
    <t>01/03/2023</t>
  </si>
  <si>
    <t>06/03/2023</t>
  </si>
  <si>
    <t>HB20 LIMITED TGDI FLEX AT 1.0</t>
  </si>
  <si>
    <t>08/07/2025</t>
  </si>
  <si>
    <t>08/07/2029</t>
  </si>
  <si>
    <t>11/10/2025</t>
  </si>
  <si>
    <t>04/10/2025</t>
  </si>
  <si>
    <t>19/05/2026</t>
  </si>
  <si>
    <t>26/11/2025</t>
  </si>
  <si>
    <t>18/11/2025</t>
  </si>
  <si>
    <t>15/12/2025</t>
  </si>
  <si>
    <t>09/11/2025</t>
  </si>
  <si>
    <t>22/11/2025</t>
  </si>
  <si>
    <t>02/01/2026</t>
  </si>
  <si>
    <t>06/01/2026</t>
  </si>
  <si>
    <t>27/12/2025</t>
  </si>
  <si>
    <t>29/12/2025</t>
  </si>
  <si>
    <t>24/01/2026</t>
  </si>
  <si>
    <t>23/12/2025</t>
  </si>
  <si>
    <t>17/01/2026</t>
  </si>
  <si>
    <t>13/01/2026</t>
  </si>
  <si>
    <t>13/06/2026</t>
  </si>
  <si>
    <t>02/02/2026</t>
  </si>
  <si>
    <t>10/02/2026</t>
  </si>
  <si>
    <t>06/02/2026</t>
  </si>
  <si>
    <t>20/02/2026</t>
  </si>
  <si>
    <t>26/02/2026</t>
  </si>
  <si>
    <t>02/03/2026</t>
  </si>
  <si>
    <t>13/03/2026</t>
  </si>
  <si>
    <t>09/03/2026</t>
  </si>
  <si>
    <t>16/06/2026</t>
  </si>
  <si>
    <t>28/03/2026</t>
  </si>
  <si>
    <t>06/04/2026</t>
  </si>
  <si>
    <t>24/03/2026</t>
  </si>
  <si>
    <t>20/03/2026</t>
  </si>
  <si>
    <t>01/05/2026</t>
  </si>
  <si>
    <t>13/04/2026</t>
  </si>
  <si>
    <t>19/04/2026</t>
  </si>
  <si>
    <t>09/05/2026</t>
  </si>
  <si>
    <t>23/06/2026</t>
  </si>
  <si>
    <t>21/06/2026</t>
  </si>
  <si>
    <t>17/05/2026</t>
  </si>
  <si>
    <t>04/08/2026</t>
  </si>
  <si>
    <t>21/08/2026</t>
  </si>
  <si>
    <t>25/05/2026</t>
  </si>
  <si>
    <t>28/05/2026</t>
  </si>
  <si>
    <t>02/06/2026</t>
  </si>
  <si>
    <t>07/08/2026</t>
  </si>
  <si>
    <t>18/07/2026</t>
  </si>
  <si>
    <t>21/07/2026</t>
  </si>
  <si>
    <t>07/07/2026</t>
  </si>
  <si>
    <t>25/07/2026</t>
  </si>
  <si>
    <t>13/07/2026</t>
  </si>
  <si>
    <t>29/10/2026</t>
  </si>
  <si>
    <t>29/11/2026</t>
  </si>
  <si>
    <t>09/11/2026</t>
  </si>
  <si>
    <t>05/01/2027</t>
  </si>
  <si>
    <t>14/12/2026</t>
  </si>
  <si>
    <t>19/01/2027</t>
  </si>
  <si>
    <t>08/12/2026</t>
  </si>
  <si>
    <t>11/01/2027</t>
  </si>
  <si>
    <t>09/02/2027</t>
  </si>
  <si>
    <t>13/02/2027</t>
  </si>
  <si>
    <t>28/12/2026</t>
  </si>
  <si>
    <t>17/01/2027</t>
  </si>
  <si>
    <t>02/01/2027</t>
  </si>
  <si>
    <t>25/01/2027</t>
  </si>
  <si>
    <t>29/03/2027</t>
  </si>
  <si>
    <t>29/01/2027</t>
  </si>
  <si>
    <t>05/04/2027</t>
  </si>
  <si>
    <t>08/03/2027</t>
  </si>
  <si>
    <t>13/05/2027</t>
  </si>
  <si>
    <t>23/02/2027</t>
  </si>
  <si>
    <t>13/03/2027</t>
  </si>
  <si>
    <t>25/03/2027</t>
  </si>
  <si>
    <t>18/03/2027</t>
  </si>
  <si>
    <t>20/03/2027</t>
  </si>
  <si>
    <t>15/03/2027</t>
  </si>
  <si>
    <t>19/04/2027</t>
  </si>
  <si>
    <t>02/08/2027</t>
  </si>
  <si>
    <t>12/04/2027</t>
  </si>
  <si>
    <t>09/05/2027</t>
  </si>
  <si>
    <t>22/04/2027</t>
  </si>
  <si>
    <t>25/04/2027</t>
  </si>
  <si>
    <t>11/06/2027</t>
  </si>
  <si>
    <t>22/08/2027</t>
  </si>
  <si>
    <t>07/08/2027</t>
  </si>
  <si>
    <t>23/07/2027</t>
  </si>
  <si>
    <t>14/06/2027</t>
  </si>
  <si>
    <t>23/05/2027</t>
  </si>
  <si>
    <t>29/05/2027</t>
  </si>
  <si>
    <t>07/06/2027</t>
  </si>
  <si>
    <t>05/06/2027</t>
  </si>
  <si>
    <t>14/11/2028</t>
  </si>
  <si>
    <t>16/08/2028</t>
  </si>
  <si>
    <t>29/07/2028</t>
  </si>
  <si>
    <t>09/08/2028</t>
  </si>
  <si>
    <t>05/08/2028</t>
  </si>
  <si>
    <t>13/08/2028</t>
  </si>
  <si>
    <t>24/06/2028</t>
  </si>
  <si>
    <t>03/06/2028</t>
  </si>
  <si>
    <t>26/06/2028</t>
  </si>
  <si>
    <t>14/06/2028</t>
  </si>
  <si>
    <t>07/06/2028</t>
  </si>
  <si>
    <t>21/06/2028</t>
  </si>
  <si>
    <t>05/07/2028</t>
  </si>
  <si>
    <t>09/07/2028</t>
  </si>
  <si>
    <t>12/07/2028</t>
  </si>
  <si>
    <t>23/07/2028</t>
  </si>
  <si>
    <t>18/07/2028</t>
  </si>
  <si>
    <t>02/08/2028</t>
  </si>
  <si>
    <t>23/08/2028</t>
  </si>
  <si>
    <t>07/08/2028</t>
  </si>
  <si>
    <t>16/10/2028</t>
  </si>
  <si>
    <t>23/10/2028</t>
  </si>
  <si>
    <t>30/09/2028</t>
  </si>
  <si>
    <t>21/03/2029</t>
  </si>
  <si>
    <t>25/04/2025</t>
  </si>
  <si>
    <t>25/04/2029</t>
  </si>
  <si>
    <t>30/04/2025</t>
  </si>
  <si>
    <t>30/04/2029</t>
  </si>
  <si>
    <t>03/01/2028</t>
  </si>
  <si>
    <t>29/11/2028</t>
  </si>
  <si>
    <t>16/12/2028</t>
  </si>
  <si>
    <t>13/12/2028</t>
  </si>
  <si>
    <t>26/11/2028</t>
  </si>
  <si>
    <t>19/12/2028</t>
  </si>
  <si>
    <t>15/01/2029</t>
  </si>
  <si>
    <t>23/12/2028</t>
  </si>
  <si>
    <t>21/02/2029</t>
  </si>
  <si>
    <t>25/02/2029</t>
  </si>
  <si>
    <t>14/02/2029</t>
  </si>
  <si>
    <t>22/01/2029</t>
  </si>
  <si>
    <t>17/04/2025</t>
  </si>
  <si>
    <t>17/04/2029</t>
  </si>
  <si>
    <t>16/04/2029</t>
  </si>
  <si>
    <t>03/04/2029</t>
  </si>
  <si>
    <t>11/04/2029</t>
  </si>
  <si>
    <t>29/04/2025</t>
  </si>
  <si>
    <t>29/04/2029</t>
  </si>
  <si>
    <t>13/05/2025</t>
  </si>
  <si>
    <t>13/05/2029</t>
  </si>
  <si>
    <t>03/06/2025</t>
  </si>
  <si>
    <t>03/06/2029</t>
  </si>
  <si>
    <t>22/04/2025</t>
  </si>
  <si>
    <t>22/04/2029</t>
  </si>
  <si>
    <t>16/05/2025</t>
  </si>
  <si>
    <t>16/05/2029</t>
  </si>
  <si>
    <t>15/05/2025</t>
  </si>
  <si>
    <t>15/05/2029</t>
  </si>
  <si>
    <t>19/05/2025</t>
  </si>
  <si>
    <t>19/05/2029</t>
  </si>
  <si>
    <t>26/05/2029</t>
  </si>
  <si>
    <t>23/06/2025</t>
  </si>
  <si>
    <t>23/06/2029</t>
  </si>
  <si>
    <t>23/05/2025</t>
  </si>
  <si>
    <t>23/05/2029</t>
  </si>
  <si>
    <t>18/06/2025</t>
  </si>
  <si>
    <t>18/06/2029</t>
  </si>
  <si>
    <t>27/05/2025</t>
  </si>
  <si>
    <t>27/05/2029</t>
  </si>
  <si>
    <t>20/05/2025</t>
  </si>
  <si>
    <t>20/05/2029</t>
  </si>
  <si>
    <t>14/05/2025</t>
  </si>
  <si>
    <t>14/05/2029</t>
  </si>
  <si>
    <t>29/05/2025</t>
  </si>
  <si>
    <t>29/05/2029</t>
  </si>
  <si>
    <t>07/08/2025</t>
  </si>
  <si>
    <t>07/08/2029</t>
  </si>
  <si>
    <t>24/06/2025</t>
  </si>
  <si>
    <t>24/06/2029</t>
  </si>
  <si>
    <t>27/06/2025</t>
  </si>
  <si>
    <t>27/06/2029</t>
  </si>
  <si>
    <t>24/07/2025</t>
  </si>
  <si>
    <t>24/07/2029</t>
  </si>
  <si>
    <t>08/05/2029</t>
  </si>
  <si>
    <t>28/03/2029</t>
  </si>
  <si>
    <t>28/05/2025</t>
  </si>
  <si>
    <t>28/05/2029</t>
  </si>
  <si>
    <t>31/12/1899</t>
  </si>
  <si>
    <t>208</t>
  </si>
  <si>
    <t>04/09/2025</t>
  </si>
  <si>
    <t>04/09/2026</t>
  </si>
  <si>
    <t>01/09/2025</t>
  </si>
  <si>
    <t>01/09/2030</t>
  </si>
  <si>
    <t>25/08/2025</t>
  </si>
  <si>
    <t>28/08/2030</t>
  </si>
  <si>
    <t>19/08/2025</t>
  </si>
  <si>
    <t>19/08/2030</t>
  </si>
  <si>
    <t>13/08/2025</t>
  </si>
  <si>
    <t>13/08/2030</t>
  </si>
  <si>
    <t>11/08/2025</t>
  </si>
  <si>
    <t>11/08/2030</t>
  </si>
  <si>
    <t>12/08/2025</t>
  </si>
  <si>
    <t>04/06/2025</t>
  </si>
  <si>
    <t>04/06/2026</t>
  </si>
  <si>
    <t>25/07/2025</t>
  </si>
  <si>
    <t>21/07/2025</t>
  </si>
  <si>
    <t>01/07/2025</t>
  </si>
  <si>
    <t>20/06/2025</t>
  </si>
  <si>
    <t>11/06/2025</t>
  </si>
  <si>
    <t>21/05/2025</t>
  </si>
  <si>
    <t>06/06/2025</t>
  </si>
  <si>
    <t>01/01/2031</t>
  </si>
  <si>
    <t>26/05/2025</t>
  </si>
  <si>
    <t>24/04/2025</t>
  </si>
  <si>
    <t>23/04/2025</t>
  </si>
  <si>
    <t>09/09/2025</t>
  </si>
  <si>
    <t>09/09/2030</t>
  </si>
  <si>
    <t>07/07/2021</t>
  </si>
  <si>
    <t>02/07/2025</t>
  </si>
  <si>
    <t>01/01/2025</t>
  </si>
  <si>
    <t>02/01/2030</t>
  </si>
  <si>
    <t>02/10/2025</t>
  </si>
  <si>
    <t>03/01/2030</t>
  </si>
  <si>
    <t>16/09/2025</t>
  </si>
  <si>
    <t>04/01/2030</t>
  </si>
  <si>
    <t>05/01/2030</t>
  </si>
  <si>
    <t>29/09/2025</t>
  </si>
  <si>
    <t>06/01/2030</t>
  </si>
  <si>
    <t>05/11/2025</t>
  </si>
  <si>
    <t>01/11/2025</t>
  </si>
  <si>
    <t>01/10/2025</t>
  </si>
  <si>
    <t>21/10/2025</t>
  </si>
  <si>
    <t>20/10/2025</t>
  </si>
  <si>
    <t>15/10/2025</t>
  </si>
  <si>
    <t>16/04/2024</t>
  </si>
  <si>
    <t>03/09/2028</t>
  </si>
  <si>
    <t>VENCIDO</t>
  </si>
  <si>
    <t>CONTRATOS EM ATENÇÃO -3 MESES P/ VENC.</t>
  </si>
  <si>
    <t>QTD</t>
  </si>
  <si>
    <t>FILTRO</t>
  </si>
  <si>
    <t>NOME</t>
  </si>
  <si>
    <t>TEY8D65</t>
  </si>
  <si>
    <t>NOV</t>
  </si>
  <si>
    <t>MÉDIA MÊS POR TRIMESTRE</t>
  </si>
  <si>
    <t>TXN8G78</t>
  </si>
  <si>
    <t>TXN8G80</t>
  </si>
  <si>
    <t>TXO1G74</t>
  </si>
  <si>
    <t>TXO1G68</t>
  </si>
  <si>
    <t>TXN8G94</t>
  </si>
  <si>
    <t>TXN8G20</t>
  </si>
  <si>
    <t>TXN8G85</t>
  </si>
  <si>
    <t>TXN8G93</t>
  </si>
  <si>
    <t>TXN8G84</t>
  </si>
  <si>
    <t>TXN8G86</t>
  </si>
  <si>
    <t>TXN8G96</t>
  </si>
  <si>
    <t>TXN8G75</t>
  </si>
  <si>
    <t>TXN8G74</t>
  </si>
  <si>
    <t>TXN8G77</t>
  </si>
  <si>
    <t>TXN8G90</t>
  </si>
  <si>
    <t>TXN8G81</t>
  </si>
  <si>
    <t>UEU6A35</t>
  </si>
  <si>
    <t>UDT2B04</t>
  </si>
  <si>
    <t>QXJ0I47</t>
  </si>
  <si>
    <t>TIGGO</t>
  </si>
  <si>
    <t>01/12/2025</t>
  </si>
  <si>
    <t>10/12/2025</t>
  </si>
  <si>
    <t>03/11/2025</t>
  </si>
  <si>
    <t>TBS3I78</t>
  </si>
  <si>
    <t>RMO3H41</t>
  </si>
  <si>
    <t>TGI4J19</t>
  </si>
  <si>
    <t>TXO1G67</t>
  </si>
  <si>
    <t>TXN8G79</t>
  </si>
  <si>
    <t>TXN8G18</t>
  </si>
  <si>
    <t>TXN8G76</t>
  </si>
  <si>
    <t>TXN8G24</t>
  </si>
  <si>
    <t>TXN8G83</t>
  </si>
  <si>
    <t>TXN8G19</t>
  </si>
  <si>
    <t>TXN8G82</t>
  </si>
  <si>
    <t>TXN8G87</t>
  </si>
  <si>
    <t>TXN8G89</t>
  </si>
  <si>
    <t>TIGGO7</t>
  </si>
  <si>
    <t>01/01/2026</t>
  </si>
  <si>
    <t>JAN</t>
  </si>
  <si>
    <t>FEV</t>
  </si>
  <si>
    <t>MAR</t>
  </si>
  <si>
    <t>VENCIDOS - RESUMO</t>
  </si>
  <si>
    <t>TEG1B58</t>
  </si>
  <si>
    <t>SUDESTE</t>
  </si>
  <si>
    <t>FROTAS DE VEÍCULOS SAO PAULO</t>
  </si>
  <si>
    <t>PARCEIRO</t>
  </si>
  <si>
    <t>R$ 1.859,83</t>
  </si>
  <si>
    <t>MANUTENÇÃO</t>
  </si>
  <si>
    <t>TECNICO MULTSKILL METALICO/FI</t>
  </si>
  <si>
    <t>ATIVO</t>
  </si>
  <si>
    <t>EDGAR KLAYTON DA CRUZ CAVALCANTE DE SOUZA</t>
  </si>
  <si>
    <t>OSVALDO JOSE DO NASCIMENTO</t>
  </si>
  <si>
    <t>TECNICO DE FIBRA OPTICA II</t>
  </si>
  <si>
    <t>CIRINEU FIDELES ARRUDA</t>
  </si>
  <si>
    <t>CABISTA I</t>
  </si>
  <si>
    <t>-</t>
  </si>
  <si>
    <t>MAI</t>
  </si>
  <si>
    <t>OUT</t>
  </si>
  <si>
    <t>SET</t>
  </si>
  <si>
    <t>FASTBACK</t>
  </si>
  <si>
    <t>MASTER FURGAO</t>
  </si>
  <si>
    <t>TAOS</t>
  </si>
  <si>
    <t>HILUX</t>
  </si>
  <si>
    <t>HB20S</t>
  </si>
  <si>
    <t>4X4</t>
  </si>
  <si>
    <t>VAN</t>
  </si>
  <si>
    <t>Atualizado</t>
  </si>
  <si>
    <t>ENCARREGADO</t>
  </si>
  <si>
    <t>11.01.5</t>
  </si>
  <si>
    <t>VIVO</t>
  </si>
  <si>
    <t>MA</t>
  </si>
  <si>
    <t>NORTE</t>
  </si>
  <si>
    <t>SÃO LUIS</t>
  </si>
  <si>
    <t>paulo.araujo@ondacom.com</t>
  </si>
  <si>
    <t>INSTALADOR E REPARADOR DE FO</t>
  </si>
  <si>
    <t>11.01.1</t>
  </si>
  <si>
    <t>DF</t>
  </si>
  <si>
    <t>CENTRO OESTE</t>
  </si>
  <si>
    <t>BRASILIA</t>
  </si>
  <si>
    <t>josemar.silva@ondacom.com</t>
  </si>
  <si>
    <t>DIEVERSON DA CONCEICAO DE OLIVEIRA</t>
  </si>
  <si>
    <t>SUPERVISOR DE IMPLANTACAO II</t>
  </si>
  <si>
    <t>11.03.5</t>
  </si>
  <si>
    <t>09/01/2026 00:00:00</t>
  </si>
  <si>
    <t>SUL</t>
  </si>
  <si>
    <t>PORTO ALEGRE</t>
  </si>
  <si>
    <t>R$ 0,00</t>
  </si>
  <si>
    <t>LOCALIZA RENT A CAR</t>
  </si>
  <si>
    <t>samara.pereira@ondacom.com</t>
  </si>
  <si>
    <t>09/01/2026 16:38:53</t>
  </si>
  <si>
    <t>RENT A CAR SOLICITADO POR BRUNO MORELATO E APROVADO POR MARCIA MARZOLA.</t>
  </si>
  <si>
    <t>SÃO PAULO</t>
  </si>
  <si>
    <t>PATIO</t>
  </si>
  <si>
    <t>wellington.nascimento@ondacom.com</t>
  </si>
  <si>
    <t>GERENTE</t>
  </si>
  <si>
    <t>CURITIBA</t>
  </si>
  <si>
    <t>8989BRUNA RIBEIRO LIMA</t>
  </si>
  <si>
    <t>FRANCO MAIK DA CONCEICAO LIMA</t>
  </si>
  <si>
    <t>ALMOXARIFE II</t>
  </si>
  <si>
    <t>99.56.8</t>
  </si>
  <si>
    <t>ADMINISTRATIVO</t>
  </si>
  <si>
    <t>06/01/2026 00:00:00</t>
  </si>
  <si>
    <t>ANANINDEUA</t>
  </si>
  <si>
    <t>R$ 3.971,99</t>
  </si>
  <si>
    <t>armando.oliveira@ondacom.com</t>
  </si>
  <si>
    <t>05/01/2026 00:00:00</t>
  </si>
  <si>
    <t>Novo</t>
  </si>
  <si>
    <t>APARECIDA DE GOIANIA</t>
  </si>
  <si>
    <t>leslye.ramos@ondacom.com</t>
  </si>
  <si>
    <t>SEM AVARIAS</t>
  </si>
  <si>
    <t>IVO DE MORAIS CERDEIRA</t>
  </si>
  <si>
    <t>14.01.1</t>
  </si>
  <si>
    <t>I-SYSTEMS</t>
  </si>
  <si>
    <t>16/12/2025 01:00:00</t>
  </si>
  <si>
    <t>16/12/2027 13:00:00</t>
  </si>
  <si>
    <t>MANAUS</t>
  </si>
  <si>
    <t>elizabete.costa@ondacom.com</t>
  </si>
  <si>
    <t>30/12/2025 15:33:03</t>
  </si>
  <si>
    <t>ALEXANDRE MELO BONIFACIO</t>
  </si>
  <si>
    <t>MARCIO JOSE MOURA DE JESUS</t>
  </si>
  <si>
    <t>05/01/2026 09:28:43</t>
  </si>
  <si>
    <t>KLEIDSON ANTONIO VASQUES DE OLIVEIRA</t>
  </si>
  <si>
    <t>31/12/2025 10:41:58</t>
  </si>
  <si>
    <t>KRHISTOPHER THALLES PEREIRA XAVIER</t>
  </si>
  <si>
    <t>26/12/2025 01:00:00</t>
  </si>
  <si>
    <t>22/12/2028 13:00:00</t>
  </si>
  <si>
    <t>29/12/2025 13:59:55</t>
  </si>
  <si>
    <t>TECNICO DE FIBRA OPTICA I</t>
  </si>
  <si>
    <t>11.02.1</t>
  </si>
  <si>
    <t>29/12/2028 13:00:00</t>
  </si>
  <si>
    <t>28/12/2029 13:00:00</t>
  </si>
  <si>
    <t>RAIMUNDO LOPES MAGALHAES</t>
  </si>
  <si>
    <t>29/12/2025 09:23:23</t>
  </si>
  <si>
    <t>ALCIVAN DE ARAUJO MOTA</t>
  </si>
  <si>
    <t>26/12/2028 13:00:00</t>
  </si>
  <si>
    <t>26/12/2025 10:33:35</t>
  </si>
  <si>
    <t>PAULO ANTONIO CAVALCANTE DA SILVA</t>
  </si>
  <si>
    <t>16/12/2025 13:00:00</t>
  </si>
  <si>
    <t>17/12/2025 08:47:56</t>
  </si>
  <si>
    <t>VEICULO RETIRADO DIA 16/12</t>
  </si>
  <si>
    <t>EMANUEL JUNIOR GOMES DE FREITAS</t>
  </si>
  <si>
    <t>18/12/2025 11:58:42</t>
  </si>
  <si>
    <t>JANDERSON DA SILVA PADILHA</t>
  </si>
  <si>
    <t>12/01/2026 09:28:05</t>
  </si>
  <si>
    <t>sem avarias</t>
  </si>
  <si>
    <t>ENCARREGADO DE ALMOXARIFADO</t>
  </si>
  <si>
    <t>JOSIMAR DE SENA OLIVEIRA</t>
  </si>
  <si>
    <t>17/12/2025 09:27:22</t>
  </si>
  <si>
    <t>DANIEL DA SILVA E SILVA</t>
  </si>
  <si>
    <t>17/12/2025 09:10:25</t>
  </si>
  <si>
    <t>ALDEMIR DE SOUZA MELO</t>
  </si>
  <si>
    <t>08/01/2026 09:00:36</t>
  </si>
  <si>
    <t>Carro novo, sem avarias</t>
  </si>
  <si>
    <t>CARLOS ALBERTO SANTOS DE SOUZA</t>
  </si>
  <si>
    <t>26/02/2026 13:00:00</t>
  </si>
  <si>
    <t>18/12/2025 08:32:25</t>
  </si>
  <si>
    <t>WENDEL BATISTA PEREIRA</t>
  </si>
  <si>
    <t>15/12/2025 01:00:00</t>
  </si>
  <si>
    <t>15/12/2025 13:00:00</t>
  </si>
  <si>
    <t>17/12/2025 08:37:57</t>
  </si>
  <si>
    <t>ADILSON FRANCO MAIA</t>
  </si>
  <si>
    <t>15/12/2027 13:00:00</t>
  </si>
  <si>
    <t>Manutenção corretiva</t>
  </si>
  <si>
    <t>paulo.filho@ondacom.com</t>
  </si>
  <si>
    <t>PAULO SERGIO SOUSA DOS SANTOS</t>
  </si>
  <si>
    <t>INSTALADOR MULTSKILL</t>
  </si>
  <si>
    <t>28/11/2025 00:00:00</t>
  </si>
  <si>
    <t>R$ 1.856,64</t>
  </si>
  <si>
    <t>99.13.8</t>
  </si>
  <si>
    <t>COORDENADOR</t>
  </si>
  <si>
    <t>99.67.8</t>
  </si>
  <si>
    <t>MS</t>
  </si>
  <si>
    <t>CAMPO GRANDE</t>
  </si>
  <si>
    <t>vitor.silva@ondacom.com</t>
  </si>
  <si>
    <t>PESADO</t>
  </si>
  <si>
    <t>CASCAVEL</t>
  </si>
  <si>
    <t>SUPERVISOR DE OPERACAO</t>
  </si>
  <si>
    <t>22/01/2025 00:00:00</t>
  </si>
  <si>
    <t>MG</t>
  </si>
  <si>
    <t>ARAXÁ</t>
  </si>
  <si>
    <t>SERRA</t>
  </si>
  <si>
    <t>felipe.miranda@ondacom.com</t>
  </si>
  <si>
    <t>TECNICO DE MANUTENCAO PI I</t>
  </si>
  <si>
    <t>12.08.1</t>
  </si>
  <si>
    <t>TIM</t>
  </si>
  <si>
    <t>SUPERVISOR DE OPERACAO DE PI I</t>
  </si>
  <si>
    <t>12.08.5</t>
  </si>
  <si>
    <t>MANUTENCAO ACESSO VIVO SAO PAULO</t>
  </si>
  <si>
    <t>PO003</t>
  </si>
  <si>
    <t>ryan.ribeiro@ondacom.com</t>
  </si>
  <si>
    <t>14.01.5</t>
  </si>
  <si>
    <t>SUPERVISOR DE ALMOXARIFADO I</t>
  </si>
  <si>
    <t>DOURADOS</t>
  </si>
  <si>
    <t>SUPERVISOR DE OPERACAO CASA CLIENTE</t>
  </si>
  <si>
    <t>PATOS DE MINAS</t>
  </si>
  <si>
    <t>COORDENADOR DE FTTX</t>
  </si>
  <si>
    <t>TECNICO DE MANUTENCAO PI II</t>
  </si>
  <si>
    <t>28/05/2025 00:00:00</t>
  </si>
  <si>
    <t>SÃO JOSE</t>
  </si>
  <si>
    <t>11.03.1</t>
  </si>
  <si>
    <t>9248NEDER JOSE COLUCCI</t>
  </si>
  <si>
    <t>23/05/2025 01:00:00</t>
  </si>
  <si>
    <t>23/05/2029 13:00:00</t>
  </si>
  <si>
    <t>R$ 2.108,00</t>
  </si>
  <si>
    <t>99.59.8</t>
  </si>
  <si>
    <t>12.07.5</t>
  </si>
  <si>
    <t>rodrini.correa@ondacom.com</t>
  </si>
  <si>
    <t>RAIMUNDO AUGUSTO TRINDADE FERREIRA</t>
  </si>
  <si>
    <t>07/08/2025 01:00:00</t>
  </si>
  <si>
    <t>07/08/2029 13:00:00</t>
  </si>
  <si>
    <t>22/09/2025 15:22:42</t>
  </si>
  <si>
    <t>AGUARDANDO INSTALAÇAO DE RASTREADOR PARA SUBISTITUIR POR CARRO CO CONTRATO VENCIDO</t>
  </si>
  <si>
    <t>CASA CLIENTE VIVO MONTES CLAROS</t>
  </si>
  <si>
    <t>PO009</t>
  </si>
  <si>
    <t>24/07/2025 00:00:00</t>
  </si>
  <si>
    <t>24/07/2029 00:00:00</t>
  </si>
  <si>
    <t>MONTES CLAROS</t>
  </si>
  <si>
    <t>RESERVADO</t>
  </si>
  <si>
    <t>VEICULO COM SINISTRO NO RETROVISOR LADO DIREITO EM PROCESSO PARA ARRUMAR</t>
  </si>
  <si>
    <t>08/07/2025 00:00:00</t>
  </si>
  <si>
    <t>08/07/2029 12:00:00</t>
  </si>
  <si>
    <t>R$ 2.391,00</t>
  </si>
  <si>
    <t>11/11/2025 16:42:03</t>
  </si>
  <si>
    <t>Reservado</t>
  </si>
  <si>
    <t>CARLOS ALBERTO DA SILVA VASCONCELOS</t>
  </si>
  <si>
    <t>29/05/2025 00:00:00</t>
  </si>
  <si>
    <t>29/05/2029 00:00:00</t>
  </si>
  <si>
    <t>jerfson.pereira@ondacom.com</t>
  </si>
  <si>
    <t>15/07/2025 17:34:24</t>
  </si>
  <si>
    <t>15/05/2025 00:00:00</t>
  </si>
  <si>
    <t>15/05/2029 00:00:00</t>
  </si>
  <si>
    <t>TECNICO DE REDE</t>
  </si>
  <si>
    <t>19/05/2025 00:00:00</t>
  </si>
  <si>
    <t>19/05/2029 00:00:00</t>
  </si>
  <si>
    <t>KEVIN ALBUQUERQUE ROCHA</t>
  </si>
  <si>
    <t>ELISSANDRO MATOS DE CASTRO</t>
  </si>
  <si>
    <t>23/05/2025 00:00:00</t>
  </si>
  <si>
    <t>23/05/2029 00:00:00</t>
  </si>
  <si>
    <t>27/08/2025 10:28:54</t>
  </si>
  <si>
    <t>Sem avarias.</t>
  </si>
  <si>
    <t>RODRIGO MACEDO TRINDADE</t>
  </si>
  <si>
    <t>ativo</t>
  </si>
  <si>
    <t>GILSON SOUSA DE ASSIS</t>
  </si>
  <si>
    <t>24/06/2025 00:00:00</t>
  </si>
  <si>
    <t>24/06/2029 00:00:00</t>
  </si>
  <si>
    <t>15/07/2025 18:05:34</t>
  </si>
  <si>
    <t>ATIVO - RETORNO DE FERIAS</t>
  </si>
  <si>
    <t>ABEL FRANCA PEDRACA NETO</t>
  </si>
  <si>
    <t>23/06/2025 00:00:00</t>
  </si>
  <si>
    <t>23/06/2029 00:00:00</t>
  </si>
  <si>
    <t>15/07/2025 18:06:20</t>
  </si>
  <si>
    <t>MARCELO AZEVEDO GOMES</t>
  </si>
  <si>
    <t>15/05/2025 01:00:00</t>
  </si>
  <si>
    <t>15/05/2029 12:00:00</t>
  </si>
  <si>
    <t>22/09/2025 16:23:45</t>
  </si>
  <si>
    <t>RAYLIN WARLEY COSTA E COSTA</t>
  </si>
  <si>
    <t>27/06/2025 01:00:00</t>
  </si>
  <si>
    <t>27/06/2029 13:00:00</t>
  </si>
  <si>
    <t>14/10/2025 10:42:17</t>
  </si>
  <si>
    <t>Sujo , aro step amassado</t>
  </si>
  <si>
    <t>RONNY RAFAEL GONZALEZ RODRIGUEZ</t>
  </si>
  <si>
    <t>18/06/2025 01:00:00</t>
  </si>
  <si>
    <t>18/06/2029 13:00:00</t>
  </si>
  <si>
    <t>Ativo</t>
  </si>
  <si>
    <t>WENDELL OLIVEIRA DE SOUZA</t>
  </si>
  <si>
    <t>19/05/2025 01:00:00</t>
  </si>
  <si>
    <t>19/05/2029 13:00:00</t>
  </si>
  <si>
    <t>12/01/2026 10:11:51</t>
  </si>
  <si>
    <t>Sujo , avarias com envolvimento de terceiros na porta dianteira lado esquerdo</t>
  </si>
  <si>
    <t>NELSON ABESS FARAH NETO</t>
  </si>
  <si>
    <t>15/05/2029 13:00:00</t>
  </si>
  <si>
    <t>Pátio</t>
  </si>
  <si>
    <t>ALBERTO VIEIRA DA SILVA JUNIOR</t>
  </si>
  <si>
    <t>15/04/2025 00:00:00</t>
  </si>
  <si>
    <t>15/04/2029 00:00:00</t>
  </si>
  <si>
    <t>08/01/2026 08:28:31</t>
  </si>
  <si>
    <t>VEICULO RESERVADO</t>
  </si>
  <si>
    <t>CASA CLIENTE VIVO BRASILIA</t>
  </si>
  <si>
    <t>PO053</t>
  </si>
  <si>
    <t>15/04/2029 12:00:00</t>
  </si>
  <si>
    <t>UBERLANDIA</t>
  </si>
  <si>
    <t>RAUL RENATO COSTA LEAL</t>
  </si>
  <si>
    <t>MT</t>
  </si>
  <si>
    <t>SINOP</t>
  </si>
  <si>
    <t>28/08/2025 17:26:58</t>
  </si>
  <si>
    <t>ELBERSON ALVES DE LARA</t>
  </si>
  <si>
    <t>18/12/2025 15:55:34</t>
  </si>
  <si>
    <t>Veículo devolvido pelo técnico de segurança Roberto</t>
  </si>
  <si>
    <t>FRANCISCO DAS CHAGAS DE CASTRO VIANA</t>
  </si>
  <si>
    <t>20/05/2025 01:00:00</t>
  </si>
  <si>
    <t>20/05/2029 13:00:00</t>
  </si>
  <si>
    <t>08/01/2026 10:51:54</t>
  </si>
  <si>
    <t>Step furado</t>
  </si>
  <si>
    <t>HERNANY DE SOUZA PIMENTA</t>
  </si>
  <si>
    <t>16/05/2025 18:39:00</t>
  </si>
  <si>
    <t>16/05/2029 18:39:00</t>
  </si>
  <si>
    <t>06/11/2025 09:52:58</t>
  </si>
  <si>
    <t>Reservado, com avaria no retrovisor direito.</t>
  </si>
  <si>
    <t>FRANKLIN MAURICIO MARTINEZ</t>
  </si>
  <si>
    <t>27/05/2025 18:37:00</t>
  </si>
  <si>
    <t>27/05/2029 18:38:00</t>
  </si>
  <si>
    <t>16/09/2025 14:03:44</t>
  </si>
  <si>
    <t>Veículo com pane  Entrada em oficina 18/08</t>
  </si>
  <si>
    <t>DANIEL ALMEIDA DO NASCIMENTO</t>
  </si>
  <si>
    <t>20/05/2025 18:34:00</t>
  </si>
  <si>
    <t>20/05/2029 18:35:00</t>
  </si>
  <si>
    <t>15/10/2025 10:55:30</t>
  </si>
  <si>
    <t>Sem avarias</t>
  </si>
  <si>
    <t>99.62.8</t>
  </si>
  <si>
    <t>16/05/2025 00:00:00</t>
  </si>
  <si>
    <t>20/05/2025 09:25:00</t>
  </si>
  <si>
    <t>20/05/2029 09:25:00</t>
  </si>
  <si>
    <t>Manutenção preventiva de 10.000km</t>
  </si>
  <si>
    <t>BRUNO RIBEIRO LEMOS DA SILVA</t>
  </si>
  <si>
    <t>03/06/2025 00:00:00</t>
  </si>
  <si>
    <t>03/06/2029 12:00:00</t>
  </si>
  <si>
    <t>ACLÉCIO RIBEIRO DO NASCIMENTO</t>
  </si>
  <si>
    <t>SUPERV IMPLANTACAO</t>
  </si>
  <si>
    <t>R$ 3.085,00</t>
  </si>
  <si>
    <t>07/01/2026 12:54:30</t>
  </si>
  <si>
    <t>raphael.benites@ondacom.com</t>
  </si>
  <si>
    <t>VALDEMARIO MENDES DOS SANTOS</t>
  </si>
  <si>
    <t>28/05/2029 00:00:00</t>
  </si>
  <si>
    <t>07/01/2026 10:13:00</t>
  </si>
  <si>
    <t>..</t>
  </si>
  <si>
    <t>Massivo (2506050016)</t>
  </si>
  <si>
    <t>27/05/2025 00:00:00</t>
  </si>
  <si>
    <t>27/05/2029 00:00:00</t>
  </si>
  <si>
    <t>IAN VICTOR PEREIRA FELEOL</t>
  </si>
  <si>
    <t>08/01/2026 08:39:51</t>
  </si>
  <si>
    <t>Veículo sem avarias.</t>
  </si>
  <si>
    <t>CASA CLIENTE VIVO MANAUS</t>
  </si>
  <si>
    <t>PO018</t>
  </si>
  <si>
    <t>16/05/2029 00:00:00</t>
  </si>
  <si>
    <t>12/01/2026 11:48:19</t>
  </si>
  <si>
    <t>VEICULO EM MANAUTENÇÃO PARA REPAROS NA CHEVE DE SETA</t>
  </si>
  <si>
    <t>MOISES DE OLIVEIRA DO PRADO</t>
  </si>
  <si>
    <t>12/12/2025 20:52:09</t>
  </si>
  <si>
    <t>Veículo com avarias lanterna traseira lado direito, riscados cotidiano</t>
  </si>
  <si>
    <t>MIKAEL LIMA BEZERRA</t>
  </si>
  <si>
    <t>08/01/2026 09:58:24</t>
  </si>
  <si>
    <t>REVISAO PREVENTIVA</t>
  </si>
  <si>
    <t>LEANDRO JOSE DOS SANTOS ONCA</t>
  </si>
  <si>
    <t>ASSISTENTE DE LOGISTICA I</t>
  </si>
  <si>
    <t>R$ 2.995,00</t>
  </si>
  <si>
    <t>leandro.onca@ondacom.com</t>
  </si>
  <si>
    <t>WILLIAMS ANDRADE DA SILVA</t>
  </si>
  <si>
    <t>10/12/2025 09:42:00</t>
  </si>
  <si>
    <t>VICTOR SOUSA OLIVEIRA</t>
  </si>
  <si>
    <t>ALMOXARIFE III</t>
  </si>
  <si>
    <t>14/04/2025 00:00:00</t>
  </si>
  <si>
    <t>14/04/2029 00:00:00</t>
  </si>
  <si>
    <t>05/01/2026 21:46:17</t>
  </si>
  <si>
    <t>colaborador desligado dia 16/07/2025 - ROBSON GOMES DA SILVA   7241</t>
  </si>
  <si>
    <t>AUXILIAR TECNICO DE FIBRA OPTICA</t>
  </si>
  <si>
    <t>17.07.1</t>
  </si>
  <si>
    <t>LIGGA</t>
  </si>
  <si>
    <t>PONTA GROSSA</t>
  </si>
  <si>
    <t>LUIZ FLAVIO FERREIRA COELHO</t>
  </si>
  <si>
    <t>20/05/2025 00:00:00</t>
  </si>
  <si>
    <t>20/05/2029 00:00:00</t>
  </si>
  <si>
    <t>29/12/2025 11:39:49</t>
  </si>
  <si>
    <t>TECNICO DESLIGADO</t>
  </si>
  <si>
    <t>TECNICO DE MANUTENCAO PI III</t>
  </si>
  <si>
    <t>murilo.sanches@ondacom.com</t>
  </si>
  <si>
    <t>08/06/2025 11:05:04</t>
  </si>
  <si>
    <t>ESPECIALISTA OPERACIONAL DE PI I</t>
  </si>
  <si>
    <t>ROBSON FERREIRA BARRETO</t>
  </si>
  <si>
    <t>03/12/2025 08:46:47</t>
  </si>
  <si>
    <t>JEAN CARLOS OLIVEIRA DE OLIVEIRA</t>
  </si>
  <si>
    <t>03/12/2025 09:06:44</t>
  </si>
  <si>
    <t>Manutenção preventiva de 10km</t>
  </si>
  <si>
    <t>JHOINER GREGORIO GONZALEZ NARVAEZ</t>
  </si>
  <si>
    <t>30/04/2025 00:00:00</t>
  </si>
  <si>
    <t>26/05/2029 00:00:00</t>
  </si>
  <si>
    <t>JOAO DA GRACA MORAES FERRAZ JUNIOR</t>
  </si>
  <si>
    <t>06/11/2025 09:06:07</t>
  </si>
  <si>
    <t>FABIANO CONRADO DE LIMA</t>
  </si>
  <si>
    <t>THIAGO CONDE DE SOUZA</t>
  </si>
  <si>
    <t>14/05/2025 00:00:00</t>
  </si>
  <si>
    <t>14/05/2029 00:00:00</t>
  </si>
  <si>
    <t>01/10/2025 10:57:39</t>
  </si>
  <si>
    <t>Avarias na calota, arranhados no para-choque.</t>
  </si>
  <si>
    <t>JOAO ANDERSON FARIAS TAVARES</t>
  </si>
  <si>
    <t>PO_MA121</t>
  </si>
  <si>
    <t>16/04/2025 00:00:00</t>
  </si>
  <si>
    <t>16/04/2029 00:00:00</t>
  </si>
  <si>
    <t>MATHEUS PONTES SENA</t>
  </si>
  <si>
    <t>03/09/2025 08:32:57</t>
  </si>
  <si>
    <t>IZAIAS PICANCO DA SILVA</t>
  </si>
  <si>
    <t>03/11/2025 11:20:42</t>
  </si>
  <si>
    <t>JULIO CESAR DA SILVA ALVES</t>
  </si>
  <si>
    <t>30/12/2025 11:46:50</t>
  </si>
  <si>
    <t>COLABORADOR DE FERIAS</t>
  </si>
  <si>
    <t>ANDREW YAN GOMES DA SILVA MOURA</t>
  </si>
  <si>
    <t>OFICIAL DE REDE I</t>
  </si>
  <si>
    <t>10/04/2025 00:00:00</t>
  </si>
  <si>
    <t>10/04/2029 00:00:00</t>
  </si>
  <si>
    <t>DEIVISON AURELIANO DE SOUZA</t>
  </si>
  <si>
    <t>10/06/2025 09:27:37</t>
  </si>
  <si>
    <t>VILMAR ISAIAS JUNGLES</t>
  </si>
  <si>
    <t>13/05/2025 00:00:00</t>
  </si>
  <si>
    <t>13/05/2029 00:00:00</t>
  </si>
  <si>
    <t>WALLACE FERNANDO DE SOUZA</t>
  </si>
  <si>
    <t>14/01/2026 09:16:34</t>
  </si>
  <si>
    <t>MARCOS GOMES DA SILVA</t>
  </si>
  <si>
    <t>01/10/2025 13:10:43</t>
  </si>
  <si>
    <t>WALLESON FERREIRA LIMA</t>
  </si>
  <si>
    <t>30/10/2025 15:25:52</t>
  </si>
  <si>
    <t>RONILDO BEZERRA DE LIMA</t>
  </si>
  <si>
    <t>LEANDRO SILVA DAS CHAGAS</t>
  </si>
  <si>
    <t>05/08/2025 17:00:25</t>
  </si>
  <si>
    <t>ENTRADA EM PATIO 28/07 PARA A TROCA DE VEICULOS COM CONTRATO VENCIDO - AUTORIZADO PELO SR. DAVYS</t>
  </si>
  <si>
    <t>WALLISON SILVA DE MIRANDA</t>
  </si>
  <si>
    <t>15/07/2025 16:39:59</t>
  </si>
  <si>
    <t>Sinistro</t>
  </si>
  <si>
    <t>TECNICO DE FIBRA OPTICA III</t>
  </si>
  <si>
    <t>TOP TELECOM</t>
  </si>
  <si>
    <t>NATHANIEL MENDRANA DA ROSA</t>
  </si>
  <si>
    <t>ASSISTENTE TEC. DE MANUTENCAO DE FO III</t>
  </si>
  <si>
    <t>12.07.1</t>
  </si>
  <si>
    <t>BAIXA DE DESLIGAMENTO</t>
  </si>
  <si>
    <t>JOSE LAURO OLIVEIRA DA SILVA JUNIOR</t>
  </si>
  <si>
    <t>ASSISTENTE TEC. DE MANUTENCAO DE PI III</t>
  </si>
  <si>
    <t>MARCOS DANIEL OLIVEIRA SOARES</t>
  </si>
  <si>
    <t>15/01/2026 09:47:05</t>
  </si>
  <si>
    <t>WALLISSON MARTINS DE OLIVEIRA</t>
  </si>
  <si>
    <t>09/12/2025 12:08:35</t>
  </si>
  <si>
    <t>ALEX VELOSO ALCANTARA</t>
  </si>
  <si>
    <t>11/12/2025 15:39:10</t>
  </si>
  <si>
    <t>KELVIS LIMA RODRIGUES</t>
  </si>
  <si>
    <t>29/04/2025 00:00:00</t>
  </si>
  <si>
    <t>29/04/2029 00:00:00</t>
  </si>
  <si>
    <t>19/11/2025 17:00:00</t>
  </si>
  <si>
    <t>RODRIGO DIOMEDIO CARDOSO</t>
  </si>
  <si>
    <t>30/04/2029 00:00:00</t>
  </si>
  <si>
    <t>06/08/2025 08:55:20</t>
  </si>
  <si>
    <t>LEANDRO LUAN CAVALCANTE LEMOS</t>
  </si>
  <si>
    <t>06/01/2026 15:31:12</t>
  </si>
  <si>
    <t>PEDIDO DE DEMISSÃO</t>
  </si>
  <si>
    <t>WILSON BRITO DA SILVA JUNIOR</t>
  </si>
  <si>
    <t>ALESON DE SOUZA ABREU</t>
  </si>
  <si>
    <t>15/01/2026 11:49:32</t>
  </si>
  <si>
    <t>RETORNO DE FERIAS</t>
  </si>
  <si>
    <t>WILBER ANTONIO SILVA</t>
  </si>
  <si>
    <t>ALMOXARIFE I</t>
  </si>
  <si>
    <t>02/09/2025 13:37:44</t>
  </si>
  <si>
    <t>RUDIHERIO JUNIO PAULO DOURADO</t>
  </si>
  <si>
    <t>RONDONÓPOLIS</t>
  </si>
  <si>
    <t>WANDERSON DA SILVA BARBOSA</t>
  </si>
  <si>
    <t>SUPERVISOR DE MANUTENCAO III</t>
  </si>
  <si>
    <t>11.02.5</t>
  </si>
  <si>
    <t>22/04/2025 00:00:00</t>
  </si>
  <si>
    <t>11/04/2025 00:00:00</t>
  </si>
  <si>
    <t>11/04/2029 00:00:00</t>
  </si>
  <si>
    <t>R$ 2.103,00</t>
  </si>
  <si>
    <t>VEICULO DEVOLVIDO</t>
  </si>
  <si>
    <t>SANDRO DA LUZ BARBOSA</t>
  </si>
  <si>
    <t>TECNICO DE MANUTENCAO FO I</t>
  </si>
  <si>
    <t>25/04/2025 00:00:00</t>
  </si>
  <si>
    <t>25/04/2029 00:00:00</t>
  </si>
  <si>
    <t>25/06/2025 15:39:44</t>
  </si>
  <si>
    <t>CLEVERSON JOSE FERNANDES DE OLIVEIRA</t>
  </si>
  <si>
    <t>RONIVAL SCHAFRANSKI DA SILVA</t>
  </si>
  <si>
    <t>RESERVADO.</t>
  </si>
  <si>
    <t>NILSON LAURIANO RODRIGUES</t>
  </si>
  <si>
    <t>25/08/2025 12:15:03</t>
  </si>
  <si>
    <t>BAIXA DO VEICULO</t>
  </si>
  <si>
    <t>FROTAS DE VEÍCULOS BRASILIA</t>
  </si>
  <si>
    <t>PO079</t>
  </si>
  <si>
    <t>ROMILSON PEREIRA DOS SANTOS</t>
  </si>
  <si>
    <t>14.02.1</t>
  </si>
  <si>
    <t>BA</t>
  </si>
  <si>
    <t>NORDESTE</t>
  </si>
  <si>
    <t>SALVADOR</t>
  </si>
  <si>
    <t>R$ 2.467,00</t>
  </si>
  <si>
    <t>marcos.reis@ondacom.com</t>
  </si>
  <si>
    <t>WELLINGTON SANTOS DE JESUS</t>
  </si>
  <si>
    <t>09/01/2026 10:02:46</t>
  </si>
  <si>
    <t>17/04/2025 00:00:00</t>
  </si>
  <si>
    <t>17/04/2029 00:00:00</t>
  </si>
  <si>
    <t>ALCIR MOTA DE SOUZA</t>
  </si>
  <si>
    <t>maury.junior@ondacom.com</t>
  </si>
  <si>
    <t>11/06/2025 10:19:50</t>
  </si>
  <si>
    <t>FROTAS DE VEÍCULOS CAMPO GRANDE</t>
  </si>
  <si>
    <t>PO081</t>
  </si>
  <si>
    <t>VEÍCULO DEVOLVIDO PELO EX FUNCIONÁRIO JOÃO PAULO NO ATO DO SEU DESLIGAMENTO DA EMPRESA</t>
  </si>
  <si>
    <t>CASA CLIENTE VIVO SERRA</t>
  </si>
  <si>
    <t>LEANDRO BATISTA DIAS</t>
  </si>
  <si>
    <t>TECNICO DE FIBRA OPTICA IV</t>
  </si>
  <si>
    <t>22/04/2029 00:00:00</t>
  </si>
  <si>
    <t>24/11/2025 16:28:06</t>
  </si>
  <si>
    <t>MAICON FLORENTINO DA CONCEICAO</t>
  </si>
  <si>
    <t>29/10/2025 08:51:47</t>
  </si>
  <si>
    <t>JOSE MIKEIA DOS SANTOS SOUSA</t>
  </si>
  <si>
    <t>05/01/2026 21:41:08</t>
  </si>
  <si>
    <t>ALAN NUNES DE BARROS</t>
  </si>
  <si>
    <t>CONDUTOR: ALAN NUNES BARROS ~ 7009  - RETORNO DE FERIAS  DE FERIAS 10/12/2025</t>
  </si>
  <si>
    <t>RAMON DA COSTA NUNES</t>
  </si>
  <si>
    <t>10/12/2025 09:33:02</t>
  </si>
  <si>
    <t>CONDUTOR: RAMON DA COSTA NUNES ~ 6838  - RETORNO DE FERIAS  DE FERIAS 10/12/2025</t>
  </si>
  <si>
    <t>LUIZ CARLOS DO NASCIMENTO DOS SANTOS</t>
  </si>
  <si>
    <t>JOSE MILITAO TEIXEIRA JUNIOR</t>
  </si>
  <si>
    <t>10/12/2025 09:15:14</t>
  </si>
  <si>
    <t>CONDUTOR: JOSE MILITAO TEIXEIRA JUNIOR ~ 6830   RETORNO DE FERIAS  DE FERIAS 10/12/2025</t>
  </si>
  <si>
    <t>WILLIAM DOS SANTOS</t>
  </si>
  <si>
    <t>ASSISTENTE TEC. DE MANUTENCAO DE FO II</t>
  </si>
  <si>
    <t>LAGES</t>
  </si>
  <si>
    <t>Reservado para TIM, aprovado por Renata Renie e autorizado por Fabio Gonzaga.</t>
  </si>
  <si>
    <t>PAULO ALVES DOS SANTOS</t>
  </si>
  <si>
    <t>CABISTA III</t>
  </si>
  <si>
    <t>DEYVID DA SILVA GONSALVES</t>
  </si>
  <si>
    <t>28/11/2025 09:51:59</t>
  </si>
  <si>
    <t>VEICULO DISPONIVEL NO PATIO</t>
  </si>
  <si>
    <t>UEMERSON DA SILVA RAMALHO</t>
  </si>
  <si>
    <t>Condutor desligado</t>
  </si>
  <si>
    <t>YURI PINHEIRO DE AMORIM</t>
  </si>
  <si>
    <t>FLAVIO INACIO DA SILVA</t>
  </si>
  <si>
    <t>MAYCON GABRIEL RODRIGUES</t>
  </si>
  <si>
    <t>07/01/2026 11:01:15</t>
  </si>
  <si>
    <t>ISAIAS EMIDIO DE SOUZA JUNIOR</t>
  </si>
  <si>
    <t>ADRIEL HENRIQUE DA SILVA E SILVA</t>
  </si>
  <si>
    <t>VEICULO DEVOLVIDO CONTRATO VENCIDO</t>
  </si>
  <si>
    <t>FROTAS DE VEÍCULOS GOIANIA</t>
  </si>
  <si>
    <t>PO087</t>
  </si>
  <si>
    <t>Colaborador desligado</t>
  </si>
  <si>
    <t>ACACIO IZAIAS DE SOUZA</t>
  </si>
  <si>
    <t>05/11/2025 10:20:28</t>
  </si>
  <si>
    <t>RESERVADO FÉRIAS ACACIO ISAIAS DE SOUZA</t>
  </si>
  <si>
    <t>ANTONIO RODRIGUES DEZIDERIO</t>
  </si>
  <si>
    <t>OFICIAL DE REDE II</t>
  </si>
  <si>
    <t>LUCAS NERES DANTAS CAIRES</t>
  </si>
  <si>
    <t>08/05/2025 00:00:00</t>
  </si>
  <si>
    <t>08/05/2029 00:00:00</t>
  </si>
  <si>
    <t>RUBENS FERNANDO WESSNER SAMPAIO</t>
  </si>
  <si>
    <t>ANDRE LUIS SANTOS MARQUES</t>
  </si>
  <si>
    <t>09/07/2025 08:39:12</t>
  </si>
  <si>
    <t>Casa Cliente I-systems</t>
  </si>
  <si>
    <t>VANDILSON LINS DE OLIVEIRA</t>
  </si>
  <si>
    <t>21/11/2025 09:09:01</t>
  </si>
  <si>
    <t>ALEX JOHANN</t>
  </si>
  <si>
    <t>TECNICO DE MANUTENCAO FO II</t>
  </si>
  <si>
    <t>henrique.casagrande@ondacom.com</t>
  </si>
  <si>
    <t>30/07/2025 15:08:09</t>
  </si>
  <si>
    <t>JOAO PEDRO PASTRO</t>
  </si>
  <si>
    <t>TECNICO DE MANUTENCAO FO III</t>
  </si>
  <si>
    <t>22/12/2025 11:00:53</t>
  </si>
  <si>
    <t>Reservado para novo recurso, solicitado pelo sup Valdinei Narciso.</t>
  </si>
  <si>
    <t>CILMAR CHAGAS</t>
  </si>
  <si>
    <t>ASSISTENTE TEC. DE MANUTENCAO DE PI II</t>
  </si>
  <si>
    <t>LEANDRO DOS SANTOS RIBEIRO</t>
  </si>
  <si>
    <t>28/03/2025 00:00:00</t>
  </si>
  <si>
    <t>IRAN COSTA CASTRO JUNIOR</t>
  </si>
  <si>
    <t>02/04/2025 00:00:00</t>
  </si>
  <si>
    <t>02/04/2029 00:00:00</t>
  </si>
  <si>
    <t>01/04/2025 00:00:00</t>
  </si>
  <si>
    <t>01/04/2029 00:00:00</t>
  </si>
  <si>
    <t>DERIC ALEXANDRE DA SILVA</t>
  </si>
  <si>
    <t>11/11/2025 14:40:06</t>
  </si>
  <si>
    <t>Sem Avaria</t>
  </si>
  <si>
    <t>RONALDO IMBUZEIRO GONCALO</t>
  </si>
  <si>
    <t>SUPERVISOR DE MANUTENCAO II</t>
  </si>
  <si>
    <t>RODRIGO ARAGAO DE TULIO</t>
  </si>
  <si>
    <t>03/04/2025 00:00:00</t>
  </si>
  <si>
    <t>03/04/2029 00:00:00</t>
  </si>
  <si>
    <t>BRUNO DIAS DOLORES</t>
  </si>
  <si>
    <t>31/03/2025 00:00:00</t>
  </si>
  <si>
    <t>04/12/2025 15:22:08</t>
  </si>
  <si>
    <t>reservada</t>
  </si>
  <si>
    <t>GERENTE GERAL DE OPERACAO</t>
  </si>
  <si>
    <t>99.53.8</t>
  </si>
  <si>
    <t>28/03/2029 00:00:00</t>
  </si>
  <si>
    <t>R$ 3.043,00</t>
  </si>
  <si>
    <t>BLUMENAU</t>
  </si>
  <si>
    <t>BELO HORIZONTE</t>
  </si>
  <si>
    <t>SUPERVISOR DE ASSISTENCIA TECNICA I</t>
  </si>
  <si>
    <t>18/02/2025 00:00:00</t>
  </si>
  <si>
    <t>18/02/2029 00:00:00</t>
  </si>
  <si>
    <t>R$ 2.134,00</t>
  </si>
  <si>
    <t>TECNICO DE SEGURANCA DO TRABALHO JR</t>
  </si>
  <si>
    <t>DIERLE NEVES FRAGA</t>
  </si>
  <si>
    <t>17/02/2025 00:00:00</t>
  </si>
  <si>
    <t>17/02/2029 00:00:00</t>
  </si>
  <si>
    <t>R$ 2.194,00</t>
  </si>
  <si>
    <t>RODRIGO LOPES PORTO</t>
  </si>
  <si>
    <t>21/03/2025 00:00:00</t>
  </si>
  <si>
    <t>21/03/2029 00:00:00</t>
  </si>
  <si>
    <t>FLORIANOPOLIS</t>
  </si>
  <si>
    <t>15/12/2025 14:43:22</t>
  </si>
  <si>
    <t>VEICULO PARA TROCA, CONTRATO VENCIDO</t>
  </si>
  <si>
    <t>CARLOS EDUARDO BARBOSA DA SILVA</t>
  </si>
  <si>
    <t>11/02/2025 00:00:00</t>
  </si>
  <si>
    <t>11/02/2029 00:00:00</t>
  </si>
  <si>
    <t>THIAGO PINHEIRO NUNES</t>
  </si>
  <si>
    <t>16/09/2025 12:03:35</t>
  </si>
  <si>
    <t>19/02/2025 00:00:00</t>
  </si>
  <si>
    <t>19/02/2029 00:00:00</t>
  </si>
  <si>
    <t>VICTOR FERREIRA DOS SANTOS</t>
  </si>
  <si>
    <t>11/07/2025 12:48:40</t>
  </si>
  <si>
    <t>Reservado casa cliente</t>
  </si>
  <si>
    <t>ALEXANDRE VANDER MARQUES</t>
  </si>
  <si>
    <t>20/02/2025 00:00:00</t>
  </si>
  <si>
    <t>20/02/2029 00:00:00</t>
  </si>
  <si>
    <t>23/09/2025 14:58:10</t>
  </si>
  <si>
    <t>14/02/2025 00:00:00</t>
  </si>
  <si>
    <t>14/02/2029 00:00:00</t>
  </si>
  <si>
    <t>PO052</t>
  </si>
  <si>
    <t>12/02/2025 00:00:00</t>
  </si>
  <si>
    <t>12/02/2029 00:00:00</t>
  </si>
  <si>
    <t>GIERLISSON VIANA PEREIRA</t>
  </si>
  <si>
    <t>25/02/2025 00:00:00</t>
  </si>
  <si>
    <t>25/02/2029 00:00:00</t>
  </si>
  <si>
    <t>JOSELITO PLACIDO DA SILVA</t>
  </si>
  <si>
    <t>21/02/2025 00:00:00</t>
  </si>
  <si>
    <t>21/02/2029 00:00:00</t>
  </si>
  <si>
    <t>22/10/2025 10:27:20</t>
  </si>
  <si>
    <t>Retrovisor lado esquerdo</t>
  </si>
  <si>
    <t>LINCON DA SILVA SANTOS</t>
  </si>
  <si>
    <t>15/07/2025 17:21:45</t>
  </si>
  <si>
    <t>ROGERIO JESUS DOS SANTOS</t>
  </si>
  <si>
    <t>WANDERLEY MARQUES PEREIRA</t>
  </si>
  <si>
    <t>05/01/2026 15:54:10</t>
  </si>
  <si>
    <t>RAMILSON PEREIRA DE FIGUEIREDO</t>
  </si>
  <si>
    <t>ETSON LUIZ PEREIRA DOS SANTOS</t>
  </si>
  <si>
    <t>21/11/2025 18:07:14</t>
  </si>
  <si>
    <t>CASA CLIENTE-VIVO UBERLANDIA</t>
  </si>
  <si>
    <t>PO120</t>
  </si>
  <si>
    <t>13/02/2025 00:00:00</t>
  </si>
  <si>
    <t>13/02/2029 00:00:00</t>
  </si>
  <si>
    <t>UBERABA</t>
  </si>
  <si>
    <t>FISCAL DE QUALIDADE I</t>
  </si>
  <si>
    <t>RAIMUNDO MOREIRA DA SILVA</t>
  </si>
  <si>
    <t>TECNICO MULTSKILL FO</t>
  </si>
  <si>
    <t>27/06/2025 17:35:39</t>
  </si>
  <si>
    <t>Casa cliente i-systems</t>
  </si>
  <si>
    <t>WENDEL DOS SANTOS RODRIGUES</t>
  </si>
  <si>
    <t>R$ 1.824,00</t>
  </si>
  <si>
    <t>DEIVE TOMAS ALVES</t>
  </si>
  <si>
    <t>05/11/2024 00:00:00</t>
  </si>
  <si>
    <t>05/11/2028 00:00:00</t>
  </si>
  <si>
    <t>03/09/2025 13:53:34</t>
  </si>
  <si>
    <t>EM TRANSPORTE PARA BASE SÃO PAULO</t>
  </si>
  <si>
    <t>PEDRO CELESTINO PINHEIRO FILHO</t>
  </si>
  <si>
    <t>21/01/2025 00:00:00</t>
  </si>
  <si>
    <t>21/01/2029 00:00:00</t>
  </si>
  <si>
    <t>30/12/2025 09:31:00</t>
  </si>
  <si>
    <t>15/01/2025 00:00:00</t>
  </si>
  <si>
    <t>15/01/2029 00:00:00</t>
  </si>
  <si>
    <t>R$ 1.953,00</t>
  </si>
  <si>
    <t>COORDENADOR DE MEDICAO</t>
  </si>
  <si>
    <t>99.92.8</t>
  </si>
  <si>
    <t>22/01/2029 00:00:00</t>
  </si>
  <si>
    <t>R$ 2.497,00</t>
  </si>
  <si>
    <t>TIAGO DOS SANTOS DA SILVA</t>
  </si>
  <si>
    <t>R$ 2.847,00</t>
  </si>
  <si>
    <t>MARCELO SOARES DE MELO</t>
  </si>
  <si>
    <t>03/01/2025 00:00:00</t>
  </si>
  <si>
    <t>03/01/2028 00:00:00</t>
  </si>
  <si>
    <t>LUCAS DO RIO VERDE</t>
  </si>
  <si>
    <t>R$ 5.985,00</t>
  </si>
  <si>
    <t>14/01/2026 14:27:27</t>
  </si>
  <si>
    <t>Está sendo devolvido para o pátio</t>
  </si>
  <si>
    <t>23/12/2024 00:00:00</t>
  </si>
  <si>
    <t>23/12/2028 00:00:00</t>
  </si>
  <si>
    <t>R$ 2.400,00</t>
  </si>
  <si>
    <t>27/06/2025 15:35:44</t>
  </si>
  <si>
    <t>LOGÍSTICA E ALMOXARIFADO SAO PAULO</t>
  </si>
  <si>
    <t>PO073</t>
  </si>
  <si>
    <t>12/12/2024 00:00:00</t>
  </si>
  <si>
    <t>12/12/2028 00:00:00</t>
  </si>
  <si>
    <t>GERENTE OPERACAO SR</t>
  </si>
  <si>
    <t>30/07/2024 00:00:00</t>
  </si>
  <si>
    <t>18/12/2024 00:00:00</t>
  </si>
  <si>
    <t>18/12/2028 00:00:00</t>
  </si>
  <si>
    <t>AIRTON CESAR ARAUJO SILVA</t>
  </si>
  <si>
    <t>19/12/2024 00:00:00</t>
  </si>
  <si>
    <t>19/12/2028 00:00:00</t>
  </si>
  <si>
    <t>10/10/2025 17:35:19</t>
  </si>
  <si>
    <t>JOAO PAULO PEREIRA DE OLIVEIRA</t>
  </si>
  <si>
    <t>15/01/2026 08:08:41</t>
  </si>
  <si>
    <t>RENISON FIGUEIREDO RIBEIRO</t>
  </si>
  <si>
    <t>25/11/2024 00:00:00</t>
  </si>
  <si>
    <t>25/11/2028 00:00:00</t>
  </si>
  <si>
    <t>R$ 1.867,00</t>
  </si>
  <si>
    <t>ZIZINO ARAUJO FREITAS</t>
  </si>
  <si>
    <t>16/12/2024 00:00:00</t>
  </si>
  <si>
    <t>16/12/2028 00:00:00</t>
  </si>
  <si>
    <t>HENRIQUE SOARES DE OLIVEIRA</t>
  </si>
  <si>
    <t>13/12/2024 00:00:00</t>
  </si>
  <si>
    <t>13/12/2028 00:00:00</t>
  </si>
  <si>
    <t>RODRIGO QUEIROZ MAIA</t>
  </si>
  <si>
    <t>REGINALDO CALAZANS DE AMARAL</t>
  </si>
  <si>
    <t>INST MULTI SKILL</t>
  </si>
  <si>
    <t>11/12/2024 00:00:00</t>
  </si>
  <si>
    <t>11/12/2028 00:00:00</t>
  </si>
  <si>
    <t>george.souza@ondacom.com</t>
  </si>
  <si>
    <t>Em transporte para a Base de Santarém - PA</t>
  </si>
  <si>
    <t>MARCOS VINICIUS DOS SANTOS ARAUJO</t>
  </si>
  <si>
    <t>W NET COM VC</t>
  </si>
  <si>
    <t>15.03.1</t>
  </si>
  <si>
    <t>FIBRASIL</t>
  </si>
  <si>
    <t>29/11/2024 00:00:00</t>
  </si>
  <si>
    <t>29/11/2028 00:00:00</t>
  </si>
  <si>
    <t>ATIVO_PARCEIRO W-NET</t>
  </si>
  <si>
    <t>22/11/2024 00:00:00</t>
  </si>
  <si>
    <t>22/11/2028 00:00:00</t>
  </si>
  <si>
    <t>SAIME DA SILVA OLIVEIRA</t>
  </si>
  <si>
    <t>26/11/2024 00:00:00</t>
  </si>
  <si>
    <t>26/11/2028 00:00:00</t>
  </si>
  <si>
    <t>05/12/2025 08:15:42</t>
  </si>
  <si>
    <t>MATHEUS DA LUZ SOARES</t>
  </si>
  <si>
    <t>GLOBAL COMERCIAL LTDA</t>
  </si>
  <si>
    <t>04/12/2025 17:11:35</t>
  </si>
  <si>
    <t>RESERVADO AO PARCEIRO GLOBAL COMERCIAL</t>
  </si>
  <si>
    <t>CANOAS</t>
  </si>
  <si>
    <t>IVAN MOSAYEC SILVA LIMA</t>
  </si>
  <si>
    <t>23/10/2024 00:00:00</t>
  </si>
  <si>
    <t>12/11/2028 00:00:00</t>
  </si>
  <si>
    <t>ROBERTO BARBOSA PINTO</t>
  </si>
  <si>
    <t>29/10/2024 00:00:00</t>
  </si>
  <si>
    <t>07/11/2028 00:00:00</t>
  </si>
  <si>
    <t>VEICULO RESERVADO PARA O SUPERVISOR ROBERTO PINTO</t>
  </si>
  <si>
    <t>ALEXANDRE LUIS BORZAGA</t>
  </si>
  <si>
    <t>SUPERVISOR DE ASSISTENCIA TECNICA II</t>
  </si>
  <si>
    <t>30/10/2028 00:00:00</t>
  </si>
  <si>
    <t>ANDERSON GEAN DA SILVA</t>
  </si>
  <si>
    <t>16/10/2024 00:00:00</t>
  </si>
  <si>
    <t>16/10/2028 00:00:00</t>
  </si>
  <si>
    <t>VITOR HUGO SOUSA COSTA</t>
  </si>
  <si>
    <t>01/11/2024 00:00:00</t>
  </si>
  <si>
    <t>28/11/2028 00:00:00</t>
  </si>
  <si>
    <t>ITAMARANDIBA</t>
  </si>
  <si>
    <t>MARINGÁ</t>
  </si>
  <si>
    <t>09/10/2024 00:00:00</t>
  </si>
  <si>
    <t>SAULO COSTA ARAUJO</t>
  </si>
  <si>
    <t>14/10/2024 00:00:00</t>
  </si>
  <si>
    <t>JOINVILLE</t>
  </si>
  <si>
    <t>HECTOR DANIEL FERMIN RODRIGUEZ</t>
  </si>
  <si>
    <t>SUPERVISOR DE IMPLANTACAO</t>
  </si>
  <si>
    <t>CASA CLIENTE VIVO SAO PAULO</t>
  </si>
  <si>
    <t>PO001</t>
  </si>
  <si>
    <t>10/10/2024 00:00:00</t>
  </si>
  <si>
    <t>EDER ERNESTO CAMPOLIM</t>
  </si>
  <si>
    <t>VEÍCULO ATRAVESSADO E APRESENTANDO INSTABILIDADE DURANTE CURVAS, SOLICITADA A TROCA DA CAIXA DE DIREÇÃO E ALINHAMENTO.</t>
  </si>
  <si>
    <t>DIEGO DOS SANTOS ALMEIDA</t>
  </si>
  <si>
    <t>TECNICO JULIO CEZAR DE BASTOS DESLIGADO. GESTOR EDSON BUSCH SOLITOU RESERVA DO VEÍCULO.</t>
  </si>
  <si>
    <t>JANIO JOSE DOS REIS</t>
  </si>
  <si>
    <t>15/10/2024 00:00:00</t>
  </si>
  <si>
    <t>08/01/2026 14:44:35</t>
  </si>
  <si>
    <t>ERIC VINICIUS OLIVEIRA ROCHA</t>
  </si>
  <si>
    <t>PARACATU</t>
  </si>
  <si>
    <t>NICHOLAS FERNANDES ANDRADE DA SILVA</t>
  </si>
  <si>
    <t>18/12/2025 17:03:45</t>
  </si>
  <si>
    <t>VEICULO NO PATIO EM UBERLANDIA</t>
  </si>
  <si>
    <t>FARLEI DOS REIS PEREIRA DE OLIVEIRA</t>
  </si>
  <si>
    <t>HUDISON FLAVIO RIBEIRO FILHO</t>
  </si>
  <si>
    <t>MONTE CARMELO</t>
  </si>
  <si>
    <t>PABLO SANTOS SILVA</t>
  </si>
  <si>
    <t>PEDRO LIBANIO DA SILVA JUNIOR</t>
  </si>
  <si>
    <t>LUCAS BATISTA SOARES</t>
  </si>
  <si>
    <t>16/09/2025 09:34:24</t>
  </si>
  <si>
    <t>Reservado pelo Jefferson Alves 09/07/2025</t>
  </si>
  <si>
    <t>JUNIOR AGUIAR MOURA</t>
  </si>
  <si>
    <t>11/11/2028 00:00:00</t>
  </si>
  <si>
    <t>10/12/2025 11:45:24</t>
  </si>
  <si>
    <t>COORDENADOR DE OPERACAO III</t>
  </si>
  <si>
    <t>09/08/2024 00:00:00</t>
  </si>
  <si>
    <t>21/11/2024 00:00:00</t>
  </si>
  <si>
    <t>BELEM</t>
  </si>
  <si>
    <t>16/10/2027 00:00:00</t>
  </si>
  <si>
    <t>R$ 5.895,00</t>
  </si>
  <si>
    <t>30/10/2024 00:00:00</t>
  </si>
  <si>
    <t>99.52.8</t>
  </si>
  <si>
    <t>25/10/2024 00:00:00</t>
  </si>
  <si>
    <t>28/10/2027 00:00:00</t>
  </si>
  <si>
    <t>R$ 2.862,00</t>
  </si>
  <si>
    <t>06/08/2024 00:00:00</t>
  </si>
  <si>
    <t>SUPERVISOR DE REDE</t>
  </si>
  <si>
    <t>LUIZ PEDRO DA ROSA</t>
  </si>
  <si>
    <t>ASSISTENTE TEC. DE MANUTENCAO DE FO I</t>
  </si>
  <si>
    <t>19/09/2024 00:00:00</t>
  </si>
  <si>
    <t>08/10/2028 00:00:00</t>
  </si>
  <si>
    <t>Baixa veículo, será entregue veículo reserva para condutor .</t>
  </si>
  <si>
    <t>JEFFERSON BARBOSA DO NASCIMENTO</t>
  </si>
  <si>
    <t>11/09/2024 00:00:00</t>
  </si>
  <si>
    <t>17/09/2028 00:00:00</t>
  </si>
  <si>
    <t>28/10/2025 14:43:05</t>
  </si>
  <si>
    <t>SERA ENTREGUE PARA OURO COLABORADOR</t>
  </si>
  <si>
    <t>MARCELO ADRIANO SILVA</t>
  </si>
  <si>
    <t>30/09/2024 00:00:00</t>
  </si>
  <si>
    <t>01/10/2028 00:00:00</t>
  </si>
  <si>
    <t>07/01/2026 10:19:37</t>
  </si>
  <si>
    <t>VEICULO VAI SER PASSADO PARA O TECNICO MARCELO ADRIANO SILVA</t>
  </si>
  <si>
    <t>GILBERTO VELOSO LEAL</t>
  </si>
  <si>
    <t>TECNICO DE BACKBONE III</t>
  </si>
  <si>
    <t>16/09/2024 00:00:00</t>
  </si>
  <si>
    <t>25/09/2028 00:00:00</t>
  </si>
  <si>
    <t>07/08/2025 15:09:36</t>
  </si>
  <si>
    <t>CARLOS ROBERTO DIAS MODESTO</t>
  </si>
  <si>
    <t>17/09/2024 00:00:00</t>
  </si>
  <si>
    <t>MAYCON APARECIDO FERREIRA GOMES</t>
  </si>
  <si>
    <t>05/12/2028 00:00:00</t>
  </si>
  <si>
    <t>R$ 1.823,00</t>
  </si>
  <si>
    <t>29/12/2025 09:32:20</t>
  </si>
  <si>
    <t>17/10/2024 00:00:00</t>
  </si>
  <si>
    <t>06/11/2028 00:00:00</t>
  </si>
  <si>
    <t>CLAUDIVAN LEAL DA SILVA</t>
  </si>
  <si>
    <t>TIAGO DE JESUS OLIVEIRA</t>
  </si>
  <si>
    <t>22/10/2024 00:00:00</t>
  </si>
  <si>
    <t>31/10/2028 00:00:00</t>
  </si>
  <si>
    <t>30/12/2025 09:33:25</t>
  </si>
  <si>
    <t>Veiculo na Pátio</t>
  </si>
  <si>
    <t>09/10/2028 00:00:00</t>
  </si>
  <si>
    <t>ANDERSON DOS SANTOS BISPO</t>
  </si>
  <si>
    <t>29/10/2025 11:15:40</t>
  </si>
  <si>
    <t>Sem Avarias</t>
  </si>
  <si>
    <t>ITALO RIOS CORDEIRO</t>
  </si>
  <si>
    <t>01/10/2024 00:00:00</t>
  </si>
  <si>
    <t>09/10/2025 09:31:05</t>
  </si>
  <si>
    <t>ADEMIR DE ALMEIDA RODRIGUES</t>
  </si>
  <si>
    <t>03/09/2025 09:20:46</t>
  </si>
  <si>
    <t>EDMAR RODRIGUES DA SILVA</t>
  </si>
  <si>
    <t>RAFAEL SANTOS OLIVEIRA</t>
  </si>
  <si>
    <t>08/10/2024 00:00:00</t>
  </si>
  <si>
    <t>30/06/2025 09:00:05</t>
  </si>
  <si>
    <t>Casa cliente I-systems</t>
  </si>
  <si>
    <t>DEIVERSON FRANCKLIN FERREIRA</t>
  </si>
  <si>
    <t>ALEXANDRE SANTANA SANTOS</t>
  </si>
  <si>
    <t>03/09/2025 09:28:37</t>
  </si>
  <si>
    <t>22/10/2028 00:00:00</t>
  </si>
  <si>
    <t>FLAVIO GOIS DE DEUS</t>
  </si>
  <si>
    <t>25/09/2024 00:00:00</t>
  </si>
  <si>
    <t>07/07/2025 15:23:04</t>
  </si>
  <si>
    <t>CASA CLIENTE I-SYSTEMS</t>
  </si>
  <si>
    <t>DANIEL SOARES DE SOUZA</t>
  </si>
  <si>
    <t>27/09/2024 00:00:00</t>
  </si>
  <si>
    <t>04/11/2028 00:00:00</t>
  </si>
  <si>
    <t>ANDRE PEREIRA DA SILVA</t>
  </si>
  <si>
    <t>29/09/2025 15:49:28</t>
  </si>
  <si>
    <t>veiculo em patio</t>
  </si>
  <si>
    <t>CARLOS AUGUSTO PEDROSO RIBEIRO BORGES</t>
  </si>
  <si>
    <t>10/10/2028 00:00:00</t>
  </si>
  <si>
    <t>12/06/2025 11:37:54</t>
  </si>
  <si>
    <t>WESLEY SOUSA DE CARVALHO</t>
  </si>
  <si>
    <t>18/11/2028 00:00:00</t>
  </si>
  <si>
    <t>12/09/2025 11:38:54</t>
  </si>
  <si>
    <t>JANDER HILTON RODRIGUES FLORES</t>
  </si>
  <si>
    <t>16/09/2028 00:00:00</t>
  </si>
  <si>
    <t>FELIPE QUEIROZ DE OLIVEIRA</t>
  </si>
  <si>
    <t>04/09/2025 08:54:33</t>
  </si>
  <si>
    <t>KLEBER CUNHA DE SOUZA</t>
  </si>
  <si>
    <t>18/09/2024 00:00:00</t>
  </si>
  <si>
    <t>18/09/2028 00:00:00</t>
  </si>
  <si>
    <t>GABRIEL SOUSA SILVA DE CARVALHO</t>
  </si>
  <si>
    <t>23/10/2028 00:00:00</t>
  </si>
  <si>
    <t>JEFFERSON SANTOS DA ENCARNACAO</t>
  </si>
  <si>
    <t>13/11/2025 08:18:22</t>
  </si>
  <si>
    <t>JOSEVALDO DA CONCEICAO SANTANA</t>
  </si>
  <si>
    <t>03/07/2025 09:43:29</t>
  </si>
  <si>
    <t>ANTONIO CLAUDIO DA SILVA TEIXEIRA</t>
  </si>
  <si>
    <t>13/11/2028 00:00:00</t>
  </si>
  <si>
    <t>LEANDRO MOURA SAO JOSE</t>
  </si>
  <si>
    <t>09/07/2025 09:10:03</t>
  </si>
  <si>
    <t>RUBENS DIOGENS SILVA</t>
  </si>
  <si>
    <t>10/12/2025 09:08:05</t>
  </si>
  <si>
    <t>ROBERTO MOURA FERREIRA</t>
  </si>
  <si>
    <t>WAGNER BARTOLOMEU MOREIRA DA CRUZ</t>
  </si>
  <si>
    <t>24/11/2025 10:29:06</t>
  </si>
  <si>
    <t>SEM AVARIA</t>
  </si>
  <si>
    <t>VALDEILTON BERTO DA SILVA FILHO</t>
  </si>
  <si>
    <t>09/12/2025 12:19:35</t>
  </si>
  <si>
    <t>WALTER GONCALVES CIQUEIRA JUNIOR</t>
  </si>
  <si>
    <t>30/09/2028 00:00:00</t>
  </si>
  <si>
    <t>15/01/2026 09:54:04</t>
  </si>
  <si>
    <t>Parabrisa trincado</t>
  </si>
  <si>
    <t>MARCOS DOS SANTOS REIS</t>
  </si>
  <si>
    <t>08/01/2026 10:17:01</t>
  </si>
  <si>
    <t>LUAN VICTOR CRISOSTOMO DOS SANTOS</t>
  </si>
  <si>
    <t>18/10/2024 00:00:00</t>
  </si>
  <si>
    <t>07/08/2025 14:23:43</t>
  </si>
  <si>
    <t>GEOVANNI RODRIGUES DOURADO</t>
  </si>
  <si>
    <t>HERCULES RAMOS DA SILVA</t>
  </si>
  <si>
    <t>27/08/2025 08:27:09</t>
  </si>
  <si>
    <t>JENILSON CERQUEIRA PINHEIRO DA SILVA</t>
  </si>
  <si>
    <t>CASSIO CRUZ MACIEL</t>
  </si>
  <si>
    <t>24/09/2024 00:00:00</t>
  </si>
  <si>
    <t>24/09/2028 00:00:00</t>
  </si>
  <si>
    <t>FAGNER CINOBELINO DA SILVA</t>
  </si>
  <si>
    <t>ITALO REINAN VERGNE DOS REIS</t>
  </si>
  <si>
    <t>24/12/2025 09:33:05</t>
  </si>
  <si>
    <t>SINISTRO COM CULPABILIDADE DO TERCEIRO</t>
  </si>
  <si>
    <t>KELVIN CLEITON DE ABREU CRUZ</t>
  </si>
  <si>
    <t>11/10/2024 00:00:00</t>
  </si>
  <si>
    <t>12/11/2025 16:50:19</t>
  </si>
  <si>
    <t>TARCISIO MORAIS SILVA</t>
  </si>
  <si>
    <t>08/01/2026 16:06:14</t>
  </si>
  <si>
    <t>HAMILTON CHAVES SANTOS</t>
  </si>
  <si>
    <t>14/01/2026 08:46:01</t>
  </si>
  <si>
    <t>Veiculo em manutenção</t>
  </si>
  <si>
    <t>EDERSON FABRICIO DA SILVA</t>
  </si>
  <si>
    <t>14/01/2026 18:58:12</t>
  </si>
  <si>
    <t>Avarias na moldura traseira do lado direito amassado porta traseira direita amassado nas duas portas do lado esquerdo avarias na coluna superior direita acrescentando avaria no para-choque dianteiro no capô e alguns arranhados no para-choque traseiro.</t>
  </si>
  <si>
    <t>ANDREIA MOREIRA DOS SANTOS</t>
  </si>
  <si>
    <t>TRÊS LAGOAS</t>
  </si>
  <si>
    <t>JANDERSON MOREIRA DOS REIS</t>
  </si>
  <si>
    <t>31/12/2025 14:05:45</t>
  </si>
  <si>
    <t>ANTONIO SANTIAGO REGIS DE JESUS</t>
  </si>
  <si>
    <t>04/10/2024 00:00:00</t>
  </si>
  <si>
    <t>PHILIPE NATHAN FERNANDES ALVES</t>
  </si>
  <si>
    <t>02/10/2024 00:00:00</t>
  </si>
  <si>
    <t>07/07/2025 15:36:21</t>
  </si>
  <si>
    <t>LUIZ FERNANDO GOMES CAMARGO</t>
  </si>
  <si>
    <t>09/12/2025 12:07:37</t>
  </si>
  <si>
    <t>PABLO HENRIQUE ROSA DOS SANTOS</t>
  </si>
  <si>
    <t>09/12/2025 12:05:38</t>
  </si>
  <si>
    <t>AVARIA NO PARACHOQUE DIANTEIRO NO TAMPÃO DO PORTA MALA E NA RODA DIREITA TRAZEIRA</t>
  </si>
  <si>
    <t>07/10/2024 00:00:00</t>
  </si>
  <si>
    <t>VEÍCULO DEVOLVIDO PELO EX COLABORADOR CARLOS DANIEL NO ATO DA SUA DEMISSÃO</t>
  </si>
  <si>
    <t>NELSON PIQUET SILVA FELIX</t>
  </si>
  <si>
    <t>20/10/2025 15:06:32</t>
  </si>
  <si>
    <t>sujo</t>
  </si>
  <si>
    <t>MARCOS ANTONIO FERNANDES DE SOUZA</t>
  </si>
  <si>
    <t>03/07/2025 12:55:50</t>
  </si>
  <si>
    <t>NATANAEL DE ALMEIDA GAMA</t>
  </si>
  <si>
    <t>04/09/2025 11:35:29</t>
  </si>
  <si>
    <t>Ok</t>
  </si>
  <si>
    <t>COORDENADOR DE CAMPO</t>
  </si>
  <si>
    <t>09/07/2025 15:44:46</t>
  </si>
  <si>
    <t>CASA CLIENTE I-SYSTEMS NOVA CONTRATAÇÃO RESERVADO DESDE 08/07/2025</t>
  </si>
  <si>
    <t>JOAO VITOR BARRETO ALMEIDA</t>
  </si>
  <si>
    <t>29/08/2025 07:56:53</t>
  </si>
  <si>
    <t>LUCIANO SANTOS DO NASCIMENTO</t>
  </si>
  <si>
    <t>JEORBSON NERES CRUZ</t>
  </si>
  <si>
    <t>05/11/2025 14:16:01</t>
  </si>
  <si>
    <t>Patio 09/10/25</t>
  </si>
  <si>
    <t>PEDRO HUGO OLIVEIRA SANTANA NINCK</t>
  </si>
  <si>
    <t>08/01/2026 14:10:42</t>
  </si>
  <si>
    <t>BRUNO WILLIAM OLIVEIRA SANTOS</t>
  </si>
  <si>
    <t>GABRIEL SERAFIM OLIVEIRA</t>
  </si>
  <si>
    <t>FRANCISCO CARLOS SANTOS LIMA</t>
  </si>
  <si>
    <t>05/11/2025 08:24:06</t>
  </si>
  <si>
    <t>Sujo  Sem avarias</t>
  </si>
  <si>
    <t>JURANDIR DO NASCIMENTO JUNIOR</t>
  </si>
  <si>
    <t>JONATHAS FERREIRA DA SILVA</t>
  </si>
  <si>
    <t>17/07/2025 11:26:29</t>
  </si>
  <si>
    <t>HELIO FERREIRA SAMPAIO</t>
  </si>
  <si>
    <t>LUCAS ALVES DE FREITAS</t>
  </si>
  <si>
    <t>16/10/2025 14:40:48</t>
  </si>
  <si>
    <t>AGUARDANDO NOVA ALOCAÇÃO APÓS DESLIGAMENTO EM 03/09 - Fernando Vitorio da Silva</t>
  </si>
  <si>
    <t>RAFAEL DE ALMEIDA FORATINI</t>
  </si>
  <si>
    <t>REGINALDO DOS SANTOS</t>
  </si>
  <si>
    <t>14/01/2026 10:55:02</t>
  </si>
  <si>
    <t>VEÍCULO DEVOLVIDO PELO COLABORADOR REGINALDO PARA O ÍNICIO DAS SUAS FÉRIAS</t>
  </si>
  <si>
    <t>PAULO HENRIQUE SILVA LEITE</t>
  </si>
  <si>
    <t>reservado</t>
  </si>
  <si>
    <t>JOAO MATEUS BATISTA GOMES MOREIRA</t>
  </si>
  <si>
    <t>29/12/2025 10:56:49</t>
  </si>
  <si>
    <t>ODAIR GONCALVES DA SILVA</t>
  </si>
  <si>
    <t>02/12/2025 16:32:30</t>
  </si>
  <si>
    <t>ITALO BRUNO COSTA SANTANA</t>
  </si>
  <si>
    <t>03/12/2025 13:56:09</t>
  </si>
  <si>
    <t>Veiculo com avaria na lateral</t>
  </si>
  <si>
    <t>06/09/2024 00:00:00</t>
  </si>
  <si>
    <t>12/09/2024 00:00:00</t>
  </si>
  <si>
    <t>ROGERIO CRUVINEL DE SOUSA</t>
  </si>
  <si>
    <t>07/01/2026 12:47:41</t>
  </si>
  <si>
    <t>JEFFERSON DOS SANTOS MENEZES DA SILVA</t>
  </si>
  <si>
    <t>14/01/2026 18:31:15</t>
  </si>
  <si>
    <t>PAULO HENRIQUE BARROS LIMA</t>
  </si>
  <si>
    <t>03/12/2025 13:51:02</t>
  </si>
  <si>
    <t>Manutenção</t>
  </si>
  <si>
    <t>GABRIEL FIDELIS CARDOSO DE SOUZA</t>
  </si>
  <si>
    <t>23/07/2025 17:03:57</t>
  </si>
  <si>
    <t>DARLIVAN DE JESUS SILVA</t>
  </si>
  <si>
    <t>07/01/2026 12:49:12</t>
  </si>
  <si>
    <t>EDWAN LOPES QUARESMA</t>
  </si>
  <si>
    <t>26/09/2024 00:00:00</t>
  </si>
  <si>
    <t>SIDINEI NIUMAR WALACHESKI</t>
  </si>
  <si>
    <t>ESPECIALISTA OPERACIONAL DE PI II</t>
  </si>
  <si>
    <t>24/10/2028 00:00:00</t>
  </si>
  <si>
    <t>GABRIEL RIBEIRO DORIA</t>
  </si>
  <si>
    <t>02/10/2028 00:00:00</t>
  </si>
  <si>
    <t>BAIXA</t>
  </si>
  <si>
    <t>COORDENADOR DE OPERACAO I</t>
  </si>
  <si>
    <t>03/09/2024 12:00:00</t>
  </si>
  <si>
    <t>03/09/2028 12:00:00</t>
  </si>
  <si>
    <t>R$ 3.937,12</t>
  </si>
  <si>
    <t>04/10/2025 10:14:01</t>
  </si>
  <si>
    <t>motor</t>
  </si>
  <si>
    <t>GERENTE OPERACAO JR</t>
  </si>
  <si>
    <t>04/10/2025 10:15:44</t>
  </si>
  <si>
    <t>03/11/2025 15:33:15</t>
  </si>
  <si>
    <t>PROBLEMA NO AR CONDICIONADO.  TROCA DA CAIXA EVAPORADORA</t>
  </si>
  <si>
    <t>COORDENADOR DE TI</t>
  </si>
  <si>
    <t>99.58.8</t>
  </si>
  <si>
    <t>04/10/2025 10:13:18</t>
  </si>
  <si>
    <t>04/10/2025 10:14:30</t>
  </si>
  <si>
    <t>PO121</t>
  </si>
  <si>
    <t>SINISTRO</t>
  </si>
  <si>
    <t>FABIO LASCOSCH COSTA 21381013805</t>
  </si>
  <si>
    <t>COLABORADOR</t>
  </si>
  <si>
    <t>04/10/2025 10:15:02</t>
  </si>
  <si>
    <t>99.51.8</t>
  </si>
  <si>
    <t>R$ 5.224,96</t>
  </si>
  <si>
    <t>04/10/2025 10:17:08</t>
  </si>
  <si>
    <t>12/06/2024 00:00:00</t>
  </si>
  <si>
    <t>10/09/2024 00:00:00</t>
  </si>
  <si>
    <t>10/09/2028 00:00:00</t>
  </si>
  <si>
    <t>TO</t>
  </si>
  <si>
    <t>PALMAS</t>
  </si>
  <si>
    <t>FABIO ALVES BARBOSA</t>
  </si>
  <si>
    <t>11/12/2025 14:36:12</t>
  </si>
  <si>
    <t>10/11/2023 00:00:00</t>
  </si>
  <si>
    <t>15/11/2026 00:00:00</t>
  </si>
  <si>
    <t>R$ 1.730,00</t>
  </si>
  <si>
    <t>13/11/2023 00:00:00</t>
  </si>
  <si>
    <t>16/11/2026 00:00:00</t>
  </si>
  <si>
    <t>10/06/2024 00:00:00</t>
  </si>
  <si>
    <t>03/06/2028 00:00:00</t>
  </si>
  <si>
    <t>IMPERATRIZ</t>
  </si>
  <si>
    <t>06/06/2024 00:00:00</t>
  </si>
  <si>
    <t>14/07/2023 00:00:00</t>
  </si>
  <si>
    <t>07/07/2026 00:00:00</t>
  </si>
  <si>
    <t>R$ 2.373,08</t>
  </si>
  <si>
    <t>WELINGTON NUNES GONZAGA</t>
  </si>
  <si>
    <t>30/04/2024 00:00:00</t>
  </si>
  <si>
    <t>03/05/2027 00:00:00</t>
  </si>
  <si>
    <t>R$ 1.822,03</t>
  </si>
  <si>
    <t>16/02/2023 00:00:00</t>
  </si>
  <si>
    <t>09/02/2026 00:00:00</t>
  </si>
  <si>
    <t>18/01/2024 00:00:00</t>
  </si>
  <si>
    <t>11/01/2027 00:00:00</t>
  </si>
  <si>
    <t>R$ 2.530,04</t>
  </si>
  <si>
    <t>GABRIEL LISBOA FERREIRA</t>
  </si>
  <si>
    <t>09/03/2023 00:00:00</t>
  </si>
  <si>
    <t>02/03/2026 00:00:00</t>
  </si>
  <si>
    <t>R$ 1.886,91</t>
  </si>
  <si>
    <t>JULCIMAR MACIEL DE LIMA</t>
  </si>
  <si>
    <t>20/08/2024 00:00:00</t>
  </si>
  <si>
    <t>13/08/2028 00:00:00</t>
  </si>
  <si>
    <t>13/10/2025 10:49:06</t>
  </si>
  <si>
    <t>Reservado para TIM, autorizado pela Renata Marinho e aprovado por Fabio Gonzaga.</t>
  </si>
  <si>
    <t>29/07/2028 00:00:00</t>
  </si>
  <si>
    <t>05/06/2023 00:00:00</t>
  </si>
  <si>
    <t>28/05/2026 00:00:00</t>
  </si>
  <si>
    <t>R$ 1.904,54</t>
  </si>
  <si>
    <t>08/01/2024 00:00:00</t>
  </si>
  <si>
    <t>01/01/2027 00:00:00</t>
  </si>
  <si>
    <t>ALENCAR RAZADOR</t>
  </si>
  <si>
    <t>RENATO CORDEIRO</t>
  </si>
  <si>
    <t>05/08/2024 00:00:00</t>
  </si>
  <si>
    <t>28/07/2028 00:00:00</t>
  </si>
  <si>
    <t>CAMPINAS</t>
  </si>
  <si>
    <t>14/01/2026 11:40:54</t>
  </si>
  <si>
    <t>09/02/2023 00:00:00</t>
  </si>
  <si>
    <t>02/02/2026 00:00:00</t>
  </si>
  <si>
    <t>31/03/2023 00:00:00</t>
  </si>
  <si>
    <t>24/03/2026 00:00:00</t>
  </si>
  <si>
    <t>R$ 2.929,29</t>
  </si>
  <si>
    <t>20/03/2024 00:00:00</t>
  </si>
  <si>
    <t>13/03/2027 00:00:00</t>
  </si>
  <si>
    <t>R$ 2.519,98</t>
  </si>
  <si>
    <t>28/07/2023 00:00:00</t>
  </si>
  <si>
    <t>21/07/2026 00:00:00</t>
  </si>
  <si>
    <t>VEÍCULO DEVOLVIDO PELO FUNCIONÁRIO PARA O GOZO DE SUAS FÉRIAS</t>
  </si>
  <si>
    <t>PAULO HENRIQUE COSTA</t>
  </si>
  <si>
    <t>26/11/2025 15:18:23</t>
  </si>
  <si>
    <t>veículo bateu o motor</t>
  </si>
  <si>
    <t>20/12/2023 00:00:00</t>
  </si>
  <si>
    <t>13/12/2026 00:00:00</t>
  </si>
  <si>
    <t>R$ 1.806,16</t>
  </si>
  <si>
    <t>26/04/2024 00:00:00</t>
  </si>
  <si>
    <t>19/04/2027 00:00:00</t>
  </si>
  <si>
    <t>R$ 1.832,59</t>
  </si>
  <si>
    <t>ALESSANDRO DOS SANTOS CORREIA</t>
  </si>
  <si>
    <t>31/05/2023 00:00:00</t>
  </si>
  <si>
    <t>24/05/2026 00:00:00</t>
  </si>
  <si>
    <t>R$ 1.918,72</t>
  </si>
  <si>
    <t>RENAN MOITINHO DE ALMEIDA</t>
  </si>
  <si>
    <t>09/09/2025 09:41:07</t>
  </si>
  <si>
    <t>Parachoque diant quebrado, paralama esquerdo amassado e sem moldura, portas lado esquerdo amassadas</t>
  </si>
  <si>
    <t>ALISSON CRISTIANO DA SILVA</t>
  </si>
  <si>
    <t>10/08/2023 00:00:00</t>
  </si>
  <si>
    <t>03/08/2026 00:00:00</t>
  </si>
  <si>
    <t>LONDRINA</t>
  </si>
  <si>
    <t>R$ 2.866,27</t>
  </si>
  <si>
    <t>LEONARDO AMARAL DE OLIVEIRA</t>
  </si>
  <si>
    <t>16/01/2024 00:00:00</t>
  </si>
  <si>
    <t>09/01/2027 00:00:00</t>
  </si>
  <si>
    <t>06/10/2025 18:00:48</t>
  </si>
  <si>
    <t>27/03/2023 00:00:00</t>
  </si>
  <si>
    <t>20/03/2026 00:00:00</t>
  </si>
  <si>
    <t>CARLOS SILVIO NERES BARBOSA</t>
  </si>
  <si>
    <t>11/08/2023 00:00:00</t>
  </si>
  <si>
    <t>04/08/2026 00:00:00</t>
  </si>
  <si>
    <t>12/01/2026 11:01:48</t>
  </si>
  <si>
    <t>16/08/2024 00:00:00</t>
  </si>
  <si>
    <t>09/08/2028 00:00:00</t>
  </si>
  <si>
    <t>FROTAS DE VEÍCULOS CURITIBA</t>
  </si>
  <si>
    <t>PO085</t>
  </si>
  <si>
    <t>06/04/2024 00:00:00</t>
  </si>
  <si>
    <t>29/03/2027 00:00:00</t>
  </si>
  <si>
    <t>R$ 1.808,86</t>
  </si>
  <si>
    <t>19/06/2024 00:00:00</t>
  </si>
  <si>
    <t>12/06/2028 00:00:00</t>
  </si>
  <si>
    <t>21/11/2028 00:00:00</t>
  </si>
  <si>
    <t>JOAO MIGUEL FERNANDES ASSIS</t>
  </si>
  <si>
    <t>27/10/2025 15:25:35</t>
  </si>
  <si>
    <t>DANIMAR DA SILVA</t>
  </si>
  <si>
    <t>WILLIAN DE LIRA PESSOA</t>
  </si>
  <si>
    <t>27/08/2024 00:00:00</t>
  </si>
  <si>
    <t>20/08/2028 00:00:00</t>
  </si>
  <si>
    <t>10/09/2025 09:39:37</t>
  </si>
  <si>
    <t>CONDUTOR JONAS RODRIGUES DO VALE ~ 6857 DE FERIAS</t>
  </si>
  <si>
    <t>26/08/2024 00:00:00</t>
  </si>
  <si>
    <t>19/08/2028 00:00:00</t>
  </si>
  <si>
    <t>LAYLSON DA SILVA OLIVEIRA</t>
  </si>
  <si>
    <t>LUCAS RAFAEL PEREIRA ALQUIMIN</t>
  </si>
  <si>
    <t>KELVEEN SAGRILO CLEMENTE</t>
  </si>
  <si>
    <t>03/09/2024 00:00:00</t>
  </si>
  <si>
    <t>04/09/2028 00:00:00</t>
  </si>
  <si>
    <t>R$ 1.938,47</t>
  </si>
  <si>
    <t>09/10/2025 17:24:03</t>
  </si>
  <si>
    <t>CONDUTOR WEBER MANOEL CORREA DA SILVA, ABANDONOU VEICULO EM VIA PUBLICA E FOI PARA CASA, VEICULO ESTA SENDO ENTREGUE A OUTRO COLABORADOR CONFORME NOVO CHECKLIST</t>
  </si>
  <si>
    <t>VINICIUS PEREIRA DE ANDRADE</t>
  </si>
  <si>
    <t>IVAN FELICIANO DE ANDRADE</t>
  </si>
  <si>
    <t>14/11/2024 00:00:00</t>
  </si>
  <si>
    <t>14/11/2028 00:00:00</t>
  </si>
  <si>
    <t>25/06/2025 17:48:27</t>
  </si>
  <si>
    <t>JORGE CLAUDIO ZARATE SAROBE</t>
  </si>
  <si>
    <t>14/10/2025 15:35:37</t>
  </si>
  <si>
    <t>RESERVADO PARA TROCA COM SAVEIRO EDI4I76 EM PORTO ALEGRE. ESTÁ SENDO REMANEJADO DE JOAÇABA/SC PARA PORTO ALEGRE/RS, PREVISAO 15/09/2025.</t>
  </si>
  <si>
    <t>PAULO HENRIQUE TEIXEIRA DE MOURA</t>
  </si>
  <si>
    <t>CALDAS NOVAS</t>
  </si>
  <si>
    <t>05/01/2026 10:21:44</t>
  </si>
  <si>
    <t>DANILO PEREIRA NOVAES</t>
  </si>
  <si>
    <t>27/06/2025 17:06:35</t>
  </si>
  <si>
    <t>HENRIQUE BARBOSA DA SILVA</t>
  </si>
  <si>
    <t>07/01/2026 09:57:48</t>
  </si>
  <si>
    <t>Falhando</t>
  </si>
  <si>
    <t>02/06/2023 00:00:00</t>
  </si>
  <si>
    <t>25/05/2026 00:00:00</t>
  </si>
  <si>
    <t>CLEISON DE LIMA ARAUJO</t>
  </si>
  <si>
    <t>05/11/2025 13:52:09</t>
  </si>
  <si>
    <t>Massivo regional e UF (2410250029)</t>
  </si>
  <si>
    <t>ALMIR DIAS DE MIRANDA</t>
  </si>
  <si>
    <t>31/07/2024 00:00:00</t>
  </si>
  <si>
    <t>23/07/2027 00:00:00</t>
  </si>
  <si>
    <t>01/10/2025 08:58:27</t>
  </si>
  <si>
    <t>...</t>
  </si>
  <si>
    <t>LUCAS VICENTE DE PAULA</t>
  </si>
  <si>
    <t>05/04/2023 00:00:00</t>
  </si>
  <si>
    <t>28/03/2026 00:00:00</t>
  </si>
  <si>
    <t>R$ 2.541,43</t>
  </si>
  <si>
    <t>14/01/2026 09:50:14</t>
  </si>
  <si>
    <t>PAULO ENRIQUE NAVARRO</t>
  </si>
  <si>
    <t>20/04/2023 00:00:00</t>
  </si>
  <si>
    <t>13/04/2026 00:00:00</t>
  </si>
  <si>
    <t>R$ 3.034,69</t>
  </si>
  <si>
    <t>23/07/2025 08:58:09</t>
  </si>
  <si>
    <t>20/02/2026 00:00:00</t>
  </si>
  <si>
    <t>FILIPE TADEU DE SOUZA COSTA</t>
  </si>
  <si>
    <t>08/05/2023 00:00:00</t>
  </si>
  <si>
    <t>01/05/2026 00:00:00</t>
  </si>
  <si>
    <t>R$ 3.051,68</t>
  </si>
  <si>
    <t>JULIO DE MELO NETO</t>
  </si>
  <si>
    <t>0808</t>
  </si>
  <si>
    <t>08/12/2025 12:09:50</t>
  </si>
  <si>
    <t>27/07/2023 00:00:00</t>
  </si>
  <si>
    <t>20/07/2026 00:00:00</t>
  </si>
  <si>
    <t>ODIRLEI ROGERIO DA SILVA</t>
  </si>
  <si>
    <t>12/08/2024 00:00:00</t>
  </si>
  <si>
    <t>05/08/2028 00:00:00</t>
  </si>
  <si>
    <t>SERGIO MARINO</t>
  </si>
  <si>
    <t>11.09.1</t>
  </si>
  <si>
    <t>18/06/2024 00:00:00</t>
  </si>
  <si>
    <t>11/06/2028 00:00:00</t>
  </si>
  <si>
    <t>12/09/2025 15:29:18</t>
  </si>
  <si>
    <t>Passar para outro colaborador</t>
  </si>
  <si>
    <t>MANUTENCAO LIGGA CASCAVEL</t>
  </si>
  <si>
    <t>PO0124</t>
  </si>
  <si>
    <t>19/06/2023 00:00:00</t>
  </si>
  <si>
    <t>12/06/2026 00:00:00</t>
  </si>
  <si>
    <t>R$ 6.568,38</t>
  </si>
  <si>
    <t>VEICULO DEVOLVIDO DESLIGAMENTO EDUARDO DOS SANTOS. Veículo reservado para recurso novo a pedido de Valdinei Narciso.</t>
  </si>
  <si>
    <t>BRUNO SANTOS DO VALE</t>
  </si>
  <si>
    <t>11/12/2025 14:34:06</t>
  </si>
  <si>
    <t>CARLOS HENRIQUE LOPES DA ROCHA</t>
  </si>
  <si>
    <t>14/12/2023 00:00:00</t>
  </si>
  <si>
    <t>07/12/2026 00:00:00</t>
  </si>
  <si>
    <t>08/10/2025 15:24:13</t>
  </si>
  <si>
    <t>Bateu parachoque diant</t>
  </si>
  <si>
    <t>R$ 1.697,37</t>
  </si>
  <si>
    <t>MARCOS VINICIUS SANTOS</t>
  </si>
  <si>
    <t>17/01/2024 00:00:00</t>
  </si>
  <si>
    <t>10/01/2027 00:00:00</t>
  </si>
  <si>
    <t>R$ 1.813,20</t>
  </si>
  <si>
    <t>20/10/2025 17:46:34</t>
  </si>
  <si>
    <t>Retrovisor lado esquerdo, parachoque dianteiro</t>
  </si>
  <si>
    <t>RAFAEL DA SILVA ALMEIDA GIOVANI</t>
  </si>
  <si>
    <t>02/05/2024 00:00:00</t>
  </si>
  <si>
    <t>25/04/2027 00:00:00</t>
  </si>
  <si>
    <t>R$ 2.318,00</t>
  </si>
  <si>
    <t>03/07/2025 13:28:16</t>
  </si>
  <si>
    <t>MICHEL GOMES DO NASCIMENTO</t>
  </si>
  <si>
    <t>11/12/2025 14:21:21</t>
  </si>
  <si>
    <t>COORD DE OPERACAO</t>
  </si>
  <si>
    <t>25/07/2023 00:00:00</t>
  </si>
  <si>
    <t>18/07/2026 00:00:00</t>
  </si>
  <si>
    <t>02/08/2023 00:00:00</t>
  </si>
  <si>
    <t>25/07/2026 00:00:00</t>
  </si>
  <si>
    <t>R$ 2.257,94</t>
  </si>
  <si>
    <t>FRANCISCO PEREIRA DA ROCHA</t>
  </si>
  <si>
    <t>13/05/2024 00:00:00</t>
  </si>
  <si>
    <t>06/05/2027 00:00:00</t>
  </si>
  <si>
    <t>06/11/2025 08:35:27</t>
  </si>
  <si>
    <t>02/08/2024 00:00:00</t>
  </si>
  <si>
    <t>02/08/2027 00:00:00</t>
  </si>
  <si>
    <t>troca de pneus diant</t>
  </si>
  <si>
    <t>WENDELL BASTOS GONCALVES</t>
  </si>
  <si>
    <t>RENATO SILVA PEREIRA</t>
  </si>
  <si>
    <t>01/06/2023 00:00:00</t>
  </si>
  <si>
    <t>Motor</t>
  </si>
  <si>
    <t>PATRICK ANICETO MARTINS</t>
  </si>
  <si>
    <t>19/04/2024 00:00:00</t>
  </si>
  <si>
    <t>12/04/2027 00:00:00</t>
  </si>
  <si>
    <t>RALPH MAXWELL DE SOUSA JESUS</t>
  </si>
  <si>
    <t>JORGE LUCAS MARTINS</t>
  </si>
  <si>
    <t>12/12/2025 08:18:19</t>
  </si>
  <si>
    <t>22/03/2024 00:00:00</t>
  </si>
  <si>
    <t>15/03/2027 00:00:00</t>
  </si>
  <si>
    <t>R$ 1.883,68</t>
  </si>
  <si>
    <t>09/06/2023 00:00:00</t>
  </si>
  <si>
    <t>02/06/2026 00:00:00</t>
  </si>
  <si>
    <t>CASA CLIENTE-VIVO GOIANIA</t>
  </si>
  <si>
    <t>PO089</t>
  </si>
  <si>
    <t>11/12/2025 14:19:32</t>
  </si>
  <si>
    <t>veiculo nao funciona</t>
  </si>
  <si>
    <t>R$ 1.885,80</t>
  </si>
  <si>
    <t>Parachoque dianteiro e farol diant direito</t>
  </si>
  <si>
    <t>Parachoque dianteiro quebrado e lanterna dianteiro lado esquerdo quebrado</t>
  </si>
  <si>
    <t>LEANDRO SILVA DAMASCENO</t>
  </si>
  <si>
    <t>16/12/2025 15:09:45</t>
  </si>
  <si>
    <t>JEAN VITOR DANIELUK</t>
  </si>
  <si>
    <t>14/05/2024 00:00:00</t>
  </si>
  <si>
    <t>07/05/2027 00:00:00</t>
  </si>
  <si>
    <t>13/06/2024 00:00:00</t>
  </si>
  <si>
    <t>MANUTENCAO FO   BACKBONE TIM JOACABA</t>
  </si>
  <si>
    <t>PO027</t>
  </si>
  <si>
    <t>SILVIO FELDE</t>
  </si>
  <si>
    <t>21/06/2024 00:00:00</t>
  </si>
  <si>
    <t>14/06/2027 00:00:00</t>
  </si>
  <si>
    <t>11/07/2025 15:54:22</t>
  </si>
  <si>
    <t>WILLAMES DE OLIVEIRA MOURA</t>
  </si>
  <si>
    <t>12/12/2025 09:09:32</t>
  </si>
  <si>
    <t>CLAUDIO DE SOUZA PEREIRA</t>
  </si>
  <si>
    <t>11/12/2025 14:32:54</t>
  </si>
  <si>
    <t>Reservado casa cliente i system IHS</t>
  </si>
  <si>
    <t>CLEVERTON SZENCZUK</t>
  </si>
  <si>
    <t>29/07/2024 00:00:00</t>
  </si>
  <si>
    <t>22/07/2027 00:00:00</t>
  </si>
  <si>
    <t>14/07/2025 11:16:04</t>
  </si>
  <si>
    <t>Reservado frota sp</t>
  </si>
  <si>
    <t>MANUTENÇÃO PLANTA INTERNA-TIM CURITIBA</t>
  </si>
  <si>
    <t>PO084</t>
  </si>
  <si>
    <t>02/04/2024 00:00:00</t>
  </si>
  <si>
    <t>25/03/2027 00:00:00</t>
  </si>
  <si>
    <t>R$ 2.552,97</t>
  </si>
  <si>
    <t>VEICULO EM LONDRINA</t>
  </si>
  <si>
    <t>14/03/2023 00:00:00</t>
  </si>
  <si>
    <t>07/03/2026 00:00:00</t>
  </si>
  <si>
    <t>R$ 1.883,57</t>
  </si>
  <si>
    <t>DANIEL FERREIRA SILVEIRA</t>
  </si>
  <si>
    <t>20/02/2024 00:00:00</t>
  </si>
  <si>
    <t>13/02/2027 00:00:00</t>
  </si>
  <si>
    <t>R$ 1.818,28</t>
  </si>
  <si>
    <t>CLAYTON CASTRO DO VALE</t>
  </si>
  <si>
    <t>24/09/2025 13:46:38</t>
  </si>
  <si>
    <t>Moldura porta traseira direita, capa maçaneta porta motorista</t>
  </si>
  <si>
    <t>CLAUDIO ROBERTO OLIVEIRA</t>
  </si>
  <si>
    <t>0788</t>
  </si>
  <si>
    <t>06/08/2025 11:03:19</t>
  </si>
  <si>
    <t>RENATO APARECIDO DOS SANTOS</t>
  </si>
  <si>
    <t>TECNICO DE SEGURANCA DO TRABALHO PL</t>
  </si>
  <si>
    <t>JULIANO NASCIMENTO COIMBRA</t>
  </si>
  <si>
    <t>08/08/2023 00:00:00</t>
  </si>
  <si>
    <t>01/08/2026 00:00:00</t>
  </si>
  <si>
    <t>R$ 2.827,75</t>
  </si>
  <si>
    <t>CARLOS EDUARDO ROCHA VIEIRA</t>
  </si>
  <si>
    <t>ROBERTO DA SILVA LOPES</t>
  </si>
  <si>
    <t>FROTAS DE VEÍCULOS JOINVILLE</t>
  </si>
  <si>
    <t>VEÍCULO REBOCADO, MOTOR</t>
  </si>
  <si>
    <t>26/02/2026 00:00:00</t>
  </si>
  <si>
    <t>FROTAS DE VEÍCULOS UBERLANDIA</t>
  </si>
  <si>
    <t>PO118</t>
  </si>
  <si>
    <t>RODRIGO SILVA DOS SANTOS</t>
  </si>
  <si>
    <t>20/06/2024 00:00:00</t>
  </si>
  <si>
    <t>13/06/2028 00:00:00</t>
  </si>
  <si>
    <t>Condutor encostado INSS</t>
  </si>
  <si>
    <t>FABIO JUNIOR INACIO RICARDO</t>
  </si>
  <si>
    <t>26/06/2024 00:00:00</t>
  </si>
  <si>
    <t>19/06/2028 00:00:00</t>
  </si>
  <si>
    <t>01/07/2024 00:00:00</t>
  </si>
  <si>
    <t>24/06/2028 00:00:00</t>
  </si>
  <si>
    <t>ANDERSON DANIEL DE OLIVEIRA MOREIRA</t>
  </si>
  <si>
    <t>04/12/2025 17:59:50</t>
  </si>
  <si>
    <t>CONSTANTINO DOS ANJOS NASCIMENTO ~ 7855  AFASTADO PELO INSS</t>
  </si>
  <si>
    <t>09/08/2023 00:00:00</t>
  </si>
  <si>
    <t>02/08/2026 00:00:00</t>
  </si>
  <si>
    <t>FELIPE RODRIGO RODRIGUES</t>
  </si>
  <si>
    <t>16/05/2024 00:00:00</t>
  </si>
  <si>
    <t>09/05/2027 00:00:00</t>
  </si>
  <si>
    <t>18/11/2025 14:00:26</t>
  </si>
  <si>
    <t>VEICULO RESERVADO PARA FELIPE RODRIGO RODRIGUES, FERIAS</t>
  </si>
  <si>
    <t>REIS MAGNO BARBOSA</t>
  </si>
  <si>
    <t>12/01/2026 16:13:27</t>
  </si>
  <si>
    <t>16/02/2024 00:00:00</t>
  </si>
  <si>
    <t>09/02/2027 00:00:00</t>
  </si>
  <si>
    <t>R$ 1.822,64</t>
  </si>
  <si>
    <t>05/01/2024 00:00:00</t>
  </si>
  <si>
    <t>28/12/2026 00:00:00</t>
  </si>
  <si>
    <t>27/03/2024 00:00:00</t>
  </si>
  <si>
    <t>20/03/2027 00:00:00</t>
  </si>
  <si>
    <t>newton.junior@ondacom.com</t>
  </si>
  <si>
    <t>24/05/2023 00:00:00</t>
  </si>
  <si>
    <t>17/05/2026 00:00:00</t>
  </si>
  <si>
    <t>R$ 3.240,86</t>
  </si>
  <si>
    <t>ROSIVAL JESUS BAIANO</t>
  </si>
  <si>
    <t>22/08/2025 15:29:55</t>
  </si>
  <si>
    <t>99.66.8</t>
  </si>
  <si>
    <t>01/03/2024 00:00:00</t>
  </si>
  <si>
    <t>23/02/2027 00:00:00</t>
  </si>
  <si>
    <t>R$ 2.472,85</t>
  </si>
  <si>
    <t>MARCELO LOPES DOS SANTOS</t>
  </si>
  <si>
    <t>15/05/2024 00:00:00</t>
  </si>
  <si>
    <t>08/05/2027 00:00:00</t>
  </si>
  <si>
    <t>08/12/2025 15:27:03</t>
  </si>
  <si>
    <t>ARTUR JUNIOR DE OLIVEIRA DO ESPIRITO SANTO</t>
  </si>
  <si>
    <t>ENCARREGADO DE MANUTENCAO</t>
  </si>
  <si>
    <t>13/04/2023 00:00:00</t>
  </si>
  <si>
    <t>06/04/2026 00:00:00</t>
  </si>
  <si>
    <t>99.54.8</t>
  </si>
  <si>
    <t>25/04/2024 00:00:00</t>
  </si>
  <si>
    <t>18/04/2027 00:00:00</t>
  </si>
  <si>
    <t>GERENTE DE TI SR</t>
  </si>
  <si>
    <t>29/05/2024 00:00:00</t>
  </si>
  <si>
    <t>22/05/2027 00:00:00</t>
  </si>
  <si>
    <t>R$ 2.606,00</t>
  </si>
  <si>
    <t>11/09/2025 10:13:14</t>
  </si>
  <si>
    <t>24/01/2024 00:00:00</t>
  </si>
  <si>
    <t>17/01/2027 00:00:00</t>
  </si>
  <si>
    <t>18/12/2023 00:00:00</t>
  </si>
  <si>
    <t>11/12/2026 00:00:00</t>
  </si>
  <si>
    <t>FERNANDO EFRAIN SANCHEZ MOSQUERA</t>
  </si>
  <si>
    <t>25/03/2024 00:00:00</t>
  </si>
  <si>
    <t>18/03/2027 00:00:00</t>
  </si>
  <si>
    <t>KLEBER JORGE LITFALA</t>
  </si>
  <si>
    <t>01/08/2023 00:00:00</t>
  </si>
  <si>
    <t>24/07/2026 00:00:00</t>
  </si>
  <si>
    <t>R$ 3.515,70</t>
  </si>
  <si>
    <t>15/03/2024 00:00:00</t>
  </si>
  <si>
    <t>08/03/2027 00:00:00</t>
  </si>
  <si>
    <t>R$ 4.141,16</t>
  </si>
  <si>
    <t>GERENTE DE TEC SR</t>
  </si>
  <si>
    <t>11/06/2027 00:00:00</t>
  </si>
  <si>
    <t>R$ 3.099,00</t>
  </si>
  <si>
    <t>MANUTENCAO PLANTA INTERNA TIM BLUMENAU</t>
  </si>
  <si>
    <t>PO025</t>
  </si>
  <si>
    <t>COLISÃO LATERAL</t>
  </si>
  <si>
    <t>FABIO DE OLIVEIRA NEVES</t>
  </si>
  <si>
    <t>14/01/2026 10:28:53</t>
  </si>
  <si>
    <t>Parachoque diant esquerdo amassado, paralama esquerdo amassado, portas tras amassadas</t>
  </si>
  <si>
    <t>RAFAEL DA SILVA</t>
  </si>
  <si>
    <t>0849</t>
  </si>
  <si>
    <t>23/08/2024 00:00:00</t>
  </si>
  <si>
    <t>16/08/2028 00:00:00</t>
  </si>
  <si>
    <t>06/08/2025 16:14:46</t>
  </si>
  <si>
    <t>CARLOS AUGUSTO BRITO CAVALCANTE</t>
  </si>
  <si>
    <t>02/02/2024 00:00:00</t>
  </si>
  <si>
    <t>25/01/2027 00:00:00</t>
  </si>
  <si>
    <t>04/04/2024 00:00:00</t>
  </si>
  <si>
    <t>27/03/2027 00:00:00</t>
  </si>
  <si>
    <t>05/04/2024 00:00:00</t>
  </si>
  <si>
    <t>28/03/2027 00:00:00</t>
  </si>
  <si>
    <t>DIONE LOPES VASCAO</t>
  </si>
  <si>
    <t>ESPECIALISTA OPERACIONAL DE PI III</t>
  </si>
  <si>
    <t>16/07/2025 17:20:57</t>
  </si>
  <si>
    <t>Manutenção corretiva embreagem</t>
  </si>
  <si>
    <t>ANDRE DE SOUZA MARQUES</t>
  </si>
  <si>
    <t>GABRIEL CUNICO FELISBINO</t>
  </si>
  <si>
    <t>CRICIUMA</t>
  </si>
  <si>
    <t>15/12/2025 10:51:16</t>
  </si>
  <si>
    <t>REGINALDO FRANCISCO TROPICO</t>
  </si>
  <si>
    <t>SUPERVISOR DE BACKBONE</t>
  </si>
  <si>
    <t>RODRIGO FERNANDES DA SILVA</t>
  </si>
  <si>
    <t>TECNICO DE BACKBONE IV</t>
  </si>
  <si>
    <t>11/12/2025 15:14:59</t>
  </si>
  <si>
    <t>ANDRE FURQUIM DE OLIVEIRA</t>
  </si>
  <si>
    <t>09/01/2024 00:00:00</t>
  </si>
  <si>
    <t>02/01/2027 00:00:00</t>
  </si>
  <si>
    <t>NATHA DE SOUZA DOS SANTOS</t>
  </si>
  <si>
    <t>CARLOS ROBERTO DE AGUIAR</t>
  </si>
  <si>
    <t>RODRIGO FAGUNDES RIBEIRO</t>
  </si>
  <si>
    <t>13/08/2025 09:55:26</t>
  </si>
  <si>
    <t>12/01/2024 00:00:00</t>
  </si>
  <si>
    <t>05/01/2027 00:00:00</t>
  </si>
  <si>
    <t>LUIS GUSTAVO MARTINS PINTO</t>
  </si>
  <si>
    <t>GERMANO HENRIQUE CORADINI</t>
  </si>
  <si>
    <t>GUSTAVO ALVES DE ABREU</t>
  </si>
  <si>
    <t>05/12/2025 10:53:40</t>
  </si>
  <si>
    <t>FABIO ALVES MESSIAS</t>
  </si>
  <si>
    <t>26/01/2024 00:00:00</t>
  </si>
  <si>
    <t>19/01/2027 00:00:00</t>
  </si>
  <si>
    <t>26/11/2025 10:40:49</t>
  </si>
  <si>
    <t>ROGERIO PEIXOTO DE ANDRADE</t>
  </si>
  <si>
    <t>19/03/2024 00:00:00</t>
  </si>
  <si>
    <t>12/03/2027 00:00:00</t>
  </si>
  <si>
    <t>06/02/2026 00:00:00</t>
  </si>
  <si>
    <t>EVERTON JACOMINI SIPLIANO</t>
  </si>
  <si>
    <t>SINISTRO (CULPABILIDADE DO CONDUTOR)</t>
  </si>
  <si>
    <t>R$ 2.330,45</t>
  </si>
  <si>
    <t>09/01/2026 16:35:56</t>
  </si>
  <si>
    <t>VEÍCULO SINISTRADO</t>
  </si>
  <si>
    <t>25/11/2025 00:00:00</t>
  </si>
  <si>
    <t>R$ 2.450,92</t>
  </si>
  <si>
    <t>SOCRATES OLIVEIRA</t>
  </si>
  <si>
    <t>12/04/2024 00:00:00</t>
  </si>
  <si>
    <t>05/04/2027 00:00:00</t>
  </si>
  <si>
    <t>R$ 2.557,01</t>
  </si>
  <si>
    <t>12/09/2025 14:43:16</t>
  </si>
  <si>
    <t>JAMISON ELVIS SILVA LIMA</t>
  </si>
  <si>
    <t>28/08/2023 00:00:00</t>
  </si>
  <si>
    <t>21/08/2026 00:00:00</t>
  </si>
  <si>
    <t>DIEIMISON RIBEIRO DA SILVA</t>
  </si>
  <si>
    <t>R$ 6.468,10</t>
  </si>
  <si>
    <t>LUCAS ZANONI DE OLIVEIRA</t>
  </si>
  <si>
    <t>JURANDI BELOLI DO NASCIMENTO</t>
  </si>
  <si>
    <t>JOSE LUCAS SCOTTI AMERICO</t>
  </si>
  <si>
    <t>EDESON EDUARDO ESPINDOLA</t>
  </si>
  <si>
    <t>ABILIO PRADO DOS SANTOS</t>
  </si>
  <si>
    <t>15/12/2022 00:00:00</t>
  </si>
  <si>
    <t>R$ 2.462,14</t>
  </si>
  <si>
    <t>VEÌCULO POOL</t>
  </si>
  <si>
    <t>R$ 6.369,70</t>
  </si>
  <si>
    <t>28/06/2023 00:00:00</t>
  </si>
  <si>
    <t>21/06/2026 00:00:00</t>
  </si>
  <si>
    <t>21/11/2025 18:14:31</t>
  </si>
  <si>
    <t>VEÍCULO APRESENTOU AVISO DE FALHA DE POTENCIA E ACENDEU A LUZ DA INJEÇÃO.</t>
  </si>
  <si>
    <t>04/04/2023 00:00:00</t>
  </si>
  <si>
    <t>27/03/2026 00:00:00</t>
  </si>
  <si>
    <t>R$ 6.596,16</t>
  </si>
  <si>
    <t>07/01/2026 09:52:33</t>
  </si>
  <si>
    <t>Manutenção corretiva, transmissão.</t>
  </si>
  <si>
    <t>WIN TELECOM LTDA</t>
  </si>
  <si>
    <t>06/06/2028 00:00:00</t>
  </si>
  <si>
    <t>PRIMAVERA DO LESTE</t>
  </si>
  <si>
    <t>09/10/2025 10:26:35</t>
  </si>
  <si>
    <t>LEONARDO HEPP TAVARES</t>
  </si>
  <si>
    <t>13/12/2022 00:00:00</t>
  </si>
  <si>
    <t>EDUARDO SILVA DOS SANTOS</t>
  </si>
  <si>
    <t>FABIANO OLIVEIRA DE MELLO</t>
  </si>
  <si>
    <t>31/01/2023 00:00:00</t>
  </si>
  <si>
    <t>24/01/2026 00:00:00</t>
  </si>
  <si>
    <t>07/11/2025 15:31:37</t>
  </si>
  <si>
    <t>TROCA DE VEÍCULO</t>
  </si>
  <si>
    <t>MANUTENÇÃO FO - BACKBONE-TIM PORTO ALEGRE</t>
  </si>
  <si>
    <t>PO106</t>
  </si>
  <si>
    <t>19.07.1</t>
  </si>
  <si>
    <t>V.TAL</t>
  </si>
  <si>
    <t>08/08/2024 00:00:00</t>
  </si>
  <si>
    <t>MANUTENCAO PLANTA INTERNA TIM PORTO ALEGRE</t>
  </si>
  <si>
    <t>PO019</t>
  </si>
  <si>
    <t>13/01/2023 00:00:00</t>
  </si>
  <si>
    <t>06/11/2025 10:42:06</t>
  </si>
  <si>
    <t>VEÍCULO COM FALHA NO SISTEMA DE FREIO, EM DIAGNÓSTICO DOS DEFEITOS PARA ORÇAMENTO</t>
  </si>
  <si>
    <t>19/08/2024 00:00:00</t>
  </si>
  <si>
    <t>PAULO AFONSO PACHECO DA SILVA</t>
  </si>
  <si>
    <t>LEONARDO DE FIGUEIREDO</t>
  </si>
  <si>
    <t>JULIANO SEVERO DE OLIVEIRA</t>
  </si>
  <si>
    <t>19/12/2022 00:00:00</t>
  </si>
  <si>
    <t>ARTUR ALBANO GAUER</t>
  </si>
  <si>
    <t>JEAN CARLO GODOI DE OLIVEIRA</t>
  </si>
  <si>
    <t>MIGUEL ANGELO DE SOUZA MARQUES</t>
  </si>
  <si>
    <t>FILIPE SCHMIDT</t>
  </si>
  <si>
    <t>ERICK LUAN SCHIEFELBEIN</t>
  </si>
  <si>
    <t>JULIO CESAR MELLO DA SILVA</t>
  </si>
  <si>
    <t>ENIO SILVEIRA ROSSONI</t>
  </si>
  <si>
    <t>MANITO OLLERMANN BERWALDT</t>
  </si>
  <si>
    <t>EDUARDO CORREIA E SILVA</t>
  </si>
  <si>
    <t>14/12/2022 00:00:00</t>
  </si>
  <si>
    <t>EDER TORRI SOARES</t>
  </si>
  <si>
    <t>REGIS ADRIANO DE OLIVEIRA</t>
  </si>
  <si>
    <t>GUSTAVO PINTO TAVARES</t>
  </si>
  <si>
    <t>JHONNY KEIFER GOWERT REGO</t>
  </si>
  <si>
    <t>22/09/2025 15:31:23</t>
  </si>
  <si>
    <t>CARLOS HENRIQUE ALBANO GASPODINI</t>
  </si>
  <si>
    <t>08/02/2023 00:00:00</t>
  </si>
  <si>
    <t>MARCELO CUNHA DE SENA</t>
  </si>
  <si>
    <t>07/08/2024 00:00:00</t>
  </si>
  <si>
    <t>01/08/2027 00:00:00</t>
  </si>
  <si>
    <t>R$ 5.672,00</t>
  </si>
  <si>
    <t>ADRIANO DE SOUZA FRANCO</t>
  </si>
  <si>
    <t>SANTO ANGELO</t>
  </si>
  <si>
    <t>R$ 2.449,14</t>
  </si>
  <si>
    <t>22/09/2025 16:52:24</t>
  </si>
  <si>
    <t>JUNIOR HENRIQUE DA SILVA</t>
  </si>
  <si>
    <t>16/01/2026 11:47:38</t>
  </si>
  <si>
    <t>SINISTRO MARCIO TROVO</t>
  </si>
  <si>
    <t>GERSON DE LIMA</t>
  </si>
  <si>
    <t>23/06/2023 00:00:00</t>
  </si>
  <si>
    <t>16/06/2026 00:00:00</t>
  </si>
  <si>
    <t>R$ 1.908,46</t>
  </si>
  <si>
    <t>30/07/2025 10:41:17</t>
  </si>
  <si>
    <t>FÉRIAS CONDUTOR GERSON DE LIMA</t>
  </si>
  <si>
    <t>KLEITON APARECIDO CHAMBERLAIN</t>
  </si>
  <si>
    <t>JONAS ALVES DA CRUZ</t>
  </si>
  <si>
    <t>26/04/2023 00:00:00</t>
  </si>
  <si>
    <t>19/04/2026 00:00:00</t>
  </si>
  <si>
    <t>10/12/2025 15:37:33</t>
  </si>
  <si>
    <t>DEVOLVIDO PARA O TECNICO JONAS ALVES DA CRUZ</t>
  </si>
  <si>
    <t>PATO BRANCO</t>
  </si>
  <si>
    <t>SIDINEI AMANCIO</t>
  </si>
  <si>
    <t>R$ 2.530,49</t>
  </si>
  <si>
    <t>GLEDSON RUBENS BAZILIO</t>
  </si>
  <si>
    <t>EDUARDO DA SILVA MARTINS</t>
  </si>
  <si>
    <t>RODRIGO FRANCISCO DE ALMEIDA</t>
  </si>
  <si>
    <t>PAULO CEZAR BATISTA</t>
  </si>
  <si>
    <t>DIEGO BORGE DOS SANTOS</t>
  </si>
  <si>
    <t>16/05/2023 00:00:00</t>
  </si>
  <si>
    <t>09/05/2026 00:00:00</t>
  </si>
  <si>
    <t>JORGE MATSUO TANAKA</t>
  </si>
  <si>
    <t>HIGOR ASSUNCAO DE OLIVEIRA</t>
  </si>
  <si>
    <t>FERNANDO GARCIA DA SILVA</t>
  </si>
  <si>
    <t>R$ 2.517,89</t>
  </si>
  <si>
    <t>12/09/2025 14:41:15</t>
  </si>
  <si>
    <t>CARLOS GONZALES AMORIM</t>
  </si>
  <si>
    <t>22/09/2025 16:22:29</t>
  </si>
  <si>
    <t>ALEX WILLIAN DOS SANTOS</t>
  </si>
  <si>
    <t>22/09/2025 16:59:45</t>
  </si>
  <si>
    <t>CRISTIANO DE SOUZA</t>
  </si>
  <si>
    <t>UMUARAMA</t>
  </si>
  <si>
    <t>REINALDO BISPO CARDOSO</t>
  </si>
  <si>
    <t>LUCAS DE SOUZA FERREIRA</t>
  </si>
  <si>
    <t>MAYKON FELIPE GARCIA MASS</t>
  </si>
  <si>
    <t>12/01/2023 00:00:00</t>
  </si>
  <si>
    <t>ALDIR DA SILVA SANCHES</t>
  </si>
  <si>
    <t>LOANDA</t>
  </si>
  <si>
    <t>22/09/2025 16:53:10</t>
  </si>
  <si>
    <t>FABRICIO VOSS KLEMTZ</t>
  </si>
  <si>
    <t>GUARAPUAVA</t>
  </si>
  <si>
    <t>ESTEVAO ROSA DA SILVA</t>
  </si>
  <si>
    <t>ADEMIR MAGAGNIN PRZYVARA</t>
  </si>
  <si>
    <t>FRANCISCO BELTRAO</t>
  </si>
  <si>
    <t>EDVALTE RIBEIRO DE LIMA</t>
  </si>
  <si>
    <t>06/11/2023 00:00:00</t>
  </si>
  <si>
    <t>29/10/2026 00:00:00</t>
  </si>
  <si>
    <t>R$ 2.516,38</t>
  </si>
  <si>
    <t>14/10/2025 15:38:23</t>
  </si>
  <si>
    <t>DENILSON DO NASCIMENTO GOMES</t>
  </si>
  <si>
    <t>20/06/2023 00:00:00</t>
  </si>
  <si>
    <t>13/06/2026 00:00:00</t>
  </si>
  <si>
    <t>R$ 6.162,44</t>
  </si>
  <si>
    <t>IRATI</t>
  </si>
  <si>
    <t>PAULO HENRIQUE FARIAS MOREIRA</t>
  </si>
  <si>
    <t>PEDRO SOARES JUNIOR</t>
  </si>
  <si>
    <t>14/08/2023 00:00:00</t>
  </si>
  <si>
    <t>07/08/2026 00:00:00</t>
  </si>
  <si>
    <t>R$ 2.846,05</t>
  </si>
  <si>
    <t>ALEXANDRE HENRIQUE</t>
  </si>
  <si>
    <t>KLEBER WILLIAN JESUS BATISTA DOS SANTOS</t>
  </si>
  <si>
    <t>DIEGO RICARDO RAMOS</t>
  </si>
  <si>
    <t>30/06/2023 00:00:00</t>
  </si>
  <si>
    <t>23/06/2026 00:00:00</t>
  </si>
  <si>
    <t>JOAO PAULO FAGUNDES</t>
  </si>
  <si>
    <t>R$ 3.029,85</t>
  </si>
  <si>
    <t>GERENTE DE OPERACAO</t>
  </si>
  <si>
    <t>20/05/2024 00:00:00</t>
  </si>
  <si>
    <t>13/05/2027 00:00:00</t>
  </si>
  <si>
    <t>R$ 2.397,00</t>
  </si>
  <si>
    <t>PAULO ROGERIO HERCULANO</t>
  </si>
  <si>
    <t>WENCESLAU BRAZ</t>
  </si>
  <si>
    <t>LUIS ANDRE SOUZA DE OLIVEIRA</t>
  </si>
  <si>
    <t>JONATAN DOMINGOS DE OLIVEIRA</t>
  </si>
  <si>
    <t>ALVARO VINICIUS RIBEIRO DORIA</t>
  </si>
  <si>
    <t>RODRIGO LENZ</t>
  </si>
  <si>
    <t>ADRIANO RODRIGUES DOS SANTOS</t>
  </si>
  <si>
    <t>22/09/2025 16:50:39</t>
  </si>
  <si>
    <t>ADRIANO GIACOMOLLI</t>
  </si>
  <si>
    <t>CAMPO MOURÃO</t>
  </si>
  <si>
    <t>14/10/2025 15:22:53</t>
  </si>
  <si>
    <t>RAILAN NASCIMENTO LEMOS</t>
  </si>
  <si>
    <t>17/11/2023 00:00:00</t>
  </si>
  <si>
    <t>22/11/2026 00:00:00</t>
  </si>
  <si>
    <t>TUCURUI</t>
  </si>
  <si>
    <t>MATEUS SOUSA MEIRELES</t>
  </si>
  <si>
    <t>CABISTA DE FTTX</t>
  </si>
  <si>
    <t>19/09/2023 00:00:00</t>
  </si>
  <si>
    <t>22/09/2026 00:00:00</t>
  </si>
  <si>
    <t>R$ 1.806,47</t>
  </si>
  <si>
    <t>SUPERVISOR DE FTTX</t>
  </si>
  <si>
    <t>08/11/2023 00:00:00</t>
  </si>
  <si>
    <t>11/11/2026 00:00:00</t>
  </si>
  <si>
    <t>PARAUAPEBAS</t>
  </si>
  <si>
    <t>DANIEL DA COSTA</t>
  </si>
  <si>
    <t>25/10/2023 00:00:00</t>
  </si>
  <si>
    <t>25/10/2026 00:00:00</t>
  </si>
  <si>
    <t>JOSE HENRIQUE DOS SANTOS FERREIRA</t>
  </si>
  <si>
    <t>16/11/2023 00:00:00</t>
  </si>
  <si>
    <t>21/11/2026 00:00:00</t>
  </si>
  <si>
    <t>REDENCAO</t>
  </si>
  <si>
    <t>HALEX ANTONIO HONORATO RIBEIRO</t>
  </si>
  <si>
    <t>CANAA DOS CARAJAS</t>
  </si>
  <si>
    <t>ALTAMIRA</t>
  </si>
  <si>
    <t>GABRIEL ARAUJO MENESES</t>
  </si>
  <si>
    <t>07/11/2023 00:00:00</t>
  </si>
  <si>
    <t>10/11/2026 00:00:00</t>
  </si>
  <si>
    <t>13/11/2025 22:35:49</t>
  </si>
  <si>
    <t>ATIVO-W-NET</t>
  </si>
  <si>
    <t>GLEDILSON DE SOUZA RODRIGUES</t>
  </si>
  <si>
    <t>CASA CLIENTE VIVO ANANINDEUA</t>
  </si>
  <si>
    <t>PO040</t>
  </si>
  <si>
    <t>ANTONIO NUNES BEZERRA NETO</t>
  </si>
  <si>
    <t>SAMUEL ANDRADE DO AMARAL</t>
  </si>
  <si>
    <t>PARAGOMINAS</t>
  </si>
  <si>
    <t>RAFAEL ANASTACIO SILVA</t>
  </si>
  <si>
    <t>ALAN GLORIA MONIS</t>
  </si>
  <si>
    <t>CASA CLIENTE VIVO PARAGOMINAS</t>
  </si>
  <si>
    <t>PO042</t>
  </si>
  <si>
    <t>SINISTRO ANIMAL NA PISTA(GRANDE MONTA): DATA DE ENTRADA: 28/11/2025 SEM PREVISÃO DE SAIDA (OBS: POSSÍVEL PT, EM ANALISEPELA MOVIDA.</t>
  </si>
  <si>
    <t>ALTAY JULLIO SALES FONTENELE</t>
  </si>
  <si>
    <t>MARCIO DE SOUSA CONCEICAO</t>
  </si>
  <si>
    <t>20/11/2023 00:00:00</t>
  </si>
  <si>
    <t>23/11/2026 00:00:00</t>
  </si>
  <si>
    <t>CASSIOS CLAY VELASCO OLIVEIRA</t>
  </si>
  <si>
    <t>ADAIR JOSE COSTA DOS REIS</t>
  </si>
  <si>
    <t>R$ 2.222,74</t>
  </si>
  <si>
    <t>WENDER BARBOSA FERREIRA</t>
  </si>
  <si>
    <t>MAIKON DE OLIVEIRA SILVA</t>
  </si>
  <si>
    <t>CASTANHAL</t>
  </si>
  <si>
    <t>JOSUE BORGES SOUSA</t>
  </si>
  <si>
    <t>FRANCISCO ALVES DE MORAES</t>
  </si>
  <si>
    <t>MARCOS JOSE EUGENIO PRAZERES ROCHA FILHO</t>
  </si>
  <si>
    <t>PAULO VICTOR BEZERRA GUEDES</t>
  </si>
  <si>
    <t>CAPANEMA</t>
  </si>
  <si>
    <t>RODRIGO DA CUNHA PINTO</t>
  </si>
  <si>
    <t>LEONARDO DA CONCEICAO DA SILVA GONCALVES JUNIOR</t>
  </si>
  <si>
    <t>JOSE BRAZ FONSECA DA SILVA</t>
  </si>
  <si>
    <t>SANDRO MILANSKI</t>
  </si>
  <si>
    <t>LEANDRO DE MENEZES OLIVEIRA</t>
  </si>
  <si>
    <t>JOSE FRANCISCO DA SILVA SANTOS</t>
  </si>
  <si>
    <t>EM TRASNPORTE_(RESERVADO NOVA CONTRATAÇÃO: VEÍCULO  EM TRASNBORDO VIA BALSA DE BELÉM PARA SANTARÉM/PA/PREVISÃO DE CHEGADA: 17/01/2026).</t>
  </si>
  <si>
    <t>WANDER DA CUNHA MACHADO</t>
  </si>
  <si>
    <t>RONALDO TEIXEIRA LAMEIRA</t>
  </si>
  <si>
    <t>23/11/2023 00:00:00</t>
  </si>
  <si>
    <t>28/11/2026 00:00:00</t>
  </si>
  <si>
    <t>EDIVALDO BARROS DA COSTA</t>
  </si>
  <si>
    <t>DELIVERY</t>
  </si>
  <si>
    <t>ANDRE RODRIGUES BEZERRA</t>
  </si>
  <si>
    <t>MOTORISTA II</t>
  </si>
  <si>
    <t>R$ 7.236,00</t>
  </si>
  <si>
    <t>03/07/2025 13:25:26</t>
  </si>
  <si>
    <t>ANDERSON BARBOSA MESQUITA</t>
  </si>
  <si>
    <t>ATIVO-NOVA CONTRATAÇÃO</t>
  </si>
  <si>
    <t>THIAGO GOIS PEDROSA</t>
  </si>
  <si>
    <t>22/01/2024 00:00:00</t>
  </si>
  <si>
    <t>15/01/2027 00:00:00</t>
  </si>
  <si>
    <t>HAROLDO DOS SANTOS SOUSA REIS JUNIOR</t>
  </si>
  <si>
    <t>05/06/2027 00:00:00</t>
  </si>
  <si>
    <t>ELTON SANTOS REIS</t>
  </si>
  <si>
    <t>SAMUEL VILARINS CANAVIEIRA</t>
  </si>
  <si>
    <t>RUBENS MANASSES PINHEIRO</t>
  </si>
  <si>
    <t>21/12/2023 00:00:00</t>
  </si>
  <si>
    <t>14/12/2026 00:00:00</t>
  </si>
  <si>
    <t>R$ 2.214,09</t>
  </si>
  <si>
    <t>LEANDRO ALMEIDA LEAL</t>
  </si>
  <si>
    <t>ROBSON MONTEIRO RIBEIRO</t>
  </si>
  <si>
    <t>JOSE FERNANDO ALVES DOS SANTOS</t>
  </si>
  <si>
    <t>RENATO VIANA CARVALHO</t>
  </si>
  <si>
    <t>REGIANE DO SOCORRO CABRAL SERRAO</t>
  </si>
  <si>
    <t>31/05/2024 00:00:00</t>
  </si>
  <si>
    <t>23/05/2027 00:00:00</t>
  </si>
  <si>
    <t>PAULO HENRIQUE SANTOS MARVAO</t>
  </si>
  <si>
    <t>DANIEL MONTEIRO FRANCO</t>
  </si>
  <si>
    <t>OTONIEL OLIVEIRA DE OLIVEIRA</t>
  </si>
  <si>
    <t>NATANAEL COSTA SANTOS</t>
  </si>
  <si>
    <t>MULLER RIBEIRO DOS SANTOS</t>
  </si>
  <si>
    <t>JERONIMO FRANK PAIXAO MONTEIRO</t>
  </si>
  <si>
    <t>TECNICO DE TELECOM</t>
  </si>
  <si>
    <t>MACAPÁ</t>
  </si>
  <si>
    <t>MARCELO SOUZA DA SILVA</t>
  </si>
  <si>
    <t>05/06/2024 00:00:00</t>
  </si>
  <si>
    <t>28/05/2027 00:00:00</t>
  </si>
  <si>
    <t>IMPLANTACAO VIVO ANANINDEUA</t>
  </si>
  <si>
    <t>PO0129</t>
  </si>
  <si>
    <t>LUIZ OTAVIO LOUREIRO MONTEIRO</t>
  </si>
  <si>
    <t>LUCIANO PINHEIRO COSTA</t>
  </si>
  <si>
    <t>LUAN FERREIRA DA SILVA</t>
  </si>
  <si>
    <t>GILSON PAIXAO FERREIRA DE OLIVEIRA</t>
  </si>
  <si>
    <t>LEONALDO DOS SANTOS POMPEU</t>
  </si>
  <si>
    <t>COORDENADOR DE REDE</t>
  </si>
  <si>
    <t>09/11/2026 00:00:00</t>
  </si>
  <si>
    <t>R$ 2.010,16</t>
  </si>
  <si>
    <t>VICTOR HUGO ROLON ALMEIDA</t>
  </si>
  <si>
    <t>JOSE MARLON DE BRITO LIMA</t>
  </si>
  <si>
    <t>JOSE AILTON MIRANDA</t>
  </si>
  <si>
    <t>SIDNEY ANDRE DAMASCENO DOS SANTOS</t>
  </si>
  <si>
    <t>JEFFERSON SOMBRA PINHEIRO</t>
  </si>
  <si>
    <t>IGOR NUNES COSTA</t>
  </si>
  <si>
    <t>27/05/2024 00:00:00</t>
  </si>
  <si>
    <t>20/05/2027 00:00:00</t>
  </si>
  <si>
    <t>FRANKLIM CONCEICAO DA SILVA</t>
  </si>
  <si>
    <t>GUSTAVO QUEIROZ MAGALHAES</t>
  </si>
  <si>
    <t>FABIO RAMOS BARBOSA</t>
  </si>
  <si>
    <t>WESLEY DA SILVA NASCIMENTO</t>
  </si>
  <si>
    <t>WIRLEY RODRIGUES QUEIROZ</t>
  </si>
  <si>
    <t>MARCIANO MATIAS DA SILVA</t>
  </si>
  <si>
    <t>EVERSON EDSON DIAS DUARTE</t>
  </si>
  <si>
    <t>03/06/2024 00:00:00</t>
  </si>
  <si>
    <t>26/05/2027 00:00:00</t>
  </si>
  <si>
    <t>MANOEL VICTOR LOPES</t>
  </si>
  <si>
    <t>22/11/2023 00:00:00</t>
  </si>
  <si>
    <t>25/11/2026 00:00:00</t>
  </si>
  <si>
    <t>EMANUEL MONTEIRO DE LIMA JUNIOR</t>
  </si>
  <si>
    <t>EDUARDO ARAUJO FERREIRA</t>
  </si>
  <si>
    <t>WILLIAM FERREIRA CORREIA</t>
  </si>
  <si>
    <t>22/07/2024 00:00:00</t>
  </si>
  <si>
    <t>15/07/2028 00:00:00</t>
  </si>
  <si>
    <t>DEYVIDE WAGNER FERREIRA DE OLIVEIRA</t>
  </si>
  <si>
    <t>28/10/2026 00:00:00</t>
  </si>
  <si>
    <t>JORGE ANTONIO DA SILVA JUNIOR</t>
  </si>
  <si>
    <t>WAGNER LEANDRO RIBEIRO DA COSTA</t>
  </si>
  <si>
    <t>BRUNO ROBERTO BARREIRINHAS SOUZA</t>
  </si>
  <si>
    <t>RAPHAEL RICARDO NASCIMENTO ALMEIDA</t>
  </si>
  <si>
    <t>15/03/2023 00:00:00</t>
  </si>
  <si>
    <t>08/03/2026 00:00:00</t>
  </si>
  <si>
    <t>R$ 1.898,47</t>
  </si>
  <si>
    <t>W-NET-PARCEIRA</t>
  </si>
  <si>
    <t>ANTONIO CARLOS SANTOS DA SILVA</t>
  </si>
  <si>
    <t>ADILSON ALVES DE OLIVEIRA</t>
  </si>
  <si>
    <t>ANDRE FELIPE DA COSTA FERREIRA</t>
  </si>
  <si>
    <t>15/12/2023 00:00:00</t>
  </si>
  <si>
    <t>08/12/2026 00:00:00</t>
  </si>
  <si>
    <t>ANDERSON CLAYTON COELHO PINHEIRO</t>
  </si>
  <si>
    <t>28/05/2024 00:00:00</t>
  </si>
  <si>
    <t>21/05/2027 00:00:00</t>
  </si>
  <si>
    <t>ANTONIO CEZAR FERREIRA LIRA</t>
  </si>
  <si>
    <t>ALEXSANDRO DA SILVA ALMEIDA</t>
  </si>
  <si>
    <t>CARLOS DIEGO NOBRE DA SILVA</t>
  </si>
  <si>
    <t>ALENILSON MONTEIRO DO NASCIMENTO</t>
  </si>
  <si>
    <t>ALBERTO MARTINS DO AMARAL</t>
  </si>
  <si>
    <t>ALAN RIBEIRO DOS SANTOS</t>
  </si>
  <si>
    <t>DAVID CABRAL DOS SANTOS</t>
  </si>
  <si>
    <t>ALAN KENEDY DE ALCANTARA BARROSO</t>
  </si>
  <si>
    <t>23/07/2024 00:00:00</t>
  </si>
  <si>
    <t>16/07/2028 00:00:00</t>
  </si>
  <si>
    <t>WENDHELL THADEU BARBOSA FARIAS</t>
  </si>
  <si>
    <t>EVERTON DO ROSARIO PIRES</t>
  </si>
  <si>
    <t>GEORGE ALAN CASTRO DE SOUZA</t>
  </si>
  <si>
    <t>WANDERLEY BARBOSA MENEZES</t>
  </si>
  <si>
    <t>ADILON SOUZA SPINOSA</t>
  </si>
  <si>
    <t>SANDRO ANDRE SILVA MESQUITA</t>
  </si>
  <si>
    <t>ELTHON GONCALVES DE ANDRADE</t>
  </si>
  <si>
    <t>RENILSON CARVALHO CALDAS</t>
  </si>
  <si>
    <t>ANTONIEL LIMA SOARES</t>
  </si>
  <si>
    <t>24/07/2024 00:00:00</t>
  </si>
  <si>
    <t>17/07/2028 00:00:00</t>
  </si>
  <si>
    <t>JEFERSON DENZER</t>
  </si>
  <si>
    <t>14/06/2028 00:00:00</t>
  </si>
  <si>
    <t>SORRISO</t>
  </si>
  <si>
    <t>R$ 1.832,60</t>
  </si>
  <si>
    <t>09/12/2025 17:51:16</t>
  </si>
  <si>
    <t>27/06/2024 00:00:00</t>
  </si>
  <si>
    <t>20/06/2028 00:00:00</t>
  </si>
  <si>
    <t>09/10/2025 17:07:53</t>
  </si>
  <si>
    <t>THIAGO DA SILVA NEVES</t>
  </si>
  <si>
    <t>25/06/2024 00:00:00</t>
  </si>
  <si>
    <t>18/06/2028 00:00:00</t>
  </si>
  <si>
    <t>09/10/2025 17:11:11</t>
  </si>
  <si>
    <t>RONALDO HONORIO DA SILVA</t>
  </si>
  <si>
    <t>14/06/2024 00:00:00</t>
  </si>
  <si>
    <t>07/06/2028 00:00:00</t>
  </si>
  <si>
    <t>09/10/2025 17:12:39</t>
  </si>
  <si>
    <t>28/06/2024 00:00:00</t>
  </si>
  <si>
    <t>21/06/2028 00:00:00</t>
  </si>
  <si>
    <t>VEICULO EM TRATATIVA DE SINISTRO OCORRIDO NO DIA 03/11 PELO CONDUTOR VINICIUS SANTOS AGUILAR, VEICULOS ENCAMINHADO PARA PRESTADOR STET CAR FUNILARIA PARA AVALIAÇÃO E PROVIDENCIAS COM LOCADORA.</t>
  </si>
  <si>
    <t>MAX VINICIUS SILVA SANTOS</t>
  </si>
  <si>
    <t>carro encontra-se no pátio</t>
  </si>
  <si>
    <t>ROBERTO ARGUELHO BRAGA</t>
  </si>
  <si>
    <t>18/07/2024 00:00:00</t>
  </si>
  <si>
    <t>11/07/2028 00:00:00</t>
  </si>
  <si>
    <t>08/01/2026 22:54:36</t>
  </si>
  <si>
    <t>Condutor Alex dos Santos de Almeida - 84758 pediu demissão da empresa</t>
  </si>
  <si>
    <t>ANTONIO MARQUES SANTOS SILVA</t>
  </si>
  <si>
    <t>19/07/2024 00:00:00</t>
  </si>
  <si>
    <t>12/07/2028 00:00:00</t>
  </si>
  <si>
    <t>R$ 1.928,81</t>
  </si>
  <si>
    <t>06/11/2025 18:35:03</t>
  </si>
  <si>
    <t>Veiculo proveniente de ferias do colaborador Leandro Vieria 7156</t>
  </si>
  <si>
    <t>LEANDRO VIEIRA</t>
  </si>
  <si>
    <t>11/12/2025 14:51:58</t>
  </si>
  <si>
    <t>Veículo proveniente de desligamento ex colaborador Cristian Daniel de Bitencourt Martins 7759</t>
  </si>
  <si>
    <t>ROBSON KAYK DE SOUZA PORTO</t>
  </si>
  <si>
    <t>05/11/2025 12:30:37</t>
  </si>
  <si>
    <t>Veiculo proveniente de dispensa por justa causa</t>
  </si>
  <si>
    <t>AYRTON MARCAL MARIANO</t>
  </si>
  <si>
    <t>04/07/2025 16:49:14</t>
  </si>
  <si>
    <t>GEOVANE GONCALVES DA SILVA</t>
  </si>
  <si>
    <t>TANGARA DA SERRA</t>
  </si>
  <si>
    <t>09/12/2025 17:50:00</t>
  </si>
  <si>
    <t>veiculo bateu na traseira de um Ram, afetando para choque, farois, radiador e capô</t>
  </si>
  <si>
    <t>JOSE LUIZ LOURENCO GUIMARAES</t>
  </si>
  <si>
    <t>09/10/2025 17:23:19</t>
  </si>
  <si>
    <t>KAIO RAMIRO DE ALMEIDA GOMES</t>
  </si>
  <si>
    <t>09/10/2025 17:18:37</t>
  </si>
  <si>
    <t>ANDREISSON GERMANO DOS SANTOS</t>
  </si>
  <si>
    <t>09/10/2025 17:13:33</t>
  </si>
  <si>
    <t>MARCELO HONORIO DA SILVA</t>
  </si>
  <si>
    <t>JOAO LEOPOLDINO FERREIRA JUNIOR</t>
  </si>
  <si>
    <t>22/12/2025 19:07:25</t>
  </si>
  <si>
    <t>VEICULO PROVENIENTE DE DESLIGAMENTO MISAEL DE CARVALHO MONTELES - 7161</t>
  </si>
  <si>
    <t>CAILY VINICIUS REIS GUEDES</t>
  </si>
  <si>
    <t>CAMPO VERDE</t>
  </si>
  <si>
    <t>09/10/2025 17:05:29</t>
  </si>
  <si>
    <t>BRUNO HENRIQUE DA SILVA</t>
  </si>
  <si>
    <t>Veiculo esta sendo preparado (5s) para disponibilização</t>
  </si>
  <si>
    <t>EMERSON RAFAEL SILVA DE LIMA</t>
  </si>
  <si>
    <t>NOVA MUTUM</t>
  </si>
  <si>
    <t>03/11/2025 12:03:04</t>
  </si>
  <si>
    <t>VEICULO PROVENIENTE DE PEDIDO DE DEMISSAO DO EX COLABORADOR THIAGO PEREIRA DOS SANTOS</t>
  </si>
  <si>
    <t>LUCAS WENDER SANTOS</t>
  </si>
  <si>
    <t>KERLLON SAGRILO CLEMENTE</t>
  </si>
  <si>
    <t>EX COLABORADOR DAVID FERREIRA FERNANDES ~ 7356, CONDUTOR FOI ABORDADO EM BLITZ DE MADRUGADA, CONDUTOR FOI DETIDO, SUPERVISOR FOI ATE O LOCAL DA BLITZ E CONSEGUIU REAVER O VEICULO ANTES QUE FOSSE ENVIADO AO PATIO. CAUSA DA DETENSSÃO NÃO INFORMADA A FROTA.</t>
  </si>
  <si>
    <t>JEAN CARLOS VASCONCELOS</t>
  </si>
  <si>
    <t>UERMERSON RODRIGUES SILVA</t>
  </si>
  <si>
    <t>VINICIUS SANTOS AGUILAR</t>
  </si>
  <si>
    <t>VEICULO APRESENTOU PROBLEMAS MECANICOS ACENDEU LUZ DO OLEO, VEICULO APAGOU E NAO PEGAVA MAIS, CONDUTOR CONSEGUIU LIGAR O VEICULO POREM MOTOR ESTAVA FZDO BARULHO ANORMAL, VEICULO RECOLHIDO DE GUICHO E ENVIADO AOS PRESTADOR MACEDO AUTO CENTER</t>
  </si>
  <si>
    <t>DIEGO SIQUEIRA DOS SANTOS</t>
  </si>
  <si>
    <t>R$ 1.837,37</t>
  </si>
  <si>
    <t>marcelo.melo@ondacom.com</t>
  </si>
  <si>
    <t>WALDINEI HELIO IFRAN</t>
  </si>
  <si>
    <t>03/07/2024 00:00:00</t>
  </si>
  <si>
    <t>26/06/2028 00:00:00</t>
  </si>
  <si>
    <t>19/10/2025 21:10:22</t>
  </si>
  <si>
    <t>Veículo devolvido pelo ex colaborador Jorge Henrique logo após seu desligamento da empresa. O carro encontrasse com porta dianteira do lado direito amassada e parachoque riscado</t>
  </si>
  <si>
    <t>JHONATTAN CLEYTON PEREIRA DA SILVA</t>
  </si>
  <si>
    <t>04/06/2024 00:00:00</t>
  </si>
  <si>
    <t>HUGO ALEXSANDER WIRGUES FREIRE</t>
  </si>
  <si>
    <t>14/11/2025 15:32:01</t>
  </si>
  <si>
    <t>COLISÃO TRASEIRA E DIANTEIRA  PREVISÃO 17/11/2025</t>
  </si>
  <si>
    <t>REGIMAR DE SOUZA SANTOS</t>
  </si>
  <si>
    <t>05/09/2024 00:00:00</t>
  </si>
  <si>
    <t>09/09/2028 00:00:00</t>
  </si>
  <si>
    <t>EDILSON RODRIGUES LIMA</t>
  </si>
  <si>
    <t>11/07/2024 00:00:00</t>
  </si>
  <si>
    <t>04/07/2028 00:00:00</t>
  </si>
  <si>
    <t>14/01/2026 17:52:46</t>
  </si>
  <si>
    <t>veículo devolvido pelo colaborador para gozo de suas férias</t>
  </si>
  <si>
    <t>JOAO ANDRADE DA ROSA</t>
  </si>
  <si>
    <t>CICERO ANTONIO ARAUJO DOS SANTOS</t>
  </si>
  <si>
    <t>10/07/2024 00:00:00</t>
  </si>
  <si>
    <t>03/07/2028 00:00:00</t>
  </si>
  <si>
    <t>14/01/2026 09:46:38</t>
  </si>
  <si>
    <t>veiculo no pátio após demissão do ex condutor</t>
  </si>
  <si>
    <t>12/07/2024 00:00:00</t>
  </si>
  <si>
    <t>05/07/2028 00:00:00</t>
  </si>
  <si>
    <t>WAGNER VERA DOS SANTOS</t>
  </si>
  <si>
    <t>02/07/2027 00:00:00</t>
  </si>
  <si>
    <t>R$ 1.820,47</t>
  </si>
  <si>
    <t>NAUBERT RODRIGUES TEIXEIRA</t>
  </si>
  <si>
    <t>16/01/2026 11:40:14</t>
  </si>
  <si>
    <t>veículo encontra-se no pátio</t>
  </si>
  <si>
    <t>SALATIEL BURTON DE CAMPOS</t>
  </si>
  <si>
    <t>22/06/2027 00:00:00</t>
  </si>
  <si>
    <t>R$ 1.822,55</t>
  </si>
  <si>
    <t>11/12/2025 14:05:17</t>
  </si>
  <si>
    <t>Veículo em processo de preparação 5S, disponível.</t>
  </si>
  <si>
    <t>VEÍCULO TRAZIDO DE TRÊS LAGOAS PELO SUPERVISOR KLAISON PARA AS DEVIDAS MANUTENÇÕES EM CG</t>
  </si>
  <si>
    <t>ANIBAL MARTINS BAIVE</t>
  </si>
  <si>
    <t>VEÍCULO DEVOLVIDO PELO TÉCNICO ANTONIO LIMEIRA DE DOURADOS/MS</t>
  </si>
  <si>
    <t>OTAVIO GUILHERME FONSECA DE OLIVEIRA</t>
  </si>
  <si>
    <t>16/01/2026 12:01:26</t>
  </si>
  <si>
    <t>VEÍCULO DEVOLVIDO PELO EX COLABORADOR FERNANDO PEDRO NO ATO DE SUA DEMISSÃO</t>
  </si>
  <si>
    <t>24/06/2024 00:00:00</t>
  </si>
  <si>
    <t>17/06/2028 00:00:00</t>
  </si>
  <si>
    <t>VEICULO PRECISARA PASSAR POR REVISÃO, SUBSTITUIR PNEUS DIANTEIROS, REMENDAR STEP, ALINHAR E BALANCEAR E PRECISARA DE UMA HIGIENIZAÇÃO COMPLETA, INTERIOR EM ESTADO PRECÁRIO DE LIMPEZA E BASTANTE MAL CHEIRO</t>
  </si>
  <si>
    <t>WILSON ANTONIO BARROS MARQUES</t>
  </si>
  <si>
    <t>06/01/2026 14:20:11</t>
  </si>
  <si>
    <t>VEÍCULO DEVOLVIDO PELO COLABORADOR WELTON DUCEL PARA O GOZO DE SUAS FÉRIAS</t>
  </si>
  <si>
    <t>DOUGLAS APARECIDO LIMA</t>
  </si>
  <si>
    <t>11/12/2025 14:08:51</t>
  </si>
  <si>
    <t>CESAR DOURADO DE ASSIS</t>
  </si>
  <si>
    <t>11/12/2025 14:07:05</t>
  </si>
  <si>
    <t>Carro reservado para o Supervisor de implantação Cesar Dourado</t>
  </si>
  <si>
    <t>10/08/2027 00:00:00</t>
  </si>
  <si>
    <t>R$ 1.818,74</t>
  </si>
  <si>
    <t>FABIANO ALVES E SOUZA</t>
  </si>
  <si>
    <t>13/08/2027 00:00:00</t>
  </si>
  <si>
    <t>ELISSON GOMES ROSA</t>
  </si>
  <si>
    <t>23/06/2025 17:11:03</t>
  </si>
  <si>
    <t>MAYKON DOUGLAS PEREIRA ROMAO</t>
  </si>
  <si>
    <t>09/02/2024 00:00:00</t>
  </si>
  <si>
    <t>14/02/2027 00:00:00</t>
  </si>
  <si>
    <t>MANUTENÇÃO ACESSO-VIVO UBERLANDIA</t>
  </si>
  <si>
    <t>15/08/2023 00:00:00</t>
  </si>
  <si>
    <t>18/08/2026 00:00:00</t>
  </si>
  <si>
    <t>R$ 1.803,35</t>
  </si>
  <si>
    <t>EDER JUNIO PEREIRA CORTES</t>
  </si>
  <si>
    <t>28/06/2027 00:00:00</t>
  </si>
  <si>
    <t>11/12/2025 14:11:36</t>
  </si>
  <si>
    <t>VEICULO RETORNO DE MANUTENÇÃO DISPONIVEL PATIO ONDACOM</t>
  </si>
  <si>
    <t>HENRIQUE RODRIGUES MARTINS CARDOSO</t>
  </si>
  <si>
    <t>RAFAEL DOS SANTOS FERREIRA</t>
  </si>
  <si>
    <t>PO119</t>
  </si>
  <si>
    <t>Veículo recolhido para revisão</t>
  </si>
  <si>
    <t>ALISSON FIGUEREDO SANTOS</t>
  </si>
  <si>
    <t>26/07/2024 00:00:00</t>
  </si>
  <si>
    <t>19/07/2027 00:00:00</t>
  </si>
  <si>
    <t>Veículo sem placa dianteiro</t>
  </si>
  <si>
    <t>RENAN DANIEL MACHADO MONTEIRO CARDOSO</t>
  </si>
  <si>
    <t>12/09/2025 11:43:19</t>
  </si>
  <si>
    <t>Reservado para troca com a saveiro EOB9F53 (São José/SC) previsão dia 20/08/2025.</t>
  </si>
  <si>
    <t>JADSON AGOSTINHO SMIELEVSKI</t>
  </si>
  <si>
    <t>DEVOLUÇÃO - DESLIGAMENTO</t>
  </si>
  <si>
    <t>MARCIO BATISTA DA SILVA</t>
  </si>
  <si>
    <t>HENRIQUE NEVES DE PEDER CARVALHO</t>
  </si>
  <si>
    <t>Reservado para troca com fiorino SHO5F61 (CASCAVEL/PR) previsão dia 20/08/2025.</t>
  </si>
  <si>
    <t>03/07/2027 00:00:00</t>
  </si>
  <si>
    <t>LEANDRO FERREIRA</t>
  </si>
  <si>
    <t>11/12/2025 15:34:17</t>
  </si>
  <si>
    <t>R$ 2.753,14</t>
  </si>
  <si>
    <t>28/08/2025 17:51:28</t>
  </si>
  <si>
    <t>PATROCINIO</t>
  </si>
  <si>
    <t>THIAGO AUGUSTO SIMOES TROSDOLF</t>
  </si>
  <si>
    <t>27/11/2025 15:03:54</t>
  </si>
  <si>
    <t>LUIS CLAUDIO DOS SANTOS SILVA</t>
  </si>
  <si>
    <t>TIAGO FERNANDES DA SILVA</t>
  </si>
  <si>
    <t>14/10/2025 15:02:05</t>
  </si>
  <si>
    <t>Reservado para troca com a saveiro FCK3A96 (CASCAVEL/PR) previsão dia 20/08/2025.</t>
  </si>
  <si>
    <t>ROMILDO FERREIRA DE SOUZA</t>
  </si>
  <si>
    <t>11/12/2025 15:31:57</t>
  </si>
  <si>
    <t>JACKSON LEAO ROCHA</t>
  </si>
  <si>
    <t>14/08/2025 10:54:35</t>
  </si>
  <si>
    <t>MARCO ANTONIO SOARES SANTOS</t>
  </si>
  <si>
    <t>17/09/2025 16:43:21</t>
  </si>
  <si>
    <t>janio volta de férias dia 01/10 SERÁ PREASSADO PARA OUTRO CONDUTOR MARCOS ANTONIO</t>
  </si>
  <si>
    <t>VEICULO PARADO NA OFICINA EM MONTES CLAROS SINISTRATO COM CAIXA DE DIREÇÃO COM PROBLEMA</t>
  </si>
  <si>
    <t>ANDRE LUIZ FERREIRA DA SILVA</t>
  </si>
  <si>
    <t>JOAO GLAUBER ALVES SOUTO</t>
  </si>
  <si>
    <t>DESMOBILIZAÇÃO BELO HORIZONTE X BRASILIA</t>
  </si>
  <si>
    <t>PETERSON TAVARES MARTINS</t>
  </si>
  <si>
    <t>31/08/2023 00:00:00</t>
  </si>
  <si>
    <t>05/09/2026 00:00:00</t>
  </si>
  <si>
    <t>03/12/2025 07:52:46</t>
  </si>
  <si>
    <t>FROTAS DE VEÍCULOS MONTES CLAROS</t>
  </si>
  <si>
    <t>PO102</t>
  </si>
  <si>
    <t>11/12/2025 14:12:11</t>
  </si>
  <si>
    <t>VEICULO SINISTRADO NA CIDADE DE MONTES CLAROS</t>
  </si>
  <si>
    <t>04/12/2025 16:16:00</t>
  </si>
  <si>
    <t>DESMOBILIZAÇÃO BELO HORIONTE X BRASILIA</t>
  </si>
  <si>
    <t>ROMULO WYLER SOARES SILVA</t>
  </si>
  <si>
    <t>25/06/2027 00:00:00</t>
  </si>
  <si>
    <t>BRUNO FERNANDES PINHEIRO</t>
  </si>
  <si>
    <t>02/01/2024 00:00:00</t>
  </si>
  <si>
    <t>25/12/2026 00:00:00</t>
  </si>
  <si>
    <t>28/10/2025 14:48:55</t>
  </si>
  <si>
    <t>VEICULO TRANSFERIDO BH X SERRA</t>
  </si>
  <si>
    <t>GIVANILDO DO NASCIMENTO SILVA</t>
  </si>
  <si>
    <t>28/11/2025 09:00:18</t>
  </si>
  <si>
    <t>RICHARD DE SOUZA LINHARES</t>
  </si>
  <si>
    <t>MARCORELIO FRANCISCO DOS REIS</t>
  </si>
  <si>
    <t>11/12/2025 11:57:12</t>
  </si>
  <si>
    <t>Troca</t>
  </si>
  <si>
    <t>SAMUEL SANTOS DE SA</t>
  </si>
  <si>
    <t>SHERLINGTOM MIGUEL</t>
  </si>
  <si>
    <t>15/01/2026 08:08:58</t>
  </si>
  <si>
    <t>VEICULO NA MECANICA ALFA</t>
  </si>
  <si>
    <t>VEICULO NO PATIO</t>
  </si>
  <si>
    <t>JULIO CEZAR ROCHA DE GODOI</t>
  </si>
  <si>
    <t>Avarias na porta traseira direita avaria para-choque traseiro avaria porta traseira esquerda avaria no teto</t>
  </si>
  <si>
    <t>AROLDO DE CASTRO TAVARES</t>
  </si>
  <si>
    <t>10/04/2027 00:00:00</t>
  </si>
  <si>
    <t>R$ 1.825,66</t>
  </si>
  <si>
    <t>FRANK SANTANA EVANGELISTA</t>
  </si>
  <si>
    <t>JUSSIMAR LOPES</t>
  </si>
  <si>
    <t>23/01/2024 00:00:00</t>
  </si>
  <si>
    <t>16/01/2027 00:00:00</t>
  </si>
  <si>
    <t>R$ 1.727,27</t>
  </si>
  <si>
    <t>24/10/2025 16:06:09</t>
  </si>
  <si>
    <t>04/01/2024 00:00:00</t>
  </si>
  <si>
    <t>27/12/2026 00:00:00</t>
  </si>
  <si>
    <t>ADRIANO RIBEIRO PINTO MARCELINO</t>
  </si>
  <si>
    <t>17/12/2025 08:53:20</t>
  </si>
  <si>
    <t>HENRIQUE EDUARDO DA SILVA LOPES</t>
  </si>
  <si>
    <t>LEONARDO RIBEIRO VASCONCELOS</t>
  </si>
  <si>
    <t>02/07/2025 08:07:44</t>
  </si>
  <si>
    <t>CLEYTON ASSIS DA SILVA</t>
  </si>
  <si>
    <t>BRASILIA DE MINAS</t>
  </si>
  <si>
    <t>11/12/2025 14:10:30</t>
  </si>
  <si>
    <t>13/09/2023 00:00:00</t>
  </si>
  <si>
    <t>16/09/2026 00:00:00</t>
  </si>
  <si>
    <t>YANN JHOMINY QUEIROZ ABREU</t>
  </si>
  <si>
    <t>15/01/2026 14:31:58</t>
  </si>
  <si>
    <t>Calota pneu dianteiro esquerdo avariada</t>
  </si>
  <si>
    <t>PEDRO DE SOUZA ANDRADE</t>
  </si>
  <si>
    <t>11/12/2025 10:53:24</t>
  </si>
  <si>
    <t>SACRAMENTO</t>
  </si>
  <si>
    <t>17/12/2025 16:22:59</t>
  </si>
  <si>
    <t>Veículo já entreguei com amassado no batente da porta direita, sem vareta de apoio do capô</t>
  </si>
  <si>
    <t>16/07/2024 00:00:00</t>
  </si>
  <si>
    <t>09/07/2028 00:00:00</t>
  </si>
  <si>
    <t>EDIMILSON RITTER LIMA</t>
  </si>
  <si>
    <t>29/08/2024 00:00:00</t>
  </si>
  <si>
    <t>22/08/2028 00:00:00</t>
  </si>
  <si>
    <t>28/08/2024 00:00:00</t>
  </si>
  <si>
    <t>21/08/2028 00:00:00</t>
  </si>
  <si>
    <t>ALEX SOUZA SANTOS</t>
  </si>
  <si>
    <t>12/08/2028 00:00:00</t>
  </si>
  <si>
    <t>07/01/2026 12:54:15</t>
  </si>
  <si>
    <t>ALGUMAS AVARIAS DESCRITAS NO CHECK LIST MANUAL</t>
  </si>
  <si>
    <t>22/07/2028 00:00:00</t>
  </si>
  <si>
    <t>TICIANO KEVEN PAIXAO DOS SANTOS</t>
  </si>
  <si>
    <t>09/12/2025 17:13:42</t>
  </si>
  <si>
    <t>GABRIEL DOS SANTOS POLICARPO</t>
  </si>
  <si>
    <t>ADRIANO RODRIGUES PENUTTE</t>
  </si>
  <si>
    <t>19/11/2028 00:00:00</t>
  </si>
  <si>
    <t>25/07/2024 00:00:00</t>
  </si>
  <si>
    <t>18/07/2028 00:00:00</t>
  </si>
  <si>
    <t>ODILOMAR MENDES LOURENCO FILHO</t>
  </si>
  <si>
    <t>KLEYTON SANTOS LIMA</t>
  </si>
  <si>
    <t>ROGERIO RODRIGUES DOS SANTOS</t>
  </si>
  <si>
    <t>15/12/2025 09:58:38</t>
  </si>
  <si>
    <t>PATRICIO MENDES DE OLIVEIRA</t>
  </si>
  <si>
    <t>23/07/2028 00:00:00</t>
  </si>
  <si>
    <t>PEDRO HENRIQUE DOS SANTOS</t>
  </si>
  <si>
    <t>14/01/2026 08:22:13</t>
  </si>
  <si>
    <t>FRANCISCO ANDERSON DA COSTA FERREIRA</t>
  </si>
  <si>
    <t>Avarias porta traseira direita avaria porta do motorista avarias para-choque traseiro Avarias capô</t>
  </si>
  <si>
    <t>Veículo sem avarias</t>
  </si>
  <si>
    <t>BRUNO LEANDRO ARAUJO PEIXOTO</t>
  </si>
  <si>
    <t>19/11/2025 07:37:34</t>
  </si>
  <si>
    <t>WALKER WILLIAN PEREIRA NUNES DOS SANTOS</t>
  </si>
  <si>
    <t>15/07/2024 00:00:00</t>
  </si>
  <si>
    <t>08/07/2028 00:00:00</t>
  </si>
  <si>
    <t>GABRIEL SOARES DA COSTA</t>
  </si>
  <si>
    <t>02/08/2028 00:00:00</t>
  </si>
  <si>
    <t>27/10/2025 11:46:29</t>
  </si>
  <si>
    <t>CONDUTOR AFASTADO PELO INSS</t>
  </si>
  <si>
    <t>MARCOS FELIPE ALVES SOUZA</t>
  </si>
  <si>
    <t>09/12/2025 12:07:25</t>
  </si>
  <si>
    <t>ALEX SANDER MOREIRA</t>
  </si>
  <si>
    <t>THIELTON DE PAULA FONCECA</t>
  </si>
  <si>
    <t>VEICULO RETORNOU DA OFICINA 29/12/2025</t>
  </si>
  <si>
    <t>ODAILSON EURIPEDES ALVES DOS SANTOS</t>
  </si>
  <si>
    <t>MARCIO GLAUBER DOS SANTOS</t>
  </si>
  <si>
    <t>30/08/2024 00:00:00</t>
  </si>
  <si>
    <t>23/08/2028 00:00:00</t>
  </si>
  <si>
    <t>08/01/2026 14:07:16</t>
  </si>
  <si>
    <t>Pequenos arranhados em todas as latarias do carro é porta do motorista desalinhada paralama do lado do motorista dianteiro também desalinhado moldura moldura desalinhada do paralama e a fechadura do que tranca não está funcionando. Arranhado na moldura es</t>
  </si>
  <si>
    <t>HEILTON SANTOS DA SILVA</t>
  </si>
  <si>
    <t>15/12/2025 17:07:23</t>
  </si>
  <si>
    <t>EURANDI DE JESUS SANTOS FILHO</t>
  </si>
  <si>
    <t>DIEGO PABLO CASTRO PIMENTEL</t>
  </si>
  <si>
    <t>Norte</t>
  </si>
  <si>
    <t>SANTARÉM</t>
  </si>
  <si>
    <t>02/01/2026 13:27:29</t>
  </si>
  <si>
    <t>EM TRANSPORTE - SÃO LUIS - MA X SANTARÉM - PA - 28/10</t>
  </si>
  <si>
    <t>RIAN SILVA DE SOUZA</t>
  </si>
  <si>
    <t>02/01/2026 13:26:23</t>
  </si>
  <si>
    <t>Troca do veículo do colaborador Rian veículo com problema no freio de mão</t>
  </si>
  <si>
    <t>VANDO BARBOSA PEREIRA</t>
  </si>
  <si>
    <t>24/11/2025 15:28:40</t>
  </si>
  <si>
    <t>CASA CLIENTE VIVO SAO LUIS</t>
  </si>
  <si>
    <t>PO047</t>
  </si>
  <si>
    <t>06/01/2026 11:39:33</t>
  </si>
  <si>
    <t>SINISTRO COM CULPABILIDADE DO CONDUTOR</t>
  </si>
  <si>
    <t>05/06/2028 00:00:00</t>
  </si>
  <si>
    <t>FROTAS DE VEÍCULOS SAO LUIS</t>
  </si>
  <si>
    <t>PO112</t>
  </si>
  <si>
    <t>30/05/2027 00:00:00</t>
  </si>
  <si>
    <t>27/09/2023 00:00:00</t>
  </si>
  <si>
    <t>30/09/2026 00:00:00</t>
  </si>
  <si>
    <t>PEDRO HENRIQUE COSTA DE LIMA</t>
  </si>
  <si>
    <t>JOSE DE ARIMATEIA FERREIRA DA SILVA JUNIOR</t>
  </si>
  <si>
    <t>18/11/2025 15:35:30</t>
  </si>
  <si>
    <t>PATIO - DEMISSÃO - 13/11</t>
  </si>
  <si>
    <t>JULIO CESAR CANTANHEDE RODRIGUES</t>
  </si>
  <si>
    <t>07/07/2025 11:56:27</t>
  </si>
  <si>
    <t>ERIVALDO RAMOS BISPO</t>
  </si>
  <si>
    <t>DEYWISON SILVA DO ROSARIO</t>
  </si>
  <si>
    <t>11/12/2025 14:42:33</t>
  </si>
  <si>
    <t>27/05/2027 00:00:00</t>
  </si>
  <si>
    <t>PAULO ROBERTO SILVA</t>
  </si>
  <si>
    <t>JOSE ESPERIDIAO COSTA SANTOS NETO</t>
  </si>
  <si>
    <t>11/08/2025 09:31:27</t>
  </si>
  <si>
    <t>SINISTRO - CULPABILIDADE DO CONDUTOR</t>
  </si>
  <si>
    <t>WANILSON VIEIRA SILVEIRA</t>
  </si>
  <si>
    <t>PATO</t>
  </si>
  <si>
    <t>MOISES DOS SANTOS LOPES</t>
  </si>
  <si>
    <t>RODRIGO AUGUSTO RODRIGUES SANTOS</t>
  </si>
  <si>
    <t>JOSUE DA SILVA CONCEICAO</t>
  </si>
  <si>
    <t>SUPERVISOR DE REDE II</t>
  </si>
  <si>
    <t>R$ 1.805,00</t>
  </si>
  <si>
    <t>SATEC</t>
  </si>
  <si>
    <t>ATIVO - SATEC</t>
  </si>
  <si>
    <t>DEYME RONALD ABREU MENDONCA</t>
  </si>
  <si>
    <t>ERICK SILVA FURTADO</t>
  </si>
  <si>
    <t>17/10/2025 17:30:39</t>
  </si>
  <si>
    <t>JOSE MAIA DE OLIVEIRA</t>
  </si>
  <si>
    <t>11/12/2025 14:38:59</t>
  </si>
  <si>
    <t>JOAO EVANGELISTA DOS SANTOS</t>
  </si>
  <si>
    <t>CLEUBSON DOS SANTOS AZEVEDO</t>
  </si>
  <si>
    <t>02/01/2026 13:25:48</t>
  </si>
  <si>
    <t>GLEYDSON ALLAN BRANDAO SANTOS</t>
  </si>
  <si>
    <t>07/01/2026 15:14:44</t>
  </si>
  <si>
    <t>ELOY BARBOSA SOARES</t>
  </si>
  <si>
    <t>11/12/2025 09:07:44</t>
  </si>
  <si>
    <t>DARLISSON MARINHO TEIXEIRA</t>
  </si>
  <si>
    <t>02/01/2026 12:38:50</t>
  </si>
  <si>
    <t>WESLY ARTHUR FERREIRA COSTA</t>
  </si>
  <si>
    <t>JHONNATAN COSTA PINTO</t>
  </si>
  <si>
    <t>ISRAEL BARROS MENESES</t>
  </si>
  <si>
    <t>TECNICO DE SEGURANCA DO TRABALHO SR</t>
  </si>
  <si>
    <t>FELIPE GALVAO VALE</t>
  </si>
  <si>
    <t>11/12/2025 09:00:41</t>
  </si>
  <si>
    <t>NATAL DE OLIVEIRA ALMEIDA</t>
  </si>
  <si>
    <t>06/08/2025 11:58:40</t>
  </si>
  <si>
    <t>PAULO ROBERTO RODRIGUES DE FREITAS</t>
  </si>
  <si>
    <t>11/01/2024 00:00:00</t>
  </si>
  <si>
    <t>04/01/2027 00:00:00</t>
  </si>
  <si>
    <t>RAIMUNDO PENHA DOS SANTOS JUNIOR</t>
  </si>
  <si>
    <t>16/09/2025 11:55:40</t>
  </si>
  <si>
    <t>LINCON SERGIO BORGES</t>
  </si>
  <si>
    <t>28/10/2025 13:56:14</t>
  </si>
  <si>
    <t>FENIX INFRAESTRUTURA</t>
  </si>
  <si>
    <t>13/11/2025 17:31:05</t>
  </si>
  <si>
    <t>FLAVIO LIMA SOUZA</t>
  </si>
  <si>
    <t>10/09/2025 10:32:37</t>
  </si>
  <si>
    <t>MANOEL FERNANDES LIMA JUNIOR</t>
  </si>
  <si>
    <t>31/05/2027 00:00:00</t>
  </si>
  <si>
    <t>11/12/2025 14:38:23</t>
  </si>
  <si>
    <t>WEMERSON SOUSA MATIAS</t>
  </si>
  <si>
    <t>ESEQUIAS SANTOS RIBEIRO</t>
  </si>
  <si>
    <t>10/09/2025 10:27:18</t>
  </si>
  <si>
    <t>CARLOS HENRIQUE DE OLIVEIRA BARROS</t>
  </si>
  <si>
    <t>10/09/2025 10:46:04</t>
  </si>
  <si>
    <t>DIEGO BARROS SANDES</t>
  </si>
  <si>
    <t>BALSAS</t>
  </si>
  <si>
    <t>15/10/2025 16:36:23</t>
  </si>
  <si>
    <t>JOAO ROCHA BARROSO</t>
  </si>
  <si>
    <t>28/10/2025 10:43:09</t>
  </si>
  <si>
    <t>DIEGO DOS SANTOS SIQUEIRA</t>
  </si>
  <si>
    <t>MARLISSON MOTA FERNANDES</t>
  </si>
  <si>
    <t>08/01/2026 11:00:11</t>
  </si>
  <si>
    <t>ROUBO DAS QUATROS RODAS</t>
  </si>
  <si>
    <t>DHIEGO RAPHAEL OLIVEIRA MORAES</t>
  </si>
  <si>
    <t>06/01/2026 11:42:00</t>
  </si>
  <si>
    <t>DELRYCK CUNHA DIAS</t>
  </si>
  <si>
    <t>THASSYO GABRIEL DA SILVA SANTOS</t>
  </si>
  <si>
    <t>26/06/2025 11:49:09</t>
  </si>
  <si>
    <t>FRANKLLIN IGOR DE OLIVEIRA MORENO</t>
  </si>
  <si>
    <t>24/11/2025 15:44:06</t>
  </si>
  <si>
    <t>DIEGO SILVA CARDOSO</t>
  </si>
  <si>
    <t>06/08/2025 10:22:44</t>
  </si>
  <si>
    <t>CLAUDEMIR DE SOUZA CAVALCANTE</t>
  </si>
  <si>
    <t>LUANDERSON SOARES COSTA</t>
  </si>
  <si>
    <t>R$ 1.808,37</t>
  </si>
  <si>
    <t>29/10/2025 12:30:36</t>
  </si>
  <si>
    <t>PATIO - 15/09</t>
  </si>
  <si>
    <t>LUCIO DE OLIVEIRA CARDOSO</t>
  </si>
  <si>
    <t>CAIO JECY BASTISTA DOS SANTOS</t>
  </si>
  <si>
    <t>HAILTON DOS SANTOS MORAES</t>
  </si>
  <si>
    <t>IAGO COSTA DE SOUZA</t>
  </si>
  <si>
    <t>MESSIAS FRANCISCO MONTEIRO RIOS</t>
  </si>
  <si>
    <t>29/05/2027 00:00:00</t>
  </si>
  <si>
    <t>02/01/2026 13:24:06</t>
  </si>
  <si>
    <t>WILAME DE JESUS BARROS MENDONCA</t>
  </si>
  <si>
    <t>LIEDSON JOSE SILVA MOTA</t>
  </si>
  <si>
    <t>17/10/2025 12:07:21</t>
  </si>
  <si>
    <t>MARCIO JOSE SILVA DE SOUSA</t>
  </si>
  <si>
    <t>SANTA INÊS</t>
  </si>
  <si>
    <t>ADRIANO CAZUZA ALVES</t>
  </si>
  <si>
    <t>JARDISON SANTOS PONTES</t>
  </si>
  <si>
    <t>09/09/2025 17:07:56</t>
  </si>
  <si>
    <t>Pátio - Demissão 18/06/2025</t>
  </si>
  <si>
    <t>ANTONIO GOMES BRITO CORDEIRO</t>
  </si>
  <si>
    <t>22/08/2027 00:00:00</t>
  </si>
  <si>
    <t>R$ 2.559,17</t>
  </si>
  <si>
    <t>08/10/2025 09:45:09</t>
  </si>
  <si>
    <t>Strada sem avarias.</t>
  </si>
  <si>
    <t>FAGNER DA CRUZ PEREIRA</t>
  </si>
  <si>
    <t>MATHEUS LOUGGAN DE CARVALHO OLIVEIRA</t>
  </si>
  <si>
    <t>24/11/2025 09:44:26</t>
  </si>
  <si>
    <t>GILBERTO NEVES MORAIS</t>
  </si>
  <si>
    <t>06/01/2026 12:03:40</t>
  </si>
  <si>
    <t>ACAILANDIA</t>
  </si>
  <si>
    <t>NEILTON MENDES DOS SANTOS</t>
  </si>
  <si>
    <t>ELVES GLEISON FERREIRA SILVA</t>
  </si>
  <si>
    <t>ROMULO FERREIRA ALVES</t>
  </si>
  <si>
    <t>DANIEL SILVA BARROS</t>
  </si>
  <si>
    <t>17/07/2027 00:00:00</t>
  </si>
  <si>
    <t>MICHAEL ANDRES OSPINA TABORDA</t>
  </si>
  <si>
    <t>17/10/2025 11:41:38</t>
  </si>
  <si>
    <t>MARDONIO LIMA SALES</t>
  </si>
  <si>
    <t>REGIVAL GOMES DE LIMA JUNIOR</t>
  </si>
  <si>
    <t>23/10/2025 14:39:12</t>
  </si>
  <si>
    <t>PATIO - 01/10</t>
  </si>
  <si>
    <t>JOSE RIBAMAR MENDES ROCHA</t>
  </si>
  <si>
    <t>LUIS MIGUEL MUENSTER</t>
  </si>
  <si>
    <t>22/08/2024 00:00:00</t>
  </si>
  <si>
    <t>15/08/2028 00:00:00</t>
  </si>
  <si>
    <t>R$ 2.550,00</t>
  </si>
  <si>
    <t>LUIZ FERNANDO NUNES DA SILVA</t>
  </si>
  <si>
    <t>RUAN DIAS MOTA</t>
  </si>
  <si>
    <t>21/06/2027 00:00:00</t>
  </si>
  <si>
    <t>01/08/2028 00:00:00</t>
  </si>
  <si>
    <t>R$ 2.500,00</t>
  </si>
  <si>
    <t>FABIO JUNIOR DA SILVA</t>
  </si>
  <si>
    <t>WESLEY ARAUJO DA SILVA</t>
  </si>
  <si>
    <t>14/01/2026 09:35:14</t>
  </si>
  <si>
    <t>CONDUTOR WESLEY ARAUJO DA SILVA ~ 7863   RETORNO DE FERIAS  DE FERIAS 10/12/2025</t>
  </si>
  <si>
    <t>Veículo devolvido no pátio parceiro Alfa</t>
  </si>
  <si>
    <t>DOUGLAS MEDEIROS DE SOUZA</t>
  </si>
  <si>
    <t>11/12/2025 14:14:08</t>
  </si>
  <si>
    <t>REGINALDO ALVES DE SOUZA</t>
  </si>
  <si>
    <t>09/12/2025 12:07:49</t>
  </si>
  <si>
    <t>Troca por veículo particular</t>
  </si>
  <si>
    <t>Avarias no para choque dianteiro e traseiro avaria na coluna superior esquerdo avaria paralama porta dianteira e traseira do lado esquerdo avaria na moldura do paralama dianteiro esquerdo devido sinistro</t>
  </si>
  <si>
    <t>CARLOS EDUARDO DOS SANTOS MAURICIO</t>
  </si>
  <si>
    <t>ELTON FERNANDES BRITO</t>
  </si>
  <si>
    <t>03/07/2025 13:02:09</t>
  </si>
  <si>
    <t>VITOR GARCIA RIBEIRO</t>
  </si>
  <si>
    <t>veículo encontra-se na oficina Brandão, para reparos elétricos</t>
  </si>
  <si>
    <t>ANTONIO ANDERSON DA CRUZ CABRAL</t>
  </si>
  <si>
    <t>09/12/2025 12:09:19</t>
  </si>
  <si>
    <t>Sem avarias atuais</t>
  </si>
  <si>
    <t>JESSE CURITIBA SOARES SOUZA</t>
  </si>
  <si>
    <t>DEYVID PECHINCHA NASCIMENTO</t>
  </si>
  <si>
    <t>14/01/2026 08:43:34</t>
  </si>
  <si>
    <t>Não está dando partida</t>
  </si>
  <si>
    <t>DAVI RODRIGUES DA VITORIA</t>
  </si>
  <si>
    <t>20/07/2023 00:00:00</t>
  </si>
  <si>
    <t>13/07/2026 00:00:00</t>
  </si>
  <si>
    <t>R$ 2.991,17</t>
  </si>
  <si>
    <t>06/01/2026 14:50:11</t>
  </si>
  <si>
    <t>RENATO GOMES DE OLIVEIRA</t>
  </si>
  <si>
    <t>ALEX JUNIO RAINHA DA SILVA</t>
  </si>
  <si>
    <t>05/09/2025 08:31:38</t>
  </si>
  <si>
    <t>KAYQUE PALMEIRA SOUSA</t>
  </si>
  <si>
    <t>ADRIANO CABRAL DE OLIVEIRA</t>
  </si>
  <si>
    <t>DOUGLAS RIBEIRO DOS SANTOS</t>
  </si>
  <si>
    <t>SILMAR GOMES CANCELA</t>
  </si>
  <si>
    <t>IGOR DOS SANTOS VASCONCELOS</t>
  </si>
  <si>
    <t>DIORGELYS CAETANO DE OLIVEIRA</t>
  </si>
  <si>
    <t>03/01/2024 00:00:00</t>
  </si>
  <si>
    <t>26/12/2026 00:00:00</t>
  </si>
  <si>
    <t>TOMAZ OLIVEIRA ARAUJO DA SILVA</t>
  </si>
  <si>
    <t>05/12/2025 16:16:25</t>
  </si>
  <si>
    <t>Barulho no motor</t>
  </si>
  <si>
    <t>JONATHAN SIQUEIRA FERNANDES</t>
  </si>
  <si>
    <t>RAFAEL SOUSA DA CUNHA</t>
  </si>
  <si>
    <t>IGOR ROCHA DE ARAUJO</t>
  </si>
  <si>
    <t>NACISO DA SILVA DA COSTA FILHO</t>
  </si>
  <si>
    <t>COLABORADOR DESLIGADO DIA 16/07/2025 - GUSTAVO CALAÇA PEREIRA Matricula 8205</t>
  </si>
  <si>
    <t>26/05/2023 00:00:00</t>
  </si>
  <si>
    <t>19/05/2026 00:00:00</t>
  </si>
  <si>
    <t>ROSIVAL JOSE FONSECA</t>
  </si>
  <si>
    <t>CABISTA II</t>
  </si>
  <si>
    <t>11/12/2025 15:02:23</t>
  </si>
  <si>
    <t>IPTEL DF</t>
  </si>
  <si>
    <t>RAPHAEL WILSON REIS CUNHA</t>
  </si>
  <si>
    <t>09/08/2027 00:00:00</t>
  </si>
  <si>
    <t>11/12/2025 15:32:31</t>
  </si>
  <si>
    <t>AUNERIO BATISTA DOS SANTOS</t>
  </si>
  <si>
    <t>04/12/2025 17:59:32</t>
  </si>
  <si>
    <t>VEÍCULO RESERVADO - FÉRIAS MARCO ANTÔNIO MARQUES URSULINO</t>
  </si>
  <si>
    <t>Pane eletrica</t>
  </si>
  <si>
    <t>MARLOS NOBRE ARAUJO DA SILVA</t>
  </si>
  <si>
    <t>09/06/2025 14:40:26</t>
  </si>
  <si>
    <t>JUNEO RODRIGUES BOTELHO</t>
  </si>
  <si>
    <t>11/12/2025 14:50:24</t>
  </si>
  <si>
    <t>LUCAS DANTAS MAMEDE</t>
  </si>
  <si>
    <t>EMERSON SILVINO DOS PASSOS</t>
  </si>
  <si>
    <t>05/01/2026 17:36:58</t>
  </si>
  <si>
    <t>TROCA DE CONDUTOR</t>
  </si>
  <si>
    <t>27/07/2027 00:00:00</t>
  </si>
  <si>
    <t>IAGO DE OLIVEIRA COSTA</t>
  </si>
  <si>
    <t>27/08/2025 09:41:42</t>
  </si>
  <si>
    <t>ANDERSON ROGER CARDOSO DA SILVA</t>
  </si>
  <si>
    <t>RAUL LOURENCO DE MOURA</t>
  </si>
  <si>
    <t>ALEX RONDINELE TOMAZ CRISPIM</t>
  </si>
  <si>
    <t>ARLISON DE SOUZA RIPARDO</t>
  </si>
  <si>
    <t>CLAUDIO VIEIRA DA COSTA</t>
  </si>
  <si>
    <t>CONDUTOR: CLAUDIO VIEIRA DA COSTA ~ 8212  DE FERIAS</t>
  </si>
  <si>
    <t>VEICULO REMOVIDO DE GUINCHO DIA 11/07/2025 PARA OFICINA DF AUTO CENTER</t>
  </si>
  <si>
    <t>RODRIGO AREIAS FRASONI</t>
  </si>
  <si>
    <t>FABIANO CORREIA DE SOUZA</t>
  </si>
  <si>
    <t>LAZARO LEANDRO RAMOS</t>
  </si>
  <si>
    <t>HEMERSON DE OLIVEIRA COSTA</t>
  </si>
  <si>
    <t>R$ 1.817,53</t>
  </si>
  <si>
    <t>ALEXANDRE BORGES VIANA</t>
  </si>
  <si>
    <t>11/12/2025 14:52:34</t>
  </si>
  <si>
    <t>condutor afastado</t>
  </si>
  <si>
    <t>MICHAEL JHONY BALBINO DOS SANTOS</t>
  </si>
  <si>
    <t>LUIZ HENRIQUE CRAVEIRO BERTOLAZI</t>
  </si>
  <si>
    <t>LAZARO JOSE MONTE JUNIOR</t>
  </si>
  <si>
    <t>03/09/2025 14:46:37</t>
  </si>
  <si>
    <t>VEICULO COM AVARIAS NO PARA-CHOQUE DIANTEIRO E TRASEIRO AVARIADO CONDUTOR DESLIGADO VAGNER FERREIRA DE ALMEIDA ~ 6878</t>
  </si>
  <si>
    <t>ALEXANDRO PEREIRA LIMA</t>
  </si>
  <si>
    <t>LUCAS SOUZA FRANCA</t>
  </si>
  <si>
    <t>14/01/2026 10:23:25</t>
  </si>
  <si>
    <t>GEFERSON FERREIRA SOARES</t>
  </si>
  <si>
    <t>SANDRO MARTINS DE MELO</t>
  </si>
  <si>
    <t>18/06/2025 16:36:58</t>
  </si>
  <si>
    <t>PARACHOQUE DIANTEIRO AMASSADO/QUEBRADO.</t>
  </si>
  <si>
    <t>06/07/2027 00:00:00</t>
  </si>
  <si>
    <t>FRANCISCO LUCAS SOUSA FERREIRA</t>
  </si>
  <si>
    <t>ALEXANDRO SANTIAGO</t>
  </si>
  <si>
    <t>FERNANDO LEITE DA SILVA</t>
  </si>
  <si>
    <t>11/12/2025 14:56:13</t>
  </si>
  <si>
    <t>29/09/2025 07:36:27</t>
  </si>
  <si>
    <t>06/02/2024 00:00:00</t>
  </si>
  <si>
    <t>29/01/2027 00:00:00</t>
  </si>
  <si>
    <t>ADILSON BORGES DA SILVA</t>
  </si>
  <si>
    <t>14/01/2026 09:08:48</t>
  </si>
  <si>
    <t>veiculo com falha no farol , que parece falha na elétrica , com uma pequena avaria no capo</t>
  </si>
  <si>
    <t>JOSE MELO DAS CHAGAS JUNIOR</t>
  </si>
  <si>
    <t>20/03/2023 00:00:00</t>
  </si>
  <si>
    <t>13/03/2026 00:00:00</t>
  </si>
  <si>
    <t>15/09/2025 10:29:30</t>
  </si>
  <si>
    <t>veiculo com avarias cotidianas</t>
  </si>
  <si>
    <t>REGINALDO GIUSTI JUNIOR</t>
  </si>
  <si>
    <t>07/01/2026 10:40:58</t>
  </si>
  <si>
    <t>BENEDITO FREITAS PANTOJA</t>
  </si>
  <si>
    <t>R$ 1.899,59</t>
  </si>
  <si>
    <t>JOTANAEL FRANCA DO NASCIMENTO</t>
  </si>
  <si>
    <t>16/03/2023 00:00:00</t>
  </si>
  <si>
    <t>09/03/2026 00:00:00</t>
  </si>
  <si>
    <t>R$ 1.897,35</t>
  </si>
  <si>
    <t>01/10/2025 16:28:53</t>
  </si>
  <si>
    <t>falhamento , caixa de marcha e ar condicionado nao funciona</t>
  </si>
  <si>
    <t>JOAO WAGNER RIBEIRO MARTINS</t>
  </si>
  <si>
    <t>EVERTON RODRIGUES CUNHA</t>
  </si>
  <si>
    <t>16/08/2023 00:00:00</t>
  </si>
  <si>
    <t>HIAGO ANTONIO MEDINA DA SILVA</t>
  </si>
  <si>
    <t>01/06/2027 00:00:00</t>
  </si>
  <si>
    <t>08/01/2026 09:42:39</t>
  </si>
  <si>
    <t>mesmas avarias da retirada / sujo</t>
  </si>
  <si>
    <t>19/08/2026 00:00:00</t>
  </si>
  <si>
    <t>LUCIANO FARIAS ARRUDA</t>
  </si>
  <si>
    <t>14/08/2024 00:00:00</t>
  </si>
  <si>
    <t>07/08/2028 00:00:00</t>
  </si>
  <si>
    <t>R$ 1.933,44</t>
  </si>
  <si>
    <t>08/10/2025 09:43:12</t>
  </si>
  <si>
    <t>Férias</t>
  </si>
  <si>
    <t>10/09/2021 00:00:00</t>
  </si>
  <si>
    <t>15/09/2024 00:00:00</t>
  </si>
  <si>
    <t>R$ 1.970,00</t>
  </si>
  <si>
    <t>08/10/2021 00:00:00</t>
  </si>
  <si>
    <t>R$ 2.375,45</t>
  </si>
  <si>
    <t>11/12/2025 10:50:56</t>
  </si>
  <si>
    <t>DOUGLAS JHONATHAN BARBOSA DOS SANTOS</t>
  </si>
  <si>
    <t>22/09/2023 00:00:00</t>
  </si>
  <si>
    <t>27/09/2026 00:00:00</t>
  </si>
  <si>
    <t>21/08/2023 00:00:00</t>
  </si>
  <si>
    <t>24/08/2026 00:00:00</t>
  </si>
  <si>
    <t>Riscados cotidiano</t>
  </si>
  <si>
    <t>07/06/2027 00:00:00</t>
  </si>
  <si>
    <t>ROGERIO LUCAS SANTAREM DA SILVA</t>
  </si>
  <si>
    <t>08/06/2027 00:00:00</t>
  </si>
  <si>
    <t>15/01/2026 11:19:26</t>
  </si>
  <si>
    <t>ISMAEL VIANA RIBEIRO</t>
  </si>
  <si>
    <t>VEICULO DEU PANE PROBLEMAS NA BATERIA</t>
  </si>
  <si>
    <t>GABRIEL ALBUQUERQUE CORDEIRO</t>
  </si>
  <si>
    <t>06/12/2023 00:00:00</t>
  </si>
  <si>
    <t>29/11/2026 00:00:00</t>
  </si>
  <si>
    <t>R$ 2.021,42</t>
  </si>
  <si>
    <t>HALLAM RODRIGO ALMEIDA EICH</t>
  </si>
  <si>
    <t>RICHARD CLEYDERSON SANTIAGO MATA</t>
  </si>
  <si>
    <t>10/12/2025 16:36:58</t>
  </si>
  <si>
    <t>Sinistro culpabilidade do terceiro</t>
  </si>
  <si>
    <t>MATHEUS MONTELES FREIRE</t>
  </si>
  <si>
    <t>05/01/2026 10:02:20</t>
  </si>
  <si>
    <t>ENTRADA EM OFICINA 02/09 EMBREAGEM RUIM , LUZ DO CINTO ACESSA NO PAINEL , FREIOS COM BARULHO</t>
  </si>
  <si>
    <t>21/11/2025 16:19:24</t>
  </si>
  <si>
    <t>Bateria</t>
  </si>
  <si>
    <t>19/12/2023 00:00:00</t>
  </si>
  <si>
    <t>12/12/2026 00:00:00</t>
  </si>
  <si>
    <t>10/12/2025 12:09:30</t>
  </si>
  <si>
    <t>Veículo sinistrado</t>
  </si>
  <si>
    <t>THIAGO JONATA VIEIRA ASSUNCAO</t>
  </si>
  <si>
    <t>01/09/2025 17:25:07</t>
  </si>
  <si>
    <t>VEICULO ENTROU EM OFICINA 25/08 COM PROBLEMAS ELETRICOS</t>
  </si>
  <si>
    <t>MOISES CAMPOS NUNES</t>
  </si>
  <si>
    <t>SANDRO DOS ANJOS MARTINS</t>
  </si>
  <si>
    <t>27/11/2025 14:20:32</t>
  </si>
  <si>
    <t>Sujo , avarias porta traseira lado direita , longarina lado direito, para-choque dianteiro e para-choque traseiro</t>
  </si>
  <si>
    <t>23/08/2023 00:00:00</t>
  </si>
  <si>
    <t>26/08/2026 00:00:00</t>
  </si>
  <si>
    <t>MARCELO SOUZA DE OLIVEIRA</t>
  </si>
  <si>
    <t>Arranhados do cotidiano, estepe furado, calotas arranhadas.</t>
  </si>
  <si>
    <t>GABRIEL REIS DE LIMA</t>
  </si>
  <si>
    <t>FABRICIO HENRIQUE DE OLIVEIRA RODRIGUES</t>
  </si>
  <si>
    <t>30/12/2025 14:18:52</t>
  </si>
  <si>
    <t>Mesmas avarias</t>
  </si>
  <si>
    <t>PAULO RAFAEL SOUSA BELEM DA SILVA</t>
  </si>
  <si>
    <t>LEONARDO SANTOS DA SILVA</t>
  </si>
  <si>
    <t>KLERCIO CHARLES SILVA DE CASTRO</t>
  </si>
  <si>
    <t>GILVAN DE OLIVEIRA CARNEIRO</t>
  </si>
  <si>
    <t>MATEUS PEREIRA OLIVEIRA</t>
  </si>
  <si>
    <t>11/12/2025 11:51:52</t>
  </si>
  <si>
    <t>WELITON DE AGUIAR RODRIGUES</t>
  </si>
  <si>
    <t>25/09/2023 00:00:00</t>
  </si>
  <si>
    <t>28/09/2026 00:00:00</t>
  </si>
  <si>
    <t>06/01/2026 09:23:38</t>
  </si>
  <si>
    <t>LEANDRO OLIVEIRA DA COSTA</t>
  </si>
  <si>
    <t>JOSE SERGIO MARIS ARAUJO SANTANNA</t>
  </si>
  <si>
    <t>KELVEM RUBENS CARDOSO DA SILVA</t>
  </si>
  <si>
    <t>Sujo , avarias no para-choque dianteiro, riscados do cotidiano, step furado</t>
  </si>
  <si>
    <t>NEY ANDRADE NUNES</t>
  </si>
  <si>
    <t>06/08/2025 12:15:40</t>
  </si>
  <si>
    <t>Demissão , sujo , mesmas avarias da retirada</t>
  </si>
  <si>
    <t>MOISES DE SOUZA E SOUZA</t>
  </si>
  <si>
    <t>08/10/2025 09:33:19</t>
  </si>
  <si>
    <t>Sinistro com envolvimento de terceiros</t>
  </si>
  <si>
    <t>LAZARO MATOS RODRIGUES</t>
  </si>
  <si>
    <t>08/10/2025 09:32:31</t>
  </si>
  <si>
    <t>RETORNO DE OFICINA DIA 30/06</t>
  </si>
  <si>
    <t>10/10/2023 00:00:00</t>
  </si>
  <si>
    <t>13/10/2026 00:00:00</t>
  </si>
  <si>
    <t>ALEX BRITO NAZARETH</t>
  </si>
  <si>
    <t>11/12/2025 11:15:36</t>
  </si>
  <si>
    <t>TROCA PARA VEICULO COM CONTRATO VENCIDO A MAIS TEMPO</t>
  </si>
  <si>
    <t>IZOFRAN MUNIZ DE SOUZA</t>
  </si>
  <si>
    <t>Problemas de embreagem</t>
  </si>
  <si>
    <t>DEVANEI DA COSTA MAFRA</t>
  </si>
  <si>
    <t>08/01/2026 09:36:44</t>
  </si>
  <si>
    <t>Sem avarias, arranhados do cotidiano e falta da borracha do limpador de vidro traseiro.</t>
  </si>
  <si>
    <t>11/12/2025 11:09:27</t>
  </si>
  <si>
    <t>24/09/2021 00:00:00</t>
  </si>
  <si>
    <t>29/09/2024 00:00:00</t>
  </si>
  <si>
    <t>11/12/2025 11:22:48</t>
  </si>
  <si>
    <t>RICARDO ARAUJO FERNANDES</t>
  </si>
  <si>
    <t>AVARIAS COM CULPABILIDADE DO CONDUTOR</t>
  </si>
  <si>
    <t>ANDREI AGUIAR SOARES</t>
  </si>
  <si>
    <t>27/06/2027 00:00:00</t>
  </si>
  <si>
    <t>11/12/2025 11:38:43</t>
  </si>
  <si>
    <t>KLINSMANN ALECRIM DE ANDRADE</t>
  </si>
  <si>
    <t>13/01/2026 09:23:00</t>
  </si>
  <si>
    <t>Pedido de demissão</t>
  </si>
  <si>
    <t>SALIM ANDRADE DA COSTA</t>
  </si>
  <si>
    <t>Demissão 06/08 Francisco Carlos Ribeiro de Oliveira</t>
  </si>
  <si>
    <t>CAIO DANESSON DE JESUS ROCHA</t>
  </si>
  <si>
    <t>07/08/2027 00:00:00</t>
  </si>
  <si>
    <t>08/10/2025 09:15:41</t>
  </si>
  <si>
    <t>TXN8G91</t>
  </si>
  <si>
    <t>16/01/2026 01:00:00</t>
  </si>
  <si>
    <t>24/12/2027 13:00:00</t>
  </si>
  <si>
    <t>ALEXANDRE NOGUEIRA NASCIMENTO</t>
  </si>
  <si>
    <t>19/01/2026 08:36:40</t>
  </si>
  <si>
    <t>MAYZEK GONCALVES DE ALENCAR</t>
  </si>
  <si>
    <t>19/01/2026 08:24:27</t>
  </si>
  <si>
    <t>IURI SILVA DOS SANTOS</t>
  </si>
  <si>
    <t>LAUANDER ALVARES PRADO</t>
  </si>
  <si>
    <t>17/01/2026 19:28:43</t>
  </si>
  <si>
    <t>CONDUTOR MARCOS ALEXANDRE DE ARAUJO DE SOUZA ~ 6834 ENTROU DE FERIAS</t>
  </si>
  <si>
    <t>CLODOMIR XAVIER PINHEIRO</t>
  </si>
  <si>
    <t>19/01/2026 12:12:53</t>
  </si>
  <si>
    <t>0108</t>
  </si>
  <si>
    <t>16/01/2026 15:03:18</t>
  </si>
  <si>
    <t>HERMESON KENED TAVARES</t>
  </si>
  <si>
    <t>17/01/2026 18:59:07</t>
  </si>
  <si>
    <t>sinistro</t>
  </si>
  <si>
    <t>PABLO ARAUJO E SILVA</t>
  </si>
  <si>
    <t>LAWRENCE LUIZ VIEIRA FERREIRA</t>
  </si>
  <si>
    <t>16/01/2026 16:48:11</t>
  </si>
  <si>
    <t>JOSIMAR CORREA</t>
  </si>
  <si>
    <t>ROSEMAR SANTOS DE OLIVEIRA</t>
  </si>
  <si>
    <t>16/01/2026 16:11:44</t>
  </si>
  <si>
    <t>16/01/2026 15:32:51</t>
  </si>
  <si>
    <t>DANIEL VICENTE LOBATO BRAGA</t>
  </si>
  <si>
    <t>16/01/2026 13:31:45</t>
  </si>
  <si>
    <t>HENRIVICHISON RIBEIRO DA GUARDA</t>
  </si>
  <si>
    <t>Devido sinistro culpabilidade de terceiros avaria para-choque dianteiro lado esquerdo, paralama lado esquerdo, moldura do paralama esquerdo, farol lado esquerdo capô lado esquerdo calotas e tampa do bagagito</t>
  </si>
  <si>
    <t>AVARIA PARA LAMA ESQUERDO ARRANHADO NO TETO LADO DIREITO E ESQUERDO BANCOS FURADOS AVARIAS NO PARACHOQUE TRASEIRO</t>
  </si>
  <si>
    <t>19/01/2026 12:55:33</t>
  </si>
  <si>
    <t>SINISTRO DIA 15/01 COM ENVOLVIMENTO DE TERCEIRO</t>
  </si>
  <si>
    <t>FABIO JORGE BORGES BASTOS</t>
  </si>
  <si>
    <t>19/01/2026 07:58:16</t>
  </si>
  <si>
    <t>ALEX CASCAES DO ESPIRITO SANTO</t>
  </si>
  <si>
    <t>19/01/2026 08:09:59</t>
  </si>
  <si>
    <t>MESMAS AVARIAS DA RETIRADA</t>
  </si>
  <si>
    <t>19/01/2026 15:24:57</t>
  </si>
  <si>
    <t>TXN8G23</t>
  </si>
  <si>
    <t>JEFERSON DE OLIVEIRA SILVA</t>
  </si>
  <si>
    <t>21/01/2026 01:00:00</t>
  </si>
  <si>
    <t>28/01/2028 13:00:00</t>
  </si>
  <si>
    <t>22/01/2026 09:35:11</t>
  </si>
  <si>
    <t>veiculo 0km</t>
  </si>
  <si>
    <t>FRANCISCO NASCIMENTO MENDONCA</t>
  </si>
  <si>
    <t>21/01/2026 10:14:40</t>
  </si>
  <si>
    <t>22/01/2026 09:19:02</t>
  </si>
  <si>
    <t>JULIANO ALTINO FERREIRA</t>
  </si>
  <si>
    <t>MAYCON DA SILVA IGIDIO</t>
  </si>
  <si>
    <t>26/01/2026 08:53:49</t>
  </si>
  <si>
    <t>20/01/2026 15:02:46</t>
  </si>
  <si>
    <t>27/01/2026 08:46:03</t>
  </si>
  <si>
    <t>23/01/2026 16:27:01</t>
  </si>
  <si>
    <t>Veículo sem a tampa do bagageiro</t>
  </si>
  <si>
    <t>SIDNEY JOSE ALVES DOS SANTOS</t>
  </si>
  <si>
    <t>26/01/2026 10:35:29</t>
  </si>
  <si>
    <t>patio</t>
  </si>
  <si>
    <t>VEÍCULO DEVOLVIDO PELO EX COLABORADOR NO ATO DE SUA DEMISSÃO</t>
  </si>
  <si>
    <t>19/01/2026 16:07:51</t>
  </si>
  <si>
    <t>REGINALDO ARAUJO DOS SANTOS</t>
  </si>
  <si>
    <t>CARLOS EDUARDO TOBIAS DE SOUZA</t>
  </si>
  <si>
    <t>23/01/2026 11:53:57</t>
  </si>
  <si>
    <t>21/01/2026 11:55:53</t>
  </si>
  <si>
    <t>CASA CLIENTE VIVO PALMAS</t>
  </si>
  <si>
    <t>PO071</t>
  </si>
  <si>
    <t>22/01/2026 10:04:15</t>
  </si>
  <si>
    <t>manutenção</t>
  </si>
  <si>
    <t>MAURICIO OLIVEIRA DE SOUZA</t>
  </si>
  <si>
    <t>22/01/2026 08:20:56</t>
  </si>
  <si>
    <t>21/01/2026 10:08:59</t>
  </si>
  <si>
    <t>Luz de oleo - DERY</t>
  </si>
  <si>
    <t>22/01/2026 14:15:38</t>
  </si>
  <si>
    <t>26/01/2026 10:00:08</t>
  </si>
  <si>
    <t>GESIEL DE ALMEIDA SILVA</t>
  </si>
  <si>
    <t>21/01/2026 17:17:25</t>
  </si>
  <si>
    <t>22/01/2026 10:14:45</t>
  </si>
  <si>
    <t>NATHAN DA SILVA</t>
  </si>
  <si>
    <t>22/01/2026 16:21:43</t>
  </si>
  <si>
    <t>CAIO EDUARDO NOBRE RAMOS</t>
  </si>
  <si>
    <t>20/01/2026 09:19:19</t>
  </si>
  <si>
    <t>LEONARDO FERNANDO GONCALVES SOUSA</t>
  </si>
  <si>
    <t>Sem calota pneu traseiro esquerdo</t>
  </si>
  <si>
    <t>23/01/2026 09:18:23</t>
  </si>
  <si>
    <t>MOLDURA LADO ESQUERDO QUEBRADA, PARALAMA LADO ESQUERDO AMASSADO, PORTAS DO LADO ESQUERDO AMASSADAS  -- DERY</t>
  </si>
  <si>
    <t>RAUL DE CARVALHO MOREIRA</t>
  </si>
  <si>
    <t>TECNICO DE FIBRA OPTICA V</t>
  </si>
  <si>
    <t>Ar condicionado</t>
  </si>
  <si>
    <t>21/01/2026 17:59:06</t>
  </si>
  <si>
    <t>23/01/2026 10:23:20</t>
  </si>
  <si>
    <t>BAIXA DE DESLIGAMENTO TIAGO ALVES PINTO</t>
  </si>
  <si>
    <t>PO_MA085</t>
  </si>
  <si>
    <t>DAVID NEUHAUS</t>
  </si>
  <si>
    <t>TECNICO DESLIGADO ARNOL MARSCHALK</t>
  </si>
  <si>
    <t>FABIO RAFAEL RIBEIRO</t>
  </si>
  <si>
    <t>23/01/2026 10:02:32</t>
  </si>
  <si>
    <t>TROCA DE VEÍCULOS - JONATAN DOMINGOS DE OLIVEIRA X FABIO RAFAEL RIBEIRO</t>
  </si>
  <si>
    <t>CASA CLIENTE VIVO CAPANEMA</t>
  </si>
  <si>
    <t>PO039</t>
  </si>
  <si>
    <t>DARLISSON MOTA FERNANDES</t>
  </si>
  <si>
    <t>21/01/2026 17:22:17</t>
  </si>
  <si>
    <t>Casa cliente</t>
  </si>
  <si>
    <t>LUCAS ARAUJO MILANI</t>
  </si>
  <si>
    <t>26/01/2026 11:27:29</t>
  </si>
  <si>
    <t>Veículo sem avaria</t>
  </si>
  <si>
    <t>Veículo recolhido para Manutenção preventiva e corretiva</t>
  </si>
  <si>
    <t>20/01/2026 15:07:31</t>
  </si>
  <si>
    <t>VEICULO SINISTRADO DIA 26/01/2026 ÁS 18:00, FOI REMOVIDO DE GUINCHO PARA OFICINA JYM LANTERNAGEM E PINTURA,</t>
  </si>
  <si>
    <t>VEICULO SERRA X CURITIBA</t>
  </si>
  <si>
    <t>MANUTENÇÃO ACESSO-VIVO SERRA</t>
  </si>
  <si>
    <t>CONDUTOR  DESLIGADO  RAFAEL ALVES RIBEIRO ~ 7802</t>
  </si>
  <si>
    <t>GERALDO MOTA NETO</t>
  </si>
  <si>
    <t>21/01/2026 15:07:25</t>
  </si>
  <si>
    <t>27/01/2026 10:04:54</t>
  </si>
  <si>
    <t>27/01/2026 09:51:53</t>
  </si>
  <si>
    <t>CLODOALDO SOUZA LIMA</t>
  </si>
  <si>
    <t>22/01/2026 08:58:29</t>
  </si>
  <si>
    <t>JORGE DA SILVA BALDEZ FILHO</t>
  </si>
  <si>
    <t>JOSE PEREIRA DA SILVA</t>
  </si>
  <si>
    <t>avaria no retrovisor direito avaria no para - choque dianteiro e traseiro avaria no teto e nas coluna superiores avaria no capô avaria na porta traseira esquerda</t>
  </si>
  <si>
    <t>JULIANO FEITOSA DA SILVA</t>
  </si>
  <si>
    <t>20/01/2026 15:23:09</t>
  </si>
  <si>
    <t>Veículo retornou ao pátio</t>
  </si>
  <si>
    <t>26/01/2026 16:40:02</t>
  </si>
  <si>
    <t>WILLIAN DE SOUZA MOUTINHO</t>
  </si>
  <si>
    <t>22/01/2026 12:39:25</t>
  </si>
  <si>
    <t>RESERVADOS PARA ADMISSAO</t>
  </si>
  <si>
    <t>Revisão preventiva e corretiva</t>
  </si>
  <si>
    <t>Revisão corretiva e preventiva</t>
  </si>
  <si>
    <t>22/01/2026 10:03:05</t>
  </si>
  <si>
    <t>29/01/2026 01:00:00</t>
  </si>
  <si>
    <t>TWY7A11</t>
  </si>
  <si>
    <t>TXN8G92</t>
  </si>
  <si>
    <t>26/01/2026 01:00:00</t>
  </si>
  <si>
    <t>31/01/2030 13:00:00</t>
  </si>
  <si>
    <t>28/01/2026 14:57:23</t>
  </si>
  <si>
    <t>TDY1B81</t>
  </si>
  <si>
    <t>28/01/2026 00:00:00</t>
  </si>
  <si>
    <t>TYC1J99</t>
  </si>
  <si>
    <t>RODRIGO FERRAZ THOMAZ</t>
  </si>
  <si>
    <t>27/01/2026 00:00:00</t>
  </si>
  <si>
    <t>R$ 0,01</t>
  </si>
  <si>
    <t>pane eletrica bomba de combustivel nao funciona</t>
  </si>
  <si>
    <t>27/01/2026 13:05:07</t>
  </si>
  <si>
    <t>CLERISTON CUNHA SANTOS</t>
  </si>
  <si>
    <t>27/01/2026 15:09:32</t>
  </si>
  <si>
    <t>VEICULO COM COLISÃO TRASEIRA E CAPO AVARIADO</t>
  </si>
  <si>
    <t>MARCIO RODRIGO TROVO</t>
  </si>
  <si>
    <t>RESERVADO PARA SUBSTITUIÇÃO DE OUTRO VEÍCULO DEVIDO APONTAMENTO DE VARIAS ACQ_VIVO.</t>
  </si>
  <si>
    <t>MARLON DOUGLAS CASTRO MARTINS FILHO</t>
  </si>
  <si>
    <t>29/01/2026 11:27:48</t>
  </si>
  <si>
    <t>RAILAN DA LUZ DA SILVA</t>
  </si>
  <si>
    <t>27/01/2026 13:04:53</t>
  </si>
  <si>
    <t>VEICULO VAI SER PASSADO PARA TECNICO</t>
  </si>
  <si>
    <t>27/01/2026 13:06:14</t>
  </si>
  <si>
    <t>29/01/2026 15:18:25</t>
  </si>
  <si>
    <t>JOAO PAULO PEREIRA DE SOUZA</t>
  </si>
  <si>
    <t>29/01/2026 10:10:05</t>
  </si>
  <si>
    <t>27/01/2026 13:05:22</t>
  </si>
  <si>
    <t>27/01/2026 13:05:36</t>
  </si>
  <si>
    <t>JAMERSON SANTANA RIBEIRO</t>
  </si>
  <si>
    <t>27/01/2026 15:55:38</t>
  </si>
  <si>
    <t>SUERMINO PEREIRA DE SOUZA</t>
  </si>
  <si>
    <t>27/01/2026 16:03:17</t>
  </si>
  <si>
    <t>NATANAEL PRAIA GUEDES</t>
  </si>
  <si>
    <t>29/01/2026 14:57:18</t>
  </si>
  <si>
    <t>Mesmas avarias da retirada</t>
  </si>
  <si>
    <t>PEDRO PAULO PERES SIQUEIRA</t>
  </si>
  <si>
    <t>DORIVAL WEINGARTNER FILHO</t>
  </si>
  <si>
    <t>30/01/2026 09:50:14</t>
  </si>
  <si>
    <t>NILTON SA DE SOUSA</t>
  </si>
  <si>
    <t>29/01/2026 17:56:42</t>
  </si>
  <si>
    <t>30/01/2026 11:13:46</t>
  </si>
  <si>
    <t>UBIRATAN GARCIA DE ALMEIDA</t>
  </si>
  <si>
    <t>29/01/2026 17:25:45</t>
  </si>
  <si>
    <t>29/01/2026 16:16:17</t>
  </si>
  <si>
    <t>TKM5B94</t>
  </si>
  <si>
    <t>03/02/2026 17:26:33</t>
  </si>
  <si>
    <t>03/02/2026 00:00:00</t>
  </si>
  <si>
    <t>UAX1A61</t>
  </si>
  <si>
    <t>03/02/2026 15:59:40</t>
  </si>
  <si>
    <t>UAX3C25</t>
  </si>
  <si>
    <t>TXG8I72</t>
  </si>
  <si>
    <t>30/01/2026 00:00:00</t>
  </si>
  <si>
    <t>03/02/2026 12:07:01</t>
  </si>
  <si>
    <t>UAX2A70</t>
  </si>
  <si>
    <t>03/02/2026 11:22:17</t>
  </si>
  <si>
    <t>UAS4B05</t>
  </si>
  <si>
    <t>TKK8C33</t>
  </si>
  <si>
    <t>UAS3E30</t>
  </si>
  <si>
    <t>MATHEUS VINICIUS DA SILVA GOMES</t>
  </si>
  <si>
    <t>30/01/2026 15:47:02</t>
  </si>
  <si>
    <t>Sujo , preparado para o retorno de férias</t>
  </si>
  <si>
    <t>Aro step avariado , riscados cotidiano, calota quebrada</t>
  </si>
  <si>
    <t>DIEGO QUEIROZ DOS SANTOS</t>
  </si>
  <si>
    <t>30/01/2026 16:32:45</t>
  </si>
  <si>
    <t>Revisão preventiva</t>
  </si>
  <si>
    <t>02/02/2026 15:44:54</t>
  </si>
  <si>
    <t>Riscados cotidiano, parabrisa trincado</t>
  </si>
  <si>
    <t>02/02/2026 15:51:15</t>
  </si>
  <si>
    <t>Veiculo sem avarias</t>
  </si>
  <si>
    <t>EDMUR LUIZ FERREIRA DA SILVA</t>
  </si>
  <si>
    <t>Veículo Ok</t>
  </si>
  <si>
    <t>PO_MA084</t>
  </si>
  <si>
    <t>03/02/2026 10:27:19</t>
  </si>
  <si>
    <t>02/02/2026 10:27:00</t>
  </si>
  <si>
    <t>FELIPE HENRIQUE OLIVEIRA ALVES</t>
  </si>
  <si>
    <t>30/01/2026 15:36:41</t>
  </si>
  <si>
    <t>veículo ok</t>
  </si>
  <si>
    <t>02/02/2026 08:45:03</t>
  </si>
  <si>
    <t>FROTAS DE VEÍCULOS MANAUS</t>
  </si>
  <si>
    <t>PO096</t>
  </si>
  <si>
    <t>02/02/2026 14:01:11</t>
  </si>
  <si>
    <t>sinistro na dianteira com culpabilidade do condutor</t>
  </si>
  <si>
    <t>Veículo está sendo preparado para novas admissão</t>
  </si>
  <si>
    <t>UAX4I23</t>
  </si>
  <si>
    <t>04/02/2026 00:00:00</t>
  </si>
  <si>
    <t>04/02/2026 17:03:55</t>
  </si>
  <si>
    <t>TBX9B98</t>
  </si>
  <si>
    <t>04/02/2026 16:15:52</t>
  </si>
  <si>
    <t>DANIEL CARDOSO DOS SANTOS</t>
  </si>
  <si>
    <t>UAX1A83</t>
  </si>
  <si>
    <t>04/02/2026 13:12:24</t>
  </si>
  <si>
    <t>UAY7J76</t>
  </si>
  <si>
    <t>04/02/2026 11:32:47</t>
  </si>
  <si>
    <t>QSR0B66</t>
  </si>
  <si>
    <t>06/01/2026 08:48:00</t>
  </si>
  <si>
    <t>05/02/2026 08:00:00</t>
  </si>
  <si>
    <t>03/02/2026 20:13:51</t>
  </si>
  <si>
    <t>FELIPE GOMES LIRA</t>
  </si>
  <si>
    <t>04/02/2026 08:34:46</t>
  </si>
  <si>
    <t>28/03/2026 10:00:00</t>
  </si>
  <si>
    <t>04/02/2026 17:29:21</t>
  </si>
  <si>
    <t>IVANILSON NERES DE SOUZA</t>
  </si>
  <si>
    <t>VEICULO DEVOLVIDO TECNICO DESLIGADO</t>
  </si>
  <si>
    <t>EUDES ROCHA DA SILVA</t>
  </si>
  <si>
    <t>VICTOR HUGO ARAUJO E SILVA</t>
  </si>
  <si>
    <t>04/02/2026 16:27:45</t>
  </si>
  <si>
    <t>ANDRE DE LIMA CASTRO</t>
  </si>
  <si>
    <t>DYHEGO HENRIQUE SOARES</t>
  </si>
  <si>
    <t>04/02/2026 16:43:11</t>
  </si>
  <si>
    <t>04/02/2026 15:13:52</t>
  </si>
  <si>
    <t>CLEBER DOS SANTOS ROSA JUNIOR</t>
  </si>
  <si>
    <t>04/02/2026 14:21:51</t>
  </si>
  <si>
    <t>04/02/2026 14:13:52</t>
  </si>
  <si>
    <t>JONAS RODRIGUES DO VALE</t>
  </si>
  <si>
    <t>04/02/2026 10:07:40</t>
  </si>
  <si>
    <t>ALEX SANTOS OLIVEIRA</t>
  </si>
  <si>
    <t>04/02/2026 15:34:43</t>
  </si>
  <si>
    <t>GEDEON SILVA DIAS</t>
  </si>
  <si>
    <t>04/02/2026 14:58:31</t>
  </si>
  <si>
    <t>VEICULO CM PROBLEMAS NO AR CONDICINADO, PARADA PARA CORREÇÃO DE AVARIAS APOS EMPRESTIMO PARA WIN TELECOM, E CONSERTO DO AR CONDICIONADO</t>
  </si>
  <si>
    <t>04/02/2026 15:37:20</t>
  </si>
  <si>
    <t>04/02/2026 17:29:03</t>
  </si>
  <si>
    <t>Veículo ok</t>
  </si>
  <si>
    <t>MARCO ANTONIO MARQUES URSULINO</t>
  </si>
  <si>
    <t>04/02/2026 16:03:21</t>
  </si>
  <si>
    <t>HARRISON BARBOSA FONSECA</t>
  </si>
  <si>
    <t>04/02/2026 11:09:39</t>
  </si>
  <si>
    <t>PAULO VINICIUS AGUIAR LIMA</t>
  </si>
  <si>
    <t>04/02/2026 11:20:57</t>
  </si>
  <si>
    <t>WENNER BRUNO DOS SANTOS GOMES</t>
  </si>
  <si>
    <t>04/02/2026 16:05:52</t>
  </si>
  <si>
    <t>FROTAS DE VEÍCULOS SERRA</t>
  </si>
  <si>
    <t>PO116</t>
  </si>
  <si>
    <t>SAINT CLAIR BARBOSA DA SILVA FILHO</t>
  </si>
  <si>
    <t>04/02/2026 10:25:05</t>
  </si>
  <si>
    <t>Veículo sujo , impossível verificar os riscos</t>
  </si>
  <si>
    <t>GASTO COMBUSTÍVEL FEVEREIRO</t>
  </si>
  <si>
    <t xml:space="preserve">GASTO COMBUSTÍVEL FEVEREIRO </t>
  </si>
  <si>
    <t>TBX9C96</t>
  </si>
  <si>
    <t>18/02/2026 16:54:16</t>
  </si>
  <si>
    <t>13/02/2026 00:00:00</t>
  </si>
  <si>
    <t>CUI8C04</t>
  </si>
  <si>
    <t>12/02/2026 00:00:00</t>
  </si>
  <si>
    <t>18/02/2026 15:56:21</t>
  </si>
  <si>
    <t>TDA3E10</t>
  </si>
  <si>
    <t>18/02/2026 15:38:24</t>
  </si>
  <si>
    <t>QSP8C14</t>
  </si>
  <si>
    <t>18/02/2026 15:25:18</t>
  </si>
  <si>
    <t>JULIO RODRIGUES NETO</t>
  </si>
  <si>
    <t>EAG2024</t>
  </si>
  <si>
    <t>18/02/2026 05:57:00</t>
  </si>
  <si>
    <t>18/02/2026 11:37:00</t>
  </si>
  <si>
    <t>R$ 1.000,00</t>
  </si>
  <si>
    <t>kauan.rocha@ondacom.com</t>
  </si>
  <si>
    <t>18/02/2026 09:54:15</t>
  </si>
  <si>
    <t>Amet enim similique aut ducimus nulla ut maxime neque</t>
  </si>
  <si>
    <t>TJD6E21</t>
  </si>
  <si>
    <t>16/02/2026 00:00:00</t>
  </si>
  <si>
    <t>16/02/2026 17:48:50</t>
  </si>
  <si>
    <t>MANUTENCAO PLANTA INTERNA TIM SAO JOSE</t>
  </si>
  <si>
    <t>PO029</t>
  </si>
  <si>
    <t>SSZ1I66</t>
  </si>
  <si>
    <t>RANGER</t>
  </si>
  <si>
    <t>TBX9C58</t>
  </si>
  <si>
    <t>10/02/2026 17:02:37</t>
  </si>
  <si>
    <t>TKG6G52</t>
  </si>
  <si>
    <t>10/02/2026 11:27:34</t>
  </si>
  <si>
    <t>UAX4F01</t>
  </si>
  <si>
    <t>09/02/2026 16:42:31</t>
  </si>
  <si>
    <t>TLF6G23</t>
  </si>
  <si>
    <t>09/02/2026 16:33:45</t>
  </si>
  <si>
    <t>UAX3D02</t>
  </si>
  <si>
    <t>TIAGO ELISEU</t>
  </si>
  <si>
    <t>09/02/2026 14:53:24</t>
  </si>
  <si>
    <t>UAS3D70</t>
  </si>
  <si>
    <t>09/02/2026 12:05:09</t>
  </si>
  <si>
    <t>TDB0E25</t>
  </si>
  <si>
    <t>09/02/2026 11:16:42</t>
  </si>
  <si>
    <t>TKW5A06</t>
  </si>
  <si>
    <t>06/02/2026 16:55:53</t>
  </si>
  <si>
    <t>TIO8E81</t>
  </si>
  <si>
    <t>06/02/2026 16:53:28</t>
  </si>
  <si>
    <t>TJK7B95</t>
  </si>
  <si>
    <t>06/02/2026 16:03:02</t>
  </si>
  <si>
    <t>UAX3A46</t>
  </si>
  <si>
    <t>05/02/2026 00:00:00</t>
  </si>
  <si>
    <t>05/02/2026 17:39:04</t>
  </si>
  <si>
    <t>ARAMIS BATISTA NORONHA</t>
  </si>
  <si>
    <t>12/02/2026 16:46:25</t>
  </si>
  <si>
    <t>reservado para retorno de ferias</t>
  </si>
  <si>
    <t>VEÍCULO DEVOLVIDO PELO EX FUNCIONÁRIO DEIVID NO ATO DE SUA DEMISSÃO</t>
  </si>
  <si>
    <t>MATHEUS SOUZA DA COSTA</t>
  </si>
  <si>
    <t>09/02/2026 17:38:35</t>
  </si>
  <si>
    <t>POSSUI AVARIAS NA GRADE DE PROTEÇÃO DO RADIADOR E CALOTAS QUEBRADAS</t>
  </si>
  <si>
    <t>JOSE ARIMATEA DOS SANTOS INACIO</t>
  </si>
  <si>
    <t>16/02/2026 14:55:40</t>
  </si>
  <si>
    <t>JA0042ENZO EDUARDO DA SILVA JACOBINA</t>
  </si>
  <si>
    <t>PO117</t>
  </si>
  <si>
    <t>ADSON CARIANHA SANTANA</t>
  </si>
  <si>
    <t>18/02/2026 07:37:41</t>
  </si>
  <si>
    <t>condutor está de atestado, carro emprestado ao Luis Artur do b2b, pois o dele está com problemas na bateria e na direção</t>
  </si>
  <si>
    <t>FERNANDO SANTOS SALES</t>
  </si>
  <si>
    <t>18/02/2026 08:31:03</t>
  </si>
  <si>
    <t>COM PROBLEMAS MECANICOS</t>
  </si>
  <si>
    <t>UZIEL BURTON DE CAMPOS</t>
  </si>
  <si>
    <t>09/02/2026 15:28:26</t>
  </si>
  <si>
    <t>VEÍCULO DEVOLVIDO PELO EX SUPERVISOR KLAISON NO ATO DO SEU DESLIGAMENTO</t>
  </si>
  <si>
    <t>GABRYEL PESSOA IVAQUIA</t>
  </si>
  <si>
    <t>09/02/2026 09:44:34</t>
  </si>
  <si>
    <t>supervisor em Férias</t>
  </si>
  <si>
    <t>edinandes.oliveira@ondacom.com</t>
  </si>
  <si>
    <t>EDILSON ALVES DE SOUZA</t>
  </si>
  <si>
    <t>SUPERVISOR EDVAN FARIAS MARTINS DESLIGADO</t>
  </si>
  <si>
    <t>17/02/2026 18:20:22</t>
  </si>
  <si>
    <t>VEÍCULO DEVOLVIDO PELO EX FUNCIONÁRIO NO ATO DE SEU DESLIGAMENTO</t>
  </si>
  <si>
    <t>CARLOS HENRIQUE CORREA DE SOUZA</t>
  </si>
  <si>
    <t>06/02/2026 15:07:41</t>
  </si>
  <si>
    <t>TIAGO BARRETO FERREIRA PORTO</t>
  </si>
  <si>
    <t>06/02/2026 15:27:04</t>
  </si>
  <si>
    <t>06/02/2026 16:10:29</t>
  </si>
  <si>
    <t>17/02/2026 09:14:54</t>
  </si>
  <si>
    <t>avarias na porta traseira esquerda</t>
  </si>
  <si>
    <t>06/02/2026 09:56:40</t>
  </si>
  <si>
    <t>16/02/2026 14:54:56</t>
  </si>
  <si>
    <t>CESAR DA SILVA JERONIMO</t>
  </si>
  <si>
    <t>10/02/2026 16:54:01</t>
  </si>
  <si>
    <t>LUAN HENRIQUE DAMASCENO DE SOUZA</t>
  </si>
  <si>
    <t>marina.santos@ondacom.com</t>
  </si>
  <si>
    <t>09/02/2026 10:57:15</t>
  </si>
  <si>
    <t>16/02/2026 14:44:34</t>
  </si>
  <si>
    <t>12/02/2026 15:10:05</t>
  </si>
  <si>
    <t>DELSON LUIS SILVEIRA DA SILVA JUNIOR</t>
  </si>
  <si>
    <t>06/02/2026 05:27:42</t>
  </si>
  <si>
    <t>NILSON FERREIRA BRITO</t>
  </si>
  <si>
    <t>SUBSTITUINDO OUTRO VEÍCULO PLACA: SYX8D63, DEVIDO PROBLEMAS NO MOTOR/INJEÇÃO E AVARIA NO PARA-CHOQUE DIANTEIRO CULPABILIDADE DO CONDUTOR.</t>
  </si>
  <si>
    <t>MANUTENÇÃO ACESSO-VIVO ANANINDEUA</t>
  </si>
  <si>
    <t>PO075</t>
  </si>
  <si>
    <t>FROTAS DE VEÍCULOS RONDONOPOLIS</t>
  </si>
  <si>
    <t>PO107</t>
  </si>
  <si>
    <t>09/02/2026 18:50:11</t>
  </si>
  <si>
    <t>VEÍCULO DEVOLVIDO PELO EX FUNCIONÁRIO FABRÍCIO NO ATO DA SUA DEMISSÃO</t>
  </si>
  <si>
    <t>VEÍCULO DEVOLVIDO PELO EX FUNCIONÁRIO DIEGO ANTUNES NO ATO DE SUA DEMISSÃO</t>
  </si>
  <si>
    <t>CARRO DEVOLVIDO PELO EX FUNCIONÁRIO FELIPE FERNANDES NO ATO DE SEU DESLIGAMENTO, O MESMO ENCONTRA-SE COM UM AMASSADO NA PORTA DIANTEIRA DO LADO DIREITO</t>
  </si>
  <si>
    <t>05/02/2026 15:55:38</t>
  </si>
  <si>
    <t>18/02/2026 16:55:02</t>
  </si>
  <si>
    <t>Veículo recolhido para funilaria na data de hoje 09/02/2026</t>
  </si>
  <si>
    <t>16/02/2026 14:42:57</t>
  </si>
  <si>
    <t>DOUGLAS RAPHAEL ALFERES HOLIK</t>
  </si>
  <si>
    <t>WILLIAN DE OLIVEIRA SOUZA</t>
  </si>
  <si>
    <t>18/02/2026 11:19:08</t>
  </si>
  <si>
    <t>GIDEONE NASCIMENTO MOURA</t>
  </si>
  <si>
    <t>10/02/2026 15:08:46</t>
  </si>
  <si>
    <t>NOXY ENGENHARIA</t>
  </si>
  <si>
    <t>06/02/2026 10:49:59</t>
  </si>
  <si>
    <t>HELI CARLOS RODRIGUES MADUREIRA</t>
  </si>
  <si>
    <t>13/02/2026 14:29:31</t>
  </si>
  <si>
    <t>JOSE LEANDRO DA SILVA FERREIRA</t>
  </si>
  <si>
    <t>09/02/2026 14:56:26</t>
  </si>
  <si>
    <t>ADRIANO AIRES DE CARVALHO</t>
  </si>
  <si>
    <t>10/02/2026 17:10:32</t>
  </si>
  <si>
    <t>GABRIEL VASCONCELOS NERES</t>
  </si>
  <si>
    <t>10/02/2026 14:02:57</t>
  </si>
  <si>
    <t>MANUTENÇÃO PREVENTIVA</t>
  </si>
  <si>
    <t>Avarias no teto coluna avarias para-choque dianteiro e traseiro avaria capô avarias nas calotas</t>
  </si>
  <si>
    <t>MAXIMILIANO DUARTE FERREIRA</t>
  </si>
  <si>
    <t>18/02/2026 15:08:30</t>
  </si>
  <si>
    <t>SEM AVARIAS.</t>
  </si>
  <si>
    <t>ARTHUR NUNES BOTELHO</t>
  </si>
  <si>
    <t>09/02/2026 19:10:50</t>
  </si>
  <si>
    <t>09/02/2026 16:30:17</t>
  </si>
  <si>
    <t>05/02/2026 11:06:43</t>
  </si>
  <si>
    <t>troca de condutor</t>
  </si>
  <si>
    <t>xcxzcxzxcz</t>
  </si>
  <si>
    <t>CID MICKEY NUNES DA SILVA</t>
  </si>
  <si>
    <t>05/02/2026 13:50:38</t>
  </si>
  <si>
    <t>12/02/2026 16:55:32</t>
  </si>
  <si>
    <t>QSY0I47</t>
  </si>
  <si>
    <t>TIM MOVEL</t>
  </si>
  <si>
    <t>10/03/2026 00:00:00</t>
  </si>
  <si>
    <t>11/03/2026 08:54:39</t>
  </si>
  <si>
    <t>TES6G03</t>
  </si>
  <si>
    <t>09/04/2026 12:00:00</t>
  </si>
  <si>
    <t>CUIABA</t>
  </si>
  <si>
    <t>TJD8C58</t>
  </si>
  <si>
    <t>10/03/2026 16:11:38</t>
  </si>
  <si>
    <t>Rent a Car, temporario</t>
  </si>
  <si>
    <t>R$ 1,00</t>
  </si>
  <si>
    <t>TLH0F52</t>
  </si>
  <si>
    <t>ALEX JUNIO BEZERRA DE MOURA BOMFIM</t>
  </si>
  <si>
    <t>10/03/2026 16:17:42</t>
  </si>
  <si>
    <t>04/03/2026 00:00:00</t>
  </si>
  <si>
    <t>QSP7C76</t>
  </si>
  <si>
    <t>10/03/2026 14:30:33</t>
  </si>
  <si>
    <t>TCS0G50</t>
  </si>
  <si>
    <t>VITOR JOSE PEREIRA DA SILVA</t>
  </si>
  <si>
    <t>ANALISTA DE FROTA JR</t>
  </si>
  <si>
    <t>19/02/2026 00:00:00</t>
  </si>
  <si>
    <t>31/05/2026 12:00:00</t>
  </si>
  <si>
    <t>10/03/2026 10:58:42</t>
  </si>
  <si>
    <t>UAX0G11</t>
  </si>
  <si>
    <t>FABIANO DA SILVA PRADO</t>
  </si>
  <si>
    <t>09/03/2026 01:00:00</t>
  </si>
  <si>
    <t>03/04/2026 13:00:00</t>
  </si>
  <si>
    <t>UAX3J74</t>
  </si>
  <si>
    <t>EVANDRO MARCOS DOS SANTOS</t>
  </si>
  <si>
    <t>05/03/2026 00:00:00</t>
  </si>
  <si>
    <t>06/03/2026 16:01:35</t>
  </si>
  <si>
    <t>UAS3D56</t>
  </si>
  <si>
    <t>06/03/2026 15:29:10</t>
  </si>
  <si>
    <t>UAX2J21</t>
  </si>
  <si>
    <t>IVANILSON MIRANDA SOUSA</t>
  </si>
  <si>
    <t>06/03/2026 10:16:59</t>
  </si>
  <si>
    <t>GCB9C71</t>
  </si>
  <si>
    <t>05/03/2026 10:39:08</t>
  </si>
  <si>
    <t>SUO5D32</t>
  </si>
  <si>
    <t>HENRIQUE ABINADABE OLMEDO DE LIMA</t>
  </si>
  <si>
    <t>03/03/2026 01:00:00</t>
  </si>
  <si>
    <t>02/04/2026 13:00:00</t>
  </si>
  <si>
    <t>UDH1G03</t>
  </si>
  <si>
    <t>EDSON FRANCISCO CARDOSO</t>
  </si>
  <si>
    <t>04/03/2026 16:26:59</t>
  </si>
  <si>
    <t>GBP2H31</t>
  </si>
  <si>
    <t>MAICON MORILO DA SILVA MOURA</t>
  </si>
  <si>
    <t>04/03/2026 15:20:38</t>
  </si>
  <si>
    <t>TBX9D13</t>
  </si>
  <si>
    <t>THIAGO AGUIAR SOARES</t>
  </si>
  <si>
    <t>04/03/2026 12:07:22</t>
  </si>
  <si>
    <t>SUJ3I21</t>
  </si>
  <si>
    <t>ANTONIO CARLOS PEREIRA MENDES</t>
  </si>
  <si>
    <t>SUPERVISOR DE OPERACAO DE PI II</t>
  </si>
  <si>
    <t>02/03/2026 01:00:00</t>
  </si>
  <si>
    <t>SWY4I84</t>
  </si>
  <si>
    <t>QSX5F62</t>
  </si>
  <si>
    <t>LUIZ DE LIMA COSTA</t>
  </si>
  <si>
    <t>TBY3C03</t>
  </si>
  <si>
    <t>ROBERTO DE SOUZA MELO</t>
  </si>
  <si>
    <t>19/02/2026 01:00:00</t>
  </si>
  <si>
    <t>RO</t>
  </si>
  <si>
    <t>PORTO VELHO</t>
  </si>
  <si>
    <t>03/03/2026 09:26:26</t>
  </si>
  <si>
    <t>TXA2I93</t>
  </si>
  <si>
    <t>CLAUDIO GONCALVES DE SOUSA LIMA</t>
  </si>
  <si>
    <t>02/03/2026 17:49:21</t>
  </si>
  <si>
    <t>UAX0J34</t>
  </si>
  <si>
    <t>DORIVAL CARLOS DE OLIVEIRA JUNIOR</t>
  </si>
  <si>
    <t>02/03/2026 17:19:40</t>
  </si>
  <si>
    <t>QSR9I44</t>
  </si>
  <si>
    <t>FRANCISCO SILVESTRE PAES FILHO</t>
  </si>
  <si>
    <t>REGINALDO PEREIRA DOS REIS</t>
  </si>
  <si>
    <t>TJO1B57</t>
  </si>
  <si>
    <t>ADRIANO ROBERTO RAMOS VLAXIO</t>
  </si>
  <si>
    <t>RENT</t>
  </si>
  <si>
    <t>VALCIR LUIZ DA SILVA</t>
  </si>
  <si>
    <t>TBW4F28</t>
  </si>
  <si>
    <t>NADSON ALMEIDA NERI</t>
  </si>
  <si>
    <t>26/03/2026 12:00:00</t>
  </si>
  <si>
    <t>02/03/2026 15:53:59</t>
  </si>
  <si>
    <t>TLI8G26</t>
  </si>
  <si>
    <t>YGOR ESPINDOLA DUARTE</t>
  </si>
  <si>
    <t>23/02/2026 01:00:00</t>
  </si>
  <si>
    <t>23/02/2026 13:00:00</t>
  </si>
  <si>
    <t>TJY0B16</t>
  </si>
  <si>
    <t>DOUGLAS DE OLIVEIRA CABRAL</t>
  </si>
  <si>
    <t>23/03/2026 13:00:00</t>
  </si>
  <si>
    <t>TJD9E62</t>
  </si>
  <si>
    <t>RENANN DE OLIVEIRA CABRAL</t>
  </si>
  <si>
    <t>TBX9A65</t>
  </si>
  <si>
    <t>EDSON DE OLIVEIRA BARBOSA</t>
  </si>
  <si>
    <t>25/02/2026 13:12:43</t>
  </si>
  <si>
    <t>TJR5F25</t>
  </si>
  <si>
    <t>KARDIAN</t>
  </si>
  <si>
    <t>THIEGO AUGUSTO COLLA</t>
  </si>
  <si>
    <t>25/02/2026 11:57:58</t>
  </si>
  <si>
    <t>UAX0F72</t>
  </si>
  <si>
    <t>CLEUVEN DOS SANTOS ANDRADE</t>
  </si>
  <si>
    <t>20/01/2026 01:00:00</t>
  </si>
  <si>
    <t>20/03/2026 13:00:00</t>
  </si>
  <si>
    <t>25/02/2026 10:56:27</t>
  </si>
  <si>
    <t>SYP1I92</t>
  </si>
  <si>
    <t>DEIVISON DA SILVA COSTA</t>
  </si>
  <si>
    <t>25/02/2026 10:29:37</t>
  </si>
  <si>
    <t>SYG0A41</t>
  </si>
  <si>
    <t>RILDO PEDROSA LIMA</t>
  </si>
  <si>
    <t>25/02/2026 15:45:41</t>
  </si>
  <si>
    <t>TJB6J75</t>
  </si>
  <si>
    <t>RUI BARBOSA DE SOUSA</t>
  </si>
  <si>
    <t>04/03/2026 15:49:54</t>
  </si>
  <si>
    <t>TDC3E02</t>
  </si>
  <si>
    <t>JOAO CARLOS DA SILVA</t>
  </si>
  <si>
    <t>25/02/2026 13:26:36</t>
  </si>
  <si>
    <t>SYE3D45</t>
  </si>
  <si>
    <t>JONE CASTRO FERREIRA</t>
  </si>
  <si>
    <t>EQQ7E22</t>
  </si>
  <si>
    <t>AUGUSTO CESAR BUENO</t>
  </si>
  <si>
    <t>23/02/2026 00:00:00</t>
  </si>
  <si>
    <t>23/03/2026 12:00:00</t>
  </si>
  <si>
    <t>27/02/2026 18:01:05</t>
  </si>
  <si>
    <t>UAX0I37</t>
  </si>
  <si>
    <t>JONAS FERNANDES DE AZEVEDO</t>
  </si>
  <si>
    <t>02/03/2026 16:22:58</t>
  </si>
  <si>
    <t>ALLAN DOS SANTOS MARCONDES</t>
  </si>
  <si>
    <t>TBW5A79</t>
  </si>
  <si>
    <t>RODRIGO ABE</t>
  </si>
  <si>
    <t>QSO5H62</t>
  </si>
  <si>
    <t>HERTON FABIO SOUSA SANTOS</t>
  </si>
  <si>
    <t>TJH2J56</t>
  </si>
  <si>
    <t>MARCOS DA SILVA CESARIO</t>
  </si>
  <si>
    <t>WESLEY CARLOS BATISTA</t>
  </si>
  <si>
    <t>TBX9B51</t>
  </si>
  <si>
    <t>NAPOLEAO BENVINDO DA SILVA NETO</t>
  </si>
  <si>
    <t>24/02/2026 14:22:46</t>
  </si>
  <si>
    <t>EUDO LEITE FEITOSA</t>
  </si>
  <si>
    <t>SHO7I09</t>
  </si>
  <si>
    <t>ANTONIO EDNO FERREIRA DA SILVA</t>
  </si>
  <si>
    <t>KANGOO</t>
  </si>
  <si>
    <t>UDH3F17</t>
  </si>
  <si>
    <t>UAX4I35</t>
  </si>
  <si>
    <t>THIAGO MENDES FERREIRA</t>
  </si>
  <si>
    <t>23/02/2026 17:19:50</t>
  </si>
  <si>
    <t>GILSON ANTONIO DIAS</t>
  </si>
  <si>
    <t>JUINA</t>
  </si>
  <si>
    <t>DORIVAL OLIVEIRA DA SILVA</t>
  </si>
  <si>
    <t>TKC0B23</t>
  </si>
  <si>
    <t>WIDMAIER PEREIRA DOS SANTOS</t>
  </si>
  <si>
    <t>20/02/2026 12:00:00</t>
  </si>
  <si>
    <t>20/03/2026 12:00:00</t>
  </si>
  <si>
    <t>26/02/2026 12:20:53</t>
  </si>
  <si>
    <t>QSO1J72</t>
  </si>
  <si>
    <t>OTAVIANO GARCIA DE LIMA</t>
  </si>
  <si>
    <t>20/02/2026 01:00:00</t>
  </si>
  <si>
    <t>02/03/2026 12:02:07</t>
  </si>
  <si>
    <t>rent</t>
  </si>
  <si>
    <t>QSR4J42</t>
  </si>
  <si>
    <t>TELIO QUIXABEIRA MILHOMEM</t>
  </si>
  <si>
    <t>09/03/2026 11:06:56</t>
  </si>
  <si>
    <t>QSR5I19</t>
  </si>
  <si>
    <t>ANGELINO DE ARAUJO SANTOS</t>
  </si>
  <si>
    <t>06/03/2026 13:54:36</t>
  </si>
  <si>
    <t>QST8G81</t>
  </si>
  <si>
    <t>PAULO GIDEONE DO NASCIMENTO SOUZA</t>
  </si>
  <si>
    <t>04/03/2026 16:51:39</t>
  </si>
  <si>
    <t>DANIEL VINICIO MENEZES JORGE</t>
  </si>
  <si>
    <t>UAB5C80</t>
  </si>
  <si>
    <t>EDIVALDO SILVA COSTA</t>
  </si>
  <si>
    <t>11/03/2026 11:24:03</t>
  </si>
  <si>
    <t>CARRO DEVOLVIDO E SERA ENTREGGUE PARA O TÉCNICO EDIVALDO</t>
  </si>
  <si>
    <t>GILVAN VIEIRA DOS SANTOS</t>
  </si>
  <si>
    <t>UAS3I68</t>
  </si>
  <si>
    <t>IVO SALES DE SOUZA</t>
  </si>
  <si>
    <t>26/02/2026 15:19:58</t>
  </si>
  <si>
    <t>WANDER FREITAS DE SA</t>
  </si>
  <si>
    <t>STQ0D84</t>
  </si>
  <si>
    <t>QSS7E43</t>
  </si>
  <si>
    <t>TIO7F53</t>
  </si>
  <si>
    <t>FRANCISCO CHAGAS SOUZA</t>
  </si>
  <si>
    <t>CELIO PEREIRA DA SILVA JUNIOR</t>
  </si>
  <si>
    <t>WAGNER TELLES DA SILVA</t>
  </si>
  <si>
    <t>QSX8E43</t>
  </si>
  <si>
    <t>SWD7G27</t>
  </si>
  <si>
    <t>ALCION CRISTINO DA SILVA</t>
  </si>
  <si>
    <t>26/02/2026 10:47:28</t>
  </si>
  <si>
    <t>KERVEN ROBERT FELIX REIS</t>
  </si>
  <si>
    <t>TBP7F54</t>
  </si>
  <si>
    <t>RONISCLEY JOSE PEREIRA</t>
  </si>
  <si>
    <t>21/02/2026 00:00:00</t>
  </si>
  <si>
    <t>21/03/2026 12:00:00</t>
  </si>
  <si>
    <t>QSO4A41</t>
  </si>
  <si>
    <t>UAX2G85</t>
  </si>
  <si>
    <t>JOAO ALVES DE SOUSA NETO</t>
  </si>
  <si>
    <t>26/02/2026 10:43:12</t>
  </si>
  <si>
    <t>UAS3B49</t>
  </si>
  <si>
    <t>FLAVIO FERREIRA DE ARAUJO</t>
  </si>
  <si>
    <t>26/02/2026 10:56:16</t>
  </si>
  <si>
    <t>RENAN MAGALHAES DE JESUS</t>
  </si>
  <si>
    <t>TKQ6D57</t>
  </si>
  <si>
    <t>DEIDIVI DE CASSIO NARCISO DA SILVA</t>
  </si>
  <si>
    <t>TBY3B79</t>
  </si>
  <si>
    <t>DARLAN ROGERIO AIRES SERQUEIRA</t>
  </si>
  <si>
    <t>23/02/2026 16:28:04</t>
  </si>
  <si>
    <t>TBY3C40</t>
  </si>
  <si>
    <t>JOSE MARIA ELIAS DE AGUIAR</t>
  </si>
  <si>
    <t>23/02/2026 10:22:10</t>
  </si>
  <si>
    <t>UAS3C06</t>
  </si>
  <si>
    <t>LUIZ CORREIA LIMA NETO</t>
  </si>
  <si>
    <t>24/02/2026 11:48:34</t>
  </si>
  <si>
    <t>FUE4C51</t>
  </si>
  <si>
    <t>ANTONIO ALVARO DO NASCIMENTO</t>
  </si>
  <si>
    <t>23/02/2026 11:58:38</t>
  </si>
  <si>
    <t>QSY6F30</t>
  </si>
  <si>
    <t>RAFAEL DO NASCIMENTO MARTINS</t>
  </si>
  <si>
    <t>23/02/2026 17:01:41</t>
  </si>
  <si>
    <t>TBV4G64</t>
  </si>
  <si>
    <t>THIAGO DE SOUZA  FERNANDES</t>
  </si>
  <si>
    <t>QSQ9E66</t>
  </si>
  <si>
    <t>ROMULO BRITO DE MORAIS</t>
  </si>
  <si>
    <t>23/02/2026 14:55:01</t>
  </si>
  <si>
    <t>TIS0J73</t>
  </si>
  <si>
    <t>GLEISSON DE SOUSA RODRIGUES</t>
  </si>
  <si>
    <t>02/03/2026 13:45:33</t>
  </si>
  <si>
    <t>UAX0F81</t>
  </si>
  <si>
    <t>VORLEI ROQUE PIVETTA</t>
  </si>
  <si>
    <t>02/03/2026 14:34:29</t>
  </si>
  <si>
    <t>TJB2G72</t>
  </si>
  <si>
    <t>UAS3C23</t>
  </si>
  <si>
    <t>TKZ8A55</t>
  </si>
  <si>
    <t>JAKSON MARTINS JORGE DOS SANTOS</t>
  </si>
  <si>
    <t>24/02/2026 11:41:47</t>
  </si>
  <si>
    <t>UAS3D76</t>
  </si>
  <si>
    <t>UAX0I28</t>
  </si>
  <si>
    <t>LUCAS MARTINS DA SILVA</t>
  </si>
  <si>
    <t>23/02/2026 15:17:56</t>
  </si>
  <si>
    <t>QSX5H80</t>
  </si>
  <si>
    <t>TIO9I33</t>
  </si>
  <si>
    <t>18/02/2026 12:00:00</t>
  </si>
  <si>
    <t>17/03/2026 12:00:00</t>
  </si>
  <si>
    <t>GABRIEL ROBERTO PEREZ</t>
  </si>
  <si>
    <t>COORDENADOR DE OBRAS</t>
  </si>
  <si>
    <t>19/02/2026 17:09:02</t>
  </si>
  <si>
    <t>25/02/2026 16:29:06</t>
  </si>
  <si>
    <t>05/03/2026 09:20:44</t>
  </si>
  <si>
    <t>27/02/2026 09:07:42</t>
  </si>
  <si>
    <t>24/02/2026 12:16:20</t>
  </si>
  <si>
    <t>SIDNEY GOMES MORENO</t>
  </si>
  <si>
    <t>04/03/2026 08:23:03</t>
  </si>
  <si>
    <t>Revisão</t>
  </si>
  <si>
    <t>ANTONIO FABIO EVANGELISTA LOURENCO</t>
  </si>
  <si>
    <t>avarias cometidas pelo colaborador</t>
  </si>
  <si>
    <t>JOAO PAULO DE OLIVEIRA BRANDAO</t>
  </si>
  <si>
    <t>04/03/2026 08:06:09</t>
  </si>
  <si>
    <t>VEICULO COM PROBLEMAS ELETRICOS</t>
  </si>
  <si>
    <t>02/03/2026 16:57:42</t>
  </si>
  <si>
    <t>10/03/2026 10:01:28</t>
  </si>
  <si>
    <t>veículo devolvido a frota</t>
  </si>
  <si>
    <t>04/03/2026 15:24:50</t>
  </si>
  <si>
    <t>HUDSON MEDEIROS MARTINS</t>
  </si>
  <si>
    <t>04/03/2026 09:55:24</t>
  </si>
  <si>
    <t>SUJO</t>
  </si>
  <si>
    <t>04/03/2026 15:27:25</t>
  </si>
  <si>
    <t>04/03/2026 15:27:52</t>
  </si>
  <si>
    <t>04/03/2026 15:28:33</t>
  </si>
  <si>
    <t>PEDRO PEREIRA DA SILVA</t>
  </si>
  <si>
    <t>02/03/2026 16:58:34</t>
  </si>
  <si>
    <t>trocar o para brisa</t>
  </si>
  <si>
    <t>RODRIGO PINTO DA CRUZ DALMAN</t>
  </si>
  <si>
    <t>05/03/2026 09:23:37</t>
  </si>
  <si>
    <t>TIAGO HENRIQUE OLIVEIRA LIMA</t>
  </si>
  <si>
    <t>24/02/2026 08:33:53</t>
  </si>
  <si>
    <t>s</t>
  </si>
  <si>
    <t>06/03/2026 10:01:39</t>
  </si>
  <si>
    <t>WESLLEY HELIO JUSTINO DA SILVA</t>
  </si>
  <si>
    <t>23/02/2026 13:35:13</t>
  </si>
  <si>
    <t>CONDUTOR DESLIGADO: PAULO DE ANDRADE ALMEIDA~ 7561</t>
  </si>
  <si>
    <t>MAURY ALEXANDRE PEREIRA VIEIRA</t>
  </si>
  <si>
    <t>26/02/2026 20:18:39</t>
  </si>
  <si>
    <t>Devolução</t>
  </si>
  <si>
    <t>04/03/2026 15:31:02</t>
  </si>
  <si>
    <t>Baixa de ferias</t>
  </si>
  <si>
    <t>MARCO ANTONIO CARVALHO CORREIA</t>
  </si>
  <si>
    <t>25/02/2026 08:50:46</t>
  </si>
  <si>
    <t>CARLOS VINICIUS SOARES SOBRINHO</t>
  </si>
  <si>
    <t>25/02/2026 13:22:03</t>
  </si>
  <si>
    <t>CRISTOFER GOMES ABREU</t>
  </si>
  <si>
    <t>06/03/2026 10:17:55</t>
  </si>
  <si>
    <t>09/03/2026 14:11:44</t>
  </si>
  <si>
    <t>VEÍCULO IRÁ ENTRAR EM MANUTENÇÃO, LUZ DE ÓLEO ACENDEU.</t>
  </si>
  <si>
    <t>MARCO ANTONIO VENTURA DOS SANTOS</t>
  </si>
  <si>
    <t>04/03/2026 08:43:58</t>
  </si>
  <si>
    <t>VEICULO SINISTRADO COLABORADOR 6941 NACISO DA SILVA DA COSTA FILHO CUPABILIDADE DO TERCEIRO</t>
  </si>
  <si>
    <t>05/03/2026 09:26:57</t>
  </si>
  <si>
    <t>WAGNER ALCANTARA DE CAMARGO BARRETO</t>
  </si>
  <si>
    <t>23/02/2026 09:51:16</t>
  </si>
  <si>
    <t>JOSE ARNAUD JANUARIO DA SILVA JUNIOR</t>
  </si>
  <si>
    <t>ALEF DA SILVA PEREIRA</t>
  </si>
  <si>
    <t>11/03/2026 09:00:56</t>
  </si>
  <si>
    <t>11/03/2026 10:56:06</t>
  </si>
  <si>
    <t>11/03/2026 10:11:22</t>
  </si>
  <si>
    <t>11/03/2026 11:07:51</t>
  </si>
  <si>
    <t>11/03/2026 10:45:54</t>
  </si>
  <si>
    <t>05/03/2026 09:23:23</t>
  </si>
  <si>
    <t>10/03/2026 15:09:56</t>
  </si>
  <si>
    <t>05/03/2026 09:24:00</t>
  </si>
  <si>
    <t>IGOR FERREIRA SILVA</t>
  </si>
  <si>
    <t>03/03/2026 17:24:24</t>
  </si>
  <si>
    <t>Lanterna esquerda quebrada</t>
  </si>
  <si>
    <t>JOACABA</t>
  </si>
  <si>
    <t>04/03/2026 15:31:32</t>
  </si>
  <si>
    <t>10/03/2026 08:28:23</t>
  </si>
  <si>
    <t>MARCOS VIEIRA CARDOSO</t>
  </si>
  <si>
    <t>11/03/2026 07:57:37</t>
  </si>
  <si>
    <t>26/02/2026 09:33:37</t>
  </si>
  <si>
    <t>VEICULO SINISTRADO DIA 18/02/2026 FOI SOLICITADO UM GUINCHO PARA REMOVER VEICULO SERA ENTRATO EM CONTATO COM A SEGURADORA PARA VERIFICAR PARA ONDE VEICULO FOI DIRECIONADO</t>
  </si>
  <si>
    <t>ELIAS SANTANA PINTO</t>
  </si>
  <si>
    <t>23/02/2026 15:28:11</t>
  </si>
  <si>
    <t>CLEITON COSTA DO NASCIMENTO</t>
  </si>
  <si>
    <t>04/03/2026 08:58:17</t>
  </si>
  <si>
    <t>COM UMA VARIA NO FUNDO PERIODO DE FERNANDO</t>
  </si>
  <si>
    <t>03/03/2026 10:29:54</t>
  </si>
  <si>
    <t>03/03/2026 15:04:03</t>
  </si>
  <si>
    <t>MARCIO DA FONSECA GALINDO</t>
  </si>
  <si>
    <t>05/03/2026 10:23:26</t>
  </si>
  <si>
    <t>LEONARDO DE FREITAS ROMAO</t>
  </si>
  <si>
    <t>06/03/2026 10:38:13</t>
  </si>
  <si>
    <t>06/03/2026 14:56:27</t>
  </si>
  <si>
    <t>EDUARDO SOARES DA ROCHA</t>
  </si>
  <si>
    <t>23/02/2026 09:00:42</t>
  </si>
  <si>
    <t>02/03/2026 14:16:34</t>
  </si>
  <si>
    <t>VEÍCULO SAINDO FUMAÇA, FALHANDO E COM LUZ DE INJEÇÃO.</t>
  </si>
  <si>
    <t>09/03/2026 14:48:50</t>
  </si>
  <si>
    <t>Step está com o supervisor Luis borzaga</t>
  </si>
  <si>
    <t>VEICULO ENTREGUE PARA O TECNICO DIEGO DE FMO</t>
  </si>
  <si>
    <t>Moldura dianteira lado direito</t>
  </si>
  <si>
    <t>VEICULO REBOCADO</t>
  </si>
  <si>
    <t>RODRIGO GOMES DA SILVA</t>
  </si>
  <si>
    <t>02/03/2026 15:00:52</t>
  </si>
  <si>
    <t>veiculo no pátio</t>
  </si>
  <si>
    <t>05/03/2026 09:25:14</t>
  </si>
  <si>
    <t>23/02/2026 11:44:57</t>
  </si>
  <si>
    <t>ANTONIO RODRIGUES DE OLIVEIRA</t>
  </si>
  <si>
    <t>PEDRO NETO MIRANDA DA SILVA</t>
  </si>
  <si>
    <t>26/02/2026 18:14:15</t>
  </si>
  <si>
    <t>algumas avarias</t>
  </si>
  <si>
    <t>04/03/2026 11:22:00</t>
  </si>
  <si>
    <t>23/02/2026 11:55:35</t>
  </si>
  <si>
    <t>R$ 3.071,94</t>
  </si>
  <si>
    <t>19/02/2026 23:29:40</t>
  </si>
  <si>
    <t>26/02/2026 10:43:28</t>
  </si>
  <si>
    <t>Veículo rebocado para oficina, problema na caixa de marchas</t>
  </si>
  <si>
    <t>EM TRANSPORTE PARA BRASILIA</t>
  </si>
  <si>
    <t>05/03/2026 09:26:05</t>
  </si>
  <si>
    <t>11/03/2026 10:29:28</t>
  </si>
  <si>
    <t>05/03/2026 09:26:50</t>
  </si>
  <si>
    <t>RAFAEL MORAIS JANUARIO</t>
  </si>
  <si>
    <t>04/03/2026 14:41:37</t>
  </si>
  <si>
    <t>PAULO CESAR DE SOUSA PAIVA</t>
  </si>
  <si>
    <t>25/02/2026 10:08:02</t>
  </si>
  <si>
    <t>CONDUTOR ENTROU DE FERIAS ---DANIEL VIEIRA DA SILVA ~ 7083</t>
  </si>
  <si>
    <t>THALYSON RAMON COSTA ROCHA</t>
  </si>
  <si>
    <t>WILLIAN CATHRINE DUQUE SILVA</t>
  </si>
  <si>
    <t>10/03/2026 09:23:39</t>
  </si>
  <si>
    <t>condutor desligado</t>
  </si>
  <si>
    <t>04/03/2026 11:36:04</t>
  </si>
  <si>
    <t>ANDERSON TADEU IECKES</t>
  </si>
  <si>
    <t>19/02/2026 09:37:59</t>
  </si>
  <si>
    <t>25/02/2026 08:51:44</t>
  </si>
  <si>
    <t>Rastreador</t>
  </si>
  <si>
    <t>23/02/2026 14:45:49</t>
  </si>
  <si>
    <t>ALANDECIR JOSE RODRIGUES</t>
  </si>
  <si>
    <t>11/03/2026 08:30:40</t>
  </si>
  <si>
    <t>VEÍCULO TRAZIDO PELO DANIEL DE SP</t>
  </si>
  <si>
    <t>ERNANDES BRAGA DA SILVA</t>
  </si>
  <si>
    <t>25/02/2026 15:12:52</t>
  </si>
  <si>
    <t>05/03/2026 09:30:09</t>
  </si>
  <si>
    <t>JOSE CARLOS DE ARAUJO SOUZA</t>
  </si>
  <si>
    <t>25/02/2026 15:20:57</t>
  </si>
  <si>
    <t>05/03/2026 09:31:49</t>
  </si>
  <si>
    <t>05/03/2026 09:32:15</t>
  </si>
  <si>
    <t>02/03/2026 14:23:49</t>
  </si>
  <si>
    <t>CESAR AUGUSTO MELO HOENISCH</t>
  </si>
  <si>
    <t>VEÍCULO IRÁ PARA COORDENADOR CESAR AUGUSTO</t>
  </si>
  <si>
    <t>04/03/2026 15:32:51</t>
  </si>
  <si>
    <t>TROCA VEÍCULO PELA SAVEIRO CUW5H90</t>
  </si>
  <si>
    <t>05/03/2026 09:36:33</t>
  </si>
  <si>
    <t>VEICULO TRANSFERIDO PARA FMMT</t>
  </si>
  <si>
    <t>04/03/2026 11:54:21</t>
  </si>
  <si>
    <t>11/03/2026 10:28:17</t>
  </si>
  <si>
    <t>11/03/2026 10:06:37</t>
  </si>
  <si>
    <t>11/03/2026 10:15:58</t>
  </si>
  <si>
    <t>10/03/2026 21:55:21</t>
  </si>
  <si>
    <t>11/03/2026 09:30:22</t>
  </si>
  <si>
    <t>11/03/2026 08:55:40</t>
  </si>
  <si>
    <t>11/03/2026 08:54:43</t>
  </si>
  <si>
    <t>10/03/2026 21:52:13</t>
  </si>
  <si>
    <t>11/03/2026 11:01:45</t>
  </si>
  <si>
    <t>11/03/2026 10:15:28</t>
  </si>
  <si>
    <t>10/03/2026 21:04:32</t>
  </si>
  <si>
    <t>10/03/2026 21:09:13</t>
  </si>
  <si>
    <t>11/03/2026 09:59:30</t>
  </si>
  <si>
    <t>10/03/2026 21:54:51</t>
  </si>
  <si>
    <t>10/03/2026 21:01:33</t>
  </si>
  <si>
    <t>11/03/2026 09:58:28</t>
  </si>
  <si>
    <t>11/03/2026 09:31:34</t>
  </si>
  <si>
    <t>11/03/2026 08:49:04</t>
  </si>
  <si>
    <t>11/03/2026 10:00:50</t>
  </si>
  <si>
    <t>11/03/2026 10:57:46</t>
  </si>
  <si>
    <t>11/03/2026 10:14:04</t>
  </si>
  <si>
    <t>11/03/2026 10:44:23</t>
  </si>
  <si>
    <t>11/03/2026 09:45:32</t>
  </si>
  <si>
    <t>11/03/2026 09:27:28</t>
  </si>
  <si>
    <t>11/03/2026 11:06:24</t>
  </si>
  <si>
    <t>11/03/2026 09:44:05</t>
  </si>
  <si>
    <t>11/03/2026 09:29:50</t>
  </si>
  <si>
    <t>10/03/2026 21:59:59</t>
  </si>
  <si>
    <t>11/03/2026 11:17:30</t>
  </si>
  <si>
    <t>11/03/2026 08:56:32</t>
  </si>
  <si>
    <t>11/03/2026 11:06:55</t>
  </si>
  <si>
    <t>11/03/2026 11:03:12</t>
  </si>
  <si>
    <t>11/03/2026 11:00:38</t>
  </si>
  <si>
    <t>11/03/2026 11:00:06</t>
  </si>
  <si>
    <t>11/03/2026 09:33:52</t>
  </si>
  <si>
    <t>11/03/2026 10:47:17</t>
  </si>
  <si>
    <t>11/03/2026 10:46:45</t>
  </si>
  <si>
    <t>11/03/2026 10:41:07</t>
  </si>
  <si>
    <t>11/03/2026 10:40:37</t>
  </si>
  <si>
    <t>11/03/2026 10:12:25</t>
  </si>
  <si>
    <t>11/03/2026 10:54:42</t>
  </si>
  <si>
    <t>11/03/2026 10:05:44</t>
  </si>
  <si>
    <t>10/03/2026 21:55:50</t>
  </si>
  <si>
    <t>11/03/2026 10:11:51</t>
  </si>
  <si>
    <t>11/03/2026 09:04:14</t>
  </si>
  <si>
    <t>11/03/2026 09:02:36</t>
  </si>
  <si>
    <t>EDSON REGO DIAS JUNIOR</t>
  </si>
  <si>
    <t>10/03/2026 22:00:51</t>
  </si>
  <si>
    <t>11/03/2026 09:53:27</t>
  </si>
  <si>
    <t>11/03/2026 09:52:54</t>
  </si>
  <si>
    <t>11/03/2026 09:45:04</t>
  </si>
  <si>
    <t>11/03/2026 09:32:59</t>
  </si>
  <si>
    <t>11/03/2026 09:30:53</t>
  </si>
  <si>
    <t>11/03/2026 09:03:45</t>
  </si>
  <si>
    <t>11/03/2026 07:50:55</t>
  </si>
  <si>
    <t>11/03/2026 08:49:43</t>
  </si>
  <si>
    <t>11/03/2026 08:55:11</t>
  </si>
  <si>
    <t>11/03/2026 08:48:33</t>
  </si>
  <si>
    <t>11/03/2026 11:18:04</t>
  </si>
  <si>
    <t>11/03/2026 10:00:07</t>
  </si>
  <si>
    <t>11/03/2026 07:51:25</t>
  </si>
  <si>
    <t>11/03/2026 09:59:00</t>
  </si>
  <si>
    <t>10/03/2026 21:59:31</t>
  </si>
  <si>
    <t>11/03/2026 09:54:28</t>
  </si>
  <si>
    <t>10/03/2026 21:57:21</t>
  </si>
  <si>
    <t>11/03/2026 11:27:46</t>
  </si>
  <si>
    <t>10/03/2026 21:53:46</t>
  </si>
  <si>
    <t>11/03/2026 08:58:57</t>
  </si>
  <si>
    <t>10/03/2026 21:51:36</t>
  </si>
  <si>
    <t>10/03/2026 21:50:27</t>
  </si>
  <si>
    <t>10/03/2026 21:12:09</t>
  </si>
  <si>
    <t>10/03/2026 21:44:33</t>
  </si>
  <si>
    <t>10/03/2026 21:10:14</t>
  </si>
  <si>
    <t>10/03/2026 21:51:01</t>
  </si>
  <si>
    <t>10/03/2026 21:54:19</t>
  </si>
  <si>
    <t>10/03/2026 21:07:32</t>
  </si>
  <si>
    <t>10/03/2026 21:06:33</t>
  </si>
  <si>
    <t>10/03/2026 21:56:51</t>
  </si>
  <si>
    <t>10/03/2026 21:05:06</t>
  </si>
  <si>
    <t>11/03/2026 11:04:04</t>
  </si>
  <si>
    <t>FABRICIO DE SOUSA SOBRINHO</t>
  </si>
  <si>
    <t>11/03/2026 09:16:09</t>
  </si>
  <si>
    <t>10/03/2026 21:53:15</t>
  </si>
  <si>
    <t>11/03/2026 08:47:35</t>
  </si>
  <si>
    <t>PAULO RICARDO FONSECA LIMA</t>
  </si>
  <si>
    <t>10/03/2026 21:59:02</t>
  </si>
  <si>
    <t>11/03/2026 11:28:54</t>
  </si>
  <si>
    <t>10/03/2026 21:02:22</t>
  </si>
  <si>
    <t>11/03/2026 10:57:17</t>
  </si>
  <si>
    <t>11/03/2026 07:45:52</t>
  </si>
  <si>
    <t>10/03/2026 21:49:55</t>
  </si>
  <si>
    <t>23/02/2026 12:58:02</t>
  </si>
  <si>
    <t>JESSE ALMEIDA ROCHA</t>
  </si>
  <si>
    <t>FABIO RENATO DE OLIVEIRA</t>
  </si>
  <si>
    <t>03/03/2026 17:49:13</t>
  </si>
  <si>
    <t>veículo devolvido sem estepe e sem chave de roda</t>
  </si>
  <si>
    <t>VILMO RAMOS DOS SANTOS JUNIOR</t>
  </si>
  <si>
    <t>04/03/2026 17:37:42</t>
  </si>
  <si>
    <t>VEÍCULO NA OFICINA, CONDUTOR SEGUIRÁ COM O TCD6F41 A PARTIR DE AGORA</t>
  </si>
  <si>
    <t>JOAO CARLOS VALADAO BARBOSA</t>
  </si>
  <si>
    <t>26/02/2026 09:19:46</t>
  </si>
  <si>
    <t>EDER CRISTIANO RODRIGUES FLORES</t>
  </si>
  <si>
    <t>07/03/2026 11:17:57</t>
  </si>
  <si>
    <t>LUIS ARTUR OLIVEIRA DUARTE</t>
  </si>
  <si>
    <t>02/03/2026 13:01:06</t>
  </si>
  <si>
    <t>GERSON LUCIANO ROLDAO DE QUEIROZ</t>
  </si>
  <si>
    <t>04/03/2026 18:05:31</t>
  </si>
  <si>
    <t>LUCIANO JORGE DO CARMO</t>
  </si>
  <si>
    <t>11/03/2026 08:26:24</t>
  </si>
  <si>
    <t>JULIO CESAR DE AVILA CHAVES</t>
  </si>
  <si>
    <t>07/03/2026 11:08:00</t>
  </si>
  <si>
    <t>VEÍCULO ENCONTRA-SE EM MANUTEÇÃO</t>
  </si>
  <si>
    <t>ADIMAR DE OLIVEIRA PINTO</t>
  </si>
  <si>
    <t>02/03/2026 18:39:47</t>
  </si>
  <si>
    <t>CARLOS HENRIQUE ALVES BELIZARIO</t>
  </si>
  <si>
    <t>18/02/2026 17:25:48</t>
  </si>
  <si>
    <t>RAFAEL POLASTRINI SANTOS</t>
  </si>
  <si>
    <t>23/02/2026 16:25:26</t>
  </si>
  <si>
    <t>Veiculo Ok</t>
  </si>
  <si>
    <t>05/03/2026 09:37:56</t>
  </si>
  <si>
    <t>CARLOS BRENNON RODRIGUES XAVIER</t>
  </si>
  <si>
    <t>23/02/2026 09:22:34</t>
  </si>
  <si>
    <t>04/03/2026 15:00:47</t>
  </si>
  <si>
    <t>Manutenção - Finalizada</t>
  </si>
  <si>
    <t>25/02/2026 10:14:41</t>
  </si>
  <si>
    <t>26/02/2026 11:16:29</t>
  </si>
  <si>
    <t>VEICULO SUBIU O NIVEL DE TEMPERATURA</t>
  </si>
  <si>
    <t>FRANKLIN FRANCA DA SILVA</t>
  </si>
  <si>
    <t>05/03/2026 09:38:32</t>
  </si>
  <si>
    <t>VEICULO REMOVIDO DE GUINCHO E DEIXADO NA OFICNA ALFA COM PROBLEMA NO MOTOR</t>
  </si>
  <si>
    <t>FABRICIO ANTONIO DO NASCIMENTO</t>
  </si>
  <si>
    <t>23/02/2026 17:26:14</t>
  </si>
  <si>
    <t>05/03/2026 13:43:31</t>
  </si>
  <si>
    <t>LUZ DE ÓLEO E MOTOR BATENDO.</t>
  </si>
  <si>
    <t>05/03/2026 09:38:56</t>
  </si>
  <si>
    <t>NEUMARQUES WESLEM ALVES PEREIRA</t>
  </si>
  <si>
    <t>DANILO LIMA DE SOUZA</t>
  </si>
  <si>
    <t>05/03/2026 13:35:54</t>
  </si>
  <si>
    <t>10/03/2026 15:58:40</t>
  </si>
  <si>
    <t>CONDUTOR CRISTIANO DE MELO AFASTADOO POR INSS</t>
  </si>
  <si>
    <t>AGUIAR MANOEL DE SOUSA PEREIRA FILHO</t>
  </si>
  <si>
    <t>23/02/2026 18:23:50</t>
  </si>
  <si>
    <t>CONDUTOR DESLIGADO FABIO CASTELO BRANCO MOREIRA ~ 7779</t>
  </si>
  <si>
    <t>25/02/2026 10:08:51</t>
  </si>
  <si>
    <t>MARCOS ANTONIO ALMEIDA SANTANA</t>
  </si>
  <si>
    <t>11/03/2026 09:37:03</t>
  </si>
  <si>
    <t>EDUARD JOSE OLIVERO PINERO</t>
  </si>
  <si>
    <t>06/03/2026 19:47:19</t>
  </si>
  <si>
    <t>LUCAS VICTOR DA SILVA</t>
  </si>
  <si>
    <t>23/02/2026 14:42:33</t>
  </si>
  <si>
    <t>JOSE VITOR DE DEUS MARTINS</t>
  </si>
  <si>
    <t>06/03/2026 14:40:52</t>
  </si>
  <si>
    <t>MATHEUS COSTA GOMES</t>
  </si>
  <si>
    <t>JOHNATHAN HENRIQUE FERNANDES DA SILVA</t>
  </si>
  <si>
    <t>06/03/2026 15:39:15</t>
  </si>
  <si>
    <t>MANNUTENÇÃO</t>
  </si>
  <si>
    <t>02/03/2026 16:52:27</t>
  </si>
  <si>
    <t>carro em manutenção na cidade de Três Lagoas</t>
  </si>
  <si>
    <t>TULIO GOMES FERREIRA</t>
  </si>
  <si>
    <t>26/02/2026 14:51:11</t>
  </si>
  <si>
    <t>RAMAO WILLIAM CHAVES</t>
  </si>
  <si>
    <t>23/02/2026 12:43:02</t>
  </si>
  <si>
    <t>11/03/2026 08:26:01</t>
  </si>
  <si>
    <t>27/02/2026 08:25:37</t>
  </si>
  <si>
    <t>PARA-BRISA QUEBRADO, TETO AMASSADO, CAPÔ AMASSADO, RETROVISORES DOS LADOS ESQUERDO E DIREITO QUEBRADOS E PORTAS DOS LADOS ESQUERDO E DIREITO AMASSADAS</t>
  </si>
  <si>
    <t>06/03/2026 10:00:34</t>
  </si>
  <si>
    <t>Veiculo OK</t>
  </si>
  <si>
    <t>20/02/2026 11:37:48</t>
  </si>
  <si>
    <t>25/02/2026 10:11:28</t>
  </si>
  <si>
    <t>06/03/2026 10:01:17</t>
  </si>
  <si>
    <t>25/02/2026 10:10:49</t>
  </si>
  <si>
    <t>04/03/2026 14:53:31</t>
  </si>
  <si>
    <t>Veículo recolhido para manutenção, troca de pneus dianteiros, para-brisa trincado, troca de oleo do motor</t>
  </si>
  <si>
    <t>25/02/2026 10:04:00</t>
  </si>
  <si>
    <t>27/02/2026 08:33:05</t>
  </si>
  <si>
    <t>PORTAS DO LADO ESQUERDO AMASSADAS, EIXO TRASEIRO EMPENADO</t>
  </si>
  <si>
    <t>WANDERSON GERVASIO GOUVEIA</t>
  </si>
  <si>
    <t>JONATHAN DA SILVA MACEDO</t>
  </si>
  <si>
    <t>25/02/2026 10:12:40</t>
  </si>
  <si>
    <t>05/03/2026 09:40:05</t>
  </si>
  <si>
    <t>Suspensão batente e porta escada quebrado</t>
  </si>
  <si>
    <t>19/02/2026 09:44:39</t>
  </si>
  <si>
    <t>veiculo entregue sujo , com as mesmas avarias da retirada</t>
  </si>
  <si>
    <t>04/03/2026 10:34:01</t>
  </si>
  <si>
    <t>SUJO COM REVISAO</t>
  </si>
  <si>
    <t>Garantia de embreagem</t>
  </si>
  <si>
    <t>RENEE ATAIDE MARINHO</t>
  </si>
  <si>
    <t>GASTO COMBUSTÍVE MARÇO</t>
  </si>
  <si>
    <t>Soma de GASTO COMBUSTÍVE MARÇO</t>
  </si>
  <si>
    <t>TJT3F96</t>
  </si>
  <si>
    <t>VINICIUS CARDOSO LOCATELLY FERREIRA</t>
  </si>
  <si>
    <t>COORDENADOR DE AREA</t>
  </si>
  <si>
    <t>17/03/2026 16:36:44</t>
  </si>
  <si>
    <t>STT3B27</t>
  </si>
  <si>
    <t>17/03/2026 00:00:00</t>
  </si>
  <si>
    <t>17/03/2026 15:18:26</t>
  </si>
  <si>
    <t>RESERVA DA PLACA SHP7F43</t>
  </si>
  <si>
    <t>CUE8J13</t>
  </si>
  <si>
    <t>17/03/2026 15:10:52</t>
  </si>
  <si>
    <t>12/03/2026 11:56:36</t>
  </si>
  <si>
    <t>JOSEVALDO ALVES DA ROCHA</t>
  </si>
  <si>
    <t>TECNICO DE MANUTENCAO PI IV</t>
  </si>
  <si>
    <t>16/03/2026 14:47:06</t>
  </si>
  <si>
    <t>DIJAIME DE JESUS BOMFIM</t>
  </si>
  <si>
    <t>CONFRESA</t>
  </si>
  <si>
    <t>13/03/2026 11:20:39</t>
  </si>
  <si>
    <t>BARRA DO GARÇAS</t>
  </si>
  <si>
    <t>13/03/2026 14:35:15</t>
  </si>
  <si>
    <t>SUPERVISOR DE OPERACAO PI II</t>
  </si>
  <si>
    <t>LUIS FERNANDO SILVA DA COSTA</t>
  </si>
  <si>
    <t>RAIMUNDO NONATO ALVES GOMES</t>
  </si>
  <si>
    <t>ARTHUR LINS DA SILVA</t>
  </si>
  <si>
    <t>17/03/2026 16:17:50</t>
  </si>
  <si>
    <t>RAFAEL LISBOA DE SOUZA</t>
  </si>
  <si>
    <t>16/03/2026 14:12:02</t>
  </si>
  <si>
    <t>Avarias cometidas pelo colaborador</t>
  </si>
  <si>
    <t>17/03/2026 09:53:28</t>
  </si>
  <si>
    <t>16/03/2026 15:24:49</t>
  </si>
  <si>
    <t>MANUTENCAO LIGGA PONTA GROSSA</t>
  </si>
  <si>
    <t>DESLIGAMENTO ROBSON QUEIROZ</t>
  </si>
  <si>
    <t>Trocado leve por utilitario.</t>
  </si>
  <si>
    <t>13/03/2026 07:34:28</t>
  </si>
  <si>
    <t>11/03/2026 17:06:48</t>
  </si>
  <si>
    <t>Troca de veículo Fiorino x 4x4.</t>
  </si>
  <si>
    <t>16/03/2026 09:22:20</t>
  </si>
  <si>
    <t>12/03/2026 14:21:02</t>
  </si>
  <si>
    <t>18/03/2026 11:19:58</t>
  </si>
  <si>
    <t>Perda da chave</t>
  </si>
  <si>
    <t>PABLO REGO CASTELO BRANCO</t>
  </si>
  <si>
    <t>18/03/2026 15:46:14</t>
  </si>
  <si>
    <t>ALISSON TEMOTEO SANTOS</t>
  </si>
  <si>
    <t>Avaria na porta traseira do lado do passageiro e a varia na porta dianteira do lado do passageiro rapariga na coluna traseira do lado do motorista</t>
  </si>
  <si>
    <t>com uma avaria na lateral esquerda</t>
  </si>
  <si>
    <t>16/03/2026 10:59:45</t>
  </si>
  <si>
    <t>Veículo rebocado, retífica de motor.</t>
  </si>
  <si>
    <t>17/03/2026 15:06:04</t>
  </si>
  <si>
    <t>ILSON JOSE DA SILVA</t>
  </si>
  <si>
    <t>16/03/2026 16:59:17</t>
  </si>
  <si>
    <t>ALGUMAS AVARIAS</t>
  </si>
  <si>
    <t>13/03/2026 15:40:51</t>
  </si>
  <si>
    <t>Amassado porta traseiro direita
 Amassado porta dianteira direita</t>
  </si>
  <si>
    <t>18/03/2026 16:15:11</t>
  </si>
  <si>
    <t>VARLEY DIAS COSTA</t>
  </si>
  <si>
    <t>13/03/2026 08:52:22</t>
  </si>
  <si>
    <t>CLEVERSON DAMIAO GOMES</t>
  </si>
  <si>
    <t>12/03/2026 11:50:42</t>
  </si>
  <si>
    <t>ASSAAA</t>
  </si>
  <si>
    <t>Embreagem</t>
  </si>
  <si>
    <t>18/03/2026 10:29:29</t>
  </si>
  <si>
    <t>DANGELES DOS SANTOS SOUZA</t>
  </si>
  <si>
    <t>17/03/2026 14:52:45</t>
  </si>
  <si>
    <t>Paralama esquerdo  Porta dianteira esquerda</t>
  </si>
  <si>
    <t>13/03/2026 11:21:29</t>
  </si>
  <si>
    <t>VEICULO SINISTRO</t>
  </si>
  <si>
    <t>11/03/2026 16:53:08</t>
  </si>
  <si>
    <t>11/03/2026 16:52:10</t>
  </si>
  <si>
    <t>11/03/2026 16:57:24</t>
  </si>
  <si>
    <t>ATIVO-W_NET PARCEIRO</t>
  </si>
  <si>
    <t>CASA CLIENTE VIVO MACAPA</t>
  </si>
  <si>
    <t>PO038</t>
  </si>
  <si>
    <t>colaborador de ferias</t>
  </si>
  <si>
    <t>17/03/2026 15:52:21</t>
  </si>
  <si>
    <t>11/03/2026 16:55:05</t>
  </si>
  <si>
    <t>11/03/2026 16:56:41</t>
  </si>
  <si>
    <t>CASA CLIENTE VIVO SINOP</t>
  </si>
  <si>
    <t>PO066</t>
  </si>
  <si>
    <t>12/03/2026 16:35:06</t>
  </si>
  <si>
    <t>Justa causa</t>
  </si>
  <si>
    <t>ALEX MENDONCA DA SILVA</t>
  </si>
  <si>
    <t>17/03/2026 18:13:10</t>
  </si>
  <si>
    <t>veículo voltará para cautela do Alex a pedido da supervisão do OSP</t>
  </si>
  <si>
    <t>ANDRE LUCAS BINDELLI FREITAS</t>
  </si>
  <si>
    <t>16/03/2026 11:14:10</t>
  </si>
  <si>
    <t>JUCENILDO MATOS DA SILVA SOUZA</t>
  </si>
  <si>
    <t>12/03/2026 09:03:45</t>
  </si>
  <si>
    <t>16/03/2026 09:59:12</t>
  </si>
  <si>
    <t>CARRO PARA MANUTENÇÃO GERAL</t>
  </si>
  <si>
    <t>CASA CLIENTE VIVO IMPERATRIZ</t>
  </si>
  <si>
    <t>PO048</t>
  </si>
  <si>
    <t>16/03/2026 15:26:17</t>
  </si>
  <si>
    <t>FRANCK DAVID SOUSA DE OLIVEIRA</t>
  </si>
  <si>
    <t>PATIO - IMPERATRIZ-MA</t>
  </si>
  <si>
    <t>FERIAS - RETORNO 02/04</t>
  </si>
  <si>
    <t>16/03/2026 15:43:59</t>
  </si>
  <si>
    <t>HANLLISON FRAGA RIBEIRO</t>
  </si>
  <si>
    <t>16/03/2026 15:35:58</t>
  </si>
  <si>
    <t>16/03/2026 11:02:31</t>
  </si>
  <si>
    <t>16/03/2026 15:23:36</t>
  </si>
  <si>
    <t>SINISTRO - CONDUTOR JOSE PEREIRA DA SILVA</t>
  </si>
  <si>
    <t>THALISON SANTOS ALMEIDA</t>
  </si>
  <si>
    <t>16/03/2026 09:56:11</t>
  </si>
  <si>
    <t>16/03/2026 11:13:13</t>
  </si>
  <si>
    <t>16/03/2026 10:07:39</t>
  </si>
  <si>
    <t>16/03/2026 11:25:22</t>
  </si>
  <si>
    <t>16/03/2026 11:10:51</t>
  </si>
  <si>
    <t>18/03/2026 09:52:10</t>
  </si>
  <si>
    <t>18/03/2026 14:06:55</t>
  </si>
  <si>
    <t>LEANDRO MANOEL DA SILVA</t>
  </si>
  <si>
    <t>16/03/2026 22:43:38</t>
  </si>
  <si>
    <t>ILDER OLIVEIRA COSTA</t>
  </si>
  <si>
    <t>16/03/2026 22:59:52</t>
  </si>
  <si>
    <t>VEICULO COM PROBLEMA NO CABO DE AÇO DO CAPO</t>
  </si>
  <si>
    <t>16/03/2026 10:31:40</t>
  </si>
  <si>
    <t>13/03/2026 12:56:27</t>
  </si>
  <si>
    <t>16/03/2026 17:08:22</t>
  </si>
  <si>
    <t>Sinistro na parte dianteira sem envolvimento de terceiros</t>
  </si>
  <si>
    <t>16/03/2026 14:40:03</t>
  </si>
  <si>
    <t>UEL3E87</t>
  </si>
  <si>
    <t>27/03/2026 14:32:55</t>
  </si>
  <si>
    <t>UDT4H28</t>
  </si>
  <si>
    <t>26/03/2026 00:00:00</t>
  </si>
  <si>
    <t>26/03/2029 12:00:00</t>
  </si>
  <si>
    <t>OPERAÇÃO TIM</t>
  </si>
  <si>
    <t>UGR8D33</t>
  </si>
  <si>
    <t>24/03/2026 01:00:00</t>
  </si>
  <si>
    <t>UAY0I79</t>
  </si>
  <si>
    <t>26/03/2026 01:00:00</t>
  </si>
  <si>
    <t>TLN6I76</t>
  </si>
  <si>
    <t>MANUTENCAO PLANTA INTERNA TIM FLORIANOPOLIS</t>
  </si>
  <si>
    <t>PO024</t>
  </si>
  <si>
    <t>25/03/2026 11:39:35</t>
  </si>
  <si>
    <t>QSQ3B91</t>
  </si>
  <si>
    <t>BRUNO DA SILVA OLIVEIRA</t>
  </si>
  <si>
    <t>24/03/2026 15:02:14</t>
  </si>
  <si>
    <t>REINALDO ALVES FERREIRA</t>
  </si>
  <si>
    <t>24/03/2026 16:31:35</t>
  </si>
  <si>
    <t>JEDEIR LUIZ SILVERIO</t>
  </si>
  <si>
    <t>19/03/2026 11:03:16</t>
  </si>
  <si>
    <t>Avarias no para choque traseiro</t>
  </si>
  <si>
    <t>26/03/2026 10:13:14</t>
  </si>
  <si>
    <t>ARNALDO PLACIDO OLIVEIRA DA SILVA</t>
  </si>
  <si>
    <t>23/03/2026 14:03:15</t>
  </si>
  <si>
    <t>DANIEL DAVID ALVARES</t>
  </si>
  <si>
    <t>23/03/2026 15:30:41</t>
  </si>
  <si>
    <t>12.01.1</t>
  </si>
  <si>
    <t>19.01.1</t>
  </si>
  <si>
    <t>Veículo com pane elétrica</t>
  </si>
  <si>
    <t>WELDER DIAS DE ANDRADE</t>
  </si>
  <si>
    <t>23/03/2026 08:41:06</t>
  </si>
  <si>
    <t>PABLO HENRIQUE ZANOLI</t>
  </si>
  <si>
    <t>20/03/2026 12:27:55</t>
  </si>
  <si>
    <t>ARNALDO GASPAR GOMES</t>
  </si>
  <si>
    <t>26/03/2026 10:40:53</t>
  </si>
  <si>
    <t>26/03/2026 14:22:30</t>
  </si>
  <si>
    <t>LEONARDO MOREIRA DO NASCIMENTO BORGES</t>
  </si>
  <si>
    <t>condutor desligado ADONIAS REBOUCAS DOS SANTOS ~ 9584</t>
  </si>
  <si>
    <t>MARCOS ALEXANDRE DE ARAUJO DE SOUZA</t>
  </si>
  <si>
    <t>27/03/2026 13:27:10</t>
  </si>
  <si>
    <t>MAGNO FRANCISCO FLORIANO JUNIOR</t>
  </si>
  <si>
    <t>24/03/2026 11:23:41</t>
  </si>
  <si>
    <t>HENRIQUE NASCIMENTO SILVA</t>
  </si>
  <si>
    <t>25/03/2026 09:01:02</t>
  </si>
  <si>
    <t>WAGNER FRANCISCO DE OLIVEIRA</t>
  </si>
  <si>
    <t>0762</t>
  </si>
  <si>
    <t>25/03/2026 10:26:59</t>
  </si>
  <si>
    <t>REGINALDO MEDEIROS DA SILVA</t>
  </si>
  <si>
    <t>24/03/2026 16:44:13</t>
  </si>
  <si>
    <t>ANTONIO BERTULINO TEIXEIRA NETO</t>
  </si>
  <si>
    <t>26/03/2026 15:27:29</t>
  </si>
  <si>
    <t>26/03/2026 08:06:27</t>
  </si>
  <si>
    <t>CARLOS MAGNO DE JESUS GOMES</t>
  </si>
  <si>
    <t>SINISTRO/INCEDNDIO PERDA TOTOAL (CARRO PEGOU FOGO DEVIDO A UM SUPOSTO VAZAMENTO DE COMBUSTVEL SEGUNDO O CONDUTOR) PT.</t>
  </si>
  <si>
    <t>26/03/2026 09:12:13</t>
  </si>
  <si>
    <t>26/03/2026 14:35:34</t>
  </si>
  <si>
    <t>19/03/2026 08:43:37</t>
  </si>
  <si>
    <t>24/03/2026 14:59:48</t>
  </si>
  <si>
    <t>avaria na mala ocasionada por uma colisão será realizado o Bo</t>
  </si>
  <si>
    <t>25/03/2026 13:24:02</t>
  </si>
  <si>
    <t>26/03/2026 08:11:04</t>
  </si>
  <si>
    <t>SIDINEI ROBERTO DE JESUS COELHO</t>
  </si>
  <si>
    <t>25/03/2026 08:20:10</t>
  </si>
  <si>
    <t>JOILSON DA CRUZ SANTANA</t>
  </si>
  <si>
    <t>25/03/2026 08:29:39</t>
  </si>
  <si>
    <t>24/03/2026 22:02:19</t>
  </si>
  <si>
    <t>ITENS EM GARANTIA / AR CONDICIONADO NAO ESTA GELADA , VEICULO PERDEU A FORÇA</t>
  </si>
  <si>
    <t>THIAGO FERNANDO DOS SANTOS NUNES</t>
  </si>
  <si>
    <t>19/03/2026 13:24:46</t>
  </si>
  <si>
    <t>19/03/2026 13:54:49</t>
  </si>
  <si>
    <t>ROBERTO DE ASSIS JUNIOR</t>
  </si>
  <si>
    <t>20/03/2026 09:32:15</t>
  </si>
  <si>
    <t>26/03/2026 15:19:47</t>
  </si>
  <si>
    <t>WILLIAM MACHADO DOS SANTOS</t>
  </si>
  <si>
    <t>20/03/2026 10:44:48</t>
  </si>
  <si>
    <t>19/03/2026 09:11:32</t>
  </si>
  <si>
    <t>26/03/2026 08:14:11</t>
  </si>
  <si>
    <t>26/03/2026 08:08:13</t>
  </si>
  <si>
    <t>19/03/2026 13:39:58</t>
  </si>
  <si>
    <t>MOTOR</t>
  </si>
  <si>
    <t>26/03/2026 14:43:08</t>
  </si>
  <si>
    <t>Caixa de direção</t>
  </si>
  <si>
    <t>Troca de pneus e embreagem</t>
  </si>
  <si>
    <t>19/03/2026 14:46:51</t>
  </si>
  <si>
    <t>CARRO DEVOLVIDO</t>
  </si>
  <si>
    <t>26/03/2026 08:13:27</t>
  </si>
  <si>
    <t>ALEX LEMES LOPES</t>
  </si>
  <si>
    <t>19/03/2026 15:25:19</t>
  </si>
  <si>
    <t>VEÍCULO DEVOLVIDO PELO EX FUNCIONÁRIO NO ATO DE SUA DEMISSÃO</t>
  </si>
  <si>
    <t>25/03/2026 15:16:50</t>
  </si>
  <si>
    <t>VEÍCULO COM LANTERNA TRASEIRA DIREITA QUEBRADA, PRECISANDO DE FUNELARIA E PINTURA EM AMBOS PARACHOQUES E FALTANDO DUAS CALOTAS</t>
  </si>
  <si>
    <t>24/03/2026 20:52:23</t>
  </si>
  <si>
    <t>20/03/2026 14:27:05</t>
  </si>
  <si>
    <t>ALDEMIR BATISTA COSTA</t>
  </si>
  <si>
    <t>23/03/2026 12:33:20</t>
  </si>
  <si>
    <t>26/03/2026 09:11:39</t>
  </si>
  <si>
    <t>JEREMIAS OLIVEIRA DA SILVA</t>
  </si>
  <si>
    <t>19/03/2026 16:23:19</t>
  </si>
  <si>
    <t>MATHEUS GUIMARAES MARQUES</t>
  </si>
  <si>
    <t>19/03/2026 16:12:20</t>
  </si>
  <si>
    <t>EDIVANDRO DA SILVA PEREIRA</t>
  </si>
  <si>
    <t>25/03/2026 08:19:01</t>
  </si>
  <si>
    <t>PEDRO PAULO BARBOSA MENEZES</t>
  </si>
  <si>
    <t>19/03/2026 15:58:29</t>
  </si>
  <si>
    <t>19/03/2026 15:57:31</t>
  </si>
  <si>
    <t>VEICULO PROVENIENTE DO DESLIGAMENTO DO TECNICO MARQUELVIS</t>
  </si>
  <si>
    <t>26/03/2026 07:57:19</t>
  </si>
  <si>
    <t>veiculo nao funciona , pneus desgastados . sujo</t>
  </si>
  <si>
    <t>20/03/2026 17:56:44</t>
  </si>
  <si>
    <t>Pequenas ranhuras laterais e no capô, além de pequenos danos na pintura no para-choque traseiro conforme evidências.
 Pneus com meia vida, estepe furado, porta malas com a fechadura danificada.</t>
  </si>
  <si>
    <t>20/03/2026 17:59:05</t>
  </si>
  <si>
    <t>Pequenas ranhuras laterais e no capô, além de pequenos danos na pintura no para-choque traseiro conforme evidências.
 Pneus com meia vida, estepe furado, porta malas com a fechadura danificada.
 Chave de roda, triangulo e macaco entregues.
 Som ok, todas</t>
  </si>
  <si>
    <t>DAILSON MENINO DE MENESES</t>
  </si>
  <si>
    <t>19/03/2026 11:46:59</t>
  </si>
  <si>
    <t>Pequenas ranhuras laterais e no capô, além de pequenos danos na pintura no para-choque traseiro e danos do lados esquerdo do para-choque dianteiro conforme evidências. Para sol do lado do motorista com o encaixe quebrado, pequenos amassados na lataria
 Pn</t>
  </si>
  <si>
    <t>LUIS FELIPE MENDONCA</t>
  </si>
  <si>
    <t>24/03/2026 15:47:46</t>
  </si>
  <si>
    <t>ELISANDRO ORDENES DO NASCIMENTO</t>
  </si>
  <si>
    <t>25/03/2026 11:28:56</t>
  </si>
  <si>
    <t>CARRO DEVOLVIDO CARRO ESTA COM AVARIA NA PORTA TRASEIRA ESQUERDA</t>
  </si>
  <si>
    <t>CLEITON BRITO DE SOUSA</t>
  </si>
  <si>
    <t>27/03/2026 09:57:19</t>
  </si>
  <si>
    <t>ROBSON DA VITORIA DA SILVA</t>
  </si>
  <si>
    <t>23/03/2026 08:13:25</t>
  </si>
  <si>
    <t>19/03/2026 11:50:34</t>
  </si>
  <si>
    <t>LUCAS ARNAUD SAMPAIO PEDROSA CUNHA</t>
  </si>
  <si>
    <t>25/03/2026 13:27:00</t>
  </si>
  <si>
    <t>THEODORO COELHO DA SILVA</t>
  </si>
  <si>
    <t>24/03/2026 11:34:33</t>
  </si>
  <si>
    <t>CONDUTOR DESLIGADO</t>
  </si>
  <si>
    <t>26/03/2026 08:01:23</t>
  </si>
  <si>
    <t>VANDER VIEIRA VAZ</t>
  </si>
  <si>
    <t>25/03/2026 11:41:26</t>
  </si>
  <si>
    <t>CARRO AVARIA NA PORTA ESQUERDA</t>
  </si>
  <si>
    <t>VICTOR KHAUAN RUCHINSKI</t>
  </si>
  <si>
    <t>25/03/2026 08:47:06</t>
  </si>
  <si>
    <t>24/03/2026 19:45:57</t>
  </si>
  <si>
    <t>19/03/2026 11:57:35</t>
  </si>
  <si>
    <t>veiculo falhando</t>
  </si>
  <si>
    <t>PEDIDO DE DEMISSAO</t>
  </si>
  <si>
    <t>19/03/2026 16:40:22</t>
  </si>
  <si>
    <t>29/03/2026 16:46:14</t>
  </si>
  <si>
    <t>BRUNO FERREIRA DE MACEDO</t>
  </si>
  <si>
    <t>DOUGLAS LUIS LEITE TERIJE</t>
  </si>
  <si>
    <t>rafael.candido@ondacom.com</t>
  </si>
  <si>
    <t>27/03/2026 12:07:00</t>
  </si>
  <si>
    <t>26/03/2026 14:29:33</t>
  </si>
  <si>
    <t>RAFAEL ARES CASTILHO</t>
  </si>
  <si>
    <t>26/03/2026 08:05:36</t>
  </si>
  <si>
    <t>26/03/2026 10:18:01</t>
  </si>
  <si>
    <t>26/03/2026 08:13:06</t>
  </si>
  <si>
    <t>26/03/2026 08:10:36</t>
  </si>
  <si>
    <t>GUILHERME EDUARDO SAMPAIO SILVA</t>
  </si>
  <si>
    <t>26/03/2026 12:30:39</t>
  </si>
  <si>
    <t>23/03/2026 11:23:18</t>
  </si>
  <si>
    <t>RONALD SILVA REIS</t>
  </si>
  <si>
    <t>25/03/2026 15:29:00</t>
  </si>
  <si>
    <t>veiculo com riscados do cotidiano</t>
  </si>
  <si>
    <t>VEICULO COM PANE</t>
  </si>
  <si>
    <t>Riscados Cotidiano, step furado</t>
  </si>
  <si>
    <t>J.c falsificação de atestado</t>
  </si>
  <si>
    <t>VENCIMENTO</t>
  </si>
  <si>
    <t>TOTAL GERAL</t>
  </si>
  <si>
    <t>QTDE POR LOCADORA</t>
  </si>
  <si>
    <t>VEICULO TIPO</t>
  </si>
  <si>
    <t>QTD POR CLIENTE</t>
  </si>
  <si>
    <t>ANALITICO</t>
  </si>
  <si>
    <t>FILTROS</t>
  </si>
  <si>
    <t>TBY3C09</t>
  </si>
  <si>
    <t>30/03/2026 15:36:08</t>
  </si>
  <si>
    <t>OBC7C12</t>
  </si>
  <si>
    <t>27/03/2027 12:00:00</t>
  </si>
  <si>
    <t>R$ 2.000,00</t>
  </si>
  <si>
    <t>31/03/2026 14:51:45</t>
  </si>
  <si>
    <t>FXN6A04</t>
  </si>
  <si>
    <t>COMPASS</t>
  </si>
  <si>
    <t>23/03/2026 00:00:00</t>
  </si>
  <si>
    <t>23/03/2027 12:00:00</t>
  </si>
  <si>
    <t>23/03/2026 18:22:05</t>
  </si>
  <si>
    <t>GERENTE FINANCEIRA</t>
  </si>
  <si>
    <t>PZP1339</t>
  </si>
  <si>
    <t>ELIO SILVA GOMES</t>
  </si>
  <si>
    <t>18/03/2026 00:00:00</t>
  </si>
  <si>
    <t>23/03/2026 15:11:50</t>
  </si>
  <si>
    <t>SUPERVISOR TIM</t>
  </si>
  <si>
    <t>GER3844</t>
  </si>
  <si>
    <t>B4T 13000E</t>
  </si>
  <si>
    <t>GERADOR</t>
  </si>
  <si>
    <t>31/03/2026 12:00:00</t>
  </si>
  <si>
    <t>20/03/2026 20:57:46</t>
  </si>
  <si>
    <t>GERADOR LOCADO PELA TIM PARA MOTO GP EM GOIANIA</t>
  </si>
  <si>
    <t>FJQ8J84</t>
  </si>
  <si>
    <t>WANDERSON RODRIGUES DA SILVA</t>
  </si>
  <si>
    <t>03/03/2026 00:00:00</t>
  </si>
  <si>
    <t>03/03/2027 12:00:00</t>
  </si>
  <si>
    <t>R$ 1.550,00</t>
  </si>
  <si>
    <t>18/03/2026 16:31:02</t>
  </si>
  <si>
    <t>TROCA DE VEICULO MAIS NOVO</t>
  </si>
  <si>
    <t>SGO5E22</t>
  </si>
  <si>
    <t>LMY9J53</t>
  </si>
  <si>
    <t>23/03/2026 09:00:30</t>
  </si>
  <si>
    <t>EKL3749</t>
  </si>
  <si>
    <t>PUNTO</t>
  </si>
  <si>
    <t>EMERSON PINHEIRO</t>
  </si>
  <si>
    <t>COORDENADOR I</t>
  </si>
  <si>
    <t>17/03/2026 15:28:40</t>
  </si>
  <si>
    <t>OOA0977</t>
  </si>
  <si>
    <t>FIT</t>
  </si>
  <si>
    <t>LESLYE HUMBERTO PEREIRA RAMOS</t>
  </si>
  <si>
    <t>ASSISTENTE DE FROTA</t>
  </si>
  <si>
    <t>15/02/2026 00:00:00</t>
  </si>
  <si>
    <t>15/02/2027 12:00:00</t>
  </si>
  <si>
    <t>13/03/2026 11:00:26</t>
  </si>
  <si>
    <t>FROTA</t>
  </si>
  <si>
    <t>JWR8D42</t>
  </si>
  <si>
    <t>10/03/2026 01:00:00</t>
  </si>
  <si>
    <t>parceiro : J J TECH FITNESS COMERCIO LTDA., CNPJ  nº. 65.124.080/0001-32</t>
  </si>
  <si>
    <t>QUL9I64</t>
  </si>
  <si>
    <t>11/03/2026 01:00:00</t>
  </si>
  <si>
    <t>PHH2066</t>
  </si>
  <si>
    <t>OAK6I24</t>
  </si>
  <si>
    <t>parceiro J J TECH FITNESS COMERCIO LTDA., CNPJ  nº. 65.124.080/0001-32</t>
  </si>
  <si>
    <t>OAJ3I23</t>
  </si>
  <si>
    <t>27/03/2026 07:32:02</t>
  </si>
  <si>
    <t>PHI6006</t>
  </si>
  <si>
    <t>PROJETO VITAL</t>
  </si>
  <si>
    <t>SHN5A26</t>
  </si>
  <si>
    <t>RAIKE SOBRINHO DA SILVA</t>
  </si>
  <si>
    <t>06/03/2026 01:00:00</t>
  </si>
  <si>
    <t>R$ 850,00</t>
  </si>
  <si>
    <t>06/03/2026 16:11:29</t>
  </si>
  <si>
    <t>REN4J63</t>
  </si>
  <si>
    <t>CARLOS RANGEL RIBEIRO DE SOUZA</t>
  </si>
  <si>
    <t>R$ 1.500,00</t>
  </si>
  <si>
    <t>05/03/2026 12:02:35</t>
  </si>
  <si>
    <t>31/03/2026 10:20:18</t>
  </si>
  <si>
    <t>Supervisor trocou pela Hilux</t>
  </si>
  <si>
    <t>AYA8D62</t>
  </si>
  <si>
    <t>MURILO GABRIEL CAMPELO CANDIDO</t>
  </si>
  <si>
    <t>13/01/2026 00:00:00</t>
  </si>
  <si>
    <t>R$ 918,00</t>
  </si>
  <si>
    <t>25/02/2026 11:25:49</t>
  </si>
  <si>
    <t>PHY0J99</t>
  </si>
  <si>
    <t>GEOVANE SILVA NASCIMENTO</t>
  </si>
  <si>
    <t>24/02/2026 12:56:25</t>
  </si>
  <si>
    <t>veiculo particular</t>
  </si>
  <si>
    <t>RRV7H62</t>
  </si>
  <si>
    <t>ALEX JUNIOR DOS SANTOS</t>
  </si>
  <si>
    <t>SUPERVISOR DE MANUTENCAO I</t>
  </si>
  <si>
    <t>23/02/2027 12:00:00</t>
  </si>
  <si>
    <t>23/02/2026 19:32:45</t>
  </si>
  <si>
    <t>VAÍCULO DEVOLVIDO</t>
  </si>
  <si>
    <t>SIL1D52</t>
  </si>
  <si>
    <t>C3</t>
  </si>
  <si>
    <t>VIDALVIO SANTANA RIBEIRO</t>
  </si>
  <si>
    <t>23/02/2026 16:21:58</t>
  </si>
  <si>
    <t>JIQ2777</t>
  </si>
  <si>
    <t>ANA CRISTINA FREIRE HOLANDA</t>
  </si>
  <si>
    <t>04/02/2030 12:00:00</t>
  </si>
  <si>
    <t>20/02/2026 15:42:53</t>
  </si>
  <si>
    <t>19.01.5</t>
  </si>
  <si>
    <t>R$ 972,00</t>
  </si>
  <si>
    <t>CRISTIANO SOEIRO DA ROSA</t>
  </si>
  <si>
    <t>R$ 949,21</t>
  </si>
  <si>
    <t>QKM7169</t>
  </si>
  <si>
    <t>29/01/2027 13:00:00</t>
  </si>
  <si>
    <t>R$ 900,00</t>
  </si>
  <si>
    <t>29/01/2026 16:11:21</t>
  </si>
  <si>
    <t>VEICULO PARTICULAR</t>
  </si>
  <si>
    <t>QPK7A87</t>
  </si>
  <si>
    <t>DANIEL VICENTE FERREIRA</t>
  </si>
  <si>
    <t>COORDENADOR DE LOGISTICA</t>
  </si>
  <si>
    <t>11/02/2026 11:09:01</t>
  </si>
  <si>
    <t>PSQ8A63</t>
  </si>
  <si>
    <t>RAYLSON SILVA DE CARVALHO</t>
  </si>
  <si>
    <t>14/01/2026 14:00:00</t>
  </si>
  <si>
    <t>14/01/2027 14:00:00</t>
  </si>
  <si>
    <t>UIW1A48</t>
  </si>
  <si>
    <t>MARCOS VICTOR COSTA VIEIRA</t>
  </si>
  <si>
    <t>12/01/2026 00:00:00</t>
  </si>
  <si>
    <t>01/01/2030 00:00:00</t>
  </si>
  <si>
    <t>12/01/2026 14:17:19</t>
  </si>
  <si>
    <t>RODRIGO JARDIM PINTO RAMOS</t>
  </si>
  <si>
    <t>04/01/2030 00:00:00</t>
  </si>
  <si>
    <t>05/01/2026 11:32:21</t>
  </si>
  <si>
    <t>TIGGO5X</t>
  </si>
  <si>
    <t>PAULO RICARDO WAETGE BELOTTI</t>
  </si>
  <si>
    <t>01/01/2026 08:00:00</t>
  </si>
  <si>
    <t>01/01/2027 12:00:00</t>
  </si>
  <si>
    <t>16/03/2026 23:17:52</t>
  </si>
  <si>
    <t>MARCIA APARECIDA MARZOLLA</t>
  </si>
  <si>
    <t>99.57.8</t>
  </si>
  <si>
    <t>01/12/2025 17:14:24</t>
  </si>
  <si>
    <t>MARCOS DE JESUS PEREIRA</t>
  </si>
  <si>
    <t>10/12/2025 08:33:01</t>
  </si>
  <si>
    <t>ADEILTON DE SOUZA NAZARETH</t>
  </si>
  <si>
    <t>03/11/2025 00:00:00</t>
  </si>
  <si>
    <t>01/01/2030 12:00:00</t>
  </si>
  <si>
    <t>21/11/2025 18:03:42</t>
  </si>
  <si>
    <t>ADRIANO GAMA DA SILVA</t>
  </si>
  <si>
    <t>05/11/2025 00:00:00</t>
  </si>
  <si>
    <t>R$ 1.390,98</t>
  </si>
  <si>
    <t>18/11/2025 15:45:25</t>
  </si>
  <si>
    <t>12/02/2026 09:03:43</t>
  </si>
  <si>
    <t>FERNANDO PERES GUIMARAES</t>
  </si>
  <si>
    <t>01/11/2025 00:00:00</t>
  </si>
  <si>
    <t>01/11/2026 12:00:00</t>
  </si>
  <si>
    <t>07/11/2025 18:27:29</t>
  </si>
  <si>
    <t>01/10/2025 00:00:00</t>
  </si>
  <si>
    <t>27/10/2025 14:26:17</t>
  </si>
  <si>
    <t>CARRETINHA LIGGA</t>
  </si>
  <si>
    <t>27/10/2025 14:25:26</t>
  </si>
  <si>
    <t>WALACE JAMES FLORES DE LIMA</t>
  </si>
  <si>
    <t>23/10/2026 12:00:00</t>
  </si>
  <si>
    <t>23/10/2025 17:38:48</t>
  </si>
  <si>
    <t>TROCA DE VEICULO AGREGADO</t>
  </si>
  <si>
    <t>LUCAS TEIXEIRA CARDOSO</t>
  </si>
  <si>
    <t>30/01/2025 00:00:00</t>
  </si>
  <si>
    <t>22/10/2025 15:24:07</t>
  </si>
  <si>
    <t>FRANCISCO ROGERIO DE LIMA</t>
  </si>
  <si>
    <t>20/10/2025 00:00:00</t>
  </si>
  <si>
    <t>12/11/2025 15:50:18</t>
  </si>
  <si>
    <t>ALTERAÇÃO DE VEÍCULO</t>
  </si>
  <si>
    <t>ALEIXO BRENOL BETIEMP</t>
  </si>
  <si>
    <t>R$ 1.005,05</t>
  </si>
  <si>
    <t>20/10/2025 16:35:23</t>
  </si>
  <si>
    <t>Aprovado por Fabio Gonzaga e Marcelo Vallada.</t>
  </si>
  <si>
    <t>ANDRE PIONTI ALVES</t>
  </si>
  <si>
    <t>15/10/2025 00:00:00</t>
  </si>
  <si>
    <t>15/10/2030 12:00:00</t>
  </si>
  <si>
    <t>15/10/2025 15:08:04</t>
  </si>
  <si>
    <t>01/01/2025 00:00:00</t>
  </si>
  <si>
    <t>13/10/2025 12:00:14</t>
  </si>
  <si>
    <t>ADRIANO ALVES SOBRINHO</t>
  </si>
  <si>
    <t>SUPERVISOR DE REPARO</t>
  </si>
  <si>
    <t>02/10/2025 01:00:00</t>
  </si>
  <si>
    <t>01/10/2026 13:00:00</t>
  </si>
  <si>
    <t>02/10/2025 11:16:14</t>
  </si>
  <si>
    <t>locação aprovada pelo diretores .</t>
  </si>
  <si>
    <t>REBERT FELIPE BATISTA FERREIRA</t>
  </si>
  <si>
    <t>16/09/2025 00:00:00</t>
  </si>
  <si>
    <t>03/10/2025 11:01:51</t>
  </si>
  <si>
    <t>VAGNER CARBONARI</t>
  </si>
  <si>
    <t>25/09/2025 00:00:00</t>
  </si>
  <si>
    <t>29/09/2025 16:41:45</t>
  </si>
  <si>
    <t>JOAO PAULO SANTOS MACIEL</t>
  </si>
  <si>
    <t>29/09/2025 10:00:00</t>
  </si>
  <si>
    <t>15/01/2026 19:52:22</t>
  </si>
  <si>
    <t>MANOEL SOARES DANTAS</t>
  </si>
  <si>
    <t>25/09/2025 18:07:54</t>
  </si>
  <si>
    <t>LUIZ FERNANDO DA SILVA DE PAULA</t>
  </si>
  <si>
    <t>01/07/2020 00:00:00</t>
  </si>
  <si>
    <t>17/09/2025 18:20:26</t>
  </si>
  <si>
    <t>MARCELO HENRIQUE DA SILVA FRANCO DE SA</t>
  </si>
  <si>
    <t>04/09/2025 00:00:00</t>
  </si>
  <si>
    <t>04/09/2026 00:00:00</t>
  </si>
  <si>
    <t>05/09/2025 09:39:25</t>
  </si>
  <si>
    <t>ROGERIO FARIAS DE OLIVEIRA</t>
  </si>
  <si>
    <t>01/09/2025 00:00:00</t>
  </si>
  <si>
    <t>01/09/2030 12:00:00</t>
  </si>
  <si>
    <t>01/09/2025 16:55:05</t>
  </si>
  <si>
    <t>CARLOS HENRIQUE DE OLIVEIRA MATOS</t>
  </si>
  <si>
    <t>25/08/2025 00:00:00</t>
  </si>
  <si>
    <t>30/08/2025 17:22:56</t>
  </si>
  <si>
    <t>EDSON RODRIGO GOULART</t>
  </si>
  <si>
    <t>R$ 2.700,00</t>
  </si>
  <si>
    <t>22/09/2025 16:03:12</t>
  </si>
  <si>
    <t>LEONARDO GONCALVES BORGES SANTOS</t>
  </si>
  <si>
    <t>AUXILIAR DE FIBRA OPTICA</t>
  </si>
  <si>
    <t>28/08/2025 16:00:00</t>
  </si>
  <si>
    <t>28/08/2030 12:00:00</t>
  </si>
  <si>
    <t>28/08/2025 16:30:26</t>
  </si>
  <si>
    <t>CARRETINHA PARA PUXAR FIBRA</t>
  </si>
  <si>
    <t>ANDRE GRANDIZOLI PERIGO MOURA</t>
  </si>
  <si>
    <t>11.09.5</t>
  </si>
  <si>
    <t>13/08/2025 00:00:00</t>
  </si>
  <si>
    <t>13/08/2030 12:00:00</t>
  </si>
  <si>
    <t>R$ 1.050,00</t>
  </si>
  <si>
    <t>13/08/2025 09:22:53</t>
  </si>
  <si>
    <t>MATHEUS ALENCAR ZORIO DE OLIVEIRA</t>
  </si>
  <si>
    <t>12/08/2025 13:00:00</t>
  </si>
  <si>
    <t>07/01/2026 16:36:39</t>
  </si>
  <si>
    <t>PAULO ROBERTO MEDEIROS DE AZAMBUJA</t>
  </si>
  <si>
    <t>04/06/2025 00:00:00</t>
  </si>
  <si>
    <t>04/06/2026 12:00:00</t>
  </si>
  <si>
    <t>11/08/2025 16:50:32</t>
  </si>
  <si>
    <t>ODAIR ISAIAS DA SILVA</t>
  </si>
  <si>
    <t>25/07/2025 16:00:00</t>
  </si>
  <si>
    <t>18/12/2025 08:56:50</t>
  </si>
  <si>
    <t>TROCA DE VEICULO PARA UM MAIS NOVO</t>
  </si>
  <si>
    <t>TIAGO PEREIRA DE FRAGA</t>
  </si>
  <si>
    <t>21/07/2025 00:00:00</t>
  </si>
  <si>
    <t>david.santos@ondacom.com</t>
  </si>
  <si>
    <t>04/08/2025 14:34:07</t>
  </si>
  <si>
    <t>SIE3J81</t>
  </si>
  <si>
    <t>PEDRO HENRIQUE ASSIS NAPOLEONE</t>
  </si>
  <si>
    <t>07/07/2025 08:00:00</t>
  </si>
  <si>
    <t>01/01/2030 08:00:00</t>
  </si>
  <si>
    <t>JATAI</t>
  </si>
  <si>
    <t>14/01/2026 09:26:45</t>
  </si>
  <si>
    <t>30/03/2026 15:25:56</t>
  </si>
  <si>
    <t>LUCAS ALVES VIEIRA</t>
  </si>
  <si>
    <t>20/06/2025 00:00:00</t>
  </si>
  <si>
    <t>02/10/2025 13:06:06</t>
  </si>
  <si>
    <t>SAMARA TEIXEIRA PEREIRA</t>
  </si>
  <si>
    <t>SUPERVISOR DE FROTA</t>
  </si>
  <si>
    <t>01/07/2025 18:14:32</t>
  </si>
  <si>
    <t>FERNANDA DE BARROS VILLAS BOAS</t>
  </si>
  <si>
    <t>ADVOGADA</t>
  </si>
  <si>
    <t>99.63.8</t>
  </si>
  <si>
    <t>11/06/2025 00:00:00</t>
  </si>
  <si>
    <t>25/06/2025 17:38:25</t>
  </si>
  <si>
    <t>ADEMIR TOMAZ DE MELO</t>
  </si>
  <si>
    <t>COORD DE IMPLANTACAO</t>
  </si>
  <si>
    <t>21/05/2025 00:00:00</t>
  </si>
  <si>
    <t>10/06/2025 12:12:08</t>
  </si>
  <si>
    <t>HUGO GONCALVES DE OLIVEIRA</t>
  </si>
  <si>
    <t>18/12/2025 08:54:28</t>
  </si>
  <si>
    <t>31/03/2026 15:25:24</t>
  </si>
  <si>
    <t>VANDERSON JARBAS SCHMITZ DA SILVA</t>
  </si>
  <si>
    <t>26/05/2025 00:00:00</t>
  </si>
  <si>
    <t>WANDER DE SOUZA PEREIRA</t>
  </si>
  <si>
    <t>R$ 1.390,86</t>
  </si>
  <si>
    <t>31/03/2026 15:26:15</t>
  </si>
  <si>
    <t>31/03/2026 15:14:22</t>
  </si>
  <si>
    <t>JOAO PEDRO RIBEIRO TAVARES FELIX</t>
  </si>
  <si>
    <t>FISCAL DE QUALIDADE II</t>
  </si>
  <si>
    <t>02/10/2025 13:06:32</t>
  </si>
  <si>
    <t>31/03/2026 15:28:22</t>
  </si>
  <si>
    <t>WILMON DA SILVA GUIMARAES NETO</t>
  </si>
  <si>
    <t>RENATO ALVES DE SOUZA</t>
  </si>
  <si>
    <t>17.07.5</t>
  </si>
  <si>
    <t>EDNELZO LOPES DA SILVA</t>
  </si>
  <si>
    <t>24/04/2025 00:00:00</t>
  </si>
  <si>
    <t>02/10/2025 13:07:16</t>
  </si>
  <si>
    <t>RODRIGO PILAR PAIM</t>
  </si>
  <si>
    <t>23/04/2025 00:00:00</t>
  </si>
  <si>
    <t>R$ 2.791,80</t>
  </si>
  <si>
    <t>31/03/2026 08:50:06</t>
  </si>
  <si>
    <t>VALDINEI NARCISO DE NOVAIS</t>
  </si>
  <si>
    <t>WALTER DE SOUZA PONCIANO NETO</t>
  </si>
  <si>
    <t>02/07/2025 14:19:25</t>
  </si>
  <si>
    <t>ATUALIZAÇÃO</t>
  </si>
  <si>
    <t>EDINILSON REIS DOS ANJOS LEAL DO NASCIMENTO</t>
  </si>
  <si>
    <t>18/12/2025 08:53:55</t>
  </si>
  <si>
    <t>CLEISSON JUNIOR HONORATO ANDRADE</t>
  </si>
  <si>
    <t>19/03/2025 00:00:00</t>
  </si>
  <si>
    <t>18/12/2025 08:53:18</t>
  </si>
  <si>
    <t>GUILHERME DUTRA GARCIA</t>
  </si>
  <si>
    <t>R$ 1.600,00</t>
  </si>
  <si>
    <t>DAVYS ROGÉRIO DA SILVA SANTOS</t>
  </si>
  <si>
    <t>17/03/2025 00:00:00</t>
  </si>
  <si>
    <t>ANTONIO CARLOS BORBA</t>
  </si>
  <si>
    <t>11/03/2025 00:00:00</t>
  </si>
  <si>
    <t>R$ 1.561,29</t>
  </si>
  <si>
    <t>RAFAEL LOPES DA SILVA</t>
  </si>
  <si>
    <t>05/03/2025 00:00:00</t>
  </si>
  <si>
    <t>03/02/2026 12:12:45</t>
  </si>
  <si>
    <t>VEICULO AGREGADO</t>
  </si>
  <si>
    <t>VANDRIANE DA SILVA PEREIRA</t>
  </si>
  <si>
    <t>07/01/2025 00:00:00</t>
  </si>
  <si>
    <t>EDNEI CORREA COSTA</t>
  </si>
  <si>
    <t>CRISTIANO DE CARVALHO MIGUEL</t>
  </si>
  <si>
    <t>07/03/2025 00:00:00</t>
  </si>
  <si>
    <t>02/10/2025 13:05:41</t>
  </si>
  <si>
    <t>DIOGO HENRIQUE MARCONDES</t>
  </si>
  <si>
    <t>31/03/2026 08:46:13</t>
  </si>
  <si>
    <t>SELMO CHAGAS</t>
  </si>
  <si>
    <t>24/02/2025 00:00:00</t>
  </si>
  <si>
    <t>DAVID SOARES DOS SANTOS FILHO</t>
  </si>
  <si>
    <t>R$ 1.553,56</t>
  </si>
  <si>
    <t>GILSON OMAR COUTO DA SILVA</t>
  </si>
  <si>
    <t>03/02/2025 00:00:00</t>
  </si>
  <si>
    <t>26/03/2026 10:07:29</t>
  </si>
  <si>
    <t>JOSE WILSON VIANA DE SOUZA</t>
  </si>
  <si>
    <t>02/10/2025 13:09:05</t>
  </si>
  <si>
    <t>WOLNEY HENRIQUE CARDOSO ALVES</t>
  </si>
  <si>
    <t>05/02/2025 00:00:00</t>
  </si>
  <si>
    <t>02/10/2025 13:09:30</t>
  </si>
  <si>
    <t>ALESSANDRO AVELINO DE SOUZA</t>
  </si>
  <si>
    <t>28/01/2025 00:00:00</t>
  </si>
  <si>
    <t>02/07/2025 15:58:54</t>
  </si>
  <si>
    <t>DOUGLAS DE MELO SANCHEZ</t>
  </si>
  <si>
    <t>31/03/2026 15:18:06</t>
  </si>
  <si>
    <t>LEANDRO VILELA DE SA</t>
  </si>
  <si>
    <t>01/12/2024 00:00:00</t>
  </si>
  <si>
    <t>ROBSON SALES BRANDAO</t>
  </si>
  <si>
    <t>04/12/2024 00:00:00</t>
  </si>
  <si>
    <t>09/12/2025 10:50:49</t>
  </si>
  <si>
    <t>LEANDRO FARIAS MAYER</t>
  </si>
  <si>
    <t>ROGERIO GIMENES DO NASCIMENTO</t>
  </si>
  <si>
    <t>FLORISVALDO APARECIDO POLEGATTI</t>
  </si>
  <si>
    <t>QOV0G89</t>
  </si>
  <si>
    <t>27/03/2026 07:31:35</t>
  </si>
  <si>
    <t>ATILA DE MELO REIS</t>
  </si>
  <si>
    <t>18/12/2025 08:56:01</t>
  </si>
  <si>
    <t>REGIS SOUZA DE LIMA</t>
  </si>
  <si>
    <t>07/11/2024 00:00:00</t>
  </si>
  <si>
    <t>ANDERSON COELHO CARNEIRO</t>
  </si>
  <si>
    <t>10/03/2026 21:10:47</t>
  </si>
  <si>
    <t>GENIVALDO DOS SANTOS DE SOUSA</t>
  </si>
  <si>
    <t>11/03/2026 08:52:07</t>
  </si>
  <si>
    <t>WELLINGTON NASCIMENTO DOS SANTOS</t>
  </si>
  <si>
    <t>COORDENADOR DE FROTA</t>
  </si>
  <si>
    <t>JOSIEL DE CAMPOS LEMES</t>
  </si>
  <si>
    <t>24/10/2024 00:00:00</t>
  </si>
  <si>
    <t>R$ 1.204,90</t>
  </si>
  <si>
    <t>27/06/2025 15:42:36</t>
  </si>
  <si>
    <t>JOSE ALEXANDRE DE FREITAS CAMARGO</t>
  </si>
  <si>
    <t>R$ 1.629,29</t>
  </si>
  <si>
    <t>GUILHERME HENRIQUE MENDES NERES</t>
  </si>
  <si>
    <t>SUPERVISOR DE REDE III</t>
  </si>
  <si>
    <t>R$ 1.887,18</t>
  </si>
  <si>
    <t>CLAUDIO DOS SANTOS SILVA</t>
  </si>
  <si>
    <t>01/09/2024 07:00:00</t>
  </si>
  <si>
    <t>03/07/2025 12:00:50</t>
  </si>
  <si>
    <t>LUIZ CARLOS DOS SANTOS JUNIOR</t>
  </si>
  <si>
    <t>VICENTE FERREIRA DO NASCIMENTO NETO</t>
  </si>
  <si>
    <t>EDINANDES MARTINS OLIVEIRA</t>
  </si>
  <si>
    <t>R$ 1.100,00</t>
  </si>
  <si>
    <t>ALEXANDRE MAGNO DIAS DOS SANTOS</t>
  </si>
  <si>
    <t>ARAGUANA</t>
  </si>
  <si>
    <t>R$ 1.320,85</t>
  </si>
  <si>
    <t>MARCIO GOES DE MATOS</t>
  </si>
  <si>
    <t>09/09/2025 00:00:00</t>
  </si>
  <si>
    <t>09/09/2030 12:00:00</t>
  </si>
  <si>
    <t>R$ 750,00</t>
  </si>
  <si>
    <t>11/09/2025 10:02:17</t>
  </si>
  <si>
    <t>31/03/2026 08:41:05</t>
  </si>
  <si>
    <t>Embreagem
 Mocinetica 
 Rack</t>
  </si>
  <si>
    <t>30/03/2026 16:49:47</t>
  </si>
  <si>
    <t>EDSON BRUNO MORELATO</t>
  </si>
  <si>
    <t>GERENTE OPERACIONAL</t>
  </si>
  <si>
    <t>31/03/2026 09:10:44</t>
  </si>
  <si>
    <t>DANIEL LOPES CARDOSO</t>
  </si>
  <si>
    <t>25/04/2020 00:00:00</t>
  </si>
  <si>
    <t>MATHEUS RODRIGUES MONTE</t>
  </si>
  <si>
    <t>22/01/2026 00:00:00</t>
  </si>
  <si>
    <t>22/01/2027 00:00:00</t>
  </si>
  <si>
    <t>R$ 3.000,00</t>
  </si>
  <si>
    <t>22/01/2026 18:02:53</t>
  </si>
  <si>
    <t>INICIO DO CONTRATO 22/01/2025</t>
  </si>
  <si>
    <t>MARCELO VALLADA</t>
  </si>
  <si>
    <t>99.55.8</t>
  </si>
  <si>
    <t>01/02/2024 00:00:00</t>
  </si>
  <si>
    <t>MARCIA HUNGRIA MAGALHAES</t>
  </si>
  <si>
    <t>23/04/2024 00:00:00</t>
  </si>
  <si>
    <t>JULIO CESAR RODRIGUES</t>
  </si>
  <si>
    <t>SUPERVISOR DE REDE EXTERNA FERROVIARIA</t>
  </si>
  <si>
    <t>18.07.5</t>
  </si>
  <si>
    <t>CIRION</t>
  </si>
  <si>
    <t>16/06/2024 00:00:00</t>
  </si>
  <si>
    <t>RAMIRES DA ROSA SONAI</t>
  </si>
  <si>
    <t>01/09/2022 00:00:00</t>
  </si>
  <si>
    <t>14/01/2026 12:09:41</t>
  </si>
  <si>
    <t>MATEUS LEMES</t>
  </si>
  <si>
    <t>JOSE GILDO GOES DE JESUS</t>
  </si>
  <si>
    <t>ILSOMAR ALVES RIBEIRO</t>
  </si>
  <si>
    <t>EDUARDO CHAVES CINTRA</t>
  </si>
  <si>
    <t>EDSON LUIZ FREITAS DOS SANTOS</t>
  </si>
  <si>
    <t>VLADEMIR CORREA POSTIGLHONE</t>
  </si>
  <si>
    <t>SILVIO ALENCAR FERREIRA NEPUMOCENO</t>
  </si>
  <si>
    <t>SANDRO CARVALHO DOS SANTOS</t>
  </si>
  <si>
    <t>RAFAEL SOUZA</t>
  </si>
  <si>
    <t>MERI ANDREI ZUCCO</t>
  </si>
  <si>
    <t>MARCELO LEITAO DA SILVA</t>
  </si>
  <si>
    <t>CAXIAS DO SUL</t>
  </si>
  <si>
    <t>LUIS ALBERTO FELIX DA ROSA</t>
  </si>
  <si>
    <t>LUIGI AIRES CABALDI</t>
  </si>
  <si>
    <t>JULIANO MOERSCHBERGER DO NASCIMENTO</t>
  </si>
  <si>
    <t>FABIO SANTOS DE ALMEIDA</t>
  </si>
  <si>
    <t>DEIVIS BARBOZA RACHINHAS</t>
  </si>
  <si>
    <t>VEÍCULO PARTICULAR SINISTRADO, ESTÁ USANDO VEÍCULO RESERVA PARTICULAR IUW8600</t>
  </si>
  <si>
    <t>ANDRE LUTTIG</t>
  </si>
  <si>
    <t>ANDRE LUIZ DIEHL</t>
  </si>
  <si>
    <t>CLASSIC</t>
  </si>
  <si>
    <t>MOISES GOMES BARROSO</t>
  </si>
  <si>
    <t>05/03/2026 09:35:00</t>
  </si>
  <si>
    <t>MARCIO NOSETE</t>
  </si>
  <si>
    <t>LICANOR SOARES</t>
  </si>
  <si>
    <t>JOSE VALDIR SIMAO JUNIOR</t>
  </si>
  <si>
    <t>EDSON DE LIMA</t>
  </si>
  <si>
    <t>ALEXANDRE VERAS RE</t>
  </si>
  <si>
    <t>05/03/2026 09:36:56</t>
  </si>
  <si>
    <t>WALDINEY CASTRO MACIEL</t>
  </si>
  <si>
    <t>COORDENADOR DE TELECOM II</t>
  </si>
  <si>
    <t>11/03/2026 11:28:24</t>
  </si>
  <si>
    <t>30/03/2026 19:48:29</t>
  </si>
  <si>
    <t>LEIS SOUZA BARATA</t>
  </si>
  <si>
    <t>GERENTE OPERACAO PL</t>
  </si>
  <si>
    <t>21/02/2023 00:00:00</t>
  </si>
  <si>
    <t>11/03/2026 09:44:33</t>
  </si>
  <si>
    <t>31/03/2026 11:01:50</t>
  </si>
  <si>
    <t>ITAMAR BRITO DOS SANTOS</t>
  </si>
  <si>
    <t>02/07/2024 00:00:00</t>
  </si>
  <si>
    <t>11/03/2026 09:02:03</t>
  </si>
  <si>
    <t>FABIANO PEREIRA RIBEIRO</t>
  </si>
  <si>
    <t>02/07/2024 12:00:00</t>
  </si>
  <si>
    <t>11/03/2026 08:48:03</t>
  </si>
  <si>
    <t>ANDERSON MATOS COSTA</t>
  </si>
  <si>
    <t>10/03/2026 21:11:31</t>
  </si>
  <si>
    <t>SAMUEL FERREIRA DE SENA PEREIRA</t>
  </si>
  <si>
    <t>R$ 1.200,77</t>
  </si>
  <si>
    <t>14/08/2025 16:10:33</t>
  </si>
  <si>
    <t>VEICULO EM MANUNTEÇÃO, OPERAÇÃO SOLICITOU "EMPRESTIMO" DE UM VEICULO FROTA PARA O COLABORADOR DEVIDO TECNICO SER UNICO TECNICO DA REGIÃO NO MOMENTO</t>
  </si>
  <si>
    <t>NERIONILSON JUNIOR ALVES DE OLIVEIRA</t>
  </si>
  <si>
    <t>EVERTON OLIVEIRA DOS SANTOS</t>
  </si>
  <si>
    <t>ROGERIO DE SOUZA PEREIRA</t>
  </si>
  <si>
    <t>03/07/2025 09:53:24</t>
  </si>
  <si>
    <t>WASHINGTON LUIS ALVES</t>
  </si>
  <si>
    <t>09/07/2025 09:52:57</t>
  </si>
  <si>
    <t>COLABORADOR WASHINGTON LUIZ ALVEZ 7137 , INICIOU FERIAS NA DATA 07/072025 ATE A DATA 22/07/2025</t>
  </si>
  <si>
    <t>JOAO PAULO FONSECA DOS SANTOS</t>
  </si>
  <si>
    <t>R$ 600,00</t>
  </si>
  <si>
    <t>CRISTIANO APARECIDO TEIXEIRA</t>
  </si>
  <si>
    <t>04/06/2024 08:00:00</t>
  </si>
  <si>
    <t>03/07/2025 12:03:50</t>
  </si>
  <si>
    <t>CRISTIANO FARINHA CORREA</t>
  </si>
  <si>
    <t>31/03/2026 10:55:37</t>
  </si>
  <si>
    <t>Colaborador devolveu o carro a pedido do supervisor</t>
  </si>
  <si>
    <t>31/03/2026 08:34:42</t>
  </si>
  <si>
    <t>VEÍCULO DEVOLVIDO</t>
  </si>
  <si>
    <t>LEONARDO VIEIRA DE SOUZA</t>
  </si>
  <si>
    <t>02/06/2020 00:00:00</t>
  </si>
  <si>
    <t>UNAÍ</t>
  </si>
  <si>
    <t>JONATHAS DE OLIVEIRA PAIS</t>
  </si>
  <si>
    <t>05/04/2021 00:00:00</t>
  </si>
  <si>
    <t>PAULA THAISA FLAVIO SANTOS</t>
  </si>
  <si>
    <t>09/11/2020 00:00:00</t>
  </si>
  <si>
    <t>JOAO PEDRO MORAIS SOARES</t>
  </si>
  <si>
    <t>07/07/2021 00:00:00</t>
  </si>
  <si>
    <t>CURVELO</t>
  </si>
  <si>
    <t>GASPAR SOARES SILVA</t>
  </si>
  <si>
    <t>CAIO DE AVILA VALENCA</t>
  </si>
  <si>
    <t>TIAGO DOMINGOS DE FREITAS</t>
  </si>
  <si>
    <t>17/02/2021 00:00:00</t>
  </si>
  <si>
    <t>RICHARLINSTON JULIANO REIS PEREIRA</t>
  </si>
  <si>
    <t>06/02/2023 00:00:00</t>
  </si>
  <si>
    <t>FELIPE SILVA SANTOS</t>
  </si>
  <si>
    <t>21/11/2023 00:00:00</t>
  </si>
  <si>
    <t>NILTON CESAR LOPES DA SILVA JUNIOR</t>
  </si>
  <si>
    <t>COORDENADOR DE OBRAS II</t>
  </si>
  <si>
    <t>25/05/2024 00:00:00</t>
  </si>
  <si>
    <t>MAXWELL DE SOUZA MENDONCA</t>
  </si>
  <si>
    <t>LEOMARCOS PAULA DA SILVA</t>
  </si>
  <si>
    <t>PAULO ROBERTO MACHADO</t>
  </si>
  <si>
    <t>JOSE CARLOS DE SOUZA FILHO</t>
  </si>
  <si>
    <t>05/01/2026 14:44:19</t>
  </si>
  <si>
    <t>Condutor está em Campo Grande/MS e precisou usar um veículo da frota para deslocamento entra as cidades de Caracol/Bela Vista/Ponta Porã.</t>
  </si>
  <si>
    <t>LUCIO FERREIRA DE PAIVA</t>
  </si>
  <si>
    <t>CONDUTOR DE FERIAS VIVALDO DIAMANTINO DOS SANTOS ~ 7395</t>
  </si>
  <si>
    <t>JORGE DELCY DUARTE NOBRE</t>
  </si>
  <si>
    <t>SUPERVISOR DE IMPLANTACAO I</t>
  </si>
  <si>
    <t>02/10/2025 13:04:06</t>
  </si>
  <si>
    <t>EDUARDO ROSENE DE OLIVEIRA</t>
  </si>
  <si>
    <t>21/05/2024 00:00:00</t>
  </si>
  <si>
    <t>02/10/2025 13:10:52</t>
  </si>
  <si>
    <t>DIEGO GOMES SILVA</t>
  </si>
  <si>
    <t>02/10/2025 13:11:57</t>
  </si>
  <si>
    <t>CLEITON DOS SANTOS DIAS MAIA</t>
  </si>
  <si>
    <t>CARLOS EDUARDO MARTINS DA SILVA</t>
  </si>
  <si>
    <t>02/10/2025 13:14:20</t>
  </si>
  <si>
    <t>ALEXANDRO NASCIMENTO DOS REIS</t>
  </si>
  <si>
    <t>02/10/2025 13:14:44</t>
  </si>
  <si>
    <t>EMERSON LEITE FARIAS</t>
  </si>
  <si>
    <t>ALAMIRO GOMES DOS SANTOS</t>
  </si>
  <si>
    <t>RENATO MAQUINE PINHEIRO</t>
  </si>
  <si>
    <t>08/01/2023 00:00:00</t>
  </si>
  <si>
    <t>RENAN WILLIAN DE MOURA FRANCA</t>
  </si>
  <si>
    <t>INSTRUTOR</t>
  </si>
  <si>
    <t>23/05/2022 00:00:00</t>
  </si>
  <si>
    <t>MATHEUS BAZILIO DE ARAUJO</t>
  </si>
  <si>
    <t>30/08/2021 00:00:00</t>
  </si>
  <si>
    <t>LEANDRO GUIMARAES ANDRADE</t>
  </si>
  <si>
    <t>05/12/2022 00:00:00</t>
  </si>
  <si>
    <t>30/03/2026 16:18:22</t>
  </si>
  <si>
    <t>ELIZABETE SANTOS DA COSTA</t>
  </si>
  <si>
    <t>05/07/2021 00:00:00</t>
  </si>
  <si>
    <t>DAVID VIEIRA MAIA</t>
  </si>
  <si>
    <t>28/11/2024 00:00:00</t>
  </si>
  <si>
    <t>31/03/2026 18:26:09</t>
  </si>
  <si>
    <t>31/03/2026 15:13:29</t>
  </si>
  <si>
    <t>UAS3B92</t>
  </si>
  <si>
    <t>17/04/2026 00:00:00</t>
  </si>
  <si>
    <t>17/04/2026 15:37:05</t>
  </si>
  <si>
    <t>UAS3I79</t>
  </si>
  <si>
    <t>17/04/2026 15:35:47</t>
  </si>
  <si>
    <t>UAS2J80</t>
  </si>
  <si>
    <t>17/04/2026 15:35:06</t>
  </si>
  <si>
    <t>UAS3E08</t>
  </si>
  <si>
    <t>17/04/2026 15:34:16</t>
  </si>
  <si>
    <t>UAS3G94</t>
  </si>
  <si>
    <t>17/04/2026 15:33:01</t>
  </si>
  <si>
    <t>UAS0H69</t>
  </si>
  <si>
    <t>17/04/2026 10:29:48</t>
  </si>
  <si>
    <t>UAS0H57</t>
  </si>
  <si>
    <t>17/04/2026 10:28:51</t>
  </si>
  <si>
    <t>UAS0H48</t>
  </si>
  <si>
    <t>17/04/2026 10:28:10</t>
  </si>
  <si>
    <t>UAS0H36</t>
  </si>
  <si>
    <t>R$ 2.026,00</t>
  </si>
  <si>
    <t>17/04/2026 10:27:26</t>
  </si>
  <si>
    <t>UAS0H21</t>
  </si>
  <si>
    <t>17/04/2026 10:26:49</t>
  </si>
  <si>
    <t>UAS0G99</t>
  </si>
  <si>
    <t>17/04/2026 10:24:38</t>
  </si>
  <si>
    <t>UAS0G93</t>
  </si>
  <si>
    <t>17/04/2026 10:23:45</t>
  </si>
  <si>
    <t>UAS0G87</t>
  </si>
  <si>
    <t>17/04/2026 10:22:41</t>
  </si>
  <si>
    <t>UAS0G80</t>
  </si>
  <si>
    <t>17/04/2026 10:21:59</t>
  </si>
  <si>
    <t>UAS0G73</t>
  </si>
  <si>
    <t>17/04/2026 10:20:20</t>
  </si>
  <si>
    <t>UAS0G53</t>
  </si>
  <si>
    <t>17/04/2026 10:18:32</t>
  </si>
  <si>
    <t>UDR0A37</t>
  </si>
  <si>
    <t>16/04/2026 00:00:00</t>
  </si>
  <si>
    <t>16/04/2026 13:30:48</t>
  </si>
  <si>
    <t>UAS0C60</t>
  </si>
  <si>
    <t>09/04/2026 00:00:00</t>
  </si>
  <si>
    <t>16/04/2026 12:24:33</t>
  </si>
  <si>
    <t>UAS0C78</t>
  </si>
  <si>
    <t>16/04/2026 11:45:28</t>
  </si>
  <si>
    <t>UAS0G64</t>
  </si>
  <si>
    <t>JONATAN LEMES SANCHES</t>
  </si>
  <si>
    <t>16/04/2026 17:30:55</t>
  </si>
  <si>
    <t>UAS3F27</t>
  </si>
  <si>
    <t>CESAR GIOVANE COLMAN DE VARGAS</t>
  </si>
  <si>
    <t>16/04/2026 17:33:12</t>
  </si>
  <si>
    <t>TEE3I23</t>
  </si>
  <si>
    <t>16/04/2026 11:11:55</t>
  </si>
  <si>
    <t>UAS0C85</t>
  </si>
  <si>
    <t>16/04/2026 11:28:29</t>
  </si>
  <si>
    <t>TXJ7D53</t>
  </si>
  <si>
    <t>JOAO PAULO FERREIRA MARIANO</t>
  </si>
  <si>
    <t>16/04/2026 10:34:30</t>
  </si>
  <si>
    <t>UAS3B93</t>
  </si>
  <si>
    <t>16/04/2026 10:22:06</t>
  </si>
  <si>
    <t>TYN9F83</t>
  </si>
  <si>
    <t>15/04/2026 01:00:00</t>
  </si>
  <si>
    <t>16/04/2026 10:09:49</t>
  </si>
  <si>
    <t>UFV2J74</t>
  </si>
  <si>
    <t>15/04/2026 23:06:19</t>
  </si>
  <si>
    <t>UFD1H85</t>
  </si>
  <si>
    <t>16/04/2026 10:14:25</t>
  </si>
  <si>
    <t>VEICULO 0KM</t>
  </si>
  <si>
    <t>RNK0B88</t>
  </si>
  <si>
    <t>06/04/2026 01:00:00</t>
  </si>
  <si>
    <t>14/04/2026 18:56:12</t>
  </si>
  <si>
    <t>IVH8D40</t>
  </si>
  <si>
    <t>14/04/2026 00:00:00</t>
  </si>
  <si>
    <t>R$ 2.791,00</t>
  </si>
  <si>
    <t>15/04/2026 15:51:16</t>
  </si>
  <si>
    <t>MGR5E59</t>
  </si>
  <si>
    <t>FAYLON AFONSO BENEDITO</t>
  </si>
  <si>
    <t>14/04/2026 10:02:23</t>
  </si>
  <si>
    <t>AZR9B56</t>
  </si>
  <si>
    <t>JOSE OSNI DA SILVA BUENO</t>
  </si>
  <si>
    <t>13/04/2026 15:44:09</t>
  </si>
  <si>
    <t>UAS0C65</t>
  </si>
  <si>
    <t>CARLOS ALBERTO BERDACKI</t>
  </si>
  <si>
    <t>14/04/2026 15:41:10</t>
  </si>
  <si>
    <t>UFB7I16</t>
  </si>
  <si>
    <t>09/04/2026 01:00:00</t>
  </si>
  <si>
    <t>12/04/2026 11:39:56</t>
  </si>
  <si>
    <t>UAS3F96</t>
  </si>
  <si>
    <t>10/04/2026 01:00:00</t>
  </si>
  <si>
    <t>12/04/2026 10:35:48</t>
  </si>
  <si>
    <t>UAS4A43</t>
  </si>
  <si>
    <t>10/04/2026 00:00:00</t>
  </si>
  <si>
    <t>10/04/2028 12:00:00</t>
  </si>
  <si>
    <t>10/04/2026 19:33:18</t>
  </si>
  <si>
    <t>UAS4A37</t>
  </si>
  <si>
    <t>10/04/2026 19:32:06</t>
  </si>
  <si>
    <t>UAS3J33</t>
  </si>
  <si>
    <t>10/04/2026 19:50:30</t>
  </si>
  <si>
    <t>UAS3H91</t>
  </si>
  <si>
    <t>10/04/2026 19:14:36</t>
  </si>
  <si>
    <t>UAS4C03</t>
  </si>
  <si>
    <t>10/04/2026 18:27:03</t>
  </si>
  <si>
    <t>UAS3J52</t>
  </si>
  <si>
    <t>10/04/2026 17:53:44</t>
  </si>
  <si>
    <t>UAS3I78</t>
  </si>
  <si>
    <t>JULIO DE OLIVEIRA</t>
  </si>
  <si>
    <t>12/04/2026 10:22:49</t>
  </si>
  <si>
    <t>UDG0C86</t>
  </si>
  <si>
    <t>03/04/2026 00:00:00</t>
  </si>
  <si>
    <t>15/04/2026 17:42:25</t>
  </si>
  <si>
    <t>UDI2H32</t>
  </si>
  <si>
    <t>Centro-Oeste</t>
  </si>
  <si>
    <t>10/04/2026 16:03:11</t>
  </si>
  <si>
    <t>UFW0A98</t>
  </si>
  <si>
    <t>07/04/2026 00:00:00</t>
  </si>
  <si>
    <t>10/04/2026 10:04:15</t>
  </si>
  <si>
    <t>UAS4A50</t>
  </si>
  <si>
    <t>09/04/2028 12:00:00</t>
  </si>
  <si>
    <t>10/04/2026 09:18:01</t>
  </si>
  <si>
    <t>OPERACÃO TIM</t>
  </si>
  <si>
    <t>UAS3G75</t>
  </si>
  <si>
    <t>ROGERIO DA SILVA SANTOS</t>
  </si>
  <si>
    <t>09/04/2026 20:35:25</t>
  </si>
  <si>
    <t>UAS3G19</t>
  </si>
  <si>
    <t>09/04/2026 20:41:20</t>
  </si>
  <si>
    <t>UDV9B75</t>
  </si>
  <si>
    <t>09/04/2026 16:45:02</t>
  </si>
  <si>
    <t>TYN9F68</t>
  </si>
  <si>
    <t>09/04/2026 13:05:47</t>
  </si>
  <si>
    <t>TYN9F76</t>
  </si>
  <si>
    <t>09/04/2026 23:27:09</t>
  </si>
  <si>
    <t>UAS5G62</t>
  </si>
  <si>
    <t>09/04/2026 23:08:42</t>
  </si>
  <si>
    <t>UAS3I70</t>
  </si>
  <si>
    <t>09/04/2026 22:59:33</t>
  </si>
  <si>
    <t>UAS3C80</t>
  </si>
  <si>
    <t>08/04/2026 00:00:00</t>
  </si>
  <si>
    <t>08/04/2028 12:00:00</t>
  </si>
  <si>
    <t>09/04/2026 11:32:32</t>
  </si>
  <si>
    <t>UAS4A28</t>
  </si>
  <si>
    <t>FABIO RIBEIRO DE SOUZA SENA</t>
  </si>
  <si>
    <t>09/04/2026 09:36:18</t>
  </si>
  <si>
    <t>TDJ6H97</t>
  </si>
  <si>
    <t>08/04/2026 20:14:45</t>
  </si>
  <si>
    <t>RENT A CAR</t>
  </si>
  <si>
    <t>UAS3F33</t>
  </si>
  <si>
    <t>VALDERI PEREIRA DA SILVA</t>
  </si>
  <si>
    <t>08/04/2026 19:24:43</t>
  </si>
  <si>
    <t>TYN9F81</t>
  </si>
  <si>
    <t>DANIEL FERNANDES FERREIRA DE SOUZA</t>
  </si>
  <si>
    <t>09/04/2026 12:05:04</t>
  </si>
  <si>
    <t>UEI1J72</t>
  </si>
  <si>
    <t>02/04/2026 00:00:00</t>
  </si>
  <si>
    <t>15/04/2026 14:53:19</t>
  </si>
  <si>
    <t>UAS3D46</t>
  </si>
  <si>
    <t>HELDER BOMFIM RODRIGUES COSTA</t>
  </si>
  <si>
    <t>08/04/2026 01:00:00</t>
  </si>
  <si>
    <t>14/04/2026 16:21:01</t>
  </si>
  <si>
    <t>UFR6B34</t>
  </si>
  <si>
    <t>08/04/2026 14:55:40</t>
  </si>
  <si>
    <t>UFB0C79</t>
  </si>
  <si>
    <t>07/04/2026 09:34:50</t>
  </si>
  <si>
    <t>QSV4J67</t>
  </si>
  <si>
    <t>27/03/2026 17:00:00</t>
  </si>
  <si>
    <t>27/03/2030 12:00:00</t>
  </si>
  <si>
    <t>09/04/2026 10:49:49</t>
  </si>
  <si>
    <t>GUR0009</t>
  </si>
  <si>
    <t>01/04/2026 00:00:00</t>
  </si>
  <si>
    <t>01/04/2030 12:00:00</t>
  </si>
  <si>
    <t>EQUIPAMENTO</t>
  </si>
  <si>
    <t>06/04/2026 19:16:42</t>
  </si>
  <si>
    <t>GERADOR ESTACIONARIO TIM</t>
  </si>
  <si>
    <t>ARN0009</t>
  </si>
  <si>
    <t>06/04/2026 19:15:37</t>
  </si>
  <si>
    <t>TGG0001</t>
  </si>
  <si>
    <t>06/04/2026 19:14:31</t>
  </si>
  <si>
    <t>PXC0006</t>
  </si>
  <si>
    <t>06/04/2026 19:13:41</t>
  </si>
  <si>
    <t>PMJ0042</t>
  </si>
  <si>
    <t>06/04/2026 19:01:07</t>
  </si>
  <si>
    <t>MRR0002</t>
  </si>
  <si>
    <t>06/04/2026 18:59:33</t>
  </si>
  <si>
    <t>GUI0002</t>
  </si>
  <si>
    <t>06/04/2026 18:58:33</t>
  </si>
  <si>
    <t>DIS0001</t>
  </si>
  <si>
    <t>06/04/2026 18:57:33</t>
  </si>
  <si>
    <t>CGO0002</t>
  </si>
  <si>
    <t>06/04/2026 18:54:32</t>
  </si>
  <si>
    <t>AVO0002</t>
  </si>
  <si>
    <t>06/04/2026 18:42:01</t>
  </si>
  <si>
    <t>CWL0006</t>
  </si>
  <si>
    <t>06/04/2026 18:39:55</t>
  </si>
  <si>
    <t>CBA0036</t>
  </si>
  <si>
    <t>06/04/2026 18:26:14</t>
  </si>
  <si>
    <t>ROI0009</t>
  </si>
  <si>
    <t>06/04/2026 18:24:27</t>
  </si>
  <si>
    <t>PXP0001</t>
  </si>
  <si>
    <t>06/04/2026 18:23:26</t>
  </si>
  <si>
    <t>PCK0002</t>
  </si>
  <si>
    <t>06/04/2026 18:21:53</t>
  </si>
  <si>
    <t>JCR0003</t>
  </si>
  <si>
    <t>06/04/2026 18:20:44</t>
  </si>
  <si>
    <t>UAS3B58</t>
  </si>
  <si>
    <t>06/04/2028 12:00:00</t>
  </si>
  <si>
    <t>07/04/2026 08:47:05</t>
  </si>
  <si>
    <t>UAS4B28</t>
  </si>
  <si>
    <t>06/04/2026 18:16:34</t>
  </si>
  <si>
    <t>CZV0002</t>
  </si>
  <si>
    <t>06/04/2026 17:59:49</t>
  </si>
  <si>
    <t>CBA0040</t>
  </si>
  <si>
    <t>06/04/2026 17:58:20</t>
  </si>
  <si>
    <t>ALU0001</t>
  </si>
  <si>
    <t>06/04/2026 17:57:07</t>
  </si>
  <si>
    <t>PDG0001</t>
  </si>
  <si>
    <t>06/04/2026 17:53:53</t>
  </si>
  <si>
    <t>SYW0001</t>
  </si>
  <si>
    <t>06/04/2026 17:52:26</t>
  </si>
  <si>
    <t>RVG0001</t>
  </si>
  <si>
    <t>06/04/2026 17:51:18</t>
  </si>
  <si>
    <t>RBH0001</t>
  </si>
  <si>
    <t>06/04/2026 17:50:19</t>
  </si>
  <si>
    <t>NAA0003</t>
  </si>
  <si>
    <t>06/04/2026 17:48:36</t>
  </si>
  <si>
    <t>IQR0001</t>
  </si>
  <si>
    <t>06/04/2026 17:47:54</t>
  </si>
  <si>
    <t>DOS0002</t>
  </si>
  <si>
    <t>06/04/2026 17:47:25</t>
  </si>
  <si>
    <t>BND0001</t>
  </si>
  <si>
    <t>06/04/2026 17:46:55</t>
  </si>
  <si>
    <t>GERADO ESTACIONARIO TIM</t>
  </si>
  <si>
    <t>URC0004</t>
  </si>
  <si>
    <t>06/04/2026 17:40:45</t>
  </si>
  <si>
    <t>RVD0007</t>
  </si>
  <si>
    <t>06/04/2026 17:38:26</t>
  </si>
  <si>
    <t>PGT0005</t>
  </si>
  <si>
    <t>06/04/2026 17:37:10</t>
  </si>
  <si>
    <t>PEX0001</t>
  </si>
  <si>
    <t>06/04/2026 17:19:05</t>
  </si>
  <si>
    <t>PBN0005</t>
  </si>
  <si>
    <t>06/04/2026 17:11:15</t>
  </si>
  <si>
    <t>MNI0003</t>
  </si>
  <si>
    <t>06/04/2026 17:09:51</t>
  </si>
  <si>
    <t>JTI0002</t>
  </si>
  <si>
    <t>06/04/2026 17:08:22</t>
  </si>
  <si>
    <t>CZK0002</t>
  </si>
  <si>
    <t>06/04/2026 17:06:28</t>
  </si>
  <si>
    <t>BAL0005</t>
  </si>
  <si>
    <t>06/04/2026 17:04:57</t>
  </si>
  <si>
    <t>ANS0001</t>
  </si>
  <si>
    <t>06/04/2026 16:59:19</t>
  </si>
  <si>
    <t>AEU0001</t>
  </si>
  <si>
    <t>06/04/2026 16:57:57</t>
  </si>
  <si>
    <t>BSA0166</t>
  </si>
  <si>
    <t>06/04/2026 15:45:00</t>
  </si>
  <si>
    <t>UFY9E38</t>
  </si>
  <si>
    <t>06/04/2026 11:34:00</t>
  </si>
  <si>
    <t>ANZ0003</t>
  </si>
  <si>
    <t>B4T 9000E</t>
  </si>
  <si>
    <t>03/04/2026 01:00:00</t>
  </si>
  <si>
    <t>03/04/2026 16:21:10</t>
  </si>
  <si>
    <t>julio</t>
  </si>
  <si>
    <t>GER3421</t>
  </si>
  <si>
    <t>03/04/2026 13:01:58</t>
  </si>
  <si>
    <t>ROBERTO BARBOSA DA SILVA</t>
  </si>
  <si>
    <t>GER3438</t>
  </si>
  <si>
    <t>01/04/2026 01:00:00</t>
  </si>
  <si>
    <t>03/04/2026 12:59:10</t>
  </si>
  <si>
    <t>jone castro ferreira</t>
  </si>
  <si>
    <t>PIT0004</t>
  </si>
  <si>
    <t>03/04/2026 12:56:37</t>
  </si>
  <si>
    <t>TYN9F79</t>
  </si>
  <si>
    <t>31/03/2026 00:00:00</t>
  </si>
  <si>
    <t>31/03/2028 12:00:00</t>
  </si>
  <si>
    <t>02/04/2026 18:06:51</t>
  </si>
  <si>
    <t>TYN9F67</t>
  </si>
  <si>
    <t>02/04/2026 17:05:02</t>
  </si>
  <si>
    <t>UAS3I61</t>
  </si>
  <si>
    <t>02/04/2026 16:04:53</t>
  </si>
  <si>
    <t>UAS3I65</t>
  </si>
  <si>
    <t>02/04/2026 11:57:04</t>
  </si>
  <si>
    <t>VEICULO 0KM - OPERAÇÃO TIM CO</t>
  </si>
  <si>
    <t>PBB9795</t>
  </si>
  <si>
    <t>02/04/2026 11:01:47</t>
  </si>
  <si>
    <t>UAS3B99</t>
  </si>
  <si>
    <t>15/04/2026 09:44:00</t>
  </si>
  <si>
    <t>VEICULO 0KM - OPERAÇÃO TIM</t>
  </si>
  <si>
    <t>UAS4B19</t>
  </si>
  <si>
    <t>01/04/2026 17:59:44</t>
  </si>
  <si>
    <t>VEICULO 0KM, OPERAÇÃO TIM</t>
  </si>
  <si>
    <t>UAS4B53</t>
  </si>
  <si>
    <t>31/03/2029 12:00:00</t>
  </si>
  <si>
    <t>06/04/2026 15:47:25</t>
  </si>
  <si>
    <t>UDF9D63</t>
  </si>
  <si>
    <t>01/04/2026 10:52:17</t>
  </si>
  <si>
    <t>MAXWILLY SILVA DE ALMEIDA</t>
  </si>
  <si>
    <t>08/04/2026 19:23:14</t>
  </si>
  <si>
    <t>10/04/2026 19:05:53</t>
  </si>
  <si>
    <t>01/04/2026 14:06:02</t>
  </si>
  <si>
    <t>GER3474</t>
  </si>
  <si>
    <t>18/03/2026 01:00:00</t>
  </si>
  <si>
    <t>19/03/2026 12:53:02</t>
  </si>
  <si>
    <t>roberto de souza melo</t>
  </si>
  <si>
    <t>GER3521</t>
  </si>
  <si>
    <t>19/03/2026 12:42:08</t>
  </si>
  <si>
    <t>GER2782</t>
  </si>
  <si>
    <t>19/03/2026 12:32:23</t>
  </si>
  <si>
    <t>02/04/2026 09:32:46</t>
  </si>
  <si>
    <t>GER2786</t>
  </si>
  <si>
    <t>16/03/2026 01:00:00</t>
  </si>
  <si>
    <t>19/03/2026 12:34:29</t>
  </si>
  <si>
    <t>GER2781</t>
  </si>
  <si>
    <t>19/03/2026 13:10:46</t>
  </si>
  <si>
    <t>GER2785</t>
  </si>
  <si>
    <t>19/03/2026 13:11:56</t>
  </si>
  <si>
    <t>GER2787</t>
  </si>
  <si>
    <t>19/03/2026 13:14:02</t>
  </si>
  <si>
    <t>09/04/2026 14:24:24</t>
  </si>
  <si>
    <t>31/03/2026 22:12:25</t>
  </si>
  <si>
    <t>01/04/2026 12:04:12</t>
  </si>
  <si>
    <t>01/04/2026 12:12:10</t>
  </si>
  <si>
    <t>01/04/2026 12:11:07</t>
  </si>
  <si>
    <t>GER1596</t>
  </si>
  <si>
    <t>11/03/2026 13:52:10</t>
  </si>
  <si>
    <t>GER1598</t>
  </si>
  <si>
    <t>11/03/2026 13:51:13</t>
  </si>
  <si>
    <t>GER1581</t>
  </si>
  <si>
    <t>11/03/2026 13:43:42</t>
  </si>
  <si>
    <t>GER1566</t>
  </si>
  <si>
    <t>11/03/2026 13:42:03</t>
  </si>
  <si>
    <t>GER4661</t>
  </si>
  <si>
    <t>11/03/2026 13:40:59</t>
  </si>
  <si>
    <t>GER4660</t>
  </si>
  <si>
    <t>11/03/2026 13:39:24</t>
  </si>
  <si>
    <t>GER1584</t>
  </si>
  <si>
    <t>11/03/2026 13:38:06</t>
  </si>
  <si>
    <t>GER1582</t>
  </si>
  <si>
    <t>11/03/2026 13:35:37</t>
  </si>
  <si>
    <t>GER1568</t>
  </si>
  <si>
    <t>11/03/2026 13:32:49</t>
  </si>
  <si>
    <t>GER1583</t>
  </si>
  <si>
    <t>11/03/2026 13:31:12</t>
  </si>
  <si>
    <t>GER1554</t>
  </si>
  <si>
    <t>11/03/2026 13:28:30</t>
  </si>
  <si>
    <t>GER1564</t>
  </si>
  <si>
    <t>11/03/2026 11:30:30</t>
  </si>
  <si>
    <t>GER1597</t>
  </si>
  <si>
    <t>11/03/2026 11:29:17</t>
  </si>
  <si>
    <t>GER4635</t>
  </si>
  <si>
    <t>01/02/2026 00:00:00</t>
  </si>
  <si>
    <t>31/12/2040 12:00:00</t>
  </si>
  <si>
    <t>10/03/2026 19:29:39</t>
  </si>
  <si>
    <t>SERIE - 2508X15626PATRIMONIO - 4635</t>
  </si>
  <si>
    <t>GER4639</t>
  </si>
  <si>
    <t>10/03/2026 19:27:55</t>
  </si>
  <si>
    <t>SERIE - 2506X03440PATRIMONIO - 4639</t>
  </si>
  <si>
    <t>GER4642</t>
  </si>
  <si>
    <t>10/03/2026 19:20:33</t>
  </si>
  <si>
    <t>SERIE - 2504X05361PATRIMONIO - 4642</t>
  </si>
  <si>
    <t>GER4640</t>
  </si>
  <si>
    <t>10/03/2026 19:16:42</t>
  </si>
  <si>
    <t>SERIE - 2506X03420PATRIMONIO - 4640</t>
  </si>
  <si>
    <t>GER4637</t>
  </si>
  <si>
    <t>10/03/2026 19:14:51</t>
  </si>
  <si>
    <t>SERIE - 2506X03452PATRIMONIO - 4637</t>
  </si>
  <si>
    <t>GER4647</t>
  </si>
  <si>
    <t>10/03/2026 19:07:32</t>
  </si>
  <si>
    <t>SERIE - 2507X15212PATRIMONIO - 4647</t>
  </si>
  <si>
    <t>GER4636</t>
  </si>
  <si>
    <t>10/03/2026 19:05:34</t>
  </si>
  <si>
    <t>SERIE - 2508X15557PATRIMONIO - 4636</t>
  </si>
  <si>
    <t>GER4638</t>
  </si>
  <si>
    <t>10/03/2026 19:04:01</t>
  </si>
  <si>
    <t>SERIE - 2508X15796PATRIMONIO - 4638</t>
  </si>
  <si>
    <t>GER4644</t>
  </si>
  <si>
    <t>10/03/2026 19:02:02</t>
  </si>
  <si>
    <t>SERIE - 2504X05394PATRIMONIO - 4644</t>
  </si>
  <si>
    <t>GER4645</t>
  </si>
  <si>
    <t>10/03/2026 19:00:30</t>
  </si>
  <si>
    <t>SERIE - 2506X03479PATRIMONIO - 4645</t>
  </si>
  <si>
    <t>GER4643</t>
  </si>
  <si>
    <t>10/03/2026 18:59:00</t>
  </si>
  <si>
    <t>SERIE - 2506X03492PATRIMONIO - 4643</t>
  </si>
  <si>
    <t>GER4648</t>
  </si>
  <si>
    <t>10/03/2026 18:57:14</t>
  </si>
  <si>
    <t>SERIE - 2506X03494PATRIMONIO - 4648</t>
  </si>
  <si>
    <t>GER4641</t>
  </si>
  <si>
    <t>10/03/2026 18:55:33</t>
  </si>
  <si>
    <t>SERIE - 2507X15191      PATRIMONIO - 4641</t>
  </si>
  <si>
    <t>GER4646</t>
  </si>
  <si>
    <t>10/03/2026 18:53:27</t>
  </si>
  <si>
    <t>SERIE - 2507X15218PATRIMONIO - 4646</t>
  </si>
  <si>
    <t>GER4649</t>
  </si>
  <si>
    <t>10/03/2026 18:51:34</t>
  </si>
  <si>
    <t>SERIE 2507X15220- PATRIMONIO 4649</t>
  </si>
  <si>
    <t>GER5611</t>
  </si>
  <si>
    <t>31/12/2030 12:00:00</t>
  </si>
  <si>
    <t>10/03/2026 18:42:26</t>
  </si>
  <si>
    <t>GER5610</t>
  </si>
  <si>
    <t>10/03/2026 18:41:00</t>
  </si>
  <si>
    <t>GER5608</t>
  </si>
  <si>
    <t>10/03/2026 18:40:11</t>
  </si>
  <si>
    <t>GER5607</t>
  </si>
  <si>
    <t>10/03/2026 18:39:24</t>
  </si>
  <si>
    <t>GER5606</t>
  </si>
  <si>
    <t>10/03/2026 18:38:37</t>
  </si>
  <si>
    <t>GER5605</t>
  </si>
  <si>
    <t>10/03/2026 18:35:19</t>
  </si>
  <si>
    <t>N° SÉRIE 2508X15690 PATRIMONIO - 005605</t>
  </si>
  <si>
    <t>GER5604</t>
  </si>
  <si>
    <t>10/03/2026 18:33:58</t>
  </si>
  <si>
    <t>N° SÉRIE 2508X15793 PATRIMONIO - 005604</t>
  </si>
  <si>
    <t>GER5603</t>
  </si>
  <si>
    <t>10/03/2026 11:39:06</t>
  </si>
  <si>
    <t>N° SERIE 2508X15600 - PATRIMONIO 005603</t>
  </si>
  <si>
    <t>09/04/2026 23:16:57</t>
  </si>
  <si>
    <t>veículo trocado pelo definitivo</t>
  </si>
  <si>
    <t>09/04/2026 22:54:45</t>
  </si>
  <si>
    <t>veículo trocado pelo carro definitivo</t>
  </si>
  <si>
    <t>15/04/2026 23:01:08</t>
  </si>
  <si>
    <t>veículo provisório devolvido na base</t>
  </si>
  <si>
    <t>04/04/2026 09:52:59</t>
  </si>
  <si>
    <t>06/04/2026 09:56:28</t>
  </si>
  <si>
    <t>VEÍCULO GUINCHADO EM NAVIRAÍ/MS</t>
  </si>
  <si>
    <t>09/04/2026 23:12:29</t>
  </si>
  <si>
    <t>veículo sem placa da frente, aguardando b.o do condutor</t>
  </si>
  <si>
    <t>06/04/2026 10:45:41</t>
  </si>
  <si>
    <t>veículo trocado na base para manutenção</t>
  </si>
  <si>
    <t>12/04/2026 12:42:19</t>
  </si>
  <si>
    <t>VEICULO NO PATIO AGUARDANDO POSICIONAMENTO DO COORDENADOR WELLIGTON</t>
  </si>
  <si>
    <t>08/04/2026 11:04:46</t>
  </si>
  <si>
    <t>VEICULO PAROU DE ENGATAR MARCHAS, FOI GUINCHADO PARA PRESTADOR EM CBA.</t>
  </si>
  <si>
    <t>TECNICO DE MANUTENCAO DE PI V</t>
  </si>
  <si>
    <t>02/04/2026 11:22:20</t>
  </si>
  <si>
    <t>06/04/2026 10:49:22</t>
  </si>
  <si>
    <t>10/04/2026 17:41:32</t>
  </si>
  <si>
    <t>10/04/2026 08:50:29</t>
  </si>
  <si>
    <t>HERMES FERREIRA DE PAULA</t>
  </si>
  <si>
    <t>01/04/2026 12:49:51</t>
  </si>
  <si>
    <t>09/04/2026 10:40:46</t>
  </si>
  <si>
    <t>09/04/2026 19:57:44</t>
  </si>
  <si>
    <t>GILSON CESAR RIBEIRO FELISMINO</t>
  </si>
  <si>
    <t>07/04/2026 09:43:23</t>
  </si>
  <si>
    <t>ASSISTENTE TEC. DE MANUTENCAO DE PI IV</t>
  </si>
  <si>
    <t>FABIANO DA SILVA MAIA</t>
  </si>
  <si>
    <t>10/04/2026 14:35:34</t>
  </si>
  <si>
    <t>WESLLEY PEREIRA DOS SANTOS</t>
  </si>
  <si>
    <t>GILMAR OLIVEIRA DA ROSA JUNIOR</t>
  </si>
  <si>
    <t>15/04/2026 15:47:37</t>
  </si>
  <si>
    <t>TROCA FROTA POR PARTICULAR</t>
  </si>
  <si>
    <t>15/04/2026 17:44:56</t>
  </si>
  <si>
    <t>Veículo Movida Rent a Car será devolvido hoje.</t>
  </si>
  <si>
    <t>15/04/2026 16:19:13</t>
  </si>
  <si>
    <t>DESLIGAMENTO LUCAS DA SILVA MELO</t>
  </si>
  <si>
    <t>TIAGO RODRIGUES</t>
  </si>
  <si>
    <t>15/04/2026 15:56:52</t>
  </si>
  <si>
    <t>Veículo reservado para Tiago Rodrigues, aguardando fotos para movimentação.</t>
  </si>
  <si>
    <t>07/04/2026 10:47:11</t>
  </si>
  <si>
    <t>Troca por HILUX</t>
  </si>
  <si>
    <t>SHAYMON PHENYK S TITO DE OLIVEIRA ARAUJO</t>
  </si>
  <si>
    <t>PO_MA047</t>
  </si>
  <si>
    <t>14/04/2026 17:47:18</t>
  </si>
  <si>
    <t>MANUTENÇÃO CORRETIVA</t>
  </si>
  <si>
    <t>CARLOS JORGE FERREIRA DA SILVA</t>
  </si>
  <si>
    <t>01/04/2026 18:00:26</t>
  </si>
  <si>
    <t>LUCIANO NAHAMIAS LINHARES</t>
  </si>
  <si>
    <t>02/04/2026 11:57:36</t>
  </si>
  <si>
    <t>Demissão</t>
  </si>
  <si>
    <t>07/04/2026 12:13:58</t>
  </si>
  <si>
    <t>08/04/2026 12:40:20</t>
  </si>
  <si>
    <t>TXN8G17</t>
  </si>
  <si>
    <t>WALTER MARIO AUZIER SANTOS</t>
  </si>
  <si>
    <t>15/04/2026 10:04:34</t>
  </si>
  <si>
    <t>07/04/2026 10:56:48</t>
  </si>
  <si>
    <t>Sem avarias/ saída de férias</t>
  </si>
  <si>
    <t>TXN8G21</t>
  </si>
  <si>
    <t>ADRIANO MARCIO SOUZA PEDROSO</t>
  </si>
  <si>
    <t>08/04/2026 11:14:16</t>
  </si>
  <si>
    <t>08/04/2026 11:26:44</t>
  </si>
  <si>
    <t>MANUTENÇÃO CORRETIVA: AR-CONDICIONADO E PORTAS DA FRENTE L.E E L.D VIDROS NÃO BAIXAM TRAVA ELETRICA</t>
  </si>
  <si>
    <t>SERGIO PAULO DA SILVA FILHO</t>
  </si>
  <si>
    <t>31/03/2026 19:37:28</t>
  </si>
  <si>
    <t>14/04/2026 15:53:25</t>
  </si>
  <si>
    <t>SABINO MIRANDA DIAS</t>
  </si>
  <si>
    <t>13/04/2026 15:48:44</t>
  </si>
  <si>
    <t>VEÍCULO DEVOLVIDO NO ATO DA DEMISSÃO</t>
  </si>
  <si>
    <t>07/04/2026 15:14:17</t>
  </si>
  <si>
    <t>ANGELO RAMON BASTOS VIEIRA</t>
  </si>
  <si>
    <t>31/03/2026 22:11:40</t>
  </si>
  <si>
    <t>14/04/2026 10:43:46</t>
  </si>
  <si>
    <t>CASA CLIENTE-I-SYSTEMS MANAUS</t>
  </si>
  <si>
    <t>PO099</t>
  </si>
  <si>
    <t>07/04/2026 14:54:01</t>
  </si>
  <si>
    <t>Manutenção, avarias ocasionadas pelo colaborador</t>
  </si>
  <si>
    <t>LUCAS ARAUJO PINHEIRO</t>
  </si>
  <si>
    <t>09/04/2026 18:21:35</t>
  </si>
  <si>
    <t>JOSUE RODOLFO SANTOS DE ARAUJO</t>
  </si>
  <si>
    <t>08/04/2026 20:36:08</t>
  </si>
  <si>
    <t>14/04/2026 11:36:26</t>
  </si>
  <si>
    <t>WASHINGTON LUIZ BERNARDINO FILHO</t>
  </si>
  <si>
    <t>07/04/2026 14:47:24</t>
  </si>
  <si>
    <t>ARIEL MENDES ARAGON DOS SANTOS</t>
  </si>
  <si>
    <t>15/04/2026 16:56:47</t>
  </si>
  <si>
    <t>07/04/2026 08:56:56</t>
  </si>
  <si>
    <t>DANIEL VIEIRA DA SILVA</t>
  </si>
  <si>
    <t>02/04/2026 11:46:39</t>
  </si>
  <si>
    <t>07/04/2026 09:25:06</t>
  </si>
  <si>
    <t>10/04/2026 10:27:21</t>
  </si>
  <si>
    <t>VEICULO SINISTRADO COLISÃO FRONTAL</t>
  </si>
  <si>
    <t>16/04/2026 17:24:10</t>
  </si>
  <si>
    <t>VEICULO COM PROBLEMA NO MOTOR</t>
  </si>
  <si>
    <t>03/04/2026 12:13:27</t>
  </si>
  <si>
    <t>WANDERLEI RIBEIRO</t>
  </si>
  <si>
    <t>15/04/2026 11:16:43</t>
  </si>
  <si>
    <t>VEICULO SENDO TRANSFERIDO PARA O TECNICO WANDERLEI RIBEIRO</t>
  </si>
  <si>
    <t>ANTONY JANN BATISTA GOMES MOREIRA</t>
  </si>
  <si>
    <t>16/04/2026 13:04:25</t>
  </si>
  <si>
    <t>RAPHAEL PANTOLFI DE LIRA ARRUDA</t>
  </si>
  <si>
    <t>09/04/2026 16:45:21</t>
  </si>
  <si>
    <t>13/04/2026 10:37:18</t>
  </si>
  <si>
    <t>ROMERO GUEDES FREIRE</t>
  </si>
  <si>
    <t>13/04/2026 17:10:48</t>
  </si>
  <si>
    <t>06/04/2026 09:21:38</t>
  </si>
  <si>
    <t>15/04/2026 16:54:02</t>
  </si>
  <si>
    <t>VEICULO SENDO ULTIZADO PELO TECNICO DANIEL VICENTE FERREIRA - 8132</t>
  </si>
  <si>
    <t>01/04/2026 13:54:08</t>
  </si>
  <si>
    <t>VEICULO USADO PELA  EQUIPE DO ALMOX PARA VOLANTE</t>
  </si>
  <si>
    <t>07/04/2026 14:12:59</t>
  </si>
  <si>
    <t>03/04/2026 16:20:06</t>
  </si>
  <si>
    <t>10/04/2026 14:48:53</t>
  </si>
  <si>
    <t>DOUGLAS ALMEIDA BARBOSA</t>
  </si>
  <si>
    <t>10/04/2026 14:45:35</t>
  </si>
  <si>
    <t>AKAWAN DA SILVA SANTOS</t>
  </si>
  <si>
    <t>02/04/2026 13:57:44</t>
  </si>
  <si>
    <t>01/04/2026 08:35:45</t>
  </si>
  <si>
    <t>10/04/2026 14:42:08</t>
  </si>
  <si>
    <t>09/04/2026 14:27:49</t>
  </si>
  <si>
    <t>JEVERSON FERREIRA FRANCA</t>
  </si>
  <si>
    <t>09/04/2026 17:32:09</t>
  </si>
  <si>
    <t>CASA CLIENTE VIVO CUIABA</t>
  </si>
  <si>
    <t>PO070</t>
  </si>
  <si>
    <t>09/04/2026 16:34:00</t>
  </si>
  <si>
    <t>VEICULO IRA PARA MANUTENÇÃO. TROCA DE PARABRISA DIREITO DO PASSAGEIRO TOTALMENTE QUEBRADA.</t>
  </si>
  <si>
    <t>16/04/2026 17:36:10</t>
  </si>
  <si>
    <t>09/04/2026 14:16:45</t>
  </si>
  <si>
    <t>06/04/2026 16:11:57</t>
  </si>
  <si>
    <t>manutençaõ</t>
  </si>
  <si>
    <t>MAICON PEREIRA BARROS</t>
  </si>
  <si>
    <t>17/04/2026 11:29:44</t>
  </si>
  <si>
    <t>08/04/2026 11:09:12</t>
  </si>
  <si>
    <t>02/04/2026 07:48:54</t>
  </si>
  <si>
    <t>PATIO TC FERIAS</t>
  </si>
  <si>
    <t>CARLOS ROBERTO MOREIRA</t>
  </si>
  <si>
    <t>01/04/2026 15:17:16</t>
  </si>
  <si>
    <t>06/04/2026 16:15:36</t>
  </si>
  <si>
    <t>06/04/2026 12:08:09</t>
  </si>
  <si>
    <t>14/04/2026 16:21:38</t>
  </si>
  <si>
    <t>06/04/2026 12:14:19</t>
  </si>
  <si>
    <t>WESLEY SILVA SANTOS</t>
  </si>
  <si>
    <t>13/04/2026 14:50:45</t>
  </si>
  <si>
    <t>MARCELO FRANCISCO DE OLIVEIRA FILHO</t>
  </si>
  <si>
    <t>10/04/2026 14:35:45</t>
  </si>
  <si>
    <t>RENAN JULIANO RIBEIRO</t>
  </si>
  <si>
    <t>08/04/2026 14:57:01</t>
  </si>
  <si>
    <t>veiculo destinado para técnico RENAN RIBEIRO</t>
  </si>
  <si>
    <t>07/04/2026 08:23:12</t>
  </si>
  <si>
    <t>WARLISSON BRITO FERREIRA</t>
  </si>
  <si>
    <t>16/04/2026 11:35:43</t>
  </si>
  <si>
    <t>DEMISSAO , VEICULO SUJO , SEM AVARIAS E SEM MULTAS ATE O MOMENTO DA CONSULTA</t>
  </si>
  <si>
    <t>10/04/2026 08:49:09</t>
  </si>
  <si>
    <t>CARRO OK, TECNICO DESLIGADO</t>
  </si>
  <si>
    <t>15/04/2026 15:33:57</t>
  </si>
  <si>
    <t>LEANDRO RODRIGO DE VASCONCELLOS</t>
  </si>
  <si>
    <t>02/04/2026 14:18:12</t>
  </si>
  <si>
    <t>07/04/2026 11:53:08</t>
  </si>
  <si>
    <t>PO_MA029</t>
  </si>
  <si>
    <t>15/04/2026 16:03:26</t>
  </si>
  <si>
    <t>VEÍCULO SINISTRADO, POSSÍVEL PT.</t>
  </si>
  <si>
    <t>14/04/2026 16:21:55</t>
  </si>
  <si>
    <t>LUCAS BORGES DE LIMA</t>
  </si>
  <si>
    <t>10/04/2026 15:07:40</t>
  </si>
  <si>
    <t>MARCOS ANTONIO CAMARGO VEIGA</t>
  </si>
  <si>
    <t>09/04/2026 16:54:56</t>
  </si>
  <si>
    <t>YURI MIGUEL CABRAL DE MIRANDA</t>
  </si>
  <si>
    <t>16/04/2026 09:18:20</t>
  </si>
  <si>
    <t>DANIEL PEDROSO CAMPANHA</t>
  </si>
  <si>
    <t>16/04/2026 14:31:50</t>
  </si>
  <si>
    <t>'</t>
  </si>
  <si>
    <t>RAIMUNDO BARBOSA FILHO</t>
  </si>
  <si>
    <t>10/04/2026 08:49:59</t>
  </si>
  <si>
    <t>TECNICO MANUTENCAO FO II</t>
  </si>
  <si>
    <t>ISMARILDO IVASKIO</t>
  </si>
  <si>
    <t>07/04/2026 17:15:17</t>
  </si>
  <si>
    <t>SUPERVISOR DE PROJETOS</t>
  </si>
  <si>
    <t>16/04/2026 08:45:30</t>
  </si>
  <si>
    <t>VEICULO COMPROBLEMA NO MOTOR - YURI MIGUEL CABRAL DE MIRANDA - 9771</t>
  </si>
  <si>
    <t>16/04/2026 16:07:25</t>
  </si>
  <si>
    <t>"</t>
  </si>
  <si>
    <t>06/04/2026 14:52:29</t>
  </si>
  <si>
    <t>16/04/2026 17:40:15</t>
  </si>
  <si>
    <t>VEICULO EM OFICINA TECNICO RENATO SILVA PEREIRA - 5360</t>
  </si>
  <si>
    <t>09/04/2026 20:54:13</t>
  </si>
  <si>
    <t>AVARIAS NO CAPO</t>
  </si>
  <si>
    <t>14/04/2026 16:36:41</t>
  </si>
  <si>
    <t>VEÍCULO ESTÁ NA CIDADE DE CURITIBANOS/SC, SERÁ DESLOCADO PARA BRUQUE PARA RECURSO NOVO. 08/04/2026.</t>
  </si>
  <si>
    <t>14/04/2026 16:34:53</t>
  </si>
  <si>
    <t>LEONARDO APARECIDO DE ANDRADE</t>
  </si>
  <si>
    <t>13/04/2026 10:34:40</t>
  </si>
  <si>
    <t>15/04/2026 17:50:40</t>
  </si>
  <si>
    <t>em manutenção</t>
  </si>
  <si>
    <t>FILIPE PROSPERO NISHIKAWA</t>
  </si>
  <si>
    <t>09/04/2026 09:26:13</t>
  </si>
  <si>
    <t>JOSE RAMON DE SOUSA CHAVES</t>
  </si>
  <si>
    <t>08/04/2026 08:17:22</t>
  </si>
  <si>
    <t>15/04/2026 17:50:58</t>
  </si>
  <si>
    <t>01/04/2026 17:26:00</t>
  </si>
  <si>
    <t>09/04/2026 20:46:00</t>
  </si>
  <si>
    <t>07/04/2026 09:04:45</t>
  </si>
  <si>
    <t>16/04/2026 15:58:51</t>
  </si>
  <si>
    <t>16/04/2026 14:34:40</t>
  </si>
  <si>
    <t>ANDRE MORETTI DROYK</t>
  </si>
  <si>
    <t>14/04/2026 10:16:01</t>
  </si>
  <si>
    <t>ELIAS FERREIRA SALVINO DA SILVA</t>
  </si>
  <si>
    <t>01/04/2026 09:20:44</t>
  </si>
  <si>
    <t>FABRIZIO BORGES DE MORAIS</t>
  </si>
  <si>
    <t>09/04/2026 16:33:10</t>
  </si>
  <si>
    <t>PO0122</t>
  </si>
  <si>
    <t>14/04/2026 10:37:10</t>
  </si>
  <si>
    <t>Veículo rebocado, fazendo motor.</t>
  </si>
  <si>
    <t>MAURICIO PINTO NOBRE</t>
  </si>
  <si>
    <t>13/04/2026 09:48:15</t>
  </si>
  <si>
    <t>LIBERADO.</t>
  </si>
  <si>
    <t>15/04/2026 16:05:50</t>
  </si>
  <si>
    <t>TROCAR POR UTILITARIO</t>
  </si>
  <si>
    <t>14/04/2026 10:06:43</t>
  </si>
  <si>
    <t>Troca de pneus diant</t>
  </si>
  <si>
    <t>17/04/2026 17:25:28</t>
  </si>
  <si>
    <t>PO_MA090</t>
  </si>
  <si>
    <t>01/04/2026 17:22:15</t>
  </si>
  <si>
    <t>REVISÃO E REPARO SINISTRO COLISÃO TRASEIRA</t>
  </si>
  <si>
    <t>01/04/2026 16:49:41</t>
  </si>
  <si>
    <t>01/04/2026 16:50:30</t>
  </si>
  <si>
    <t>08/04/2026 14:56:08</t>
  </si>
  <si>
    <t>Desligamento Jose Carlos Ribeiro, 4x4 da Ligga.</t>
  </si>
  <si>
    <t>14/04/2026 16:34:08</t>
  </si>
  <si>
    <t>MANUTENCAO PLANTA INTERNA TIM CASCAVEL</t>
  </si>
  <si>
    <t>PO033</t>
  </si>
  <si>
    <t>07/04/2026 10:50:39</t>
  </si>
  <si>
    <t>01/04/2026 17:05:21</t>
  </si>
  <si>
    <t>10/04/2026 14:42:51</t>
  </si>
  <si>
    <t>RESERVADO NOVA CONTRATAÇÃO SANTAREM/PA: PREVISÃO DE INICIO:06/04/2026.</t>
  </si>
  <si>
    <t>CASA CLIENTE VIVO CANAA DOS CARAJAS</t>
  </si>
  <si>
    <t>PO046</t>
  </si>
  <si>
    <t>03/04/2026 16:51:56</t>
  </si>
  <si>
    <t>MANUTENÇÃO CORRETIVA: MOTOR CABEÇOTE _DESMONTAGEM E MONTAGEM_PREVISÃO DE SAIDA:10/04/2027</t>
  </si>
  <si>
    <t>08/04/2026 11:54:53</t>
  </si>
  <si>
    <t>03/04/2026 17:01:19</t>
  </si>
  <si>
    <t>03/04/2026 16:21:05</t>
  </si>
  <si>
    <t>16/04/2026 08:29:19</t>
  </si>
  <si>
    <t>MANUTENÇÃO CORRETIVA: TRAVAS ELTRICAS DAS PORTAS/SUSPENSÃO/FREIOS E BOMBA DE COMBUSTIVÉL</t>
  </si>
  <si>
    <t>03/04/2026 16:11:48</t>
  </si>
  <si>
    <t>08/04/2026 12:32:15</t>
  </si>
  <si>
    <t>15/04/2026 09:42:36</t>
  </si>
  <si>
    <t>03/04/2026 16:22:05</t>
  </si>
  <si>
    <t>SINISTRO CULPABILIDADE DO CONDUTOR GRANDE MONTA, PREVISÃO DE SAÍDA: 10/04/2026</t>
  </si>
  <si>
    <t>10/04/2026 09:38:50</t>
  </si>
  <si>
    <t>14/04/2026 08:19:41</t>
  </si>
  <si>
    <t>16/04/2026 07:56:23</t>
  </si>
  <si>
    <t>10/04/2026 10:59:32</t>
  </si>
  <si>
    <t>VEICULO GUINCHADO:SINISTRO CULPABILIDADE DO CONDUTOR: GRANDE MONTA, PREVISÃO DE SAÍDA: 15/04/2026</t>
  </si>
  <si>
    <t>NIZOMAR LIMA SOARES JUNIOR</t>
  </si>
  <si>
    <t>02/04/2026 13:52:54</t>
  </si>
  <si>
    <t>03/04/2026 16:14:07</t>
  </si>
  <si>
    <t>15/04/2026 11:36:21</t>
  </si>
  <si>
    <t>MANUTENÇÃO CORRETIVA: PNEUS//ALINHAR/BALANCEAR/SUSPENSÃO E FREIOS</t>
  </si>
  <si>
    <t>10/04/2026 11:06:16</t>
  </si>
  <si>
    <t>08/04/2026 12:12:55</t>
  </si>
  <si>
    <t>SINISTRO CULPABILIADE DO TERCEIRO: GRANDE MONTA, PREVISÃO DE ENTREGA: 17/04/2026</t>
  </si>
  <si>
    <t>10/04/2026 08:26:56</t>
  </si>
  <si>
    <t>03/04/2026 16:39:16</t>
  </si>
  <si>
    <t>10/04/2026 14:49:59</t>
  </si>
  <si>
    <t>MANUTENÇÃO CORRETIVA: ABERTURA DO MOTOR PELA SEGUNDA VEZ O MESMO VOLTOU PARA A RETIFICA EM DIAGNOSTICO AGUARDANDO RETORNO:PREVISÃO DE SAÍDA:14/04/2026.</t>
  </si>
  <si>
    <t>16/04/2026 15:34:31</t>
  </si>
  <si>
    <t>MANUTENÇÃO CORRETIVA: MOTOR DE PARTIDA E BOMBA DE COMBUSTÍVEL: PREVISÃO DE SAÍDA: 20/04/2026/VEICULO FOI REBOCADO</t>
  </si>
  <si>
    <t>10/04/2026 09:25:15</t>
  </si>
  <si>
    <t>SINISTRO CULPABILIDADE DO CONDUTOR: GRANDE MONTA, PREVISÃO DE SAÍDA: 15/04/2026</t>
  </si>
  <si>
    <t>08/04/2026 13:57:15</t>
  </si>
  <si>
    <t>16/04/2026 09:12:25</t>
  </si>
  <si>
    <t>14/04/2026 08:13:24</t>
  </si>
  <si>
    <t>MANUTENÇÃO CORRETIVA: PORTAS NÃO FECHAM/TRAVAS ELTRICAS COM PROBLEMAS, VEÍCULO FOI ARROMBADO E AS PORTAS DANIFICADAS</t>
  </si>
  <si>
    <t>03/04/2026 16:30:36</t>
  </si>
  <si>
    <t>MANUTENÇÃO CORRETIVA: AR-CONDICIONADO COMPRESSOR/SINISTRO NO PARACHOQUE_TRASEIRO E RETROVISOR L.D E MOTOR, PREVISÃO DE SAÍDA: 07/04/2026</t>
  </si>
  <si>
    <t>08/04/2026 17:38:28</t>
  </si>
  <si>
    <t>03/04/2026 16:15:16</t>
  </si>
  <si>
    <t>03/04/2026 16:16:13</t>
  </si>
  <si>
    <t>03/04/2026 17:07:15</t>
  </si>
  <si>
    <t>MANUTENÇÃO CORRETIVA: DESMONTAGEM E MONTAGEM DO MOTOR CABEÇOTE __PREVISÃO DE SAIDA:10/04/2027</t>
  </si>
  <si>
    <t>03/04/2026 16:17:43</t>
  </si>
  <si>
    <t>LYMDYBERG DO CARMO FERREIRA</t>
  </si>
  <si>
    <t>10/04/2026 09:57:29</t>
  </si>
  <si>
    <t>17/04/2026 12:40:20</t>
  </si>
  <si>
    <t>PO_MA107</t>
  </si>
  <si>
    <t>10/04/2026 10:11:26</t>
  </si>
  <si>
    <t>VEICULO NO PATIO PROVENIENTE DE DESLIGAMENTO</t>
  </si>
  <si>
    <t>NOE DOS SANTOS BALIEIRO</t>
  </si>
  <si>
    <t>16/04/2026 12:14:12</t>
  </si>
  <si>
    <t>ROBSON FERNANDO CACCIA</t>
  </si>
  <si>
    <t>09/04/2026 11:51:51</t>
  </si>
  <si>
    <t>veículo trazido de Três Lagoas, após demissão do colaborador</t>
  </si>
  <si>
    <t>THIAGO PEREIRA DOS SANTOS</t>
  </si>
  <si>
    <t>02/04/2026 18:34:31</t>
  </si>
  <si>
    <t>DESLIGAMENTO GENILSON</t>
  </si>
  <si>
    <t>07/04/2026 09:23:42</t>
  </si>
  <si>
    <t>veículo devolvido na base no ato da demissão</t>
  </si>
  <si>
    <t>10/04/2026 10:41:42</t>
  </si>
  <si>
    <t>DIEGO NASCIMENTO SENA DE SOUZA</t>
  </si>
  <si>
    <t>02/04/2026 20:50:36</t>
  </si>
  <si>
    <t>07/04/2026 14:26:04</t>
  </si>
  <si>
    <t>veículo devolvido na base</t>
  </si>
  <si>
    <t>WANDERSON ARAUJO DE LIMA</t>
  </si>
  <si>
    <t>10/04/2026 08:16:23</t>
  </si>
  <si>
    <t>OMAR PEREIRA DE OLIVEIRA</t>
  </si>
  <si>
    <t>10/04/2026 08:17:21</t>
  </si>
  <si>
    <t>GABRIEL FABIANO FERREIRA GONCALVES</t>
  </si>
  <si>
    <t>01/04/2026 18:48:12</t>
  </si>
  <si>
    <t>CARLOS ADRIANO DA SILVA OLIVEIRA</t>
  </si>
  <si>
    <t>09/04/2026 12:02:23</t>
  </si>
  <si>
    <t>15/04/2026 12:29:20</t>
  </si>
  <si>
    <t>08/04/2026 16:57:58</t>
  </si>
  <si>
    <t>01/04/2026 09:29:12</t>
  </si>
  <si>
    <t>MICHAEL DIOGO SANTIAGO DA SILVA</t>
  </si>
  <si>
    <t>14/04/2026 17:50:15</t>
  </si>
  <si>
    <t>Estepe furtado</t>
  </si>
  <si>
    <t>IGOR PAIVA LOPES</t>
  </si>
  <si>
    <t>15/04/2026 10:48:22</t>
  </si>
  <si>
    <t>16/04/2026 17:47:28</t>
  </si>
  <si>
    <t>09/04/2026 18:21:12</t>
  </si>
  <si>
    <t>01/04/2026 09:13:03</t>
  </si>
  <si>
    <t>veiculo com Problema no freio e na suspensão</t>
  </si>
  <si>
    <t>14/04/2026 16:29:53</t>
  </si>
  <si>
    <t>10/04/2026 08:57:26</t>
  </si>
  <si>
    <t>09/04/2026 23:22:54</t>
  </si>
  <si>
    <t>15/04/2026 08:13:24</t>
  </si>
  <si>
    <t>ESDRAS RAMOS DA SILVA</t>
  </si>
  <si>
    <t>08/04/2026 16:27:17</t>
  </si>
  <si>
    <t>08/04/2026 11:30:30</t>
  </si>
  <si>
    <t>01/04/2026 15:04:13</t>
  </si>
  <si>
    <t>17/04/2026 13:18:03</t>
  </si>
  <si>
    <t>06/04/2026 09:13:28</t>
  </si>
  <si>
    <t>CONDUTOR NILSON DIAS OLIVEIRA ~ 6868 DE FERIAS</t>
  </si>
  <si>
    <t>08/04/2026 18:48:07</t>
  </si>
  <si>
    <t>15/04/2026 08:34:24</t>
  </si>
  <si>
    <t>VAGNER PEREIRA DE SOUZA</t>
  </si>
  <si>
    <t>08/04/2026 07:31:27</t>
  </si>
  <si>
    <t>06/04/2026 15:16:09</t>
  </si>
  <si>
    <t>MYCKAELL ELYSYO SILVA LUZ</t>
  </si>
  <si>
    <t>03/04/2026 15:33:29</t>
  </si>
  <si>
    <t>KELVIN CLEBER ASSUNCAO</t>
  </si>
  <si>
    <t>06/04/2026 15:00:59</t>
  </si>
  <si>
    <t>13/04/2026 14:33:11</t>
  </si>
  <si>
    <t>13/04/2026 17:07:19</t>
  </si>
  <si>
    <t>03/04/2026 16:48:36</t>
  </si>
  <si>
    <t>VEICULO COM RISCADOS DO COTIDIANO</t>
  </si>
  <si>
    <t>14/04/2026 17:50:34</t>
  </si>
  <si>
    <t>VEICULO EM PATIO APOS A DEMISSAO</t>
  </si>
  <si>
    <t>10/04/2026 08:38:16</t>
  </si>
  <si>
    <t>CARRO PARA MANUTENÇÃO PREVENTIVA | CARRO SEM AVARIAS, OS DOIS PENUS TRASEIRO FURADO E A INTERNA BASTANTE SUJO.</t>
  </si>
  <si>
    <t>DENISON SILVA AMORIM</t>
  </si>
  <si>
    <t>01/04/2026 18:42:33</t>
  </si>
  <si>
    <t>13/04/2026 14:15:11</t>
  </si>
  <si>
    <t>16/04/2026 16:57:16</t>
  </si>
  <si>
    <t>06/04/2026 17:38:13</t>
  </si>
  <si>
    <t>09/04/2026 20:53:39</t>
  </si>
  <si>
    <t>15/04/2026 15:30:29</t>
  </si>
  <si>
    <t>06/04/2026 17:42:30</t>
  </si>
  <si>
    <t>DANIEL PEREIRA RODRIGUES</t>
  </si>
  <si>
    <t>13/04/2026 15:09:01</t>
  </si>
  <si>
    <t>DANRLLEY MORAES MARTINS</t>
  </si>
  <si>
    <t>07/04/2026 13:00:35</t>
  </si>
  <si>
    <t>TECNICO TRAINEE</t>
  </si>
  <si>
    <t>15/04/2026 15:38:35</t>
  </si>
  <si>
    <t>15/04/2026 15:38:16</t>
  </si>
  <si>
    <t>15/04/2026 15:27:20</t>
  </si>
  <si>
    <t>SINISTRO - 15/04/2026</t>
  </si>
  <si>
    <t>LUIS FERNANDO SILVA NASCIMENTO</t>
  </si>
  <si>
    <t>10/04/2026 11:33:37</t>
  </si>
  <si>
    <t>03/04/2026 12:34:39</t>
  </si>
  <si>
    <t>veiculo sem o step</t>
  </si>
  <si>
    <t>10/04/2026 10:21:09</t>
  </si>
  <si>
    <t>SANTIAGO MOREIRA DA SILVA</t>
  </si>
  <si>
    <t>31/03/2026 22:04:29</t>
  </si>
  <si>
    <t>09/04/2026 09:25:23</t>
  </si>
  <si>
    <t>07/04/2026 12:09:23</t>
  </si>
  <si>
    <t>PAULO HEBERT FERREIRA MONTEIRO</t>
  </si>
  <si>
    <t>08/04/2026 20:29:23</t>
  </si>
  <si>
    <t>15/04/2026 08:11:51</t>
  </si>
  <si>
    <t>08/04/2026 20:54:50</t>
  </si>
  <si>
    <t>MANOEL JOAO SOUSA SOARES</t>
  </si>
  <si>
    <t>09/04/2026 11:35:22</t>
  </si>
  <si>
    <t>LINIKER FRANCISCO DA SILVA MATOS</t>
  </si>
  <si>
    <t>09/04/2026 11:50:56</t>
  </si>
  <si>
    <t>06/04/2026 11:26:18</t>
  </si>
  <si>
    <t>06/04/2026 09:57:47</t>
  </si>
  <si>
    <t>CLEITON CIRILHO FERNANDES</t>
  </si>
  <si>
    <t>08/04/2026 11:50:08</t>
  </si>
  <si>
    <t>10/04/2026 19:08:31</t>
  </si>
  <si>
    <t>VEICULO IRA PARA LUCAS DE RIO VERDE A PEDIDO DO GERENTE MAGNO VIVO CAMPANHA</t>
  </si>
  <si>
    <t>06/04/2026 10:23:56</t>
  </si>
  <si>
    <t>03/04/2026 12:33:34</t>
  </si>
  <si>
    <t>07/04/2026 10:49:30</t>
  </si>
  <si>
    <t>JAQUES DOUGLAS GUTEMBERG MESSIAS NASCIMENTO</t>
  </si>
  <si>
    <t>07/04/2026 16:13:50</t>
  </si>
  <si>
    <t>08/04/2026 18:48:57</t>
  </si>
  <si>
    <t>07/04/2026 09:00:00</t>
  </si>
  <si>
    <t>ANDRE SANTOS RIBEIRO</t>
  </si>
  <si>
    <t>TEC FIBRA OPTICA MG</t>
  </si>
  <si>
    <t>13/04/2026 17:17:28</t>
  </si>
  <si>
    <t>Avarias na porta traseira direita avaria em todo teto avaria na lateral direita  avaria capô no para-choque dianteiro e traseiro, calotas</t>
  </si>
  <si>
    <t>15/04/2026 09:14:06</t>
  </si>
  <si>
    <t>07/04/2026 09:25:41</t>
  </si>
  <si>
    <t>RIAN ALEXANDRE MOTA MATOS</t>
  </si>
  <si>
    <t>15/04/2026 09:20:11</t>
  </si>
  <si>
    <t>A DEVOLVER</t>
  </si>
  <si>
    <t>14/04/2026 15:03:10</t>
  </si>
  <si>
    <t>14/04/2026 14:56:02</t>
  </si>
  <si>
    <t>PORTAS COM A VARIAS . AGUARDANDO RETORNO DA LOCADORA PARA DEVOLUÇÃO  DEVOLVIDO 14/04</t>
  </si>
  <si>
    <t>03/04/2026 12:21:27</t>
  </si>
  <si>
    <t>14/04/2026 15:41:17</t>
  </si>
  <si>
    <t>Troca da embreagem</t>
  </si>
  <si>
    <t>16/09/2021 00:00:00</t>
  </si>
  <si>
    <t>21/09/2024 00:00:00</t>
  </si>
  <si>
    <t>13/04/2026 18:44:13</t>
  </si>
  <si>
    <t>Sem o acabamento lado direito traseiro</t>
  </si>
  <si>
    <t>01/04/2026 11:58:32</t>
  </si>
  <si>
    <t>16/04/2026 15:49:23</t>
  </si>
  <si>
    <t>12/04/2026 14:00:19</t>
  </si>
  <si>
    <t>15/04/2026 10:46:59</t>
  </si>
  <si>
    <t>DANIEL CALEBE BATISTA CRUZ</t>
  </si>
  <si>
    <t>02/04/2026 16:09:32</t>
  </si>
  <si>
    <t>Sem chave de roda</t>
  </si>
  <si>
    <t>09/04/2026 15:32:34</t>
  </si>
  <si>
    <t>Tampa traseira quebrado, batida no para-choque dianteiro, retrovisor l,e trincado, sem o step</t>
  </si>
  <si>
    <t>14/04/2026 10:31:42</t>
  </si>
  <si>
    <t>04/04/2026 14:15:09</t>
  </si>
  <si>
    <t>WEVERTON DA SILVA SANTOS</t>
  </si>
  <si>
    <t>02/04/2026 11:31:33</t>
  </si>
  <si>
    <t>revisao + avarias cometidas pelo tecnico</t>
  </si>
  <si>
    <t>09/04/2026 09:15:00</t>
  </si>
  <si>
    <t>Problemas ao freiar</t>
  </si>
  <si>
    <t>01/04/2026 12:28:11</t>
  </si>
  <si>
    <t>16/04/2026 16:15:35</t>
  </si>
  <si>
    <t>Pane</t>
  </si>
  <si>
    <t>16/04/2026 16:23:47</t>
  </si>
  <si>
    <t>14/04/2026 10:14:02</t>
  </si>
  <si>
    <t>VEICULO COM PROBLEMAS DE AQUECIMENTO</t>
  </si>
  <si>
    <t>14/04/2026 15:52:15</t>
  </si>
  <si>
    <t>01/04/2026 11:50:55</t>
  </si>
  <si>
    <t>AVARIAS : PARALAMA SEM A MOLDURA LADO ESQUERDO</t>
  </si>
  <si>
    <t>JHEYVEL XAVIER BRAVO</t>
  </si>
  <si>
    <t>16/04/2026 17:30:37</t>
  </si>
  <si>
    <t>Sujo , riscados cotidiano</t>
  </si>
  <si>
    <t>JULIO CESAR SEIXAS SILVA</t>
  </si>
  <si>
    <t>07/04/2026 11:20:51</t>
  </si>
  <si>
    <t>04/04/2026 11:52:01</t>
  </si>
  <si>
    <t>ABR</t>
  </si>
  <si>
    <t>Soma de GASTO COMBUSTÍVE ABRIL</t>
  </si>
  <si>
    <t>GASTO COMBUSTÍVE ABRIL</t>
  </si>
  <si>
    <t>GASTO COMBUTIVEL NO TRIMESTRE
(JAN,FEV,MAR)</t>
  </si>
  <si>
    <t>Soma de GASTO COMBUSTÍVE ABRIL2</t>
  </si>
  <si>
    <t>Soma de GASTO COMBUSTÍVEL FEVEREIRO</t>
  </si>
  <si>
    <t>JUL</t>
  </si>
  <si>
    <t>Soma de DIAS</t>
  </si>
  <si>
    <t>Rótulos de Linha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</si>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</sst>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Narrow"/>
      <family val="2"/>
    </font>
    <font>
      <b/>
      <sz val="12"/>
      <color theme="0"/>
      <name val="Aptos Narrow"/>
      <family val="2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Display"/>
    </font>
    <font>
      <b/>
      <sz val="11"/>
      <color theme="1"/>
      <name val="Aptos Display"/>
    </font>
    <font>
      <sz val="10"/>
      <color theme="0"/>
      <name val="Aptos Display"/>
    </font>
    <font>
      <sz val="11"/>
      <color theme="1"/>
      <name val="Aptos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12501A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C1F0C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 wrapText="1"/>
    </xf>
    <xf numFmtId="44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0" fillId="0" borderId="0" xfId="0" applyNumberFormat="1"/>
    <xf numFmtId="14" fontId="6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pivotButton="1" applyFont="1" applyAlignment="1">
      <alignment horizontal="center" vertical="center"/>
    </xf>
    <xf numFmtId="0" fontId="12" fillId="0" borderId="0" xfId="0" pivotButton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0" borderId="0" xfId="0" pivotButton="1" applyFont="1" applyAlignment="1">
      <alignment horizontal="center" vertical="center"/>
    </xf>
    <xf numFmtId="0" fontId="14" fillId="0" borderId="0" xfId="0" pivotButton="1" applyFont="1" applyAlignment="1">
      <alignment horizontal="center" vertical="center"/>
    </xf>
    <xf numFmtId="0" fontId="13" fillId="0" borderId="2" xfId="0" pivotButton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3" xfId="0" pivotButton="1" applyFont="1" applyBorder="1" applyAlignment="1">
      <alignment horizontal="center" vertical="center"/>
    </xf>
    <xf numFmtId="0" fontId="12" fillId="0" borderId="3" xfId="0" pivotButton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4" borderId="5" xfId="0" applyFont="1" applyFill="1" applyBorder="1" applyAlignment="1">
      <alignment vertical="center"/>
    </xf>
    <xf numFmtId="0" fontId="16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/>
    </xf>
    <xf numFmtId="0" fontId="17" fillId="4" borderId="8" xfId="0" applyFont="1" applyFill="1" applyBorder="1" applyAlignment="1">
      <alignment vertical="center"/>
    </xf>
    <xf numFmtId="0" fontId="17" fillId="4" borderId="8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vertical="center"/>
    </xf>
    <xf numFmtId="0" fontId="18" fillId="6" borderId="8" xfId="0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569"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/>
        <right/>
        <top/>
        <bottom/>
        <horizontal/>
      </border>
    </dxf>
    <dxf>
      <border>
        <right/>
        <top/>
      </border>
    </dxf>
    <dxf>
      <border>
        <right/>
        <top/>
      </border>
    </dxf>
    <dxf>
      <border>
        <right/>
        <top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name val="Aptos Display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0"/>
      </font>
    </dxf>
    <dxf>
      <font>
        <name val="Aptos Display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b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name val="Aptos Display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vertical="center"/>
    </dxf>
    <dxf>
      <alignment horizontal="center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8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onnections" Target="connections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44451</xdr:colOff>
      <xdr:row>2</xdr:row>
      <xdr:rowOff>3171</xdr:rowOff>
    </xdr:from>
    <xdr:to>
      <xdr:col>10</xdr:col>
      <xdr:colOff>196850</xdr:colOff>
      <xdr:row>13</xdr:row>
      <xdr:rowOff>265621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OCADORA 1">
              <a:extLst>
                <a:ext uri="{FF2B5EF4-FFF2-40B4-BE49-F238E27FC236}">
                  <a16:creationId xmlns:a16="http://schemas.microsoft.com/office/drawing/2014/main" id="{0AF2A401-3DB8-47BD-A3B0-DD90E02241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DO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4551" y="317496"/>
              <a:ext cx="2076449" cy="225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1158875</xdr:colOff>
      <xdr:row>2</xdr:row>
      <xdr:rowOff>3173</xdr:rowOff>
    </xdr:from>
    <xdr:to>
      <xdr:col>7</xdr:col>
      <xdr:colOff>590550</xdr:colOff>
      <xdr:row>13</xdr:row>
      <xdr:rowOff>268798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AL 1">
              <a:extLst>
                <a:ext uri="{FF2B5EF4-FFF2-40B4-BE49-F238E27FC236}">
                  <a16:creationId xmlns:a16="http://schemas.microsoft.com/office/drawing/2014/main" id="{7BCFFCA3-190C-4C64-B96C-0F7741D4E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6875" y="317498"/>
              <a:ext cx="1660525" cy="225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311153</xdr:colOff>
      <xdr:row>2</xdr:row>
      <xdr:rowOff>0</xdr:rowOff>
    </xdr:from>
    <xdr:to>
      <xdr:col>4</xdr:col>
      <xdr:colOff>257176</xdr:colOff>
      <xdr:row>13</xdr:row>
      <xdr:rowOff>256100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FIM 2">
              <a:extLst>
                <a:ext uri="{FF2B5EF4-FFF2-40B4-BE49-F238E27FC236}">
                  <a16:creationId xmlns:a16="http://schemas.microsoft.com/office/drawing/2014/main" id="{B79398D6-800E-4717-BA29-6747BAEE6A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FI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3" y="314325"/>
              <a:ext cx="1368423" cy="225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314325</xdr:colOff>
      <xdr:row>2</xdr:row>
      <xdr:rowOff>3172</xdr:rowOff>
    </xdr:from>
    <xdr:to>
      <xdr:col>5</xdr:col>
      <xdr:colOff>1114425</xdr:colOff>
      <xdr:row>13</xdr:row>
      <xdr:rowOff>268797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TATUS VENCIMENTO 1">
              <a:extLst>
                <a:ext uri="{FF2B5EF4-FFF2-40B4-BE49-F238E27FC236}">
                  <a16:creationId xmlns:a16="http://schemas.microsoft.com/office/drawing/2014/main" id="{90EB0619-2B20-4095-9D12-F9620248333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VENCIM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9075" y="317497"/>
              <a:ext cx="1400175" cy="225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139703</xdr:colOff>
      <xdr:row>2</xdr:row>
      <xdr:rowOff>1</xdr:rowOff>
    </xdr:from>
    <xdr:to>
      <xdr:col>2</xdr:col>
      <xdr:colOff>254001</xdr:colOff>
      <xdr:row>13</xdr:row>
      <xdr:rowOff>256101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 FIM 2">
              <a:extLst>
                <a:ext uri="{FF2B5EF4-FFF2-40B4-BE49-F238E27FC236}">
                  <a16:creationId xmlns:a16="http://schemas.microsoft.com/office/drawing/2014/main" id="{757D6580-122A-470B-A42C-61487BCEA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FI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8" y="314326"/>
              <a:ext cx="1133473" cy="225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247651</xdr:colOff>
      <xdr:row>2</xdr:row>
      <xdr:rowOff>3169</xdr:rowOff>
    </xdr:from>
    <xdr:to>
      <xdr:col>14</xdr:col>
      <xdr:colOff>9526</xdr:colOff>
      <xdr:row>13</xdr:row>
      <xdr:rowOff>268794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ODELO 1">
              <a:extLst>
                <a:ext uri="{FF2B5EF4-FFF2-40B4-BE49-F238E27FC236}">
                  <a16:creationId xmlns:a16="http://schemas.microsoft.com/office/drawing/2014/main" id="{54CFEFE2-BF64-4FDE-AC38-61540B6B4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8626" y="317494"/>
              <a:ext cx="1882775" cy="225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82550</xdr:colOff>
      <xdr:row>20</xdr:row>
      <xdr:rowOff>171450</xdr:rowOff>
    </xdr:from>
    <xdr:to>
      <xdr:col>17</xdr:col>
      <xdr:colOff>492125</xdr:colOff>
      <xdr:row>35</xdr:row>
      <xdr:rowOff>73025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 FIM">
              <a:extLst>
                <a:ext uri="{FF2B5EF4-FFF2-40B4-BE49-F238E27FC236}">
                  <a16:creationId xmlns:a16="http://schemas.microsoft.com/office/drawing/2014/main" id="{7573D527-E649-C340-7F0A-478417362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FI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9750" y="3762375"/>
              <a:ext cx="1711325" cy="261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619125</xdr:colOff>
      <xdr:row>21</xdr:row>
      <xdr:rowOff>6350</xdr:rowOff>
    </xdr:from>
    <xdr:to>
      <xdr:col>18</xdr:col>
      <xdr:colOff>1444625</xdr:colOff>
      <xdr:row>35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 FIM">
              <a:extLst>
                <a:ext uri="{FF2B5EF4-FFF2-40B4-BE49-F238E27FC236}">
                  <a16:creationId xmlns:a16="http://schemas.microsoft.com/office/drawing/2014/main" id="{00FD49A3-B5DC-5621-55AD-1158744BC1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FI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7750" y="3781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dacom.sharepoint.com/sites/FrotaSP/Documentos%20Partilhados/0%20-%20FROTA%20ATIVA/01.BASE%20POWER%20BI/COMBUSTIVEL.xlsx" TargetMode="External"/><Relationship Id="rId1" Type="http://schemas.openxmlformats.org/officeDocument/2006/relationships/externalLinkPath" Target="https://ondacom.sharepoint.com/sites/FrotaSP/Documentos%20Partilhados/0%20-%20FROTA%20ATIVA/01.BASE%20POWER%20BI/COMBUSTI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8"/>
      <sheetName val="Planilha9"/>
      <sheetName val="Planilha13"/>
      <sheetName val="BASE DE COMBUSTIVEL"/>
      <sheetName val="Planilha10"/>
      <sheetName val="Planilha11"/>
      <sheetName val="TABELA DINAMICA"/>
      <sheetName val="Planilha1"/>
      <sheetName val="Planilha2"/>
      <sheetName val="Planilha3"/>
      <sheetName val="Planilha4"/>
      <sheetName val="Planilha5"/>
      <sheetName val="Planilha6"/>
      <sheetName val="Planilha7"/>
      <sheetName val="RATEIO TICKET"/>
      <sheetName val="Planilha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Soma de VALOR TOTAL</v>
          </cell>
          <cell r="B3" t="str">
            <v>Rótulos de Coluna</v>
          </cell>
        </row>
        <row r="4">
          <cell r="A4" t="str">
            <v>Rótulos de Linha</v>
          </cell>
          <cell r="B4" t="str">
            <v>JANEIRO</v>
          </cell>
          <cell r="C4" t="str">
            <v>FEVEREIRO</v>
          </cell>
          <cell r="D4" t="str">
            <v>MARÇO</v>
          </cell>
          <cell r="E4" t="str">
            <v>ABRIL</v>
          </cell>
          <cell r="F4" t="str">
            <v>(vazio)</v>
          </cell>
        </row>
        <row r="5">
          <cell r="A5" t="str">
            <v>ALK4C85</v>
          </cell>
          <cell r="B5">
            <v>2078.3500000000004</v>
          </cell>
          <cell r="C5">
            <v>1723.4099999999999</v>
          </cell>
          <cell r="D5">
            <v>1971.9499999999998</v>
          </cell>
          <cell r="E5">
            <v>1228.1799999999998</v>
          </cell>
          <cell r="F5"/>
        </row>
        <row r="6">
          <cell r="A6" t="str">
            <v>AOK6G63</v>
          </cell>
          <cell r="B6">
            <v>2166.2399999999998</v>
          </cell>
          <cell r="C6">
            <v>289.47000000000003</v>
          </cell>
          <cell r="D6">
            <v>1863.61</v>
          </cell>
          <cell r="E6">
            <v>825.51</v>
          </cell>
          <cell r="F6"/>
        </row>
        <row r="7">
          <cell r="A7" t="str">
            <v>AQS0I79</v>
          </cell>
          <cell r="B7">
            <v>1155</v>
          </cell>
          <cell r="C7">
            <v>1168.25</v>
          </cell>
          <cell r="D7"/>
          <cell r="E7"/>
          <cell r="F7"/>
        </row>
        <row r="8">
          <cell r="A8" t="str">
            <v>AUI1C71</v>
          </cell>
          <cell r="B8">
            <v>966.75</v>
          </cell>
          <cell r="C8">
            <v>1350.1599999999999</v>
          </cell>
          <cell r="D8">
            <v>1695</v>
          </cell>
          <cell r="E8">
            <v>822.39</v>
          </cell>
          <cell r="F8"/>
        </row>
        <row r="9">
          <cell r="A9" t="str">
            <v>AUV6H16</v>
          </cell>
          <cell r="B9">
            <v>713</v>
          </cell>
          <cell r="C9">
            <v>469.2</v>
          </cell>
          <cell r="D9">
            <v>1151.17</v>
          </cell>
          <cell r="E9">
            <v>584.38000000000011</v>
          </cell>
          <cell r="F9"/>
        </row>
        <row r="10">
          <cell r="A10" t="str">
            <v>AYL4814</v>
          </cell>
          <cell r="B10">
            <v>551.71</v>
          </cell>
          <cell r="C10">
            <v>560.03</v>
          </cell>
          <cell r="D10">
            <v>896.31</v>
          </cell>
          <cell r="E10">
            <v>603.99</v>
          </cell>
          <cell r="F10"/>
        </row>
        <row r="11">
          <cell r="A11" t="str">
            <v>AZG4098</v>
          </cell>
          <cell r="B11">
            <v>250</v>
          </cell>
          <cell r="C11">
            <v>708.68000000000006</v>
          </cell>
          <cell r="D11">
            <v>499.98</v>
          </cell>
          <cell r="E11">
            <v>863.92</v>
          </cell>
          <cell r="F11"/>
        </row>
        <row r="12">
          <cell r="A12" t="str">
            <v>AZS6070</v>
          </cell>
          <cell r="B12">
            <v>580</v>
          </cell>
          <cell r="C12"/>
          <cell r="D12"/>
          <cell r="E12"/>
          <cell r="F12"/>
        </row>
        <row r="13">
          <cell r="A13" t="str">
            <v>BBP6928</v>
          </cell>
          <cell r="B13">
            <v>699.12</v>
          </cell>
          <cell r="C13">
            <v>936.18999999999994</v>
          </cell>
          <cell r="D13">
            <v>1179.5700000000002</v>
          </cell>
          <cell r="E13">
            <v>618.98</v>
          </cell>
          <cell r="F13"/>
        </row>
        <row r="14">
          <cell r="A14" t="str">
            <v>BDJ7E93</v>
          </cell>
          <cell r="B14"/>
          <cell r="C14"/>
          <cell r="D14">
            <v>190.36</v>
          </cell>
          <cell r="E14"/>
          <cell r="F14"/>
        </row>
        <row r="15">
          <cell r="A15" t="str">
            <v>BDU4A67</v>
          </cell>
          <cell r="B15">
            <v>1415.51</v>
          </cell>
          <cell r="C15">
            <v>1589.82</v>
          </cell>
          <cell r="D15">
            <v>1892.7600000000002</v>
          </cell>
          <cell r="E15">
            <v>988.73</v>
          </cell>
          <cell r="F15"/>
        </row>
        <row r="16">
          <cell r="A16" t="str">
            <v>BEH8F37</v>
          </cell>
          <cell r="B16">
            <v>2148.1600000000003</v>
          </cell>
          <cell r="C16">
            <v>1047.29</v>
          </cell>
          <cell r="D16">
            <v>1153.5</v>
          </cell>
          <cell r="E16">
            <v>1242.47</v>
          </cell>
          <cell r="F16"/>
        </row>
        <row r="17">
          <cell r="A17" t="str">
            <v>CUW5H90</v>
          </cell>
          <cell r="B17">
            <v>2953.5599999999995</v>
          </cell>
          <cell r="C17">
            <v>3986.6200000000008</v>
          </cell>
          <cell r="D17">
            <v>4427.78</v>
          </cell>
          <cell r="E17">
            <v>1733.65</v>
          </cell>
          <cell r="F17"/>
        </row>
        <row r="18">
          <cell r="A18" t="str">
            <v>CUZ3A17</v>
          </cell>
          <cell r="B18">
            <v>2442.19</v>
          </cell>
          <cell r="C18">
            <v>1740.5599999999997</v>
          </cell>
          <cell r="D18">
            <v>773.36999999999989</v>
          </cell>
          <cell r="E18">
            <v>1903.3500000000001</v>
          </cell>
          <cell r="F18"/>
        </row>
        <row r="19">
          <cell r="A19" t="str">
            <v>DKR4A91</v>
          </cell>
          <cell r="B19">
            <v>4093.06</v>
          </cell>
          <cell r="C19">
            <v>3817.1800000000003</v>
          </cell>
          <cell r="D19">
            <v>3328.47</v>
          </cell>
          <cell r="E19">
            <v>850.73</v>
          </cell>
          <cell r="F19"/>
        </row>
        <row r="20">
          <cell r="A20" t="str">
            <v>EAR8I71</v>
          </cell>
          <cell r="B20">
            <v>1617.29</v>
          </cell>
          <cell r="C20">
            <v>501.09</v>
          </cell>
          <cell r="D20"/>
          <cell r="E20"/>
          <cell r="F20"/>
        </row>
        <row r="21">
          <cell r="A21" t="str">
            <v>EBU5B11</v>
          </cell>
          <cell r="B21">
            <v>1216.8900000000001</v>
          </cell>
          <cell r="C21">
            <v>736.4</v>
          </cell>
          <cell r="D21"/>
          <cell r="E21"/>
          <cell r="F21"/>
        </row>
        <row r="22">
          <cell r="A22" t="str">
            <v>EBW0G92</v>
          </cell>
          <cell r="B22">
            <v>641.29</v>
          </cell>
          <cell r="C22"/>
          <cell r="D22"/>
          <cell r="E22"/>
          <cell r="F22"/>
        </row>
        <row r="23">
          <cell r="A23" t="str">
            <v>ECA9C94</v>
          </cell>
          <cell r="B23">
            <v>3551.06</v>
          </cell>
          <cell r="C23">
            <v>590</v>
          </cell>
          <cell r="D23"/>
          <cell r="E23"/>
          <cell r="F23"/>
        </row>
        <row r="24">
          <cell r="A24" t="str">
            <v>ECU3C15</v>
          </cell>
          <cell r="B24">
            <v>2528.1999999999998</v>
          </cell>
          <cell r="C24">
            <v>250</v>
          </cell>
          <cell r="D24"/>
          <cell r="E24"/>
          <cell r="F24"/>
        </row>
        <row r="25">
          <cell r="A25" t="str">
            <v>ECV4J42</v>
          </cell>
          <cell r="B25">
            <v>1686.01</v>
          </cell>
          <cell r="C25"/>
          <cell r="D25"/>
          <cell r="E25"/>
          <cell r="F25"/>
        </row>
        <row r="26">
          <cell r="A26" t="str">
            <v>EDI4I76</v>
          </cell>
          <cell r="B26">
            <v>3492.02</v>
          </cell>
          <cell r="C26">
            <v>869.97</v>
          </cell>
          <cell r="D26"/>
          <cell r="E26"/>
          <cell r="F26"/>
        </row>
        <row r="27">
          <cell r="A27" t="str">
            <v>EEM2D41</v>
          </cell>
          <cell r="B27">
            <v>1752.4999999999998</v>
          </cell>
          <cell r="C27">
            <v>845.89</v>
          </cell>
          <cell r="D27"/>
          <cell r="E27"/>
          <cell r="F27"/>
        </row>
        <row r="28">
          <cell r="A28" t="str">
            <v>EEZ7I41</v>
          </cell>
          <cell r="B28">
            <v>868.02</v>
          </cell>
          <cell r="C28"/>
          <cell r="D28"/>
          <cell r="E28"/>
          <cell r="F28"/>
        </row>
        <row r="29">
          <cell r="A29" t="str">
            <v>EFY9E02</v>
          </cell>
          <cell r="B29">
            <v>2394.13</v>
          </cell>
          <cell r="C29">
            <v>389.67999999999995</v>
          </cell>
          <cell r="D29"/>
          <cell r="E29"/>
          <cell r="F29"/>
        </row>
        <row r="30">
          <cell r="A30" t="str">
            <v>EGK4I32</v>
          </cell>
          <cell r="B30">
            <v>2207.1099999999997</v>
          </cell>
          <cell r="C30">
            <v>2174.34</v>
          </cell>
          <cell r="D30">
            <v>624.99</v>
          </cell>
          <cell r="E30"/>
          <cell r="F30"/>
        </row>
        <row r="31">
          <cell r="A31" t="str">
            <v>EHE9A22</v>
          </cell>
          <cell r="B31">
            <v>1663.21</v>
          </cell>
          <cell r="C31"/>
          <cell r="D31"/>
          <cell r="E31"/>
          <cell r="F31"/>
        </row>
        <row r="32">
          <cell r="A32" t="str">
            <v>EHJ0E92</v>
          </cell>
          <cell r="B32">
            <v>1599.76</v>
          </cell>
          <cell r="C32">
            <v>1479.4999999999998</v>
          </cell>
          <cell r="D32">
            <v>1604.26</v>
          </cell>
          <cell r="E32">
            <v>823.11</v>
          </cell>
          <cell r="F32"/>
        </row>
        <row r="33">
          <cell r="A33" t="str">
            <v>EHN2I96</v>
          </cell>
          <cell r="B33">
            <v>2259.1</v>
          </cell>
          <cell r="C33">
            <v>240</v>
          </cell>
          <cell r="D33"/>
          <cell r="E33"/>
          <cell r="F33"/>
        </row>
        <row r="34">
          <cell r="A34" t="str">
            <v>EHW8G46</v>
          </cell>
          <cell r="B34">
            <v>1458.04</v>
          </cell>
          <cell r="C34">
            <v>200</v>
          </cell>
          <cell r="D34"/>
          <cell r="E34"/>
          <cell r="F34"/>
        </row>
        <row r="35">
          <cell r="A35" t="str">
            <v>EIO2E72</v>
          </cell>
          <cell r="B35">
            <v>825.19</v>
          </cell>
          <cell r="C35">
            <v>876.72</v>
          </cell>
          <cell r="D35"/>
          <cell r="E35"/>
          <cell r="F35"/>
        </row>
        <row r="36">
          <cell r="A36" t="str">
            <v>EJE2E81</v>
          </cell>
          <cell r="B36">
            <v>1287.1000000000001</v>
          </cell>
          <cell r="C36">
            <v>1950.04</v>
          </cell>
          <cell r="D36">
            <v>2004.49</v>
          </cell>
          <cell r="E36">
            <v>905.18000000000006</v>
          </cell>
          <cell r="F36"/>
        </row>
        <row r="37">
          <cell r="A37" t="str">
            <v>EJS4J51</v>
          </cell>
          <cell r="B37">
            <v>815</v>
          </cell>
          <cell r="C37"/>
          <cell r="D37"/>
          <cell r="E37"/>
          <cell r="F37"/>
        </row>
        <row r="38">
          <cell r="A38" t="str">
            <v>EJX8H36</v>
          </cell>
          <cell r="B38">
            <v>834.92</v>
          </cell>
          <cell r="C38"/>
          <cell r="D38"/>
          <cell r="E38"/>
          <cell r="F38"/>
        </row>
        <row r="39">
          <cell r="A39" t="str">
            <v>EKU0G84</v>
          </cell>
          <cell r="B39">
            <v>3063.99</v>
          </cell>
          <cell r="C39">
            <v>133</v>
          </cell>
          <cell r="D39"/>
          <cell r="E39"/>
          <cell r="F39"/>
        </row>
        <row r="40">
          <cell r="A40" t="str">
            <v>EKU7H03</v>
          </cell>
          <cell r="B40">
            <v>2185.4899999999998</v>
          </cell>
          <cell r="C40">
            <v>738.99</v>
          </cell>
          <cell r="D40">
            <v>2873.5399999999995</v>
          </cell>
          <cell r="E40">
            <v>1375.51</v>
          </cell>
          <cell r="F40"/>
        </row>
        <row r="41">
          <cell r="A41" t="str">
            <v>EMJ1E62</v>
          </cell>
          <cell r="B41">
            <v>3747.87</v>
          </cell>
          <cell r="C41">
            <v>1712.9900000000002</v>
          </cell>
          <cell r="D41"/>
          <cell r="E41"/>
          <cell r="F41"/>
        </row>
        <row r="42">
          <cell r="A42" t="str">
            <v>EMU8G52</v>
          </cell>
          <cell r="B42">
            <v>1047.3899999999999</v>
          </cell>
          <cell r="C42">
            <v>874.74</v>
          </cell>
          <cell r="D42"/>
          <cell r="E42"/>
          <cell r="F42"/>
        </row>
        <row r="43">
          <cell r="A43" t="str">
            <v>END0C32</v>
          </cell>
          <cell r="B43">
            <v>1414.4899999999998</v>
          </cell>
          <cell r="C43">
            <v>1405.43</v>
          </cell>
          <cell r="D43">
            <v>1641.54</v>
          </cell>
          <cell r="E43">
            <v>188.21</v>
          </cell>
          <cell r="F43"/>
        </row>
        <row r="44">
          <cell r="A44" t="str">
            <v>ENI6B54</v>
          </cell>
          <cell r="B44">
            <v>2418.42</v>
          </cell>
          <cell r="C44">
            <v>2159.0300000000002</v>
          </cell>
          <cell r="D44">
            <v>2420.83</v>
          </cell>
          <cell r="E44">
            <v>1089.2</v>
          </cell>
          <cell r="F44"/>
        </row>
        <row r="45">
          <cell r="A45" t="str">
            <v>ENI6D93</v>
          </cell>
          <cell r="B45">
            <v>1360.81</v>
          </cell>
          <cell r="C45"/>
          <cell r="D45"/>
          <cell r="E45"/>
          <cell r="F45"/>
        </row>
        <row r="46">
          <cell r="A46" t="str">
            <v>ENZ3A18</v>
          </cell>
          <cell r="B46">
            <v>796.28</v>
          </cell>
          <cell r="C46">
            <v>518.15</v>
          </cell>
          <cell r="D46">
            <v>707.29</v>
          </cell>
          <cell r="E46">
            <v>294.14</v>
          </cell>
          <cell r="F46"/>
        </row>
        <row r="47">
          <cell r="A47" t="str">
            <v>EPA1I26</v>
          </cell>
          <cell r="B47">
            <v>3059.8799999999997</v>
          </cell>
          <cell r="C47">
            <v>2895.9300000000003</v>
          </cell>
          <cell r="D47">
            <v>485.80999999999995</v>
          </cell>
          <cell r="E47"/>
          <cell r="F47"/>
        </row>
        <row r="48">
          <cell r="A48" t="str">
            <v>ESS1309</v>
          </cell>
          <cell r="B48">
            <v>1899.05</v>
          </cell>
          <cell r="C48">
            <v>3976.28</v>
          </cell>
          <cell r="D48">
            <v>3674.44</v>
          </cell>
          <cell r="E48">
            <v>3278.23</v>
          </cell>
          <cell r="F48"/>
        </row>
        <row r="49">
          <cell r="A49" t="str">
            <v>EUC7H36</v>
          </cell>
          <cell r="B49">
            <v>3025.61</v>
          </cell>
          <cell r="C49">
            <v>3782.6600000000003</v>
          </cell>
          <cell r="D49">
            <v>3459.15</v>
          </cell>
          <cell r="E49">
            <v>1395.52</v>
          </cell>
          <cell r="F49"/>
        </row>
        <row r="50">
          <cell r="A50" t="str">
            <v>EUP6C51</v>
          </cell>
          <cell r="B50">
            <v>2577.14</v>
          </cell>
          <cell r="C50">
            <v>1300.77</v>
          </cell>
          <cell r="D50"/>
          <cell r="E50"/>
          <cell r="F50"/>
        </row>
        <row r="51">
          <cell r="A51" t="str">
            <v>EUT4G92</v>
          </cell>
          <cell r="B51">
            <v>2420.9499999999998</v>
          </cell>
          <cell r="C51">
            <v>170.71</v>
          </cell>
          <cell r="D51"/>
          <cell r="E51"/>
          <cell r="F51"/>
        </row>
        <row r="52">
          <cell r="A52" t="str">
            <v>EWG5E81</v>
          </cell>
          <cell r="B52">
            <v>3851.13</v>
          </cell>
          <cell r="C52">
            <v>289.99</v>
          </cell>
          <cell r="D52"/>
          <cell r="E52"/>
          <cell r="F52"/>
        </row>
        <row r="53">
          <cell r="A53" t="str">
            <v>EWT1I93</v>
          </cell>
          <cell r="B53">
            <v>1588.2400000000002</v>
          </cell>
          <cell r="C53"/>
          <cell r="D53"/>
          <cell r="E53"/>
          <cell r="F53"/>
        </row>
        <row r="54">
          <cell r="A54" t="str">
            <v>EXH5C42</v>
          </cell>
          <cell r="B54">
            <v>1687.93</v>
          </cell>
          <cell r="C54">
            <v>1799.33</v>
          </cell>
          <cell r="D54">
            <v>1638.5500000000002</v>
          </cell>
          <cell r="E54">
            <v>1272.8</v>
          </cell>
          <cell r="F54"/>
        </row>
        <row r="55">
          <cell r="A55" t="str">
            <v>EXJ4J06</v>
          </cell>
          <cell r="B55">
            <v>2604.0300000000007</v>
          </cell>
          <cell r="C55">
            <v>2388.0000000000005</v>
          </cell>
          <cell r="D55">
            <v>2105.3000000000002</v>
          </cell>
          <cell r="E55">
            <v>221.31</v>
          </cell>
          <cell r="F55"/>
        </row>
        <row r="56">
          <cell r="A56" t="str">
            <v>EXO6G26</v>
          </cell>
          <cell r="B56">
            <v>2989.1799999999994</v>
          </cell>
          <cell r="C56">
            <v>1138.6299999999999</v>
          </cell>
          <cell r="D56"/>
          <cell r="E56"/>
          <cell r="F56"/>
        </row>
        <row r="57">
          <cell r="A57" t="str">
            <v>EYT6A92</v>
          </cell>
          <cell r="B57">
            <v>2491.79</v>
          </cell>
          <cell r="C57">
            <v>1064.72</v>
          </cell>
          <cell r="D57"/>
          <cell r="E57"/>
          <cell r="F57"/>
        </row>
        <row r="58">
          <cell r="A58" t="str">
            <v>EZC4G43</v>
          </cell>
          <cell r="B58">
            <v>2122.0499999999997</v>
          </cell>
          <cell r="C58">
            <v>2364.6000000000004</v>
          </cell>
          <cell r="D58">
            <v>2714.3799999999997</v>
          </cell>
          <cell r="E58">
            <v>881.04000000000008</v>
          </cell>
          <cell r="F58"/>
        </row>
        <row r="59">
          <cell r="A59" t="str">
            <v>EZU6C45</v>
          </cell>
          <cell r="B59">
            <v>2831.0899999999997</v>
          </cell>
          <cell r="C59">
            <v>1888.4899999999998</v>
          </cell>
          <cell r="D59"/>
          <cell r="E59"/>
          <cell r="F59"/>
        </row>
        <row r="60">
          <cell r="A60" t="str">
            <v>FCT4A66</v>
          </cell>
          <cell r="B60">
            <v>1907.93</v>
          </cell>
          <cell r="C60"/>
          <cell r="D60"/>
          <cell r="E60"/>
          <cell r="F60"/>
        </row>
        <row r="61">
          <cell r="A61" t="str">
            <v>FCT9C26</v>
          </cell>
          <cell r="B61">
            <v>3569.68</v>
          </cell>
          <cell r="C61">
            <v>999.06</v>
          </cell>
          <cell r="D61"/>
          <cell r="E61"/>
          <cell r="F61"/>
        </row>
        <row r="62">
          <cell r="A62" t="str">
            <v>FDE2I04</v>
          </cell>
          <cell r="B62">
            <v>1963.44</v>
          </cell>
          <cell r="C62">
            <v>266.79000000000002</v>
          </cell>
          <cell r="D62"/>
          <cell r="E62"/>
          <cell r="F62"/>
        </row>
        <row r="63">
          <cell r="A63" t="str">
            <v>FFX1E57</v>
          </cell>
          <cell r="B63">
            <v>1192.08</v>
          </cell>
          <cell r="C63">
            <v>1743.4</v>
          </cell>
          <cell r="D63">
            <v>1688.29</v>
          </cell>
          <cell r="E63">
            <v>1119.94</v>
          </cell>
          <cell r="F63"/>
        </row>
        <row r="64">
          <cell r="A64" t="str">
            <v>FGI5A10</v>
          </cell>
          <cell r="B64">
            <v>1698.19</v>
          </cell>
          <cell r="C64">
            <v>1710.3</v>
          </cell>
          <cell r="D64">
            <v>1917.3600000000001</v>
          </cell>
          <cell r="E64">
            <v>1060.01</v>
          </cell>
          <cell r="F64"/>
        </row>
        <row r="65">
          <cell r="A65" t="str">
            <v>FGY0C24</v>
          </cell>
          <cell r="B65">
            <v>788.95</v>
          </cell>
          <cell r="C65">
            <v>1113.08</v>
          </cell>
          <cell r="D65">
            <v>1252.4899999999998</v>
          </cell>
          <cell r="E65">
            <v>559.3900000000001</v>
          </cell>
          <cell r="F65"/>
        </row>
        <row r="66">
          <cell r="A66" t="str">
            <v>FJE8A85</v>
          </cell>
          <cell r="B66">
            <v>750</v>
          </cell>
          <cell r="C66">
            <v>2042.12</v>
          </cell>
          <cell r="D66">
            <v>1880.33</v>
          </cell>
          <cell r="E66">
            <v>935.21</v>
          </cell>
          <cell r="F66"/>
        </row>
        <row r="67">
          <cell r="A67" t="str">
            <v>FJO8H12</v>
          </cell>
          <cell r="B67">
            <v>2500.0299999999997</v>
          </cell>
          <cell r="C67">
            <v>490.2</v>
          </cell>
          <cell r="D67"/>
          <cell r="E67"/>
          <cell r="F67"/>
        </row>
        <row r="68">
          <cell r="A68" t="str">
            <v>FJX1H02</v>
          </cell>
          <cell r="B68">
            <v>2230.0100000000002</v>
          </cell>
          <cell r="C68">
            <v>1783.9099999999999</v>
          </cell>
          <cell r="D68">
            <v>2633.13</v>
          </cell>
          <cell r="E68">
            <v>1470.18</v>
          </cell>
          <cell r="F68"/>
        </row>
        <row r="69">
          <cell r="A69" t="str">
            <v>FLC7G24</v>
          </cell>
          <cell r="B69">
            <v>3146.2200000000003</v>
          </cell>
          <cell r="C69">
            <v>1160</v>
          </cell>
          <cell r="D69">
            <v>2798.5400000000004</v>
          </cell>
          <cell r="E69">
            <v>1135.51</v>
          </cell>
          <cell r="F69"/>
        </row>
        <row r="70">
          <cell r="A70" t="str">
            <v>FNT4C52</v>
          </cell>
          <cell r="B70"/>
          <cell r="C70">
            <v>590.89</v>
          </cell>
          <cell r="D70">
            <v>2249.96</v>
          </cell>
          <cell r="E70">
            <v>2338.9499999999998</v>
          </cell>
          <cell r="F70"/>
        </row>
        <row r="71">
          <cell r="A71" t="str">
            <v>FOC0E54</v>
          </cell>
          <cell r="B71">
            <v>2201.65</v>
          </cell>
          <cell r="C71">
            <v>481.06</v>
          </cell>
          <cell r="D71"/>
          <cell r="E71"/>
          <cell r="F71"/>
        </row>
        <row r="72">
          <cell r="A72" t="str">
            <v>FQN7B46</v>
          </cell>
          <cell r="B72">
            <v>1046</v>
          </cell>
          <cell r="C72">
            <v>1053</v>
          </cell>
          <cell r="D72">
            <v>1250</v>
          </cell>
          <cell r="E72">
            <v>405</v>
          </cell>
          <cell r="F72"/>
        </row>
        <row r="73">
          <cell r="A73" t="str">
            <v>FTY4B96</v>
          </cell>
          <cell r="B73">
            <v>1400</v>
          </cell>
          <cell r="C73">
            <v>1520</v>
          </cell>
          <cell r="D73">
            <v>1000</v>
          </cell>
          <cell r="E73"/>
          <cell r="F73"/>
        </row>
        <row r="74">
          <cell r="A74" t="str">
            <v>FVB0A64</v>
          </cell>
          <cell r="B74">
            <v>181.2</v>
          </cell>
          <cell r="C74"/>
          <cell r="D74"/>
          <cell r="E74"/>
          <cell r="F74"/>
        </row>
        <row r="75">
          <cell r="A75" t="str">
            <v>FXK5B84</v>
          </cell>
          <cell r="B75">
            <v>456.25</v>
          </cell>
          <cell r="C75">
            <v>1221.8</v>
          </cell>
          <cell r="D75">
            <v>496.17999999999995</v>
          </cell>
          <cell r="E75">
            <v>718.65</v>
          </cell>
          <cell r="F75"/>
        </row>
        <row r="76">
          <cell r="A76" t="str">
            <v>FXM7C50</v>
          </cell>
          <cell r="B76">
            <v>551.55999999999995</v>
          </cell>
          <cell r="C76">
            <v>183.84</v>
          </cell>
          <cell r="D76">
            <v>587.63</v>
          </cell>
          <cell r="E76">
            <v>405.46000000000004</v>
          </cell>
          <cell r="F76"/>
        </row>
        <row r="77">
          <cell r="A77" t="str">
            <v>FYI6G44</v>
          </cell>
          <cell r="B77">
            <v>1277.82</v>
          </cell>
          <cell r="C77">
            <v>1149.96</v>
          </cell>
          <cell r="D77">
            <v>1753.91</v>
          </cell>
          <cell r="E77">
            <v>930.91</v>
          </cell>
          <cell r="F77"/>
        </row>
        <row r="78">
          <cell r="A78" t="str">
            <v>GAL0884</v>
          </cell>
          <cell r="B78"/>
          <cell r="C78">
            <v>1248.7</v>
          </cell>
          <cell r="D78">
            <v>1915.6</v>
          </cell>
          <cell r="E78">
            <v>511.93999999999994</v>
          </cell>
          <cell r="F78"/>
        </row>
        <row r="79">
          <cell r="A79" t="str">
            <v>GBU2A30</v>
          </cell>
          <cell r="B79">
            <v>750.88000000000011</v>
          </cell>
          <cell r="C79">
            <v>951.88</v>
          </cell>
          <cell r="D79">
            <v>583.61</v>
          </cell>
          <cell r="E79"/>
          <cell r="F79"/>
        </row>
        <row r="80">
          <cell r="A80" t="str">
            <v>GBU6115</v>
          </cell>
          <cell r="B80">
            <v>300</v>
          </cell>
          <cell r="C80">
            <v>150</v>
          </cell>
          <cell r="D80">
            <v>400</v>
          </cell>
          <cell r="E80"/>
          <cell r="F80"/>
        </row>
        <row r="81">
          <cell r="A81" t="str">
            <v>GDA7G16</v>
          </cell>
          <cell r="B81">
            <v>1390.43</v>
          </cell>
          <cell r="C81">
            <v>1000.8499999999999</v>
          </cell>
          <cell r="D81">
            <v>232.86</v>
          </cell>
          <cell r="E81"/>
          <cell r="F81"/>
        </row>
        <row r="82">
          <cell r="A82" t="str">
            <v>GER0001</v>
          </cell>
          <cell r="B82">
            <v>1259.5999999999999</v>
          </cell>
          <cell r="C82">
            <v>1468.75</v>
          </cell>
          <cell r="D82">
            <v>3950.42</v>
          </cell>
          <cell r="E82">
            <v>593.90000000000009</v>
          </cell>
          <cell r="F82"/>
        </row>
        <row r="83">
          <cell r="A83" t="str">
            <v>GER0002</v>
          </cell>
          <cell r="B83"/>
          <cell r="C83">
            <v>515.20000000000005</v>
          </cell>
          <cell r="D83">
            <v>886.40000000000009</v>
          </cell>
          <cell r="E83">
            <v>258</v>
          </cell>
          <cell r="F83"/>
        </row>
        <row r="84">
          <cell r="A84" t="str">
            <v>GER0004</v>
          </cell>
          <cell r="B84">
            <v>937.76</v>
          </cell>
          <cell r="C84">
            <v>187.2</v>
          </cell>
          <cell r="D84">
            <v>2937.9700000000003</v>
          </cell>
          <cell r="E84">
            <v>348.15</v>
          </cell>
          <cell r="F84"/>
        </row>
        <row r="85">
          <cell r="A85" t="str">
            <v>GER0005</v>
          </cell>
          <cell r="B85">
            <v>123.06</v>
          </cell>
          <cell r="C85">
            <v>399.15</v>
          </cell>
          <cell r="D85">
            <v>575.70000000000005</v>
          </cell>
          <cell r="E85"/>
          <cell r="F85"/>
        </row>
        <row r="86">
          <cell r="A86" t="str">
            <v>GER0006</v>
          </cell>
          <cell r="B86">
            <v>3327.9299999999994</v>
          </cell>
          <cell r="C86">
            <v>3055.3399999999992</v>
          </cell>
          <cell r="D86">
            <v>2517.2799999999997</v>
          </cell>
          <cell r="E86">
            <v>3009.1499999999992</v>
          </cell>
          <cell r="F86"/>
        </row>
        <row r="87">
          <cell r="A87" t="str">
            <v>GER0007</v>
          </cell>
          <cell r="B87">
            <v>4351.4799999999996</v>
          </cell>
          <cell r="C87">
            <v>2980.2999999999993</v>
          </cell>
          <cell r="D87">
            <v>1545.6200000000001</v>
          </cell>
          <cell r="E87">
            <v>1649.9699999999998</v>
          </cell>
          <cell r="F87"/>
        </row>
        <row r="88">
          <cell r="A88" t="str">
            <v>GER0008</v>
          </cell>
          <cell r="B88">
            <v>1014.4</v>
          </cell>
          <cell r="C88">
            <v>1356.12</v>
          </cell>
          <cell r="D88">
            <v>1244.6500000000001</v>
          </cell>
          <cell r="E88"/>
          <cell r="F88"/>
        </row>
        <row r="89">
          <cell r="A89" t="str">
            <v>GER0009</v>
          </cell>
          <cell r="B89"/>
          <cell r="C89">
            <v>1105.5999999999999</v>
          </cell>
          <cell r="D89">
            <v>1143.4000000000001</v>
          </cell>
          <cell r="E89"/>
          <cell r="F89"/>
        </row>
        <row r="90">
          <cell r="A90" t="str">
            <v>GER0010</v>
          </cell>
          <cell r="B90">
            <v>249.96</v>
          </cell>
          <cell r="C90">
            <v>249.96</v>
          </cell>
          <cell r="D90">
            <v>249.96</v>
          </cell>
          <cell r="E90">
            <v>1250</v>
          </cell>
          <cell r="F90"/>
        </row>
        <row r="91">
          <cell r="A91" t="str">
            <v>GER0011</v>
          </cell>
          <cell r="B91">
            <v>239.02</v>
          </cell>
          <cell r="C91">
            <v>1725.49</v>
          </cell>
          <cell r="D91"/>
          <cell r="E91">
            <v>142.59</v>
          </cell>
          <cell r="F91"/>
        </row>
        <row r="92">
          <cell r="A92" t="str">
            <v>GER0012</v>
          </cell>
          <cell r="B92"/>
          <cell r="C92"/>
          <cell r="D92"/>
          <cell r="E92">
            <v>259.93</v>
          </cell>
          <cell r="F92"/>
        </row>
        <row r="93">
          <cell r="A93" t="str">
            <v>GER0013</v>
          </cell>
          <cell r="B93">
            <v>125.8</v>
          </cell>
          <cell r="C93">
            <v>754.8</v>
          </cell>
          <cell r="D93">
            <v>1954</v>
          </cell>
          <cell r="E93"/>
          <cell r="F93"/>
        </row>
        <row r="94">
          <cell r="A94" t="str">
            <v>GER0014</v>
          </cell>
          <cell r="B94">
            <v>246.24</v>
          </cell>
          <cell r="C94">
            <v>1683.3399999999997</v>
          </cell>
          <cell r="D94"/>
          <cell r="E94"/>
          <cell r="F94"/>
        </row>
        <row r="95">
          <cell r="A95" t="str">
            <v>GER0015</v>
          </cell>
          <cell r="B95">
            <v>2451.73</v>
          </cell>
          <cell r="C95">
            <v>2779.23</v>
          </cell>
          <cell r="D95">
            <v>739.23</v>
          </cell>
          <cell r="E95"/>
          <cell r="F95"/>
        </row>
        <row r="96">
          <cell r="A96" t="str">
            <v>GER0016</v>
          </cell>
          <cell r="B96">
            <v>527.04999999999995</v>
          </cell>
          <cell r="C96"/>
          <cell r="D96">
            <v>319.5</v>
          </cell>
          <cell r="E96"/>
          <cell r="F96"/>
        </row>
        <row r="97">
          <cell r="A97" t="str">
            <v>GER0017</v>
          </cell>
          <cell r="B97">
            <v>3366.3400000000006</v>
          </cell>
          <cell r="C97">
            <v>250</v>
          </cell>
          <cell r="D97">
            <v>259</v>
          </cell>
          <cell r="E97"/>
          <cell r="F97"/>
        </row>
        <row r="98">
          <cell r="A98" t="str">
            <v>GER0019</v>
          </cell>
          <cell r="B98">
            <v>616</v>
          </cell>
          <cell r="C98">
            <v>243.7</v>
          </cell>
          <cell r="D98"/>
          <cell r="E98"/>
          <cell r="F98"/>
        </row>
        <row r="99">
          <cell r="A99" t="str">
            <v>GER0020</v>
          </cell>
          <cell r="B99"/>
          <cell r="C99">
            <v>209.35</v>
          </cell>
          <cell r="D99"/>
          <cell r="E99">
            <v>205.41</v>
          </cell>
          <cell r="F99"/>
        </row>
        <row r="100">
          <cell r="A100" t="str">
            <v>GER0021</v>
          </cell>
          <cell r="B100">
            <v>200.5</v>
          </cell>
          <cell r="C100"/>
          <cell r="D100">
            <v>6543.1100000000006</v>
          </cell>
          <cell r="E100">
            <v>6007</v>
          </cell>
          <cell r="F100"/>
        </row>
        <row r="101">
          <cell r="A101" t="str">
            <v>GER0022</v>
          </cell>
          <cell r="B101"/>
          <cell r="C101">
            <v>1337.3899999999999</v>
          </cell>
          <cell r="D101">
            <v>133.83000000000001</v>
          </cell>
          <cell r="E101"/>
          <cell r="F101"/>
        </row>
        <row r="102">
          <cell r="A102" t="str">
            <v>GER0025</v>
          </cell>
          <cell r="B102">
            <v>871.71</v>
          </cell>
          <cell r="C102"/>
          <cell r="D102">
            <v>2580.58</v>
          </cell>
          <cell r="E102"/>
          <cell r="F102"/>
        </row>
        <row r="103">
          <cell r="A103" t="str">
            <v>GER0026</v>
          </cell>
          <cell r="B103">
            <v>355.90999999999997</v>
          </cell>
          <cell r="C103">
            <v>589</v>
          </cell>
          <cell r="D103">
            <v>686.42000000000007</v>
          </cell>
          <cell r="E103">
            <v>287.60000000000002</v>
          </cell>
          <cell r="F103"/>
        </row>
        <row r="104">
          <cell r="A104" t="str">
            <v>GER0029</v>
          </cell>
          <cell r="B104">
            <v>1104</v>
          </cell>
          <cell r="C104">
            <v>888.1</v>
          </cell>
          <cell r="D104">
            <v>610.62</v>
          </cell>
          <cell r="E104"/>
          <cell r="F104"/>
        </row>
        <row r="105">
          <cell r="A105" t="str">
            <v>GER0030</v>
          </cell>
          <cell r="B105"/>
          <cell r="C105"/>
          <cell r="D105">
            <v>3474.07</v>
          </cell>
          <cell r="E105"/>
          <cell r="F105"/>
        </row>
        <row r="106">
          <cell r="A106" t="str">
            <v>GER0031</v>
          </cell>
          <cell r="B106">
            <v>515.20000000000005</v>
          </cell>
          <cell r="C106"/>
          <cell r="D106">
            <v>847.91000000000008</v>
          </cell>
          <cell r="E106">
            <v>699.07999999999993</v>
          </cell>
          <cell r="F106"/>
        </row>
        <row r="107">
          <cell r="A107" t="str">
            <v>GER0032</v>
          </cell>
          <cell r="B107"/>
          <cell r="C107">
            <v>669</v>
          </cell>
          <cell r="D107">
            <v>1227.0700000000002</v>
          </cell>
          <cell r="E107"/>
          <cell r="F107"/>
        </row>
        <row r="108">
          <cell r="A108" t="str">
            <v>GER0033</v>
          </cell>
          <cell r="B108"/>
          <cell r="C108">
            <v>1295.3699999999999</v>
          </cell>
          <cell r="D108"/>
          <cell r="E108"/>
          <cell r="F108"/>
        </row>
        <row r="109">
          <cell r="A109" t="str">
            <v>GER0034</v>
          </cell>
          <cell r="B109"/>
          <cell r="C109">
            <v>129.26</v>
          </cell>
          <cell r="D109">
            <v>3168.52</v>
          </cell>
          <cell r="E109"/>
          <cell r="F109"/>
        </row>
        <row r="110">
          <cell r="A110" t="str">
            <v>GER0035</v>
          </cell>
          <cell r="B110">
            <v>141.79</v>
          </cell>
          <cell r="C110"/>
          <cell r="D110">
            <v>1704.7399999999998</v>
          </cell>
          <cell r="E110"/>
          <cell r="F110"/>
        </row>
        <row r="111">
          <cell r="A111" t="str">
            <v>GER0036</v>
          </cell>
          <cell r="B111">
            <v>154.08000000000001</v>
          </cell>
          <cell r="C111"/>
          <cell r="D111"/>
          <cell r="E111"/>
          <cell r="F111"/>
        </row>
        <row r="112">
          <cell r="A112" t="str">
            <v>GER0037</v>
          </cell>
          <cell r="B112">
            <v>851.21</v>
          </cell>
          <cell r="C112">
            <v>191.14</v>
          </cell>
          <cell r="D112">
            <v>130.99</v>
          </cell>
          <cell r="E112"/>
          <cell r="F112"/>
        </row>
        <row r="113">
          <cell r="A113" t="str">
            <v>GER0038</v>
          </cell>
          <cell r="B113"/>
          <cell r="C113">
            <v>1265.1300000000001</v>
          </cell>
          <cell r="D113">
            <v>1930.1400000000003</v>
          </cell>
          <cell r="E113"/>
          <cell r="F113"/>
        </row>
        <row r="114">
          <cell r="A114" t="str">
            <v>GER0040</v>
          </cell>
          <cell r="B114">
            <v>274</v>
          </cell>
          <cell r="C114">
            <v>292.07</v>
          </cell>
          <cell r="D114">
            <v>330.68999999999994</v>
          </cell>
          <cell r="E114">
            <v>274.8</v>
          </cell>
          <cell r="F114"/>
        </row>
        <row r="115">
          <cell r="A115" t="str">
            <v>GER0041</v>
          </cell>
          <cell r="B115"/>
          <cell r="C115">
            <v>174.01999999999998</v>
          </cell>
          <cell r="D115"/>
          <cell r="E115"/>
          <cell r="F115"/>
        </row>
        <row r="116">
          <cell r="A116" t="str">
            <v>GER0043</v>
          </cell>
          <cell r="B116">
            <v>194.28</v>
          </cell>
          <cell r="C116"/>
          <cell r="D116">
            <v>929.03</v>
          </cell>
          <cell r="E116">
            <v>1045.18</v>
          </cell>
          <cell r="F116"/>
        </row>
        <row r="117">
          <cell r="A117" t="str">
            <v>GER0045</v>
          </cell>
          <cell r="B117">
            <v>1362.69</v>
          </cell>
          <cell r="C117">
            <v>1366.93</v>
          </cell>
          <cell r="D117">
            <v>1402.81</v>
          </cell>
          <cell r="E117">
            <v>3770.74</v>
          </cell>
          <cell r="F117"/>
        </row>
        <row r="118">
          <cell r="A118" t="str">
            <v>GER0046</v>
          </cell>
          <cell r="B118">
            <v>219.18</v>
          </cell>
          <cell r="C118"/>
          <cell r="D118">
            <v>247.26</v>
          </cell>
          <cell r="E118">
            <v>3076</v>
          </cell>
          <cell r="F118"/>
        </row>
        <row r="119">
          <cell r="A119" t="str">
            <v>GER0047</v>
          </cell>
          <cell r="B119"/>
          <cell r="C119">
            <v>504.8</v>
          </cell>
          <cell r="D119">
            <v>1272.7</v>
          </cell>
          <cell r="E119">
            <v>251.73</v>
          </cell>
          <cell r="F119"/>
        </row>
        <row r="120">
          <cell r="A120" t="str">
            <v>GER0049</v>
          </cell>
          <cell r="B120"/>
          <cell r="C120"/>
          <cell r="D120">
            <v>188.7</v>
          </cell>
          <cell r="E120">
            <v>728</v>
          </cell>
          <cell r="F120"/>
        </row>
        <row r="121">
          <cell r="A121" t="str">
            <v>GER0050</v>
          </cell>
          <cell r="B121">
            <v>247.6</v>
          </cell>
          <cell r="C121"/>
          <cell r="D121"/>
          <cell r="E121"/>
          <cell r="F121"/>
        </row>
        <row r="122">
          <cell r="A122" t="str">
            <v>GER0051</v>
          </cell>
          <cell r="B122">
            <v>2187.1</v>
          </cell>
          <cell r="C122">
            <v>1346.02</v>
          </cell>
          <cell r="D122">
            <v>1586</v>
          </cell>
          <cell r="E122">
            <v>749</v>
          </cell>
          <cell r="F122"/>
        </row>
        <row r="123">
          <cell r="A123" t="str">
            <v>GER0053</v>
          </cell>
          <cell r="B123">
            <v>499.96000000000004</v>
          </cell>
          <cell r="C123">
            <v>259.95999999999998</v>
          </cell>
          <cell r="D123">
            <v>249.96</v>
          </cell>
          <cell r="E123"/>
          <cell r="F123"/>
        </row>
        <row r="124">
          <cell r="A124" t="str">
            <v>GER0054</v>
          </cell>
          <cell r="B124">
            <v>638.69000000000005</v>
          </cell>
          <cell r="C124">
            <v>176.13</v>
          </cell>
          <cell r="D124">
            <v>444.53</v>
          </cell>
          <cell r="E124"/>
          <cell r="F124"/>
        </row>
        <row r="125">
          <cell r="A125" t="str">
            <v>GER0055</v>
          </cell>
          <cell r="B125">
            <v>249.98000000000002</v>
          </cell>
          <cell r="C125">
            <v>255.6</v>
          </cell>
          <cell r="D125">
            <v>265.27999999999997</v>
          </cell>
          <cell r="E125"/>
          <cell r="F125"/>
        </row>
        <row r="126">
          <cell r="A126" t="str">
            <v>GER0056</v>
          </cell>
          <cell r="B126">
            <v>241.04000000000002</v>
          </cell>
          <cell r="C126">
            <v>109.06</v>
          </cell>
          <cell r="D126">
            <v>86.29</v>
          </cell>
          <cell r="E126"/>
          <cell r="F126"/>
        </row>
        <row r="127">
          <cell r="A127" t="str">
            <v>GER0058</v>
          </cell>
          <cell r="B127">
            <v>1734.1499999999999</v>
          </cell>
          <cell r="C127">
            <v>766.2</v>
          </cell>
          <cell r="D127">
            <v>709.07</v>
          </cell>
          <cell r="E127"/>
          <cell r="F127"/>
        </row>
        <row r="128">
          <cell r="A128" t="str">
            <v>GER0059</v>
          </cell>
          <cell r="B128">
            <v>598.5</v>
          </cell>
          <cell r="C128">
            <v>255.6</v>
          </cell>
          <cell r="D128">
            <v>895.79000000000008</v>
          </cell>
          <cell r="E128"/>
          <cell r="F128"/>
        </row>
        <row r="129">
          <cell r="A129" t="str">
            <v>GER0060</v>
          </cell>
          <cell r="B129"/>
          <cell r="C129"/>
          <cell r="D129"/>
          <cell r="E129">
            <v>127.58</v>
          </cell>
          <cell r="F129"/>
        </row>
        <row r="130">
          <cell r="A130" t="str">
            <v>GER0062</v>
          </cell>
          <cell r="B130">
            <v>1928.22</v>
          </cell>
          <cell r="C130">
            <v>1017.4</v>
          </cell>
          <cell r="D130">
            <v>149.99</v>
          </cell>
          <cell r="E130"/>
          <cell r="F130"/>
        </row>
        <row r="131">
          <cell r="A131" t="str">
            <v>GER0063</v>
          </cell>
          <cell r="B131">
            <v>1513.8</v>
          </cell>
          <cell r="C131">
            <v>1754.01</v>
          </cell>
          <cell r="D131">
            <v>1796.6200000000001</v>
          </cell>
          <cell r="E131">
            <v>1885.99</v>
          </cell>
          <cell r="F131"/>
        </row>
        <row r="132">
          <cell r="A132" t="str">
            <v>GER0064</v>
          </cell>
          <cell r="B132"/>
          <cell r="C132"/>
          <cell r="D132">
            <v>6882.2</v>
          </cell>
          <cell r="E132">
            <v>709.01</v>
          </cell>
          <cell r="F132"/>
        </row>
        <row r="133">
          <cell r="A133" t="str">
            <v>GFE4I94</v>
          </cell>
          <cell r="B133">
            <v>2038.4</v>
          </cell>
          <cell r="C133">
            <v>1540</v>
          </cell>
          <cell r="D133">
            <v>3047.4300000000003</v>
          </cell>
          <cell r="E133">
            <v>1728.8</v>
          </cell>
          <cell r="F133"/>
        </row>
        <row r="134">
          <cell r="A134" t="str">
            <v>GFI0F02</v>
          </cell>
          <cell r="B134"/>
          <cell r="C134">
            <v>300</v>
          </cell>
          <cell r="D134"/>
          <cell r="E134"/>
          <cell r="F134"/>
        </row>
        <row r="135">
          <cell r="A135" t="str">
            <v>GFZ9A14</v>
          </cell>
          <cell r="B135">
            <v>489.15999999999997</v>
          </cell>
          <cell r="C135">
            <v>495.44</v>
          </cell>
          <cell r="D135">
            <v>758.54</v>
          </cell>
          <cell r="E135">
            <v>265.02</v>
          </cell>
          <cell r="F135"/>
        </row>
        <row r="136">
          <cell r="A136" t="str">
            <v>GJJ0I41</v>
          </cell>
          <cell r="B136">
            <v>1270</v>
          </cell>
          <cell r="C136">
            <v>1123</v>
          </cell>
          <cell r="D136">
            <v>1441.9099999999999</v>
          </cell>
          <cell r="E136">
            <v>703</v>
          </cell>
          <cell r="F136"/>
        </row>
        <row r="137">
          <cell r="A137" t="str">
            <v>GTN8B67</v>
          </cell>
          <cell r="B137">
            <v>633.78</v>
          </cell>
          <cell r="C137">
            <v>387.9</v>
          </cell>
          <cell r="D137">
            <v>945.77</v>
          </cell>
          <cell r="E137">
            <v>100</v>
          </cell>
          <cell r="F137"/>
        </row>
        <row r="138">
          <cell r="A138" t="str">
            <v>GTN9G33</v>
          </cell>
          <cell r="B138">
            <v>560.91000000000008</v>
          </cell>
          <cell r="C138">
            <v>842.58999999999992</v>
          </cell>
          <cell r="D138">
            <v>690.64</v>
          </cell>
          <cell r="E138">
            <v>664.9</v>
          </cell>
          <cell r="F138"/>
        </row>
        <row r="139">
          <cell r="A139" t="str">
            <v>HIV3E51</v>
          </cell>
          <cell r="B139">
            <v>2932.2199999999993</v>
          </cell>
          <cell r="C139">
            <v>864.68</v>
          </cell>
          <cell r="D139">
            <v>1216.8200000000002</v>
          </cell>
          <cell r="E139">
            <v>1470.61</v>
          </cell>
          <cell r="F139"/>
        </row>
        <row r="140">
          <cell r="A140" t="str">
            <v>HIV3E57</v>
          </cell>
          <cell r="B140">
            <v>2217.9499999999994</v>
          </cell>
          <cell r="C140">
            <v>891.66</v>
          </cell>
          <cell r="D140"/>
          <cell r="E140"/>
          <cell r="F140"/>
        </row>
        <row r="141">
          <cell r="A141" t="str">
            <v>HKA6G34</v>
          </cell>
          <cell r="B141">
            <v>1876.9599999999998</v>
          </cell>
          <cell r="C141">
            <v>2583.35</v>
          </cell>
          <cell r="D141">
            <v>2085.9299999999998</v>
          </cell>
          <cell r="E141"/>
          <cell r="F141"/>
        </row>
        <row r="142">
          <cell r="A142" t="str">
            <v>HKA6G36</v>
          </cell>
          <cell r="B142">
            <v>1612.9999999999998</v>
          </cell>
          <cell r="C142">
            <v>1368.32</v>
          </cell>
          <cell r="D142">
            <v>1699.05</v>
          </cell>
          <cell r="E142">
            <v>927.38</v>
          </cell>
          <cell r="F142"/>
        </row>
        <row r="143">
          <cell r="A143" t="str">
            <v>HKA6G37</v>
          </cell>
          <cell r="B143">
            <v>1620.83</v>
          </cell>
          <cell r="C143">
            <v>935.53</v>
          </cell>
          <cell r="D143">
            <v>1134.53</v>
          </cell>
          <cell r="E143">
            <v>700.54</v>
          </cell>
          <cell r="F143"/>
        </row>
        <row r="144">
          <cell r="A144" t="str">
            <v>HKA6G38</v>
          </cell>
          <cell r="B144">
            <v>1462.59</v>
          </cell>
          <cell r="C144">
            <v>2070.71</v>
          </cell>
          <cell r="D144">
            <v>2974.43</v>
          </cell>
          <cell r="E144">
            <v>1470.3999999999999</v>
          </cell>
          <cell r="F144"/>
        </row>
        <row r="145">
          <cell r="A145" t="str">
            <v>HKA6G39</v>
          </cell>
          <cell r="B145">
            <v>2653.33</v>
          </cell>
          <cell r="C145">
            <v>3010.7</v>
          </cell>
          <cell r="D145">
            <v>2802.66</v>
          </cell>
          <cell r="E145">
            <v>1586.3</v>
          </cell>
          <cell r="F145"/>
        </row>
        <row r="146">
          <cell r="A146" t="str">
            <v>HKA6G40</v>
          </cell>
          <cell r="B146">
            <v>1967.12</v>
          </cell>
          <cell r="C146">
            <v>2333.9899999999998</v>
          </cell>
          <cell r="D146">
            <v>2124.98</v>
          </cell>
          <cell r="E146">
            <v>930</v>
          </cell>
          <cell r="F146"/>
        </row>
        <row r="147">
          <cell r="A147" t="str">
            <v>HKA6G41</v>
          </cell>
          <cell r="B147">
            <v>1831.2300000000002</v>
          </cell>
          <cell r="C147">
            <v>2972.25</v>
          </cell>
          <cell r="D147">
            <v>3438.0799999999995</v>
          </cell>
          <cell r="E147">
            <v>1066.0999999999999</v>
          </cell>
          <cell r="F147"/>
        </row>
        <row r="148">
          <cell r="A148" t="str">
            <v>HKA6G42</v>
          </cell>
          <cell r="B148">
            <v>1500.42</v>
          </cell>
          <cell r="C148">
            <v>652.68000000000006</v>
          </cell>
          <cell r="D148">
            <v>1314.91</v>
          </cell>
          <cell r="E148">
            <v>839.85</v>
          </cell>
          <cell r="F148"/>
        </row>
        <row r="149">
          <cell r="A149" t="str">
            <v>HKA6G44</v>
          </cell>
          <cell r="B149"/>
          <cell r="C149">
            <v>784.62</v>
          </cell>
          <cell r="D149">
            <v>1164.03</v>
          </cell>
          <cell r="E149">
            <v>444.48</v>
          </cell>
          <cell r="F149"/>
        </row>
        <row r="150">
          <cell r="A150" t="str">
            <v>HKA6G46</v>
          </cell>
          <cell r="B150">
            <v>1207.1400000000001</v>
          </cell>
          <cell r="C150">
            <v>321.26</v>
          </cell>
          <cell r="D150">
            <v>1753.77</v>
          </cell>
          <cell r="E150">
            <v>1134.6100000000001</v>
          </cell>
          <cell r="F150"/>
        </row>
        <row r="151">
          <cell r="A151" t="str">
            <v>HKA6G47</v>
          </cell>
          <cell r="B151">
            <v>2010.04</v>
          </cell>
          <cell r="C151">
            <v>224.55</v>
          </cell>
          <cell r="D151">
            <v>1708.8999999999996</v>
          </cell>
          <cell r="E151">
            <v>618.06999999999994</v>
          </cell>
          <cell r="F151"/>
        </row>
        <row r="152">
          <cell r="A152" t="str">
            <v>INX9F44</v>
          </cell>
          <cell r="B152">
            <v>2669.96</v>
          </cell>
          <cell r="C152"/>
          <cell r="D152"/>
          <cell r="E152"/>
          <cell r="F152"/>
        </row>
        <row r="153">
          <cell r="A153" t="str">
            <v>IQO9I08</v>
          </cell>
          <cell r="B153">
            <v>1359.58</v>
          </cell>
          <cell r="C153"/>
          <cell r="D153"/>
          <cell r="E153"/>
          <cell r="F153"/>
        </row>
        <row r="154">
          <cell r="A154" t="str">
            <v>IUE9E95</v>
          </cell>
          <cell r="B154">
            <v>1536.75</v>
          </cell>
          <cell r="C154">
            <v>589.21</v>
          </cell>
          <cell r="D154">
            <v>1618.98</v>
          </cell>
          <cell r="E154">
            <v>324.06</v>
          </cell>
          <cell r="F154"/>
        </row>
        <row r="155">
          <cell r="A155" t="str">
            <v>IUR7E31</v>
          </cell>
          <cell r="B155">
            <v>1225.54</v>
          </cell>
          <cell r="C155">
            <v>1153.68</v>
          </cell>
          <cell r="D155">
            <v>1312.04</v>
          </cell>
          <cell r="E155">
            <v>861.59</v>
          </cell>
          <cell r="F155"/>
        </row>
        <row r="156">
          <cell r="A156" t="str">
            <v>IVB8070</v>
          </cell>
          <cell r="B156">
            <v>1145.6199999999999</v>
          </cell>
          <cell r="C156"/>
          <cell r="D156">
            <v>1062.96</v>
          </cell>
          <cell r="E156">
            <v>290</v>
          </cell>
          <cell r="F156"/>
        </row>
        <row r="157">
          <cell r="A157" t="str">
            <v>IVJ7400</v>
          </cell>
          <cell r="B157">
            <v>1669.5900000000001</v>
          </cell>
          <cell r="C157">
            <v>862.14</v>
          </cell>
          <cell r="D157">
            <v>1856.78</v>
          </cell>
          <cell r="E157">
            <v>1160.3800000000001</v>
          </cell>
          <cell r="F157"/>
        </row>
        <row r="158">
          <cell r="A158" t="str">
            <v>IWH5D73</v>
          </cell>
          <cell r="B158">
            <v>1572.26</v>
          </cell>
          <cell r="C158">
            <v>1905.3</v>
          </cell>
          <cell r="D158">
            <v>788.42000000000007</v>
          </cell>
          <cell r="E158">
            <v>1396.53</v>
          </cell>
          <cell r="F158"/>
        </row>
        <row r="159">
          <cell r="A159" t="str">
            <v>IWI5C59</v>
          </cell>
          <cell r="B159">
            <v>4781.84</v>
          </cell>
          <cell r="C159">
            <v>4159.4699999999993</v>
          </cell>
          <cell r="D159">
            <v>2100</v>
          </cell>
          <cell r="E159"/>
          <cell r="F159"/>
        </row>
        <row r="160">
          <cell r="A160" t="str">
            <v>IXL4F60</v>
          </cell>
          <cell r="B160">
            <v>1700.14</v>
          </cell>
          <cell r="C160">
            <v>287.66000000000003</v>
          </cell>
          <cell r="D160">
            <v>571.52</v>
          </cell>
          <cell r="E160"/>
          <cell r="F160"/>
        </row>
        <row r="161">
          <cell r="A161" t="str">
            <v>IYB0B42</v>
          </cell>
          <cell r="B161">
            <v>1664.1499999999999</v>
          </cell>
          <cell r="C161">
            <v>2469.2199999999998</v>
          </cell>
          <cell r="D161">
            <v>2281.0500000000002</v>
          </cell>
          <cell r="E161">
            <v>1038.26</v>
          </cell>
          <cell r="F161"/>
        </row>
        <row r="162">
          <cell r="A162" t="str">
            <v>IYC3I40</v>
          </cell>
          <cell r="B162">
            <v>1310.8899999999999</v>
          </cell>
          <cell r="C162">
            <v>1832.32</v>
          </cell>
          <cell r="D162">
            <v>1984.3799999999999</v>
          </cell>
          <cell r="E162">
            <v>1155.21</v>
          </cell>
          <cell r="F162"/>
        </row>
        <row r="163">
          <cell r="A163" t="str">
            <v>IZT8B46</v>
          </cell>
          <cell r="B163">
            <v>2570.14</v>
          </cell>
          <cell r="C163">
            <v>1330</v>
          </cell>
          <cell r="D163">
            <v>2349.9</v>
          </cell>
          <cell r="E163">
            <v>1342.58</v>
          </cell>
          <cell r="F163"/>
        </row>
        <row r="164">
          <cell r="A164" t="str">
            <v>JAI8H05</v>
          </cell>
          <cell r="B164">
            <v>2290.4</v>
          </cell>
          <cell r="C164">
            <v>945.31</v>
          </cell>
          <cell r="D164">
            <v>1008.21</v>
          </cell>
          <cell r="E164">
            <v>946.3599999999999</v>
          </cell>
          <cell r="F164"/>
        </row>
        <row r="165">
          <cell r="A165" t="str">
            <v>JBZ0H64</v>
          </cell>
          <cell r="B165">
            <v>2369.36</v>
          </cell>
          <cell r="C165">
            <v>1500</v>
          </cell>
          <cell r="D165"/>
          <cell r="E165"/>
          <cell r="F165"/>
        </row>
        <row r="166">
          <cell r="A166" t="str">
            <v>JCP4H86</v>
          </cell>
          <cell r="B166">
            <v>1847.1100000000001</v>
          </cell>
          <cell r="C166">
            <v>1435.12</v>
          </cell>
          <cell r="D166">
            <v>499.01</v>
          </cell>
          <cell r="E166">
            <v>699.31</v>
          </cell>
          <cell r="F166"/>
        </row>
        <row r="167">
          <cell r="A167" t="str">
            <v>JGV4637</v>
          </cell>
          <cell r="B167">
            <v>1154.52</v>
          </cell>
          <cell r="C167">
            <v>299.40999999999997</v>
          </cell>
          <cell r="D167"/>
          <cell r="E167"/>
          <cell r="F167"/>
        </row>
        <row r="168">
          <cell r="A168" t="str">
            <v>JIX5650</v>
          </cell>
          <cell r="B168">
            <v>124.56</v>
          </cell>
          <cell r="C168">
            <v>1428.8</v>
          </cell>
          <cell r="D168">
            <v>1370.37</v>
          </cell>
          <cell r="E168">
            <v>778.37000000000012</v>
          </cell>
          <cell r="F168"/>
        </row>
        <row r="169">
          <cell r="A169" t="str">
            <v>JZS6D43</v>
          </cell>
          <cell r="B169">
            <v>550</v>
          </cell>
          <cell r="C169">
            <v>200</v>
          </cell>
          <cell r="D169"/>
          <cell r="E169"/>
          <cell r="F169"/>
        </row>
        <row r="170">
          <cell r="A170" t="str">
            <v>MLJ8F92</v>
          </cell>
          <cell r="B170">
            <v>847.77</v>
          </cell>
          <cell r="C170">
            <v>631.89</v>
          </cell>
          <cell r="D170">
            <v>786.77</v>
          </cell>
          <cell r="E170"/>
          <cell r="F170"/>
        </row>
        <row r="171">
          <cell r="A171" t="str">
            <v>MOT0001</v>
          </cell>
          <cell r="B171">
            <v>860.61000000000013</v>
          </cell>
          <cell r="C171">
            <v>830.00000000000011</v>
          </cell>
          <cell r="D171">
            <v>490.52999999999992</v>
          </cell>
          <cell r="E171">
            <v>262.74</v>
          </cell>
          <cell r="F171"/>
        </row>
        <row r="172">
          <cell r="A172" t="str">
            <v>MOT0002</v>
          </cell>
          <cell r="B172">
            <v>334.94999999999993</v>
          </cell>
          <cell r="C172">
            <v>280.84999999999997</v>
          </cell>
          <cell r="D172">
            <v>229.35000000000002</v>
          </cell>
          <cell r="E172"/>
          <cell r="F172"/>
        </row>
        <row r="173">
          <cell r="A173" t="str">
            <v>NDK6434</v>
          </cell>
          <cell r="B173">
            <v>593.89</v>
          </cell>
          <cell r="C173">
            <v>600</v>
          </cell>
          <cell r="D173">
            <v>890</v>
          </cell>
          <cell r="E173">
            <v>300</v>
          </cell>
          <cell r="F173"/>
        </row>
        <row r="174">
          <cell r="A174" t="str">
            <v>NEW4505</v>
          </cell>
          <cell r="B174">
            <v>1202.97</v>
          </cell>
          <cell r="C174">
            <v>920</v>
          </cell>
          <cell r="D174">
            <v>1415.99</v>
          </cell>
          <cell r="E174">
            <v>620</v>
          </cell>
          <cell r="F174"/>
        </row>
        <row r="175">
          <cell r="A175" t="str">
            <v>NJJ7132</v>
          </cell>
          <cell r="B175">
            <v>1120</v>
          </cell>
          <cell r="C175">
            <v>1010</v>
          </cell>
          <cell r="D175">
            <v>1120</v>
          </cell>
          <cell r="E175">
            <v>450</v>
          </cell>
          <cell r="F175"/>
        </row>
        <row r="176">
          <cell r="A176" t="str">
            <v>NKJ5179</v>
          </cell>
          <cell r="B176"/>
          <cell r="C176"/>
          <cell r="D176"/>
          <cell r="E176">
            <v>580</v>
          </cell>
          <cell r="F176"/>
        </row>
        <row r="177">
          <cell r="A177" t="str">
            <v>NMF1I08</v>
          </cell>
          <cell r="B177">
            <v>852.56999999999994</v>
          </cell>
          <cell r="C177">
            <v>1138.8399999999999</v>
          </cell>
          <cell r="D177">
            <v>580</v>
          </cell>
          <cell r="E177">
            <v>867.79</v>
          </cell>
          <cell r="F177"/>
        </row>
        <row r="178">
          <cell r="A178" t="str">
            <v>NOM8J61</v>
          </cell>
          <cell r="B178">
            <v>910.03</v>
          </cell>
          <cell r="C178">
            <v>1019.97</v>
          </cell>
          <cell r="D178">
            <v>819.99</v>
          </cell>
          <cell r="E178">
            <v>490</v>
          </cell>
          <cell r="F178"/>
        </row>
        <row r="179">
          <cell r="A179" t="str">
            <v>NOR2127</v>
          </cell>
          <cell r="B179">
            <v>920</v>
          </cell>
          <cell r="C179">
            <v>919.12</v>
          </cell>
          <cell r="D179">
            <v>329.99</v>
          </cell>
          <cell r="E179">
            <v>589.99</v>
          </cell>
          <cell r="F179"/>
        </row>
        <row r="180">
          <cell r="A180" t="str">
            <v>NOR4331</v>
          </cell>
          <cell r="B180">
            <v>1678.7199999999998</v>
          </cell>
          <cell r="C180">
            <v>1648.3999999999999</v>
          </cell>
          <cell r="D180">
            <v>1481.52</v>
          </cell>
          <cell r="E180">
            <v>847.19</v>
          </cell>
          <cell r="F180"/>
        </row>
        <row r="181">
          <cell r="A181" t="str">
            <v>NWC4040</v>
          </cell>
          <cell r="B181">
            <v>1079.95</v>
          </cell>
          <cell r="C181">
            <v>899.93</v>
          </cell>
          <cell r="D181">
            <v>949.96</v>
          </cell>
          <cell r="E181">
            <v>550</v>
          </cell>
          <cell r="F181"/>
        </row>
        <row r="182">
          <cell r="A182" t="str">
            <v>NYG5664</v>
          </cell>
          <cell r="B182">
            <v>2000</v>
          </cell>
          <cell r="C182">
            <v>16465.07</v>
          </cell>
          <cell r="D182">
            <v>6998.4599999999991</v>
          </cell>
          <cell r="E182">
            <v>1000</v>
          </cell>
          <cell r="F182"/>
        </row>
        <row r="183">
          <cell r="A183" t="str">
            <v>NZF0A81</v>
          </cell>
          <cell r="B183">
            <v>478.03</v>
          </cell>
          <cell r="C183">
            <v>391.07</v>
          </cell>
          <cell r="D183">
            <v>1011.8900000000001</v>
          </cell>
          <cell r="E183">
            <v>863.13000000000011</v>
          </cell>
          <cell r="F183"/>
        </row>
        <row r="184">
          <cell r="A184" t="str">
            <v>OAC3207</v>
          </cell>
          <cell r="B184">
            <v>459.99</v>
          </cell>
          <cell r="C184">
            <v>430</v>
          </cell>
          <cell r="D184">
            <v>229.99</v>
          </cell>
          <cell r="E184">
            <v>200</v>
          </cell>
          <cell r="F184"/>
        </row>
        <row r="185">
          <cell r="A185" t="str">
            <v>OBS1J30</v>
          </cell>
          <cell r="B185">
            <v>70</v>
          </cell>
          <cell r="C185"/>
          <cell r="D185"/>
          <cell r="E185"/>
          <cell r="F185"/>
        </row>
        <row r="186">
          <cell r="A186" t="str">
            <v>OCA6A70</v>
          </cell>
          <cell r="B186">
            <v>521.35</v>
          </cell>
          <cell r="C186"/>
          <cell r="D186"/>
          <cell r="E186"/>
          <cell r="F186"/>
        </row>
        <row r="187">
          <cell r="A187" t="str">
            <v>ODB7E00</v>
          </cell>
          <cell r="B187">
            <v>1500.3400000000001</v>
          </cell>
          <cell r="C187">
            <v>466.65</v>
          </cell>
          <cell r="D187"/>
          <cell r="E187"/>
          <cell r="F187"/>
        </row>
        <row r="188">
          <cell r="A188" t="str">
            <v>OGT9A86</v>
          </cell>
          <cell r="B188">
            <v>2031.48</v>
          </cell>
          <cell r="C188">
            <v>2070.83</v>
          </cell>
          <cell r="D188">
            <v>1960.31</v>
          </cell>
          <cell r="E188">
            <v>295.25</v>
          </cell>
          <cell r="F188"/>
        </row>
        <row r="189">
          <cell r="A189" t="str">
            <v>OOK2B82</v>
          </cell>
          <cell r="B189">
            <v>836.45</v>
          </cell>
          <cell r="C189">
            <v>404.9</v>
          </cell>
          <cell r="D189">
            <v>449.65999999999997</v>
          </cell>
          <cell r="E189">
            <v>430.98</v>
          </cell>
          <cell r="F189"/>
        </row>
        <row r="190">
          <cell r="A190" t="str">
            <v>OON6B43</v>
          </cell>
          <cell r="B190">
            <v>905.3900000000001</v>
          </cell>
          <cell r="C190">
            <v>779.77</v>
          </cell>
          <cell r="D190">
            <v>750</v>
          </cell>
          <cell r="E190">
            <v>549.94000000000005</v>
          </cell>
          <cell r="F190"/>
        </row>
        <row r="191">
          <cell r="A191" t="str">
            <v>OOR0517</v>
          </cell>
          <cell r="B191">
            <v>379</v>
          </cell>
          <cell r="C191">
            <v>662</v>
          </cell>
          <cell r="D191">
            <v>1205.5899999999999</v>
          </cell>
          <cell r="E191">
            <v>405</v>
          </cell>
          <cell r="F191"/>
        </row>
        <row r="192">
          <cell r="A192" t="str">
            <v>OPP8J16</v>
          </cell>
          <cell r="B192">
            <v>1023.8</v>
          </cell>
          <cell r="C192">
            <v>1214.1300000000001</v>
          </cell>
          <cell r="D192">
            <v>1448.7900000000002</v>
          </cell>
          <cell r="E192">
            <v>955.76</v>
          </cell>
          <cell r="F192"/>
        </row>
        <row r="193">
          <cell r="A193" t="str">
            <v>OPP9E46</v>
          </cell>
          <cell r="B193">
            <v>1220</v>
          </cell>
          <cell r="C193">
            <v>1439.19</v>
          </cell>
          <cell r="D193">
            <v>1789.95</v>
          </cell>
          <cell r="E193">
            <v>459.99</v>
          </cell>
          <cell r="F193"/>
        </row>
        <row r="194">
          <cell r="A194" t="str">
            <v>OPP9E47</v>
          </cell>
          <cell r="B194">
            <v>1419.94</v>
          </cell>
          <cell r="C194">
            <v>1209.25</v>
          </cell>
          <cell r="D194">
            <v>1489.95</v>
          </cell>
          <cell r="E194">
            <v>859.91</v>
          </cell>
          <cell r="F194"/>
        </row>
        <row r="195">
          <cell r="A195" t="str">
            <v>OPP9E48</v>
          </cell>
          <cell r="B195">
            <v>1159.97</v>
          </cell>
          <cell r="C195">
            <v>1364.98</v>
          </cell>
          <cell r="D195">
            <v>1819.87</v>
          </cell>
          <cell r="E195">
            <v>712.21</v>
          </cell>
          <cell r="F195"/>
        </row>
        <row r="196">
          <cell r="A196" t="str">
            <v>OPP9E49</v>
          </cell>
          <cell r="B196">
            <v>545.88</v>
          </cell>
          <cell r="C196">
            <v>1408.6</v>
          </cell>
          <cell r="D196">
            <v>1516.83</v>
          </cell>
          <cell r="E196">
            <v>619.11</v>
          </cell>
          <cell r="F196"/>
        </row>
        <row r="197">
          <cell r="A197" t="str">
            <v>OPP9E54</v>
          </cell>
          <cell r="B197">
            <v>1338.5700000000002</v>
          </cell>
          <cell r="C197">
            <v>1219.94</v>
          </cell>
          <cell r="D197">
            <v>1508.88</v>
          </cell>
          <cell r="E197">
            <v>718.4</v>
          </cell>
          <cell r="F197"/>
        </row>
        <row r="198">
          <cell r="A198" t="str">
            <v>OPP9E64</v>
          </cell>
          <cell r="B198">
            <v>1373.5900000000001</v>
          </cell>
          <cell r="C198">
            <v>1166.1199999999999</v>
          </cell>
          <cell r="D198">
            <v>1298.2</v>
          </cell>
          <cell r="E198">
            <v>629.95000000000005</v>
          </cell>
          <cell r="F198"/>
        </row>
        <row r="199">
          <cell r="A199" t="str">
            <v>OPP9E65</v>
          </cell>
          <cell r="B199">
            <v>1079.24</v>
          </cell>
          <cell r="C199">
            <v>1353.37</v>
          </cell>
          <cell r="D199">
            <v>1705.21</v>
          </cell>
          <cell r="E199">
            <v>736.18000000000006</v>
          </cell>
          <cell r="F199"/>
        </row>
        <row r="200">
          <cell r="A200" t="str">
            <v>OPP9E67</v>
          </cell>
          <cell r="B200">
            <v>1245.9000000000001</v>
          </cell>
          <cell r="C200">
            <v>1174.73</v>
          </cell>
          <cell r="D200">
            <v>1589.94</v>
          </cell>
          <cell r="E200">
            <v>640.99</v>
          </cell>
          <cell r="F200"/>
        </row>
        <row r="201">
          <cell r="A201" t="str">
            <v>OPP9E71</v>
          </cell>
          <cell r="B201">
            <v>1606.8700000000001</v>
          </cell>
          <cell r="C201">
            <v>1504.9</v>
          </cell>
          <cell r="D201">
            <v>1630.07</v>
          </cell>
          <cell r="E201">
            <v>807.99</v>
          </cell>
          <cell r="F201"/>
        </row>
        <row r="202">
          <cell r="A202" t="str">
            <v>OPP9E72</v>
          </cell>
          <cell r="B202">
            <v>1076.42</v>
          </cell>
          <cell r="C202">
            <v>1258.78</v>
          </cell>
          <cell r="D202">
            <v>1221.42</v>
          </cell>
          <cell r="E202">
            <v>909.25</v>
          </cell>
          <cell r="F202"/>
        </row>
        <row r="203">
          <cell r="A203" t="str">
            <v>OPP9E74</v>
          </cell>
          <cell r="B203">
            <v>1518.52</v>
          </cell>
          <cell r="C203">
            <v>1479.17</v>
          </cell>
          <cell r="D203">
            <v>1764.13</v>
          </cell>
          <cell r="E203">
            <v>799</v>
          </cell>
          <cell r="F203"/>
        </row>
        <row r="204">
          <cell r="A204" t="str">
            <v>OPP9E75</v>
          </cell>
          <cell r="B204">
            <v>1267.07</v>
          </cell>
          <cell r="C204">
            <v>1220</v>
          </cell>
          <cell r="D204">
            <v>1488.4099999999999</v>
          </cell>
          <cell r="E204">
            <v>932.81999999999994</v>
          </cell>
          <cell r="F204"/>
        </row>
        <row r="205">
          <cell r="A205" t="str">
            <v>OPP9E77</v>
          </cell>
          <cell r="B205">
            <v>1259.0899999999999</v>
          </cell>
          <cell r="C205">
            <v>1079.96</v>
          </cell>
          <cell r="D205">
            <v>1329.99</v>
          </cell>
          <cell r="E205">
            <v>460</v>
          </cell>
          <cell r="F205"/>
        </row>
        <row r="206">
          <cell r="A206" t="str">
            <v>OPP9E79</v>
          </cell>
          <cell r="B206">
            <v>1314.1599999999999</v>
          </cell>
          <cell r="C206">
            <v>1579.42</v>
          </cell>
          <cell r="D206">
            <v>2019.99</v>
          </cell>
          <cell r="E206">
            <v>814.53</v>
          </cell>
          <cell r="F206"/>
        </row>
        <row r="207">
          <cell r="A207" t="str">
            <v>OPP9E85</v>
          </cell>
          <cell r="B207">
            <v>1408.62</v>
          </cell>
          <cell r="C207">
            <v>1749.99</v>
          </cell>
          <cell r="D207">
            <v>2011.97</v>
          </cell>
          <cell r="E207">
            <v>687.40000000000009</v>
          </cell>
          <cell r="F207"/>
        </row>
        <row r="208">
          <cell r="A208" t="str">
            <v>OVO9E23</v>
          </cell>
          <cell r="B208"/>
          <cell r="C208">
            <v>923</v>
          </cell>
          <cell r="D208">
            <v>1519</v>
          </cell>
          <cell r="E208">
            <v>663</v>
          </cell>
          <cell r="F208"/>
        </row>
        <row r="209">
          <cell r="A209" t="str">
            <v>OVU3684</v>
          </cell>
          <cell r="B209">
            <v>1170</v>
          </cell>
          <cell r="C209">
            <v>840</v>
          </cell>
          <cell r="D209">
            <v>1293</v>
          </cell>
          <cell r="E209">
            <v>591</v>
          </cell>
          <cell r="F209"/>
        </row>
        <row r="210">
          <cell r="A210" t="str">
            <v>OWW6369</v>
          </cell>
          <cell r="B210">
            <v>570.01</v>
          </cell>
          <cell r="C210">
            <v>930</v>
          </cell>
          <cell r="D210">
            <v>1022.64</v>
          </cell>
          <cell r="E210">
            <v>435</v>
          </cell>
          <cell r="F210"/>
        </row>
        <row r="211">
          <cell r="A211" t="str">
            <v>OXZ5034</v>
          </cell>
          <cell r="B211">
            <v>699.99</v>
          </cell>
          <cell r="C211">
            <v>562.39</v>
          </cell>
          <cell r="D211">
            <v>725.02</v>
          </cell>
          <cell r="E211">
            <v>640</v>
          </cell>
          <cell r="F211"/>
        </row>
        <row r="212">
          <cell r="A212" t="str">
            <v>OYB4542</v>
          </cell>
          <cell r="B212">
            <v>660</v>
          </cell>
          <cell r="C212">
            <v>580</v>
          </cell>
          <cell r="D212">
            <v>909.59</v>
          </cell>
          <cell r="E212">
            <v>529.98</v>
          </cell>
          <cell r="F212"/>
        </row>
        <row r="213">
          <cell r="A213" t="str">
            <v>OZV7841</v>
          </cell>
          <cell r="B213">
            <v>250</v>
          </cell>
          <cell r="C213">
            <v>1060</v>
          </cell>
          <cell r="D213">
            <v>1651.51</v>
          </cell>
          <cell r="E213">
            <v>541</v>
          </cell>
          <cell r="F213"/>
        </row>
        <row r="214">
          <cell r="A214" t="str">
            <v>PAK0164</v>
          </cell>
          <cell r="B214">
            <v>1006</v>
          </cell>
          <cell r="C214">
            <v>781</v>
          </cell>
          <cell r="D214">
            <v>1260</v>
          </cell>
          <cell r="E214">
            <v>657</v>
          </cell>
          <cell r="F214"/>
        </row>
        <row r="215">
          <cell r="A215" t="str">
            <v>PHM9815</v>
          </cell>
          <cell r="B215">
            <v>2266.3200000000002</v>
          </cell>
          <cell r="C215">
            <v>1355.41</v>
          </cell>
          <cell r="D215">
            <v>2143.1400000000003</v>
          </cell>
          <cell r="E215">
            <v>899.83999999999992</v>
          </cell>
          <cell r="F215"/>
        </row>
        <row r="216">
          <cell r="A216" t="str">
            <v>PHU6A23</v>
          </cell>
          <cell r="B216">
            <v>1118.5</v>
          </cell>
          <cell r="C216">
            <v>981.97</v>
          </cell>
          <cell r="D216">
            <v>399.99</v>
          </cell>
          <cell r="E216">
            <v>459.99</v>
          </cell>
          <cell r="F216"/>
        </row>
        <row r="217">
          <cell r="A217" t="str">
            <v>PPZ2E74</v>
          </cell>
          <cell r="B217">
            <v>1078.94</v>
          </cell>
          <cell r="C217">
            <v>1229.8699999999999</v>
          </cell>
          <cell r="D217">
            <v>1549.97</v>
          </cell>
          <cell r="E217">
            <v>629</v>
          </cell>
          <cell r="F217"/>
        </row>
        <row r="218">
          <cell r="A218" t="str">
            <v>PQY2J22</v>
          </cell>
          <cell r="B218">
            <v>1219.06</v>
          </cell>
          <cell r="C218">
            <v>726.77</v>
          </cell>
          <cell r="D218">
            <v>650</v>
          </cell>
          <cell r="E218">
            <v>500</v>
          </cell>
          <cell r="F218"/>
        </row>
        <row r="219">
          <cell r="A219" t="str">
            <v>PRM0E68</v>
          </cell>
          <cell r="B219">
            <v>1470</v>
          </cell>
          <cell r="C219">
            <v>1796.42</v>
          </cell>
          <cell r="D219">
            <v>1150</v>
          </cell>
          <cell r="E219">
            <v>640</v>
          </cell>
          <cell r="F219"/>
        </row>
        <row r="220">
          <cell r="A220" t="str">
            <v>PTL2C90</v>
          </cell>
          <cell r="B220">
            <v>1130.55</v>
          </cell>
          <cell r="C220">
            <v>1198.5899999999999</v>
          </cell>
          <cell r="D220">
            <v>1402.4</v>
          </cell>
          <cell r="E220">
            <v>729.19</v>
          </cell>
          <cell r="F220"/>
        </row>
        <row r="221">
          <cell r="A221" t="str">
            <v>PVR1F81</v>
          </cell>
          <cell r="B221">
            <v>1656.02</v>
          </cell>
          <cell r="C221">
            <v>1536.9</v>
          </cell>
          <cell r="D221">
            <v>1551.95</v>
          </cell>
          <cell r="E221">
            <v>792.15</v>
          </cell>
          <cell r="F221"/>
        </row>
        <row r="222">
          <cell r="A222" t="str">
            <v>PVR1F89</v>
          </cell>
          <cell r="B222">
            <v>780</v>
          </cell>
          <cell r="C222">
            <v>1218.1399999999999</v>
          </cell>
          <cell r="D222">
            <v>1210</v>
          </cell>
          <cell r="E222">
            <v>567.51</v>
          </cell>
          <cell r="F222"/>
        </row>
        <row r="223">
          <cell r="A223" t="str">
            <v>PVR1F90</v>
          </cell>
          <cell r="B223"/>
          <cell r="C223">
            <v>1109.26</v>
          </cell>
          <cell r="D223"/>
          <cell r="E223">
            <v>389.16999999999996</v>
          </cell>
          <cell r="F223"/>
        </row>
        <row r="224">
          <cell r="A224" t="str">
            <v>PVR1F91</v>
          </cell>
          <cell r="B224">
            <v>290</v>
          </cell>
          <cell r="C224">
            <v>840.02</v>
          </cell>
          <cell r="D224">
            <v>1546.08</v>
          </cell>
          <cell r="E224">
            <v>700</v>
          </cell>
          <cell r="F224"/>
        </row>
        <row r="225">
          <cell r="A225" t="str">
            <v>PVR1F93</v>
          </cell>
          <cell r="B225">
            <v>1662.7400000000002</v>
          </cell>
          <cell r="C225">
            <v>1907.6499999999999</v>
          </cell>
          <cell r="D225">
            <v>1220.22</v>
          </cell>
          <cell r="E225">
            <v>689.5</v>
          </cell>
          <cell r="F225"/>
        </row>
        <row r="226">
          <cell r="A226" t="str">
            <v>PVR1F97</v>
          </cell>
          <cell r="B226">
            <v>670</v>
          </cell>
          <cell r="C226">
            <v>720</v>
          </cell>
          <cell r="D226">
            <v>852</v>
          </cell>
          <cell r="E226">
            <v>300</v>
          </cell>
          <cell r="F226"/>
        </row>
        <row r="227">
          <cell r="A227" t="str">
            <v>PVR1G03</v>
          </cell>
          <cell r="B227">
            <v>1370</v>
          </cell>
          <cell r="C227">
            <v>300</v>
          </cell>
          <cell r="D227">
            <v>1497.52</v>
          </cell>
          <cell r="E227">
            <v>623</v>
          </cell>
          <cell r="F227"/>
        </row>
        <row r="228">
          <cell r="A228" t="str">
            <v>PVR3F21</v>
          </cell>
          <cell r="B228">
            <v>1550</v>
          </cell>
          <cell r="C228">
            <v>1416</v>
          </cell>
          <cell r="D228">
            <v>1130</v>
          </cell>
          <cell r="E228"/>
          <cell r="F228"/>
        </row>
        <row r="229">
          <cell r="A229" t="str">
            <v>PVR3F22</v>
          </cell>
          <cell r="B229">
            <v>1060</v>
          </cell>
          <cell r="C229">
            <v>576.13</v>
          </cell>
          <cell r="D229">
            <v>150</v>
          </cell>
          <cell r="E229">
            <v>211.98</v>
          </cell>
          <cell r="F229"/>
        </row>
        <row r="230">
          <cell r="A230" t="str">
            <v>PVR3F23</v>
          </cell>
          <cell r="B230">
            <v>1183.1099999999999</v>
          </cell>
          <cell r="C230">
            <v>917.56999999999994</v>
          </cell>
          <cell r="D230">
            <v>1533.2500000000005</v>
          </cell>
          <cell r="E230">
            <v>425.12</v>
          </cell>
          <cell r="F230"/>
        </row>
        <row r="231">
          <cell r="A231" t="str">
            <v>PVR3F24</v>
          </cell>
          <cell r="B231"/>
          <cell r="C231">
            <v>1144.6400000000001</v>
          </cell>
          <cell r="D231">
            <v>1299.58</v>
          </cell>
          <cell r="E231">
            <v>692</v>
          </cell>
          <cell r="F231"/>
        </row>
        <row r="232">
          <cell r="A232" t="str">
            <v>PVR8G37</v>
          </cell>
          <cell r="B232">
            <v>3239.8500000000004</v>
          </cell>
          <cell r="C232">
            <v>1555.25</v>
          </cell>
          <cell r="D232">
            <v>2178.5100000000002</v>
          </cell>
          <cell r="E232">
            <v>1197.52</v>
          </cell>
          <cell r="F232"/>
        </row>
        <row r="233">
          <cell r="A233" t="str">
            <v>PVR9E22</v>
          </cell>
          <cell r="B233">
            <v>1430</v>
          </cell>
          <cell r="C233">
            <v>1446.0500000000002</v>
          </cell>
          <cell r="D233">
            <v>2251.1999999999998</v>
          </cell>
          <cell r="E233">
            <v>150</v>
          </cell>
          <cell r="F233"/>
        </row>
        <row r="234">
          <cell r="A234" t="str">
            <v>PVR9E24</v>
          </cell>
          <cell r="B234">
            <v>1490.68</v>
          </cell>
          <cell r="C234">
            <v>1820.04</v>
          </cell>
          <cell r="D234">
            <v>834.01</v>
          </cell>
          <cell r="E234">
            <v>1012.18</v>
          </cell>
          <cell r="F234"/>
        </row>
        <row r="235">
          <cell r="A235" t="str">
            <v>PVR9E26</v>
          </cell>
          <cell r="B235">
            <v>1305</v>
          </cell>
          <cell r="C235">
            <v>979.03</v>
          </cell>
          <cell r="D235">
            <v>1060</v>
          </cell>
          <cell r="E235">
            <v>510</v>
          </cell>
          <cell r="F235"/>
        </row>
        <row r="236">
          <cell r="A236" t="str">
            <v>PVR9E27</v>
          </cell>
          <cell r="B236">
            <v>1270</v>
          </cell>
          <cell r="C236">
            <v>150</v>
          </cell>
          <cell r="D236">
            <v>680</v>
          </cell>
          <cell r="E236">
            <v>334.07</v>
          </cell>
          <cell r="F236"/>
        </row>
        <row r="237">
          <cell r="A237" t="str">
            <v>PVR9E28</v>
          </cell>
          <cell r="B237">
            <v>550</v>
          </cell>
          <cell r="C237">
            <v>1288</v>
          </cell>
          <cell r="D237">
            <v>1297</v>
          </cell>
          <cell r="E237">
            <v>800</v>
          </cell>
          <cell r="F237"/>
        </row>
        <row r="238">
          <cell r="A238" t="str">
            <v>PVR9E29</v>
          </cell>
          <cell r="B238">
            <v>1114</v>
          </cell>
          <cell r="C238">
            <v>1203</v>
          </cell>
          <cell r="D238">
            <v>1363</v>
          </cell>
          <cell r="E238">
            <v>540</v>
          </cell>
          <cell r="F238"/>
        </row>
        <row r="239">
          <cell r="A239" t="str">
            <v>PVR9E30</v>
          </cell>
          <cell r="B239">
            <v>780</v>
          </cell>
          <cell r="C239">
            <v>1379.92</v>
          </cell>
          <cell r="D239">
            <v>1345.42</v>
          </cell>
          <cell r="E239">
            <v>800</v>
          </cell>
          <cell r="F239"/>
        </row>
        <row r="240">
          <cell r="A240" t="str">
            <v>PVR9E31</v>
          </cell>
          <cell r="B240">
            <v>1350</v>
          </cell>
          <cell r="C240">
            <v>460</v>
          </cell>
          <cell r="D240">
            <v>1749.0700000000002</v>
          </cell>
          <cell r="E240">
            <v>620</v>
          </cell>
          <cell r="F240"/>
        </row>
        <row r="241">
          <cell r="A241" t="str">
            <v>PVR9E32</v>
          </cell>
          <cell r="B241">
            <v>1422.2</v>
          </cell>
          <cell r="C241">
            <v>1351.03</v>
          </cell>
          <cell r="D241">
            <v>1574.98</v>
          </cell>
          <cell r="E241">
            <v>610.28</v>
          </cell>
          <cell r="F241"/>
        </row>
        <row r="242">
          <cell r="A242" t="str">
            <v>PVR9E33</v>
          </cell>
          <cell r="B242"/>
          <cell r="C242"/>
          <cell r="D242">
            <v>201.37</v>
          </cell>
          <cell r="E242">
            <v>1224.8800000000001</v>
          </cell>
          <cell r="F242"/>
        </row>
        <row r="243">
          <cell r="A243" t="str">
            <v>PVR9E34</v>
          </cell>
          <cell r="B243">
            <v>1926.6000000000001</v>
          </cell>
          <cell r="C243">
            <v>1779</v>
          </cell>
          <cell r="D243">
            <v>2471.48</v>
          </cell>
          <cell r="E243">
            <v>898</v>
          </cell>
          <cell r="F243"/>
        </row>
        <row r="244">
          <cell r="A244" t="str">
            <v>PVR9E35</v>
          </cell>
          <cell r="B244">
            <v>610</v>
          </cell>
          <cell r="C244">
            <v>730</v>
          </cell>
          <cell r="D244">
            <v>1070</v>
          </cell>
          <cell r="E244">
            <v>540</v>
          </cell>
          <cell r="F244"/>
        </row>
        <row r="245">
          <cell r="A245" t="str">
            <v>PVR9E36</v>
          </cell>
          <cell r="B245">
            <v>990</v>
          </cell>
          <cell r="C245">
            <v>969.01</v>
          </cell>
          <cell r="D245">
            <v>1031.94</v>
          </cell>
          <cell r="E245">
            <v>380</v>
          </cell>
          <cell r="F245"/>
        </row>
        <row r="246">
          <cell r="A246" t="str">
            <v>PVR9E37</v>
          </cell>
          <cell r="B246">
            <v>1100</v>
          </cell>
          <cell r="C246">
            <v>1128.53</v>
          </cell>
          <cell r="D246">
            <v>996.48</v>
          </cell>
          <cell r="E246">
            <v>517.01</v>
          </cell>
          <cell r="F246"/>
        </row>
        <row r="247">
          <cell r="A247" t="str">
            <v>PVR9E38</v>
          </cell>
          <cell r="B247"/>
          <cell r="C247">
            <v>1510.65</v>
          </cell>
          <cell r="D247">
            <v>1500</v>
          </cell>
          <cell r="E247">
            <v>750</v>
          </cell>
          <cell r="F247"/>
        </row>
        <row r="248">
          <cell r="A248" t="str">
            <v>PVR9E39</v>
          </cell>
          <cell r="B248">
            <v>1200</v>
          </cell>
          <cell r="C248">
            <v>1320</v>
          </cell>
          <cell r="D248">
            <v>1648.56</v>
          </cell>
          <cell r="E248">
            <v>660</v>
          </cell>
          <cell r="F248"/>
        </row>
        <row r="249">
          <cell r="A249" t="str">
            <v>PVR9E40</v>
          </cell>
          <cell r="B249">
            <v>1774</v>
          </cell>
          <cell r="C249">
            <v>1643</v>
          </cell>
          <cell r="D249">
            <v>1882</v>
          </cell>
          <cell r="E249">
            <v>1066</v>
          </cell>
          <cell r="F249"/>
        </row>
        <row r="250">
          <cell r="A250" t="str">
            <v>PVR9E42</v>
          </cell>
          <cell r="B250">
            <v>1116.4099999999999</v>
          </cell>
          <cell r="C250">
            <v>1108</v>
          </cell>
          <cell r="D250">
            <v>1428.05</v>
          </cell>
          <cell r="E250">
            <v>650</v>
          </cell>
          <cell r="F250"/>
        </row>
        <row r="251">
          <cell r="A251" t="str">
            <v>PVR9E43</v>
          </cell>
          <cell r="B251">
            <v>1194</v>
          </cell>
          <cell r="C251">
            <v>300</v>
          </cell>
          <cell r="D251">
            <v>150</v>
          </cell>
          <cell r="E251">
            <v>503.03</v>
          </cell>
          <cell r="F251"/>
        </row>
        <row r="252">
          <cell r="A252" t="str">
            <v>PVR9E44</v>
          </cell>
          <cell r="B252">
            <v>1029.1000000000001</v>
          </cell>
          <cell r="C252">
            <v>336.45000000000005</v>
          </cell>
          <cell r="D252">
            <v>226.32</v>
          </cell>
          <cell r="E252">
            <v>450.86</v>
          </cell>
          <cell r="F252"/>
        </row>
        <row r="253">
          <cell r="A253" t="str">
            <v>PVR9E45</v>
          </cell>
          <cell r="B253"/>
          <cell r="C253">
            <v>300</v>
          </cell>
          <cell r="D253">
            <v>1988.93</v>
          </cell>
          <cell r="E253">
            <v>1111</v>
          </cell>
          <cell r="F253"/>
        </row>
        <row r="254">
          <cell r="A254" t="str">
            <v>PVR9E55</v>
          </cell>
          <cell r="B254">
            <v>1240</v>
          </cell>
          <cell r="C254">
            <v>1110</v>
          </cell>
          <cell r="D254">
            <v>1250</v>
          </cell>
          <cell r="E254">
            <v>560</v>
          </cell>
          <cell r="F254"/>
        </row>
        <row r="255">
          <cell r="A255" t="str">
            <v>PVR9E56</v>
          </cell>
          <cell r="B255">
            <v>1690</v>
          </cell>
          <cell r="C255">
            <v>1090</v>
          </cell>
          <cell r="D255">
            <v>1150</v>
          </cell>
          <cell r="E255">
            <v>100</v>
          </cell>
          <cell r="F255"/>
        </row>
        <row r="256">
          <cell r="A256" t="str">
            <v>PVR9E58</v>
          </cell>
          <cell r="B256"/>
          <cell r="C256">
            <v>445.48</v>
          </cell>
          <cell r="D256">
            <v>856.63</v>
          </cell>
          <cell r="E256">
            <v>686.53</v>
          </cell>
          <cell r="F256"/>
        </row>
        <row r="257">
          <cell r="A257" t="str">
            <v>PVR9E62</v>
          </cell>
          <cell r="B257"/>
          <cell r="C257"/>
          <cell r="D257"/>
          <cell r="E257">
            <v>400</v>
          </cell>
          <cell r="F257"/>
        </row>
        <row r="258">
          <cell r="A258" t="str">
            <v>PVR9E63</v>
          </cell>
          <cell r="B258"/>
          <cell r="C258"/>
          <cell r="D258">
            <v>513.81999999999994</v>
          </cell>
          <cell r="E258">
            <v>1151.2</v>
          </cell>
          <cell r="F258"/>
        </row>
        <row r="259">
          <cell r="A259" t="str">
            <v>PVR9E64</v>
          </cell>
          <cell r="B259">
            <v>1059.9000000000001</v>
          </cell>
          <cell r="C259">
            <v>1149.94</v>
          </cell>
          <cell r="D259">
            <v>1243.47</v>
          </cell>
          <cell r="E259">
            <v>650</v>
          </cell>
          <cell r="F259"/>
        </row>
        <row r="260">
          <cell r="A260" t="str">
            <v>PWG3B69</v>
          </cell>
          <cell r="B260">
            <v>2860.7</v>
          </cell>
          <cell r="C260">
            <v>2323.2399999999998</v>
          </cell>
          <cell r="D260">
            <v>2579.4499999999998</v>
          </cell>
          <cell r="E260">
            <v>1628.16</v>
          </cell>
          <cell r="F260"/>
        </row>
        <row r="261">
          <cell r="A261" t="str">
            <v>PWG3B72</v>
          </cell>
          <cell r="B261">
            <v>1528.67</v>
          </cell>
          <cell r="C261">
            <v>1447.34</v>
          </cell>
          <cell r="D261">
            <v>1707.17</v>
          </cell>
          <cell r="E261">
            <v>669.28</v>
          </cell>
          <cell r="F261"/>
        </row>
        <row r="262">
          <cell r="A262" t="str">
            <v>PWG3B74</v>
          </cell>
          <cell r="B262">
            <v>709.4</v>
          </cell>
          <cell r="C262">
            <v>1035.24</v>
          </cell>
          <cell r="D262">
            <v>1677.91</v>
          </cell>
          <cell r="E262">
            <v>647.68000000000006</v>
          </cell>
          <cell r="F262"/>
        </row>
        <row r="263">
          <cell r="A263" t="str">
            <v>PWG3B76</v>
          </cell>
          <cell r="B263"/>
          <cell r="C263"/>
          <cell r="D263"/>
          <cell r="E263">
            <v>640</v>
          </cell>
          <cell r="F263"/>
        </row>
        <row r="264">
          <cell r="A264" t="str">
            <v>PWG3B78</v>
          </cell>
          <cell r="B264">
            <v>1160</v>
          </cell>
          <cell r="C264">
            <v>1160</v>
          </cell>
          <cell r="D264">
            <v>1640.74</v>
          </cell>
          <cell r="E264">
            <v>870</v>
          </cell>
          <cell r="F264"/>
        </row>
        <row r="265">
          <cell r="A265" t="str">
            <v>PWG3B79</v>
          </cell>
          <cell r="B265">
            <v>2047.9299999999998</v>
          </cell>
          <cell r="C265">
            <v>1838.98</v>
          </cell>
          <cell r="D265">
            <v>2153.2799999999997</v>
          </cell>
          <cell r="E265">
            <v>985</v>
          </cell>
          <cell r="F265"/>
        </row>
        <row r="266">
          <cell r="A266" t="str">
            <v>PWG3B82</v>
          </cell>
          <cell r="B266">
            <v>1764.03</v>
          </cell>
          <cell r="C266">
            <v>2118.5200000000004</v>
          </cell>
          <cell r="D266">
            <v>2587.3799999999997</v>
          </cell>
          <cell r="E266">
            <v>1326.16</v>
          </cell>
          <cell r="F266"/>
        </row>
        <row r="267">
          <cell r="A267" t="str">
            <v>PWG3B86</v>
          </cell>
          <cell r="B267">
            <v>1944.3400000000001</v>
          </cell>
          <cell r="C267">
            <v>2378.04</v>
          </cell>
          <cell r="D267">
            <v>2448.62</v>
          </cell>
          <cell r="E267">
            <v>1149.3699999999999</v>
          </cell>
          <cell r="F267"/>
        </row>
        <row r="268">
          <cell r="A268" t="str">
            <v>PWG3B87</v>
          </cell>
          <cell r="B268">
            <v>1079.0999999999999</v>
          </cell>
          <cell r="C268">
            <v>980.96</v>
          </cell>
          <cell r="D268">
            <v>1305.92</v>
          </cell>
          <cell r="E268">
            <v>728.54</v>
          </cell>
          <cell r="F268"/>
        </row>
        <row r="269">
          <cell r="A269" t="str">
            <v>PWG3B89</v>
          </cell>
          <cell r="B269">
            <v>3692.5300000000007</v>
          </cell>
          <cell r="C269">
            <v>2377.3999999999996</v>
          </cell>
          <cell r="D269">
            <v>3369.8900000000003</v>
          </cell>
          <cell r="E269">
            <v>1653.34</v>
          </cell>
          <cell r="F269"/>
        </row>
        <row r="270">
          <cell r="A270" t="str">
            <v>PWR7576</v>
          </cell>
          <cell r="B270">
            <v>943.78</v>
          </cell>
          <cell r="C270">
            <v>1062.33</v>
          </cell>
          <cell r="D270"/>
          <cell r="E270">
            <v>670.84</v>
          </cell>
          <cell r="F270"/>
        </row>
        <row r="271">
          <cell r="A271" t="str">
            <v>PXS0E69</v>
          </cell>
          <cell r="B271">
            <v>1370</v>
          </cell>
          <cell r="C271">
            <v>1358</v>
          </cell>
          <cell r="D271">
            <v>1195</v>
          </cell>
          <cell r="E271">
            <v>750</v>
          </cell>
          <cell r="F271"/>
        </row>
        <row r="272">
          <cell r="A272" t="str">
            <v>PXS0E71</v>
          </cell>
          <cell r="B272">
            <v>909.65</v>
          </cell>
          <cell r="C272">
            <v>780</v>
          </cell>
          <cell r="D272">
            <v>880</v>
          </cell>
          <cell r="E272">
            <v>574</v>
          </cell>
          <cell r="F272"/>
        </row>
        <row r="273">
          <cell r="A273" t="str">
            <v>PXS0E72</v>
          </cell>
          <cell r="B273">
            <v>469.91999999999996</v>
          </cell>
          <cell r="C273"/>
          <cell r="D273">
            <v>200.03</v>
          </cell>
          <cell r="E273">
            <v>369.15999999999997</v>
          </cell>
          <cell r="F273"/>
        </row>
        <row r="274">
          <cell r="A274" t="str">
            <v>PXS0E74</v>
          </cell>
          <cell r="B274"/>
          <cell r="C274">
            <v>150</v>
          </cell>
          <cell r="D274">
            <v>1113</v>
          </cell>
          <cell r="E274">
            <v>490</v>
          </cell>
          <cell r="F274"/>
        </row>
        <row r="275">
          <cell r="A275" t="str">
            <v>PXS0E75</v>
          </cell>
          <cell r="B275">
            <v>1355.35</v>
          </cell>
          <cell r="C275">
            <v>1423</v>
          </cell>
          <cell r="D275">
            <v>1820</v>
          </cell>
          <cell r="E275">
            <v>302</v>
          </cell>
          <cell r="F275"/>
        </row>
        <row r="276">
          <cell r="A276" t="str">
            <v>PXS0E77</v>
          </cell>
          <cell r="B276">
            <v>490</v>
          </cell>
          <cell r="C276"/>
          <cell r="D276"/>
          <cell r="E276">
            <v>150</v>
          </cell>
          <cell r="F276"/>
        </row>
        <row r="277">
          <cell r="A277" t="str">
            <v>PXS0E79</v>
          </cell>
          <cell r="B277">
            <v>1159.9099999999999</v>
          </cell>
          <cell r="C277">
            <v>920</v>
          </cell>
          <cell r="D277">
            <v>696</v>
          </cell>
          <cell r="E277">
            <v>543</v>
          </cell>
          <cell r="F277"/>
        </row>
        <row r="278">
          <cell r="A278" t="str">
            <v>PXS0E83</v>
          </cell>
          <cell r="B278">
            <v>104.42</v>
          </cell>
          <cell r="C278">
            <v>50</v>
          </cell>
          <cell r="D278">
            <v>249.56</v>
          </cell>
          <cell r="E278"/>
          <cell r="F278"/>
        </row>
        <row r="279">
          <cell r="A279" t="str">
            <v>PXS0E84</v>
          </cell>
          <cell r="B279">
            <v>999.58</v>
          </cell>
          <cell r="C279">
            <v>1120</v>
          </cell>
          <cell r="D279">
            <v>700</v>
          </cell>
          <cell r="E279">
            <v>550</v>
          </cell>
          <cell r="F279"/>
        </row>
        <row r="280">
          <cell r="A280" t="str">
            <v>PXS0E87</v>
          </cell>
          <cell r="B280">
            <v>100</v>
          </cell>
          <cell r="C280"/>
          <cell r="D280">
            <v>497.34000000000003</v>
          </cell>
          <cell r="E280">
            <v>744.66</v>
          </cell>
          <cell r="F280"/>
        </row>
        <row r="281">
          <cell r="A281" t="str">
            <v>PXS0E88</v>
          </cell>
          <cell r="B281">
            <v>364.23</v>
          </cell>
          <cell r="C281">
            <v>987.74</v>
          </cell>
          <cell r="D281">
            <v>934.3</v>
          </cell>
          <cell r="E281">
            <v>1138.8600000000001</v>
          </cell>
          <cell r="F281"/>
        </row>
        <row r="282">
          <cell r="A282" t="str">
            <v>PXS0E89</v>
          </cell>
          <cell r="B282">
            <v>1644.57</v>
          </cell>
          <cell r="C282">
            <v>1484</v>
          </cell>
          <cell r="D282">
            <v>1628.3899999999999</v>
          </cell>
          <cell r="E282">
            <v>800</v>
          </cell>
          <cell r="F282"/>
        </row>
        <row r="283">
          <cell r="A283" t="str">
            <v>PXS0E91</v>
          </cell>
          <cell r="B283">
            <v>249.97</v>
          </cell>
          <cell r="C283">
            <v>948.91000000000008</v>
          </cell>
          <cell r="D283">
            <v>1432.28</v>
          </cell>
          <cell r="E283">
            <v>899.92</v>
          </cell>
          <cell r="F283"/>
        </row>
        <row r="284">
          <cell r="A284" t="str">
            <v>PXS0E92</v>
          </cell>
          <cell r="B284">
            <v>1158</v>
          </cell>
          <cell r="C284">
            <v>1108</v>
          </cell>
          <cell r="D284">
            <v>1304</v>
          </cell>
          <cell r="E284">
            <v>600</v>
          </cell>
          <cell r="F284"/>
        </row>
        <row r="285">
          <cell r="A285" t="str">
            <v>PXS0E93</v>
          </cell>
          <cell r="B285">
            <v>1544</v>
          </cell>
          <cell r="C285">
            <v>1556</v>
          </cell>
          <cell r="D285">
            <v>1772</v>
          </cell>
          <cell r="E285">
            <v>846</v>
          </cell>
          <cell r="F285"/>
        </row>
        <row r="286">
          <cell r="A286" t="str">
            <v>PXS0E94</v>
          </cell>
          <cell r="B286">
            <v>1896.94</v>
          </cell>
          <cell r="C286">
            <v>1038.94</v>
          </cell>
          <cell r="D286">
            <v>1190</v>
          </cell>
          <cell r="E286">
            <v>383.96000000000004</v>
          </cell>
          <cell r="F286"/>
        </row>
        <row r="287">
          <cell r="A287" t="str">
            <v>PXS0E96</v>
          </cell>
          <cell r="B287">
            <v>140</v>
          </cell>
          <cell r="C287">
            <v>935.70999999999992</v>
          </cell>
          <cell r="D287">
            <v>1640.51</v>
          </cell>
          <cell r="E287">
            <v>523.71</v>
          </cell>
          <cell r="F287"/>
        </row>
        <row r="288">
          <cell r="A288" t="str">
            <v>PXS0E97</v>
          </cell>
          <cell r="B288">
            <v>2365.3200000000002</v>
          </cell>
          <cell r="C288">
            <v>1651.72</v>
          </cell>
          <cell r="D288">
            <v>591.16999999999996</v>
          </cell>
          <cell r="E288">
            <v>893.04</v>
          </cell>
          <cell r="F288"/>
        </row>
        <row r="289">
          <cell r="A289" t="str">
            <v>PXS0E98</v>
          </cell>
          <cell r="B289"/>
          <cell r="C289">
            <v>522.54999999999995</v>
          </cell>
          <cell r="D289">
            <v>1126.58</v>
          </cell>
          <cell r="E289">
            <v>679.79</v>
          </cell>
          <cell r="F289"/>
        </row>
        <row r="290">
          <cell r="A290" t="str">
            <v>PXS0F00</v>
          </cell>
          <cell r="B290">
            <v>799.44</v>
          </cell>
          <cell r="C290">
            <v>1536</v>
          </cell>
          <cell r="D290">
            <v>1519.76</v>
          </cell>
          <cell r="E290">
            <v>687.5</v>
          </cell>
          <cell r="F290"/>
        </row>
        <row r="291">
          <cell r="A291" t="str">
            <v>PXS0F01</v>
          </cell>
          <cell r="B291">
            <v>1610</v>
          </cell>
          <cell r="C291">
            <v>1503</v>
          </cell>
          <cell r="D291">
            <v>1685</v>
          </cell>
          <cell r="E291">
            <v>610</v>
          </cell>
          <cell r="F291"/>
        </row>
        <row r="292">
          <cell r="A292" t="str">
            <v>PXS0F24</v>
          </cell>
          <cell r="B292">
            <v>1260</v>
          </cell>
          <cell r="C292"/>
          <cell r="D292"/>
          <cell r="E292"/>
          <cell r="F292"/>
        </row>
        <row r="293">
          <cell r="A293" t="str">
            <v>PXS0F39</v>
          </cell>
          <cell r="B293">
            <v>1595.69</v>
          </cell>
          <cell r="C293">
            <v>1133.19</v>
          </cell>
          <cell r="D293">
            <v>1399.99</v>
          </cell>
          <cell r="E293">
            <v>450</v>
          </cell>
          <cell r="F293"/>
        </row>
        <row r="294">
          <cell r="A294" t="str">
            <v>PXS0F41</v>
          </cell>
          <cell r="B294"/>
          <cell r="C294">
            <v>273.06</v>
          </cell>
          <cell r="D294">
            <v>720</v>
          </cell>
          <cell r="E294">
            <v>300</v>
          </cell>
          <cell r="F294"/>
        </row>
        <row r="295">
          <cell r="A295" t="str">
            <v>PXS0F52</v>
          </cell>
          <cell r="B295">
            <v>992.81999999999994</v>
          </cell>
          <cell r="C295"/>
          <cell r="D295">
            <v>953.99</v>
          </cell>
          <cell r="E295">
            <v>400</v>
          </cell>
          <cell r="F295"/>
        </row>
        <row r="296">
          <cell r="A296" t="str">
            <v>PZB9F77</v>
          </cell>
          <cell r="B296">
            <v>5259.0199999999995</v>
          </cell>
          <cell r="C296">
            <v>595.33000000000004</v>
          </cell>
          <cell r="D296">
            <v>1598.4499999999998</v>
          </cell>
          <cell r="E296">
            <v>1304.2900000000002</v>
          </cell>
          <cell r="F296"/>
        </row>
        <row r="297">
          <cell r="A297" t="str">
            <v>PZR0C99</v>
          </cell>
          <cell r="B297">
            <v>369.46000000000004</v>
          </cell>
          <cell r="C297">
            <v>494</v>
          </cell>
          <cell r="D297">
            <v>738.5</v>
          </cell>
          <cell r="E297">
            <v>244.5</v>
          </cell>
          <cell r="F297"/>
        </row>
        <row r="298">
          <cell r="A298" t="str">
            <v>QAH6B55</v>
          </cell>
          <cell r="B298">
            <v>1046.58</v>
          </cell>
          <cell r="C298">
            <v>1080.6299999999999</v>
          </cell>
          <cell r="D298">
            <v>2153.6600000000003</v>
          </cell>
          <cell r="E298">
            <v>779.53000000000009</v>
          </cell>
          <cell r="F298"/>
        </row>
        <row r="299">
          <cell r="A299" t="str">
            <v>QAR1895</v>
          </cell>
          <cell r="B299">
            <v>1497.96</v>
          </cell>
          <cell r="C299">
            <v>1418.46</v>
          </cell>
          <cell r="D299">
            <v>1806.84</v>
          </cell>
          <cell r="E299">
            <v>212</v>
          </cell>
          <cell r="F299"/>
        </row>
        <row r="300">
          <cell r="A300" t="str">
            <v>QBF3B25</v>
          </cell>
          <cell r="B300">
            <v>1133.82</v>
          </cell>
          <cell r="C300">
            <v>1241.8999999999999</v>
          </cell>
          <cell r="D300">
            <v>1764.9500000000003</v>
          </cell>
          <cell r="E300">
            <v>1158.2199999999998</v>
          </cell>
          <cell r="F300"/>
        </row>
        <row r="301">
          <cell r="A301" t="str">
            <v>QEJ5A45</v>
          </cell>
          <cell r="B301">
            <v>1158.79</v>
          </cell>
          <cell r="C301">
            <v>1154</v>
          </cell>
          <cell r="D301">
            <v>1209.52</v>
          </cell>
          <cell r="E301">
            <v>671.33999999999992</v>
          </cell>
          <cell r="F301"/>
        </row>
        <row r="302">
          <cell r="A302" t="str">
            <v>QEO2C23</v>
          </cell>
          <cell r="B302">
            <v>749.85</v>
          </cell>
          <cell r="C302">
            <v>920</v>
          </cell>
          <cell r="D302">
            <v>1272.3600000000001</v>
          </cell>
          <cell r="E302">
            <v>460</v>
          </cell>
          <cell r="F302"/>
        </row>
        <row r="303">
          <cell r="A303" t="str">
            <v>QEX9057</v>
          </cell>
          <cell r="B303">
            <v>1160.0899999999999</v>
          </cell>
          <cell r="C303">
            <v>1157.47</v>
          </cell>
          <cell r="D303">
            <v>1388.51</v>
          </cell>
          <cell r="E303">
            <v>518.92999999999995</v>
          </cell>
          <cell r="F303"/>
        </row>
        <row r="304">
          <cell r="A304" t="str">
            <v>QEZ4751</v>
          </cell>
          <cell r="B304">
            <v>644.9</v>
          </cell>
          <cell r="C304">
            <v>919.96</v>
          </cell>
          <cell r="D304">
            <v>898.12</v>
          </cell>
          <cell r="E304">
            <v>559.92000000000007</v>
          </cell>
          <cell r="F304"/>
        </row>
        <row r="305">
          <cell r="A305" t="str">
            <v>QHV6328</v>
          </cell>
          <cell r="B305">
            <v>673.69</v>
          </cell>
          <cell r="C305">
            <v>469.36</v>
          </cell>
          <cell r="D305">
            <v>516.59</v>
          </cell>
          <cell r="E305">
            <v>595.14</v>
          </cell>
          <cell r="F305"/>
        </row>
        <row r="306">
          <cell r="A306" t="str">
            <v>QKB8I10</v>
          </cell>
          <cell r="B306">
            <v>1400</v>
          </cell>
          <cell r="C306">
            <v>230</v>
          </cell>
          <cell r="D306">
            <v>990</v>
          </cell>
          <cell r="E306">
            <v>598.18000000000006</v>
          </cell>
          <cell r="F306"/>
        </row>
        <row r="307">
          <cell r="A307" t="str">
            <v>QKF4069</v>
          </cell>
          <cell r="B307">
            <v>877.2</v>
          </cell>
          <cell r="C307">
            <v>919</v>
          </cell>
          <cell r="D307">
            <v>1020.98</v>
          </cell>
          <cell r="E307">
            <v>560</v>
          </cell>
          <cell r="F307"/>
        </row>
        <row r="308">
          <cell r="A308" t="str">
            <v>QLP9G23</v>
          </cell>
          <cell r="B308">
            <v>919.97</v>
          </cell>
          <cell r="C308">
            <v>919.97</v>
          </cell>
          <cell r="D308">
            <v>1149.99</v>
          </cell>
          <cell r="E308">
            <v>460</v>
          </cell>
          <cell r="F308"/>
        </row>
        <row r="309">
          <cell r="A309" t="str">
            <v>QMY0B18</v>
          </cell>
          <cell r="B309">
            <v>1433.81</v>
          </cell>
          <cell r="C309">
            <v>1910.2099999999998</v>
          </cell>
          <cell r="D309">
            <v>1503.98</v>
          </cell>
          <cell r="E309">
            <v>1010.24</v>
          </cell>
          <cell r="F309"/>
        </row>
        <row r="310">
          <cell r="A310" t="str">
            <v>QMZ3E85</v>
          </cell>
          <cell r="B310">
            <v>1914.94</v>
          </cell>
          <cell r="C310">
            <v>1248.3900000000001</v>
          </cell>
          <cell r="D310">
            <v>1373.75</v>
          </cell>
          <cell r="E310">
            <v>194.94</v>
          </cell>
          <cell r="F310"/>
        </row>
        <row r="311">
          <cell r="A311" t="str">
            <v>QMZ3G53</v>
          </cell>
          <cell r="B311">
            <v>2822.5800000000008</v>
          </cell>
          <cell r="C311">
            <v>2538.38</v>
          </cell>
          <cell r="D311">
            <v>3222.3399999999997</v>
          </cell>
          <cell r="E311">
            <v>1657.75</v>
          </cell>
          <cell r="F311"/>
        </row>
        <row r="312">
          <cell r="A312" t="str">
            <v>QMZ7J24</v>
          </cell>
          <cell r="B312">
            <v>1399.7900000000002</v>
          </cell>
          <cell r="C312">
            <v>1388.7</v>
          </cell>
          <cell r="D312">
            <v>1576.33</v>
          </cell>
          <cell r="E312">
            <v>679.99</v>
          </cell>
          <cell r="F312"/>
        </row>
        <row r="313">
          <cell r="A313" t="str">
            <v>QOV0G89</v>
          </cell>
          <cell r="B313"/>
          <cell r="C313"/>
          <cell r="D313">
            <v>919.98</v>
          </cell>
          <cell r="E313">
            <v>459.99</v>
          </cell>
          <cell r="F313"/>
        </row>
        <row r="314">
          <cell r="A314" t="str">
            <v>QPM2H79</v>
          </cell>
          <cell r="B314">
            <v>1216.5900000000001</v>
          </cell>
          <cell r="C314">
            <v>1300</v>
          </cell>
          <cell r="D314">
            <v>1183.1399999999999</v>
          </cell>
          <cell r="E314"/>
          <cell r="F314"/>
        </row>
        <row r="315">
          <cell r="A315" t="str">
            <v>QQQ0H78</v>
          </cell>
          <cell r="B315">
            <v>885.64999999999986</v>
          </cell>
          <cell r="C315">
            <v>829.15</v>
          </cell>
          <cell r="D315">
            <v>1169.0899999999999</v>
          </cell>
          <cell r="E315">
            <v>605.09999999999991</v>
          </cell>
          <cell r="F315"/>
        </row>
        <row r="316">
          <cell r="A316" t="str">
            <v>QQT3I97</v>
          </cell>
          <cell r="B316">
            <v>1181.4299999999998</v>
          </cell>
          <cell r="C316">
            <v>1030.8400000000001</v>
          </cell>
          <cell r="D316">
            <v>1303.82</v>
          </cell>
          <cell r="E316">
            <v>687.42</v>
          </cell>
          <cell r="F316"/>
        </row>
        <row r="317">
          <cell r="A317" t="str">
            <v>QQT4A72</v>
          </cell>
          <cell r="B317">
            <v>1522.13</v>
          </cell>
          <cell r="C317">
            <v>1242.33</v>
          </cell>
          <cell r="D317">
            <v>1511.84</v>
          </cell>
          <cell r="E317">
            <v>600.56999999999994</v>
          </cell>
          <cell r="F317"/>
        </row>
        <row r="318">
          <cell r="A318" t="str">
            <v>QQV2E57</v>
          </cell>
          <cell r="B318">
            <v>225.17</v>
          </cell>
          <cell r="C318">
            <v>611.65</v>
          </cell>
          <cell r="D318">
            <v>848.23</v>
          </cell>
          <cell r="E318">
            <v>420.64</v>
          </cell>
          <cell r="F318"/>
        </row>
        <row r="319">
          <cell r="A319" t="str">
            <v>QQX5H02</v>
          </cell>
          <cell r="B319">
            <v>1060</v>
          </cell>
          <cell r="C319">
            <v>1079.9100000000001</v>
          </cell>
          <cell r="D319">
            <v>1389.71</v>
          </cell>
          <cell r="E319">
            <v>1079.95</v>
          </cell>
          <cell r="F319"/>
        </row>
        <row r="320">
          <cell r="A320" t="str">
            <v>QQY2F99</v>
          </cell>
          <cell r="B320">
            <v>2266.3499999999995</v>
          </cell>
          <cell r="C320">
            <v>1229.92</v>
          </cell>
          <cell r="D320">
            <v>1522.94</v>
          </cell>
          <cell r="E320">
            <v>459.99</v>
          </cell>
          <cell r="F320"/>
        </row>
        <row r="321">
          <cell r="A321" t="str">
            <v>QQY6F01</v>
          </cell>
          <cell r="B321">
            <v>704</v>
          </cell>
          <cell r="C321">
            <v>1265.97</v>
          </cell>
          <cell r="D321">
            <v>1031.7399999999998</v>
          </cell>
          <cell r="E321">
            <v>441.54</v>
          </cell>
          <cell r="F321"/>
        </row>
        <row r="322">
          <cell r="A322" t="str">
            <v>QQY8G97</v>
          </cell>
          <cell r="B322">
            <v>791.74</v>
          </cell>
          <cell r="C322">
            <v>1733.23</v>
          </cell>
          <cell r="D322">
            <v>2396</v>
          </cell>
          <cell r="E322">
            <v>1303.78</v>
          </cell>
          <cell r="F322"/>
        </row>
        <row r="323">
          <cell r="A323" t="str">
            <v>QQY8J35</v>
          </cell>
          <cell r="B323">
            <v>1409.82</v>
          </cell>
          <cell r="C323">
            <v>1320</v>
          </cell>
          <cell r="D323">
            <v>1168.08</v>
          </cell>
          <cell r="E323">
            <v>780</v>
          </cell>
          <cell r="F323"/>
        </row>
        <row r="324">
          <cell r="A324" t="str">
            <v>QQZ6H16</v>
          </cell>
          <cell r="B324">
            <v>786.45</v>
          </cell>
          <cell r="C324">
            <v>1097.43</v>
          </cell>
          <cell r="D324">
            <v>1262.54</v>
          </cell>
          <cell r="E324">
            <v>576.01</v>
          </cell>
          <cell r="F324"/>
        </row>
        <row r="325">
          <cell r="A325" t="str">
            <v>QTR3268</v>
          </cell>
          <cell r="B325">
            <v>963</v>
          </cell>
          <cell r="C325">
            <v>814</v>
          </cell>
          <cell r="D325">
            <v>1333</v>
          </cell>
          <cell r="E325">
            <v>629</v>
          </cell>
          <cell r="F325"/>
        </row>
        <row r="326">
          <cell r="A326" t="str">
            <v>QUD8A35</v>
          </cell>
          <cell r="B326">
            <v>1256.8799999999999</v>
          </cell>
          <cell r="C326">
            <v>938.82999999999993</v>
          </cell>
          <cell r="D326">
            <v>1293.74</v>
          </cell>
          <cell r="E326">
            <v>552</v>
          </cell>
          <cell r="F326"/>
        </row>
        <row r="327">
          <cell r="A327" t="str">
            <v>QUT5G94</v>
          </cell>
          <cell r="B327">
            <v>1238.3800000000001</v>
          </cell>
          <cell r="C327">
            <v>1105.8400000000001</v>
          </cell>
          <cell r="D327">
            <v>1334.1699999999998</v>
          </cell>
          <cell r="E327">
            <v>567.57000000000005</v>
          </cell>
          <cell r="F327"/>
        </row>
        <row r="328">
          <cell r="A328" t="str">
            <v>QVD3C29</v>
          </cell>
          <cell r="B328">
            <v>1170</v>
          </cell>
          <cell r="C328">
            <v>1078.43</v>
          </cell>
          <cell r="D328">
            <v>720</v>
          </cell>
          <cell r="E328">
            <v>480</v>
          </cell>
          <cell r="F328"/>
        </row>
        <row r="329">
          <cell r="A329" t="str">
            <v>QVT0G77</v>
          </cell>
          <cell r="B329">
            <v>1039.9100000000001</v>
          </cell>
          <cell r="C329">
            <v>970.77</v>
          </cell>
          <cell r="D329">
            <v>1151.68</v>
          </cell>
          <cell r="E329">
            <v>599.96</v>
          </cell>
          <cell r="F329"/>
        </row>
        <row r="330">
          <cell r="A330" t="str">
            <v>QWW2C69</v>
          </cell>
          <cell r="B330">
            <v>1020</v>
          </cell>
          <cell r="C330">
            <v>1080</v>
          </cell>
          <cell r="D330">
            <v>1250</v>
          </cell>
          <cell r="E330">
            <v>560</v>
          </cell>
          <cell r="F330"/>
        </row>
        <row r="331">
          <cell r="A331" t="str">
            <v>QXJ2G75</v>
          </cell>
          <cell r="B331">
            <v>210</v>
          </cell>
          <cell r="C331"/>
          <cell r="D331"/>
          <cell r="E331"/>
          <cell r="F331"/>
        </row>
        <row r="332">
          <cell r="A332" t="str">
            <v>QXO2I40</v>
          </cell>
          <cell r="B332">
            <v>1304.05</v>
          </cell>
          <cell r="C332">
            <v>1160.6600000000001</v>
          </cell>
          <cell r="D332">
            <v>1414.6</v>
          </cell>
          <cell r="E332">
            <v>683.04</v>
          </cell>
          <cell r="F332"/>
        </row>
        <row r="333">
          <cell r="A333" t="str">
            <v>QXO2I47</v>
          </cell>
          <cell r="B333">
            <v>1279.9000000000001</v>
          </cell>
          <cell r="C333">
            <v>1163.48</v>
          </cell>
          <cell r="D333">
            <v>1430.0700000000002</v>
          </cell>
          <cell r="E333">
            <v>229.84</v>
          </cell>
          <cell r="F333"/>
        </row>
        <row r="334">
          <cell r="A334" t="str">
            <v>QXO2J11</v>
          </cell>
          <cell r="B334">
            <v>2378.3199999999997</v>
          </cell>
          <cell r="C334">
            <v>827.35</v>
          </cell>
          <cell r="D334">
            <v>1007.1299999999999</v>
          </cell>
          <cell r="E334">
            <v>1154.94</v>
          </cell>
          <cell r="F334"/>
        </row>
        <row r="335">
          <cell r="A335" t="str">
            <v>QXO2J12</v>
          </cell>
          <cell r="B335">
            <v>1080</v>
          </cell>
          <cell r="C335">
            <v>999.33</v>
          </cell>
          <cell r="D335">
            <v>1145.4199999999998</v>
          </cell>
          <cell r="E335">
            <v>558.5</v>
          </cell>
          <cell r="F335"/>
        </row>
        <row r="336">
          <cell r="A336" t="str">
            <v>QXO2J16</v>
          </cell>
          <cell r="B336">
            <v>1278.72</v>
          </cell>
          <cell r="C336">
            <v>1709.8500000000001</v>
          </cell>
          <cell r="D336">
            <v>2058.75</v>
          </cell>
          <cell r="E336">
            <v>879.95</v>
          </cell>
          <cell r="F336"/>
        </row>
        <row r="337">
          <cell r="A337" t="str">
            <v>QXO2J18</v>
          </cell>
          <cell r="B337">
            <v>1696.7400000000002</v>
          </cell>
          <cell r="C337">
            <v>1757</v>
          </cell>
          <cell r="D337">
            <v>869.89</v>
          </cell>
          <cell r="E337">
            <v>839.93000000000006</v>
          </cell>
          <cell r="F337"/>
        </row>
        <row r="338">
          <cell r="A338" t="str">
            <v>QXO2J19</v>
          </cell>
          <cell r="B338">
            <v>1212.28</v>
          </cell>
          <cell r="C338">
            <v>1895.13</v>
          </cell>
          <cell r="D338">
            <v>2867.36</v>
          </cell>
          <cell r="E338">
            <v>403.84</v>
          </cell>
          <cell r="F338"/>
        </row>
        <row r="339">
          <cell r="A339" t="str">
            <v>QXO2J21</v>
          </cell>
          <cell r="B339">
            <v>995.22</v>
          </cell>
          <cell r="C339">
            <v>1316.19</v>
          </cell>
          <cell r="D339">
            <v>1349.46</v>
          </cell>
          <cell r="E339">
            <v>148.88999999999999</v>
          </cell>
          <cell r="F339"/>
        </row>
        <row r="340">
          <cell r="A340" t="str">
            <v>QXQ2D98</v>
          </cell>
          <cell r="B340">
            <v>1200.04</v>
          </cell>
          <cell r="C340">
            <v>1050</v>
          </cell>
          <cell r="D340">
            <v>1359.93</v>
          </cell>
          <cell r="E340">
            <v>731.59000000000015</v>
          </cell>
          <cell r="F340"/>
        </row>
        <row r="341">
          <cell r="A341" t="str">
            <v>QZT4G44</v>
          </cell>
          <cell r="B341">
            <v>917.87000000000012</v>
          </cell>
          <cell r="C341">
            <v>909.96</v>
          </cell>
          <cell r="D341">
            <v>1129.93</v>
          </cell>
          <cell r="E341">
            <v>459.97</v>
          </cell>
          <cell r="F341"/>
        </row>
        <row r="342">
          <cell r="A342" t="str">
            <v>QZY8I84</v>
          </cell>
          <cell r="B342">
            <v>1261.95</v>
          </cell>
          <cell r="C342">
            <v>836.06</v>
          </cell>
          <cell r="D342">
            <v>1290</v>
          </cell>
          <cell r="E342">
            <v>759.99</v>
          </cell>
          <cell r="F342"/>
        </row>
        <row r="343">
          <cell r="A343" t="str">
            <v>RBV9F70</v>
          </cell>
          <cell r="B343">
            <v>1060</v>
          </cell>
          <cell r="C343">
            <v>680</v>
          </cell>
          <cell r="D343">
            <v>2310</v>
          </cell>
          <cell r="E343">
            <v>838.1</v>
          </cell>
          <cell r="F343"/>
        </row>
        <row r="344">
          <cell r="A344" t="str">
            <v>RBW4H70</v>
          </cell>
          <cell r="B344">
            <v>2244.92</v>
          </cell>
          <cell r="C344">
            <v>1845.04</v>
          </cell>
          <cell r="D344">
            <v>1410</v>
          </cell>
          <cell r="E344">
            <v>785.97</v>
          </cell>
          <cell r="F344"/>
        </row>
        <row r="345">
          <cell r="A345" t="str">
            <v>RBY8C01</v>
          </cell>
          <cell r="B345">
            <v>850</v>
          </cell>
          <cell r="C345"/>
          <cell r="D345"/>
          <cell r="E345"/>
          <cell r="F345"/>
        </row>
        <row r="346">
          <cell r="A346" t="str">
            <v>RCI5I05</v>
          </cell>
          <cell r="B346"/>
          <cell r="C346">
            <v>1280</v>
          </cell>
          <cell r="D346">
            <v>1490</v>
          </cell>
          <cell r="E346">
            <v>680</v>
          </cell>
          <cell r="F346"/>
        </row>
        <row r="347">
          <cell r="A347" t="str">
            <v>RDT8A91</v>
          </cell>
          <cell r="B347">
            <v>1020.8000000000001</v>
          </cell>
          <cell r="C347">
            <v>1797.65</v>
          </cell>
          <cell r="D347">
            <v>1832.1</v>
          </cell>
          <cell r="E347">
            <v>1131.8700000000001</v>
          </cell>
          <cell r="F347"/>
        </row>
        <row r="348">
          <cell r="A348" t="str">
            <v>REH3D82</v>
          </cell>
          <cell r="B348">
            <v>1230</v>
          </cell>
          <cell r="C348">
            <v>1020</v>
          </cell>
          <cell r="D348">
            <v>1453</v>
          </cell>
          <cell r="E348">
            <v>860</v>
          </cell>
          <cell r="F348"/>
        </row>
        <row r="349">
          <cell r="A349" t="str">
            <v>REJ4G07</v>
          </cell>
          <cell r="B349">
            <v>710</v>
          </cell>
          <cell r="C349">
            <v>583</v>
          </cell>
          <cell r="D349">
            <v>1469</v>
          </cell>
          <cell r="E349">
            <v>730</v>
          </cell>
          <cell r="F349"/>
        </row>
        <row r="350">
          <cell r="A350" t="str">
            <v>REL4B93</v>
          </cell>
          <cell r="B350">
            <v>1581.55</v>
          </cell>
          <cell r="C350">
            <v>1488.22</v>
          </cell>
          <cell r="D350">
            <v>1319.46</v>
          </cell>
          <cell r="E350">
            <v>629.61</v>
          </cell>
          <cell r="F350"/>
        </row>
        <row r="351">
          <cell r="A351" t="str">
            <v>REL9J88</v>
          </cell>
          <cell r="B351">
            <v>950</v>
          </cell>
          <cell r="C351">
            <v>150</v>
          </cell>
          <cell r="D351">
            <v>750</v>
          </cell>
          <cell r="E351">
            <v>600</v>
          </cell>
          <cell r="F351"/>
        </row>
        <row r="352">
          <cell r="A352" t="str">
            <v>RER5A39</v>
          </cell>
          <cell r="B352">
            <v>1015.44</v>
          </cell>
          <cell r="C352">
            <v>931.1</v>
          </cell>
          <cell r="D352">
            <v>733.06</v>
          </cell>
          <cell r="E352"/>
          <cell r="F352"/>
        </row>
        <row r="353">
          <cell r="A353" t="str">
            <v>REU3J98</v>
          </cell>
          <cell r="B353">
            <v>1309.6300000000001</v>
          </cell>
          <cell r="C353">
            <v>1436.94</v>
          </cell>
          <cell r="D353">
            <v>1539.7299999999998</v>
          </cell>
          <cell r="E353">
            <v>572.92999999999995</v>
          </cell>
          <cell r="F353"/>
        </row>
        <row r="354">
          <cell r="A354" t="str">
            <v>RFK0B36</v>
          </cell>
          <cell r="B354">
            <v>1283.47</v>
          </cell>
          <cell r="C354">
            <v>1685.2800000000002</v>
          </cell>
          <cell r="D354">
            <v>1544.3300000000002</v>
          </cell>
          <cell r="E354">
            <v>140</v>
          </cell>
          <cell r="F354"/>
        </row>
        <row r="355">
          <cell r="A355" t="str">
            <v>RFY3B20</v>
          </cell>
          <cell r="B355">
            <v>940</v>
          </cell>
          <cell r="C355">
            <v>1090</v>
          </cell>
          <cell r="D355">
            <v>1365.52</v>
          </cell>
          <cell r="E355">
            <v>463.9</v>
          </cell>
          <cell r="F355"/>
        </row>
        <row r="356">
          <cell r="A356" t="str">
            <v>RHV9I04</v>
          </cell>
          <cell r="B356">
            <v>237</v>
          </cell>
          <cell r="C356">
            <v>1541.5700000000002</v>
          </cell>
          <cell r="D356">
            <v>1131.76</v>
          </cell>
          <cell r="E356">
            <v>559.79</v>
          </cell>
          <cell r="F356"/>
        </row>
        <row r="357">
          <cell r="A357" t="str">
            <v>RNJ0D35</v>
          </cell>
          <cell r="B357">
            <v>338.68</v>
          </cell>
          <cell r="C357"/>
          <cell r="D357"/>
          <cell r="E357"/>
          <cell r="F357"/>
        </row>
        <row r="358">
          <cell r="A358" t="str">
            <v>RNJ0E31</v>
          </cell>
          <cell r="B358">
            <v>119.99</v>
          </cell>
          <cell r="C358"/>
          <cell r="D358"/>
          <cell r="E358"/>
          <cell r="F358"/>
        </row>
        <row r="359">
          <cell r="A359" t="str">
            <v>RNJ0E46</v>
          </cell>
          <cell r="B359">
            <v>150</v>
          </cell>
          <cell r="C359"/>
          <cell r="D359"/>
          <cell r="E359"/>
          <cell r="F359"/>
        </row>
        <row r="360">
          <cell r="A360" t="str">
            <v>RNJ0E51</v>
          </cell>
          <cell r="B360">
            <v>327.89</v>
          </cell>
          <cell r="C360"/>
          <cell r="D360"/>
          <cell r="E360"/>
          <cell r="F360"/>
        </row>
        <row r="361">
          <cell r="A361" t="str">
            <v>RNJ0E54</v>
          </cell>
          <cell r="B361">
            <v>230</v>
          </cell>
          <cell r="C361"/>
          <cell r="D361"/>
          <cell r="E361"/>
          <cell r="F361"/>
        </row>
        <row r="362">
          <cell r="A362" t="str">
            <v>RNJ0E58</v>
          </cell>
          <cell r="B362">
            <v>100</v>
          </cell>
          <cell r="C362"/>
          <cell r="D362"/>
          <cell r="E362"/>
          <cell r="F362"/>
        </row>
        <row r="363">
          <cell r="A363" t="str">
            <v>RNJ0E65</v>
          </cell>
          <cell r="B363">
            <v>227.94</v>
          </cell>
          <cell r="C363"/>
          <cell r="D363"/>
          <cell r="E363"/>
          <cell r="F363"/>
        </row>
        <row r="364">
          <cell r="A364" t="str">
            <v>RNJ0E74</v>
          </cell>
          <cell r="B364">
            <v>430.3</v>
          </cell>
          <cell r="C364"/>
          <cell r="D364"/>
          <cell r="E364"/>
          <cell r="F364"/>
        </row>
        <row r="365">
          <cell r="A365" t="str">
            <v>RNW3D40</v>
          </cell>
          <cell r="B365">
            <v>1180</v>
          </cell>
          <cell r="C365">
            <v>1884.9599999999998</v>
          </cell>
          <cell r="D365">
            <v>2100.86</v>
          </cell>
          <cell r="E365">
            <v>1199.94</v>
          </cell>
          <cell r="F365"/>
        </row>
        <row r="366">
          <cell r="A366" t="str">
            <v>RTL5D36</v>
          </cell>
          <cell r="B366">
            <v>1143.97</v>
          </cell>
          <cell r="C366">
            <v>1073</v>
          </cell>
          <cell r="D366">
            <v>1273</v>
          </cell>
          <cell r="E366">
            <v>630</v>
          </cell>
          <cell r="F366"/>
        </row>
        <row r="367">
          <cell r="A367" t="str">
            <v>RTP0C15</v>
          </cell>
          <cell r="B367">
            <v>1372.03</v>
          </cell>
          <cell r="C367">
            <v>1450</v>
          </cell>
          <cell r="D367">
            <v>1489.6</v>
          </cell>
          <cell r="E367">
            <v>680</v>
          </cell>
          <cell r="F367"/>
        </row>
        <row r="368">
          <cell r="A368" t="str">
            <v>RUE2I16</v>
          </cell>
          <cell r="B368">
            <v>1030</v>
          </cell>
          <cell r="C368">
            <v>1240.97</v>
          </cell>
          <cell r="D368">
            <v>1490</v>
          </cell>
          <cell r="E368">
            <v>680</v>
          </cell>
          <cell r="F368"/>
        </row>
        <row r="369">
          <cell r="A369" t="str">
            <v>RUE5C38</v>
          </cell>
          <cell r="B369">
            <v>1942</v>
          </cell>
          <cell r="C369">
            <v>1333.77</v>
          </cell>
          <cell r="D369">
            <v>1009.79</v>
          </cell>
          <cell r="E369">
            <v>710</v>
          </cell>
          <cell r="F369"/>
        </row>
        <row r="370">
          <cell r="A370" t="str">
            <v>RUI4J74</v>
          </cell>
          <cell r="B370"/>
          <cell r="C370">
            <v>175.6</v>
          </cell>
          <cell r="D370">
            <v>1392.07</v>
          </cell>
          <cell r="E370">
            <v>580</v>
          </cell>
          <cell r="F370"/>
        </row>
        <row r="371">
          <cell r="A371" t="str">
            <v>RUK8C56</v>
          </cell>
          <cell r="B371">
            <v>1334</v>
          </cell>
          <cell r="C371">
            <v>600</v>
          </cell>
          <cell r="D371">
            <v>1459</v>
          </cell>
          <cell r="E371">
            <v>680</v>
          </cell>
          <cell r="F371"/>
        </row>
        <row r="372">
          <cell r="A372" t="str">
            <v>RUR8E61</v>
          </cell>
          <cell r="B372">
            <v>3220.94</v>
          </cell>
          <cell r="C372">
            <v>1495.22</v>
          </cell>
          <cell r="D372">
            <v>3920</v>
          </cell>
          <cell r="E372">
            <v>2153.58</v>
          </cell>
          <cell r="F372"/>
        </row>
        <row r="373">
          <cell r="A373" t="str">
            <v>RUW5B24</v>
          </cell>
          <cell r="B373">
            <v>872.71999999999991</v>
          </cell>
          <cell r="C373">
            <v>975.58999999999992</v>
          </cell>
          <cell r="D373">
            <v>997.65000000000009</v>
          </cell>
          <cell r="E373">
            <v>581.35</v>
          </cell>
          <cell r="F373"/>
        </row>
        <row r="374">
          <cell r="A374" t="str">
            <v>RVE6H22</v>
          </cell>
          <cell r="B374">
            <v>960.55</v>
          </cell>
          <cell r="C374">
            <v>836.61</v>
          </cell>
          <cell r="D374">
            <v>775.62</v>
          </cell>
          <cell r="E374">
            <v>340.01</v>
          </cell>
          <cell r="F374"/>
        </row>
        <row r="375">
          <cell r="A375" t="str">
            <v>RVE9H64</v>
          </cell>
          <cell r="B375">
            <v>147.03</v>
          </cell>
          <cell r="C375">
            <v>667.36</v>
          </cell>
          <cell r="D375">
            <v>188.55</v>
          </cell>
          <cell r="E375"/>
          <cell r="F375"/>
        </row>
        <row r="376">
          <cell r="A376" t="str">
            <v>RVE9H68</v>
          </cell>
          <cell r="B376">
            <v>800</v>
          </cell>
          <cell r="C376">
            <v>943</v>
          </cell>
          <cell r="D376">
            <v>2024.63</v>
          </cell>
          <cell r="E376">
            <v>892.29</v>
          </cell>
          <cell r="F376"/>
        </row>
        <row r="377">
          <cell r="A377" t="str">
            <v>RVE9H84</v>
          </cell>
          <cell r="B377">
            <v>1366.85</v>
          </cell>
          <cell r="C377">
            <v>519.96</v>
          </cell>
          <cell r="D377">
            <v>974.87999999999988</v>
          </cell>
          <cell r="E377">
            <v>675.35</v>
          </cell>
          <cell r="F377"/>
        </row>
        <row r="378">
          <cell r="A378" t="str">
            <v>RVE9H87</v>
          </cell>
          <cell r="B378">
            <v>1123.17</v>
          </cell>
          <cell r="C378">
            <v>1070</v>
          </cell>
          <cell r="D378">
            <v>1113</v>
          </cell>
          <cell r="E378">
            <v>430</v>
          </cell>
          <cell r="F378"/>
        </row>
        <row r="379">
          <cell r="A379" t="str">
            <v>RVF8A83</v>
          </cell>
          <cell r="B379">
            <v>761.14</v>
          </cell>
          <cell r="C379">
            <v>1035</v>
          </cell>
          <cell r="D379">
            <v>2278.8900000000003</v>
          </cell>
          <cell r="E379">
            <v>512</v>
          </cell>
          <cell r="F379"/>
        </row>
        <row r="380">
          <cell r="A380" t="str">
            <v>RVG1B47</v>
          </cell>
          <cell r="B380">
            <v>564.78</v>
          </cell>
          <cell r="C380">
            <v>1558.8500000000001</v>
          </cell>
          <cell r="D380">
            <v>1292.46</v>
          </cell>
          <cell r="E380">
            <v>1335.8400000000001</v>
          </cell>
          <cell r="F380"/>
        </row>
        <row r="381">
          <cell r="A381" t="str">
            <v>RVG5I26</v>
          </cell>
          <cell r="B381">
            <v>1484</v>
          </cell>
          <cell r="C381">
            <v>1483</v>
          </cell>
          <cell r="D381">
            <v>1496</v>
          </cell>
          <cell r="E381">
            <v>710</v>
          </cell>
          <cell r="F381"/>
        </row>
        <row r="382">
          <cell r="A382" t="str">
            <v>RVH4E24</v>
          </cell>
          <cell r="B382">
            <v>870</v>
          </cell>
          <cell r="C382">
            <v>2043</v>
          </cell>
          <cell r="D382">
            <v>1580.62</v>
          </cell>
          <cell r="E382">
            <v>932.99</v>
          </cell>
          <cell r="F382"/>
        </row>
        <row r="383">
          <cell r="A383" t="str">
            <v>RVH6E92</v>
          </cell>
          <cell r="B383">
            <v>1180.46</v>
          </cell>
          <cell r="C383">
            <v>1520.4699999999998</v>
          </cell>
          <cell r="D383">
            <v>1230</v>
          </cell>
          <cell r="E383">
            <v>440</v>
          </cell>
          <cell r="F383"/>
        </row>
        <row r="384">
          <cell r="A384" t="str">
            <v>RVH6E99</v>
          </cell>
          <cell r="B384">
            <v>1099.1599999999999</v>
          </cell>
          <cell r="C384">
            <v>1036.93</v>
          </cell>
          <cell r="D384">
            <v>2179.5300000000002</v>
          </cell>
          <cell r="E384">
            <v>557.59</v>
          </cell>
          <cell r="F384"/>
        </row>
        <row r="385">
          <cell r="A385" t="str">
            <v>RVH6F14</v>
          </cell>
          <cell r="B385">
            <v>1332.76</v>
          </cell>
          <cell r="C385">
            <v>1205.54</v>
          </cell>
          <cell r="D385">
            <v>855.85</v>
          </cell>
          <cell r="E385">
            <v>519.71</v>
          </cell>
          <cell r="F385"/>
        </row>
        <row r="386">
          <cell r="A386" t="str">
            <v>RVH6F18</v>
          </cell>
          <cell r="B386">
            <v>1120</v>
          </cell>
          <cell r="C386">
            <v>910</v>
          </cell>
          <cell r="D386">
            <v>1339.97</v>
          </cell>
          <cell r="E386">
            <v>629.13</v>
          </cell>
          <cell r="F386"/>
        </row>
        <row r="387">
          <cell r="A387" t="str">
            <v>RVH6F24</v>
          </cell>
          <cell r="B387">
            <v>491.63</v>
          </cell>
          <cell r="C387">
            <v>873.4</v>
          </cell>
          <cell r="D387">
            <v>1752.65</v>
          </cell>
          <cell r="E387">
            <v>589.05999999999995</v>
          </cell>
          <cell r="F387"/>
        </row>
        <row r="388">
          <cell r="A388" t="str">
            <v>RVH6F34</v>
          </cell>
          <cell r="B388">
            <v>491.05000000000007</v>
          </cell>
          <cell r="C388">
            <v>457.77</v>
          </cell>
          <cell r="D388">
            <v>896.26</v>
          </cell>
          <cell r="E388">
            <v>386.78999999999996</v>
          </cell>
          <cell r="F388"/>
        </row>
        <row r="389">
          <cell r="A389" t="str">
            <v>RVH7C55</v>
          </cell>
          <cell r="B389">
            <v>1010</v>
          </cell>
          <cell r="C389">
            <v>1450</v>
          </cell>
          <cell r="D389">
            <v>1470</v>
          </cell>
          <cell r="E389">
            <v>799.72</v>
          </cell>
          <cell r="F389"/>
        </row>
        <row r="390">
          <cell r="A390" t="str">
            <v>RVH7C57</v>
          </cell>
          <cell r="B390">
            <v>1056.17</v>
          </cell>
          <cell r="C390">
            <v>867.12000000000012</v>
          </cell>
          <cell r="D390">
            <v>1550.21</v>
          </cell>
          <cell r="E390">
            <v>443.59000000000003</v>
          </cell>
          <cell r="F390"/>
        </row>
        <row r="391">
          <cell r="A391" t="str">
            <v>RVH7C65</v>
          </cell>
          <cell r="B391">
            <v>931.80000000000007</v>
          </cell>
          <cell r="C391">
            <v>646.95000000000005</v>
          </cell>
          <cell r="D391">
            <v>808.7600000000001</v>
          </cell>
          <cell r="E391">
            <v>578.84</v>
          </cell>
          <cell r="F391"/>
        </row>
        <row r="392">
          <cell r="A392" t="str">
            <v>RVI5D95</v>
          </cell>
          <cell r="B392">
            <v>940</v>
          </cell>
          <cell r="C392">
            <v>1766</v>
          </cell>
          <cell r="D392">
            <v>949</v>
          </cell>
          <cell r="E392"/>
          <cell r="F392"/>
        </row>
        <row r="393">
          <cell r="A393" t="str">
            <v>RVK0I09</v>
          </cell>
          <cell r="B393"/>
          <cell r="C393"/>
          <cell r="D393">
            <v>1805.4299999999998</v>
          </cell>
          <cell r="E393">
            <v>690</v>
          </cell>
          <cell r="F393"/>
        </row>
        <row r="394">
          <cell r="A394" t="str">
            <v>RVK0I10</v>
          </cell>
          <cell r="B394">
            <v>1427.8400000000001</v>
          </cell>
          <cell r="C394">
            <v>1468.8500000000001</v>
          </cell>
          <cell r="D394">
            <v>1080.05</v>
          </cell>
          <cell r="E394"/>
          <cell r="F394"/>
        </row>
        <row r="395">
          <cell r="A395" t="str">
            <v>RVK0I11</v>
          </cell>
          <cell r="B395">
            <v>1130</v>
          </cell>
          <cell r="C395">
            <v>1220</v>
          </cell>
          <cell r="D395">
            <v>2129.3200000000002</v>
          </cell>
          <cell r="E395">
            <v>698.36</v>
          </cell>
          <cell r="F395"/>
        </row>
        <row r="396">
          <cell r="A396" t="str">
            <v>RVK0I15</v>
          </cell>
          <cell r="B396">
            <v>746.81999999999994</v>
          </cell>
          <cell r="C396">
            <v>450</v>
          </cell>
          <cell r="D396">
            <v>600</v>
          </cell>
          <cell r="E396">
            <v>450</v>
          </cell>
          <cell r="F396"/>
        </row>
        <row r="397">
          <cell r="A397" t="str">
            <v>RVK0I16</v>
          </cell>
          <cell r="B397">
            <v>1007.3100000000001</v>
          </cell>
          <cell r="C397">
            <v>712.84</v>
          </cell>
          <cell r="D397">
            <v>1412</v>
          </cell>
          <cell r="E397">
            <v>450</v>
          </cell>
          <cell r="F397"/>
        </row>
        <row r="398">
          <cell r="A398" t="str">
            <v>RVK0I18</v>
          </cell>
          <cell r="B398">
            <v>1020</v>
          </cell>
          <cell r="C398">
            <v>1020</v>
          </cell>
          <cell r="D398">
            <v>1190</v>
          </cell>
          <cell r="E398">
            <v>540</v>
          </cell>
          <cell r="F398"/>
        </row>
        <row r="399">
          <cell r="A399" t="str">
            <v>RVK0I19</v>
          </cell>
          <cell r="B399">
            <v>237.82999999999998</v>
          </cell>
          <cell r="C399">
            <v>150</v>
          </cell>
          <cell r="D399">
            <v>717.55</v>
          </cell>
          <cell r="E399">
            <v>300</v>
          </cell>
          <cell r="F399"/>
        </row>
        <row r="400">
          <cell r="A400" t="str">
            <v>RVK0I20</v>
          </cell>
          <cell r="B400">
            <v>1050.57</v>
          </cell>
          <cell r="C400">
            <v>919.03</v>
          </cell>
          <cell r="D400">
            <v>1189.53</v>
          </cell>
          <cell r="E400">
            <v>580</v>
          </cell>
          <cell r="F400"/>
        </row>
        <row r="401">
          <cell r="A401" t="str">
            <v>RVK0I21</v>
          </cell>
          <cell r="B401">
            <v>1220</v>
          </cell>
          <cell r="C401">
            <v>908.16</v>
          </cell>
          <cell r="D401">
            <v>400</v>
          </cell>
          <cell r="E401">
            <v>550</v>
          </cell>
          <cell r="F401"/>
        </row>
        <row r="402">
          <cell r="A402" t="str">
            <v>RVK0I22</v>
          </cell>
          <cell r="B402">
            <v>714.95</v>
          </cell>
          <cell r="C402">
            <v>1357.27</v>
          </cell>
          <cell r="D402">
            <v>1782.62</v>
          </cell>
          <cell r="E402">
            <v>1079.92</v>
          </cell>
          <cell r="F402"/>
        </row>
        <row r="403">
          <cell r="A403" t="str">
            <v>RVK0I23</v>
          </cell>
          <cell r="B403">
            <v>1355</v>
          </cell>
          <cell r="C403">
            <v>903</v>
          </cell>
          <cell r="D403">
            <v>300</v>
          </cell>
          <cell r="E403">
            <v>620</v>
          </cell>
          <cell r="F403"/>
        </row>
        <row r="404">
          <cell r="A404" t="str">
            <v>RVK0I26</v>
          </cell>
          <cell r="B404">
            <v>715.04</v>
          </cell>
          <cell r="C404">
            <v>150</v>
          </cell>
          <cell r="D404">
            <v>713.44</v>
          </cell>
          <cell r="E404">
            <v>629.02</v>
          </cell>
          <cell r="F404"/>
        </row>
        <row r="405">
          <cell r="A405" t="str">
            <v>RVK0I27</v>
          </cell>
          <cell r="B405">
            <v>1330</v>
          </cell>
          <cell r="C405">
            <v>1150</v>
          </cell>
          <cell r="D405">
            <v>2469.1999999999998</v>
          </cell>
          <cell r="E405">
            <v>1362.8300000000002</v>
          </cell>
          <cell r="F405"/>
        </row>
        <row r="406">
          <cell r="A406" t="str">
            <v>RVK0I28</v>
          </cell>
          <cell r="B406">
            <v>1260</v>
          </cell>
          <cell r="C406">
            <v>380</v>
          </cell>
          <cell r="D406">
            <v>798.05</v>
          </cell>
          <cell r="E406">
            <v>530</v>
          </cell>
          <cell r="F406"/>
        </row>
        <row r="407">
          <cell r="A407" t="str">
            <v>RVK0I30</v>
          </cell>
          <cell r="B407">
            <v>1046</v>
          </cell>
          <cell r="C407">
            <v>878</v>
          </cell>
          <cell r="D407">
            <v>1185</v>
          </cell>
          <cell r="E407">
            <v>388.03999999999996</v>
          </cell>
          <cell r="F407"/>
        </row>
        <row r="408">
          <cell r="A408" t="str">
            <v>RVK0I32</v>
          </cell>
          <cell r="B408">
            <v>780</v>
          </cell>
          <cell r="C408">
            <v>543.4</v>
          </cell>
          <cell r="D408"/>
          <cell r="E408"/>
          <cell r="F408"/>
        </row>
        <row r="409">
          <cell r="A409" t="str">
            <v>RVK0I36</v>
          </cell>
          <cell r="B409">
            <v>840</v>
          </cell>
          <cell r="C409">
            <v>920</v>
          </cell>
          <cell r="D409">
            <v>1140</v>
          </cell>
          <cell r="E409">
            <v>560</v>
          </cell>
          <cell r="F409"/>
        </row>
        <row r="410">
          <cell r="A410" t="str">
            <v>RVK0I37</v>
          </cell>
          <cell r="B410">
            <v>1208.71</v>
          </cell>
          <cell r="C410">
            <v>450.37</v>
          </cell>
          <cell r="D410">
            <v>882</v>
          </cell>
          <cell r="E410">
            <v>465</v>
          </cell>
          <cell r="F410"/>
        </row>
        <row r="411">
          <cell r="A411" t="str">
            <v>RVK0I40</v>
          </cell>
          <cell r="B411">
            <v>1852.56</v>
          </cell>
          <cell r="C411">
            <v>1187.3599999999999</v>
          </cell>
          <cell r="D411">
            <v>1030</v>
          </cell>
          <cell r="E411">
            <v>360</v>
          </cell>
          <cell r="F411"/>
        </row>
        <row r="412">
          <cell r="A412" t="str">
            <v>RVK0I41</v>
          </cell>
          <cell r="B412">
            <v>568.79</v>
          </cell>
          <cell r="C412"/>
          <cell r="D412">
            <v>1220</v>
          </cell>
          <cell r="E412">
            <v>430</v>
          </cell>
          <cell r="F412"/>
        </row>
        <row r="413">
          <cell r="A413" t="str">
            <v>RVK0I43</v>
          </cell>
          <cell r="B413">
            <v>845</v>
          </cell>
          <cell r="C413">
            <v>570</v>
          </cell>
          <cell r="D413">
            <v>730</v>
          </cell>
          <cell r="E413">
            <v>430</v>
          </cell>
          <cell r="F413"/>
        </row>
        <row r="414">
          <cell r="A414" t="str">
            <v>RVK0I44</v>
          </cell>
          <cell r="B414">
            <v>1419.23</v>
          </cell>
          <cell r="C414">
            <v>1520</v>
          </cell>
          <cell r="D414">
            <v>2276.48</v>
          </cell>
          <cell r="E414">
            <v>660</v>
          </cell>
          <cell r="F414"/>
        </row>
        <row r="415">
          <cell r="A415" t="str">
            <v>RVK0I45</v>
          </cell>
          <cell r="B415">
            <v>1456.65</v>
          </cell>
          <cell r="C415">
            <v>1440</v>
          </cell>
          <cell r="D415">
            <v>2244.9</v>
          </cell>
          <cell r="E415">
            <v>1158.48</v>
          </cell>
          <cell r="F415"/>
        </row>
        <row r="416">
          <cell r="A416" t="str">
            <v>RVK0I47</v>
          </cell>
          <cell r="B416">
            <v>2203.6</v>
          </cell>
          <cell r="C416">
            <v>1411.82</v>
          </cell>
          <cell r="D416">
            <v>1742.76</v>
          </cell>
          <cell r="E416">
            <v>906.53</v>
          </cell>
          <cell r="F416"/>
        </row>
        <row r="417">
          <cell r="A417" t="str">
            <v>RVK0I48</v>
          </cell>
          <cell r="B417">
            <v>853.56</v>
          </cell>
          <cell r="C417">
            <v>859.98</v>
          </cell>
          <cell r="D417">
            <v>1268.6600000000001</v>
          </cell>
          <cell r="E417">
            <v>489.14</v>
          </cell>
          <cell r="F417"/>
        </row>
        <row r="418">
          <cell r="A418" t="str">
            <v>RVK0I50</v>
          </cell>
          <cell r="B418">
            <v>860</v>
          </cell>
          <cell r="C418">
            <v>903.18999999999994</v>
          </cell>
          <cell r="D418">
            <v>1080</v>
          </cell>
          <cell r="E418">
            <v>510</v>
          </cell>
          <cell r="F418"/>
        </row>
        <row r="419">
          <cell r="A419" t="str">
            <v>RVK0I51</v>
          </cell>
          <cell r="B419">
            <v>930</v>
          </cell>
          <cell r="C419">
            <v>2432.48</v>
          </cell>
          <cell r="D419">
            <v>2789.99</v>
          </cell>
          <cell r="E419">
            <v>1245</v>
          </cell>
          <cell r="F419"/>
        </row>
        <row r="420">
          <cell r="A420" t="str">
            <v>RVK0I52</v>
          </cell>
          <cell r="B420"/>
          <cell r="C420"/>
          <cell r="D420">
            <v>756.57</v>
          </cell>
          <cell r="E420">
            <v>378.06</v>
          </cell>
          <cell r="F420"/>
        </row>
        <row r="421">
          <cell r="A421" t="str">
            <v>RVK0I53</v>
          </cell>
          <cell r="B421">
            <v>1267</v>
          </cell>
          <cell r="C421">
            <v>1222.24</v>
          </cell>
          <cell r="D421">
            <v>1272</v>
          </cell>
          <cell r="E421">
            <v>250</v>
          </cell>
          <cell r="F421"/>
        </row>
        <row r="422">
          <cell r="A422" t="str">
            <v>RVK0I56</v>
          </cell>
          <cell r="B422"/>
          <cell r="C422"/>
          <cell r="D422">
            <v>150</v>
          </cell>
          <cell r="E422">
            <v>730</v>
          </cell>
          <cell r="F422"/>
        </row>
        <row r="423">
          <cell r="A423" t="str">
            <v>RVK0I61</v>
          </cell>
          <cell r="B423">
            <v>1275.44</v>
          </cell>
          <cell r="C423">
            <v>1322.77</v>
          </cell>
          <cell r="D423">
            <v>2272.44</v>
          </cell>
          <cell r="E423">
            <v>1280</v>
          </cell>
          <cell r="F423"/>
        </row>
        <row r="424">
          <cell r="A424" t="str">
            <v>RVK0I62</v>
          </cell>
          <cell r="B424">
            <v>823.73</v>
          </cell>
          <cell r="C424">
            <v>1019.88</v>
          </cell>
          <cell r="D424">
            <v>1379.72</v>
          </cell>
          <cell r="E424">
            <v>520</v>
          </cell>
          <cell r="F424"/>
        </row>
        <row r="425">
          <cell r="A425" t="str">
            <v>RVK0I63</v>
          </cell>
          <cell r="B425">
            <v>1130</v>
          </cell>
          <cell r="C425">
            <v>1070</v>
          </cell>
          <cell r="D425">
            <v>1038.77</v>
          </cell>
          <cell r="E425">
            <v>500.15</v>
          </cell>
          <cell r="F425"/>
        </row>
        <row r="426">
          <cell r="A426" t="str">
            <v>RVK0I65</v>
          </cell>
          <cell r="B426">
            <v>510</v>
          </cell>
          <cell r="C426">
            <v>650</v>
          </cell>
          <cell r="D426">
            <v>914.73</v>
          </cell>
          <cell r="E426">
            <v>300</v>
          </cell>
          <cell r="F426"/>
        </row>
        <row r="427">
          <cell r="A427" t="str">
            <v>RVK0I67</v>
          </cell>
          <cell r="B427">
            <v>828.81</v>
          </cell>
          <cell r="C427">
            <v>1059.5700000000002</v>
          </cell>
          <cell r="D427">
            <v>1143.6100000000001</v>
          </cell>
          <cell r="E427">
            <v>599.36</v>
          </cell>
          <cell r="F427"/>
        </row>
        <row r="428">
          <cell r="A428" t="str">
            <v>RVK0I68</v>
          </cell>
          <cell r="B428">
            <v>1000</v>
          </cell>
          <cell r="C428">
            <v>1000</v>
          </cell>
          <cell r="D428">
            <v>1220</v>
          </cell>
          <cell r="E428">
            <v>750</v>
          </cell>
          <cell r="F428"/>
        </row>
        <row r="429">
          <cell r="A429" t="str">
            <v>RVK0I69</v>
          </cell>
          <cell r="B429">
            <v>958.67000000000007</v>
          </cell>
          <cell r="C429">
            <v>760.7</v>
          </cell>
          <cell r="D429">
            <v>1108.3600000000001</v>
          </cell>
          <cell r="E429">
            <v>406.66</v>
          </cell>
          <cell r="F429"/>
        </row>
        <row r="430">
          <cell r="A430" t="str">
            <v>RVK0I72</v>
          </cell>
          <cell r="B430">
            <v>1104.25</v>
          </cell>
          <cell r="C430">
            <v>1248.78</v>
          </cell>
          <cell r="D430">
            <v>1999.08</v>
          </cell>
          <cell r="E430">
            <v>593.35</v>
          </cell>
          <cell r="F430"/>
        </row>
        <row r="431">
          <cell r="A431" t="str">
            <v>RVK2E57</v>
          </cell>
          <cell r="B431">
            <v>873.99000000000012</v>
          </cell>
          <cell r="C431">
            <v>2190.09</v>
          </cell>
          <cell r="D431">
            <v>1068.21</v>
          </cell>
          <cell r="E431">
            <v>456.03</v>
          </cell>
          <cell r="F431"/>
        </row>
        <row r="432">
          <cell r="A432" t="str">
            <v>RVL5I71</v>
          </cell>
          <cell r="B432">
            <v>1212.45</v>
          </cell>
          <cell r="C432">
            <v>637.23</v>
          </cell>
          <cell r="D432"/>
          <cell r="E432"/>
          <cell r="F432"/>
        </row>
        <row r="433">
          <cell r="A433" t="str">
            <v>RVL5I76</v>
          </cell>
          <cell r="B433">
            <v>873.95</v>
          </cell>
          <cell r="C433"/>
          <cell r="D433"/>
          <cell r="E433"/>
          <cell r="F433"/>
        </row>
        <row r="434">
          <cell r="A434" t="str">
            <v>RVL5I80</v>
          </cell>
          <cell r="B434">
            <v>2000.76</v>
          </cell>
          <cell r="C434">
            <v>393.39</v>
          </cell>
          <cell r="D434"/>
          <cell r="E434"/>
          <cell r="F434"/>
        </row>
        <row r="435">
          <cell r="A435" t="str">
            <v>RVL5J34</v>
          </cell>
          <cell r="B435">
            <v>1380.07</v>
          </cell>
          <cell r="C435"/>
          <cell r="D435"/>
          <cell r="E435"/>
          <cell r="F435"/>
        </row>
        <row r="436">
          <cell r="A436" t="str">
            <v>RVL5J37</v>
          </cell>
          <cell r="B436">
            <v>713.63</v>
          </cell>
          <cell r="C436">
            <v>287.71000000000004</v>
          </cell>
          <cell r="D436"/>
          <cell r="E436"/>
          <cell r="F436"/>
        </row>
        <row r="437">
          <cell r="A437" t="str">
            <v>RVO8C66</v>
          </cell>
          <cell r="B437">
            <v>1399.8600000000001</v>
          </cell>
          <cell r="C437"/>
          <cell r="D437"/>
          <cell r="E437"/>
          <cell r="F437"/>
        </row>
        <row r="438">
          <cell r="A438" t="str">
            <v>RVP6G12</v>
          </cell>
          <cell r="B438">
            <v>1655.93</v>
          </cell>
          <cell r="C438"/>
          <cell r="D438"/>
          <cell r="E438"/>
          <cell r="F438"/>
        </row>
        <row r="439">
          <cell r="A439" t="str">
            <v>RVQ0H58</v>
          </cell>
          <cell r="B439">
            <v>920</v>
          </cell>
          <cell r="C439">
            <v>837.87</v>
          </cell>
          <cell r="D439">
            <v>444.03</v>
          </cell>
          <cell r="E439">
            <v>364.19</v>
          </cell>
          <cell r="F439"/>
        </row>
        <row r="440">
          <cell r="A440" t="str">
            <v>RVR7H09</v>
          </cell>
          <cell r="B440">
            <v>455.46</v>
          </cell>
          <cell r="C440"/>
          <cell r="D440"/>
          <cell r="E440"/>
          <cell r="F440"/>
        </row>
        <row r="441">
          <cell r="A441" t="str">
            <v>RVR9I88</v>
          </cell>
          <cell r="B441">
            <v>2244.14</v>
          </cell>
          <cell r="C441">
            <v>1706.92</v>
          </cell>
          <cell r="D441">
            <v>2970.5699999999997</v>
          </cell>
          <cell r="E441">
            <v>1081.04</v>
          </cell>
          <cell r="F441"/>
        </row>
        <row r="442">
          <cell r="A442" t="str">
            <v>RVR9I89</v>
          </cell>
          <cell r="B442">
            <v>3400.35</v>
          </cell>
          <cell r="C442">
            <v>4687.0300000000007</v>
          </cell>
          <cell r="D442">
            <v>4211.6100000000006</v>
          </cell>
          <cell r="E442">
            <v>2035.69</v>
          </cell>
          <cell r="F442"/>
        </row>
        <row r="443">
          <cell r="A443" t="str">
            <v>RVR9I91</v>
          </cell>
          <cell r="B443">
            <v>3500.22</v>
          </cell>
          <cell r="C443">
            <v>2722.8900000000003</v>
          </cell>
          <cell r="D443">
            <v>4282.8900000000003</v>
          </cell>
          <cell r="E443">
            <v>2526.83</v>
          </cell>
          <cell r="F443"/>
        </row>
        <row r="444">
          <cell r="A444" t="str">
            <v>RVS2F54</v>
          </cell>
          <cell r="B444">
            <v>3551.53</v>
          </cell>
          <cell r="C444">
            <v>1670.91</v>
          </cell>
          <cell r="D444">
            <v>3480.59</v>
          </cell>
          <cell r="E444">
            <v>691.62</v>
          </cell>
          <cell r="F444"/>
        </row>
        <row r="445">
          <cell r="A445" t="str">
            <v>RVS2F56</v>
          </cell>
          <cell r="B445">
            <v>1783.8899999999999</v>
          </cell>
          <cell r="C445"/>
          <cell r="D445"/>
          <cell r="E445"/>
          <cell r="F445"/>
        </row>
        <row r="446">
          <cell r="A446" t="str">
            <v>RVS2F59</v>
          </cell>
          <cell r="B446">
            <v>5007.8100000000004</v>
          </cell>
          <cell r="C446">
            <v>3251.79</v>
          </cell>
          <cell r="D446">
            <v>3552.4900000000002</v>
          </cell>
          <cell r="E446">
            <v>1474.68</v>
          </cell>
          <cell r="F446"/>
        </row>
        <row r="447">
          <cell r="A447" t="str">
            <v>RVS2F60</v>
          </cell>
          <cell r="B447">
            <v>2543.02</v>
          </cell>
          <cell r="C447"/>
          <cell r="D447"/>
          <cell r="E447"/>
          <cell r="F447"/>
        </row>
        <row r="448">
          <cell r="A448" t="str">
            <v>RVS2F61</v>
          </cell>
          <cell r="B448">
            <v>2968.7299999999996</v>
          </cell>
          <cell r="C448">
            <v>3275.35</v>
          </cell>
          <cell r="D448">
            <v>4599.92</v>
          </cell>
          <cell r="E448">
            <v>1960.01</v>
          </cell>
          <cell r="F448"/>
        </row>
        <row r="449">
          <cell r="A449" t="str">
            <v>RVS2F62</v>
          </cell>
          <cell r="B449">
            <v>4553.88</v>
          </cell>
          <cell r="C449">
            <v>2927.2200000000003</v>
          </cell>
          <cell r="D449">
            <v>3965.9099999999994</v>
          </cell>
          <cell r="E449">
            <v>1984.7</v>
          </cell>
          <cell r="F449"/>
        </row>
        <row r="450">
          <cell r="A450" t="str">
            <v>RVS2F65</v>
          </cell>
          <cell r="B450">
            <v>2969.91</v>
          </cell>
          <cell r="C450">
            <v>4027.6699999999996</v>
          </cell>
          <cell r="D450">
            <v>5032.33</v>
          </cell>
          <cell r="E450"/>
          <cell r="F450"/>
        </row>
        <row r="451">
          <cell r="A451" t="str">
            <v>RVS2F66</v>
          </cell>
          <cell r="B451">
            <v>3629.7300000000005</v>
          </cell>
          <cell r="C451">
            <v>4059.8899999999994</v>
          </cell>
          <cell r="D451">
            <v>3785.5400000000004</v>
          </cell>
          <cell r="E451">
            <v>1150</v>
          </cell>
          <cell r="F451"/>
        </row>
        <row r="452">
          <cell r="A452" t="str">
            <v>RVS2F67</v>
          </cell>
          <cell r="B452">
            <v>1162.52</v>
          </cell>
          <cell r="C452">
            <v>1458.38</v>
          </cell>
          <cell r="D452">
            <v>662.51</v>
          </cell>
          <cell r="E452"/>
          <cell r="F452"/>
        </row>
        <row r="453">
          <cell r="A453" t="str">
            <v>RVS2F69</v>
          </cell>
          <cell r="B453">
            <v>4105.24</v>
          </cell>
          <cell r="C453">
            <v>4453.6400000000003</v>
          </cell>
          <cell r="D453">
            <v>2365.9900000000002</v>
          </cell>
          <cell r="E453"/>
          <cell r="F453"/>
        </row>
        <row r="454">
          <cell r="A454" t="str">
            <v>RVS2F70</v>
          </cell>
          <cell r="B454">
            <v>1001.94</v>
          </cell>
          <cell r="C454"/>
          <cell r="D454"/>
          <cell r="E454"/>
          <cell r="F454"/>
        </row>
        <row r="455">
          <cell r="A455" t="str">
            <v>RVS2F71</v>
          </cell>
          <cell r="B455">
            <v>800.69</v>
          </cell>
          <cell r="C455">
            <v>4291.68</v>
          </cell>
          <cell r="D455">
            <v>4849.329999999999</v>
          </cell>
          <cell r="E455">
            <v>1943.05</v>
          </cell>
          <cell r="F455"/>
        </row>
        <row r="456">
          <cell r="A456" t="str">
            <v>RVS2F73</v>
          </cell>
          <cell r="B456">
            <v>1720.3899999999999</v>
          </cell>
          <cell r="C456">
            <v>674.5</v>
          </cell>
          <cell r="D456"/>
          <cell r="E456"/>
          <cell r="F456"/>
        </row>
        <row r="457">
          <cell r="A457" t="str">
            <v>RVV7D56</v>
          </cell>
          <cell r="B457">
            <v>754.80000000000007</v>
          </cell>
          <cell r="C457"/>
          <cell r="D457"/>
          <cell r="E457"/>
          <cell r="F457"/>
        </row>
        <row r="458">
          <cell r="A458" t="str">
            <v>RVY7H27</v>
          </cell>
          <cell r="B458">
            <v>1189.9100000000001</v>
          </cell>
          <cell r="C458">
            <v>909.99</v>
          </cell>
          <cell r="D458">
            <v>999.97</v>
          </cell>
          <cell r="E458">
            <v>667.77</v>
          </cell>
          <cell r="F458"/>
        </row>
        <row r="459">
          <cell r="A459" t="str">
            <v>RVZ5J52</v>
          </cell>
          <cell r="B459">
            <v>1112.29</v>
          </cell>
          <cell r="C459"/>
          <cell r="D459"/>
          <cell r="E459"/>
          <cell r="F459"/>
        </row>
        <row r="460">
          <cell r="A460" t="str">
            <v>RWC8H06</v>
          </cell>
          <cell r="B460">
            <v>1010</v>
          </cell>
          <cell r="C460">
            <v>1250</v>
          </cell>
          <cell r="D460">
            <v>1290</v>
          </cell>
          <cell r="E460">
            <v>300</v>
          </cell>
          <cell r="F460"/>
        </row>
        <row r="461">
          <cell r="A461" t="str">
            <v>RYV0H58</v>
          </cell>
          <cell r="B461">
            <v>963.56999999999994</v>
          </cell>
          <cell r="C461">
            <v>286.62</v>
          </cell>
          <cell r="D461"/>
          <cell r="E461"/>
          <cell r="F461"/>
        </row>
        <row r="462">
          <cell r="A462" t="str">
            <v>SCE2H16</v>
          </cell>
          <cell r="B462">
            <v>1086.9099999999999</v>
          </cell>
          <cell r="C462">
            <v>1100</v>
          </cell>
          <cell r="D462">
            <v>150</v>
          </cell>
          <cell r="E462"/>
          <cell r="F462"/>
        </row>
        <row r="463">
          <cell r="A463" t="str">
            <v>SCK4A75</v>
          </cell>
          <cell r="B463">
            <v>741.74</v>
          </cell>
          <cell r="C463">
            <v>822.49</v>
          </cell>
          <cell r="D463">
            <v>695.76999999999987</v>
          </cell>
          <cell r="E463">
            <v>615.09</v>
          </cell>
          <cell r="F463"/>
        </row>
        <row r="464">
          <cell r="A464" t="str">
            <v>SCY1E64</v>
          </cell>
          <cell r="B464">
            <v>3037.4199999999996</v>
          </cell>
          <cell r="C464">
            <v>2597.0400000000004</v>
          </cell>
          <cell r="D464">
            <v>2156.86</v>
          </cell>
          <cell r="E464">
            <v>977.28</v>
          </cell>
          <cell r="F464"/>
        </row>
        <row r="465">
          <cell r="A465" t="str">
            <v>SDJ7A70</v>
          </cell>
          <cell r="B465">
            <v>1349.99</v>
          </cell>
          <cell r="C465">
            <v>600</v>
          </cell>
          <cell r="D465">
            <v>600</v>
          </cell>
          <cell r="E465">
            <v>760</v>
          </cell>
          <cell r="F465"/>
        </row>
        <row r="466">
          <cell r="A466" t="str">
            <v>SER9B70</v>
          </cell>
          <cell r="B466">
            <v>6797.17</v>
          </cell>
          <cell r="C466">
            <v>4453.51</v>
          </cell>
          <cell r="D466">
            <v>9980.2100000000009</v>
          </cell>
          <cell r="E466"/>
          <cell r="F466"/>
        </row>
        <row r="467">
          <cell r="A467" t="str">
            <v>SER9B72</v>
          </cell>
          <cell r="B467">
            <v>3968.2800000000007</v>
          </cell>
          <cell r="C467">
            <v>1936.6399999999999</v>
          </cell>
          <cell r="D467">
            <v>4805.8600000000006</v>
          </cell>
          <cell r="E467">
            <v>3854.14</v>
          </cell>
          <cell r="F467"/>
        </row>
        <row r="468">
          <cell r="A468" t="str">
            <v>SGU5F39</v>
          </cell>
          <cell r="B468">
            <v>670</v>
          </cell>
          <cell r="C468">
            <v>1336.52</v>
          </cell>
          <cell r="D468">
            <v>2443.94</v>
          </cell>
          <cell r="E468">
            <v>2196.37</v>
          </cell>
          <cell r="F468"/>
        </row>
        <row r="469">
          <cell r="A469" t="str">
            <v>SGW1H45</v>
          </cell>
          <cell r="B469">
            <v>1204</v>
          </cell>
          <cell r="C469">
            <v>1183</v>
          </cell>
          <cell r="D469">
            <v>1282</v>
          </cell>
          <cell r="E469"/>
          <cell r="F469"/>
        </row>
        <row r="470">
          <cell r="A470" t="str">
            <v>SHD9C87</v>
          </cell>
          <cell r="B470">
            <v>1204.06</v>
          </cell>
          <cell r="C470">
            <v>1052.0999999999999</v>
          </cell>
          <cell r="D470">
            <v>480</v>
          </cell>
          <cell r="E470"/>
          <cell r="F470"/>
        </row>
        <row r="471">
          <cell r="A471" t="str">
            <v>SHD9E04</v>
          </cell>
          <cell r="B471">
            <v>739.1</v>
          </cell>
          <cell r="C471"/>
          <cell r="D471"/>
          <cell r="E471"/>
          <cell r="F471"/>
        </row>
        <row r="472">
          <cell r="A472" t="str">
            <v>SHD9E98</v>
          </cell>
          <cell r="B472">
            <v>993.32</v>
          </cell>
          <cell r="C472">
            <v>741.97</v>
          </cell>
          <cell r="D472">
            <v>1084.6599999999999</v>
          </cell>
          <cell r="E472"/>
          <cell r="F472"/>
        </row>
        <row r="473">
          <cell r="A473" t="str">
            <v>SHD9F04</v>
          </cell>
          <cell r="B473">
            <v>1175.28</v>
          </cell>
          <cell r="C473">
            <v>196.04</v>
          </cell>
          <cell r="D473"/>
          <cell r="E473"/>
          <cell r="F473"/>
        </row>
        <row r="474">
          <cell r="A474" t="str">
            <v>SHD9F12</v>
          </cell>
          <cell r="B474">
            <v>1927.23</v>
          </cell>
          <cell r="C474">
            <v>653.59</v>
          </cell>
          <cell r="D474">
            <v>1459.25</v>
          </cell>
          <cell r="E474">
            <v>453.88</v>
          </cell>
          <cell r="F474"/>
        </row>
        <row r="475">
          <cell r="A475" t="str">
            <v>SHD9F14</v>
          </cell>
          <cell r="B475">
            <v>1008</v>
          </cell>
          <cell r="C475">
            <v>1714.99</v>
          </cell>
          <cell r="D475">
            <v>2009</v>
          </cell>
          <cell r="E475"/>
          <cell r="F475"/>
        </row>
        <row r="476">
          <cell r="A476" t="str">
            <v>SHD9F19</v>
          </cell>
          <cell r="B476">
            <v>1742.0300000000002</v>
          </cell>
          <cell r="C476">
            <v>1410.36</v>
          </cell>
          <cell r="D476">
            <v>1629.99</v>
          </cell>
          <cell r="E476">
            <v>660</v>
          </cell>
          <cell r="F476"/>
        </row>
        <row r="477">
          <cell r="A477" t="str">
            <v>SHD9F79</v>
          </cell>
          <cell r="B477"/>
          <cell r="C477">
            <v>150</v>
          </cell>
          <cell r="D477"/>
          <cell r="E477"/>
          <cell r="F477"/>
        </row>
        <row r="478">
          <cell r="A478" t="str">
            <v>SHD9F80</v>
          </cell>
          <cell r="B478">
            <v>1981.96</v>
          </cell>
          <cell r="C478">
            <v>1284</v>
          </cell>
          <cell r="D478">
            <v>1777.35</v>
          </cell>
          <cell r="E478"/>
          <cell r="F478"/>
        </row>
        <row r="479">
          <cell r="A479" t="str">
            <v>SHD9F81</v>
          </cell>
          <cell r="B479">
            <v>320</v>
          </cell>
          <cell r="C479">
            <v>170</v>
          </cell>
          <cell r="D479">
            <v>150</v>
          </cell>
          <cell r="E479"/>
          <cell r="F479"/>
        </row>
        <row r="480">
          <cell r="A480" t="str">
            <v>SHD9F83</v>
          </cell>
          <cell r="B480">
            <v>927.16</v>
          </cell>
          <cell r="C480">
            <v>149.97999999999999</v>
          </cell>
          <cell r="D480"/>
          <cell r="E480"/>
          <cell r="F480"/>
        </row>
        <row r="481">
          <cell r="A481" t="str">
            <v>SHD9F92</v>
          </cell>
          <cell r="B481">
            <v>900.84999999999991</v>
          </cell>
          <cell r="C481">
            <v>1134.79</v>
          </cell>
          <cell r="D481">
            <v>1244.42</v>
          </cell>
          <cell r="E481"/>
          <cell r="F481"/>
        </row>
        <row r="482">
          <cell r="A482" t="str">
            <v>SHG1F74</v>
          </cell>
          <cell r="B482">
            <v>1480.1899999999998</v>
          </cell>
          <cell r="C482">
            <v>1405.21</v>
          </cell>
          <cell r="D482">
            <v>1866.91</v>
          </cell>
          <cell r="E482">
            <v>938.52</v>
          </cell>
          <cell r="F482"/>
        </row>
        <row r="483">
          <cell r="A483" t="str">
            <v>SHG1F75</v>
          </cell>
          <cell r="B483">
            <v>1958</v>
          </cell>
          <cell r="C483">
            <v>1455.73</v>
          </cell>
          <cell r="D483">
            <v>50</v>
          </cell>
          <cell r="E483"/>
          <cell r="F483"/>
        </row>
        <row r="484">
          <cell r="A484" t="str">
            <v>SHG1F79</v>
          </cell>
          <cell r="B484">
            <v>1349.4700000000003</v>
          </cell>
          <cell r="C484">
            <v>1148.8800000000001</v>
          </cell>
          <cell r="D484"/>
          <cell r="E484"/>
          <cell r="F484"/>
        </row>
        <row r="485">
          <cell r="A485" t="str">
            <v>SHG1F80</v>
          </cell>
          <cell r="B485">
            <v>1300</v>
          </cell>
          <cell r="C485">
            <v>830</v>
          </cell>
          <cell r="D485"/>
          <cell r="E485"/>
          <cell r="F485"/>
        </row>
        <row r="486">
          <cell r="A486" t="str">
            <v>SHG1F82</v>
          </cell>
          <cell r="B486">
            <v>1576.08</v>
          </cell>
          <cell r="C486">
            <v>1960.16</v>
          </cell>
          <cell r="D486">
            <v>1563.4599999999998</v>
          </cell>
          <cell r="E486">
            <v>926.06</v>
          </cell>
          <cell r="F486"/>
        </row>
        <row r="487">
          <cell r="A487" t="str">
            <v>SHG1F84</v>
          </cell>
          <cell r="B487">
            <v>500</v>
          </cell>
          <cell r="C487">
            <v>1486.85</v>
          </cell>
          <cell r="D487">
            <v>2749.94</v>
          </cell>
          <cell r="E487">
            <v>1281.8499999999999</v>
          </cell>
          <cell r="F487"/>
        </row>
        <row r="488">
          <cell r="A488" t="str">
            <v>SHG1F86</v>
          </cell>
          <cell r="B488">
            <v>1499.95</v>
          </cell>
          <cell r="C488">
            <v>226.72</v>
          </cell>
          <cell r="D488"/>
          <cell r="E488"/>
          <cell r="F488"/>
        </row>
        <row r="489">
          <cell r="A489" t="str">
            <v>SHG1F92</v>
          </cell>
          <cell r="B489">
            <v>1620</v>
          </cell>
          <cell r="C489">
            <v>610</v>
          </cell>
          <cell r="D489"/>
          <cell r="E489"/>
          <cell r="F489"/>
        </row>
        <row r="490">
          <cell r="A490" t="str">
            <v>SHG1G56</v>
          </cell>
          <cell r="B490">
            <v>619</v>
          </cell>
          <cell r="C490">
            <v>1359.99</v>
          </cell>
          <cell r="D490">
            <v>1657.89</v>
          </cell>
          <cell r="E490">
            <v>324</v>
          </cell>
          <cell r="F490"/>
        </row>
        <row r="491">
          <cell r="A491" t="str">
            <v>SHG1G57</v>
          </cell>
          <cell r="B491">
            <v>1649.94</v>
          </cell>
          <cell r="C491">
            <v>1519.96</v>
          </cell>
          <cell r="D491">
            <v>1680</v>
          </cell>
          <cell r="E491">
            <v>229.99</v>
          </cell>
          <cell r="F491"/>
        </row>
        <row r="492">
          <cell r="A492" t="str">
            <v>SHG1G58</v>
          </cell>
          <cell r="B492">
            <v>509.97</v>
          </cell>
          <cell r="C492">
            <v>1139.68</v>
          </cell>
          <cell r="D492">
            <v>1548.41</v>
          </cell>
          <cell r="E492">
            <v>640</v>
          </cell>
          <cell r="F492"/>
        </row>
        <row r="493">
          <cell r="A493" t="str">
            <v>SHG3G78</v>
          </cell>
          <cell r="B493">
            <v>1838.23</v>
          </cell>
          <cell r="C493">
            <v>1556.7199999999998</v>
          </cell>
          <cell r="D493">
            <v>1815</v>
          </cell>
          <cell r="E493">
            <v>947.77</v>
          </cell>
          <cell r="F493"/>
        </row>
        <row r="494">
          <cell r="A494" t="str">
            <v>SHG3G79</v>
          </cell>
          <cell r="B494">
            <v>1426.23</v>
          </cell>
          <cell r="C494">
            <v>1358.88</v>
          </cell>
          <cell r="D494">
            <v>1659.08</v>
          </cell>
          <cell r="E494">
            <v>560</v>
          </cell>
          <cell r="F494"/>
        </row>
        <row r="495">
          <cell r="A495" t="str">
            <v>SHG3G80</v>
          </cell>
          <cell r="B495">
            <v>1647.95</v>
          </cell>
          <cell r="C495">
            <v>1480.95</v>
          </cell>
          <cell r="D495">
            <v>1512</v>
          </cell>
          <cell r="E495">
            <v>871.99</v>
          </cell>
          <cell r="F495"/>
        </row>
        <row r="496">
          <cell r="A496" t="str">
            <v>SHG3G81</v>
          </cell>
          <cell r="B496">
            <v>1571</v>
          </cell>
          <cell r="C496">
            <v>1029.99</v>
          </cell>
          <cell r="D496">
            <v>1556</v>
          </cell>
          <cell r="E496">
            <v>684.98</v>
          </cell>
          <cell r="F496"/>
        </row>
        <row r="497">
          <cell r="A497" t="str">
            <v>SHG3G82</v>
          </cell>
          <cell r="B497">
            <v>1249.95</v>
          </cell>
          <cell r="C497">
            <v>972.97</v>
          </cell>
          <cell r="D497">
            <v>919.99</v>
          </cell>
          <cell r="E497">
            <v>690</v>
          </cell>
          <cell r="F497"/>
        </row>
        <row r="498">
          <cell r="A498" t="str">
            <v>SHG3G84</v>
          </cell>
          <cell r="B498">
            <v>1109.97</v>
          </cell>
          <cell r="C498">
            <v>1239.99</v>
          </cell>
          <cell r="D498">
            <v>1699.99</v>
          </cell>
          <cell r="E498"/>
          <cell r="F498"/>
        </row>
        <row r="499">
          <cell r="A499" t="str">
            <v>SHG3G85</v>
          </cell>
          <cell r="B499">
            <v>1178</v>
          </cell>
          <cell r="C499">
            <v>920</v>
          </cell>
          <cell r="D499">
            <v>1215.99</v>
          </cell>
          <cell r="E499">
            <v>545</v>
          </cell>
          <cell r="F499"/>
        </row>
        <row r="500">
          <cell r="A500" t="str">
            <v>SHG3G86</v>
          </cell>
          <cell r="B500">
            <v>1816.56</v>
          </cell>
          <cell r="C500">
            <v>1435.83</v>
          </cell>
          <cell r="D500">
            <v>1642.75</v>
          </cell>
          <cell r="E500">
            <v>1136.78</v>
          </cell>
          <cell r="F500"/>
        </row>
        <row r="501">
          <cell r="A501" t="str">
            <v>SHG3G87</v>
          </cell>
          <cell r="B501">
            <v>1187.48</v>
          </cell>
          <cell r="C501">
            <v>1267.83</v>
          </cell>
          <cell r="D501">
            <v>419.19</v>
          </cell>
          <cell r="E501"/>
          <cell r="F501"/>
        </row>
        <row r="502">
          <cell r="A502" t="str">
            <v>SHG3G90</v>
          </cell>
          <cell r="B502">
            <v>899.98</v>
          </cell>
          <cell r="C502">
            <v>1210.98</v>
          </cell>
          <cell r="D502">
            <v>1000</v>
          </cell>
          <cell r="E502"/>
          <cell r="F502"/>
        </row>
        <row r="503">
          <cell r="A503" t="str">
            <v>SHG5J65</v>
          </cell>
          <cell r="B503">
            <v>1790.99</v>
          </cell>
          <cell r="C503">
            <v>565.99</v>
          </cell>
          <cell r="D503">
            <v>1361.99</v>
          </cell>
          <cell r="E503">
            <v>520.96</v>
          </cell>
          <cell r="F503"/>
        </row>
        <row r="504">
          <cell r="A504" t="str">
            <v>SHG5J66</v>
          </cell>
          <cell r="B504">
            <v>1538.97</v>
          </cell>
          <cell r="C504">
            <v>809.08</v>
          </cell>
          <cell r="D504">
            <v>1452.99</v>
          </cell>
          <cell r="E504">
            <v>894.84</v>
          </cell>
          <cell r="F504"/>
        </row>
        <row r="505">
          <cell r="A505" t="str">
            <v>SHG7B78</v>
          </cell>
          <cell r="B505">
            <v>1581.46</v>
          </cell>
          <cell r="C505">
            <v>972.85000000000014</v>
          </cell>
          <cell r="D505">
            <v>1133.07</v>
          </cell>
          <cell r="E505">
            <v>273.35000000000002</v>
          </cell>
          <cell r="F505"/>
        </row>
        <row r="506">
          <cell r="A506" t="str">
            <v>SHH6I32</v>
          </cell>
          <cell r="B506">
            <v>1106.42</v>
          </cell>
          <cell r="C506">
            <v>953.54000000000008</v>
          </cell>
          <cell r="D506">
            <v>820.74</v>
          </cell>
          <cell r="E506"/>
          <cell r="F506"/>
        </row>
        <row r="507">
          <cell r="A507" t="str">
            <v>SHH6I45</v>
          </cell>
          <cell r="B507">
            <v>731.68000000000006</v>
          </cell>
          <cell r="C507">
            <v>944.99</v>
          </cell>
          <cell r="D507">
            <v>590</v>
          </cell>
          <cell r="E507">
            <v>150</v>
          </cell>
          <cell r="F507"/>
        </row>
        <row r="508">
          <cell r="A508" t="str">
            <v>SHH7C66</v>
          </cell>
          <cell r="B508">
            <v>1230.32</v>
          </cell>
          <cell r="C508">
            <v>450.03999999999996</v>
          </cell>
          <cell r="D508">
            <v>529.05999999999995</v>
          </cell>
          <cell r="E508"/>
          <cell r="F508"/>
        </row>
        <row r="509">
          <cell r="A509" t="str">
            <v>SHH7C67</v>
          </cell>
          <cell r="B509"/>
          <cell r="C509">
            <v>713.19</v>
          </cell>
          <cell r="D509">
            <v>1069</v>
          </cell>
          <cell r="E509">
            <v>330</v>
          </cell>
          <cell r="F509"/>
        </row>
        <row r="510">
          <cell r="A510" t="str">
            <v>SHN1I32</v>
          </cell>
          <cell r="B510">
            <v>1014.99</v>
          </cell>
          <cell r="C510">
            <v>899.05</v>
          </cell>
          <cell r="D510">
            <v>1045.8800000000001</v>
          </cell>
          <cell r="E510">
            <v>489.35</v>
          </cell>
          <cell r="F510"/>
        </row>
        <row r="511">
          <cell r="A511" t="str">
            <v>SHN6I60</v>
          </cell>
          <cell r="B511">
            <v>1518.41</v>
          </cell>
          <cell r="C511">
            <v>1073.33</v>
          </cell>
          <cell r="D511">
            <v>1151.94</v>
          </cell>
          <cell r="E511">
            <v>1057.27</v>
          </cell>
          <cell r="F511"/>
        </row>
        <row r="512">
          <cell r="A512" t="str">
            <v>SHO5F58</v>
          </cell>
          <cell r="B512">
            <v>3181.8099999999995</v>
          </cell>
          <cell r="C512">
            <v>772.57</v>
          </cell>
          <cell r="D512"/>
          <cell r="E512"/>
          <cell r="F512"/>
        </row>
        <row r="513">
          <cell r="A513" t="str">
            <v>SHO5F60</v>
          </cell>
          <cell r="B513">
            <v>3200.93</v>
          </cell>
          <cell r="C513">
            <v>3104.91</v>
          </cell>
          <cell r="D513">
            <v>2371.06</v>
          </cell>
          <cell r="E513">
            <v>1611.7399999999998</v>
          </cell>
          <cell r="F513"/>
        </row>
        <row r="514">
          <cell r="A514" t="str">
            <v>SHO5F61</v>
          </cell>
          <cell r="B514">
            <v>1461.32</v>
          </cell>
          <cell r="C514">
            <v>1778.58</v>
          </cell>
          <cell r="D514">
            <v>3660.2000000000003</v>
          </cell>
          <cell r="E514">
            <v>1827.6</v>
          </cell>
          <cell r="F514"/>
        </row>
        <row r="515">
          <cell r="A515" t="str">
            <v>SHO5F62</v>
          </cell>
          <cell r="B515">
            <v>1477.02</v>
          </cell>
          <cell r="C515">
            <v>2136.79</v>
          </cell>
          <cell r="D515">
            <v>2831.67</v>
          </cell>
          <cell r="E515">
            <v>996.61</v>
          </cell>
          <cell r="F515"/>
        </row>
        <row r="516">
          <cell r="A516" t="str">
            <v>SHO6A61</v>
          </cell>
          <cell r="B516">
            <v>1327.01</v>
          </cell>
          <cell r="C516">
            <v>1515</v>
          </cell>
          <cell r="D516">
            <v>1395</v>
          </cell>
          <cell r="E516"/>
          <cell r="F516"/>
        </row>
        <row r="517">
          <cell r="A517" t="str">
            <v>SHO6A62</v>
          </cell>
          <cell r="B517">
            <v>1483.05</v>
          </cell>
          <cell r="C517">
            <v>2103.4499999999998</v>
          </cell>
          <cell r="D517">
            <v>2131.94</v>
          </cell>
          <cell r="E517">
            <v>1192.08</v>
          </cell>
          <cell r="F517"/>
        </row>
        <row r="518">
          <cell r="A518" t="str">
            <v>SHP7F43</v>
          </cell>
          <cell r="B518">
            <v>3417.48</v>
          </cell>
          <cell r="C518">
            <v>5247.59</v>
          </cell>
          <cell r="D518">
            <v>1607.9299999999998</v>
          </cell>
          <cell r="E518"/>
          <cell r="F518"/>
        </row>
        <row r="519">
          <cell r="A519" t="str">
            <v>SHP7F44</v>
          </cell>
          <cell r="B519">
            <v>1945.77</v>
          </cell>
          <cell r="C519">
            <v>1350</v>
          </cell>
          <cell r="D519">
            <v>3512.2300000000005</v>
          </cell>
          <cell r="E519">
            <v>1259.99</v>
          </cell>
          <cell r="F519"/>
        </row>
        <row r="520">
          <cell r="A520" t="str">
            <v>SHP7F45</v>
          </cell>
          <cell r="B520">
            <v>2592.8999999999996</v>
          </cell>
          <cell r="C520">
            <v>3254.64</v>
          </cell>
          <cell r="D520">
            <v>3238.2300000000005</v>
          </cell>
          <cell r="E520">
            <v>2055.0700000000002</v>
          </cell>
          <cell r="F520"/>
        </row>
        <row r="521">
          <cell r="A521" t="str">
            <v>SHP7F46</v>
          </cell>
          <cell r="B521">
            <v>1936.36</v>
          </cell>
          <cell r="C521">
            <v>1066.3599999999999</v>
          </cell>
          <cell r="D521">
            <v>1499.6</v>
          </cell>
          <cell r="E521">
            <v>1144.6300000000001</v>
          </cell>
          <cell r="F521"/>
        </row>
        <row r="522">
          <cell r="A522" t="str">
            <v>SHP7F47</v>
          </cell>
          <cell r="B522">
            <v>3645.5199999999995</v>
          </cell>
          <cell r="C522">
            <v>3456.37</v>
          </cell>
          <cell r="D522">
            <v>4193.5200000000004</v>
          </cell>
          <cell r="E522">
            <v>1614.97</v>
          </cell>
          <cell r="F522"/>
        </row>
        <row r="523">
          <cell r="A523" t="str">
            <v>SHP7F48</v>
          </cell>
          <cell r="B523">
            <v>2092.2800000000002</v>
          </cell>
          <cell r="C523">
            <v>3366.09</v>
          </cell>
          <cell r="D523">
            <v>2819.2299999999996</v>
          </cell>
          <cell r="E523">
            <v>450</v>
          </cell>
          <cell r="F523"/>
        </row>
        <row r="524">
          <cell r="A524" t="str">
            <v>SHQ1E57</v>
          </cell>
          <cell r="B524">
            <v>800</v>
          </cell>
          <cell r="C524">
            <v>780</v>
          </cell>
          <cell r="D524">
            <v>800</v>
          </cell>
          <cell r="E524">
            <v>800</v>
          </cell>
          <cell r="F524"/>
        </row>
        <row r="525">
          <cell r="A525" t="str">
            <v>SHR7D29</v>
          </cell>
          <cell r="B525">
            <v>466.42999999999995</v>
          </cell>
          <cell r="C525">
            <v>679.96</v>
          </cell>
          <cell r="D525">
            <v>770.21</v>
          </cell>
          <cell r="E525">
            <v>1044.6199999999999</v>
          </cell>
          <cell r="F525"/>
        </row>
        <row r="526">
          <cell r="A526" t="str">
            <v>SHW1G04</v>
          </cell>
          <cell r="B526">
            <v>2090.73</v>
          </cell>
          <cell r="C526">
            <v>960.64</v>
          </cell>
          <cell r="D526">
            <v>275.61</v>
          </cell>
          <cell r="E526">
            <v>1145.27</v>
          </cell>
          <cell r="F526"/>
        </row>
        <row r="527">
          <cell r="A527" t="str">
            <v>SHW1G05</v>
          </cell>
          <cell r="B527">
            <v>442.31</v>
          </cell>
          <cell r="C527">
            <v>1651.94</v>
          </cell>
          <cell r="D527">
            <v>1968.31</v>
          </cell>
          <cell r="E527">
            <v>1265.3</v>
          </cell>
          <cell r="F527"/>
        </row>
        <row r="528">
          <cell r="A528" t="str">
            <v>SHW1G10</v>
          </cell>
          <cell r="B528">
            <v>924.08999999999992</v>
          </cell>
          <cell r="C528">
            <v>1405.52</v>
          </cell>
          <cell r="D528">
            <v>2173.83</v>
          </cell>
          <cell r="E528">
            <v>507.08000000000004</v>
          </cell>
          <cell r="F528"/>
        </row>
        <row r="529">
          <cell r="A529" t="str">
            <v>SHW1G11</v>
          </cell>
          <cell r="B529">
            <v>499.34000000000003</v>
          </cell>
          <cell r="C529">
            <v>819.02</v>
          </cell>
          <cell r="D529">
            <v>50</v>
          </cell>
          <cell r="E529">
            <v>375.74</v>
          </cell>
          <cell r="F529"/>
        </row>
        <row r="530">
          <cell r="A530" t="str">
            <v>SHW1G12</v>
          </cell>
          <cell r="B530">
            <v>764.92000000000007</v>
          </cell>
          <cell r="C530">
            <v>1839.9</v>
          </cell>
          <cell r="D530">
            <v>895</v>
          </cell>
          <cell r="E530"/>
          <cell r="F530"/>
        </row>
        <row r="531">
          <cell r="A531" t="str">
            <v>SHW1G15</v>
          </cell>
          <cell r="B531"/>
          <cell r="C531"/>
          <cell r="D531"/>
          <cell r="E531">
            <v>395</v>
          </cell>
          <cell r="F531"/>
        </row>
        <row r="532">
          <cell r="A532" t="str">
            <v>SHW1G17</v>
          </cell>
          <cell r="B532">
            <v>1224.25</v>
          </cell>
          <cell r="C532">
            <v>1064.76</v>
          </cell>
          <cell r="D532">
            <v>1651.7399999999998</v>
          </cell>
          <cell r="E532"/>
          <cell r="F532"/>
        </row>
        <row r="533">
          <cell r="A533" t="str">
            <v>SHW1G18</v>
          </cell>
          <cell r="B533">
            <v>2266.25</v>
          </cell>
          <cell r="C533">
            <v>1683.3400000000001</v>
          </cell>
          <cell r="D533">
            <v>1795</v>
          </cell>
          <cell r="E533">
            <v>604.96</v>
          </cell>
          <cell r="F533"/>
        </row>
        <row r="534">
          <cell r="A534" t="str">
            <v>SHW1G19</v>
          </cell>
          <cell r="B534">
            <v>872.51</v>
          </cell>
          <cell r="C534">
            <v>1095.0999999999999</v>
          </cell>
          <cell r="D534">
            <v>1505</v>
          </cell>
          <cell r="E534">
            <v>976.87000000000012</v>
          </cell>
          <cell r="F534"/>
        </row>
        <row r="535">
          <cell r="A535" t="str">
            <v>SHW1G21</v>
          </cell>
          <cell r="B535">
            <v>950.26</v>
          </cell>
          <cell r="C535">
            <v>886.90000000000009</v>
          </cell>
          <cell r="D535">
            <v>889.67000000000007</v>
          </cell>
          <cell r="E535">
            <v>392.20000000000005</v>
          </cell>
          <cell r="F535"/>
        </row>
        <row r="536">
          <cell r="A536" t="str">
            <v>SHW1G22</v>
          </cell>
          <cell r="B536">
            <v>1215.5999999999999</v>
          </cell>
          <cell r="C536">
            <v>1330.3899999999999</v>
          </cell>
          <cell r="D536">
            <v>165</v>
          </cell>
          <cell r="E536">
            <v>195.14</v>
          </cell>
          <cell r="F536"/>
        </row>
        <row r="537">
          <cell r="A537" t="str">
            <v>SHW1G23</v>
          </cell>
          <cell r="B537">
            <v>1080.53</v>
          </cell>
          <cell r="C537">
            <v>1587.42</v>
          </cell>
          <cell r="D537">
            <v>1893</v>
          </cell>
          <cell r="E537">
            <v>656</v>
          </cell>
          <cell r="F537"/>
        </row>
        <row r="538">
          <cell r="A538" t="str">
            <v>SHW1G24</v>
          </cell>
          <cell r="B538">
            <v>872.96</v>
          </cell>
          <cell r="C538">
            <v>742.13</v>
          </cell>
          <cell r="D538">
            <v>1429.48</v>
          </cell>
          <cell r="E538">
            <v>610</v>
          </cell>
          <cell r="F538"/>
        </row>
        <row r="539">
          <cell r="A539" t="str">
            <v>SHW1G25</v>
          </cell>
          <cell r="B539">
            <v>1380</v>
          </cell>
          <cell r="C539">
            <v>258.7</v>
          </cell>
          <cell r="D539">
            <v>1685.84</v>
          </cell>
          <cell r="E539">
            <v>598.23</v>
          </cell>
          <cell r="F539"/>
        </row>
        <row r="540">
          <cell r="A540" t="str">
            <v>SHW1G26</v>
          </cell>
          <cell r="B540">
            <v>1055.5999999999999</v>
          </cell>
          <cell r="C540">
            <v>1830.6100000000001</v>
          </cell>
          <cell r="D540">
            <v>2144.83</v>
          </cell>
          <cell r="E540">
            <v>506</v>
          </cell>
          <cell r="F540"/>
        </row>
        <row r="541">
          <cell r="A541" t="str">
            <v>SHW1G28</v>
          </cell>
          <cell r="B541">
            <v>1373</v>
          </cell>
          <cell r="C541">
            <v>1128</v>
          </cell>
          <cell r="D541">
            <v>1445</v>
          </cell>
          <cell r="E541">
            <v>615</v>
          </cell>
          <cell r="F541"/>
        </row>
        <row r="542">
          <cell r="A542" t="str">
            <v>SHW1G29</v>
          </cell>
          <cell r="B542"/>
          <cell r="C542"/>
          <cell r="D542">
            <v>749.96</v>
          </cell>
          <cell r="E542">
            <v>1090.04</v>
          </cell>
          <cell r="F542"/>
        </row>
        <row r="543">
          <cell r="A543" t="str">
            <v>SHW1G30</v>
          </cell>
          <cell r="B543">
            <v>1109.3699999999999</v>
          </cell>
          <cell r="C543">
            <v>1193.58</v>
          </cell>
          <cell r="D543">
            <v>1331.96</v>
          </cell>
          <cell r="E543">
            <v>510</v>
          </cell>
          <cell r="F543"/>
        </row>
        <row r="544">
          <cell r="A544" t="str">
            <v>SHW1G34</v>
          </cell>
          <cell r="B544">
            <v>1290</v>
          </cell>
          <cell r="C544">
            <v>950</v>
          </cell>
          <cell r="D544">
            <v>1980.9399999999998</v>
          </cell>
          <cell r="E544">
            <v>450</v>
          </cell>
          <cell r="F544"/>
        </row>
        <row r="545">
          <cell r="A545" t="str">
            <v>SHW1G36</v>
          </cell>
          <cell r="B545">
            <v>1000</v>
          </cell>
          <cell r="C545">
            <v>1148.7800000000002</v>
          </cell>
          <cell r="D545">
            <v>1324.9099999999999</v>
          </cell>
          <cell r="E545">
            <v>660.6</v>
          </cell>
          <cell r="F545"/>
        </row>
        <row r="546">
          <cell r="A546" t="str">
            <v>SHW1G37</v>
          </cell>
          <cell r="B546">
            <v>798.17</v>
          </cell>
          <cell r="C546">
            <v>1504.05</v>
          </cell>
          <cell r="D546">
            <v>1596.14</v>
          </cell>
          <cell r="E546">
            <v>955.06</v>
          </cell>
          <cell r="F546"/>
        </row>
        <row r="547">
          <cell r="A547" t="str">
            <v>SHW1G43</v>
          </cell>
          <cell r="B547">
            <v>987.53</v>
          </cell>
          <cell r="C547">
            <v>999.99</v>
          </cell>
          <cell r="D547">
            <v>1248.77</v>
          </cell>
          <cell r="E547">
            <v>450</v>
          </cell>
          <cell r="F547"/>
        </row>
        <row r="548">
          <cell r="A548" t="str">
            <v>SHW1G44</v>
          </cell>
          <cell r="B548">
            <v>832.13</v>
          </cell>
          <cell r="C548">
            <v>1106.6300000000001</v>
          </cell>
          <cell r="D548">
            <v>1004</v>
          </cell>
          <cell r="E548">
            <v>600</v>
          </cell>
          <cell r="F548"/>
        </row>
        <row r="549">
          <cell r="A549" t="str">
            <v>SHW1G46</v>
          </cell>
          <cell r="B549">
            <v>1718.99</v>
          </cell>
          <cell r="C549">
            <v>2204.27</v>
          </cell>
          <cell r="D549">
            <v>2262.15</v>
          </cell>
          <cell r="E549">
            <v>171.24</v>
          </cell>
          <cell r="F549"/>
        </row>
        <row r="550">
          <cell r="A550" t="str">
            <v>SHW1G50</v>
          </cell>
          <cell r="B550">
            <v>449.64</v>
          </cell>
          <cell r="C550">
            <v>899.46</v>
          </cell>
          <cell r="D550">
            <v>1149.97</v>
          </cell>
          <cell r="E550">
            <v>100</v>
          </cell>
          <cell r="F550"/>
        </row>
        <row r="551">
          <cell r="A551" t="str">
            <v>SHW1G51</v>
          </cell>
          <cell r="B551"/>
          <cell r="C551">
            <v>828.84</v>
          </cell>
          <cell r="D551">
            <v>1870.8</v>
          </cell>
          <cell r="E551">
            <v>1450</v>
          </cell>
          <cell r="F551"/>
        </row>
        <row r="552">
          <cell r="A552" t="str">
            <v>SIB0H27</v>
          </cell>
          <cell r="B552"/>
          <cell r="C552"/>
          <cell r="D552"/>
          <cell r="E552">
            <v>536.01</v>
          </cell>
          <cell r="F552"/>
        </row>
        <row r="553">
          <cell r="A553" t="str">
            <v>SIB0H35</v>
          </cell>
          <cell r="B553">
            <v>3549.04</v>
          </cell>
          <cell r="C553">
            <v>4365.2600000000011</v>
          </cell>
          <cell r="D553">
            <v>5496.7699999999995</v>
          </cell>
          <cell r="E553">
            <v>2062.0500000000002</v>
          </cell>
          <cell r="F553"/>
        </row>
        <row r="554">
          <cell r="A554" t="str">
            <v>SIB0H39</v>
          </cell>
          <cell r="B554">
            <v>787.12000000000012</v>
          </cell>
          <cell r="C554">
            <v>511.61</v>
          </cell>
          <cell r="D554">
            <v>750.84</v>
          </cell>
          <cell r="E554">
            <v>502.85</v>
          </cell>
          <cell r="F554"/>
        </row>
        <row r="555">
          <cell r="A555" t="str">
            <v>SIB0H44</v>
          </cell>
          <cell r="B555">
            <v>1949.99</v>
          </cell>
          <cell r="C555">
            <v>1858.8700000000001</v>
          </cell>
          <cell r="D555">
            <v>204.78</v>
          </cell>
          <cell r="E555"/>
          <cell r="F555"/>
        </row>
        <row r="556">
          <cell r="A556" t="str">
            <v>SIB0H56</v>
          </cell>
          <cell r="B556">
            <v>954.33</v>
          </cell>
          <cell r="C556">
            <v>1314.8899999999999</v>
          </cell>
          <cell r="D556">
            <v>192.46</v>
          </cell>
          <cell r="E556"/>
          <cell r="F556"/>
        </row>
        <row r="557">
          <cell r="A557" t="str">
            <v>SIB0J14</v>
          </cell>
          <cell r="B557">
            <v>1187.32</v>
          </cell>
          <cell r="C557">
            <v>1969.67</v>
          </cell>
          <cell r="D557">
            <v>2624.62</v>
          </cell>
          <cell r="E557">
            <v>897.8</v>
          </cell>
          <cell r="F557"/>
        </row>
        <row r="558">
          <cell r="A558" t="str">
            <v>SIB3C41</v>
          </cell>
          <cell r="B558">
            <v>988.31</v>
          </cell>
          <cell r="C558">
            <v>1525.68</v>
          </cell>
          <cell r="D558">
            <v>1136.56</v>
          </cell>
          <cell r="E558">
            <v>1072.22</v>
          </cell>
          <cell r="F558"/>
        </row>
        <row r="559">
          <cell r="A559" t="str">
            <v>SIB3C43</v>
          </cell>
          <cell r="B559">
            <v>1567.5600000000002</v>
          </cell>
          <cell r="C559">
            <v>1411.07</v>
          </cell>
          <cell r="D559">
            <v>1428.69</v>
          </cell>
          <cell r="E559">
            <v>572.22</v>
          </cell>
          <cell r="F559"/>
        </row>
        <row r="560">
          <cell r="A560" t="str">
            <v>SIB3C46</v>
          </cell>
          <cell r="B560">
            <v>1229.54</v>
          </cell>
          <cell r="C560">
            <v>1189.97</v>
          </cell>
          <cell r="D560">
            <v>1523.28</v>
          </cell>
          <cell r="E560">
            <v>710</v>
          </cell>
          <cell r="F560"/>
        </row>
        <row r="561">
          <cell r="A561" t="str">
            <v>SIB3C51</v>
          </cell>
          <cell r="B561">
            <v>322.66999999999996</v>
          </cell>
          <cell r="C561">
            <v>1083.21</v>
          </cell>
          <cell r="D561">
            <v>1515.04</v>
          </cell>
          <cell r="E561">
            <v>638.95999999999992</v>
          </cell>
          <cell r="F561"/>
        </row>
        <row r="562">
          <cell r="A562" t="str">
            <v>SIB3C53</v>
          </cell>
          <cell r="B562">
            <v>1882.69</v>
          </cell>
          <cell r="C562">
            <v>1193.1200000000001</v>
          </cell>
          <cell r="D562">
            <v>1533.73</v>
          </cell>
          <cell r="E562">
            <v>764.7700000000001</v>
          </cell>
          <cell r="F562"/>
        </row>
        <row r="563">
          <cell r="A563" t="str">
            <v>SIB3C54</v>
          </cell>
          <cell r="B563">
            <v>1277.46</v>
          </cell>
          <cell r="C563">
            <v>707.96</v>
          </cell>
          <cell r="D563">
            <v>759.38</v>
          </cell>
          <cell r="E563">
            <v>787.66000000000008</v>
          </cell>
          <cell r="F563"/>
        </row>
        <row r="564">
          <cell r="A564" t="str">
            <v>SIB3C57</v>
          </cell>
          <cell r="B564">
            <v>468.31</v>
          </cell>
          <cell r="C564">
            <v>1628.88</v>
          </cell>
          <cell r="D564">
            <v>1574.56</v>
          </cell>
          <cell r="E564">
            <v>150</v>
          </cell>
          <cell r="F564"/>
        </row>
        <row r="565">
          <cell r="A565" t="str">
            <v>SIB3C59</v>
          </cell>
          <cell r="B565">
            <v>1469.2600000000002</v>
          </cell>
          <cell r="C565">
            <v>100</v>
          </cell>
          <cell r="D565">
            <v>1075.55</v>
          </cell>
          <cell r="E565">
            <v>1188.52</v>
          </cell>
          <cell r="F565"/>
        </row>
        <row r="566">
          <cell r="A566" t="str">
            <v>SIB3C97</v>
          </cell>
          <cell r="B566">
            <v>984.86</v>
          </cell>
          <cell r="C566">
            <v>740</v>
          </cell>
          <cell r="D566">
            <v>1227.29</v>
          </cell>
          <cell r="E566">
            <v>569.79999999999995</v>
          </cell>
          <cell r="F566"/>
        </row>
        <row r="567">
          <cell r="A567" t="str">
            <v>SIB3C98</v>
          </cell>
          <cell r="B567">
            <v>706.01</v>
          </cell>
          <cell r="C567">
            <v>3133.4900000000002</v>
          </cell>
          <cell r="D567">
            <v>2481.6699999999996</v>
          </cell>
          <cell r="E567">
            <v>618.36</v>
          </cell>
          <cell r="F567"/>
        </row>
        <row r="568">
          <cell r="A568" t="str">
            <v>SIC4B55</v>
          </cell>
          <cell r="B568">
            <v>550.98</v>
          </cell>
          <cell r="C568">
            <v>588.55000000000007</v>
          </cell>
          <cell r="D568">
            <v>578.91999999999996</v>
          </cell>
          <cell r="E568">
            <v>208.17</v>
          </cell>
          <cell r="F568"/>
        </row>
        <row r="569">
          <cell r="A569" t="str">
            <v>SIC4B57</v>
          </cell>
          <cell r="B569">
            <v>481.40000000000003</v>
          </cell>
          <cell r="C569">
            <v>150</v>
          </cell>
          <cell r="D569">
            <v>2185.61</v>
          </cell>
          <cell r="E569">
            <v>500</v>
          </cell>
          <cell r="F569"/>
        </row>
        <row r="570">
          <cell r="A570" t="str">
            <v>SID1D56</v>
          </cell>
          <cell r="B570">
            <v>859.06000000000006</v>
          </cell>
          <cell r="C570">
            <v>1119.3399999999999</v>
          </cell>
          <cell r="D570">
            <v>1508.05</v>
          </cell>
          <cell r="E570">
            <v>680</v>
          </cell>
          <cell r="F570"/>
        </row>
        <row r="571">
          <cell r="A571" t="str">
            <v>SIE3J81</v>
          </cell>
          <cell r="B571">
            <v>1681.16</v>
          </cell>
          <cell r="C571">
            <v>1840</v>
          </cell>
          <cell r="D571">
            <v>2330</v>
          </cell>
          <cell r="E571">
            <v>1257.6599999999999</v>
          </cell>
          <cell r="F571"/>
        </row>
        <row r="572">
          <cell r="A572" t="str">
            <v>SIF8C86</v>
          </cell>
          <cell r="B572">
            <v>1686.6</v>
          </cell>
          <cell r="C572">
            <v>1579.68</v>
          </cell>
          <cell r="D572">
            <v>1283.51</v>
          </cell>
          <cell r="E572">
            <v>899.84</v>
          </cell>
          <cell r="F572"/>
        </row>
        <row r="573">
          <cell r="A573" t="str">
            <v>SIF8C87</v>
          </cell>
          <cell r="B573">
            <v>1520.71</v>
          </cell>
          <cell r="C573">
            <v>1618.94</v>
          </cell>
          <cell r="D573">
            <v>1926.06</v>
          </cell>
          <cell r="E573">
            <v>972.1</v>
          </cell>
          <cell r="F573"/>
        </row>
        <row r="574">
          <cell r="A574" t="str">
            <v>SIF8C88</v>
          </cell>
          <cell r="B574">
            <v>1306.76</v>
          </cell>
          <cell r="C574">
            <v>1430.98</v>
          </cell>
          <cell r="D574">
            <v>1688.48</v>
          </cell>
          <cell r="E574">
            <v>659.99</v>
          </cell>
          <cell r="F574"/>
        </row>
        <row r="575">
          <cell r="A575" t="str">
            <v>SIF8C89</v>
          </cell>
          <cell r="B575">
            <v>857.18</v>
          </cell>
          <cell r="C575">
            <v>1613.6100000000001</v>
          </cell>
          <cell r="D575">
            <v>1817.7800000000002</v>
          </cell>
          <cell r="E575">
            <v>943.29000000000008</v>
          </cell>
          <cell r="F575"/>
        </row>
        <row r="576">
          <cell r="A576" t="str">
            <v>SIF8C90</v>
          </cell>
          <cell r="B576">
            <v>1644.67</v>
          </cell>
          <cell r="C576">
            <v>1433.91</v>
          </cell>
          <cell r="D576">
            <v>1359.18</v>
          </cell>
          <cell r="E576"/>
          <cell r="F576"/>
        </row>
        <row r="577">
          <cell r="A577" t="str">
            <v>SIF8C91</v>
          </cell>
          <cell r="B577">
            <v>2077.1</v>
          </cell>
          <cell r="C577">
            <v>2088</v>
          </cell>
          <cell r="D577">
            <v>2561.9300000000003</v>
          </cell>
          <cell r="E577">
            <v>1450</v>
          </cell>
          <cell r="F577"/>
        </row>
        <row r="578">
          <cell r="A578" t="str">
            <v>SIF8C92</v>
          </cell>
          <cell r="B578">
            <v>1170.3</v>
          </cell>
          <cell r="C578">
            <v>1130.3</v>
          </cell>
          <cell r="D578">
            <v>1452.8999999999999</v>
          </cell>
          <cell r="E578">
            <v>324.82</v>
          </cell>
          <cell r="F578"/>
        </row>
        <row r="579">
          <cell r="A579" t="str">
            <v>SIF8D17</v>
          </cell>
          <cell r="B579">
            <v>1279.02</v>
          </cell>
          <cell r="C579">
            <v>1439.93</v>
          </cell>
          <cell r="D579">
            <v>1568.8500000000001</v>
          </cell>
          <cell r="E579">
            <v>679.40000000000009</v>
          </cell>
          <cell r="F579"/>
        </row>
        <row r="580">
          <cell r="A580" t="str">
            <v>SIF8D18</v>
          </cell>
          <cell r="B580">
            <v>1579.92</v>
          </cell>
          <cell r="C580">
            <v>1188.46</v>
          </cell>
          <cell r="D580">
            <v>1174.69</v>
          </cell>
          <cell r="E580"/>
          <cell r="F580"/>
        </row>
        <row r="581">
          <cell r="A581" t="str">
            <v>SIF8D20</v>
          </cell>
          <cell r="B581">
            <v>1177.3899999999999</v>
          </cell>
          <cell r="C581">
            <v>1068.5999999999999</v>
          </cell>
          <cell r="D581">
            <v>1309.8900000000001</v>
          </cell>
          <cell r="E581">
            <v>318.98</v>
          </cell>
          <cell r="F581"/>
        </row>
        <row r="582">
          <cell r="A582" t="str">
            <v>SIF8D21</v>
          </cell>
          <cell r="B582">
            <v>1794.99</v>
          </cell>
          <cell r="C582">
            <v>1529.99</v>
          </cell>
          <cell r="D582">
            <v>860</v>
          </cell>
          <cell r="E582">
            <v>628.26</v>
          </cell>
          <cell r="F582"/>
        </row>
        <row r="583">
          <cell r="A583" t="str">
            <v>SIF8D22</v>
          </cell>
          <cell r="B583">
            <v>1358.06</v>
          </cell>
          <cell r="C583">
            <v>1189.99</v>
          </cell>
          <cell r="D583">
            <v>1429.99</v>
          </cell>
          <cell r="E583">
            <v>720</v>
          </cell>
          <cell r="F583"/>
        </row>
        <row r="584">
          <cell r="A584" t="str">
            <v>SIF8D23</v>
          </cell>
          <cell r="B584">
            <v>360</v>
          </cell>
          <cell r="C584"/>
          <cell r="D584"/>
          <cell r="E584"/>
          <cell r="F584"/>
        </row>
        <row r="585">
          <cell r="A585" t="str">
            <v>SIF8D25</v>
          </cell>
          <cell r="B585">
            <v>1278.58</v>
          </cell>
          <cell r="C585">
            <v>1299.95</v>
          </cell>
          <cell r="D585">
            <v>1618.48</v>
          </cell>
          <cell r="E585">
            <v>820</v>
          </cell>
          <cell r="F585"/>
        </row>
        <row r="586">
          <cell r="A586" t="str">
            <v>SIF8D26</v>
          </cell>
          <cell r="B586">
            <v>1489.98</v>
          </cell>
          <cell r="C586">
            <v>376.9</v>
          </cell>
          <cell r="D586">
            <v>1687.96</v>
          </cell>
          <cell r="E586">
            <v>479.99</v>
          </cell>
          <cell r="F586"/>
        </row>
        <row r="587">
          <cell r="A587" t="str">
            <v>SIF8D27</v>
          </cell>
          <cell r="B587">
            <v>529</v>
          </cell>
          <cell r="C587">
            <v>1132.26</v>
          </cell>
          <cell r="D587">
            <v>489.11</v>
          </cell>
          <cell r="E587">
            <v>600</v>
          </cell>
          <cell r="F587"/>
        </row>
        <row r="588">
          <cell r="A588" t="str">
            <v>SIF8D79</v>
          </cell>
          <cell r="B588">
            <v>1777.7100000000003</v>
          </cell>
          <cell r="C588">
            <v>1419.3200000000002</v>
          </cell>
          <cell r="D588">
            <v>1479.91</v>
          </cell>
          <cell r="E588">
            <v>789.99</v>
          </cell>
          <cell r="F588"/>
        </row>
        <row r="589">
          <cell r="A589" t="str">
            <v>SIF8D80</v>
          </cell>
          <cell r="B589">
            <v>1551.23</v>
          </cell>
          <cell r="C589">
            <v>1043.1399999999999</v>
          </cell>
          <cell r="D589">
            <v>1330</v>
          </cell>
          <cell r="E589">
            <v>709.96</v>
          </cell>
          <cell r="F589"/>
        </row>
        <row r="590">
          <cell r="A590" t="str">
            <v>SIF8D81</v>
          </cell>
          <cell r="B590">
            <v>1844.1899999999998</v>
          </cell>
          <cell r="C590">
            <v>1525.72</v>
          </cell>
          <cell r="D590">
            <v>2011.1200000000001</v>
          </cell>
          <cell r="E590">
            <v>812.3</v>
          </cell>
          <cell r="F590"/>
        </row>
        <row r="591">
          <cell r="A591" t="str">
            <v>SIF8D82</v>
          </cell>
          <cell r="B591">
            <v>570.97</v>
          </cell>
          <cell r="C591">
            <v>230</v>
          </cell>
          <cell r="D591">
            <v>1459.9</v>
          </cell>
          <cell r="E591">
            <v>409.3</v>
          </cell>
          <cell r="F591"/>
        </row>
        <row r="592">
          <cell r="A592" t="str">
            <v>SIG0C88</v>
          </cell>
          <cell r="B592">
            <v>527.65</v>
          </cell>
          <cell r="C592">
            <v>917.00999999999988</v>
          </cell>
          <cell r="D592">
            <v>409.02</v>
          </cell>
          <cell r="E592"/>
          <cell r="F592"/>
        </row>
        <row r="593">
          <cell r="A593" t="str">
            <v>SII6G06</v>
          </cell>
          <cell r="B593">
            <v>1687.8400000000001</v>
          </cell>
          <cell r="C593">
            <v>1536.8200000000002</v>
          </cell>
          <cell r="D593">
            <v>1999.51</v>
          </cell>
          <cell r="E593">
            <v>728.11</v>
          </cell>
          <cell r="F593"/>
        </row>
        <row r="594">
          <cell r="A594" t="str">
            <v>SIK0I05</v>
          </cell>
          <cell r="B594">
            <v>609.98</v>
          </cell>
          <cell r="C594"/>
          <cell r="D594"/>
          <cell r="E594"/>
          <cell r="F594"/>
        </row>
        <row r="595">
          <cell r="A595" t="str">
            <v>SIK4A77</v>
          </cell>
          <cell r="B595">
            <v>750</v>
          </cell>
          <cell r="C595">
            <v>894.83</v>
          </cell>
          <cell r="D595">
            <v>750</v>
          </cell>
          <cell r="E595">
            <v>300</v>
          </cell>
          <cell r="F595"/>
        </row>
        <row r="596">
          <cell r="A596" t="str">
            <v>SIK4H50</v>
          </cell>
          <cell r="B596">
            <v>1200</v>
          </cell>
          <cell r="C596">
            <v>770</v>
          </cell>
          <cell r="D596">
            <v>1369.94</v>
          </cell>
          <cell r="E596">
            <v>699.96</v>
          </cell>
          <cell r="F596"/>
        </row>
        <row r="597">
          <cell r="A597" t="str">
            <v>SIK4H53</v>
          </cell>
          <cell r="B597">
            <v>1117.9000000000001</v>
          </cell>
          <cell r="C597">
            <v>1197.25</v>
          </cell>
          <cell r="D597">
            <v>1413.98</v>
          </cell>
          <cell r="E597">
            <v>609.38</v>
          </cell>
          <cell r="F597"/>
        </row>
        <row r="598">
          <cell r="A598" t="str">
            <v>SIK4H54</v>
          </cell>
          <cell r="B598">
            <v>1298.8600000000001</v>
          </cell>
          <cell r="C598">
            <v>1076.5</v>
          </cell>
          <cell r="D598">
            <v>1319.35</v>
          </cell>
          <cell r="E598">
            <v>79.42</v>
          </cell>
          <cell r="F598"/>
        </row>
        <row r="599">
          <cell r="A599" t="str">
            <v>SIK4H55</v>
          </cell>
          <cell r="B599">
            <v>1456.8400000000001</v>
          </cell>
          <cell r="C599">
            <v>1159.95</v>
          </cell>
          <cell r="D599">
            <v>1179.8399999999999</v>
          </cell>
          <cell r="E599">
            <v>640</v>
          </cell>
          <cell r="F599"/>
        </row>
        <row r="600">
          <cell r="A600" t="str">
            <v>SIK4H67</v>
          </cell>
          <cell r="B600">
            <v>1456.3899999999999</v>
          </cell>
          <cell r="C600">
            <v>1297.69</v>
          </cell>
          <cell r="D600">
            <v>1406.77</v>
          </cell>
          <cell r="E600">
            <v>656.58</v>
          </cell>
          <cell r="F600"/>
        </row>
        <row r="601">
          <cell r="A601" t="str">
            <v>SIK4H74</v>
          </cell>
          <cell r="B601">
            <v>948.55000000000007</v>
          </cell>
          <cell r="C601">
            <v>1197.6400000000001</v>
          </cell>
          <cell r="D601">
            <v>1357.28</v>
          </cell>
          <cell r="E601">
            <v>677.29</v>
          </cell>
          <cell r="F601"/>
        </row>
        <row r="602">
          <cell r="A602" t="str">
            <v>SIK4H96</v>
          </cell>
          <cell r="B602">
            <v>1322.3400000000001</v>
          </cell>
          <cell r="C602">
            <v>1359.98</v>
          </cell>
          <cell r="D602">
            <v>1408.0400000000002</v>
          </cell>
          <cell r="E602">
            <v>679.99</v>
          </cell>
          <cell r="F602"/>
        </row>
        <row r="603">
          <cell r="A603" t="str">
            <v>SIK4H97</v>
          </cell>
          <cell r="B603">
            <v>1307.27</v>
          </cell>
          <cell r="C603">
            <v>729.97</v>
          </cell>
          <cell r="D603">
            <v>709.69</v>
          </cell>
          <cell r="E603"/>
          <cell r="F603"/>
        </row>
        <row r="604">
          <cell r="A604" t="str">
            <v>SIK4H98</v>
          </cell>
          <cell r="B604">
            <v>450</v>
          </cell>
          <cell r="C604">
            <v>1418.54</v>
          </cell>
          <cell r="D604">
            <v>1418.23</v>
          </cell>
          <cell r="E604">
            <v>669.06999999999994</v>
          </cell>
          <cell r="F604"/>
        </row>
        <row r="605">
          <cell r="A605" t="str">
            <v>SIK4H99</v>
          </cell>
          <cell r="B605">
            <v>1319.8999999999999</v>
          </cell>
          <cell r="C605">
            <v>992.53</v>
          </cell>
          <cell r="D605">
            <v>1391.66</v>
          </cell>
          <cell r="E605">
            <v>665.53000000000009</v>
          </cell>
          <cell r="F605"/>
        </row>
        <row r="606">
          <cell r="A606" t="str">
            <v>SIK4I01</v>
          </cell>
          <cell r="B606">
            <v>1099.08</v>
          </cell>
          <cell r="C606">
            <v>1070</v>
          </cell>
          <cell r="D606">
            <v>1239.55</v>
          </cell>
          <cell r="E606">
            <v>100</v>
          </cell>
          <cell r="F606"/>
        </row>
        <row r="607">
          <cell r="A607" t="str">
            <v>SIK4I02</v>
          </cell>
          <cell r="B607">
            <v>807.63</v>
          </cell>
          <cell r="C607">
            <v>1118.72</v>
          </cell>
          <cell r="D607">
            <v>1696.7599999999998</v>
          </cell>
          <cell r="E607">
            <v>598.31999999999994</v>
          </cell>
          <cell r="F607"/>
        </row>
        <row r="608">
          <cell r="A608" t="str">
            <v>SIK4I03</v>
          </cell>
          <cell r="B608">
            <v>1125.8499999999999</v>
          </cell>
          <cell r="C608">
            <v>1317.1200000000001</v>
          </cell>
          <cell r="D608">
            <v>1503.7199999999998</v>
          </cell>
          <cell r="E608">
            <v>229.35000000000002</v>
          </cell>
          <cell r="F608"/>
        </row>
        <row r="609">
          <cell r="A609" t="str">
            <v>SIK4I04</v>
          </cell>
          <cell r="B609">
            <v>80</v>
          </cell>
          <cell r="C609">
            <v>869.96</v>
          </cell>
          <cell r="D609">
            <v>1189.4000000000001</v>
          </cell>
          <cell r="E609">
            <v>540</v>
          </cell>
          <cell r="F609"/>
        </row>
        <row r="610">
          <cell r="A610" t="str">
            <v>SIK4I05</v>
          </cell>
          <cell r="B610">
            <v>1096.52</v>
          </cell>
          <cell r="C610">
            <v>1057.6100000000001</v>
          </cell>
          <cell r="D610">
            <v>1134.3</v>
          </cell>
          <cell r="E610">
            <v>527.79</v>
          </cell>
          <cell r="F610"/>
        </row>
        <row r="611">
          <cell r="A611" t="str">
            <v>SIK6J17</v>
          </cell>
          <cell r="B611">
            <v>1179.99</v>
          </cell>
          <cell r="C611">
            <v>1169.9000000000001</v>
          </cell>
          <cell r="D611">
            <v>1329.91</v>
          </cell>
          <cell r="E611">
            <v>609.65</v>
          </cell>
          <cell r="F611"/>
        </row>
        <row r="612">
          <cell r="A612" t="str">
            <v>SIK6J18</v>
          </cell>
          <cell r="B612">
            <v>980</v>
          </cell>
          <cell r="C612">
            <v>1160</v>
          </cell>
          <cell r="D612">
            <v>1239.93</v>
          </cell>
          <cell r="E612">
            <v>439.94</v>
          </cell>
          <cell r="F612"/>
        </row>
        <row r="613">
          <cell r="A613" t="str">
            <v>SIK6J19</v>
          </cell>
          <cell r="B613">
            <v>1311.59</v>
          </cell>
          <cell r="C613">
            <v>1084.49</v>
          </cell>
          <cell r="D613">
            <v>1247.6799999999998</v>
          </cell>
          <cell r="E613">
            <v>675.98</v>
          </cell>
          <cell r="F613"/>
        </row>
        <row r="614">
          <cell r="A614" t="str">
            <v>SIK6J22</v>
          </cell>
          <cell r="B614">
            <v>1036.3</v>
          </cell>
          <cell r="C614">
            <v>884.7</v>
          </cell>
          <cell r="D614">
            <v>2349.19</v>
          </cell>
          <cell r="E614">
            <v>1344.53</v>
          </cell>
          <cell r="F614"/>
        </row>
        <row r="615">
          <cell r="A615" t="str">
            <v>SIK6J23</v>
          </cell>
          <cell r="B615">
            <v>989.02</v>
          </cell>
          <cell r="C615">
            <v>920</v>
          </cell>
          <cell r="D615">
            <v>1177.2600000000002</v>
          </cell>
          <cell r="E615">
            <v>832.52</v>
          </cell>
          <cell r="F615"/>
        </row>
        <row r="616">
          <cell r="A616" t="str">
            <v>SIK6J24</v>
          </cell>
          <cell r="B616">
            <v>1466.89</v>
          </cell>
          <cell r="C616">
            <v>862.73</v>
          </cell>
          <cell r="D616">
            <v>950.29</v>
          </cell>
          <cell r="E616">
            <v>595.38</v>
          </cell>
          <cell r="F616"/>
        </row>
        <row r="617">
          <cell r="A617" t="str">
            <v>SIK6J26</v>
          </cell>
          <cell r="B617">
            <v>1049.05</v>
          </cell>
          <cell r="C617">
            <v>1019.3199999999999</v>
          </cell>
          <cell r="D617">
            <v>1044.81</v>
          </cell>
          <cell r="E617">
            <v>459.95</v>
          </cell>
          <cell r="F617"/>
        </row>
        <row r="618">
          <cell r="A618" t="str">
            <v>SIK6J27</v>
          </cell>
          <cell r="B618">
            <v>1081.1600000000001</v>
          </cell>
          <cell r="C618">
            <v>707</v>
          </cell>
          <cell r="D618">
            <v>1081.8500000000001</v>
          </cell>
          <cell r="E618">
            <v>709.35</v>
          </cell>
          <cell r="F618"/>
        </row>
        <row r="619">
          <cell r="A619" t="str">
            <v>SIK6J28</v>
          </cell>
          <cell r="B619">
            <v>1253.24</v>
          </cell>
          <cell r="C619">
            <v>1127.93</v>
          </cell>
          <cell r="D619">
            <v>1154.1599999999999</v>
          </cell>
          <cell r="E619">
            <v>589.91</v>
          </cell>
          <cell r="F619"/>
        </row>
        <row r="620">
          <cell r="A620" t="str">
            <v>SIK6J29</v>
          </cell>
          <cell r="B620">
            <v>1045.76</v>
          </cell>
          <cell r="C620">
            <v>1226.9299999999998</v>
          </cell>
          <cell r="D620">
            <v>1669.12</v>
          </cell>
          <cell r="E620">
            <v>1030.94</v>
          </cell>
          <cell r="F620"/>
        </row>
        <row r="621">
          <cell r="A621" t="str">
            <v>SIK6J30</v>
          </cell>
          <cell r="B621">
            <v>1244.3</v>
          </cell>
          <cell r="C621">
            <v>1052.83</v>
          </cell>
          <cell r="D621">
            <v>638.73</v>
          </cell>
          <cell r="E621">
            <v>498.32999999999993</v>
          </cell>
          <cell r="F621"/>
        </row>
        <row r="622">
          <cell r="A622" t="str">
            <v>SIK6J32</v>
          </cell>
          <cell r="B622">
            <v>638.58000000000004</v>
          </cell>
          <cell r="C622">
            <v>249.42</v>
          </cell>
          <cell r="D622"/>
          <cell r="E622"/>
          <cell r="F622"/>
        </row>
        <row r="623">
          <cell r="A623" t="str">
            <v>SIK6J39</v>
          </cell>
          <cell r="B623">
            <v>1119.3</v>
          </cell>
          <cell r="C623">
            <v>1168.75</v>
          </cell>
          <cell r="D623">
            <v>1194.8899999999999</v>
          </cell>
          <cell r="E623">
            <v>610</v>
          </cell>
          <cell r="F623"/>
        </row>
        <row r="624">
          <cell r="A624" t="str">
            <v>SIK6J40</v>
          </cell>
          <cell r="B624">
            <v>1056.5900000000001</v>
          </cell>
          <cell r="C624">
            <v>1107.82</v>
          </cell>
          <cell r="D624">
            <v>1246.6300000000001</v>
          </cell>
          <cell r="E624">
            <v>599.49</v>
          </cell>
          <cell r="F624"/>
        </row>
        <row r="625">
          <cell r="A625" t="str">
            <v>SIK6J41</v>
          </cell>
          <cell r="B625">
            <v>1310.54</v>
          </cell>
          <cell r="C625">
            <v>1413.83</v>
          </cell>
          <cell r="D625">
            <v>1394.67</v>
          </cell>
          <cell r="E625">
            <v>683.4</v>
          </cell>
          <cell r="F625"/>
        </row>
        <row r="626">
          <cell r="A626" t="str">
            <v>SIK6J42</v>
          </cell>
          <cell r="B626">
            <v>79.959999999999994</v>
          </cell>
          <cell r="C626">
            <v>659.93000000000006</v>
          </cell>
          <cell r="D626">
            <v>901.66</v>
          </cell>
          <cell r="E626"/>
          <cell r="F626"/>
        </row>
        <row r="627">
          <cell r="A627" t="str">
            <v>SIK6J43</v>
          </cell>
          <cell r="B627">
            <v>1348.77</v>
          </cell>
          <cell r="C627">
            <v>919.19</v>
          </cell>
          <cell r="D627">
            <v>1106.3999999999999</v>
          </cell>
          <cell r="E627">
            <v>628.82000000000005</v>
          </cell>
          <cell r="F627"/>
        </row>
        <row r="628">
          <cell r="A628" t="str">
            <v>SIK6J44</v>
          </cell>
          <cell r="B628">
            <v>979.03</v>
          </cell>
          <cell r="C628">
            <v>818.23</v>
          </cell>
          <cell r="D628">
            <v>1045.43</v>
          </cell>
          <cell r="E628">
            <v>458.30999999999995</v>
          </cell>
          <cell r="F628"/>
        </row>
        <row r="629">
          <cell r="A629" t="str">
            <v>SIK6J45</v>
          </cell>
          <cell r="B629">
            <v>1106.2</v>
          </cell>
          <cell r="C629">
            <v>916.71</v>
          </cell>
          <cell r="D629">
            <v>465.43000000000006</v>
          </cell>
          <cell r="E629">
            <v>617.72</v>
          </cell>
          <cell r="F629"/>
        </row>
        <row r="630">
          <cell r="A630" t="str">
            <v>SIK6J47</v>
          </cell>
          <cell r="B630">
            <v>1237.8</v>
          </cell>
          <cell r="C630">
            <v>1154.73</v>
          </cell>
          <cell r="D630">
            <v>1544.48</v>
          </cell>
          <cell r="E630">
            <v>588.6</v>
          </cell>
          <cell r="F630"/>
        </row>
        <row r="631">
          <cell r="A631" t="str">
            <v>SIK6J48</v>
          </cell>
          <cell r="B631">
            <v>1755.64</v>
          </cell>
          <cell r="C631">
            <v>1227.8699999999999</v>
          </cell>
          <cell r="D631">
            <v>1402.5900000000001</v>
          </cell>
          <cell r="E631">
            <v>597.29</v>
          </cell>
          <cell r="F631"/>
        </row>
        <row r="632">
          <cell r="A632" t="str">
            <v>SIK6J49</v>
          </cell>
          <cell r="B632">
            <v>840.11</v>
          </cell>
          <cell r="C632">
            <v>1243.1199999999999</v>
          </cell>
          <cell r="D632">
            <v>2128.1999999999998</v>
          </cell>
          <cell r="E632">
            <v>747.67</v>
          </cell>
          <cell r="F632"/>
        </row>
        <row r="633">
          <cell r="A633" t="str">
            <v>SIK6J50</v>
          </cell>
          <cell r="B633">
            <v>1246.53</v>
          </cell>
          <cell r="C633">
            <v>1358.3300000000002</v>
          </cell>
          <cell r="D633">
            <v>1368.03</v>
          </cell>
          <cell r="E633">
            <v>778.03</v>
          </cell>
          <cell r="F633"/>
        </row>
        <row r="634">
          <cell r="A634" t="str">
            <v>SIK6J51</v>
          </cell>
          <cell r="B634"/>
          <cell r="C634">
            <v>519.94000000000005</v>
          </cell>
          <cell r="D634">
            <v>1258.54</v>
          </cell>
          <cell r="E634">
            <v>649.96</v>
          </cell>
          <cell r="F634"/>
        </row>
        <row r="635">
          <cell r="A635" t="str">
            <v>SIK6J52</v>
          </cell>
          <cell r="B635">
            <v>1222.9099999999999</v>
          </cell>
          <cell r="C635">
            <v>1283.81</v>
          </cell>
          <cell r="D635">
            <v>1367.6599999999999</v>
          </cell>
          <cell r="E635">
            <v>679.01</v>
          </cell>
          <cell r="F635"/>
        </row>
        <row r="636">
          <cell r="A636" t="str">
            <v>SIK6J53</v>
          </cell>
          <cell r="B636">
            <v>1529.8299999999997</v>
          </cell>
          <cell r="C636">
            <v>980</v>
          </cell>
          <cell r="D636"/>
          <cell r="E636"/>
          <cell r="F636"/>
        </row>
        <row r="637">
          <cell r="A637" t="str">
            <v>SIK6J54</v>
          </cell>
          <cell r="B637">
            <v>715.74</v>
          </cell>
          <cell r="C637"/>
          <cell r="D637"/>
          <cell r="E637"/>
          <cell r="F637"/>
        </row>
        <row r="638">
          <cell r="A638" t="str">
            <v>SIK6J55</v>
          </cell>
          <cell r="B638">
            <v>1237.32</v>
          </cell>
          <cell r="C638">
            <v>1237.3600000000001</v>
          </cell>
          <cell r="D638">
            <v>1418.75</v>
          </cell>
          <cell r="E638">
            <v>618.97</v>
          </cell>
          <cell r="F638"/>
        </row>
        <row r="639">
          <cell r="A639" t="str">
            <v>SIK6J56</v>
          </cell>
          <cell r="B639">
            <v>1416.82</v>
          </cell>
          <cell r="C639">
            <v>1297.02</v>
          </cell>
          <cell r="D639">
            <v>1345.87</v>
          </cell>
          <cell r="E639">
            <v>470.94</v>
          </cell>
          <cell r="F639"/>
        </row>
        <row r="640">
          <cell r="A640" t="str">
            <v>SIK6J59</v>
          </cell>
          <cell r="B640">
            <v>939.86</v>
          </cell>
          <cell r="C640">
            <v>150</v>
          </cell>
          <cell r="D640"/>
          <cell r="E640">
            <v>437.76</v>
          </cell>
          <cell r="F640"/>
        </row>
        <row r="641">
          <cell r="A641" t="str">
            <v>SIK6J60</v>
          </cell>
          <cell r="B641">
            <v>1113.4099999999999</v>
          </cell>
          <cell r="C641">
            <v>978.86</v>
          </cell>
          <cell r="D641">
            <v>714.07</v>
          </cell>
          <cell r="E641">
            <v>736.91000000000008</v>
          </cell>
          <cell r="F641"/>
        </row>
        <row r="642">
          <cell r="A642" t="str">
            <v>SIK6J61</v>
          </cell>
          <cell r="B642">
            <v>1246.7800000000002</v>
          </cell>
          <cell r="C642">
            <v>1228.99</v>
          </cell>
          <cell r="D642">
            <v>1459.92</v>
          </cell>
          <cell r="E642">
            <v>745.87</v>
          </cell>
          <cell r="F642"/>
        </row>
        <row r="643">
          <cell r="A643" t="str">
            <v>SIK6J62</v>
          </cell>
          <cell r="B643">
            <v>1135.9000000000001</v>
          </cell>
          <cell r="C643">
            <v>1178.8700000000001</v>
          </cell>
          <cell r="D643">
            <v>1249.75</v>
          </cell>
          <cell r="E643">
            <v>689.44</v>
          </cell>
          <cell r="F643"/>
        </row>
        <row r="644">
          <cell r="A644" t="str">
            <v>SIK6J70</v>
          </cell>
          <cell r="B644">
            <v>1633.5100000000002</v>
          </cell>
          <cell r="C644">
            <v>1165.42</v>
          </cell>
          <cell r="D644">
            <v>1518.66</v>
          </cell>
          <cell r="E644">
            <v>682.17</v>
          </cell>
          <cell r="F644"/>
        </row>
        <row r="645">
          <cell r="A645" t="str">
            <v>SIK6J72</v>
          </cell>
          <cell r="B645">
            <v>646.93999999999994</v>
          </cell>
          <cell r="C645">
            <v>796.8</v>
          </cell>
          <cell r="D645">
            <v>1188.5500000000002</v>
          </cell>
          <cell r="E645">
            <v>580.14</v>
          </cell>
          <cell r="F645"/>
        </row>
        <row r="646">
          <cell r="A646" t="str">
            <v>SIK6J80</v>
          </cell>
          <cell r="B646">
            <v>919.98</v>
          </cell>
          <cell r="C646">
            <v>911</v>
          </cell>
          <cell r="D646">
            <v>460</v>
          </cell>
          <cell r="E646">
            <v>330</v>
          </cell>
          <cell r="F646"/>
        </row>
        <row r="647">
          <cell r="A647" t="str">
            <v>SIK6J81</v>
          </cell>
          <cell r="B647">
            <v>1163.94</v>
          </cell>
          <cell r="C647">
            <v>1158.48</v>
          </cell>
          <cell r="D647">
            <v>915.61999999999989</v>
          </cell>
          <cell r="E647">
            <v>206.31</v>
          </cell>
          <cell r="F647"/>
        </row>
        <row r="648">
          <cell r="A648" t="str">
            <v>SIK6J83</v>
          </cell>
          <cell r="B648">
            <v>597.11</v>
          </cell>
          <cell r="C648">
            <v>798.78</v>
          </cell>
          <cell r="D648">
            <v>1097.93</v>
          </cell>
          <cell r="E648">
            <v>635</v>
          </cell>
          <cell r="F648"/>
        </row>
        <row r="649">
          <cell r="A649" t="str">
            <v>SIK6J96</v>
          </cell>
          <cell r="B649">
            <v>1347.3899999999996</v>
          </cell>
          <cell r="C649">
            <v>1253.24</v>
          </cell>
          <cell r="D649">
            <v>1197.33</v>
          </cell>
          <cell r="E649">
            <v>206.31</v>
          </cell>
          <cell r="F649"/>
        </row>
        <row r="650">
          <cell r="A650" t="str">
            <v>SIK6J97</v>
          </cell>
          <cell r="B650">
            <v>1130.57</v>
          </cell>
          <cell r="C650">
            <v>1100.01</v>
          </cell>
          <cell r="D650">
            <v>768.86999999999989</v>
          </cell>
          <cell r="E650">
            <v>202.02</v>
          </cell>
          <cell r="F650"/>
        </row>
        <row r="651">
          <cell r="A651" t="str">
            <v>SIK6J98</v>
          </cell>
          <cell r="B651">
            <v>938.48</v>
          </cell>
          <cell r="C651">
            <v>1185.99</v>
          </cell>
          <cell r="D651">
            <v>1398.1299999999999</v>
          </cell>
          <cell r="E651">
            <v>839.36</v>
          </cell>
          <cell r="F651"/>
        </row>
        <row r="652">
          <cell r="A652" t="str">
            <v>SIK7A00</v>
          </cell>
          <cell r="B652">
            <v>603.49</v>
          </cell>
          <cell r="C652">
            <v>902.02</v>
          </cell>
          <cell r="D652">
            <v>1576.08</v>
          </cell>
          <cell r="E652">
            <v>634.57000000000005</v>
          </cell>
          <cell r="F652"/>
        </row>
        <row r="653">
          <cell r="A653" t="str">
            <v>SIK7A01</v>
          </cell>
          <cell r="B653">
            <v>1285.29</v>
          </cell>
          <cell r="C653">
            <v>1096.4699999999998</v>
          </cell>
          <cell r="D653">
            <v>1421.9499999999998</v>
          </cell>
          <cell r="E653">
            <v>811.38000000000011</v>
          </cell>
          <cell r="F653"/>
        </row>
        <row r="654">
          <cell r="A654" t="str">
            <v>SIK7A03</v>
          </cell>
          <cell r="B654">
            <v>1167.95</v>
          </cell>
          <cell r="C654">
            <v>1106</v>
          </cell>
          <cell r="D654">
            <v>1397.95</v>
          </cell>
          <cell r="E654">
            <v>460</v>
          </cell>
          <cell r="F654"/>
        </row>
        <row r="655">
          <cell r="A655" t="str">
            <v>SIK7A04</v>
          </cell>
          <cell r="B655">
            <v>1272.7399999999998</v>
          </cell>
          <cell r="C655">
            <v>915.71999999999991</v>
          </cell>
          <cell r="D655">
            <v>1668.8799999999999</v>
          </cell>
          <cell r="E655">
            <v>933.61000000000013</v>
          </cell>
          <cell r="F655"/>
        </row>
        <row r="656">
          <cell r="A656" t="str">
            <v>SIK7A05</v>
          </cell>
          <cell r="B656">
            <v>975.77</v>
          </cell>
          <cell r="C656">
            <v>791.38000000000011</v>
          </cell>
          <cell r="D656">
            <v>848.2299999999999</v>
          </cell>
          <cell r="E656">
            <v>559.99</v>
          </cell>
          <cell r="F656"/>
        </row>
        <row r="657">
          <cell r="A657" t="str">
            <v>SIK7A06</v>
          </cell>
          <cell r="B657">
            <v>1346.2499999999998</v>
          </cell>
          <cell r="C657">
            <v>1164.6500000000001</v>
          </cell>
          <cell r="D657">
            <v>1414.6499999999999</v>
          </cell>
          <cell r="E657">
            <v>745.98</v>
          </cell>
          <cell r="F657"/>
        </row>
        <row r="658">
          <cell r="A658" t="str">
            <v>SIK7A09</v>
          </cell>
          <cell r="B658">
            <v>2344.3100000000004</v>
          </cell>
          <cell r="C658">
            <v>1251.9599999999998</v>
          </cell>
          <cell r="D658">
            <v>1106.27</v>
          </cell>
          <cell r="E658">
            <v>531.91999999999996</v>
          </cell>
          <cell r="F658"/>
        </row>
        <row r="659">
          <cell r="A659" t="str">
            <v>SIK7A10</v>
          </cell>
          <cell r="B659">
            <v>992.95</v>
          </cell>
          <cell r="C659">
            <v>1196.95</v>
          </cell>
          <cell r="D659">
            <v>1769.98</v>
          </cell>
          <cell r="E659">
            <v>787.96</v>
          </cell>
          <cell r="F659"/>
        </row>
        <row r="660">
          <cell r="A660" t="str">
            <v>SIK7A12</v>
          </cell>
          <cell r="B660">
            <v>1494.5</v>
          </cell>
          <cell r="C660">
            <v>1390</v>
          </cell>
          <cell r="D660">
            <v>1510.76</v>
          </cell>
          <cell r="E660">
            <v>618.02</v>
          </cell>
          <cell r="F660"/>
        </row>
        <row r="661">
          <cell r="A661" t="str">
            <v>SIK7A15</v>
          </cell>
          <cell r="B661">
            <v>1167.3499999999999</v>
          </cell>
          <cell r="C661">
            <v>1223.5</v>
          </cell>
          <cell r="D661">
            <v>1314.97</v>
          </cell>
          <cell r="E661">
            <v>751.69999999999993</v>
          </cell>
          <cell r="F661"/>
        </row>
        <row r="662">
          <cell r="A662" t="str">
            <v>SIK7A16</v>
          </cell>
          <cell r="B662">
            <v>1537.9</v>
          </cell>
          <cell r="C662">
            <v>1477.99</v>
          </cell>
          <cell r="D662">
            <v>353.94</v>
          </cell>
          <cell r="E662">
            <v>620.01</v>
          </cell>
          <cell r="F662"/>
        </row>
        <row r="663">
          <cell r="A663" t="str">
            <v>SIK7A17</v>
          </cell>
          <cell r="B663">
            <v>1242.5999999999999</v>
          </cell>
          <cell r="C663">
            <v>1121.24</v>
          </cell>
          <cell r="D663">
            <v>899.59</v>
          </cell>
          <cell r="E663">
            <v>619.98</v>
          </cell>
          <cell r="F663"/>
        </row>
        <row r="664">
          <cell r="A664" t="str">
            <v>SIK7A18</v>
          </cell>
          <cell r="B664">
            <v>1184.01</v>
          </cell>
          <cell r="C664">
            <v>1274.69</v>
          </cell>
          <cell r="D664">
            <v>1552.92</v>
          </cell>
          <cell r="E664">
            <v>693.2</v>
          </cell>
          <cell r="F664"/>
        </row>
        <row r="665">
          <cell r="A665" t="str">
            <v>SIK7A22</v>
          </cell>
          <cell r="B665">
            <v>1336.04</v>
          </cell>
          <cell r="C665">
            <v>1091.73</v>
          </cell>
          <cell r="D665">
            <v>1005.7800000000001</v>
          </cell>
          <cell r="E665">
            <v>456.59999999999991</v>
          </cell>
          <cell r="F665"/>
        </row>
        <row r="666">
          <cell r="A666" t="str">
            <v>SIK7A24</v>
          </cell>
          <cell r="B666">
            <v>1044</v>
          </cell>
          <cell r="C666">
            <v>1104.0999999999999</v>
          </cell>
          <cell r="D666">
            <v>1454.3500000000001</v>
          </cell>
          <cell r="E666">
            <v>725.8</v>
          </cell>
          <cell r="F666"/>
        </row>
        <row r="667">
          <cell r="A667" t="str">
            <v>SIK7A26</v>
          </cell>
          <cell r="B667">
            <v>1440.1699999999998</v>
          </cell>
          <cell r="C667">
            <v>1698.63</v>
          </cell>
          <cell r="D667">
            <v>1588.56</v>
          </cell>
          <cell r="E667">
            <v>745.87</v>
          </cell>
          <cell r="F667"/>
        </row>
        <row r="668">
          <cell r="A668" t="str">
            <v>SIK7A27</v>
          </cell>
          <cell r="B668">
            <v>1092.1699999999998</v>
          </cell>
          <cell r="C668">
            <v>1272.1200000000001</v>
          </cell>
          <cell r="D668">
            <v>720.08999999999992</v>
          </cell>
          <cell r="E668">
            <v>669.21</v>
          </cell>
          <cell r="F668"/>
        </row>
        <row r="669">
          <cell r="A669" t="str">
            <v>SIK7A28</v>
          </cell>
          <cell r="B669">
            <v>610.91000000000008</v>
          </cell>
          <cell r="C669">
            <v>795.85</v>
          </cell>
          <cell r="D669">
            <v>1332.99</v>
          </cell>
          <cell r="E669">
            <v>581.98</v>
          </cell>
          <cell r="F669"/>
        </row>
        <row r="670">
          <cell r="A670" t="str">
            <v>SIK7A33</v>
          </cell>
          <cell r="B670">
            <v>1101.93</v>
          </cell>
          <cell r="C670">
            <v>1264.3900000000001</v>
          </cell>
          <cell r="D670">
            <v>1563.71</v>
          </cell>
          <cell r="E670">
            <v>550.83000000000004</v>
          </cell>
          <cell r="F670"/>
        </row>
        <row r="671">
          <cell r="A671" t="str">
            <v>SIK7A36</v>
          </cell>
          <cell r="B671">
            <v>1071.08</v>
          </cell>
          <cell r="C671">
            <v>935.79000000000008</v>
          </cell>
          <cell r="D671">
            <v>1136.0900000000001</v>
          </cell>
          <cell r="E671">
            <v>839.82999999999993</v>
          </cell>
          <cell r="F671"/>
        </row>
        <row r="672">
          <cell r="A672" t="str">
            <v>SIK7A37</v>
          </cell>
          <cell r="B672">
            <v>1034.04</v>
          </cell>
          <cell r="C672">
            <v>1289</v>
          </cell>
          <cell r="D672">
            <v>1580.67</v>
          </cell>
          <cell r="E672">
            <v>705.82</v>
          </cell>
          <cell r="F672"/>
        </row>
        <row r="673">
          <cell r="A673" t="str">
            <v>SIK7A38</v>
          </cell>
          <cell r="B673">
            <v>1374.16</v>
          </cell>
          <cell r="C673">
            <v>1276.23</v>
          </cell>
          <cell r="D673">
            <v>828.31999999999994</v>
          </cell>
          <cell r="E673"/>
          <cell r="F673"/>
        </row>
        <row r="674">
          <cell r="A674" t="str">
            <v>SIK7A39</v>
          </cell>
          <cell r="B674">
            <v>218.97</v>
          </cell>
          <cell r="C674">
            <v>629.98</v>
          </cell>
          <cell r="D674">
            <v>1360</v>
          </cell>
          <cell r="E674">
            <v>600</v>
          </cell>
          <cell r="F674"/>
        </row>
        <row r="675">
          <cell r="A675" t="str">
            <v>SIK7A40</v>
          </cell>
          <cell r="B675">
            <v>545.20000000000005</v>
          </cell>
          <cell r="C675">
            <v>1329.56</v>
          </cell>
          <cell r="D675">
            <v>1522</v>
          </cell>
          <cell r="E675">
            <v>734</v>
          </cell>
          <cell r="F675"/>
        </row>
        <row r="676">
          <cell r="A676" t="str">
            <v>SIK7A41</v>
          </cell>
          <cell r="B676">
            <v>924.83</v>
          </cell>
          <cell r="C676">
            <v>829.93000000000006</v>
          </cell>
          <cell r="D676">
            <v>1109.9000000000001</v>
          </cell>
          <cell r="E676">
            <v>429.93</v>
          </cell>
          <cell r="F676"/>
        </row>
        <row r="677">
          <cell r="A677" t="str">
            <v>SIK7A42</v>
          </cell>
          <cell r="B677">
            <v>1247.03</v>
          </cell>
          <cell r="C677">
            <v>1167.98</v>
          </cell>
          <cell r="D677">
            <v>1415.98</v>
          </cell>
          <cell r="E677">
            <v>717.55000000000007</v>
          </cell>
          <cell r="F677"/>
        </row>
        <row r="678">
          <cell r="A678" t="str">
            <v>SIK7A43</v>
          </cell>
          <cell r="B678">
            <v>2342.25</v>
          </cell>
          <cell r="C678">
            <v>1229.97</v>
          </cell>
          <cell r="D678">
            <v>1645.45</v>
          </cell>
          <cell r="E678">
            <v>683.02</v>
          </cell>
          <cell r="F678"/>
        </row>
        <row r="679">
          <cell r="A679" t="str">
            <v>SIK7A44</v>
          </cell>
          <cell r="B679">
            <v>971.97</v>
          </cell>
          <cell r="C679">
            <v>1158.6500000000001</v>
          </cell>
          <cell r="D679">
            <v>1495.08</v>
          </cell>
          <cell r="E679">
            <v>598.92000000000007</v>
          </cell>
          <cell r="F679"/>
        </row>
        <row r="680">
          <cell r="A680" t="str">
            <v>SIK7A46</v>
          </cell>
          <cell r="B680">
            <v>1106</v>
          </cell>
          <cell r="C680">
            <v>1227.98</v>
          </cell>
          <cell r="D680">
            <v>1025.08</v>
          </cell>
          <cell r="E680"/>
          <cell r="F680"/>
        </row>
        <row r="681">
          <cell r="A681" t="str">
            <v>SIK7A47</v>
          </cell>
          <cell r="B681">
            <v>605.8900000000001</v>
          </cell>
          <cell r="C681">
            <v>1330.51</v>
          </cell>
          <cell r="D681">
            <v>1829.0800000000002</v>
          </cell>
          <cell r="E681">
            <v>591.91</v>
          </cell>
          <cell r="F681"/>
        </row>
        <row r="682">
          <cell r="A682" t="str">
            <v>SIK7A48</v>
          </cell>
          <cell r="B682">
            <v>1165.6599999999999</v>
          </cell>
          <cell r="C682">
            <v>1167.1200000000001</v>
          </cell>
          <cell r="D682">
            <v>1385.97</v>
          </cell>
          <cell r="E682">
            <v>522</v>
          </cell>
          <cell r="F682"/>
        </row>
        <row r="683">
          <cell r="A683" t="str">
            <v>SIK7A49</v>
          </cell>
          <cell r="B683">
            <v>1150</v>
          </cell>
          <cell r="C683">
            <v>985</v>
          </cell>
          <cell r="D683">
            <v>984.79</v>
          </cell>
          <cell r="E683">
            <v>230</v>
          </cell>
          <cell r="F683"/>
        </row>
        <row r="684">
          <cell r="A684" t="str">
            <v>SIK7A50</v>
          </cell>
          <cell r="B684">
            <v>1244.26</v>
          </cell>
          <cell r="C684">
            <v>1199.8499999999999</v>
          </cell>
          <cell r="D684">
            <v>280</v>
          </cell>
          <cell r="E684">
            <v>776.37</v>
          </cell>
          <cell r="F684"/>
        </row>
        <row r="685">
          <cell r="A685" t="str">
            <v>SIK7A51</v>
          </cell>
          <cell r="B685">
            <v>1155.1299999999999</v>
          </cell>
          <cell r="C685">
            <v>1150.6499999999999</v>
          </cell>
          <cell r="D685">
            <v>1296.45</v>
          </cell>
          <cell r="E685">
            <v>529.95000000000005</v>
          </cell>
          <cell r="F685"/>
        </row>
        <row r="686">
          <cell r="A686" t="str">
            <v>SIK7A52</v>
          </cell>
          <cell r="B686">
            <v>1435.3</v>
          </cell>
          <cell r="C686">
            <v>1237.44</v>
          </cell>
          <cell r="D686">
            <v>1555.6200000000001</v>
          </cell>
          <cell r="E686">
            <v>658.18999999999994</v>
          </cell>
          <cell r="F686"/>
        </row>
        <row r="687">
          <cell r="A687" t="str">
            <v>SIK7A53</v>
          </cell>
          <cell r="B687">
            <v>917.1</v>
          </cell>
          <cell r="C687">
            <v>1100</v>
          </cell>
          <cell r="D687">
            <v>1379.81</v>
          </cell>
          <cell r="E687">
            <v>519.75</v>
          </cell>
          <cell r="F687"/>
        </row>
        <row r="688">
          <cell r="A688" t="str">
            <v>SIK7A54</v>
          </cell>
          <cell r="B688">
            <v>1309.6499999999996</v>
          </cell>
          <cell r="C688">
            <v>1152.21</v>
          </cell>
          <cell r="D688">
            <v>1421.93</v>
          </cell>
          <cell r="E688">
            <v>637.30999999999995</v>
          </cell>
          <cell r="F688"/>
        </row>
        <row r="689">
          <cell r="A689" t="str">
            <v>SIK7A55</v>
          </cell>
          <cell r="B689">
            <v>1056.57</v>
          </cell>
          <cell r="C689">
            <v>1037.26</v>
          </cell>
          <cell r="D689">
            <v>1244.9499999999998</v>
          </cell>
          <cell r="E689">
            <v>538.13</v>
          </cell>
          <cell r="F689"/>
        </row>
        <row r="690">
          <cell r="A690" t="str">
            <v>SIK7A56</v>
          </cell>
          <cell r="B690">
            <v>159.97999999999999</v>
          </cell>
          <cell r="C690">
            <v>479.94</v>
          </cell>
          <cell r="D690">
            <v>339.88</v>
          </cell>
          <cell r="E690"/>
          <cell r="F690"/>
        </row>
        <row r="691">
          <cell r="A691" t="str">
            <v>SIK7A57</v>
          </cell>
          <cell r="B691">
            <v>1314.2899999999997</v>
          </cell>
          <cell r="C691">
            <v>1331.1</v>
          </cell>
          <cell r="D691">
            <v>1500.94</v>
          </cell>
          <cell r="E691">
            <v>755.47</v>
          </cell>
          <cell r="F691"/>
        </row>
        <row r="692">
          <cell r="A692" t="str">
            <v>SIK7A58</v>
          </cell>
          <cell r="B692">
            <v>1176.6399999999999</v>
          </cell>
          <cell r="C692">
            <v>1188.18</v>
          </cell>
          <cell r="D692">
            <v>1032.9099999999999</v>
          </cell>
          <cell r="E692">
            <v>478.37</v>
          </cell>
          <cell r="F692"/>
        </row>
        <row r="693">
          <cell r="A693" t="str">
            <v>SIK7A59</v>
          </cell>
          <cell r="B693">
            <v>1269.6200000000001</v>
          </cell>
          <cell r="C693">
            <v>1164.29</v>
          </cell>
          <cell r="D693">
            <v>1335.33</v>
          </cell>
          <cell r="E693">
            <v>576.11999999999989</v>
          </cell>
          <cell r="F693"/>
        </row>
        <row r="694">
          <cell r="A694" t="str">
            <v>SIK7A61</v>
          </cell>
          <cell r="B694">
            <v>769.68000000000006</v>
          </cell>
          <cell r="C694">
            <v>719.99</v>
          </cell>
          <cell r="D694">
            <v>309.71000000000004</v>
          </cell>
          <cell r="E694">
            <v>667.05</v>
          </cell>
          <cell r="F694"/>
        </row>
        <row r="695">
          <cell r="A695" t="str">
            <v>SIK7A62</v>
          </cell>
          <cell r="B695">
            <v>1238.0399999999997</v>
          </cell>
          <cell r="C695">
            <v>1351.2300000000002</v>
          </cell>
          <cell r="D695">
            <v>1504.7</v>
          </cell>
          <cell r="E695">
            <v>747.02</v>
          </cell>
          <cell r="F695"/>
        </row>
        <row r="696">
          <cell r="A696" t="str">
            <v>SIK7A63</v>
          </cell>
          <cell r="B696">
            <v>1210</v>
          </cell>
          <cell r="C696">
            <v>1158.99</v>
          </cell>
          <cell r="D696">
            <v>1235.1399999999999</v>
          </cell>
          <cell r="E696">
            <v>564.86</v>
          </cell>
          <cell r="F696"/>
        </row>
        <row r="697">
          <cell r="A697" t="str">
            <v>SIK7A64</v>
          </cell>
          <cell r="B697">
            <v>1016.78</v>
          </cell>
          <cell r="C697">
            <v>1065.8500000000001</v>
          </cell>
          <cell r="D697">
            <v>1319.5400000000002</v>
          </cell>
          <cell r="E697">
            <v>732.98</v>
          </cell>
          <cell r="F697"/>
        </row>
        <row r="698">
          <cell r="A698" t="str">
            <v>SIK7A65</v>
          </cell>
          <cell r="B698">
            <v>204.8</v>
          </cell>
          <cell r="C698">
            <v>198.54</v>
          </cell>
          <cell r="D698"/>
          <cell r="E698">
            <v>209.22</v>
          </cell>
          <cell r="F698"/>
        </row>
        <row r="699">
          <cell r="A699" t="str">
            <v>SIK7A66</v>
          </cell>
          <cell r="B699">
            <v>1167.97</v>
          </cell>
          <cell r="C699">
            <v>1339.92</v>
          </cell>
          <cell r="D699">
            <v>1601.98</v>
          </cell>
          <cell r="E699">
            <v>743.98</v>
          </cell>
          <cell r="F699"/>
        </row>
        <row r="700">
          <cell r="A700" t="str">
            <v>SIK7A67</v>
          </cell>
          <cell r="B700">
            <v>608.65000000000009</v>
          </cell>
          <cell r="C700">
            <v>1229.33</v>
          </cell>
          <cell r="D700">
            <v>1583.6399999999999</v>
          </cell>
          <cell r="E700">
            <v>684</v>
          </cell>
          <cell r="F700"/>
        </row>
        <row r="701">
          <cell r="A701" t="str">
            <v>SIK7A68</v>
          </cell>
          <cell r="B701">
            <v>1164.24</v>
          </cell>
          <cell r="C701">
            <v>1162.1599999999999</v>
          </cell>
          <cell r="D701">
            <v>1267.82</v>
          </cell>
          <cell r="E701">
            <v>745.27</v>
          </cell>
          <cell r="F701"/>
        </row>
        <row r="702">
          <cell r="A702" t="str">
            <v>SIK7A69</v>
          </cell>
          <cell r="B702">
            <v>1203.77</v>
          </cell>
          <cell r="C702">
            <v>1029.1300000000001</v>
          </cell>
          <cell r="D702">
            <v>1375.4399999999998</v>
          </cell>
          <cell r="E702">
            <v>711.99</v>
          </cell>
          <cell r="F702"/>
        </row>
        <row r="703">
          <cell r="A703" t="str">
            <v>SIK7A72</v>
          </cell>
          <cell r="B703">
            <v>1247.1500000000001</v>
          </cell>
          <cell r="C703">
            <v>1168</v>
          </cell>
          <cell r="D703">
            <v>1400</v>
          </cell>
          <cell r="E703">
            <v>681.98</v>
          </cell>
          <cell r="F703"/>
        </row>
        <row r="704">
          <cell r="A704" t="str">
            <v>SIK7A78</v>
          </cell>
          <cell r="B704">
            <v>1205.75</v>
          </cell>
          <cell r="C704">
            <v>1157.73</v>
          </cell>
          <cell r="D704">
            <v>693.15</v>
          </cell>
          <cell r="E704">
            <v>150</v>
          </cell>
          <cell r="F704"/>
        </row>
        <row r="705">
          <cell r="A705" t="str">
            <v>SIK7A79</v>
          </cell>
          <cell r="B705">
            <v>1342.6</v>
          </cell>
          <cell r="C705">
            <v>943.95</v>
          </cell>
          <cell r="D705">
            <v>1262.75</v>
          </cell>
          <cell r="E705">
            <v>900.76</v>
          </cell>
          <cell r="F705"/>
        </row>
        <row r="706">
          <cell r="A706" t="str">
            <v>SIK7A80</v>
          </cell>
          <cell r="B706">
            <v>1179.58</v>
          </cell>
          <cell r="C706">
            <v>879.99</v>
          </cell>
          <cell r="D706">
            <v>948.98</v>
          </cell>
          <cell r="E706">
            <v>679.96</v>
          </cell>
          <cell r="F706"/>
        </row>
        <row r="707">
          <cell r="A707" t="str">
            <v>SIK7A81</v>
          </cell>
          <cell r="B707">
            <v>1105.57</v>
          </cell>
          <cell r="C707">
            <v>1159.32</v>
          </cell>
          <cell r="D707">
            <v>1313.44</v>
          </cell>
          <cell r="E707">
            <v>508.03999999999996</v>
          </cell>
          <cell r="F707"/>
        </row>
        <row r="708">
          <cell r="A708" t="str">
            <v>SIK7A82</v>
          </cell>
          <cell r="B708">
            <v>861.44</v>
          </cell>
          <cell r="C708">
            <v>887.77</v>
          </cell>
          <cell r="D708">
            <v>1525.8500000000001</v>
          </cell>
          <cell r="E708">
            <v>621.97</v>
          </cell>
          <cell r="F708"/>
        </row>
        <row r="709">
          <cell r="A709" t="str">
            <v>SIK7A85</v>
          </cell>
          <cell r="B709">
            <v>2349.1799999999998</v>
          </cell>
          <cell r="C709">
            <v>1062.8399999999999</v>
          </cell>
          <cell r="D709">
            <v>1300.1500000000001</v>
          </cell>
          <cell r="E709">
            <v>545.12</v>
          </cell>
          <cell r="F709"/>
        </row>
        <row r="710">
          <cell r="A710" t="str">
            <v>SIK7A86</v>
          </cell>
          <cell r="B710">
            <v>1288.47</v>
          </cell>
          <cell r="C710">
            <v>1407.83</v>
          </cell>
          <cell r="D710">
            <v>652.91</v>
          </cell>
          <cell r="E710"/>
          <cell r="F710"/>
        </row>
        <row r="711">
          <cell r="A711" t="str">
            <v>SIM1A33</v>
          </cell>
          <cell r="B711"/>
          <cell r="C711">
            <v>542.97</v>
          </cell>
          <cell r="D711"/>
          <cell r="E711"/>
          <cell r="F711"/>
        </row>
        <row r="712">
          <cell r="A712" t="str">
            <v>SIM1A34</v>
          </cell>
          <cell r="B712">
            <v>1446.07</v>
          </cell>
          <cell r="C712">
            <v>1585.84</v>
          </cell>
          <cell r="D712">
            <v>1183.08</v>
          </cell>
          <cell r="E712">
            <v>934.77</v>
          </cell>
          <cell r="F712"/>
        </row>
        <row r="713">
          <cell r="A713" t="str">
            <v>SIO0F00</v>
          </cell>
          <cell r="B713">
            <v>417.02</v>
          </cell>
          <cell r="C713">
            <v>862.14</v>
          </cell>
          <cell r="D713">
            <v>860</v>
          </cell>
          <cell r="E713">
            <v>430</v>
          </cell>
          <cell r="F713"/>
        </row>
        <row r="714">
          <cell r="A714" t="str">
            <v>SIY0C55</v>
          </cell>
          <cell r="B714">
            <v>1237.94</v>
          </cell>
          <cell r="C714">
            <v>1275.8799999999999</v>
          </cell>
          <cell r="D714">
            <v>1421.01</v>
          </cell>
          <cell r="E714">
            <v>756.49999999999989</v>
          </cell>
          <cell r="F714"/>
        </row>
        <row r="715">
          <cell r="A715" t="str">
            <v>SIY0C56</v>
          </cell>
          <cell r="B715">
            <v>1046.79</v>
          </cell>
          <cell r="C715">
            <v>1080.95</v>
          </cell>
          <cell r="D715">
            <v>1631.68</v>
          </cell>
          <cell r="E715">
            <v>583.94000000000005</v>
          </cell>
          <cell r="F715"/>
        </row>
        <row r="716">
          <cell r="A716" t="str">
            <v>SIY0C57</v>
          </cell>
          <cell r="B716">
            <v>1398.77</v>
          </cell>
          <cell r="C716">
            <v>1137.6100000000001</v>
          </cell>
          <cell r="D716">
            <v>1506.76</v>
          </cell>
          <cell r="E716">
            <v>769.16000000000008</v>
          </cell>
          <cell r="F716"/>
        </row>
        <row r="717">
          <cell r="A717" t="str">
            <v>SIY3F36</v>
          </cell>
          <cell r="B717">
            <v>435.34000000000003</v>
          </cell>
          <cell r="C717">
            <v>409.42</v>
          </cell>
          <cell r="D717">
            <v>601.42999999999995</v>
          </cell>
          <cell r="E717">
            <v>230</v>
          </cell>
          <cell r="F717"/>
        </row>
        <row r="718">
          <cell r="A718" t="str">
            <v>SIY3F37</v>
          </cell>
          <cell r="B718">
            <v>1259.22</v>
          </cell>
          <cell r="C718">
            <v>928.14</v>
          </cell>
          <cell r="D718">
            <v>1547.7300000000002</v>
          </cell>
          <cell r="E718">
            <v>829.55000000000007</v>
          </cell>
          <cell r="F718"/>
        </row>
        <row r="719">
          <cell r="A719" t="str">
            <v>SIY3F38</v>
          </cell>
          <cell r="B719">
            <v>837.65</v>
          </cell>
          <cell r="C719">
            <v>1320.58</v>
          </cell>
          <cell r="D719">
            <v>1664.5500000000002</v>
          </cell>
          <cell r="E719">
            <v>865.95</v>
          </cell>
          <cell r="F719"/>
        </row>
        <row r="720">
          <cell r="A720" t="str">
            <v>SIY3F39</v>
          </cell>
          <cell r="B720">
            <v>785.38</v>
          </cell>
          <cell r="C720">
            <v>909.99</v>
          </cell>
          <cell r="D720">
            <v>1374.1700000000003</v>
          </cell>
          <cell r="E720">
            <v>430.96000000000004</v>
          </cell>
          <cell r="F720"/>
        </row>
        <row r="721">
          <cell r="A721" t="str">
            <v>SIY3F41</v>
          </cell>
          <cell r="B721">
            <v>930.31999999999994</v>
          </cell>
          <cell r="C721">
            <v>879.02</v>
          </cell>
          <cell r="D721">
            <v>1069.51</v>
          </cell>
          <cell r="E721">
            <v>389.85</v>
          </cell>
          <cell r="F721"/>
        </row>
        <row r="722">
          <cell r="A722" t="str">
            <v>SIY3F42</v>
          </cell>
          <cell r="B722">
            <v>460</v>
          </cell>
          <cell r="C722">
            <v>1116.3200000000002</v>
          </cell>
          <cell r="D722">
            <v>1503.01</v>
          </cell>
          <cell r="E722">
            <v>822.89</v>
          </cell>
          <cell r="F722"/>
        </row>
        <row r="723">
          <cell r="A723" t="str">
            <v>SIY3F43</v>
          </cell>
          <cell r="B723">
            <v>205.98</v>
          </cell>
          <cell r="C723"/>
          <cell r="D723"/>
          <cell r="E723"/>
          <cell r="F723"/>
        </row>
        <row r="724">
          <cell r="A724" t="str">
            <v>SIY3F44</v>
          </cell>
          <cell r="B724">
            <v>1396.94</v>
          </cell>
          <cell r="C724">
            <v>1238.75</v>
          </cell>
          <cell r="D724">
            <v>1415.6299999999999</v>
          </cell>
          <cell r="E724">
            <v>762.93999999999994</v>
          </cell>
          <cell r="F724"/>
        </row>
        <row r="725">
          <cell r="A725" t="str">
            <v>SIY3F90</v>
          </cell>
          <cell r="B725">
            <v>1160</v>
          </cell>
          <cell r="C725">
            <v>810.4899999999999</v>
          </cell>
          <cell r="D725">
            <v>630.72</v>
          </cell>
          <cell r="E725"/>
          <cell r="F725"/>
        </row>
        <row r="726">
          <cell r="A726" t="str">
            <v>SIY3F91</v>
          </cell>
          <cell r="B726">
            <v>1257.6799999999998</v>
          </cell>
          <cell r="C726">
            <v>1354</v>
          </cell>
          <cell r="D726">
            <v>1584</v>
          </cell>
          <cell r="E726">
            <v>454</v>
          </cell>
          <cell r="F726"/>
        </row>
        <row r="727">
          <cell r="A727" t="str">
            <v>SIY3F92</v>
          </cell>
          <cell r="B727">
            <v>1227.31</v>
          </cell>
          <cell r="C727">
            <v>1229.19</v>
          </cell>
          <cell r="D727">
            <v>1451.01</v>
          </cell>
          <cell r="E727">
            <v>746</v>
          </cell>
          <cell r="F727"/>
        </row>
        <row r="728">
          <cell r="A728" t="str">
            <v>SIY3F93</v>
          </cell>
          <cell r="B728">
            <v>1212.4299999999998</v>
          </cell>
          <cell r="C728">
            <v>785.8</v>
          </cell>
          <cell r="D728">
            <v>1314.09</v>
          </cell>
          <cell r="E728">
            <v>542.86</v>
          </cell>
          <cell r="F728"/>
        </row>
        <row r="729">
          <cell r="A729" t="str">
            <v>SIY3F94</v>
          </cell>
          <cell r="B729">
            <v>1167.96</v>
          </cell>
          <cell r="C729">
            <v>1168</v>
          </cell>
          <cell r="D729">
            <v>1327.96</v>
          </cell>
          <cell r="E729">
            <v>691.96</v>
          </cell>
          <cell r="F729"/>
        </row>
        <row r="730">
          <cell r="A730" t="str">
            <v>SIY3F95</v>
          </cell>
          <cell r="B730">
            <v>1167.55</v>
          </cell>
          <cell r="C730">
            <v>859.66</v>
          </cell>
          <cell r="D730">
            <v>1836</v>
          </cell>
          <cell r="E730">
            <v>707.99</v>
          </cell>
          <cell r="F730"/>
        </row>
        <row r="731">
          <cell r="A731" t="str">
            <v>SIY3F96</v>
          </cell>
          <cell r="B731">
            <v>988.59</v>
          </cell>
          <cell r="C731">
            <v>1286.33</v>
          </cell>
          <cell r="D731">
            <v>1458.94</v>
          </cell>
          <cell r="E731">
            <v>739.73</v>
          </cell>
          <cell r="F731"/>
        </row>
        <row r="732">
          <cell r="A732" t="str">
            <v>SIY3F98</v>
          </cell>
          <cell r="B732">
            <v>1136.08</v>
          </cell>
          <cell r="C732">
            <v>1231.71</v>
          </cell>
          <cell r="D732">
            <v>1549.88</v>
          </cell>
          <cell r="E732">
            <v>751.97</v>
          </cell>
          <cell r="F732"/>
        </row>
        <row r="733">
          <cell r="A733" t="str">
            <v>SIY3F99</v>
          </cell>
          <cell r="B733">
            <v>649.01</v>
          </cell>
          <cell r="C733">
            <v>1367.94</v>
          </cell>
          <cell r="D733">
            <v>1639.45</v>
          </cell>
          <cell r="E733">
            <v>783.99</v>
          </cell>
          <cell r="F733"/>
        </row>
        <row r="734">
          <cell r="A734" t="str">
            <v>SIY3G00</v>
          </cell>
          <cell r="B734">
            <v>783.12</v>
          </cell>
          <cell r="C734">
            <v>927.83</v>
          </cell>
          <cell r="D734">
            <v>857.55</v>
          </cell>
          <cell r="E734">
            <v>470</v>
          </cell>
          <cell r="F734"/>
        </row>
        <row r="735">
          <cell r="A735" t="str">
            <v>SIY3G01</v>
          </cell>
          <cell r="B735">
            <v>1295.52</v>
          </cell>
          <cell r="C735">
            <v>1349.7500000000002</v>
          </cell>
          <cell r="D735">
            <v>1579.9199999999998</v>
          </cell>
          <cell r="E735">
            <v>338.53</v>
          </cell>
          <cell r="F735"/>
        </row>
        <row r="736">
          <cell r="A736" t="str">
            <v>SIY3G02</v>
          </cell>
          <cell r="B736">
            <v>2252.5699999999997</v>
          </cell>
          <cell r="C736">
            <v>1377.95</v>
          </cell>
          <cell r="D736">
            <v>1218.5499999999997</v>
          </cell>
          <cell r="E736">
            <v>721.77</v>
          </cell>
          <cell r="F736"/>
        </row>
        <row r="737">
          <cell r="A737" t="str">
            <v>SIY3G03</v>
          </cell>
          <cell r="B737">
            <v>1179.95</v>
          </cell>
          <cell r="C737">
            <v>1114.8800000000001</v>
          </cell>
          <cell r="D737">
            <v>1333.97</v>
          </cell>
          <cell r="E737">
            <v>493.61</v>
          </cell>
          <cell r="F737"/>
        </row>
        <row r="738">
          <cell r="A738" t="str">
            <v>SIY3G04</v>
          </cell>
          <cell r="B738">
            <v>1191.01</v>
          </cell>
          <cell r="C738">
            <v>962.56</v>
          </cell>
          <cell r="D738"/>
          <cell r="E738"/>
          <cell r="F738"/>
        </row>
        <row r="739">
          <cell r="A739" t="str">
            <v>SIY3G05</v>
          </cell>
          <cell r="B739">
            <v>1444.99</v>
          </cell>
          <cell r="C739">
            <v>1423.95</v>
          </cell>
          <cell r="D739">
            <v>1609</v>
          </cell>
          <cell r="E739">
            <v>759.97</v>
          </cell>
          <cell r="F739"/>
        </row>
        <row r="740">
          <cell r="A740" t="str">
            <v>SIY3G06</v>
          </cell>
          <cell r="B740">
            <v>1371.46</v>
          </cell>
          <cell r="C740">
            <v>1177.31</v>
          </cell>
          <cell r="D740">
            <v>1237.8</v>
          </cell>
          <cell r="E740">
            <v>1158.21</v>
          </cell>
          <cell r="F740"/>
        </row>
        <row r="741">
          <cell r="A741" t="str">
            <v>SIY3G07</v>
          </cell>
          <cell r="B741">
            <v>1184.43</v>
          </cell>
          <cell r="C741">
            <v>1150.54</v>
          </cell>
          <cell r="D741">
            <v>1325.3000000000002</v>
          </cell>
          <cell r="E741">
            <v>455.27000000000004</v>
          </cell>
          <cell r="F741"/>
        </row>
        <row r="742">
          <cell r="A742" t="str">
            <v>SIY3G51</v>
          </cell>
          <cell r="B742">
            <v>1183.32</v>
          </cell>
          <cell r="C742">
            <v>1039.8399999999999</v>
          </cell>
          <cell r="D742">
            <v>1350.42</v>
          </cell>
          <cell r="E742">
            <v>554.20000000000005</v>
          </cell>
          <cell r="F742"/>
        </row>
        <row r="743">
          <cell r="A743" t="str">
            <v>SIY3G52</v>
          </cell>
          <cell r="B743">
            <v>1459.02</v>
          </cell>
          <cell r="C743">
            <v>969.99</v>
          </cell>
          <cell r="D743"/>
          <cell r="E743"/>
          <cell r="F743"/>
        </row>
        <row r="744">
          <cell r="A744" t="str">
            <v>SIY3G53</v>
          </cell>
          <cell r="B744">
            <v>602.16</v>
          </cell>
          <cell r="C744">
            <v>840.65</v>
          </cell>
          <cell r="D744">
            <v>969.18</v>
          </cell>
          <cell r="E744">
            <v>643.19000000000005</v>
          </cell>
          <cell r="F744"/>
        </row>
        <row r="745">
          <cell r="A745" t="str">
            <v>SIY3G54</v>
          </cell>
          <cell r="B745">
            <v>1470.1200000000001</v>
          </cell>
          <cell r="C745">
            <v>1286.26</v>
          </cell>
          <cell r="D745">
            <v>1541.08</v>
          </cell>
          <cell r="E745">
            <v>958.03</v>
          </cell>
          <cell r="F745"/>
        </row>
        <row r="746">
          <cell r="A746" t="str">
            <v>SIY3G56</v>
          </cell>
          <cell r="B746">
            <v>1228.3800000000001</v>
          </cell>
          <cell r="C746">
            <v>1228.76</v>
          </cell>
          <cell r="D746">
            <v>1316.15</v>
          </cell>
          <cell r="E746">
            <v>718.95</v>
          </cell>
          <cell r="F746"/>
        </row>
        <row r="747">
          <cell r="A747" t="str">
            <v>SIY3G57</v>
          </cell>
          <cell r="B747">
            <v>1559.7</v>
          </cell>
          <cell r="C747">
            <v>1610.77</v>
          </cell>
          <cell r="D747">
            <v>1640.91</v>
          </cell>
          <cell r="E747">
            <v>62</v>
          </cell>
          <cell r="F747"/>
        </row>
        <row r="748">
          <cell r="A748" t="str">
            <v>SIY3G58</v>
          </cell>
          <cell r="B748">
            <v>1565.62</v>
          </cell>
          <cell r="C748">
            <v>584</v>
          </cell>
          <cell r="D748">
            <v>808.54</v>
          </cell>
          <cell r="E748">
            <v>1329.8500000000001</v>
          </cell>
          <cell r="F748"/>
        </row>
        <row r="749">
          <cell r="A749" t="str">
            <v>SIY3G59</v>
          </cell>
          <cell r="B749">
            <v>1166.54</v>
          </cell>
          <cell r="C749">
            <v>1165.8399999999999</v>
          </cell>
          <cell r="D749">
            <v>1078.68</v>
          </cell>
          <cell r="E749">
            <v>539.09</v>
          </cell>
          <cell r="F749"/>
        </row>
        <row r="750">
          <cell r="A750" t="str">
            <v>SIY3G60</v>
          </cell>
          <cell r="B750">
            <v>1100</v>
          </cell>
          <cell r="C750">
            <v>1267.97</v>
          </cell>
          <cell r="D750">
            <v>1230</v>
          </cell>
          <cell r="E750">
            <v>350.46000000000004</v>
          </cell>
          <cell r="F750"/>
        </row>
        <row r="751">
          <cell r="A751" t="str">
            <v>SIY3G61</v>
          </cell>
          <cell r="B751">
            <v>1182.5</v>
          </cell>
          <cell r="C751">
            <v>979.2</v>
          </cell>
          <cell r="D751">
            <v>1189.94</v>
          </cell>
          <cell r="E751">
            <v>418.57</v>
          </cell>
          <cell r="F751"/>
        </row>
        <row r="752">
          <cell r="A752" t="str">
            <v>SIY3G62</v>
          </cell>
          <cell r="B752">
            <v>1216.5899999999999</v>
          </cell>
          <cell r="C752">
            <v>1134.6399999999999</v>
          </cell>
          <cell r="D752">
            <v>1568.83</v>
          </cell>
          <cell r="E752">
            <v>898.03</v>
          </cell>
          <cell r="F752"/>
        </row>
        <row r="753">
          <cell r="A753" t="str">
            <v>SIY3G63</v>
          </cell>
          <cell r="B753">
            <v>1214.76</v>
          </cell>
          <cell r="C753">
            <v>1332.8100000000002</v>
          </cell>
          <cell r="D753">
            <v>1425.9299999999998</v>
          </cell>
          <cell r="E753">
            <v>456.63</v>
          </cell>
          <cell r="F753"/>
        </row>
        <row r="754">
          <cell r="A754" t="str">
            <v>SIY3G64</v>
          </cell>
          <cell r="B754">
            <v>1116.4599999999998</v>
          </cell>
          <cell r="C754">
            <v>1138.6300000000001</v>
          </cell>
          <cell r="D754">
            <v>1336.37</v>
          </cell>
          <cell r="E754">
            <v>679.56999999999994</v>
          </cell>
          <cell r="F754"/>
        </row>
        <row r="755">
          <cell r="A755" t="str">
            <v>SIY3G65</v>
          </cell>
          <cell r="B755">
            <v>813.88</v>
          </cell>
          <cell r="C755">
            <v>1534.87</v>
          </cell>
          <cell r="D755">
            <v>1553.1399999999999</v>
          </cell>
          <cell r="E755">
            <v>657.14</v>
          </cell>
          <cell r="F755"/>
        </row>
        <row r="756">
          <cell r="A756" t="str">
            <v>SIY3G67</v>
          </cell>
          <cell r="B756">
            <v>1569.38</v>
          </cell>
          <cell r="C756">
            <v>1436.96</v>
          </cell>
          <cell r="D756">
            <v>1658.54</v>
          </cell>
          <cell r="E756">
            <v>779.31999999999994</v>
          </cell>
          <cell r="F756"/>
        </row>
        <row r="757">
          <cell r="A757" t="str">
            <v>SIY3H02</v>
          </cell>
          <cell r="B757">
            <v>1293.43</v>
          </cell>
          <cell r="C757">
            <v>1233.77</v>
          </cell>
          <cell r="D757">
            <v>817.12999999999988</v>
          </cell>
          <cell r="E757">
            <v>597.7299999999999</v>
          </cell>
          <cell r="F757"/>
        </row>
        <row r="758">
          <cell r="A758" t="str">
            <v>SIY3H03</v>
          </cell>
          <cell r="B758">
            <v>1348.82</v>
          </cell>
          <cell r="C758">
            <v>1199.54</v>
          </cell>
          <cell r="D758">
            <v>1158.57</v>
          </cell>
          <cell r="E758">
            <v>578.89</v>
          </cell>
          <cell r="F758"/>
        </row>
        <row r="759">
          <cell r="A759" t="str">
            <v>SIY3H04</v>
          </cell>
          <cell r="B759">
            <v>589.35</v>
          </cell>
          <cell r="C759">
            <v>1161.5200000000002</v>
          </cell>
          <cell r="D759">
            <v>1258.8499999999999</v>
          </cell>
          <cell r="E759">
            <v>543.72</v>
          </cell>
          <cell r="F759"/>
        </row>
        <row r="760">
          <cell r="A760" t="str">
            <v>SIY3H07</v>
          </cell>
          <cell r="B760">
            <v>1158.2</v>
          </cell>
          <cell r="C760">
            <v>1225.97</v>
          </cell>
          <cell r="D760">
            <v>1357.4399999999998</v>
          </cell>
          <cell r="E760">
            <v>681.93999999999994</v>
          </cell>
          <cell r="F760"/>
        </row>
        <row r="761">
          <cell r="A761" t="str">
            <v>SIY3H08</v>
          </cell>
          <cell r="B761">
            <v>384</v>
          </cell>
          <cell r="C761">
            <v>1360</v>
          </cell>
          <cell r="D761">
            <v>1508.4099999999999</v>
          </cell>
          <cell r="E761">
            <v>480</v>
          </cell>
          <cell r="F761"/>
        </row>
        <row r="762">
          <cell r="A762" t="str">
            <v>SIY3H09</v>
          </cell>
          <cell r="B762">
            <v>1120</v>
          </cell>
          <cell r="C762">
            <v>874.03000000000009</v>
          </cell>
          <cell r="D762">
            <v>1538.0900000000001</v>
          </cell>
          <cell r="E762">
            <v>331.65</v>
          </cell>
          <cell r="F762"/>
        </row>
        <row r="763">
          <cell r="A763" t="str">
            <v>SIY3H10</v>
          </cell>
          <cell r="B763">
            <v>1208.8</v>
          </cell>
          <cell r="C763">
            <v>1079.19</v>
          </cell>
          <cell r="D763">
            <v>1346.05</v>
          </cell>
          <cell r="E763">
            <v>430</v>
          </cell>
          <cell r="F763"/>
        </row>
        <row r="764">
          <cell r="A764" t="str">
            <v>SIY3H11</v>
          </cell>
          <cell r="B764">
            <v>980</v>
          </cell>
          <cell r="C764">
            <v>900</v>
          </cell>
          <cell r="D764">
            <v>1069.99</v>
          </cell>
          <cell r="E764">
            <v>300</v>
          </cell>
          <cell r="F764"/>
        </row>
        <row r="765">
          <cell r="A765" t="str">
            <v>SIY3H12</v>
          </cell>
          <cell r="B765">
            <v>1055.3599999999999</v>
          </cell>
          <cell r="C765">
            <v>1039.3500000000001</v>
          </cell>
          <cell r="D765">
            <v>1305.7900000000002</v>
          </cell>
          <cell r="E765">
            <v>619.64</v>
          </cell>
          <cell r="F765"/>
        </row>
        <row r="766">
          <cell r="A766" t="str">
            <v>SIY3H13</v>
          </cell>
          <cell r="B766">
            <v>230</v>
          </cell>
          <cell r="C766"/>
          <cell r="D766"/>
          <cell r="E766"/>
          <cell r="F766"/>
        </row>
        <row r="767">
          <cell r="A767" t="str">
            <v>SIY3H14</v>
          </cell>
          <cell r="B767">
            <v>1269.7700000000002</v>
          </cell>
          <cell r="C767">
            <v>1196.58</v>
          </cell>
          <cell r="D767">
            <v>1526.73</v>
          </cell>
          <cell r="E767">
            <v>160.4</v>
          </cell>
          <cell r="F767"/>
        </row>
        <row r="768">
          <cell r="A768" t="str">
            <v>SIY3H16</v>
          </cell>
          <cell r="B768">
            <v>1207.43</v>
          </cell>
          <cell r="C768">
            <v>935.07</v>
          </cell>
          <cell r="D768">
            <v>926.3</v>
          </cell>
          <cell r="E768">
            <v>455.05</v>
          </cell>
          <cell r="F768"/>
        </row>
        <row r="769">
          <cell r="A769" t="str">
            <v>SIY3H19</v>
          </cell>
          <cell r="B769">
            <v>300</v>
          </cell>
          <cell r="C769">
            <v>559.96</v>
          </cell>
          <cell r="D769">
            <v>1405.68</v>
          </cell>
          <cell r="E769">
            <v>377.21</v>
          </cell>
          <cell r="F769"/>
        </row>
        <row r="770">
          <cell r="A770" t="str">
            <v>SIY3H20</v>
          </cell>
          <cell r="B770">
            <v>1291.6499999999999</v>
          </cell>
          <cell r="C770">
            <v>1176.1999999999998</v>
          </cell>
          <cell r="D770">
            <v>1366.33</v>
          </cell>
          <cell r="E770">
            <v>715.27</v>
          </cell>
          <cell r="F770"/>
        </row>
        <row r="771">
          <cell r="A771" t="str">
            <v>SIY3H23</v>
          </cell>
          <cell r="B771">
            <v>1296.98</v>
          </cell>
          <cell r="C771">
            <v>1158.83</v>
          </cell>
          <cell r="D771">
            <v>1334.6</v>
          </cell>
          <cell r="E771">
            <v>760.2</v>
          </cell>
          <cell r="F771"/>
        </row>
        <row r="772">
          <cell r="A772" t="str">
            <v>SIY3H24</v>
          </cell>
          <cell r="B772">
            <v>639.24</v>
          </cell>
          <cell r="C772">
            <v>1236.44</v>
          </cell>
          <cell r="D772">
            <v>1363.38</v>
          </cell>
          <cell r="E772">
            <v>716.6</v>
          </cell>
          <cell r="F772"/>
        </row>
        <row r="773">
          <cell r="A773" t="str">
            <v>SIY3H25</v>
          </cell>
          <cell r="B773">
            <v>1936.11</v>
          </cell>
          <cell r="C773">
            <v>1218.8</v>
          </cell>
          <cell r="D773">
            <v>1548.42</v>
          </cell>
          <cell r="E773">
            <v>681.15</v>
          </cell>
          <cell r="F773"/>
        </row>
        <row r="774">
          <cell r="A774" t="str">
            <v>SIY3H26</v>
          </cell>
          <cell r="B774">
            <v>1144.94</v>
          </cell>
          <cell r="C774">
            <v>1156.6199999999999</v>
          </cell>
          <cell r="D774">
            <v>1306.2199999999998</v>
          </cell>
          <cell r="E774">
            <v>688.9</v>
          </cell>
          <cell r="F774"/>
        </row>
        <row r="775">
          <cell r="A775" t="str">
            <v>SIY3H27</v>
          </cell>
          <cell r="B775">
            <v>1111.83</v>
          </cell>
          <cell r="C775">
            <v>1053.79</v>
          </cell>
          <cell r="D775">
            <v>1384.33</v>
          </cell>
          <cell r="E775">
            <v>486.44</v>
          </cell>
          <cell r="F775"/>
        </row>
        <row r="776">
          <cell r="A776" t="str">
            <v>SIY3H28</v>
          </cell>
          <cell r="B776">
            <v>1274.5999999999999</v>
          </cell>
          <cell r="C776">
            <v>1132.99</v>
          </cell>
          <cell r="D776">
            <v>1523.6499999999996</v>
          </cell>
          <cell r="E776">
            <v>679.26</v>
          </cell>
          <cell r="F776"/>
        </row>
        <row r="777">
          <cell r="A777" t="str">
            <v>SIY3H34</v>
          </cell>
          <cell r="B777">
            <v>1234.3000000000002</v>
          </cell>
          <cell r="C777">
            <v>1242.0800000000002</v>
          </cell>
          <cell r="D777">
            <v>1523.1399999999999</v>
          </cell>
          <cell r="E777">
            <v>641.4</v>
          </cell>
          <cell r="F777"/>
        </row>
        <row r="778">
          <cell r="A778" t="str">
            <v>SIY3H42</v>
          </cell>
          <cell r="B778">
            <v>1060.02</v>
          </cell>
          <cell r="C778">
            <v>802.18000000000006</v>
          </cell>
          <cell r="D778">
            <v>609.61</v>
          </cell>
          <cell r="E778"/>
          <cell r="F778"/>
        </row>
        <row r="779">
          <cell r="A779" t="str">
            <v>SIY3H44</v>
          </cell>
          <cell r="B779">
            <v>1320</v>
          </cell>
          <cell r="C779">
            <v>1239.99</v>
          </cell>
          <cell r="D779">
            <v>967.83</v>
          </cell>
          <cell r="E779">
            <v>649.96</v>
          </cell>
          <cell r="F779"/>
        </row>
        <row r="780">
          <cell r="A780" t="str">
            <v>SIY3H50</v>
          </cell>
          <cell r="B780">
            <v>1159.3600000000001</v>
          </cell>
          <cell r="C780">
            <v>1163</v>
          </cell>
          <cell r="D780">
            <v>1315.49</v>
          </cell>
          <cell r="E780">
            <v>664</v>
          </cell>
          <cell r="F780"/>
        </row>
        <row r="781">
          <cell r="A781" t="str">
            <v>SIY3H51</v>
          </cell>
          <cell r="B781">
            <v>1118.31</v>
          </cell>
          <cell r="C781">
            <v>1141.8899999999999</v>
          </cell>
          <cell r="D781">
            <v>1212.7600000000002</v>
          </cell>
          <cell r="E781">
            <v>540.66000000000008</v>
          </cell>
          <cell r="F781"/>
        </row>
        <row r="782">
          <cell r="A782" t="str">
            <v>SIY3H52</v>
          </cell>
          <cell r="B782">
            <v>1175.9399999999998</v>
          </cell>
          <cell r="C782">
            <v>1101.03</v>
          </cell>
          <cell r="D782">
            <v>1255.21</v>
          </cell>
          <cell r="E782">
            <v>602</v>
          </cell>
          <cell r="F782"/>
        </row>
        <row r="783">
          <cell r="A783" t="str">
            <v>SIY3H56</v>
          </cell>
          <cell r="B783">
            <v>631.68000000000006</v>
          </cell>
          <cell r="C783">
            <v>890.78</v>
          </cell>
          <cell r="D783">
            <v>1091.04</v>
          </cell>
          <cell r="E783">
            <v>585.76</v>
          </cell>
          <cell r="F783"/>
        </row>
        <row r="784">
          <cell r="A784" t="str">
            <v>SIY3H57</v>
          </cell>
          <cell r="B784">
            <v>1163.96</v>
          </cell>
          <cell r="C784">
            <v>979.95</v>
          </cell>
          <cell r="D784">
            <v>1162</v>
          </cell>
          <cell r="E784">
            <v>460</v>
          </cell>
          <cell r="F784"/>
        </row>
        <row r="785">
          <cell r="A785" t="str">
            <v>SIY3H58</v>
          </cell>
          <cell r="B785">
            <v>1222</v>
          </cell>
          <cell r="C785">
            <v>1220</v>
          </cell>
          <cell r="D785">
            <v>1342</v>
          </cell>
          <cell r="E785">
            <v>312</v>
          </cell>
          <cell r="F785"/>
        </row>
        <row r="786">
          <cell r="A786" t="str">
            <v>SIY3H60</v>
          </cell>
          <cell r="B786">
            <v>1048.03</v>
          </cell>
          <cell r="C786">
            <v>1189.93</v>
          </cell>
          <cell r="D786">
            <v>1319.92</v>
          </cell>
          <cell r="E786">
            <v>699.97</v>
          </cell>
          <cell r="F786"/>
        </row>
        <row r="787">
          <cell r="A787" t="str">
            <v>SIY3H63</v>
          </cell>
          <cell r="B787">
            <v>686.03</v>
          </cell>
          <cell r="C787">
            <v>904.21</v>
          </cell>
          <cell r="D787">
            <v>1017.04</v>
          </cell>
          <cell r="E787">
            <v>527.1</v>
          </cell>
          <cell r="F787"/>
        </row>
        <row r="788">
          <cell r="A788" t="str">
            <v>SIY3H69</v>
          </cell>
          <cell r="B788"/>
          <cell r="C788">
            <v>592.90000000000009</v>
          </cell>
          <cell r="D788">
            <v>423.76</v>
          </cell>
          <cell r="E788">
            <v>457.09</v>
          </cell>
          <cell r="F788"/>
        </row>
        <row r="789">
          <cell r="A789" t="str">
            <v>SIY3H71</v>
          </cell>
          <cell r="B789">
            <v>1349.9599999999998</v>
          </cell>
          <cell r="C789">
            <v>1390.9699999999998</v>
          </cell>
          <cell r="D789">
            <v>831.45</v>
          </cell>
          <cell r="E789">
            <v>402.04</v>
          </cell>
          <cell r="F789"/>
        </row>
        <row r="790">
          <cell r="A790" t="str">
            <v>SIY3H72</v>
          </cell>
          <cell r="B790">
            <v>1602.23</v>
          </cell>
          <cell r="C790">
            <v>1103.8699999999999</v>
          </cell>
          <cell r="D790">
            <v>1525.43</v>
          </cell>
          <cell r="E790">
            <v>272</v>
          </cell>
          <cell r="F790"/>
        </row>
        <row r="791">
          <cell r="A791" t="str">
            <v>SIY3H73</v>
          </cell>
          <cell r="B791">
            <v>960</v>
          </cell>
          <cell r="C791">
            <v>903.93000000000006</v>
          </cell>
          <cell r="D791">
            <v>190</v>
          </cell>
          <cell r="E791">
            <v>420</v>
          </cell>
          <cell r="F791"/>
        </row>
        <row r="792">
          <cell r="A792" t="str">
            <v>SIY3H75</v>
          </cell>
          <cell r="B792">
            <v>399.36</v>
          </cell>
          <cell r="C792">
            <v>787.16</v>
          </cell>
          <cell r="D792">
            <v>817.25</v>
          </cell>
          <cell r="E792">
            <v>671.59</v>
          </cell>
          <cell r="F792"/>
        </row>
        <row r="793">
          <cell r="A793" t="str">
            <v>SIY3H84</v>
          </cell>
          <cell r="B793">
            <v>1326.3399999999997</v>
          </cell>
          <cell r="C793">
            <v>867.64</v>
          </cell>
          <cell r="D793">
            <v>1507.13</v>
          </cell>
          <cell r="E793">
            <v>589.63</v>
          </cell>
          <cell r="F793"/>
        </row>
        <row r="794">
          <cell r="A794" t="str">
            <v>SIY3I10</v>
          </cell>
          <cell r="B794">
            <v>1300.3399999999999</v>
          </cell>
          <cell r="C794">
            <v>1403.79</v>
          </cell>
          <cell r="D794">
            <v>1523.62</v>
          </cell>
          <cell r="E794">
            <v>799.43999999999994</v>
          </cell>
          <cell r="F794"/>
        </row>
        <row r="795">
          <cell r="A795" t="str">
            <v>SIY3I12</v>
          </cell>
          <cell r="B795">
            <v>1349.62</v>
          </cell>
          <cell r="C795">
            <v>1280.4699999999998</v>
          </cell>
          <cell r="D795">
            <v>1577.5600000000002</v>
          </cell>
          <cell r="E795">
            <v>706</v>
          </cell>
          <cell r="F795"/>
        </row>
        <row r="796">
          <cell r="A796" t="str">
            <v>SIY3I14</v>
          </cell>
          <cell r="B796"/>
          <cell r="C796">
            <v>405.57000000000005</v>
          </cell>
          <cell r="D796"/>
          <cell r="E796"/>
          <cell r="F796"/>
        </row>
        <row r="797">
          <cell r="A797" t="str">
            <v>SIY8H48</v>
          </cell>
          <cell r="B797">
            <v>309</v>
          </cell>
          <cell r="C797">
            <v>1228.31</v>
          </cell>
          <cell r="D797">
            <v>1451.01</v>
          </cell>
          <cell r="E797">
            <v>525.13</v>
          </cell>
          <cell r="F797"/>
        </row>
        <row r="798">
          <cell r="A798" t="str">
            <v>SJA1D70</v>
          </cell>
          <cell r="B798">
            <v>1332.3700000000001</v>
          </cell>
          <cell r="C798">
            <v>2165.58</v>
          </cell>
          <cell r="D798">
            <v>1384.2499999999998</v>
          </cell>
          <cell r="E798"/>
          <cell r="F798"/>
        </row>
        <row r="799">
          <cell r="A799" t="str">
            <v>SJA1D85</v>
          </cell>
          <cell r="B799">
            <v>1007.64</v>
          </cell>
          <cell r="C799">
            <v>734.9</v>
          </cell>
          <cell r="D799">
            <v>862.21</v>
          </cell>
          <cell r="E799">
            <v>517.25</v>
          </cell>
          <cell r="F799"/>
        </row>
        <row r="800">
          <cell r="A800" t="str">
            <v>SJA1D86</v>
          </cell>
          <cell r="B800">
            <v>1047.8499999999999</v>
          </cell>
          <cell r="C800">
            <v>784.88000000000011</v>
          </cell>
          <cell r="D800">
            <v>1076.2</v>
          </cell>
          <cell r="E800">
            <v>389.13</v>
          </cell>
          <cell r="F800"/>
        </row>
        <row r="801">
          <cell r="A801" t="str">
            <v>SJA1E07</v>
          </cell>
          <cell r="B801">
            <v>896.83999999999992</v>
          </cell>
          <cell r="C801">
            <v>1189.9100000000001</v>
          </cell>
          <cell r="D801">
            <v>1544.57</v>
          </cell>
          <cell r="E801">
            <v>740.04</v>
          </cell>
          <cell r="F801"/>
        </row>
        <row r="802">
          <cell r="A802" t="str">
            <v>SJB5J95</v>
          </cell>
          <cell r="B802">
            <v>689.97</v>
          </cell>
          <cell r="C802">
            <v>919.94</v>
          </cell>
          <cell r="D802">
            <v>985</v>
          </cell>
          <cell r="E802">
            <v>689.99</v>
          </cell>
          <cell r="F802"/>
        </row>
        <row r="803">
          <cell r="A803" t="str">
            <v>SJB5J98</v>
          </cell>
          <cell r="B803">
            <v>1179.48</v>
          </cell>
          <cell r="C803">
            <v>1077.1200000000001</v>
          </cell>
          <cell r="D803">
            <v>2255.36</v>
          </cell>
          <cell r="E803">
            <v>1349.97</v>
          </cell>
          <cell r="F803"/>
        </row>
        <row r="804">
          <cell r="A804" t="str">
            <v>SJB8B26</v>
          </cell>
          <cell r="B804">
            <v>1313.97</v>
          </cell>
          <cell r="C804">
            <v>920</v>
          </cell>
          <cell r="D804">
            <v>1068.8900000000001</v>
          </cell>
          <cell r="E804">
            <v>639.86</v>
          </cell>
          <cell r="F804"/>
        </row>
        <row r="805">
          <cell r="A805" t="str">
            <v>SJH0B93</v>
          </cell>
          <cell r="B805">
            <v>460</v>
          </cell>
          <cell r="C805">
            <v>884.48</v>
          </cell>
          <cell r="D805">
            <v>1927.14</v>
          </cell>
          <cell r="E805">
            <v>586.28</v>
          </cell>
          <cell r="F805"/>
        </row>
        <row r="806">
          <cell r="A806" t="str">
            <v>SJH0B94</v>
          </cell>
          <cell r="B806">
            <v>1258.5800000000002</v>
          </cell>
          <cell r="C806">
            <v>968.27</v>
          </cell>
          <cell r="D806">
            <v>459.16</v>
          </cell>
          <cell r="E806">
            <v>292.87</v>
          </cell>
          <cell r="F806"/>
        </row>
        <row r="807">
          <cell r="A807" t="str">
            <v>SJH0B95</v>
          </cell>
          <cell r="B807">
            <v>2968.03</v>
          </cell>
          <cell r="C807">
            <v>1221.06</v>
          </cell>
          <cell r="D807">
            <v>2314.8199999999997</v>
          </cell>
          <cell r="E807">
            <v>532.15</v>
          </cell>
          <cell r="F807"/>
        </row>
        <row r="808">
          <cell r="A808" t="str">
            <v>SJH0B96</v>
          </cell>
          <cell r="B808">
            <v>1623.82</v>
          </cell>
          <cell r="C808">
            <v>1931.65</v>
          </cell>
          <cell r="D808">
            <v>1498.32</v>
          </cell>
          <cell r="E808">
            <v>460</v>
          </cell>
          <cell r="F808"/>
        </row>
        <row r="809">
          <cell r="A809" t="str">
            <v>SJH0B97</v>
          </cell>
          <cell r="B809">
            <v>230</v>
          </cell>
          <cell r="C809">
            <v>1490.6499999999999</v>
          </cell>
          <cell r="D809">
            <v>1394.95</v>
          </cell>
          <cell r="E809">
            <v>577.97</v>
          </cell>
          <cell r="F809"/>
        </row>
        <row r="810">
          <cell r="A810" t="str">
            <v>SJH0C01</v>
          </cell>
          <cell r="B810">
            <v>2060.48</v>
          </cell>
          <cell r="C810">
            <v>1478.54</v>
          </cell>
          <cell r="D810">
            <v>608.86</v>
          </cell>
          <cell r="E810">
            <v>416.52</v>
          </cell>
          <cell r="F810"/>
        </row>
        <row r="811">
          <cell r="A811" t="str">
            <v>SJH0C07</v>
          </cell>
          <cell r="B811">
            <v>1112.6000000000001</v>
          </cell>
          <cell r="C811">
            <v>993.42000000000007</v>
          </cell>
          <cell r="D811">
            <v>1269.73</v>
          </cell>
          <cell r="E811">
            <v>558.55999999999995</v>
          </cell>
          <cell r="F811"/>
        </row>
        <row r="812">
          <cell r="A812" t="str">
            <v>SMB9G05</v>
          </cell>
          <cell r="B812">
            <v>1170</v>
          </cell>
          <cell r="C812">
            <v>1270</v>
          </cell>
          <cell r="D812">
            <v>1712.06</v>
          </cell>
          <cell r="E812">
            <v>660</v>
          </cell>
          <cell r="F812"/>
        </row>
        <row r="813">
          <cell r="A813" t="str">
            <v>SSK3C47</v>
          </cell>
          <cell r="B813">
            <v>610</v>
          </cell>
          <cell r="C813"/>
          <cell r="D813"/>
          <cell r="E813"/>
          <cell r="F813"/>
        </row>
        <row r="814">
          <cell r="A814" t="str">
            <v>SSS4H28</v>
          </cell>
          <cell r="B814">
            <v>2172.0499999999997</v>
          </cell>
          <cell r="C814">
            <v>617.23</v>
          </cell>
          <cell r="D814">
            <v>909.84</v>
          </cell>
          <cell r="E814">
            <v>481.98</v>
          </cell>
          <cell r="F814"/>
        </row>
        <row r="815">
          <cell r="A815" t="str">
            <v>SUB6A17</v>
          </cell>
          <cell r="B815">
            <v>2818.5299999999997</v>
          </cell>
          <cell r="C815">
            <v>1273.6399999999999</v>
          </cell>
          <cell r="D815">
            <v>2184.84</v>
          </cell>
          <cell r="E815">
            <v>1557.53</v>
          </cell>
          <cell r="F815"/>
        </row>
        <row r="816">
          <cell r="A816" t="str">
            <v>SUM3G48</v>
          </cell>
          <cell r="B816">
            <v>1450</v>
          </cell>
          <cell r="C816">
            <v>1307.01</v>
          </cell>
          <cell r="D816">
            <v>331.14</v>
          </cell>
          <cell r="E816">
            <v>769.91</v>
          </cell>
          <cell r="F816"/>
        </row>
        <row r="817">
          <cell r="A817" t="str">
            <v>SVJ1G85</v>
          </cell>
          <cell r="B817">
            <v>1721.07</v>
          </cell>
          <cell r="C817">
            <v>1727.6100000000001</v>
          </cell>
          <cell r="D817">
            <v>1952.6999999999998</v>
          </cell>
          <cell r="E817">
            <v>1093.74</v>
          </cell>
          <cell r="F817"/>
        </row>
        <row r="818">
          <cell r="A818" t="str">
            <v>SWD9B08</v>
          </cell>
          <cell r="B818">
            <v>597.44000000000005</v>
          </cell>
          <cell r="C818">
            <v>445.55</v>
          </cell>
          <cell r="D818">
            <v>321.13</v>
          </cell>
          <cell r="E818"/>
          <cell r="F818"/>
        </row>
        <row r="819">
          <cell r="A819" t="str">
            <v>SYA2I52</v>
          </cell>
          <cell r="B819">
            <v>1332.8</v>
          </cell>
          <cell r="C819">
            <v>569.26</v>
          </cell>
          <cell r="D819">
            <v>1339.92</v>
          </cell>
          <cell r="E819">
            <v>409</v>
          </cell>
          <cell r="F819"/>
        </row>
        <row r="820">
          <cell r="A820" t="str">
            <v>SYA2I55</v>
          </cell>
          <cell r="B820">
            <v>1226.99</v>
          </cell>
          <cell r="C820">
            <v>1293.96</v>
          </cell>
          <cell r="D820">
            <v>1464.98</v>
          </cell>
          <cell r="E820">
            <v>669.94999999999993</v>
          </cell>
          <cell r="F820"/>
        </row>
        <row r="821">
          <cell r="A821" t="str">
            <v>SYA2I57</v>
          </cell>
          <cell r="B821">
            <v>1039.83</v>
          </cell>
          <cell r="C821">
            <v>1340.1100000000001</v>
          </cell>
          <cell r="D821">
            <v>484.6</v>
          </cell>
          <cell r="E821">
            <v>1155</v>
          </cell>
          <cell r="F821"/>
        </row>
        <row r="822">
          <cell r="A822" t="str">
            <v>SYA2I58</v>
          </cell>
          <cell r="B822">
            <v>311.39</v>
          </cell>
          <cell r="C822">
            <v>762.14</v>
          </cell>
          <cell r="D822">
            <v>1085</v>
          </cell>
          <cell r="E822">
            <v>589.64</v>
          </cell>
          <cell r="F822"/>
        </row>
        <row r="823">
          <cell r="A823" t="str">
            <v>SYA2I59</v>
          </cell>
          <cell r="B823">
            <v>1658.3600000000001</v>
          </cell>
          <cell r="C823">
            <v>1451.81</v>
          </cell>
          <cell r="D823">
            <v>1618.05</v>
          </cell>
          <cell r="E823">
            <v>1001.06</v>
          </cell>
          <cell r="F823"/>
        </row>
        <row r="824">
          <cell r="A824" t="str">
            <v>SYA2I64</v>
          </cell>
          <cell r="B824">
            <v>1026.5</v>
          </cell>
          <cell r="C824">
            <v>1002.3700000000001</v>
          </cell>
          <cell r="D824">
            <v>1795.41</v>
          </cell>
          <cell r="E824">
            <v>713.58999999999992</v>
          </cell>
          <cell r="F824"/>
        </row>
        <row r="825">
          <cell r="A825" t="str">
            <v>SYA2I65</v>
          </cell>
          <cell r="B825">
            <v>1884.9099999999999</v>
          </cell>
          <cell r="C825">
            <v>1746.06</v>
          </cell>
          <cell r="D825">
            <v>2237.67</v>
          </cell>
          <cell r="E825">
            <v>1056.6399999999999</v>
          </cell>
          <cell r="F825"/>
        </row>
        <row r="826">
          <cell r="A826" t="str">
            <v>SYA2I68</v>
          </cell>
          <cell r="B826">
            <v>143.66999999999999</v>
          </cell>
          <cell r="C826">
            <v>1133.1599999999999</v>
          </cell>
          <cell r="D826">
            <v>1848.93</v>
          </cell>
          <cell r="E826">
            <v>684.99</v>
          </cell>
          <cell r="F826"/>
        </row>
        <row r="827">
          <cell r="A827" t="str">
            <v>SYA2I69</v>
          </cell>
          <cell r="B827">
            <v>287.01</v>
          </cell>
          <cell r="C827"/>
          <cell r="D827"/>
          <cell r="E827">
            <v>126.23</v>
          </cell>
          <cell r="F827"/>
        </row>
        <row r="828">
          <cell r="A828" t="str">
            <v>SYA2I70</v>
          </cell>
          <cell r="B828">
            <v>221.82999999999998</v>
          </cell>
          <cell r="C828">
            <v>1806.08</v>
          </cell>
          <cell r="D828">
            <v>1822.5700000000002</v>
          </cell>
          <cell r="E828">
            <v>790</v>
          </cell>
          <cell r="F828"/>
        </row>
        <row r="829">
          <cell r="A829" t="str">
            <v>SYA2I71</v>
          </cell>
          <cell r="B829">
            <v>1419.4699999999998</v>
          </cell>
          <cell r="C829">
            <v>1276.6100000000001</v>
          </cell>
          <cell r="D829">
            <v>1657.47</v>
          </cell>
          <cell r="E829">
            <v>964.02</v>
          </cell>
          <cell r="F829"/>
        </row>
        <row r="830">
          <cell r="A830" t="str">
            <v>SYA2I72</v>
          </cell>
          <cell r="B830">
            <v>801.18</v>
          </cell>
          <cell r="C830">
            <v>649.1</v>
          </cell>
          <cell r="D830">
            <v>2237.2399999999998</v>
          </cell>
          <cell r="E830">
            <v>1219.95</v>
          </cell>
          <cell r="F830"/>
        </row>
        <row r="831">
          <cell r="A831" t="str">
            <v>SYA2I78</v>
          </cell>
          <cell r="B831">
            <v>1080.1500000000001</v>
          </cell>
          <cell r="C831">
            <v>1350</v>
          </cell>
          <cell r="D831">
            <v>930</v>
          </cell>
          <cell r="E831">
            <v>165</v>
          </cell>
          <cell r="F831"/>
        </row>
        <row r="832">
          <cell r="A832" t="str">
            <v>SYA2I81</v>
          </cell>
          <cell r="B832">
            <v>1587.73</v>
          </cell>
          <cell r="C832">
            <v>380</v>
          </cell>
          <cell r="D832"/>
          <cell r="E832">
            <v>542.06000000000006</v>
          </cell>
          <cell r="F832"/>
        </row>
        <row r="833">
          <cell r="A833" t="str">
            <v>SYA2I82</v>
          </cell>
          <cell r="B833">
            <v>1131.2</v>
          </cell>
          <cell r="C833">
            <v>830</v>
          </cell>
          <cell r="D833">
            <v>1340</v>
          </cell>
          <cell r="E833">
            <v>780</v>
          </cell>
          <cell r="F833"/>
        </row>
        <row r="834">
          <cell r="A834" t="str">
            <v>SYB3A23</v>
          </cell>
          <cell r="B834">
            <v>3356.0700000000006</v>
          </cell>
          <cell r="C834">
            <v>2023.8500000000001</v>
          </cell>
          <cell r="D834">
            <v>4642.1400000000003</v>
          </cell>
          <cell r="E834">
            <v>2032.0500000000002</v>
          </cell>
          <cell r="F834"/>
        </row>
        <row r="835">
          <cell r="A835" t="str">
            <v>SYB3A26</v>
          </cell>
          <cell r="B835">
            <v>898.64999999999986</v>
          </cell>
          <cell r="C835">
            <v>489.53</v>
          </cell>
          <cell r="D835">
            <v>2011.6100000000001</v>
          </cell>
          <cell r="E835">
            <v>895.2700000000001</v>
          </cell>
          <cell r="F835"/>
        </row>
        <row r="836">
          <cell r="A836" t="str">
            <v>SYB3A40</v>
          </cell>
          <cell r="B836"/>
          <cell r="C836"/>
          <cell r="D836"/>
          <cell r="E836">
            <v>1283.46</v>
          </cell>
          <cell r="F836"/>
        </row>
        <row r="837">
          <cell r="A837" t="str">
            <v>SYB8F76</v>
          </cell>
          <cell r="B837">
            <v>2120.2600000000002</v>
          </cell>
          <cell r="C837">
            <v>1727.6399999999999</v>
          </cell>
          <cell r="D837">
            <v>1427.6299999999999</v>
          </cell>
          <cell r="E837">
            <v>700.08</v>
          </cell>
          <cell r="F837"/>
        </row>
        <row r="838">
          <cell r="A838" t="str">
            <v>SYB8F85</v>
          </cell>
          <cell r="B838">
            <v>1375.78</v>
          </cell>
          <cell r="C838">
            <v>1743.2700000000002</v>
          </cell>
          <cell r="D838">
            <v>1073.03</v>
          </cell>
          <cell r="E838">
            <v>392.35</v>
          </cell>
          <cell r="F838"/>
        </row>
        <row r="839">
          <cell r="A839" t="str">
            <v>SYB8F86</v>
          </cell>
          <cell r="B839">
            <v>1992.8</v>
          </cell>
          <cell r="C839">
            <v>1820.86</v>
          </cell>
          <cell r="D839">
            <v>1796.37</v>
          </cell>
          <cell r="E839">
            <v>1010.6800000000001</v>
          </cell>
          <cell r="F839"/>
        </row>
        <row r="840">
          <cell r="A840" t="str">
            <v>SYD4F34</v>
          </cell>
          <cell r="B840">
            <v>1037.3200000000002</v>
          </cell>
          <cell r="C840">
            <v>1459.44</v>
          </cell>
          <cell r="D840">
            <v>1608.95</v>
          </cell>
          <cell r="E840">
            <v>829.95</v>
          </cell>
          <cell r="F840"/>
        </row>
        <row r="841">
          <cell r="A841" t="str">
            <v>SYD4F35</v>
          </cell>
          <cell r="B841">
            <v>1014.46</v>
          </cell>
          <cell r="C841">
            <v>906.84999999999991</v>
          </cell>
          <cell r="D841">
            <v>754.07999999999993</v>
          </cell>
          <cell r="E841">
            <v>551.52</v>
          </cell>
          <cell r="F841"/>
        </row>
        <row r="842">
          <cell r="A842" t="str">
            <v>SYD4F37</v>
          </cell>
          <cell r="B842">
            <v>1016.6</v>
          </cell>
          <cell r="C842">
            <v>998.03</v>
          </cell>
          <cell r="D842">
            <v>1207.6799999999998</v>
          </cell>
          <cell r="E842">
            <v>310.16999999999996</v>
          </cell>
          <cell r="F842"/>
        </row>
        <row r="843">
          <cell r="A843" t="str">
            <v>SYD4F38</v>
          </cell>
          <cell r="B843">
            <v>1068.4299999999998</v>
          </cell>
          <cell r="C843">
            <v>1112.6299999999999</v>
          </cell>
          <cell r="D843">
            <v>1597.8400000000001</v>
          </cell>
          <cell r="E843">
            <v>689.98</v>
          </cell>
          <cell r="F843"/>
        </row>
        <row r="844">
          <cell r="A844" t="str">
            <v>SYD4F39</v>
          </cell>
          <cell r="B844">
            <v>1375.9199999999996</v>
          </cell>
          <cell r="C844">
            <v>924.22</v>
          </cell>
          <cell r="D844">
            <v>165</v>
          </cell>
          <cell r="E844"/>
          <cell r="F844"/>
        </row>
        <row r="845">
          <cell r="A845" t="str">
            <v>SYD4F40</v>
          </cell>
          <cell r="B845">
            <v>1511.97</v>
          </cell>
          <cell r="C845"/>
          <cell r="D845"/>
          <cell r="E845">
            <v>150</v>
          </cell>
          <cell r="F845"/>
        </row>
        <row r="846">
          <cell r="A846" t="str">
            <v>SYD4F41</v>
          </cell>
          <cell r="B846">
            <v>766.6</v>
          </cell>
          <cell r="C846">
            <v>100</v>
          </cell>
          <cell r="D846"/>
          <cell r="E846"/>
          <cell r="F846"/>
        </row>
        <row r="847">
          <cell r="A847" t="str">
            <v>SYD4F42</v>
          </cell>
          <cell r="B847"/>
          <cell r="C847"/>
          <cell r="D847">
            <v>824.62</v>
          </cell>
          <cell r="E847">
            <v>426.89</v>
          </cell>
          <cell r="F847"/>
        </row>
        <row r="848">
          <cell r="A848" t="str">
            <v>SYD4F43</v>
          </cell>
          <cell r="B848">
            <v>797.13</v>
          </cell>
          <cell r="C848">
            <v>824</v>
          </cell>
          <cell r="D848">
            <v>1144.6500000000001</v>
          </cell>
          <cell r="E848">
            <v>410</v>
          </cell>
          <cell r="F848"/>
        </row>
        <row r="849">
          <cell r="A849" t="str">
            <v>SYD4F44</v>
          </cell>
          <cell r="B849">
            <v>985.36</v>
          </cell>
          <cell r="C849">
            <v>970.92000000000007</v>
          </cell>
          <cell r="D849">
            <v>1388.96</v>
          </cell>
          <cell r="E849">
            <v>710</v>
          </cell>
          <cell r="F849"/>
        </row>
        <row r="850">
          <cell r="A850" t="str">
            <v>SYD4F45</v>
          </cell>
          <cell r="B850">
            <v>650</v>
          </cell>
          <cell r="C850">
            <v>1666</v>
          </cell>
          <cell r="D850">
            <v>2150.2199999999998</v>
          </cell>
          <cell r="E850">
            <v>559.1</v>
          </cell>
          <cell r="F850"/>
        </row>
        <row r="851">
          <cell r="A851" t="str">
            <v>SYD4F46</v>
          </cell>
          <cell r="B851">
            <v>1339.93</v>
          </cell>
          <cell r="C851">
            <v>249.97000000000003</v>
          </cell>
          <cell r="D851"/>
          <cell r="E851">
            <v>267.58999999999997</v>
          </cell>
          <cell r="F851"/>
        </row>
        <row r="852">
          <cell r="A852" t="str">
            <v>SYD4F47</v>
          </cell>
          <cell r="B852">
            <v>1439.97</v>
          </cell>
          <cell r="C852">
            <v>1223.24</v>
          </cell>
          <cell r="D852">
            <v>1504.21</v>
          </cell>
          <cell r="E852">
            <v>930.26</v>
          </cell>
          <cell r="F852"/>
        </row>
        <row r="853">
          <cell r="A853" t="str">
            <v>SYD4F48</v>
          </cell>
          <cell r="B853"/>
          <cell r="C853">
            <v>550</v>
          </cell>
          <cell r="D853">
            <v>1160</v>
          </cell>
          <cell r="E853">
            <v>599.63</v>
          </cell>
          <cell r="F853"/>
        </row>
        <row r="854">
          <cell r="A854" t="str">
            <v>SYD4F49</v>
          </cell>
          <cell r="B854">
            <v>789.98</v>
          </cell>
          <cell r="C854">
            <v>739.96</v>
          </cell>
          <cell r="D854">
            <v>1450.0900000000001</v>
          </cell>
          <cell r="E854">
            <v>672.41</v>
          </cell>
          <cell r="F854"/>
        </row>
        <row r="855">
          <cell r="A855" t="str">
            <v>SYD4F51</v>
          </cell>
          <cell r="B855">
            <v>1048.93</v>
          </cell>
          <cell r="C855">
            <v>1056.9899999999998</v>
          </cell>
          <cell r="D855">
            <v>929.38000000000011</v>
          </cell>
          <cell r="E855">
            <v>539.01</v>
          </cell>
          <cell r="F855"/>
        </row>
        <row r="856">
          <cell r="A856" t="str">
            <v>SYD4F52</v>
          </cell>
          <cell r="B856">
            <v>870</v>
          </cell>
          <cell r="C856">
            <v>989.92</v>
          </cell>
          <cell r="D856">
            <v>1053</v>
          </cell>
          <cell r="E856">
            <v>560</v>
          </cell>
          <cell r="F856"/>
        </row>
        <row r="857">
          <cell r="A857" t="str">
            <v>SYD4F53</v>
          </cell>
          <cell r="B857">
            <v>1205.1500000000001</v>
          </cell>
          <cell r="C857">
            <v>1048.44</v>
          </cell>
          <cell r="D857">
            <v>992.67999999999984</v>
          </cell>
          <cell r="E857">
            <v>643.37</v>
          </cell>
          <cell r="F857"/>
        </row>
        <row r="858">
          <cell r="A858" t="str">
            <v>SYD4F54</v>
          </cell>
          <cell r="B858">
            <v>1070</v>
          </cell>
          <cell r="C858">
            <v>1176.28</v>
          </cell>
          <cell r="D858">
            <v>1535.81</v>
          </cell>
          <cell r="E858">
            <v>717.17</v>
          </cell>
          <cell r="F858"/>
        </row>
        <row r="859">
          <cell r="A859" t="str">
            <v>SYD4F55</v>
          </cell>
          <cell r="B859"/>
          <cell r="C859">
            <v>233.31</v>
          </cell>
          <cell r="D859">
            <v>780</v>
          </cell>
          <cell r="E859">
            <v>250</v>
          </cell>
          <cell r="F859"/>
        </row>
        <row r="860">
          <cell r="A860" t="str">
            <v>SYD4F57</v>
          </cell>
          <cell r="B860">
            <v>620</v>
          </cell>
          <cell r="C860">
            <v>800.66</v>
          </cell>
          <cell r="D860">
            <v>1387.0900000000001</v>
          </cell>
          <cell r="E860">
            <v>600</v>
          </cell>
          <cell r="F860"/>
        </row>
        <row r="861">
          <cell r="A861" t="str">
            <v>SYD4J32</v>
          </cell>
          <cell r="B861">
            <v>1641</v>
          </cell>
          <cell r="C861">
            <v>1173</v>
          </cell>
          <cell r="D861">
            <v>1709.4</v>
          </cell>
          <cell r="E861">
            <v>699.99</v>
          </cell>
          <cell r="F861"/>
        </row>
        <row r="862">
          <cell r="A862" t="str">
            <v>SYD4J34</v>
          </cell>
          <cell r="B862">
            <v>305.97000000000003</v>
          </cell>
          <cell r="C862">
            <v>1048.94</v>
          </cell>
          <cell r="D862">
            <v>766</v>
          </cell>
          <cell r="E862">
            <v>1200.72</v>
          </cell>
          <cell r="F862"/>
        </row>
        <row r="863">
          <cell r="A863" t="str">
            <v>SYD5A57</v>
          </cell>
          <cell r="B863">
            <v>635.80999999999995</v>
          </cell>
          <cell r="C863">
            <v>894.88</v>
          </cell>
          <cell r="D863">
            <v>195</v>
          </cell>
          <cell r="E863">
            <v>1296.58</v>
          </cell>
          <cell r="F863"/>
        </row>
        <row r="864">
          <cell r="A864" t="str">
            <v>SYD5E85</v>
          </cell>
          <cell r="B864">
            <v>1679.95</v>
          </cell>
          <cell r="C864">
            <v>1133.3499999999999</v>
          </cell>
          <cell r="D864">
            <v>900</v>
          </cell>
          <cell r="E864">
            <v>900</v>
          </cell>
          <cell r="F864"/>
        </row>
        <row r="865">
          <cell r="A865" t="str">
            <v>SYD5E98</v>
          </cell>
          <cell r="B865">
            <v>809.97</v>
          </cell>
          <cell r="C865">
            <v>1100</v>
          </cell>
          <cell r="D865">
            <v>1289.23</v>
          </cell>
          <cell r="E865">
            <v>680</v>
          </cell>
          <cell r="F865"/>
        </row>
        <row r="866">
          <cell r="A866" t="str">
            <v>SYD5F42</v>
          </cell>
          <cell r="B866">
            <v>1288.44</v>
          </cell>
          <cell r="C866">
            <v>534</v>
          </cell>
          <cell r="D866">
            <v>1624.72</v>
          </cell>
          <cell r="E866">
            <v>690</v>
          </cell>
          <cell r="F866"/>
        </row>
        <row r="867">
          <cell r="A867" t="str">
            <v>SYD5F49</v>
          </cell>
          <cell r="B867">
            <v>150</v>
          </cell>
          <cell r="C867">
            <v>1408.98</v>
          </cell>
          <cell r="D867">
            <v>1921.97</v>
          </cell>
          <cell r="E867">
            <v>365.97</v>
          </cell>
          <cell r="F867"/>
        </row>
        <row r="868">
          <cell r="A868" t="str">
            <v>SYD5F52</v>
          </cell>
          <cell r="B868">
            <v>192.39999999999998</v>
          </cell>
          <cell r="C868">
            <v>1327.21</v>
          </cell>
          <cell r="D868">
            <v>1515</v>
          </cell>
          <cell r="E868">
            <v>659.44</v>
          </cell>
          <cell r="F868"/>
        </row>
        <row r="869">
          <cell r="A869" t="str">
            <v>SYD5F57</v>
          </cell>
          <cell r="B869">
            <v>275.65999999999997</v>
          </cell>
          <cell r="C869">
            <v>1294.7</v>
          </cell>
          <cell r="D869">
            <v>730</v>
          </cell>
          <cell r="E869">
            <v>650</v>
          </cell>
          <cell r="F869"/>
        </row>
        <row r="870">
          <cell r="A870" t="str">
            <v>SYD5F58</v>
          </cell>
          <cell r="B870">
            <v>854.33</v>
          </cell>
          <cell r="C870">
            <v>888.91</v>
          </cell>
          <cell r="D870">
            <v>752.99</v>
          </cell>
          <cell r="E870">
            <v>690</v>
          </cell>
          <cell r="F870"/>
        </row>
        <row r="871">
          <cell r="A871" t="str">
            <v>SYD5F59</v>
          </cell>
          <cell r="B871">
            <v>1516.19</v>
          </cell>
          <cell r="C871">
            <v>1113.25</v>
          </cell>
          <cell r="D871">
            <v>1235</v>
          </cell>
          <cell r="E871">
            <v>490</v>
          </cell>
          <cell r="F871"/>
        </row>
        <row r="872">
          <cell r="A872" t="str">
            <v>SYE8C40</v>
          </cell>
          <cell r="B872">
            <v>712.85</v>
          </cell>
          <cell r="C872">
            <v>920.94999999999993</v>
          </cell>
          <cell r="D872">
            <v>996.57999999999993</v>
          </cell>
          <cell r="E872">
            <v>279.81</v>
          </cell>
          <cell r="F872"/>
        </row>
        <row r="873">
          <cell r="A873" t="str">
            <v>SYG3C20</v>
          </cell>
          <cell r="B873">
            <v>2243.86</v>
          </cell>
          <cell r="C873">
            <v>608.22</v>
          </cell>
          <cell r="D873">
            <v>2962.9</v>
          </cell>
          <cell r="E873">
            <v>1338.17</v>
          </cell>
          <cell r="F873"/>
        </row>
        <row r="874">
          <cell r="A874" t="str">
            <v>SYH2I25</v>
          </cell>
          <cell r="B874">
            <v>1527.6999999999998</v>
          </cell>
          <cell r="C874">
            <v>1437.6999999999998</v>
          </cell>
          <cell r="D874">
            <v>660.54</v>
          </cell>
          <cell r="E874">
            <v>486.21000000000004</v>
          </cell>
          <cell r="F874"/>
        </row>
        <row r="875">
          <cell r="A875" t="str">
            <v>SYH7F13</v>
          </cell>
          <cell r="B875">
            <v>767.79000000000008</v>
          </cell>
          <cell r="C875"/>
          <cell r="D875">
            <v>985.84000000000015</v>
          </cell>
          <cell r="E875">
            <v>959.2</v>
          </cell>
          <cell r="F875"/>
        </row>
        <row r="876">
          <cell r="A876" t="str">
            <v>SYH7F14</v>
          </cell>
          <cell r="B876">
            <v>1071.0900000000001</v>
          </cell>
          <cell r="C876">
            <v>973.88</v>
          </cell>
          <cell r="D876">
            <v>746.53</v>
          </cell>
          <cell r="E876">
            <v>589.41</v>
          </cell>
          <cell r="F876"/>
        </row>
        <row r="877">
          <cell r="A877" t="str">
            <v>SYH7F15</v>
          </cell>
          <cell r="B877">
            <v>1551.25</v>
          </cell>
          <cell r="C877">
            <v>1109.1999999999998</v>
          </cell>
          <cell r="D877">
            <v>1260.76</v>
          </cell>
          <cell r="E877">
            <v>405.67</v>
          </cell>
          <cell r="F877"/>
        </row>
        <row r="878">
          <cell r="A878" t="str">
            <v>SYH7F70</v>
          </cell>
          <cell r="B878">
            <v>1658.7299999999998</v>
          </cell>
          <cell r="C878">
            <v>2403.84</v>
          </cell>
          <cell r="D878">
            <v>1893.84</v>
          </cell>
          <cell r="E878">
            <v>500</v>
          </cell>
          <cell r="F878"/>
        </row>
        <row r="879">
          <cell r="A879" t="str">
            <v>SYH7F71</v>
          </cell>
          <cell r="B879">
            <v>1219.8900000000001</v>
          </cell>
          <cell r="C879">
            <v>1247.8</v>
          </cell>
          <cell r="D879">
            <v>1359.0700000000002</v>
          </cell>
          <cell r="E879">
            <v>686.85</v>
          </cell>
          <cell r="F879"/>
        </row>
        <row r="880">
          <cell r="A880" t="str">
            <v>SYH7F72</v>
          </cell>
          <cell r="B880">
            <v>1225.8599999999999</v>
          </cell>
          <cell r="C880">
            <v>1019.95</v>
          </cell>
          <cell r="D880">
            <v>1249.96</v>
          </cell>
          <cell r="E880">
            <v>508.46000000000004</v>
          </cell>
          <cell r="F880"/>
        </row>
        <row r="881">
          <cell r="A881" t="str">
            <v>SYH7F73</v>
          </cell>
          <cell r="B881">
            <v>1389.96</v>
          </cell>
          <cell r="C881">
            <v>769.58999999999992</v>
          </cell>
          <cell r="D881">
            <v>1107.92</v>
          </cell>
          <cell r="E881">
            <v>641</v>
          </cell>
          <cell r="F881"/>
        </row>
        <row r="882">
          <cell r="A882" t="str">
            <v>SYH7F74</v>
          </cell>
          <cell r="B882">
            <v>1171.45</v>
          </cell>
          <cell r="C882"/>
          <cell r="D882"/>
          <cell r="E882"/>
          <cell r="F882"/>
        </row>
        <row r="883">
          <cell r="A883" t="str">
            <v>SYH7G06</v>
          </cell>
          <cell r="B883">
            <v>1802.0300000000002</v>
          </cell>
          <cell r="C883"/>
          <cell r="D883"/>
          <cell r="E883"/>
          <cell r="F883"/>
        </row>
        <row r="884">
          <cell r="A884" t="str">
            <v>SYH7G07</v>
          </cell>
          <cell r="B884">
            <v>1280</v>
          </cell>
          <cell r="C884">
            <v>1050</v>
          </cell>
          <cell r="D884">
            <v>1309</v>
          </cell>
          <cell r="E884">
            <v>704.37</v>
          </cell>
          <cell r="F884"/>
        </row>
        <row r="885">
          <cell r="A885" t="str">
            <v>SYH7G08</v>
          </cell>
          <cell r="B885">
            <v>1969.4099999999999</v>
          </cell>
          <cell r="C885">
            <v>1729.73</v>
          </cell>
          <cell r="D885">
            <v>2562.08</v>
          </cell>
          <cell r="E885">
            <v>1061.33</v>
          </cell>
          <cell r="F885"/>
        </row>
        <row r="886">
          <cell r="A886" t="str">
            <v>SYH7G09</v>
          </cell>
          <cell r="B886">
            <v>840</v>
          </cell>
          <cell r="C886">
            <v>920</v>
          </cell>
          <cell r="D886">
            <v>953.25</v>
          </cell>
          <cell r="E886">
            <v>539.01</v>
          </cell>
          <cell r="F886"/>
        </row>
        <row r="887">
          <cell r="A887" t="str">
            <v>SYH7G12</v>
          </cell>
          <cell r="B887">
            <v>521.45000000000005</v>
          </cell>
          <cell r="C887">
            <v>1049.3899999999999</v>
          </cell>
          <cell r="D887">
            <v>150</v>
          </cell>
          <cell r="E887"/>
          <cell r="F887"/>
        </row>
        <row r="888">
          <cell r="A888" t="str">
            <v>SYH7G13</v>
          </cell>
          <cell r="B888">
            <v>1219.04</v>
          </cell>
          <cell r="C888">
            <v>1030.02</v>
          </cell>
          <cell r="D888">
            <v>719.97</v>
          </cell>
          <cell r="E888">
            <v>376.62</v>
          </cell>
          <cell r="F888"/>
        </row>
        <row r="889">
          <cell r="A889" t="str">
            <v>SYH7G14</v>
          </cell>
          <cell r="B889">
            <v>1513.1299999999999</v>
          </cell>
          <cell r="C889">
            <v>1110</v>
          </cell>
          <cell r="D889">
            <v>800</v>
          </cell>
          <cell r="E889">
            <v>600</v>
          </cell>
          <cell r="F889"/>
        </row>
        <row r="890">
          <cell r="A890" t="str">
            <v>SYH7G15</v>
          </cell>
          <cell r="B890">
            <v>1099.9199999999998</v>
          </cell>
          <cell r="C890">
            <v>1008.63</v>
          </cell>
          <cell r="D890">
            <v>590.11</v>
          </cell>
          <cell r="E890">
            <v>600</v>
          </cell>
          <cell r="F890"/>
        </row>
        <row r="891">
          <cell r="A891" t="str">
            <v>SYH7G16</v>
          </cell>
          <cell r="B891">
            <v>1200</v>
          </cell>
          <cell r="C891">
            <v>1520</v>
          </cell>
          <cell r="D891">
            <v>1187.43</v>
          </cell>
          <cell r="E891">
            <v>471.08000000000004</v>
          </cell>
          <cell r="F891"/>
        </row>
        <row r="892">
          <cell r="A892" t="str">
            <v>SYH7G18</v>
          </cell>
          <cell r="B892">
            <v>1487.8300000000002</v>
          </cell>
          <cell r="C892">
            <v>1236.7199999999998</v>
          </cell>
          <cell r="D892">
            <v>1540</v>
          </cell>
          <cell r="E892">
            <v>734.57999999999993</v>
          </cell>
          <cell r="F892"/>
        </row>
        <row r="893">
          <cell r="A893" t="str">
            <v>SYH7G91</v>
          </cell>
          <cell r="B893">
            <v>600</v>
          </cell>
          <cell r="C893">
            <v>600</v>
          </cell>
          <cell r="D893">
            <v>750</v>
          </cell>
          <cell r="E893"/>
          <cell r="F893"/>
        </row>
        <row r="894">
          <cell r="A894" t="str">
            <v>SYH7G92</v>
          </cell>
          <cell r="B894">
            <v>900</v>
          </cell>
          <cell r="C894">
            <v>1113</v>
          </cell>
          <cell r="D894">
            <v>1256</v>
          </cell>
          <cell r="E894">
            <v>370</v>
          </cell>
          <cell r="F894"/>
        </row>
        <row r="895">
          <cell r="A895" t="str">
            <v>SYH7G93</v>
          </cell>
          <cell r="B895">
            <v>1282.58</v>
          </cell>
          <cell r="C895">
            <v>1497.85</v>
          </cell>
          <cell r="D895">
            <v>1690.93</v>
          </cell>
          <cell r="E895">
            <v>587.99</v>
          </cell>
          <cell r="F895"/>
        </row>
        <row r="896">
          <cell r="A896" t="str">
            <v>SYH7G94</v>
          </cell>
          <cell r="B896">
            <v>323.87</v>
          </cell>
          <cell r="C896">
            <v>1716.33</v>
          </cell>
          <cell r="D896">
            <v>2095.0499999999997</v>
          </cell>
          <cell r="E896">
            <v>1006.84</v>
          </cell>
          <cell r="F896"/>
        </row>
        <row r="897">
          <cell r="A897" t="str">
            <v>SYH7G95</v>
          </cell>
          <cell r="B897">
            <v>1470.09</v>
          </cell>
          <cell r="C897">
            <v>600</v>
          </cell>
          <cell r="D897">
            <v>1042.3000000000002</v>
          </cell>
          <cell r="E897">
            <v>270</v>
          </cell>
          <cell r="F897"/>
        </row>
        <row r="898">
          <cell r="A898" t="str">
            <v>SYH7G96</v>
          </cell>
          <cell r="B898">
            <v>359.92</v>
          </cell>
          <cell r="C898">
            <v>780.87</v>
          </cell>
          <cell r="D898"/>
          <cell r="E898"/>
          <cell r="F898"/>
        </row>
        <row r="899">
          <cell r="A899" t="str">
            <v>SYH7G97</v>
          </cell>
          <cell r="B899">
            <v>178.69</v>
          </cell>
          <cell r="C899">
            <v>603</v>
          </cell>
          <cell r="D899">
            <v>1935</v>
          </cell>
          <cell r="E899">
            <v>773</v>
          </cell>
          <cell r="F899"/>
        </row>
        <row r="900">
          <cell r="A900" t="str">
            <v>SYH7G98</v>
          </cell>
          <cell r="B900">
            <v>1300.9100000000001</v>
          </cell>
          <cell r="C900">
            <v>1219.08</v>
          </cell>
          <cell r="D900">
            <v>734.62999999999988</v>
          </cell>
          <cell r="E900">
            <v>150</v>
          </cell>
          <cell r="F900"/>
        </row>
        <row r="901">
          <cell r="A901" t="str">
            <v>SYH7G99</v>
          </cell>
          <cell r="B901">
            <v>893.06999999999994</v>
          </cell>
          <cell r="C901">
            <v>1407.18</v>
          </cell>
          <cell r="D901">
            <v>1758.69</v>
          </cell>
          <cell r="E901">
            <v>756.3</v>
          </cell>
          <cell r="F901"/>
        </row>
        <row r="902">
          <cell r="A902" t="str">
            <v>SYH7H02</v>
          </cell>
          <cell r="B902">
            <v>1128</v>
          </cell>
          <cell r="C902">
            <v>504</v>
          </cell>
          <cell r="D902">
            <v>1812</v>
          </cell>
          <cell r="E902">
            <v>1531.51</v>
          </cell>
          <cell r="F902"/>
        </row>
        <row r="903">
          <cell r="A903" t="str">
            <v>SYH7H03</v>
          </cell>
          <cell r="B903">
            <v>1088.4099999999999</v>
          </cell>
          <cell r="C903">
            <v>318.98</v>
          </cell>
          <cell r="D903"/>
          <cell r="E903">
            <v>1045.51</v>
          </cell>
          <cell r="F903"/>
        </row>
        <row r="904">
          <cell r="A904" t="str">
            <v>SYH7H26</v>
          </cell>
          <cell r="B904">
            <v>749.67</v>
          </cell>
          <cell r="C904">
            <v>600</v>
          </cell>
          <cell r="D904">
            <v>2371.89</v>
          </cell>
          <cell r="E904">
            <v>367.48</v>
          </cell>
          <cell r="F904"/>
        </row>
        <row r="905">
          <cell r="A905" t="str">
            <v>SYH7H27</v>
          </cell>
          <cell r="B905">
            <v>1001.85</v>
          </cell>
          <cell r="C905">
            <v>870.11</v>
          </cell>
          <cell r="D905">
            <v>950</v>
          </cell>
          <cell r="E905">
            <v>450</v>
          </cell>
          <cell r="F905"/>
        </row>
        <row r="906">
          <cell r="A906" t="str">
            <v>SYH7H28</v>
          </cell>
          <cell r="B906">
            <v>1098.54</v>
          </cell>
          <cell r="C906">
            <v>1251.1000000000001</v>
          </cell>
          <cell r="D906">
            <v>739.96</v>
          </cell>
          <cell r="E906">
            <v>901.7</v>
          </cell>
          <cell r="F906"/>
        </row>
        <row r="907">
          <cell r="A907" t="str">
            <v>SYH7H29</v>
          </cell>
          <cell r="B907">
            <v>1335.1499999999999</v>
          </cell>
          <cell r="C907">
            <v>1207.29</v>
          </cell>
          <cell r="D907">
            <v>1493.93</v>
          </cell>
          <cell r="E907">
            <v>122.96</v>
          </cell>
          <cell r="F907"/>
        </row>
        <row r="908">
          <cell r="A908" t="str">
            <v>SYH7H30</v>
          </cell>
          <cell r="B908">
            <v>1490</v>
          </cell>
          <cell r="C908">
            <v>1440</v>
          </cell>
          <cell r="D908">
            <v>1463.7399999999998</v>
          </cell>
          <cell r="E908">
            <v>684.06999999999994</v>
          </cell>
          <cell r="F908"/>
        </row>
        <row r="909">
          <cell r="A909" t="str">
            <v>SYH7H31</v>
          </cell>
          <cell r="B909">
            <v>1790</v>
          </cell>
          <cell r="C909">
            <v>1889</v>
          </cell>
          <cell r="D909">
            <v>343</v>
          </cell>
          <cell r="E909">
            <v>893</v>
          </cell>
          <cell r="F909"/>
        </row>
        <row r="910">
          <cell r="A910" t="str">
            <v>SYH7H32</v>
          </cell>
          <cell r="B910"/>
          <cell r="C910">
            <v>384.53999999999996</v>
          </cell>
          <cell r="D910">
            <v>782.95</v>
          </cell>
          <cell r="E910">
            <v>550</v>
          </cell>
          <cell r="F910"/>
        </row>
        <row r="911">
          <cell r="A911" t="str">
            <v>SYH7H43</v>
          </cell>
          <cell r="B911">
            <v>1540</v>
          </cell>
          <cell r="C911">
            <v>2005.01</v>
          </cell>
          <cell r="D911">
            <v>1489.3400000000001</v>
          </cell>
          <cell r="E911">
            <v>680</v>
          </cell>
          <cell r="F911"/>
        </row>
        <row r="912">
          <cell r="A912" t="str">
            <v>SYH7H44</v>
          </cell>
          <cell r="B912">
            <v>1397.4</v>
          </cell>
          <cell r="C912">
            <v>1298.8600000000001</v>
          </cell>
          <cell r="D912">
            <v>1503.5</v>
          </cell>
          <cell r="E912">
            <v>772.44999999999993</v>
          </cell>
          <cell r="F912"/>
        </row>
        <row r="913">
          <cell r="A913" t="str">
            <v>SYH7H45</v>
          </cell>
          <cell r="B913">
            <v>917.28</v>
          </cell>
          <cell r="C913">
            <v>1216.0800000000002</v>
          </cell>
          <cell r="D913">
            <v>1384.59</v>
          </cell>
          <cell r="E913">
            <v>634</v>
          </cell>
          <cell r="F913"/>
        </row>
        <row r="914">
          <cell r="A914" t="str">
            <v>SYH7H46</v>
          </cell>
          <cell r="B914">
            <v>998.3</v>
          </cell>
          <cell r="C914">
            <v>150</v>
          </cell>
          <cell r="D914"/>
          <cell r="E914"/>
          <cell r="F914"/>
        </row>
        <row r="915">
          <cell r="A915" t="str">
            <v>SYH7H47</v>
          </cell>
          <cell r="B915">
            <v>660</v>
          </cell>
          <cell r="C915">
            <v>1010</v>
          </cell>
          <cell r="D915">
            <v>1068.72</v>
          </cell>
          <cell r="E915">
            <v>397.65</v>
          </cell>
          <cell r="F915"/>
        </row>
        <row r="916">
          <cell r="A916" t="str">
            <v>SYH7H48</v>
          </cell>
          <cell r="B916">
            <v>300</v>
          </cell>
          <cell r="C916">
            <v>1469.76</v>
          </cell>
          <cell r="D916">
            <v>837.03</v>
          </cell>
          <cell r="E916"/>
          <cell r="F916"/>
        </row>
        <row r="917">
          <cell r="A917" t="str">
            <v>SYH7H49</v>
          </cell>
          <cell r="B917">
            <v>1378.7000000000003</v>
          </cell>
          <cell r="C917">
            <v>1159.23</v>
          </cell>
          <cell r="D917">
            <v>1420.8300000000002</v>
          </cell>
          <cell r="E917">
            <v>584.57999999999993</v>
          </cell>
          <cell r="F917"/>
        </row>
        <row r="918">
          <cell r="A918" t="str">
            <v>SYH7H50</v>
          </cell>
          <cell r="B918">
            <v>1431.5300000000002</v>
          </cell>
          <cell r="C918">
            <v>1093.43</v>
          </cell>
          <cell r="D918">
            <v>329.59000000000003</v>
          </cell>
          <cell r="E918"/>
          <cell r="F918"/>
        </row>
        <row r="919">
          <cell r="A919" t="str">
            <v>SYH7H51</v>
          </cell>
          <cell r="B919">
            <v>1346.3999999999999</v>
          </cell>
          <cell r="C919">
            <v>1120</v>
          </cell>
          <cell r="D919">
            <v>1128.1500000000001</v>
          </cell>
          <cell r="E919">
            <v>744.03000000000009</v>
          </cell>
          <cell r="F919"/>
        </row>
        <row r="920">
          <cell r="A920" t="str">
            <v>SYH7H52</v>
          </cell>
          <cell r="B920">
            <v>1035.1100000000001</v>
          </cell>
          <cell r="C920">
            <v>1061.4000000000001</v>
          </cell>
          <cell r="D920">
            <v>1281.0699999999997</v>
          </cell>
          <cell r="E920">
            <v>615.45999999999992</v>
          </cell>
          <cell r="F920"/>
        </row>
        <row r="921">
          <cell r="A921" t="str">
            <v>SYH7H84</v>
          </cell>
          <cell r="B921">
            <v>1899.6200000000001</v>
          </cell>
          <cell r="C921">
            <v>1298.8499999999999</v>
          </cell>
          <cell r="D921"/>
          <cell r="E921"/>
          <cell r="F921"/>
        </row>
        <row r="922">
          <cell r="A922" t="str">
            <v>SYH7J47</v>
          </cell>
          <cell r="B922">
            <v>1000</v>
          </cell>
          <cell r="C922">
            <v>1110</v>
          </cell>
          <cell r="D922">
            <v>232.54</v>
          </cell>
          <cell r="E922">
            <v>487.7</v>
          </cell>
          <cell r="F922"/>
        </row>
        <row r="923">
          <cell r="A923" t="str">
            <v>SYH7J48</v>
          </cell>
          <cell r="B923">
            <v>832.44</v>
          </cell>
          <cell r="C923">
            <v>870</v>
          </cell>
          <cell r="D923">
            <v>1114.95</v>
          </cell>
          <cell r="E923">
            <v>305</v>
          </cell>
          <cell r="F923"/>
        </row>
        <row r="924">
          <cell r="A924" t="str">
            <v>SYH7J49</v>
          </cell>
          <cell r="B924">
            <v>1913.56</v>
          </cell>
          <cell r="C924">
            <v>1718.3</v>
          </cell>
          <cell r="D924">
            <v>2123</v>
          </cell>
          <cell r="E924">
            <v>932</v>
          </cell>
          <cell r="F924"/>
        </row>
        <row r="925">
          <cell r="A925" t="str">
            <v>SYH8A01</v>
          </cell>
          <cell r="B925">
            <v>1788.8600000000001</v>
          </cell>
          <cell r="C925">
            <v>1568.71</v>
          </cell>
          <cell r="D925">
            <v>1745.57</v>
          </cell>
          <cell r="E925">
            <v>759.83</v>
          </cell>
          <cell r="F925"/>
        </row>
        <row r="926">
          <cell r="A926" t="str">
            <v>SYM5H55</v>
          </cell>
          <cell r="B926">
            <v>153.30000000000001</v>
          </cell>
          <cell r="C926">
            <v>331.31</v>
          </cell>
          <cell r="D926">
            <v>515.91999999999996</v>
          </cell>
          <cell r="E926"/>
          <cell r="F926"/>
        </row>
        <row r="927">
          <cell r="A927" t="str">
            <v>SYM7I19</v>
          </cell>
          <cell r="B927"/>
          <cell r="C927"/>
          <cell r="D927">
            <v>693.11</v>
          </cell>
          <cell r="E927">
            <v>280.01</v>
          </cell>
          <cell r="F927"/>
        </row>
        <row r="928">
          <cell r="A928" t="str">
            <v>SYM8A67</v>
          </cell>
          <cell r="B928">
            <v>2085.16</v>
          </cell>
          <cell r="C928"/>
          <cell r="D928"/>
          <cell r="E928">
            <v>925.45</v>
          </cell>
          <cell r="F928"/>
        </row>
        <row r="929">
          <cell r="A929" t="str">
            <v>SYN4E14</v>
          </cell>
          <cell r="B929">
            <v>1016.36</v>
          </cell>
          <cell r="C929"/>
          <cell r="D929"/>
          <cell r="E929">
            <v>2136.71</v>
          </cell>
          <cell r="F929"/>
        </row>
        <row r="930">
          <cell r="A930" t="str">
            <v>SYO5H61</v>
          </cell>
          <cell r="B930">
            <v>394.25</v>
          </cell>
          <cell r="C930">
            <v>1840.12</v>
          </cell>
          <cell r="D930"/>
          <cell r="E930"/>
          <cell r="F930"/>
        </row>
        <row r="931">
          <cell r="A931" t="str">
            <v>SYO5I70</v>
          </cell>
          <cell r="B931">
            <v>1702.65</v>
          </cell>
          <cell r="C931">
            <v>1355.71</v>
          </cell>
          <cell r="D931">
            <v>943.39</v>
          </cell>
          <cell r="E931">
            <v>132.85</v>
          </cell>
          <cell r="F931"/>
        </row>
        <row r="932">
          <cell r="A932" t="str">
            <v>SYO5J21</v>
          </cell>
          <cell r="B932">
            <v>538.79999999999995</v>
          </cell>
          <cell r="C932">
            <v>939.59</v>
          </cell>
          <cell r="D932">
            <v>1996.1</v>
          </cell>
          <cell r="E932">
            <v>832.62</v>
          </cell>
          <cell r="F932"/>
        </row>
        <row r="933">
          <cell r="A933" t="str">
            <v>SYP0A99</v>
          </cell>
          <cell r="B933">
            <v>1541.9699999999998</v>
          </cell>
          <cell r="C933">
            <v>1947.0400000000002</v>
          </cell>
          <cell r="D933">
            <v>1942.75</v>
          </cell>
          <cell r="E933">
            <v>1237.93</v>
          </cell>
          <cell r="F933"/>
        </row>
        <row r="934">
          <cell r="A934" t="str">
            <v>SYP0C99</v>
          </cell>
          <cell r="B934">
            <v>46.23</v>
          </cell>
          <cell r="C934">
            <v>455.16999999999996</v>
          </cell>
          <cell r="D934">
            <v>864.89</v>
          </cell>
          <cell r="E934">
            <v>390.35</v>
          </cell>
          <cell r="F934"/>
        </row>
        <row r="935">
          <cell r="A935" t="str">
            <v>SYP0E06</v>
          </cell>
          <cell r="B935">
            <v>1222.8500000000001</v>
          </cell>
          <cell r="C935">
            <v>1002.12</v>
          </cell>
          <cell r="D935">
            <v>591.29999999999995</v>
          </cell>
          <cell r="E935">
            <v>885.6</v>
          </cell>
          <cell r="F935"/>
        </row>
        <row r="936">
          <cell r="A936" t="str">
            <v>SYP0E08</v>
          </cell>
          <cell r="B936">
            <v>1172.6500000000001</v>
          </cell>
          <cell r="C936">
            <v>1214.08</v>
          </cell>
          <cell r="D936">
            <v>1285</v>
          </cell>
          <cell r="E936">
            <v>690</v>
          </cell>
          <cell r="F936"/>
        </row>
        <row r="937">
          <cell r="A937" t="str">
            <v>SYP0E26</v>
          </cell>
          <cell r="B937">
            <v>1840</v>
          </cell>
          <cell r="C937">
            <v>1702</v>
          </cell>
          <cell r="D937">
            <v>2050</v>
          </cell>
          <cell r="E937">
            <v>1010</v>
          </cell>
          <cell r="F937"/>
        </row>
        <row r="938">
          <cell r="A938" t="str">
            <v>SYP0E43</v>
          </cell>
          <cell r="B938">
            <v>1473.7999999999997</v>
          </cell>
          <cell r="C938">
            <v>1311.7600000000002</v>
          </cell>
          <cell r="D938">
            <v>1127.94</v>
          </cell>
          <cell r="E938">
            <v>774.51</v>
          </cell>
          <cell r="F938"/>
        </row>
        <row r="939">
          <cell r="A939" t="str">
            <v>SYP0F61</v>
          </cell>
          <cell r="B939">
            <v>1294</v>
          </cell>
          <cell r="C939">
            <v>1540</v>
          </cell>
          <cell r="D939">
            <v>1639</v>
          </cell>
          <cell r="E939">
            <v>706</v>
          </cell>
          <cell r="F939"/>
        </row>
        <row r="940">
          <cell r="A940" t="str">
            <v>SYP2H28</v>
          </cell>
          <cell r="B940">
            <v>1672.89</v>
          </cell>
          <cell r="C940">
            <v>1383.71</v>
          </cell>
          <cell r="D940">
            <v>1692.29</v>
          </cell>
          <cell r="E940">
            <v>548.64</v>
          </cell>
          <cell r="F940"/>
        </row>
        <row r="941">
          <cell r="A941" t="str">
            <v>SYP2H29</v>
          </cell>
          <cell r="B941">
            <v>561.74</v>
          </cell>
          <cell r="C941"/>
          <cell r="D941">
            <v>1913.16</v>
          </cell>
          <cell r="E941">
            <v>1484.14</v>
          </cell>
          <cell r="F941"/>
        </row>
        <row r="942">
          <cell r="A942" t="str">
            <v>SYP2H38</v>
          </cell>
          <cell r="B942"/>
          <cell r="C942">
            <v>295.87</v>
          </cell>
          <cell r="D942">
            <v>3332.94</v>
          </cell>
          <cell r="E942">
            <v>795.19</v>
          </cell>
          <cell r="F942"/>
        </row>
        <row r="943">
          <cell r="A943" t="str">
            <v>SYP2H41</v>
          </cell>
          <cell r="B943"/>
          <cell r="C943">
            <v>146.83000000000001</v>
          </cell>
          <cell r="D943">
            <v>2719.4800000000009</v>
          </cell>
          <cell r="E943">
            <v>1115.75</v>
          </cell>
          <cell r="F943"/>
        </row>
        <row r="944">
          <cell r="A944" t="str">
            <v>SYP3B04</v>
          </cell>
          <cell r="B944">
            <v>2697.03</v>
          </cell>
          <cell r="C944">
            <v>2233.39</v>
          </cell>
          <cell r="D944">
            <v>1993.33</v>
          </cell>
          <cell r="E944">
            <v>465.62</v>
          </cell>
          <cell r="F944"/>
        </row>
        <row r="945">
          <cell r="A945" t="str">
            <v>SYQ0C14</v>
          </cell>
          <cell r="B945">
            <v>609.15</v>
          </cell>
          <cell r="C945"/>
          <cell r="D945"/>
          <cell r="E945">
            <v>206.55</v>
          </cell>
          <cell r="F945"/>
        </row>
        <row r="946">
          <cell r="A946" t="str">
            <v>SYU7H59</v>
          </cell>
          <cell r="B946">
            <v>1022.3600000000001</v>
          </cell>
          <cell r="C946">
            <v>636.92000000000007</v>
          </cell>
          <cell r="D946">
            <v>711.6</v>
          </cell>
          <cell r="E946">
            <v>498.73</v>
          </cell>
          <cell r="F946"/>
        </row>
        <row r="947">
          <cell r="A947" t="str">
            <v>SYV3H53</v>
          </cell>
          <cell r="B947">
            <v>1080</v>
          </cell>
          <cell r="C947">
            <v>900</v>
          </cell>
          <cell r="D947">
            <v>1598.8799999999999</v>
          </cell>
          <cell r="E947">
            <v>630</v>
          </cell>
          <cell r="F947"/>
        </row>
        <row r="948">
          <cell r="A948" t="str">
            <v>SYV3H67</v>
          </cell>
          <cell r="B948">
            <v>747.96</v>
          </cell>
          <cell r="C948">
            <v>524.91</v>
          </cell>
          <cell r="D948">
            <v>678.95</v>
          </cell>
          <cell r="E948">
            <v>328.64</v>
          </cell>
          <cell r="F948"/>
        </row>
        <row r="949">
          <cell r="A949" t="str">
            <v>SYV9A66</v>
          </cell>
          <cell r="B949">
            <v>4044.7200000000003</v>
          </cell>
          <cell r="C949">
            <v>3862.98</v>
          </cell>
          <cell r="D949">
            <v>4509.1499999999996</v>
          </cell>
          <cell r="E949">
            <v>2472.5899999999997</v>
          </cell>
          <cell r="F949"/>
        </row>
        <row r="950">
          <cell r="A950" t="str">
            <v>SYW0J90</v>
          </cell>
          <cell r="B950">
            <v>1576.2400000000002</v>
          </cell>
          <cell r="C950">
            <v>1225.4799999999998</v>
          </cell>
          <cell r="D950">
            <v>1159.19</v>
          </cell>
          <cell r="E950">
            <v>1387.22</v>
          </cell>
          <cell r="F950"/>
        </row>
        <row r="951">
          <cell r="A951" t="str">
            <v>SYW4I67</v>
          </cell>
          <cell r="B951">
            <v>2967.71</v>
          </cell>
          <cell r="C951">
            <v>3083.9999999999995</v>
          </cell>
          <cell r="D951">
            <v>2823.1900000000005</v>
          </cell>
          <cell r="E951">
            <v>2002.8400000000001</v>
          </cell>
          <cell r="F951"/>
        </row>
        <row r="952">
          <cell r="A952" t="str">
            <v>SYW4I68</v>
          </cell>
          <cell r="B952">
            <v>150</v>
          </cell>
          <cell r="C952"/>
          <cell r="D952"/>
          <cell r="E952"/>
          <cell r="F952"/>
        </row>
        <row r="953">
          <cell r="A953" t="str">
            <v>SYW4I72</v>
          </cell>
          <cell r="B953">
            <v>1993.24</v>
          </cell>
          <cell r="C953">
            <v>1570</v>
          </cell>
          <cell r="D953">
            <v>1954.19</v>
          </cell>
          <cell r="E953">
            <v>921.45</v>
          </cell>
          <cell r="F953"/>
        </row>
        <row r="954">
          <cell r="A954" t="str">
            <v>SYW4I73</v>
          </cell>
          <cell r="B954">
            <v>1346.6699999999998</v>
          </cell>
          <cell r="C954">
            <v>2193.1799999999998</v>
          </cell>
          <cell r="D954">
            <v>2178.3000000000002</v>
          </cell>
          <cell r="E954">
            <v>732.91000000000008</v>
          </cell>
          <cell r="F954"/>
        </row>
        <row r="955">
          <cell r="A955" t="str">
            <v>SYW4I74</v>
          </cell>
          <cell r="B955">
            <v>1117.6300000000001</v>
          </cell>
          <cell r="C955">
            <v>838.78</v>
          </cell>
          <cell r="D955"/>
          <cell r="E955">
            <v>206.87</v>
          </cell>
          <cell r="F955"/>
        </row>
        <row r="956">
          <cell r="A956" t="str">
            <v>SYW4I75</v>
          </cell>
          <cell r="B956">
            <v>1745.53</v>
          </cell>
          <cell r="C956">
            <v>1749.8300000000002</v>
          </cell>
          <cell r="D956">
            <v>2203.67</v>
          </cell>
          <cell r="E956">
            <v>1449.61</v>
          </cell>
          <cell r="F956"/>
        </row>
        <row r="957">
          <cell r="A957" t="str">
            <v>SYW4I76</v>
          </cell>
          <cell r="B957">
            <v>1001.35</v>
          </cell>
          <cell r="C957">
            <v>1662.02</v>
          </cell>
          <cell r="D957">
            <v>1894.31</v>
          </cell>
          <cell r="E957">
            <v>1292.53</v>
          </cell>
          <cell r="F957"/>
        </row>
        <row r="958">
          <cell r="A958" t="str">
            <v>SYW4I77</v>
          </cell>
          <cell r="B958">
            <v>1442.86</v>
          </cell>
          <cell r="C958">
            <v>2084.96</v>
          </cell>
          <cell r="D958">
            <v>2622.6000000000004</v>
          </cell>
          <cell r="E958">
            <v>586.16</v>
          </cell>
          <cell r="F958"/>
        </row>
        <row r="959">
          <cell r="A959" t="str">
            <v>SYW4I78</v>
          </cell>
          <cell r="B959">
            <v>1047.78</v>
          </cell>
          <cell r="C959">
            <v>1892.9299999999998</v>
          </cell>
          <cell r="D959">
            <v>1755.34</v>
          </cell>
          <cell r="E959">
            <v>691.41000000000008</v>
          </cell>
          <cell r="F959"/>
        </row>
        <row r="960">
          <cell r="A960" t="str">
            <v>SYW4I79</v>
          </cell>
          <cell r="B960">
            <v>1799.8799999999999</v>
          </cell>
          <cell r="C960">
            <v>2089.84</v>
          </cell>
          <cell r="D960">
            <v>2285.1699999999996</v>
          </cell>
          <cell r="E960">
            <v>1060.25</v>
          </cell>
          <cell r="F960"/>
        </row>
        <row r="961">
          <cell r="A961" t="str">
            <v>SYW4I80</v>
          </cell>
          <cell r="B961">
            <v>2235.9699999999998</v>
          </cell>
          <cell r="C961">
            <v>2433.64</v>
          </cell>
          <cell r="D961">
            <v>1836.1699999999998</v>
          </cell>
          <cell r="E961">
            <v>1597.04</v>
          </cell>
          <cell r="F961"/>
        </row>
        <row r="962">
          <cell r="A962" t="str">
            <v>SYW4I81</v>
          </cell>
          <cell r="B962"/>
          <cell r="C962">
            <v>1952.51</v>
          </cell>
          <cell r="D962">
            <v>2560.02</v>
          </cell>
          <cell r="E962">
            <v>1146.3499999999999</v>
          </cell>
          <cell r="F962"/>
        </row>
        <row r="963">
          <cell r="A963" t="str">
            <v>SYW9J54</v>
          </cell>
          <cell r="B963">
            <v>1821.2</v>
          </cell>
          <cell r="C963">
            <v>1272.8699999999999</v>
          </cell>
          <cell r="D963">
            <v>1754.72</v>
          </cell>
          <cell r="E963">
            <v>854.87</v>
          </cell>
          <cell r="F963"/>
        </row>
        <row r="964">
          <cell r="A964" t="str">
            <v>SYW9J98</v>
          </cell>
          <cell r="B964">
            <v>1597.88</v>
          </cell>
          <cell r="C964">
            <v>1858</v>
          </cell>
          <cell r="D964">
            <v>1904.62</v>
          </cell>
          <cell r="E964">
            <v>1000</v>
          </cell>
          <cell r="F964"/>
        </row>
        <row r="965">
          <cell r="A965" t="str">
            <v>SYX0B12</v>
          </cell>
          <cell r="B965">
            <v>1855.79</v>
          </cell>
          <cell r="C965">
            <v>730.96999999999991</v>
          </cell>
          <cell r="D965">
            <v>2041.6399999999999</v>
          </cell>
          <cell r="E965">
            <v>1189.9499999999998</v>
          </cell>
          <cell r="F965"/>
        </row>
        <row r="966">
          <cell r="A966" t="str">
            <v>SYX0B13</v>
          </cell>
          <cell r="B966">
            <v>2631.6</v>
          </cell>
          <cell r="C966">
            <v>3832.4299999999994</v>
          </cell>
          <cell r="D966">
            <v>3926.1699999999992</v>
          </cell>
          <cell r="E966">
            <v>1842.85</v>
          </cell>
          <cell r="F966"/>
        </row>
        <row r="967">
          <cell r="A967" t="str">
            <v>SYX0B14</v>
          </cell>
          <cell r="B967">
            <v>1466.9099999999999</v>
          </cell>
          <cell r="C967">
            <v>1752.21</v>
          </cell>
          <cell r="D967">
            <v>1336.0300000000002</v>
          </cell>
          <cell r="E967">
            <v>2267.8100000000004</v>
          </cell>
          <cell r="F967"/>
        </row>
        <row r="968">
          <cell r="A968" t="str">
            <v>SYX0B15</v>
          </cell>
          <cell r="B968">
            <v>2097.7800000000002</v>
          </cell>
          <cell r="C968">
            <v>2142.39</v>
          </cell>
          <cell r="D968">
            <v>1326.13</v>
          </cell>
          <cell r="E968">
            <v>336.25</v>
          </cell>
          <cell r="F968"/>
        </row>
        <row r="969">
          <cell r="A969" t="str">
            <v>SYX0B20</v>
          </cell>
          <cell r="B969">
            <v>610</v>
          </cell>
          <cell r="C969">
            <v>630</v>
          </cell>
          <cell r="D969">
            <v>750</v>
          </cell>
          <cell r="E969">
            <v>550</v>
          </cell>
          <cell r="F969"/>
        </row>
        <row r="970">
          <cell r="A970" t="str">
            <v>SYX2A23</v>
          </cell>
          <cell r="B970">
            <v>1955.04</v>
          </cell>
          <cell r="C970">
            <v>2203.2800000000002</v>
          </cell>
          <cell r="D970">
            <v>2910.1899999999996</v>
          </cell>
          <cell r="E970">
            <v>2594.16</v>
          </cell>
          <cell r="F970"/>
        </row>
        <row r="971">
          <cell r="A971" t="str">
            <v>SYX2A25</v>
          </cell>
          <cell r="B971">
            <v>1282.81</v>
          </cell>
          <cell r="C971">
            <v>1490.18</v>
          </cell>
          <cell r="D971">
            <v>1861.58</v>
          </cell>
          <cell r="E971">
            <v>986.19</v>
          </cell>
          <cell r="F971"/>
        </row>
        <row r="972">
          <cell r="A972" t="str">
            <v>SYX2A28</v>
          </cell>
          <cell r="B972">
            <v>94.77</v>
          </cell>
          <cell r="C972">
            <v>385.57</v>
          </cell>
          <cell r="D972">
            <v>1123.54</v>
          </cell>
          <cell r="E972">
            <v>164.26</v>
          </cell>
          <cell r="F972"/>
        </row>
        <row r="973">
          <cell r="A973" t="str">
            <v>SYX2A30</v>
          </cell>
          <cell r="B973">
            <v>1789.96</v>
          </cell>
          <cell r="C973">
            <v>1393.99</v>
          </cell>
          <cell r="D973">
            <v>2775.55</v>
          </cell>
          <cell r="E973">
            <v>1409.7099999999998</v>
          </cell>
          <cell r="F973"/>
        </row>
        <row r="974">
          <cell r="A974" t="str">
            <v>SYX2A31</v>
          </cell>
          <cell r="B974">
            <v>1079.5700000000002</v>
          </cell>
          <cell r="C974">
            <v>1016.81</v>
          </cell>
          <cell r="D974">
            <v>1452</v>
          </cell>
          <cell r="E974">
            <v>591.41</v>
          </cell>
          <cell r="F974"/>
        </row>
        <row r="975">
          <cell r="A975" t="str">
            <v>SYX2A32</v>
          </cell>
          <cell r="B975">
            <v>2838.16</v>
          </cell>
          <cell r="C975">
            <v>3276.71</v>
          </cell>
          <cell r="D975">
            <v>2585.5899999999997</v>
          </cell>
          <cell r="E975">
            <v>1563.91</v>
          </cell>
          <cell r="F975"/>
        </row>
        <row r="976">
          <cell r="A976" t="str">
            <v>SYX2A44</v>
          </cell>
          <cell r="B976">
            <v>860</v>
          </cell>
          <cell r="C976">
            <v>1040</v>
          </cell>
          <cell r="D976">
            <v>1729.78</v>
          </cell>
          <cell r="E976">
            <v>590</v>
          </cell>
          <cell r="F976"/>
        </row>
        <row r="977">
          <cell r="A977" t="str">
            <v>SYX2A46</v>
          </cell>
          <cell r="B977">
            <v>1090</v>
          </cell>
          <cell r="C977">
            <v>1070</v>
          </cell>
          <cell r="D977">
            <v>1420</v>
          </cell>
          <cell r="E977">
            <v>695</v>
          </cell>
          <cell r="F977"/>
        </row>
        <row r="978">
          <cell r="A978" t="str">
            <v>SYX3F25</v>
          </cell>
          <cell r="B978">
            <v>1350</v>
          </cell>
          <cell r="C978">
            <v>1203.73</v>
          </cell>
          <cell r="D978">
            <v>2023.4899999999998</v>
          </cell>
          <cell r="E978">
            <v>1285.01</v>
          </cell>
          <cell r="F978"/>
        </row>
        <row r="979">
          <cell r="A979" t="str">
            <v>SYX3F29</v>
          </cell>
          <cell r="B979">
            <v>1445</v>
          </cell>
          <cell r="C979">
            <v>1450</v>
          </cell>
          <cell r="D979">
            <v>1255</v>
          </cell>
          <cell r="E979">
            <v>695</v>
          </cell>
          <cell r="F979"/>
        </row>
        <row r="980">
          <cell r="A980" t="str">
            <v>SYX3F30</v>
          </cell>
          <cell r="B980">
            <v>543.34</v>
          </cell>
          <cell r="C980">
            <v>1569.07</v>
          </cell>
          <cell r="D980">
            <v>2967.31</v>
          </cell>
          <cell r="E980"/>
          <cell r="F980"/>
        </row>
        <row r="981">
          <cell r="A981" t="str">
            <v>SYX3F33</v>
          </cell>
          <cell r="B981">
            <v>400</v>
          </cell>
          <cell r="C981">
            <v>1471.1999999999998</v>
          </cell>
          <cell r="D981">
            <v>1920</v>
          </cell>
          <cell r="E981">
            <v>1346.6100000000001</v>
          </cell>
          <cell r="F981"/>
        </row>
        <row r="982">
          <cell r="A982" t="str">
            <v>SYX3F34</v>
          </cell>
          <cell r="B982">
            <v>168.38</v>
          </cell>
          <cell r="C982">
            <v>299.97000000000003</v>
          </cell>
          <cell r="D982">
            <v>2561.4699999999998</v>
          </cell>
          <cell r="E982">
            <v>1099.27</v>
          </cell>
          <cell r="F982"/>
        </row>
        <row r="983">
          <cell r="A983" t="str">
            <v>SYX3F35</v>
          </cell>
          <cell r="B983">
            <v>1160</v>
          </cell>
          <cell r="C983">
            <v>924</v>
          </cell>
          <cell r="D983">
            <v>1387.3600000000001</v>
          </cell>
          <cell r="E983">
            <v>850</v>
          </cell>
          <cell r="F983"/>
        </row>
        <row r="984">
          <cell r="A984" t="str">
            <v>SYX3F37</v>
          </cell>
          <cell r="B984">
            <v>1936.5299999999997</v>
          </cell>
          <cell r="C984">
            <v>4077.76</v>
          </cell>
          <cell r="D984">
            <v>4500.55</v>
          </cell>
          <cell r="E984">
            <v>2620.7400000000002</v>
          </cell>
          <cell r="F984"/>
        </row>
        <row r="985">
          <cell r="A985" t="str">
            <v>SYX3F38</v>
          </cell>
          <cell r="B985">
            <v>2022</v>
          </cell>
          <cell r="C985">
            <v>1844.31</v>
          </cell>
          <cell r="D985">
            <v>1785</v>
          </cell>
          <cell r="E985">
            <v>854.56</v>
          </cell>
          <cell r="F985"/>
        </row>
        <row r="986">
          <cell r="A986" t="str">
            <v>SYX3F39</v>
          </cell>
          <cell r="B986">
            <v>3256.5099999999998</v>
          </cell>
          <cell r="C986">
            <v>3590.2099999999991</v>
          </cell>
          <cell r="D986">
            <v>3553.1</v>
          </cell>
          <cell r="E986">
            <v>1096.95</v>
          </cell>
          <cell r="F986"/>
        </row>
        <row r="987">
          <cell r="A987" t="str">
            <v>SYX3F40</v>
          </cell>
          <cell r="B987">
            <v>309</v>
          </cell>
          <cell r="C987"/>
          <cell r="D987"/>
          <cell r="E987"/>
          <cell r="F987"/>
        </row>
        <row r="988">
          <cell r="A988" t="str">
            <v>SYX3F41</v>
          </cell>
          <cell r="B988">
            <v>873.04</v>
          </cell>
          <cell r="C988">
            <v>749.23</v>
          </cell>
          <cell r="D988">
            <v>646.65</v>
          </cell>
          <cell r="E988">
            <v>399.3</v>
          </cell>
          <cell r="F988"/>
        </row>
        <row r="989">
          <cell r="A989" t="str">
            <v>SYX5H02</v>
          </cell>
          <cell r="B989">
            <v>170</v>
          </cell>
          <cell r="C989">
            <v>643</v>
          </cell>
          <cell r="D989">
            <v>1767.58</v>
          </cell>
          <cell r="E989">
            <v>850</v>
          </cell>
          <cell r="F989"/>
        </row>
        <row r="990">
          <cell r="A990" t="str">
            <v>SYX5H03</v>
          </cell>
          <cell r="B990"/>
          <cell r="C990">
            <v>749.95</v>
          </cell>
          <cell r="D990">
            <v>1658.91</v>
          </cell>
          <cell r="E990">
            <v>699.97</v>
          </cell>
          <cell r="F990"/>
        </row>
        <row r="991">
          <cell r="A991" t="str">
            <v>SYX5H04</v>
          </cell>
          <cell r="B991">
            <v>750</v>
          </cell>
          <cell r="C991">
            <v>150</v>
          </cell>
          <cell r="D991">
            <v>799.91</v>
          </cell>
          <cell r="E991">
            <v>630.16999999999996</v>
          </cell>
          <cell r="F991"/>
        </row>
        <row r="992">
          <cell r="A992" t="str">
            <v>SYX5H05</v>
          </cell>
          <cell r="B992">
            <v>1222.8600000000001</v>
          </cell>
          <cell r="C992">
            <v>1000</v>
          </cell>
          <cell r="D992">
            <v>1200</v>
          </cell>
          <cell r="E992">
            <v>740.11</v>
          </cell>
          <cell r="F992"/>
        </row>
        <row r="993">
          <cell r="A993" t="str">
            <v>SYX5H06</v>
          </cell>
          <cell r="B993">
            <v>430</v>
          </cell>
          <cell r="C993">
            <v>420</v>
          </cell>
          <cell r="D993">
            <v>550</v>
          </cell>
          <cell r="E993">
            <v>300</v>
          </cell>
          <cell r="F993"/>
        </row>
        <row r="994">
          <cell r="A994" t="str">
            <v>SYX5H07</v>
          </cell>
          <cell r="B994">
            <v>814.99</v>
          </cell>
          <cell r="C994">
            <v>1350.17</v>
          </cell>
          <cell r="D994">
            <v>1349.14</v>
          </cell>
          <cell r="E994">
            <v>779.6</v>
          </cell>
          <cell r="F994"/>
        </row>
        <row r="995">
          <cell r="A995" t="str">
            <v>SYX5H09</v>
          </cell>
          <cell r="B995">
            <v>712.54000000000008</v>
          </cell>
          <cell r="C995">
            <v>793.96</v>
          </cell>
          <cell r="D995">
            <v>1020.15</v>
          </cell>
          <cell r="E995">
            <v>487.24</v>
          </cell>
          <cell r="F995"/>
        </row>
        <row r="996">
          <cell r="A996" t="str">
            <v>SYX5H11</v>
          </cell>
          <cell r="B996"/>
          <cell r="C996">
            <v>1329.98</v>
          </cell>
          <cell r="D996">
            <v>1660.86</v>
          </cell>
          <cell r="E996">
            <v>779.92000000000007</v>
          </cell>
          <cell r="F996"/>
        </row>
        <row r="997">
          <cell r="A997" t="str">
            <v>SYX5H12</v>
          </cell>
          <cell r="B997">
            <v>3463.73</v>
          </cell>
          <cell r="C997">
            <v>2911.86</v>
          </cell>
          <cell r="D997">
            <v>1726.04</v>
          </cell>
          <cell r="E997">
            <v>2449.4300000000003</v>
          </cell>
          <cell r="F997"/>
        </row>
        <row r="998">
          <cell r="A998" t="str">
            <v>SYX5H13</v>
          </cell>
          <cell r="B998">
            <v>1060</v>
          </cell>
          <cell r="C998">
            <v>1097</v>
          </cell>
          <cell r="D998">
            <v>1389</v>
          </cell>
          <cell r="E998">
            <v>580</v>
          </cell>
          <cell r="F998"/>
        </row>
        <row r="999">
          <cell r="A999" t="str">
            <v>SYX5H15</v>
          </cell>
          <cell r="B999">
            <v>2606.6999999999994</v>
          </cell>
          <cell r="C999">
            <v>476.14</v>
          </cell>
          <cell r="D999"/>
          <cell r="E999"/>
          <cell r="F999"/>
        </row>
        <row r="1000">
          <cell r="A1000" t="str">
            <v>SYX5H16</v>
          </cell>
          <cell r="B1000">
            <v>1192.33</v>
          </cell>
          <cell r="C1000">
            <v>1155.45</v>
          </cell>
          <cell r="D1000">
            <v>1275.1200000000001</v>
          </cell>
          <cell r="E1000">
            <v>786.89</v>
          </cell>
          <cell r="F1000"/>
        </row>
        <row r="1001">
          <cell r="A1001" t="str">
            <v>SYX5H17</v>
          </cell>
          <cell r="B1001">
            <v>1349.87</v>
          </cell>
          <cell r="C1001">
            <v>1085</v>
          </cell>
          <cell r="D1001">
            <v>1383.95</v>
          </cell>
          <cell r="E1001">
            <v>475</v>
          </cell>
          <cell r="F1001"/>
        </row>
        <row r="1002">
          <cell r="A1002" t="str">
            <v>SYX5H18</v>
          </cell>
          <cell r="B1002">
            <v>907.58</v>
          </cell>
          <cell r="C1002">
            <v>611.77</v>
          </cell>
          <cell r="D1002">
            <v>864.42</v>
          </cell>
          <cell r="E1002">
            <v>514.07999999999993</v>
          </cell>
          <cell r="F1002"/>
        </row>
        <row r="1003">
          <cell r="A1003" t="str">
            <v>SYX5H19</v>
          </cell>
          <cell r="B1003">
            <v>983.04000000000008</v>
          </cell>
          <cell r="C1003">
            <v>1145.6199999999999</v>
          </cell>
          <cell r="D1003">
            <v>1343.6200000000001</v>
          </cell>
          <cell r="E1003">
            <v>583.66999999999996</v>
          </cell>
          <cell r="F1003"/>
        </row>
        <row r="1004">
          <cell r="A1004" t="str">
            <v>SYX5H20</v>
          </cell>
          <cell r="B1004">
            <v>997.58999999999992</v>
          </cell>
          <cell r="C1004">
            <v>990.47</v>
          </cell>
          <cell r="D1004">
            <v>954.54</v>
          </cell>
          <cell r="E1004">
            <v>705.18000000000006</v>
          </cell>
          <cell r="F1004"/>
        </row>
        <row r="1005">
          <cell r="A1005" t="str">
            <v>SYX5H22</v>
          </cell>
          <cell r="B1005">
            <v>870</v>
          </cell>
          <cell r="C1005">
            <v>869.73</v>
          </cell>
          <cell r="D1005">
            <v>1133.48</v>
          </cell>
          <cell r="E1005">
            <v>768.21999999999991</v>
          </cell>
          <cell r="F1005"/>
        </row>
        <row r="1006">
          <cell r="A1006" t="str">
            <v>SYX5H24</v>
          </cell>
          <cell r="B1006">
            <v>1158.43</v>
          </cell>
          <cell r="C1006">
            <v>1277.77</v>
          </cell>
          <cell r="D1006">
            <v>1066.6199999999999</v>
          </cell>
          <cell r="E1006">
            <v>679.79</v>
          </cell>
          <cell r="F1006"/>
        </row>
        <row r="1007">
          <cell r="A1007" t="str">
            <v>SYX5H25</v>
          </cell>
          <cell r="B1007">
            <v>1645</v>
          </cell>
          <cell r="C1007">
            <v>531.64</v>
          </cell>
          <cell r="D1007">
            <v>1862</v>
          </cell>
          <cell r="E1007">
            <v>810</v>
          </cell>
          <cell r="F1007"/>
        </row>
        <row r="1008">
          <cell r="A1008" t="str">
            <v>SYX5H27</v>
          </cell>
          <cell r="B1008">
            <v>628.37</v>
          </cell>
          <cell r="C1008">
            <v>150</v>
          </cell>
          <cell r="D1008"/>
          <cell r="E1008">
            <v>150</v>
          </cell>
          <cell r="F1008"/>
        </row>
        <row r="1009">
          <cell r="A1009" t="str">
            <v>SYX5H28</v>
          </cell>
          <cell r="B1009">
            <v>1446.0299999999997</v>
          </cell>
          <cell r="C1009">
            <v>1334.47</v>
          </cell>
          <cell r="D1009">
            <v>1309.18</v>
          </cell>
          <cell r="E1009">
            <v>813</v>
          </cell>
          <cell r="F1009"/>
        </row>
        <row r="1010">
          <cell r="A1010" t="str">
            <v>SYX5H31</v>
          </cell>
          <cell r="B1010">
            <v>1390.3000000000002</v>
          </cell>
          <cell r="C1010">
            <v>1319.21</v>
          </cell>
          <cell r="D1010">
            <v>1457.5500000000002</v>
          </cell>
          <cell r="E1010">
            <v>806</v>
          </cell>
          <cell r="F1010"/>
        </row>
        <row r="1011">
          <cell r="A1011" t="str">
            <v>SYX5H33</v>
          </cell>
          <cell r="B1011">
            <v>50</v>
          </cell>
          <cell r="C1011"/>
          <cell r="D1011">
            <v>50</v>
          </cell>
          <cell r="E1011"/>
          <cell r="F1011"/>
        </row>
        <row r="1012">
          <cell r="A1012" t="str">
            <v>SYX5H34</v>
          </cell>
          <cell r="B1012">
            <v>865.61</v>
          </cell>
          <cell r="C1012">
            <v>1008</v>
          </cell>
          <cell r="D1012">
            <v>1062</v>
          </cell>
          <cell r="E1012">
            <v>616.29</v>
          </cell>
          <cell r="F1012"/>
        </row>
        <row r="1013">
          <cell r="A1013" t="str">
            <v>SYX5H35</v>
          </cell>
          <cell r="B1013">
            <v>1150</v>
          </cell>
          <cell r="C1013">
            <v>920</v>
          </cell>
          <cell r="D1013">
            <v>1425.24</v>
          </cell>
          <cell r="E1013">
            <v>621</v>
          </cell>
          <cell r="F1013"/>
        </row>
        <row r="1014">
          <cell r="A1014" t="str">
            <v>SYX5H36</v>
          </cell>
          <cell r="B1014">
            <v>1359.6</v>
          </cell>
          <cell r="C1014">
            <v>1255</v>
          </cell>
          <cell r="D1014">
            <v>1312</v>
          </cell>
          <cell r="E1014">
            <v>380</v>
          </cell>
          <cell r="F1014"/>
        </row>
        <row r="1015">
          <cell r="A1015" t="str">
            <v>SYX5H37</v>
          </cell>
          <cell r="B1015">
            <v>790</v>
          </cell>
          <cell r="C1015">
            <v>853</v>
          </cell>
          <cell r="D1015">
            <v>930</v>
          </cell>
          <cell r="E1015">
            <v>370</v>
          </cell>
          <cell r="F1015"/>
        </row>
        <row r="1016">
          <cell r="A1016" t="str">
            <v>SYX5H40</v>
          </cell>
          <cell r="B1016">
            <v>1233.25</v>
          </cell>
          <cell r="C1016">
            <v>1413.76</v>
          </cell>
          <cell r="D1016">
            <v>1537.05</v>
          </cell>
          <cell r="E1016">
            <v>648.16000000000008</v>
          </cell>
          <cell r="F1016"/>
        </row>
        <row r="1017">
          <cell r="A1017" t="str">
            <v>SYX5H70</v>
          </cell>
          <cell r="B1017">
            <v>1120</v>
          </cell>
          <cell r="C1017">
            <v>1120</v>
          </cell>
          <cell r="D1017">
            <v>1510</v>
          </cell>
          <cell r="E1017">
            <v>630</v>
          </cell>
          <cell r="F1017"/>
        </row>
        <row r="1018">
          <cell r="A1018" t="str">
            <v>SYX5H72</v>
          </cell>
          <cell r="B1018">
            <v>1323.67</v>
          </cell>
          <cell r="C1018">
            <v>1685.6999999999998</v>
          </cell>
          <cell r="D1018">
            <v>1739.82</v>
          </cell>
          <cell r="E1018">
            <v>1255.9899999999998</v>
          </cell>
          <cell r="F1018"/>
        </row>
        <row r="1019">
          <cell r="A1019" t="str">
            <v>SYX5H73</v>
          </cell>
          <cell r="B1019">
            <v>638.88</v>
          </cell>
          <cell r="C1019">
            <v>1259.06</v>
          </cell>
          <cell r="D1019">
            <v>1288.79</v>
          </cell>
          <cell r="E1019">
            <v>569.99</v>
          </cell>
          <cell r="F1019"/>
        </row>
        <row r="1020">
          <cell r="A1020" t="str">
            <v>SYX5H74</v>
          </cell>
          <cell r="B1020">
            <v>864.05</v>
          </cell>
          <cell r="C1020">
            <v>1161.3599999999999</v>
          </cell>
          <cell r="D1020">
            <v>1635.5000000000002</v>
          </cell>
          <cell r="E1020">
            <v>645.56000000000006</v>
          </cell>
          <cell r="F1020"/>
        </row>
        <row r="1021">
          <cell r="A1021" t="str">
            <v>SYX5H76</v>
          </cell>
          <cell r="B1021">
            <v>2018.01</v>
          </cell>
          <cell r="C1021">
            <v>1916.99</v>
          </cell>
          <cell r="D1021">
            <v>700.04</v>
          </cell>
          <cell r="E1021">
            <v>850</v>
          </cell>
          <cell r="F1021"/>
        </row>
        <row r="1022">
          <cell r="A1022" t="str">
            <v>SYX5H85</v>
          </cell>
          <cell r="B1022">
            <v>990</v>
          </cell>
          <cell r="C1022">
            <v>1063</v>
          </cell>
          <cell r="D1022">
            <v>1107.44</v>
          </cell>
          <cell r="E1022">
            <v>560</v>
          </cell>
          <cell r="F1022"/>
        </row>
        <row r="1023">
          <cell r="A1023" t="str">
            <v>SYX5H86</v>
          </cell>
          <cell r="B1023"/>
          <cell r="C1023"/>
          <cell r="D1023">
            <v>395.75</v>
          </cell>
          <cell r="E1023"/>
          <cell r="F1023"/>
        </row>
        <row r="1024">
          <cell r="A1024" t="str">
            <v>SYX5H87</v>
          </cell>
          <cell r="B1024">
            <v>1105</v>
          </cell>
          <cell r="C1024">
            <v>1270</v>
          </cell>
          <cell r="D1024">
            <v>1550</v>
          </cell>
          <cell r="E1024">
            <v>679.84</v>
          </cell>
          <cell r="F1024"/>
        </row>
        <row r="1025">
          <cell r="A1025" t="str">
            <v>SYX5H88</v>
          </cell>
          <cell r="B1025">
            <v>1230</v>
          </cell>
          <cell r="C1025">
            <v>1163</v>
          </cell>
          <cell r="D1025">
            <v>1356</v>
          </cell>
          <cell r="E1025">
            <v>720</v>
          </cell>
          <cell r="F1025"/>
        </row>
        <row r="1026">
          <cell r="A1026" t="str">
            <v>SYX5H89</v>
          </cell>
          <cell r="B1026"/>
          <cell r="C1026">
            <v>649.35</v>
          </cell>
          <cell r="D1026">
            <v>852</v>
          </cell>
          <cell r="E1026">
            <v>300</v>
          </cell>
          <cell r="F1026"/>
        </row>
        <row r="1027">
          <cell r="A1027" t="str">
            <v>SYX5H90</v>
          </cell>
          <cell r="B1027">
            <v>620</v>
          </cell>
          <cell r="C1027">
            <v>949.39</v>
          </cell>
          <cell r="D1027">
            <v>1253</v>
          </cell>
          <cell r="E1027">
            <v>610</v>
          </cell>
          <cell r="F1027"/>
        </row>
        <row r="1028">
          <cell r="A1028" t="str">
            <v>SYX5H91</v>
          </cell>
          <cell r="B1028">
            <v>320</v>
          </cell>
          <cell r="C1028">
            <v>465.97</v>
          </cell>
          <cell r="D1028">
            <v>150</v>
          </cell>
          <cell r="E1028">
            <v>1319.3200000000002</v>
          </cell>
          <cell r="F1028"/>
        </row>
        <row r="1029">
          <cell r="A1029" t="str">
            <v>SYX5H92</v>
          </cell>
          <cell r="B1029">
            <v>1339.96</v>
          </cell>
          <cell r="C1029">
            <v>1270</v>
          </cell>
          <cell r="D1029"/>
          <cell r="E1029">
            <v>753.4</v>
          </cell>
          <cell r="F1029"/>
        </row>
        <row r="1030">
          <cell r="A1030" t="str">
            <v>SYX5H94</v>
          </cell>
          <cell r="B1030">
            <v>1600</v>
          </cell>
          <cell r="C1030">
            <v>1538.99</v>
          </cell>
          <cell r="D1030">
            <v>1735</v>
          </cell>
          <cell r="E1030">
            <v>836</v>
          </cell>
          <cell r="F1030"/>
        </row>
        <row r="1031">
          <cell r="A1031" t="str">
            <v>SYX5H96</v>
          </cell>
          <cell r="B1031">
            <v>1270</v>
          </cell>
          <cell r="C1031">
            <v>1189.98</v>
          </cell>
          <cell r="D1031">
            <v>1157.6300000000001</v>
          </cell>
          <cell r="E1031">
            <v>920</v>
          </cell>
          <cell r="F1031"/>
        </row>
        <row r="1032">
          <cell r="A1032" t="str">
            <v>SYX5H97</v>
          </cell>
          <cell r="B1032">
            <v>1320</v>
          </cell>
          <cell r="C1032">
            <v>1522.93</v>
          </cell>
          <cell r="D1032">
            <v>1909.99</v>
          </cell>
          <cell r="E1032">
            <v>550</v>
          </cell>
          <cell r="F1032"/>
        </row>
        <row r="1033">
          <cell r="A1033" t="str">
            <v>SYX5H98</v>
          </cell>
          <cell r="B1033">
            <v>1304</v>
          </cell>
          <cell r="C1033">
            <v>1297</v>
          </cell>
          <cell r="D1033">
            <v>1529</v>
          </cell>
          <cell r="E1033">
            <v>683</v>
          </cell>
          <cell r="F1033"/>
        </row>
        <row r="1034">
          <cell r="A1034" t="str">
            <v>SYX5H99</v>
          </cell>
          <cell r="B1034">
            <v>814.95</v>
          </cell>
          <cell r="C1034">
            <v>887.8900000000001</v>
          </cell>
          <cell r="D1034">
            <v>1159.8500000000001</v>
          </cell>
          <cell r="E1034">
            <v>739.66</v>
          </cell>
          <cell r="F1034"/>
        </row>
        <row r="1035">
          <cell r="A1035" t="str">
            <v>SYX5I00</v>
          </cell>
          <cell r="B1035">
            <v>2668.2099999999996</v>
          </cell>
          <cell r="C1035">
            <v>1069.9099999999999</v>
          </cell>
          <cell r="D1035">
            <v>1485.24</v>
          </cell>
          <cell r="E1035">
            <v>450.33</v>
          </cell>
          <cell r="F1035"/>
        </row>
        <row r="1036">
          <cell r="A1036" t="str">
            <v>SYX5J58</v>
          </cell>
          <cell r="B1036">
            <v>2301.5</v>
          </cell>
          <cell r="C1036">
            <v>2126.91</v>
          </cell>
          <cell r="D1036">
            <v>1345.08</v>
          </cell>
          <cell r="E1036">
            <v>184.03</v>
          </cell>
          <cell r="F1036"/>
        </row>
        <row r="1037">
          <cell r="A1037" t="str">
            <v>SYX5J63</v>
          </cell>
          <cell r="B1037">
            <v>1336.65</v>
          </cell>
          <cell r="C1037">
            <v>2491.48</v>
          </cell>
          <cell r="D1037">
            <v>300</v>
          </cell>
          <cell r="E1037">
            <v>1617</v>
          </cell>
          <cell r="F1037"/>
        </row>
        <row r="1038">
          <cell r="A1038" t="str">
            <v>SYX5J66</v>
          </cell>
          <cell r="B1038">
            <v>1458.31</v>
          </cell>
          <cell r="C1038">
            <v>1079.04</v>
          </cell>
          <cell r="D1038">
            <v>1259.96</v>
          </cell>
          <cell r="E1038">
            <v>751.37</v>
          </cell>
          <cell r="F1038"/>
        </row>
        <row r="1039">
          <cell r="A1039" t="str">
            <v>SYX5J69</v>
          </cell>
          <cell r="B1039">
            <v>1444.92</v>
          </cell>
          <cell r="C1039">
            <v>1439.89</v>
          </cell>
          <cell r="D1039">
            <v>1899.15</v>
          </cell>
          <cell r="E1039">
            <v>859.96</v>
          </cell>
          <cell r="F1039"/>
        </row>
        <row r="1040">
          <cell r="A1040" t="str">
            <v>SYX5J71</v>
          </cell>
          <cell r="B1040">
            <v>1454.99</v>
          </cell>
          <cell r="C1040">
            <v>1129.96</v>
          </cell>
          <cell r="D1040">
            <v>1519.57</v>
          </cell>
          <cell r="E1040">
            <v>849.99</v>
          </cell>
          <cell r="F1040"/>
        </row>
        <row r="1041">
          <cell r="A1041" t="str">
            <v>SYX5J72</v>
          </cell>
          <cell r="B1041">
            <v>1323.94</v>
          </cell>
          <cell r="C1041">
            <v>1417.22</v>
          </cell>
          <cell r="D1041">
            <v>1640.37</v>
          </cell>
          <cell r="E1041">
            <v>629.98</v>
          </cell>
          <cell r="F1041"/>
        </row>
        <row r="1042">
          <cell r="A1042" t="str">
            <v>SYX5J78</v>
          </cell>
          <cell r="B1042">
            <v>1519.22</v>
          </cell>
          <cell r="C1042">
            <v>1416.94</v>
          </cell>
          <cell r="D1042">
            <v>1312.2</v>
          </cell>
          <cell r="E1042">
            <v>510.85</v>
          </cell>
          <cell r="F1042"/>
        </row>
        <row r="1043">
          <cell r="A1043" t="str">
            <v>SYX8D54</v>
          </cell>
          <cell r="B1043"/>
          <cell r="C1043">
            <v>150</v>
          </cell>
          <cell r="D1043">
            <v>1419.3</v>
          </cell>
          <cell r="E1043">
            <v>854.56</v>
          </cell>
          <cell r="F1043"/>
        </row>
        <row r="1044">
          <cell r="A1044" t="str">
            <v>SYX8D57</v>
          </cell>
          <cell r="B1044">
            <v>1169.97</v>
          </cell>
          <cell r="C1044">
            <v>511.67999999999995</v>
          </cell>
          <cell r="D1044">
            <v>998.18000000000006</v>
          </cell>
          <cell r="E1044">
            <v>450</v>
          </cell>
          <cell r="F1044"/>
        </row>
        <row r="1045">
          <cell r="A1045" t="str">
            <v>SYX8D58</v>
          </cell>
          <cell r="B1045">
            <v>1648</v>
          </cell>
          <cell r="C1045">
            <v>1780.52</v>
          </cell>
          <cell r="D1045">
            <v>1613.96</v>
          </cell>
          <cell r="E1045">
            <v>540</v>
          </cell>
          <cell r="F1045"/>
        </row>
        <row r="1046">
          <cell r="A1046" t="str">
            <v>SYX8D59</v>
          </cell>
          <cell r="B1046">
            <v>1104</v>
          </cell>
          <cell r="C1046">
            <v>1120</v>
          </cell>
          <cell r="D1046">
            <v>1380</v>
          </cell>
          <cell r="E1046">
            <v>500</v>
          </cell>
          <cell r="F1046"/>
        </row>
        <row r="1047">
          <cell r="A1047" t="str">
            <v>SYX8D60</v>
          </cell>
          <cell r="B1047">
            <v>870</v>
          </cell>
          <cell r="C1047">
            <v>898.41</v>
          </cell>
          <cell r="D1047">
            <v>1050.01</v>
          </cell>
          <cell r="E1047">
            <v>504.02</v>
          </cell>
          <cell r="F1047"/>
        </row>
        <row r="1048">
          <cell r="A1048" t="str">
            <v>SYX8D61</v>
          </cell>
          <cell r="B1048">
            <v>1191.2599999999998</v>
          </cell>
          <cell r="C1048">
            <v>1039.26</v>
          </cell>
          <cell r="D1048">
            <v>411.05</v>
          </cell>
          <cell r="E1048">
            <v>294.67</v>
          </cell>
          <cell r="F1048"/>
        </row>
        <row r="1049">
          <cell r="A1049" t="str">
            <v>SYX8D62</v>
          </cell>
          <cell r="B1049">
            <v>1250.3799999999997</v>
          </cell>
          <cell r="C1049">
            <v>1320.36</v>
          </cell>
          <cell r="D1049">
            <v>784.72</v>
          </cell>
          <cell r="E1049">
            <v>151.19999999999999</v>
          </cell>
          <cell r="F1049"/>
        </row>
        <row r="1050">
          <cell r="A1050" t="str">
            <v>SYX8D63</v>
          </cell>
          <cell r="B1050">
            <v>1231.1400000000001</v>
          </cell>
          <cell r="C1050">
            <v>827.25</v>
          </cell>
          <cell r="D1050">
            <v>838.14</v>
          </cell>
          <cell r="E1050"/>
          <cell r="F1050"/>
        </row>
        <row r="1051">
          <cell r="A1051" t="str">
            <v>SYZ2H35</v>
          </cell>
          <cell r="B1051">
            <v>1090.07</v>
          </cell>
          <cell r="C1051">
            <v>949.92</v>
          </cell>
          <cell r="D1051">
            <v>721</v>
          </cell>
          <cell r="E1051"/>
          <cell r="F1051"/>
        </row>
        <row r="1052">
          <cell r="A1052" t="str">
            <v>SYZ2H36</v>
          </cell>
          <cell r="B1052">
            <v>1000</v>
          </cell>
          <cell r="C1052">
            <v>1050</v>
          </cell>
          <cell r="D1052">
            <v>1183.31</v>
          </cell>
          <cell r="E1052">
            <v>750</v>
          </cell>
          <cell r="F1052"/>
        </row>
        <row r="1053">
          <cell r="A1053" t="str">
            <v>SYZ2H37</v>
          </cell>
          <cell r="B1053">
            <v>1320</v>
          </cell>
          <cell r="C1053">
            <v>1090</v>
          </cell>
          <cell r="D1053">
            <v>1973.27</v>
          </cell>
          <cell r="E1053">
            <v>500</v>
          </cell>
          <cell r="F1053"/>
        </row>
        <row r="1054">
          <cell r="A1054" t="str">
            <v>SYZ2H38</v>
          </cell>
          <cell r="B1054">
            <v>710.54</v>
          </cell>
          <cell r="C1054">
            <v>967.81</v>
          </cell>
          <cell r="D1054">
            <v>1019.97</v>
          </cell>
          <cell r="E1054">
            <v>549.95000000000005</v>
          </cell>
          <cell r="F1054"/>
        </row>
        <row r="1055">
          <cell r="A1055" t="str">
            <v>SYZ2H39</v>
          </cell>
          <cell r="B1055">
            <v>1130</v>
          </cell>
          <cell r="C1055">
            <v>1512.99</v>
          </cell>
          <cell r="D1055">
            <v>1604.37</v>
          </cell>
          <cell r="E1055">
            <v>934.94</v>
          </cell>
          <cell r="F1055"/>
        </row>
        <row r="1056">
          <cell r="A1056" t="str">
            <v>SYZ7E93</v>
          </cell>
          <cell r="B1056">
            <v>765.6</v>
          </cell>
          <cell r="C1056">
            <v>1560</v>
          </cell>
          <cell r="D1056">
            <v>2424.12</v>
          </cell>
          <cell r="E1056">
            <v>1050</v>
          </cell>
          <cell r="F1056"/>
        </row>
        <row r="1057">
          <cell r="A1057" t="str">
            <v>SYZ7E94</v>
          </cell>
          <cell r="B1057">
            <v>1808</v>
          </cell>
          <cell r="C1057">
            <v>2799.51</v>
          </cell>
          <cell r="D1057">
            <v>3727.95</v>
          </cell>
          <cell r="E1057">
            <v>2816.61</v>
          </cell>
          <cell r="F1057"/>
        </row>
        <row r="1058">
          <cell r="A1058" t="str">
            <v>SYZ7F63</v>
          </cell>
          <cell r="B1058">
            <v>2175.11</v>
          </cell>
          <cell r="C1058">
            <v>4271.2800000000007</v>
          </cell>
          <cell r="D1058">
            <v>3275.2700000000004</v>
          </cell>
          <cell r="E1058">
            <v>1861.03</v>
          </cell>
          <cell r="F1058"/>
        </row>
        <row r="1059">
          <cell r="A1059" t="str">
            <v>SYZ7G28</v>
          </cell>
          <cell r="B1059">
            <v>2350.94</v>
          </cell>
          <cell r="C1059">
            <v>2006.06</v>
          </cell>
          <cell r="D1059">
            <v>2678.1499999999996</v>
          </cell>
          <cell r="E1059">
            <v>1277.6100000000001</v>
          </cell>
          <cell r="F1059"/>
        </row>
        <row r="1060">
          <cell r="A1060" t="str">
            <v>SYZ7G29</v>
          </cell>
          <cell r="B1060">
            <v>1562</v>
          </cell>
          <cell r="C1060">
            <v>1534</v>
          </cell>
          <cell r="D1060">
            <v>1862</v>
          </cell>
          <cell r="E1060">
            <v>1100</v>
          </cell>
          <cell r="F1060"/>
        </row>
        <row r="1061">
          <cell r="A1061" t="str">
            <v>SYZ7G30</v>
          </cell>
          <cell r="B1061">
            <v>972.77</v>
          </cell>
          <cell r="C1061">
            <v>865.06000000000017</v>
          </cell>
          <cell r="D1061">
            <v>1185.47</v>
          </cell>
          <cell r="E1061">
            <v>479.45</v>
          </cell>
          <cell r="F1061"/>
        </row>
        <row r="1062">
          <cell r="A1062" t="str">
            <v>SYZ7G31</v>
          </cell>
          <cell r="B1062"/>
          <cell r="C1062">
            <v>100</v>
          </cell>
          <cell r="D1062">
            <v>832.39</v>
          </cell>
          <cell r="E1062"/>
          <cell r="F1062"/>
        </row>
        <row r="1063">
          <cell r="A1063" t="str">
            <v>SYZ7G77</v>
          </cell>
          <cell r="B1063">
            <v>1587.36</v>
          </cell>
          <cell r="C1063">
            <v>803.78</v>
          </cell>
          <cell r="D1063">
            <v>395.71000000000004</v>
          </cell>
          <cell r="E1063">
            <v>930.02</v>
          </cell>
          <cell r="F1063"/>
        </row>
        <row r="1064">
          <cell r="A1064" t="str">
            <v>SYZ7H29</v>
          </cell>
          <cell r="B1064">
            <v>2119.12</v>
          </cell>
          <cell r="C1064">
            <v>1035.93</v>
          </cell>
          <cell r="D1064">
            <v>3153.5699999999997</v>
          </cell>
          <cell r="E1064">
            <v>2253.4999999999995</v>
          </cell>
          <cell r="F1064"/>
        </row>
        <row r="1065">
          <cell r="A1065" t="str">
            <v>SYZ7H31</v>
          </cell>
          <cell r="B1065">
            <v>1400.9399999999998</v>
          </cell>
          <cell r="C1065">
            <v>1015</v>
          </cell>
          <cell r="D1065">
            <v>1578.98</v>
          </cell>
          <cell r="E1065">
            <v>540</v>
          </cell>
          <cell r="F1065"/>
        </row>
        <row r="1066">
          <cell r="A1066" t="str">
            <v>SYZ7H82</v>
          </cell>
          <cell r="B1066">
            <v>1555.8600000000001</v>
          </cell>
          <cell r="C1066">
            <v>1024</v>
          </cell>
          <cell r="D1066">
            <v>3037.5099999999998</v>
          </cell>
          <cell r="E1066">
            <v>1422.72</v>
          </cell>
          <cell r="F1066"/>
        </row>
        <row r="1067">
          <cell r="A1067" t="str">
            <v>SYZ7H83</v>
          </cell>
          <cell r="B1067">
            <v>420</v>
          </cell>
          <cell r="C1067">
            <v>660.93999999999994</v>
          </cell>
          <cell r="D1067">
            <v>896.25</v>
          </cell>
          <cell r="E1067">
            <v>508.03</v>
          </cell>
          <cell r="F1067"/>
        </row>
        <row r="1068">
          <cell r="A1068" t="str">
            <v>SYZ8D27</v>
          </cell>
          <cell r="B1068">
            <v>1947.1299999999997</v>
          </cell>
          <cell r="C1068">
            <v>1764.67</v>
          </cell>
          <cell r="D1068">
            <v>2031.3700000000001</v>
          </cell>
          <cell r="E1068">
            <v>616.87</v>
          </cell>
          <cell r="F1068"/>
        </row>
        <row r="1069">
          <cell r="A1069" t="str">
            <v>TAG9C27</v>
          </cell>
          <cell r="B1069">
            <v>655.15</v>
          </cell>
          <cell r="C1069">
            <v>821.81</v>
          </cell>
          <cell r="D1069">
            <v>1101.3699999999999</v>
          </cell>
          <cell r="E1069">
            <v>460</v>
          </cell>
          <cell r="F1069"/>
        </row>
        <row r="1070">
          <cell r="A1070" t="str">
            <v>TAK2A49</v>
          </cell>
          <cell r="B1070">
            <v>443.04</v>
          </cell>
          <cell r="C1070"/>
          <cell r="D1070"/>
          <cell r="E1070"/>
          <cell r="F1070"/>
        </row>
        <row r="1071">
          <cell r="A1071" t="str">
            <v>TCA0B53</v>
          </cell>
          <cell r="B1071">
            <v>1922.66</v>
          </cell>
          <cell r="C1071">
            <v>1922.52</v>
          </cell>
          <cell r="D1071">
            <v>1596.0399999999997</v>
          </cell>
          <cell r="E1071">
            <v>700</v>
          </cell>
          <cell r="F1071"/>
        </row>
        <row r="1072">
          <cell r="A1072" t="str">
            <v>TCB9J65</v>
          </cell>
          <cell r="B1072">
            <v>723.73</v>
          </cell>
          <cell r="C1072">
            <v>557.18000000000006</v>
          </cell>
          <cell r="D1072">
            <v>648.17000000000007</v>
          </cell>
          <cell r="E1072">
            <v>1025.67</v>
          </cell>
          <cell r="F1072"/>
        </row>
        <row r="1073">
          <cell r="A1073" t="str">
            <v>TCB9J66</v>
          </cell>
          <cell r="B1073">
            <v>1181.9099999999999</v>
          </cell>
          <cell r="C1073">
            <v>1192.83</v>
          </cell>
          <cell r="D1073">
            <v>2955.46</v>
          </cell>
          <cell r="E1073">
            <v>1082.04</v>
          </cell>
          <cell r="F1073"/>
        </row>
        <row r="1074">
          <cell r="A1074" t="str">
            <v>TCB9J80</v>
          </cell>
          <cell r="B1074">
            <v>2925.6200000000003</v>
          </cell>
          <cell r="C1074">
            <v>3131.84</v>
          </cell>
          <cell r="D1074">
            <v>2164.7600000000002</v>
          </cell>
          <cell r="E1074"/>
          <cell r="F1074"/>
        </row>
        <row r="1075">
          <cell r="A1075" t="str">
            <v>TCC7G45</v>
          </cell>
          <cell r="B1075">
            <v>1180</v>
          </cell>
          <cell r="C1075">
            <v>1130</v>
          </cell>
          <cell r="D1075">
            <v>899.98</v>
          </cell>
          <cell r="E1075">
            <v>446.23</v>
          </cell>
          <cell r="F1075"/>
        </row>
        <row r="1076">
          <cell r="A1076" t="str">
            <v>TCC7G67</v>
          </cell>
          <cell r="B1076">
            <v>900</v>
          </cell>
          <cell r="C1076">
            <v>919.91000000000008</v>
          </cell>
          <cell r="D1076">
            <v>1099.97</v>
          </cell>
          <cell r="E1076">
            <v>409.99</v>
          </cell>
          <cell r="F1076"/>
        </row>
        <row r="1077">
          <cell r="A1077" t="str">
            <v>TCD0F29</v>
          </cell>
          <cell r="B1077">
            <v>769.99</v>
          </cell>
          <cell r="C1077"/>
          <cell r="D1077">
            <v>789.98</v>
          </cell>
          <cell r="E1077"/>
          <cell r="F1077"/>
        </row>
        <row r="1078">
          <cell r="A1078" t="str">
            <v>TCD0F36</v>
          </cell>
          <cell r="B1078"/>
          <cell r="C1078">
            <v>1186.0700000000002</v>
          </cell>
          <cell r="D1078">
            <v>1177.55</v>
          </cell>
          <cell r="E1078">
            <v>591.51</v>
          </cell>
          <cell r="F1078"/>
        </row>
        <row r="1079">
          <cell r="A1079" t="str">
            <v>TCD0H17</v>
          </cell>
          <cell r="B1079">
            <v>1169.04</v>
          </cell>
          <cell r="C1079">
            <v>574.51</v>
          </cell>
          <cell r="D1079">
            <v>1409.96</v>
          </cell>
          <cell r="E1079">
            <v>899.64</v>
          </cell>
          <cell r="F1079"/>
        </row>
        <row r="1080">
          <cell r="A1080" t="str">
            <v>TCD1G22</v>
          </cell>
          <cell r="B1080">
            <v>1113.3500000000001</v>
          </cell>
          <cell r="C1080">
            <v>805.79</v>
          </cell>
          <cell r="D1080">
            <v>948.5</v>
          </cell>
          <cell r="E1080">
            <v>506.61</v>
          </cell>
          <cell r="F1080"/>
        </row>
        <row r="1081">
          <cell r="A1081" t="str">
            <v>TCD1G23</v>
          </cell>
          <cell r="B1081">
            <v>1230</v>
          </cell>
          <cell r="C1081">
            <v>840</v>
          </cell>
          <cell r="D1081">
            <v>1539.97</v>
          </cell>
          <cell r="E1081">
            <v>599.97</v>
          </cell>
          <cell r="F1081"/>
        </row>
        <row r="1082">
          <cell r="A1082" t="str">
            <v>TCD3E71</v>
          </cell>
          <cell r="B1082">
            <v>1280</v>
          </cell>
          <cell r="C1082">
            <v>1470</v>
          </cell>
          <cell r="D1082">
            <v>1916.8300000000002</v>
          </cell>
          <cell r="E1082">
            <v>638.68999999999994</v>
          </cell>
          <cell r="F1082"/>
        </row>
        <row r="1083">
          <cell r="A1083" t="str">
            <v>TCD3E76</v>
          </cell>
          <cell r="B1083">
            <v>1159.95</v>
          </cell>
          <cell r="C1083">
            <v>1159.93</v>
          </cell>
          <cell r="D1083">
            <v>1229.95</v>
          </cell>
          <cell r="E1083">
            <v>619.93000000000006</v>
          </cell>
          <cell r="F1083"/>
        </row>
        <row r="1084">
          <cell r="A1084" t="str">
            <v>TCD3E77</v>
          </cell>
          <cell r="B1084">
            <v>1298.01</v>
          </cell>
          <cell r="C1084">
            <v>1340.14</v>
          </cell>
          <cell r="D1084">
            <v>1492.97</v>
          </cell>
          <cell r="E1084">
            <v>759.28</v>
          </cell>
          <cell r="F1084"/>
        </row>
        <row r="1085">
          <cell r="A1085" t="str">
            <v>TCD3E92</v>
          </cell>
          <cell r="B1085">
            <v>1104.1100000000001</v>
          </cell>
          <cell r="C1085">
            <v>1546.67</v>
          </cell>
          <cell r="D1085">
            <v>1603.9099999999999</v>
          </cell>
          <cell r="E1085">
            <v>681</v>
          </cell>
          <cell r="F1085"/>
        </row>
        <row r="1086">
          <cell r="A1086" t="str">
            <v>TCD3E93</v>
          </cell>
          <cell r="B1086">
            <v>1184.08</v>
          </cell>
          <cell r="C1086">
            <v>948.61000000000013</v>
          </cell>
          <cell r="D1086">
            <v>1051.21</v>
          </cell>
          <cell r="E1086">
            <v>300</v>
          </cell>
          <cell r="F1086"/>
        </row>
        <row r="1087">
          <cell r="A1087" t="str">
            <v>TCD4D99</v>
          </cell>
          <cell r="B1087">
            <v>1110</v>
          </cell>
          <cell r="C1087">
            <v>881.71</v>
          </cell>
          <cell r="D1087">
            <v>1005</v>
          </cell>
          <cell r="E1087">
            <v>330</v>
          </cell>
          <cell r="F1087"/>
        </row>
        <row r="1088">
          <cell r="A1088" t="str">
            <v>TCD4E00</v>
          </cell>
          <cell r="B1088">
            <v>970</v>
          </cell>
          <cell r="C1088">
            <v>1230</v>
          </cell>
          <cell r="D1088">
            <v>1230</v>
          </cell>
          <cell r="E1088">
            <v>400</v>
          </cell>
          <cell r="F1088"/>
        </row>
        <row r="1089">
          <cell r="A1089" t="str">
            <v>TCD4E03</v>
          </cell>
          <cell r="B1089">
            <v>760</v>
          </cell>
          <cell r="C1089">
            <v>1220</v>
          </cell>
          <cell r="D1089">
            <v>1590</v>
          </cell>
          <cell r="E1089">
            <v>500</v>
          </cell>
          <cell r="F1089"/>
        </row>
        <row r="1090">
          <cell r="A1090" t="str">
            <v>TCD4E15</v>
          </cell>
          <cell r="B1090">
            <v>958.02</v>
          </cell>
          <cell r="C1090">
            <v>1168.6599999999999</v>
          </cell>
          <cell r="D1090">
            <v>834.73</v>
          </cell>
          <cell r="E1090">
            <v>577.38</v>
          </cell>
          <cell r="F1090"/>
        </row>
        <row r="1091">
          <cell r="A1091" t="str">
            <v>TCD4E26</v>
          </cell>
          <cell r="B1091">
            <v>923.01</v>
          </cell>
          <cell r="C1091">
            <v>1077.19</v>
          </cell>
          <cell r="D1091">
            <v>407.51</v>
          </cell>
          <cell r="E1091">
            <v>565.41</v>
          </cell>
          <cell r="F1091"/>
        </row>
        <row r="1092">
          <cell r="A1092" t="str">
            <v>TCD4E29</v>
          </cell>
          <cell r="B1092">
            <v>1099.99</v>
          </cell>
          <cell r="C1092">
            <v>1159.98</v>
          </cell>
          <cell r="D1092">
            <v>1289.68</v>
          </cell>
          <cell r="E1092">
            <v>619.99</v>
          </cell>
          <cell r="F1092"/>
        </row>
        <row r="1093">
          <cell r="A1093" t="str">
            <v>TCD4E33</v>
          </cell>
          <cell r="B1093">
            <v>941.15</v>
          </cell>
          <cell r="C1093">
            <v>1731.43</v>
          </cell>
          <cell r="D1093">
            <v>1524.19</v>
          </cell>
          <cell r="E1093">
            <v>975</v>
          </cell>
          <cell r="F1093"/>
        </row>
        <row r="1094">
          <cell r="A1094" t="str">
            <v>TCD4E35</v>
          </cell>
          <cell r="B1094">
            <v>710.17</v>
          </cell>
          <cell r="C1094">
            <v>827.81999999999994</v>
          </cell>
          <cell r="D1094">
            <v>1140.31</v>
          </cell>
          <cell r="E1094">
            <v>343.78</v>
          </cell>
          <cell r="F1094"/>
        </row>
        <row r="1095">
          <cell r="A1095" t="str">
            <v>TCD4E36</v>
          </cell>
          <cell r="B1095">
            <v>790.01</v>
          </cell>
          <cell r="C1095">
            <v>744.33</v>
          </cell>
          <cell r="D1095">
            <v>655.02</v>
          </cell>
          <cell r="E1095">
            <v>330</v>
          </cell>
          <cell r="F1095"/>
        </row>
        <row r="1096">
          <cell r="A1096" t="str">
            <v>TCD4E39</v>
          </cell>
          <cell r="B1096">
            <v>1239.55</v>
          </cell>
          <cell r="C1096">
            <v>1009.74</v>
          </cell>
          <cell r="D1096">
            <v>1130</v>
          </cell>
          <cell r="E1096">
            <v>680</v>
          </cell>
          <cell r="F1096"/>
        </row>
        <row r="1097">
          <cell r="A1097" t="str">
            <v>TCD4E41</v>
          </cell>
          <cell r="B1097">
            <v>1345.71</v>
          </cell>
          <cell r="C1097">
            <v>1027.98</v>
          </cell>
          <cell r="D1097">
            <v>1229.0499999999997</v>
          </cell>
          <cell r="E1097">
            <v>603.71</v>
          </cell>
          <cell r="F1097"/>
        </row>
        <row r="1098">
          <cell r="A1098" t="str">
            <v>TCD4E46</v>
          </cell>
          <cell r="B1098">
            <v>1178.95</v>
          </cell>
          <cell r="C1098">
            <v>1269.96</v>
          </cell>
          <cell r="D1098">
            <v>1261.5900000000001</v>
          </cell>
          <cell r="E1098">
            <v>833</v>
          </cell>
          <cell r="F1098"/>
        </row>
        <row r="1099">
          <cell r="A1099" t="str">
            <v>TCD4E50</v>
          </cell>
          <cell r="B1099">
            <v>950</v>
          </cell>
          <cell r="C1099">
            <v>896.59</v>
          </cell>
          <cell r="D1099">
            <v>1361.9099999999999</v>
          </cell>
          <cell r="E1099">
            <v>600</v>
          </cell>
          <cell r="F1099"/>
        </row>
        <row r="1100">
          <cell r="A1100" t="str">
            <v>TCD4E52</v>
          </cell>
          <cell r="B1100">
            <v>1088.24</v>
          </cell>
          <cell r="C1100">
            <v>700</v>
          </cell>
          <cell r="D1100">
            <v>1229.99</v>
          </cell>
          <cell r="E1100">
            <v>560</v>
          </cell>
          <cell r="F1100"/>
        </row>
        <row r="1101">
          <cell r="A1101" t="str">
            <v>TCD4E63</v>
          </cell>
          <cell r="B1101">
            <v>1015.0699999999999</v>
          </cell>
          <cell r="C1101">
            <v>640</v>
          </cell>
          <cell r="D1101">
            <v>1420</v>
          </cell>
          <cell r="E1101">
            <v>680</v>
          </cell>
          <cell r="F1101"/>
        </row>
        <row r="1102">
          <cell r="A1102" t="str">
            <v>TCD6C10</v>
          </cell>
          <cell r="B1102">
            <v>1100</v>
          </cell>
          <cell r="C1102">
            <v>970</v>
          </cell>
          <cell r="D1102">
            <v>1370</v>
          </cell>
          <cell r="E1102">
            <v>200</v>
          </cell>
          <cell r="F1102"/>
        </row>
        <row r="1103">
          <cell r="A1103" t="str">
            <v>TCD6C11</v>
          </cell>
          <cell r="B1103">
            <v>402.07</v>
          </cell>
          <cell r="C1103">
            <v>500.94999999999993</v>
          </cell>
          <cell r="D1103">
            <v>774.7</v>
          </cell>
          <cell r="E1103">
            <v>404.46</v>
          </cell>
          <cell r="F1103"/>
        </row>
        <row r="1104">
          <cell r="A1104" t="str">
            <v>TCD6C12</v>
          </cell>
          <cell r="B1104">
            <v>917.81999999999994</v>
          </cell>
          <cell r="C1104">
            <v>1045.98</v>
          </cell>
          <cell r="D1104">
            <v>780</v>
          </cell>
          <cell r="E1104">
            <v>410</v>
          </cell>
          <cell r="F1104"/>
        </row>
        <row r="1105">
          <cell r="A1105" t="str">
            <v>TCD6C13</v>
          </cell>
          <cell r="B1105">
            <v>1220</v>
          </cell>
          <cell r="C1105">
            <v>1415.54</v>
          </cell>
          <cell r="D1105">
            <v>1090</v>
          </cell>
          <cell r="E1105">
            <v>540</v>
          </cell>
          <cell r="F1105"/>
        </row>
        <row r="1106">
          <cell r="A1106" t="str">
            <v>TCD6C16</v>
          </cell>
          <cell r="B1106">
            <v>530</v>
          </cell>
          <cell r="C1106">
            <v>745.75</v>
          </cell>
          <cell r="D1106">
            <v>780</v>
          </cell>
          <cell r="E1106">
            <v>380</v>
          </cell>
          <cell r="F1106"/>
        </row>
        <row r="1107">
          <cell r="A1107" t="str">
            <v>TCD6C17</v>
          </cell>
          <cell r="B1107">
            <v>799.99</v>
          </cell>
          <cell r="C1107">
            <v>1112.51</v>
          </cell>
          <cell r="D1107">
            <v>1354.96</v>
          </cell>
          <cell r="E1107">
            <v>620.83000000000004</v>
          </cell>
          <cell r="F1107"/>
        </row>
        <row r="1108">
          <cell r="A1108" t="str">
            <v>TCD6C21</v>
          </cell>
          <cell r="B1108">
            <v>930</v>
          </cell>
          <cell r="C1108">
            <v>921.18000000000006</v>
          </cell>
          <cell r="D1108">
            <v>1121.4000000000001</v>
          </cell>
          <cell r="E1108">
            <v>680</v>
          </cell>
          <cell r="F1108"/>
        </row>
        <row r="1109">
          <cell r="A1109" t="str">
            <v>TCD6C22</v>
          </cell>
          <cell r="B1109">
            <v>1209.96</v>
          </cell>
          <cell r="C1109">
            <v>600</v>
          </cell>
          <cell r="D1109">
            <v>1039.97</v>
          </cell>
          <cell r="E1109">
            <v>619.88000000000011</v>
          </cell>
          <cell r="F1109"/>
        </row>
        <row r="1110">
          <cell r="A1110" t="str">
            <v>TCD6C66</v>
          </cell>
          <cell r="B1110">
            <v>895.61</v>
          </cell>
          <cell r="C1110">
            <v>1359.9</v>
          </cell>
          <cell r="D1110">
            <v>1809.3</v>
          </cell>
          <cell r="E1110">
            <v>1099.9000000000001</v>
          </cell>
          <cell r="F1110"/>
        </row>
        <row r="1111">
          <cell r="A1111" t="str">
            <v>TCD6C78</v>
          </cell>
          <cell r="B1111">
            <v>1880</v>
          </cell>
          <cell r="C1111">
            <v>1580</v>
          </cell>
          <cell r="D1111">
            <v>1910</v>
          </cell>
          <cell r="E1111">
            <v>770</v>
          </cell>
          <cell r="F1111"/>
        </row>
        <row r="1112">
          <cell r="A1112" t="str">
            <v>TCD6C82</v>
          </cell>
          <cell r="B1112">
            <v>1480</v>
          </cell>
          <cell r="C1112">
            <v>1080</v>
          </cell>
          <cell r="D1112">
            <v>1346.63</v>
          </cell>
          <cell r="E1112">
            <v>663</v>
          </cell>
          <cell r="F1112"/>
        </row>
        <row r="1113">
          <cell r="A1113" t="str">
            <v>TCD6C85</v>
          </cell>
          <cell r="B1113">
            <v>1847.8</v>
          </cell>
          <cell r="C1113">
            <v>1580</v>
          </cell>
          <cell r="D1113">
            <v>1947.68</v>
          </cell>
          <cell r="E1113">
            <v>229.76</v>
          </cell>
          <cell r="F1113"/>
        </row>
        <row r="1114">
          <cell r="A1114" t="str">
            <v>TCD6D94</v>
          </cell>
          <cell r="B1114">
            <v>1340.4499999999998</v>
          </cell>
          <cell r="C1114">
            <v>1251.76</v>
          </cell>
          <cell r="D1114">
            <v>976.55</v>
          </cell>
          <cell r="E1114">
            <v>683.28</v>
          </cell>
          <cell r="F1114"/>
        </row>
        <row r="1115">
          <cell r="A1115" t="str">
            <v>TCD6D95</v>
          </cell>
          <cell r="B1115">
            <v>880</v>
          </cell>
          <cell r="C1115">
            <v>940</v>
          </cell>
          <cell r="D1115">
            <v>1030</v>
          </cell>
          <cell r="E1115">
            <v>740</v>
          </cell>
          <cell r="F1115"/>
        </row>
        <row r="1116">
          <cell r="A1116" t="str">
            <v>TCD6D96</v>
          </cell>
          <cell r="B1116">
            <v>1259.8699999999999</v>
          </cell>
          <cell r="C1116">
            <v>1099.8600000000001</v>
          </cell>
          <cell r="D1116">
            <v>1289.99</v>
          </cell>
          <cell r="E1116">
            <v>160</v>
          </cell>
          <cell r="F1116"/>
        </row>
        <row r="1117">
          <cell r="A1117" t="str">
            <v>TCD6D97</v>
          </cell>
          <cell r="B1117">
            <v>768.88</v>
          </cell>
          <cell r="C1117">
            <v>300</v>
          </cell>
          <cell r="D1117">
            <v>150</v>
          </cell>
          <cell r="E1117">
            <v>988.7399999999999</v>
          </cell>
          <cell r="F1117"/>
        </row>
        <row r="1118">
          <cell r="A1118" t="str">
            <v>TCD6D99</v>
          </cell>
          <cell r="B1118">
            <v>446.26</v>
          </cell>
          <cell r="C1118">
            <v>1456.4700000000003</v>
          </cell>
          <cell r="D1118">
            <v>1858.8400000000001</v>
          </cell>
          <cell r="E1118">
            <v>1565.1699999999998</v>
          </cell>
          <cell r="F1118"/>
        </row>
        <row r="1119">
          <cell r="A1119" t="str">
            <v>TCD6E00</v>
          </cell>
          <cell r="B1119">
            <v>789.8</v>
          </cell>
          <cell r="C1119">
            <v>711.3</v>
          </cell>
          <cell r="D1119">
            <v>964.41</v>
          </cell>
          <cell r="E1119">
            <v>378.87</v>
          </cell>
          <cell r="F1119"/>
        </row>
        <row r="1120">
          <cell r="A1120" t="str">
            <v>TCD6E04</v>
          </cell>
          <cell r="B1120">
            <v>1081.8</v>
          </cell>
          <cell r="C1120">
            <v>810</v>
          </cell>
          <cell r="D1120">
            <v>380</v>
          </cell>
          <cell r="E1120">
            <v>419.94</v>
          </cell>
          <cell r="F1120"/>
        </row>
        <row r="1121">
          <cell r="A1121" t="str">
            <v>TCD6E06</v>
          </cell>
          <cell r="B1121">
            <v>1260</v>
          </cell>
          <cell r="C1121">
            <v>1039.71</v>
          </cell>
          <cell r="D1121">
            <v>1290</v>
          </cell>
          <cell r="E1121">
            <v>720</v>
          </cell>
          <cell r="F1121"/>
        </row>
        <row r="1122">
          <cell r="A1122" t="str">
            <v>TCD6E09</v>
          </cell>
          <cell r="B1122">
            <v>1280</v>
          </cell>
          <cell r="C1122">
            <v>830</v>
          </cell>
          <cell r="D1122">
            <v>798.5</v>
          </cell>
          <cell r="E1122">
            <v>642.39</v>
          </cell>
          <cell r="F1122"/>
        </row>
        <row r="1123">
          <cell r="A1123" t="str">
            <v>TCD6E19</v>
          </cell>
          <cell r="B1123">
            <v>1542</v>
          </cell>
          <cell r="C1123">
            <v>929.42</v>
          </cell>
          <cell r="D1123"/>
          <cell r="E1123"/>
          <cell r="F1123"/>
        </row>
        <row r="1124">
          <cell r="A1124" t="str">
            <v>TCD6E21</v>
          </cell>
          <cell r="B1124">
            <v>1197.75</v>
          </cell>
          <cell r="C1124">
            <v>1500.96</v>
          </cell>
          <cell r="D1124">
            <v>1299.78</v>
          </cell>
          <cell r="E1124">
            <v>441.33000000000004</v>
          </cell>
          <cell r="F1124"/>
        </row>
        <row r="1125">
          <cell r="A1125" t="str">
            <v>TCD6E22</v>
          </cell>
          <cell r="B1125">
            <v>1041.5899999999999</v>
          </cell>
          <cell r="C1125">
            <v>1038.79</v>
          </cell>
          <cell r="D1125">
            <v>1340</v>
          </cell>
          <cell r="E1125">
            <v>580</v>
          </cell>
          <cell r="F1125"/>
        </row>
        <row r="1126">
          <cell r="A1126" t="str">
            <v>TCD6E24</v>
          </cell>
          <cell r="B1126">
            <v>431.67000000000007</v>
          </cell>
          <cell r="C1126">
            <v>403.14</v>
          </cell>
          <cell r="D1126">
            <v>816.90000000000009</v>
          </cell>
          <cell r="E1126">
            <v>348.90999999999997</v>
          </cell>
          <cell r="F1126"/>
        </row>
        <row r="1127">
          <cell r="A1127" t="str">
            <v>TCD6E26</v>
          </cell>
          <cell r="B1127">
            <v>831.24</v>
          </cell>
          <cell r="C1127">
            <v>1057.33</v>
          </cell>
          <cell r="D1127">
            <v>816.74</v>
          </cell>
          <cell r="E1127">
            <v>399.03</v>
          </cell>
          <cell r="F1127"/>
        </row>
        <row r="1128">
          <cell r="A1128" t="str">
            <v>TCD6E32</v>
          </cell>
          <cell r="B1128">
            <v>1220</v>
          </cell>
          <cell r="C1128">
            <v>979.94</v>
          </cell>
          <cell r="D1128">
            <v>1289.96</v>
          </cell>
          <cell r="E1128">
            <v>679.99</v>
          </cell>
          <cell r="F1128"/>
        </row>
        <row r="1129">
          <cell r="A1129" t="str">
            <v>TCD6E35</v>
          </cell>
          <cell r="B1129">
            <v>1199.6300000000001</v>
          </cell>
          <cell r="C1129">
            <v>1552.09</v>
          </cell>
          <cell r="D1129">
            <v>1130</v>
          </cell>
          <cell r="E1129">
            <v>580</v>
          </cell>
          <cell r="F1129"/>
        </row>
        <row r="1130">
          <cell r="A1130" t="str">
            <v>TCD6E36</v>
          </cell>
          <cell r="B1130">
            <v>1763.67</v>
          </cell>
          <cell r="C1130">
            <v>1624.27</v>
          </cell>
          <cell r="D1130">
            <v>1294.02</v>
          </cell>
          <cell r="E1130">
            <v>869.91000000000008</v>
          </cell>
          <cell r="F1130"/>
        </row>
        <row r="1131">
          <cell r="A1131" t="str">
            <v>TCD6E38</v>
          </cell>
          <cell r="B1131">
            <v>889.87</v>
          </cell>
          <cell r="C1131">
            <v>1099.98</v>
          </cell>
          <cell r="D1131">
            <v>1269.8300000000002</v>
          </cell>
          <cell r="E1131">
            <v>639.99</v>
          </cell>
          <cell r="F1131"/>
        </row>
        <row r="1132">
          <cell r="A1132" t="str">
            <v>TCD6E39</v>
          </cell>
          <cell r="B1132">
            <v>1320</v>
          </cell>
          <cell r="C1132">
            <v>1160</v>
          </cell>
          <cell r="D1132">
            <v>1289.99</v>
          </cell>
          <cell r="E1132">
            <v>700</v>
          </cell>
          <cell r="F1132"/>
        </row>
        <row r="1133">
          <cell r="A1133" t="str">
            <v>TCD6E40</v>
          </cell>
          <cell r="B1133">
            <v>1160</v>
          </cell>
          <cell r="C1133">
            <v>690</v>
          </cell>
          <cell r="D1133">
            <v>307.25</v>
          </cell>
          <cell r="E1133">
            <v>1482.05</v>
          </cell>
          <cell r="F1133"/>
        </row>
        <row r="1134">
          <cell r="A1134" t="str">
            <v>TCD6E42</v>
          </cell>
          <cell r="B1134">
            <v>1000</v>
          </cell>
          <cell r="C1134">
            <v>931.6</v>
          </cell>
          <cell r="D1134">
            <v>1666.0900000000001</v>
          </cell>
          <cell r="E1134">
            <v>500</v>
          </cell>
          <cell r="F1134"/>
        </row>
        <row r="1135">
          <cell r="A1135" t="str">
            <v>TCD6E45</v>
          </cell>
          <cell r="B1135">
            <v>1179.6599999999999</v>
          </cell>
          <cell r="C1135">
            <v>1179.08</v>
          </cell>
          <cell r="D1135">
            <v>1319.9099999999999</v>
          </cell>
          <cell r="E1135">
            <v>709.98</v>
          </cell>
          <cell r="F1135"/>
        </row>
        <row r="1136">
          <cell r="A1136" t="str">
            <v>TCD6E46</v>
          </cell>
          <cell r="B1136">
            <v>952</v>
          </cell>
          <cell r="C1136">
            <v>1698</v>
          </cell>
          <cell r="D1136">
            <v>983.77</v>
          </cell>
          <cell r="E1136">
            <v>346.8</v>
          </cell>
          <cell r="F1136"/>
        </row>
        <row r="1137">
          <cell r="A1137" t="str">
            <v>TCD6E47</v>
          </cell>
          <cell r="B1137">
            <v>380</v>
          </cell>
          <cell r="C1137">
            <v>465.65999999999997</v>
          </cell>
          <cell r="D1137">
            <v>1030</v>
          </cell>
          <cell r="E1137">
            <v>420</v>
          </cell>
          <cell r="F1137"/>
        </row>
        <row r="1138">
          <cell r="A1138" t="str">
            <v>TCD6E66</v>
          </cell>
          <cell r="B1138">
            <v>1265.52</v>
          </cell>
          <cell r="C1138">
            <v>1149.5400000000002</v>
          </cell>
          <cell r="D1138">
            <v>1329.9</v>
          </cell>
          <cell r="E1138">
            <v>680</v>
          </cell>
          <cell r="F1138"/>
        </row>
        <row r="1139">
          <cell r="A1139" t="str">
            <v>TCD6E67</v>
          </cell>
          <cell r="B1139">
            <v>1230</v>
          </cell>
          <cell r="C1139">
            <v>1100</v>
          </cell>
          <cell r="D1139">
            <v>1170</v>
          </cell>
          <cell r="E1139">
            <v>160</v>
          </cell>
          <cell r="F1139"/>
        </row>
        <row r="1140">
          <cell r="A1140" t="str">
            <v>TCD6E71</v>
          </cell>
          <cell r="B1140">
            <v>1480</v>
          </cell>
          <cell r="C1140">
            <v>1185.9299999999998</v>
          </cell>
          <cell r="D1140">
            <v>1580</v>
          </cell>
          <cell r="E1140">
            <v>758.51</v>
          </cell>
          <cell r="F1140"/>
        </row>
        <row r="1141">
          <cell r="A1141" t="str">
            <v>TCD6E73</v>
          </cell>
          <cell r="B1141">
            <v>1069.6000000000001</v>
          </cell>
          <cell r="C1141">
            <v>1479.75</v>
          </cell>
          <cell r="D1141">
            <v>1871.3</v>
          </cell>
          <cell r="E1141">
            <v>939.93000000000006</v>
          </cell>
          <cell r="F1141"/>
        </row>
        <row r="1142">
          <cell r="A1142" t="str">
            <v>TCD6E74</v>
          </cell>
          <cell r="B1142">
            <v>1824.11</v>
          </cell>
          <cell r="C1142">
            <v>1519.8</v>
          </cell>
          <cell r="D1142">
            <v>1474.81</v>
          </cell>
          <cell r="E1142">
            <v>570</v>
          </cell>
          <cell r="F1142"/>
        </row>
        <row r="1143">
          <cell r="A1143" t="str">
            <v>TCD6E79</v>
          </cell>
          <cell r="B1143">
            <v>999.27</v>
          </cell>
          <cell r="C1143">
            <v>50</v>
          </cell>
          <cell r="D1143">
            <v>237.09</v>
          </cell>
          <cell r="E1143">
            <v>447.56000000000006</v>
          </cell>
          <cell r="F1143"/>
        </row>
        <row r="1144">
          <cell r="A1144" t="str">
            <v>TCD6E81</v>
          </cell>
          <cell r="B1144">
            <v>1232.5999999999999</v>
          </cell>
          <cell r="C1144"/>
          <cell r="D1144">
            <v>1215</v>
          </cell>
          <cell r="E1144">
            <v>699.12</v>
          </cell>
          <cell r="F1144"/>
        </row>
        <row r="1145">
          <cell r="A1145" t="str">
            <v>TCD6E82</v>
          </cell>
          <cell r="B1145">
            <v>1309.02</v>
          </cell>
          <cell r="C1145">
            <v>1200</v>
          </cell>
          <cell r="D1145">
            <v>1239.3399999999999</v>
          </cell>
          <cell r="E1145">
            <v>656.74</v>
          </cell>
          <cell r="F1145"/>
        </row>
        <row r="1146">
          <cell r="A1146" t="str">
            <v>TCD6E83</v>
          </cell>
          <cell r="B1146">
            <v>1099.99</v>
          </cell>
          <cell r="C1146">
            <v>1040</v>
          </cell>
          <cell r="D1146">
            <v>1279.96</v>
          </cell>
          <cell r="E1146">
            <v>620</v>
          </cell>
          <cell r="F1146"/>
        </row>
        <row r="1147">
          <cell r="A1147" t="str">
            <v>TCD6E84</v>
          </cell>
          <cell r="B1147">
            <v>1018.04</v>
          </cell>
          <cell r="C1147">
            <v>1109.96</v>
          </cell>
          <cell r="D1147">
            <v>1290</v>
          </cell>
          <cell r="E1147">
            <v>620</v>
          </cell>
          <cell r="F1147"/>
        </row>
        <row r="1148">
          <cell r="A1148" t="str">
            <v>TCD6E86</v>
          </cell>
          <cell r="B1148">
            <v>955.71</v>
          </cell>
          <cell r="C1148">
            <v>460</v>
          </cell>
          <cell r="D1148">
            <v>1250</v>
          </cell>
          <cell r="E1148">
            <v>659.92</v>
          </cell>
          <cell r="F1148"/>
        </row>
        <row r="1149">
          <cell r="A1149" t="str">
            <v>TCD6E87</v>
          </cell>
          <cell r="B1149">
            <v>1150.4699999999998</v>
          </cell>
          <cell r="C1149">
            <v>1035.1299999999999</v>
          </cell>
          <cell r="D1149">
            <v>1260.0200000000002</v>
          </cell>
          <cell r="E1149">
            <v>601.89</v>
          </cell>
          <cell r="F1149"/>
        </row>
        <row r="1150">
          <cell r="A1150" t="str">
            <v>TCD6E89</v>
          </cell>
          <cell r="B1150">
            <v>1140</v>
          </cell>
          <cell r="C1150">
            <v>1116.55</v>
          </cell>
          <cell r="D1150">
            <v>1163.4000000000001</v>
          </cell>
          <cell r="E1150"/>
          <cell r="F1150"/>
        </row>
        <row r="1151">
          <cell r="A1151" t="str">
            <v>TCD6E93</v>
          </cell>
          <cell r="B1151">
            <v>1759.78</v>
          </cell>
          <cell r="C1151">
            <v>1918.88</v>
          </cell>
          <cell r="D1151">
            <v>1891.57</v>
          </cell>
          <cell r="E1151">
            <v>918.56</v>
          </cell>
          <cell r="F1151"/>
        </row>
        <row r="1152">
          <cell r="A1152" t="str">
            <v>TCD6E96</v>
          </cell>
          <cell r="B1152">
            <v>1038.8800000000001</v>
          </cell>
          <cell r="C1152">
            <v>936.03000000000009</v>
          </cell>
          <cell r="D1152">
            <v>1488.6</v>
          </cell>
          <cell r="E1152">
            <v>529.31999999999994</v>
          </cell>
          <cell r="F1152"/>
        </row>
        <row r="1153">
          <cell r="A1153" t="str">
            <v>TCD6F31</v>
          </cell>
          <cell r="B1153">
            <v>1774.2599999999998</v>
          </cell>
          <cell r="C1153">
            <v>1678.29</v>
          </cell>
          <cell r="D1153">
            <v>1527.45</v>
          </cell>
          <cell r="E1153">
            <v>733.99</v>
          </cell>
          <cell r="F1153"/>
        </row>
        <row r="1154">
          <cell r="A1154" t="str">
            <v>TCD6F32</v>
          </cell>
          <cell r="B1154">
            <v>870</v>
          </cell>
          <cell r="C1154">
            <v>698.54</v>
          </cell>
          <cell r="D1154">
            <v>839.72</v>
          </cell>
          <cell r="E1154">
            <v>581.76</v>
          </cell>
          <cell r="F1154"/>
        </row>
        <row r="1155">
          <cell r="A1155" t="str">
            <v>TCD6F33</v>
          </cell>
          <cell r="B1155">
            <v>1229.98</v>
          </cell>
          <cell r="C1155">
            <v>1059.47</v>
          </cell>
          <cell r="D1155">
            <v>1324.56</v>
          </cell>
          <cell r="E1155">
            <v>682.94999999999993</v>
          </cell>
          <cell r="F1155"/>
        </row>
        <row r="1156">
          <cell r="A1156" t="str">
            <v>TCD6F36</v>
          </cell>
          <cell r="B1156">
            <v>700.42</v>
          </cell>
          <cell r="C1156">
            <v>327.77</v>
          </cell>
          <cell r="D1156">
            <v>1090.93</v>
          </cell>
          <cell r="E1156">
            <v>570.42999999999995</v>
          </cell>
          <cell r="F1156"/>
        </row>
        <row r="1157">
          <cell r="A1157" t="str">
            <v>TCD6F37</v>
          </cell>
          <cell r="B1157">
            <v>1409.23</v>
          </cell>
          <cell r="C1157">
            <v>1407.9700000000003</v>
          </cell>
          <cell r="D1157">
            <v>1731.09</v>
          </cell>
          <cell r="E1157">
            <v>945.99</v>
          </cell>
          <cell r="F1157"/>
        </row>
        <row r="1158">
          <cell r="A1158" t="str">
            <v>TCD6F40</v>
          </cell>
          <cell r="B1158">
            <v>1419.64</v>
          </cell>
          <cell r="C1158">
            <v>1574.48</v>
          </cell>
          <cell r="D1158">
            <v>1669.13</v>
          </cell>
          <cell r="E1158">
            <v>850</v>
          </cell>
          <cell r="F1158"/>
        </row>
        <row r="1159">
          <cell r="A1159" t="str">
            <v>TCD6F41</v>
          </cell>
          <cell r="B1159">
            <v>679.47</v>
          </cell>
          <cell r="C1159">
            <v>970</v>
          </cell>
          <cell r="D1159">
            <v>969</v>
          </cell>
          <cell r="E1159">
            <v>704.99</v>
          </cell>
          <cell r="F1159"/>
        </row>
        <row r="1160">
          <cell r="A1160" t="str">
            <v>TCD6F42</v>
          </cell>
          <cell r="B1160">
            <v>1230</v>
          </cell>
          <cell r="C1160">
            <v>1099.98</v>
          </cell>
          <cell r="D1160">
            <v>1259.82</v>
          </cell>
          <cell r="E1160">
            <v>610</v>
          </cell>
          <cell r="F1160"/>
        </row>
        <row r="1161">
          <cell r="A1161" t="str">
            <v>TCD6F43</v>
          </cell>
          <cell r="B1161">
            <v>1260</v>
          </cell>
          <cell r="C1161">
            <v>980</v>
          </cell>
          <cell r="D1161">
            <v>1260</v>
          </cell>
          <cell r="E1161">
            <v>709.96</v>
          </cell>
          <cell r="F1161"/>
        </row>
        <row r="1162">
          <cell r="A1162" t="str">
            <v>TCD7A63</v>
          </cell>
          <cell r="B1162">
            <v>300</v>
          </cell>
          <cell r="C1162">
            <v>1229.5900000000001</v>
          </cell>
          <cell r="D1162">
            <v>1460</v>
          </cell>
          <cell r="E1162">
            <v>460</v>
          </cell>
          <cell r="F1162"/>
        </row>
        <row r="1163">
          <cell r="A1163" t="str">
            <v>TCD7A66</v>
          </cell>
          <cell r="B1163">
            <v>1590</v>
          </cell>
          <cell r="C1163">
            <v>1350</v>
          </cell>
          <cell r="D1163">
            <v>1699.98</v>
          </cell>
          <cell r="E1163">
            <v>680</v>
          </cell>
          <cell r="F1163"/>
        </row>
        <row r="1164">
          <cell r="A1164" t="str">
            <v>TCD7A69</v>
          </cell>
          <cell r="B1164">
            <v>1103.8899999999999</v>
          </cell>
          <cell r="C1164">
            <v>1100</v>
          </cell>
          <cell r="D1164">
            <v>1270</v>
          </cell>
          <cell r="E1164">
            <v>100</v>
          </cell>
          <cell r="F1164"/>
        </row>
        <row r="1165">
          <cell r="A1165" t="str">
            <v>TCD7A80</v>
          </cell>
          <cell r="B1165">
            <v>1954.4399999999998</v>
          </cell>
          <cell r="C1165">
            <v>1530.58</v>
          </cell>
          <cell r="D1165">
            <v>1682.2</v>
          </cell>
          <cell r="E1165">
            <v>777.56000000000006</v>
          </cell>
          <cell r="F1165"/>
        </row>
        <row r="1166">
          <cell r="A1166" t="str">
            <v>TCD7A81</v>
          </cell>
          <cell r="B1166">
            <v>1079.52</v>
          </cell>
          <cell r="C1166">
            <v>945.3</v>
          </cell>
          <cell r="D1166">
            <v>1289.31</v>
          </cell>
          <cell r="E1166">
            <v>680</v>
          </cell>
          <cell r="F1166"/>
        </row>
        <row r="1167">
          <cell r="A1167" t="str">
            <v>TCD7A82</v>
          </cell>
          <cell r="B1167">
            <v>1189.93</v>
          </cell>
          <cell r="C1167">
            <v>997.2</v>
          </cell>
          <cell r="D1167">
            <v>1289.97</v>
          </cell>
          <cell r="E1167">
            <v>779.99</v>
          </cell>
          <cell r="F1167"/>
        </row>
        <row r="1168">
          <cell r="A1168" t="str">
            <v>TCD7A83</v>
          </cell>
          <cell r="B1168">
            <v>1235.27</v>
          </cell>
          <cell r="C1168">
            <v>1320.1499999999999</v>
          </cell>
          <cell r="D1168">
            <v>1396.95</v>
          </cell>
          <cell r="E1168">
            <v>559.95000000000005</v>
          </cell>
          <cell r="F1168"/>
        </row>
        <row r="1169">
          <cell r="A1169" t="str">
            <v>TCD7A84</v>
          </cell>
          <cell r="B1169">
            <v>1100</v>
          </cell>
          <cell r="C1169">
            <v>1040</v>
          </cell>
          <cell r="D1169">
            <v>1270</v>
          </cell>
          <cell r="E1169">
            <v>620</v>
          </cell>
          <cell r="F1169"/>
        </row>
        <row r="1170">
          <cell r="A1170" t="str">
            <v>TCD7A86</v>
          </cell>
          <cell r="B1170">
            <v>1338.97</v>
          </cell>
          <cell r="C1170">
            <v>867.93000000000006</v>
          </cell>
          <cell r="D1170">
            <v>399.75</v>
          </cell>
          <cell r="E1170">
            <v>500.1</v>
          </cell>
          <cell r="F1170"/>
        </row>
        <row r="1171">
          <cell r="A1171" t="str">
            <v>TCD7A88</v>
          </cell>
          <cell r="B1171">
            <v>1209.98</v>
          </cell>
          <cell r="C1171">
            <v>920</v>
          </cell>
          <cell r="D1171">
            <v>1170</v>
          </cell>
          <cell r="E1171">
            <v>440</v>
          </cell>
          <cell r="F1171"/>
        </row>
        <row r="1172">
          <cell r="A1172" t="str">
            <v>TCD7A90</v>
          </cell>
          <cell r="B1172">
            <v>1239.93</v>
          </cell>
          <cell r="C1172">
            <v>1100</v>
          </cell>
          <cell r="D1172">
            <v>610</v>
          </cell>
          <cell r="E1172">
            <v>220</v>
          </cell>
          <cell r="F1172"/>
        </row>
        <row r="1173">
          <cell r="A1173" t="str">
            <v>TCD7A92</v>
          </cell>
          <cell r="B1173">
            <v>1884.95</v>
          </cell>
          <cell r="C1173">
            <v>1208.6100000000001</v>
          </cell>
          <cell r="D1173">
            <v>1384.85</v>
          </cell>
          <cell r="E1173">
            <v>638.88</v>
          </cell>
          <cell r="F1173"/>
        </row>
        <row r="1174">
          <cell r="A1174" t="str">
            <v>TCD7A94</v>
          </cell>
          <cell r="B1174">
            <v>1176.31</v>
          </cell>
          <cell r="C1174">
            <v>859.66</v>
          </cell>
          <cell r="D1174">
            <v>1339.82</v>
          </cell>
          <cell r="E1174">
            <v>640</v>
          </cell>
          <cell r="F1174"/>
        </row>
        <row r="1175">
          <cell r="A1175" t="str">
            <v>TCD7A95</v>
          </cell>
          <cell r="B1175">
            <v>1059.5900000000001</v>
          </cell>
          <cell r="C1175">
            <v>1040</v>
          </cell>
          <cell r="D1175">
            <v>980</v>
          </cell>
          <cell r="E1175">
            <v>830</v>
          </cell>
          <cell r="F1175"/>
        </row>
        <row r="1176">
          <cell r="A1176" t="str">
            <v>TCD7A97</v>
          </cell>
          <cell r="B1176">
            <v>1591</v>
          </cell>
          <cell r="C1176">
            <v>1455</v>
          </cell>
          <cell r="D1176">
            <v>1944.99</v>
          </cell>
          <cell r="E1176">
            <v>1070</v>
          </cell>
          <cell r="F1176"/>
        </row>
        <row r="1177">
          <cell r="A1177" t="str">
            <v>TCD7A98</v>
          </cell>
          <cell r="B1177">
            <v>1178.45</v>
          </cell>
          <cell r="C1177">
            <v>1076.72</v>
          </cell>
          <cell r="D1177">
            <v>1328.29</v>
          </cell>
          <cell r="E1177">
            <v>519.63</v>
          </cell>
          <cell r="F1177"/>
        </row>
        <row r="1178">
          <cell r="A1178" t="str">
            <v>TCD7A99</v>
          </cell>
          <cell r="B1178">
            <v>557.54</v>
          </cell>
          <cell r="C1178">
            <v>261.62</v>
          </cell>
          <cell r="D1178">
            <v>1188.1399999999999</v>
          </cell>
          <cell r="E1178">
            <v>620</v>
          </cell>
          <cell r="F1178"/>
        </row>
        <row r="1179">
          <cell r="A1179" t="str">
            <v>TCD7B59</v>
          </cell>
          <cell r="B1179">
            <v>1490</v>
          </cell>
          <cell r="C1179">
            <v>1470</v>
          </cell>
          <cell r="D1179">
            <v>1590</v>
          </cell>
          <cell r="E1179">
            <v>680</v>
          </cell>
          <cell r="F1179"/>
        </row>
        <row r="1180">
          <cell r="A1180" t="str">
            <v>TCD7B60</v>
          </cell>
          <cell r="B1180">
            <v>1349.92</v>
          </cell>
          <cell r="C1180">
            <v>1199.82</v>
          </cell>
          <cell r="D1180">
            <v>1368.8100000000002</v>
          </cell>
          <cell r="E1180">
            <v>609.99</v>
          </cell>
          <cell r="F1180"/>
        </row>
        <row r="1181">
          <cell r="A1181" t="str">
            <v>TCD7B61</v>
          </cell>
          <cell r="B1181">
            <v>818.49</v>
          </cell>
          <cell r="C1181">
            <v>918.36</v>
          </cell>
          <cell r="D1181">
            <v>1028.83</v>
          </cell>
          <cell r="E1181">
            <v>362.53</v>
          </cell>
          <cell r="F1181"/>
        </row>
        <row r="1182">
          <cell r="A1182" t="str">
            <v>TCD7B63</v>
          </cell>
          <cell r="B1182">
            <v>750</v>
          </cell>
          <cell r="C1182">
            <v>1031.6599999999999</v>
          </cell>
          <cell r="D1182">
            <v>1000</v>
          </cell>
          <cell r="E1182">
            <v>640</v>
          </cell>
          <cell r="F1182"/>
        </row>
        <row r="1183">
          <cell r="A1183" t="str">
            <v>TCD7B64</v>
          </cell>
          <cell r="B1183">
            <v>998.05</v>
          </cell>
          <cell r="C1183">
            <v>499.43</v>
          </cell>
          <cell r="D1183">
            <v>1496.73</v>
          </cell>
          <cell r="E1183">
            <v>779.49</v>
          </cell>
          <cell r="F1183"/>
        </row>
        <row r="1184">
          <cell r="A1184" t="str">
            <v>TCD7B65</v>
          </cell>
          <cell r="B1184">
            <v>560</v>
          </cell>
          <cell r="C1184">
            <v>215.96</v>
          </cell>
          <cell r="D1184">
            <v>2220.06</v>
          </cell>
          <cell r="E1184">
            <v>670.25</v>
          </cell>
          <cell r="F1184"/>
        </row>
        <row r="1185">
          <cell r="A1185" t="str">
            <v>TCD7B68</v>
          </cell>
          <cell r="B1185">
            <v>1390</v>
          </cell>
          <cell r="C1185">
            <v>1124.5</v>
          </cell>
          <cell r="D1185">
            <v>1414.96</v>
          </cell>
          <cell r="E1185">
            <v>483.73</v>
          </cell>
          <cell r="F1185"/>
        </row>
        <row r="1186">
          <cell r="A1186" t="str">
            <v>TCD7B71</v>
          </cell>
          <cell r="B1186">
            <v>1179.81</v>
          </cell>
          <cell r="C1186">
            <v>988.36</v>
          </cell>
          <cell r="D1186">
            <v>1230.97</v>
          </cell>
          <cell r="E1186"/>
          <cell r="F1186"/>
        </row>
        <row r="1187">
          <cell r="A1187" t="str">
            <v>TCE1C33</v>
          </cell>
          <cell r="B1187">
            <v>1472.67</v>
          </cell>
          <cell r="C1187">
            <v>1526.7</v>
          </cell>
          <cell r="D1187">
            <v>1518.7</v>
          </cell>
          <cell r="E1187">
            <v>749.97</v>
          </cell>
          <cell r="F1187"/>
        </row>
        <row r="1188">
          <cell r="A1188" t="str">
            <v>TCI3D58</v>
          </cell>
          <cell r="B1188">
            <v>719.63</v>
          </cell>
          <cell r="C1188">
            <v>1719.83</v>
          </cell>
          <cell r="D1188">
            <v>1451.2100000000003</v>
          </cell>
          <cell r="E1188">
            <v>469.1</v>
          </cell>
          <cell r="F1188"/>
        </row>
        <row r="1189">
          <cell r="A1189" t="str">
            <v>TCI3D59</v>
          </cell>
          <cell r="B1189">
            <v>780</v>
          </cell>
          <cell r="C1189">
            <v>730.31999999999994</v>
          </cell>
          <cell r="D1189">
            <v>750</v>
          </cell>
          <cell r="E1189">
            <v>300</v>
          </cell>
          <cell r="F1189"/>
        </row>
        <row r="1190">
          <cell r="A1190" t="str">
            <v>TCI3D60</v>
          </cell>
          <cell r="B1190">
            <v>1029.04</v>
          </cell>
          <cell r="C1190">
            <v>1200</v>
          </cell>
          <cell r="D1190">
            <v>1580</v>
          </cell>
          <cell r="E1190">
            <v>700</v>
          </cell>
          <cell r="F1190"/>
        </row>
        <row r="1191">
          <cell r="A1191" t="str">
            <v>TCI3D62</v>
          </cell>
          <cell r="B1191">
            <v>490.65</v>
          </cell>
          <cell r="C1191">
            <v>665</v>
          </cell>
          <cell r="D1191">
            <v>1082.48</v>
          </cell>
          <cell r="E1191">
            <v>631.79</v>
          </cell>
          <cell r="F1191"/>
        </row>
        <row r="1192">
          <cell r="A1192" t="str">
            <v>TCI3D65</v>
          </cell>
          <cell r="B1192">
            <v>1190</v>
          </cell>
          <cell r="C1192">
            <v>490</v>
          </cell>
          <cell r="D1192">
            <v>125.97</v>
          </cell>
          <cell r="E1192">
            <v>250</v>
          </cell>
          <cell r="F1192"/>
        </row>
        <row r="1193">
          <cell r="A1193" t="str">
            <v>TCI3D66</v>
          </cell>
          <cell r="B1193">
            <v>970</v>
          </cell>
          <cell r="C1193">
            <v>220</v>
          </cell>
          <cell r="D1193">
            <v>820</v>
          </cell>
          <cell r="E1193">
            <v>550</v>
          </cell>
          <cell r="F1193"/>
        </row>
        <row r="1194">
          <cell r="A1194" t="str">
            <v>TCI3D67</v>
          </cell>
          <cell r="B1194">
            <v>952.65</v>
          </cell>
          <cell r="C1194">
            <v>1268.7</v>
          </cell>
          <cell r="D1194">
            <v>1580.0800000000002</v>
          </cell>
          <cell r="E1194">
            <v>222.15</v>
          </cell>
          <cell r="F1194"/>
        </row>
        <row r="1195">
          <cell r="A1195" t="str">
            <v>TCI3D68</v>
          </cell>
          <cell r="B1195">
            <v>1205</v>
          </cell>
          <cell r="C1195">
            <v>1280</v>
          </cell>
          <cell r="D1195">
            <v>1378.7</v>
          </cell>
          <cell r="E1195">
            <v>750.21</v>
          </cell>
          <cell r="F1195"/>
        </row>
        <row r="1196">
          <cell r="A1196" t="str">
            <v>TCI3D69</v>
          </cell>
          <cell r="B1196">
            <v>429</v>
          </cell>
          <cell r="C1196">
            <v>1048.8800000000001</v>
          </cell>
          <cell r="D1196">
            <v>1514.85</v>
          </cell>
          <cell r="E1196">
            <v>610.02</v>
          </cell>
          <cell r="F1196"/>
        </row>
        <row r="1197">
          <cell r="A1197" t="str">
            <v>TCI3D70</v>
          </cell>
          <cell r="B1197">
            <v>1459.92</v>
          </cell>
          <cell r="C1197">
            <v>1359.9299999999998</v>
          </cell>
          <cell r="D1197">
            <v>1569.71</v>
          </cell>
          <cell r="E1197">
            <v>900</v>
          </cell>
          <cell r="F1197"/>
        </row>
        <row r="1198">
          <cell r="A1198" t="str">
            <v>TCI3D72</v>
          </cell>
          <cell r="B1198">
            <v>955</v>
          </cell>
          <cell r="C1198">
            <v>1038</v>
          </cell>
          <cell r="D1198">
            <v>1005</v>
          </cell>
          <cell r="E1198">
            <v>569.97</v>
          </cell>
          <cell r="F1198"/>
        </row>
        <row r="1199">
          <cell r="A1199" t="str">
            <v>TCI3D73</v>
          </cell>
          <cell r="B1199">
            <v>305.11</v>
          </cell>
          <cell r="C1199">
            <v>570.77</v>
          </cell>
          <cell r="D1199">
            <v>418.45000000000005</v>
          </cell>
          <cell r="E1199">
            <v>437.62</v>
          </cell>
          <cell r="F1199"/>
        </row>
        <row r="1200">
          <cell r="A1200" t="str">
            <v>TCI3D74</v>
          </cell>
          <cell r="B1200">
            <v>711.52</v>
          </cell>
          <cell r="C1200">
            <v>425.5</v>
          </cell>
          <cell r="D1200">
            <v>978.77</v>
          </cell>
          <cell r="E1200"/>
          <cell r="F1200"/>
        </row>
        <row r="1201">
          <cell r="A1201" t="str">
            <v>TCI3D75</v>
          </cell>
          <cell r="B1201">
            <v>780</v>
          </cell>
          <cell r="C1201">
            <v>980</v>
          </cell>
          <cell r="D1201">
            <v>800</v>
          </cell>
          <cell r="E1201">
            <v>346.37</v>
          </cell>
          <cell r="F1201"/>
        </row>
        <row r="1202">
          <cell r="A1202" t="str">
            <v>TCI3D76</v>
          </cell>
          <cell r="B1202">
            <v>999.93000000000006</v>
          </cell>
          <cell r="C1202">
            <v>1059.94</v>
          </cell>
          <cell r="D1202">
            <v>1203.97</v>
          </cell>
          <cell r="E1202">
            <v>603</v>
          </cell>
          <cell r="F1202"/>
        </row>
        <row r="1203">
          <cell r="A1203" t="str">
            <v>TCI3D77</v>
          </cell>
          <cell r="B1203">
            <v>704.31</v>
          </cell>
          <cell r="C1203">
            <v>910.53</v>
          </cell>
          <cell r="D1203">
            <v>963.81999999999994</v>
          </cell>
          <cell r="E1203">
            <v>140</v>
          </cell>
          <cell r="F1203"/>
        </row>
        <row r="1204">
          <cell r="A1204" t="str">
            <v>TCI3D78</v>
          </cell>
          <cell r="B1204">
            <v>775.35000000000014</v>
          </cell>
          <cell r="C1204">
            <v>941.86000000000013</v>
          </cell>
          <cell r="D1204">
            <v>1251.22</v>
          </cell>
          <cell r="E1204">
            <v>912.83999999999992</v>
          </cell>
          <cell r="F1204"/>
        </row>
        <row r="1205">
          <cell r="A1205" t="str">
            <v>TCI3D79</v>
          </cell>
          <cell r="B1205">
            <v>1040</v>
          </cell>
          <cell r="C1205">
            <v>1040</v>
          </cell>
          <cell r="D1205">
            <v>950</v>
          </cell>
          <cell r="E1205">
            <v>600</v>
          </cell>
          <cell r="F1205"/>
        </row>
        <row r="1206">
          <cell r="A1206" t="str">
            <v>TCI3D80</v>
          </cell>
          <cell r="B1206">
            <v>529.53</v>
          </cell>
          <cell r="C1206">
            <v>865.31999999999994</v>
          </cell>
          <cell r="D1206">
            <v>1479.49</v>
          </cell>
          <cell r="E1206">
            <v>806.1</v>
          </cell>
          <cell r="F1206"/>
        </row>
        <row r="1207">
          <cell r="A1207" t="str">
            <v>TCI3D82</v>
          </cell>
          <cell r="B1207">
            <v>1979.6</v>
          </cell>
          <cell r="C1207">
            <v>1971.43</v>
          </cell>
          <cell r="D1207">
            <v>1385.1</v>
          </cell>
          <cell r="E1207">
            <v>839.68999999999994</v>
          </cell>
          <cell r="F1207"/>
        </row>
        <row r="1208">
          <cell r="A1208" t="str">
            <v>TCI3D83</v>
          </cell>
          <cell r="B1208">
            <v>1960</v>
          </cell>
          <cell r="C1208">
            <v>1980</v>
          </cell>
          <cell r="D1208">
            <v>1844.51</v>
          </cell>
          <cell r="E1208">
            <v>960</v>
          </cell>
          <cell r="F1208"/>
        </row>
        <row r="1209">
          <cell r="A1209" t="str">
            <v>TCI3D84</v>
          </cell>
          <cell r="B1209">
            <v>1136.76</v>
          </cell>
          <cell r="C1209">
            <v>1081.22</v>
          </cell>
          <cell r="D1209">
            <v>1064.83</v>
          </cell>
          <cell r="E1209">
            <v>345.78999999999996</v>
          </cell>
          <cell r="F1209"/>
        </row>
        <row r="1210">
          <cell r="A1210" t="str">
            <v>TCI3D85</v>
          </cell>
          <cell r="B1210">
            <v>1550.8</v>
          </cell>
          <cell r="C1210">
            <v>1075.92</v>
          </cell>
          <cell r="D1210">
            <v>1581.5</v>
          </cell>
          <cell r="E1210">
            <v>735.5</v>
          </cell>
          <cell r="F1210"/>
        </row>
        <row r="1211">
          <cell r="A1211" t="str">
            <v>TCI3D86</v>
          </cell>
          <cell r="B1211">
            <v>1507.96</v>
          </cell>
          <cell r="C1211">
            <v>1550</v>
          </cell>
          <cell r="D1211">
            <v>1724.88</v>
          </cell>
          <cell r="E1211">
            <v>909.96</v>
          </cell>
          <cell r="F1211"/>
        </row>
        <row r="1212">
          <cell r="A1212" t="str">
            <v>TCI3D87</v>
          </cell>
          <cell r="B1212">
            <v>780</v>
          </cell>
          <cell r="C1212">
            <v>930</v>
          </cell>
          <cell r="D1212">
            <v>1172</v>
          </cell>
          <cell r="E1212">
            <v>610</v>
          </cell>
          <cell r="F1212"/>
        </row>
        <row r="1213">
          <cell r="A1213" t="str">
            <v>TCL6G90</v>
          </cell>
          <cell r="B1213">
            <v>1365.13</v>
          </cell>
          <cell r="C1213">
            <v>1173.99</v>
          </cell>
          <cell r="D1213">
            <v>1329.9699999999998</v>
          </cell>
          <cell r="E1213">
            <v>840.24</v>
          </cell>
          <cell r="F1213"/>
        </row>
        <row r="1214">
          <cell r="A1214" t="str">
            <v>TCO1G12</v>
          </cell>
          <cell r="B1214">
            <v>454.19</v>
          </cell>
          <cell r="C1214">
            <v>1039.58</v>
          </cell>
          <cell r="D1214">
            <v>789.32999999999993</v>
          </cell>
          <cell r="E1214">
            <v>533.01</v>
          </cell>
          <cell r="F1214"/>
        </row>
        <row r="1215">
          <cell r="A1215" t="str">
            <v>TCR2B90</v>
          </cell>
          <cell r="B1215">
            <v>185.44</v>
          </cell>
          <cell r="C1215">
            <v>1007.1700000000001</v>
          </cell>
          <cell r="D1215">
            <v>3044.69</v>
          </cell>
          <cell r="E1215">
            <v>190.58</v>
          </cell>
          <cell r="F1215"/>
        </row>
        <row r="1216">
          <cell r="A1216" t="str">
            <v>TCR4A82</v>
          </cell>
          <cell r="B1216">
            <v>1617.34</v>
          </cell>
          <cell r="C1216">
            <v>923.43999999999994</v>
          </cell>
          <cell r="D1216">
            <v>2260.54</v>
          </cell>
          <cell r="E1216">
            <v>1435.94</v>
          </cell>
          <cell r="F1216"/>
        </row>
        <row r="1217">
          <cell r="A1217" t="str">
            <v>TCR4A83</v>
          </cell>
          <cell r="B1217">
            <v>1403.52</v>
          </cell>
          <cell r="C1217">
            <v>1554.74</v>
          </cell>
          <cell r="D1217">
            <v>841.51</v>
          </cell>
          <cell r="E1217">
            <v>1735.3600000000001</v>
          </cell>
          <cell r="F1217"/>
        </row>
        <row r="1218">
          <cell r="A1218" t="str">
            <v>TCV7A93</v>
          </cell>
          <cell r="B1218">
            <v>1386.67</v>
          </cell>
          <cell r="C1218">
            <v>1289.3600000000001</v>
          </cell>
          <cell r="D1218">
            <v>1465.2</v>
          </cell>
          <cell r="E1218">
            <v>785.17000000000007</v>
          </cell>
          <cell r="F1218"/>
        </row>
        <row r="1219">
          <cell r="A1219" t="str">
            <v>TCV7A94</v>
          </cell>
          <cell r="B1219">
            <v>1287.22</v>
          </cell>
          <cell r="C1219">
            <v>1229.5300000000002</v>
          </cell>
          <cell r="D1219">
            <v>864.92</v>
          </cell>
          <cell r="E1219">
            <v>651.04</v>
          </cell>
          <cell r="F1219"/>
        </row>
        <row r="1220">
          <cell r="A1220" t="str">
            <v>TCV7A97</v>
          </cell>
          <cell r="B1220">
            <v>1565.5</v>
          </cell>
          <cell r="C1220"/>
          <cell r="D1220"/>
          <cell r="E1220"/>
          <cell r="F1220"/>
        </row>
        <row r="1221">
          <cell r="A1221" t="str">
            <v>TCV7A99</v>
          </cell>
          <cell r="B1221">
            <v>654.17999999999995</v>
          </cell>
          <cell r="C1221">
            <v>647.13</v>
          </cell>
          <cell r="D1221">
            <v>693.31000000000006</v>
          </cell>
          <cell r="E1221">
            <v>437.24</v>
          </cell>
          <cell r="F1221"/>
        </row>
        <row r="1222">
          <cell r="A1222" t="str">
            <v>TCV7J45</v>
          </cell>
          <cell r="B1222">
            <v>1105.97</v>
          </cell>
          <cell r="C1222">
            <v>1170.96</v>
          </cell>
          <cell r="D1222">
            <v>1292.8500000000001</v>
          </cell>
          <cell r="E1222">
            <v>621.94000000000005</v>
          </cell>
          <cell r="F1222"/>
        </row>
        <row r="1223">
          <cell r="A1223" t="str">
            <v>TCV7J46</v>
          </cell>
          <cell r="B1223">
            <v>2667.7799999999997</v>
          </cell>
          <cell r="C1223">
            <v>1415.9699999999998</v>
          </cell>
          <cell r="D1223">
            <v>427.89</v>
          </cell>
          <cell r="E1223">
            <v>435.29999999999995</v>
          </cell>
          <cell r="F1223"/>
        </row>
        <row r="1224">
          <cell r="A1224" t="str">
            <v>TCV7J47</v>
          </cell>
          <cell r="B1224">
            <v>1091.3600000000001</v>
          </cell>
          <cell r="C1224">
            <v>942.39</v>
          </cell>
          <cell r="D1224">
            <v>1667.7600000000002</v>
          </cell>
          <cell r="E1224">
            <v>736.03</v>
          </cell>
          <cell r="F1224"/>
        </row>
        <row r="1225">
          <cell r="A1225" t="str">
            <v>TCV7J49</v>
          </cell>
          <cell r="B1225">
            <v>1324.49</v>
          </cell>
          <cell r="C1225">
            <v>1185.8600000000001</v>
          </cell>
          <cell r="D1225">
            <v>1416.2400000000002</v>
          </cell>
          <cell r="E1225">
            <v>858.15000000000009</v>
          </cell>
          <cell r="F1225"/>
        </row>
        <row r="1226">
          <cell r="A1226" t="str">
            <v>TCY5I61</v>
          </cell>
          <cell r="B1226">
            <v>1190.3600000000001</v>
          </cell>
          <cell r="C1226">
            <v>1058.78</v>
          </cell>
          <cell r="D1226">
            <v>1279.97</v>
          </cell>
          <cell r="E1226">
            <v>310</v>
          </cell>
          <cell r="F1226"/>
        </row>
        <row r="1227">
          <cell r="A1227" t="str">
            <v>TCY5I62</v>
          </cell>
          <cell r="B1227">
            <v>1578.9</v>
          </cell>
          <cell r="C1227">
            <v>1368.82</v>
          </cell>
          <cell r="D1227">
            <v>770.01</v>
          </cell>
          <cell r="E1227">
            <v>589.99</v>
          </cell>
          <cell r="F1227"/>
        </row>
        <row r="1228">
          <cell r="A1228" t="str">
            <v>TCY5I64</v>
          </cell>
          <cell r="B1228">
            <v>937.47</v>
          </cell>
          <cell r="C1228">
            <v>1159.9099999999999</v>
          </cell>
          <cell r="D1228">
            <v>1534.44</v>
          </cell>
          <cell r="E1228">
            <v>639.51</v>
          </cell>
          <cell r="F1228"/>
        </row>
        <row r="1229">
          <cell r="A1229" t="str">
            <v>TCY5I65</v>
          </cell>
          <cell r="B1229">
            <v>1536.69</v>
          </cell>
          <cell r="C1229">
            <v>1439.99</v>
          </cell>
          <cell r="D1229">
            <v>1666.26</v>
          </cell>
          <cell r="E1229">
            <v>693.26</v>
          </cell>
          <cell r="F1229"/>
        </row>
        <row r="1230">
          <cell r="A1230" t="str">
            <v>TDC6H19</v>
          </cell>
          <cell r="B1230">
            <v>4651.7299999999996</v>
          </cell>
          <cell r="C1230">
            <v>5235.99</v>
          </cell>
          <cell r="D1230">
            <v>5574.8</v>
          </cell>
          <cell r="E1230">
            <v>3847.14</v>
          </cell>
          <cell r="F1230"/>
        </row>
        <row r="1231">
          <cell r="A1231" t="str">
            <v>TDC7C69</v>
          </cell>
          <cell r="B1231">
            <v>1087.1299999999999</v>
          </cell>
          <cell r="C1231">
            <v>1010.8199999999999</v>
          </cell>
          <cell r="D1231">
            <v>1233.6000000000001</v>
          </cell>
          <cell r="E1231">
            <v>612.28</v>
          </cell>
          <cell r="F1231"/>
        </row>
        <row r="1232">
          <cell r="A1232" t="str">
            <v>TDC7D26</v>
          </cell>
          <cell r="B1232">
            <v>666.79</v>
          </cell>
          <cell r="C1232">
            <v>884.41999999999985</v>
          </cell>
          <cell r="D1232">
            <v>753.2</v>
          </cell>
          <cell r="E1232">
            <v>570.02</v>
          </cell>
          <cell r="F1232"/>
        </row>
        <row r="1233">
          <cell r="A1233" t="str">
            <v>TDF3A80</v>
          </cell>
          <cell r="B1233">
            <v>2563.67</v>
          </cell>
          <cell r="C1233">
            <v>2734.4399999999996</v>
          </cell>
          <cell r="D1233">
            <v>3520.54</v>
          </cell>
          <cell r="E1233">
            <v>1563.67</v>
          </cell>
          <cell r="F1233"/>
        </row>
        <row r="1234">
          <cell r="A1234" t="str">
            <v>TDO4A92</v>
          </cell>
          <cell r="B1234">
            <v>1490</v>
          </cell>
          <cell r="C1234">
            <v>1291</v>
          </cell>
          <cell r="D1234">
            <v>1375</v>
          </cell>
          <cell r="E1234">
            <v>600</v>
          </cell>
          <cell r="F1234"/>
        </row>
        <row r="1235">
          <cell r="A1235" t="str">
            <v>TDO4A93</v>
          </cell>
          <cell r="B1235">
            <v>1092.18</v>
          </cell>
          <cell r="C1235">
            <v>1253.57</v>
          </cell>
          <cell r="D1235">
            <v>1308</v>
          </cell>
          <cell r="E1235">
            <v>300</v>
          </cell>
          <cell r="F1235"/>
        </row>
        <row r="1236">
          <cell r="A1236" t="str">
            <v>TDO4A94</v>
          </cell>
          <cell r="B1236">
            <v>824.21</v>
          </cell>
          <cell r="C1236">
            <v>720.48</v>
          </cell>
          <cell r="D1236">
            <v>986.97</v>
          </cell>
          <cell r="E1236">
            <v>452.32000000000005</v>
          </cell>
          <cell r="F1236"/>
        </row>
        <row r="1237">
          <cell r="A1237" t="str">
            <v>TDO6F90</v>
          </cell>
          <cell r="B1237">
            <v>350.82000000000005</v>
          </cell>
          <cell r="C1237">
            <v>178.92</v>
          </cell>
          <cell r="D1237">
            <v>183.6</v>
          </cell>
          <cell r="E1237">
            <v>535.42999999999995</v>
          </cell>
          <cell r="F1237"/>
        </row>
        <row r="1238">
          <cell r="A1238" t="str">
            <v>TDO6F92</v>
          </cell>
          <cell r="B1238">
            <v>1142.1399999999999</v>
          </cell>
          <cell r="C1238">
            <v>249.51</v>
          </cell>
          <cell r="D1238">
            <v>427.48</v>
          </cell>
          <cell r="E1238">
            <v>1108.72</v>
          </cell>
          <cell r="F1238"/>
        </row>
        <row r="1239">
          <cell r="A1239" t="str">
            <v>TDO6G02</v>
          </cell>
          <cell r="B1239">
            <v>1318.7300000000002</v>
          </cell>
          <cell r="C1239">
            <v>1538.17</v>
          </cell>
          <cell r="D1239">
            <v>1548.2299999999998</v>
          </cell>
          <cell r="E1239">
            <v>649.54</v>
          </cell>
          <cell r="F1239"/>
        </row>
        <row r="1240">
          <cell r="A1240" t="str">
            <v>TDO7A95</v>
          </cell>
          <cell r="B1240">
            <v>1210</v>
          </cell>
          <cell r="C1240">
            <v>619.94000000000005</v>
          </cell>
          <cell r="D1240">
            <v>1039.95</v>
          </cell>
          <cell r="E1240">
            <v>519.58000000000004</v>
          </cell>
          <cell r="F1240"/>
        </row>
        <row r="1241">
          <cell r="A1241" t="str">
            <v>TDO7A96</v>
          </cell>
          <cell r="B1241">
            <v>868.04</v>
          </cell>
          <cell r="C1241">
            <v>1109.3800000000001</v>
          </cell>
          <cell r="D1241">
            <v>1273.22</v>
          </cell>
          <cell r="E1241">
            <v>680.09999999999991</v>
          </cell>
          <cell r="F1241"/>
        </row>
        <row r="1242">
          <cell r="A1242" t="str">
            <v>TDP0E65</v>
          </cell>
          <cell r="B1242">
            <v>1794.23</v>
          </cell>
          <cell r="C1242">
            <v>1801.4900000000002</v>
          </cell>
          <cell r="D1242">
            <v>866.23</v>
          </cell>
          <cell r="E1242">
            <v>1023.9</v>
          </cell>
          <cell r="F1242"/>
        </row>
        <row r="1243">
          <cell r="A1243" t="str">
            <v>TDP1E35</v>
          </cell>
          <cell r="B1243">
            <v>349.83</v>
          </cell>
          <cell r="C1243">
            <v>594.86</v>
          </cell>
          <cell r="D1243">
            <v>775.37999999999988</v>
          </cell>
          <cell r="E1243">
            <v>543.37</v>
          </cell>
          <cell r="F1243"/>
        </row>
        <row r="1244">
          <cell r="A1244" t="str">
            <v>TDP1E36</v>
          </cell>
          <cell r="B1244">
            <v>1416.9699999999998</v>
          </cell>
          <cell r="C1244">
            <v>1626.1999999999998</v>
          </cell>
          <cell r="D1244">
            <v>1592.3100000000002</v>
          </cell>
          <cell r="E1244">
            <v>921.29000000000008</v>
          </cell>
          <cell r="F1244"/>
        </row>
        <row r="1245">
          <cell r="A1245" t="str">
            <v>TDP1E37</v>
          </cell>
          <cell r="B1245">
            <v>1198.6799999999998</v>
          </cell>
          <cell r="C1245">
            <v>1050.21</v>
          </cell>
          <cell r="D1245">
            <v>1099.2</v>
          </cell>
          <cell r="E1245">
            <v>445.64</v>
          </cell>
          <cell r="F1245"/>
        </row>
        <row r="1246">
          <cell r="A1246" t="str">
            <v>TDP6D43</v>
          </cell>
          <cell r="B1246">
            <v>970</v>
          </cell>
          <cell r="C1246">
            <v>1015</v>
          </cell>
          <cell r="D1246">
            <v>1100.45</v>
          </cell>
          <cell r="E1246">
            <v>419</v>
          </cell>
          <cell r="F1246"/>
        </row>
        <row r="1247">
          <cell r="A1247" t="str">
            <v>TDP6D47</v>
          </cell>
          <cell r="B1247">
            <v>754.48</v>
          </cell>
          <cell r="C1247">
            <v>876.33999999999992</v>
          </cell>
          <cell r="D1247">
            <v>469.64</v>
          </cell>
          <cell r="E1247">
            <v>415.65</v>
          </cell>
          <cell r="F1247"/>
        </row>
        <row r="1248">
          <cell r="A1248" t="str">
            <v>TDP6D50</v>
          </cell>
          <cell r="B1248">
            <v>947.7</v>
          </cell>
          <cell r="C1248">
            <v>929.22</v>
          </cell>
          <cell r="D1248">
            <v>1036.69</v>
          </cell>
          <cell r="E1248">
            <v>429.96000000000004</v>
          </cell>
          <cell r="F1248"/>
        </row>
        <row r="1249">
          <cell r="A1249" t="str">
            <v>TDP6D51</v>
          </cell>
          <cell r="B1249">
            <v>1270.3799999999999</v>
          </cell>
          <cell r="C1249">
            <v>1654.09</v>
          </cell>
          <cell r="D1249">
            <v>1698.38</v>
          </cell>
          <cell r="E1249">
            <v>886</v>
          </cell>
          <cell r="F1249"/>
        </row>
        <row r="1250">
          <cell r="A1250" t="str">
            <v>TDP6D52</v>
          </cell>
          <cell r="B1250">
            <v>1481.22</v>
          </cell>
          <cell r="C1250">
            <v>1288.45</v>
          </cell>
          <cell r="D1250">
            <v>1267.5</v>
          </cell>
          <cell r="E1250">
            <v>722.36</v>
          </cell>
          <cell r="F1250"/>
        </row>
        <row r="1251">
          <cell r="A1251" t="str">
            <v>TDP6D54</v>
          </cell>
          <cell r="B1251">
            <v>1801.4099999999999</v>
          </cell>
          <cell r="C1251">
            <v>712.85</v>
          </cell>
          <cell r="D1251">
            <v>1013.5</v>
          </cell>
          <cell r="E1251">
            <v>493.70000000000005</v>
          </cell>
          <cell r="F1251"/>
        </row>
        <row r="1252">
          <cell r="A1252" t="str">
            <v>TDP6D55</v>
          </cell>
          <cell r="B1252">
            <v>1611.6599999999999</v>
          </cell>
          <cell r="C1252">
            <v>1292.9299999999998</v>
          </cell>
          <cell r="D1252">
            <v>1681.6699999999998</v>
          </cell>
          <cell r="E1252">
            <v>997.66</v>
          </cell>
          <cell r="F1252"/>
        </row>
        <row r="1253">
          <cell r="A1253" t="str">
            <v>TDP6D57</v>
          </cell>
          <cell r="B1253">
            <v>804.65</v>
          </cell>
          <cell r="C1253">
            <v>1163.7</v>
          </cell>
          <cell r="D1253">
            <v>1226.7099999999998</v>
          </cell>
          <cell r="E1253">
            <v>736.29</v>
          </cell>
          <cell r="F1253"/>
        </row>
        <row r="1254">
          <cell r="A1254" t="str">
            <v>TDQ0I20</v>
          </cell>
          <cell r="B1254">
            <v>661.79</v>
          </cell>
          <cell r="C1254">
            <v>643.34</v>
          </cell>
          <cell r="D1254">
            <v>1183.7</v>
          </cell>
          <cell r="E1254">
            <v>679.09</v>
          </cell>
          <cell r="F1254"/>
        </row>
        <row r="1255">
          <cell r="A1255" t="str">
            <v>TDT6D45</v>
          </cell>
          <cell r="B1255">
            <v>1048.1400000000001</v>
          </cell>
          <cell r="C1255">
            <v>709.51</v>
          </cell>
          <cell r="D1255">
            <v>1031.54</v>
          </cell>
          <cell r="E1255">
            <v>936.5200000000001</v>
          </cell>
          <cell r="F1255"/>
        </row>
        <row r="1256">
          <cell r="A1256" t="str">
            <v>TDT6D46</v>
          </cell>
          <cell r="B1256">
            <v>2270</v>
          </cell>
          <cell r="C1256">
            <v>1203.02</v>
          </cell>
          <cell r="D1256">
            <v>1195</v>
          </cell>
          <cell r="E1256">
            <v>690</v>
          </cell>
          <cell r="F1256"/>
        </row>
        <row r="1257">
          <cell r="A1257" t="str">
            <v>TDT6D48</v>
          </cell>
          <cell r="B1257">
            <v>1737.43</v>
          </cell>
          <cell r="C1257">
            <v>1610.79</v>
          </cell>
          <cell r="D1257">
            <v>2281.17</v>
          </cell>
          <cell r="E1257">
            <v>1519.67</v>
          </cell>
          <cell r="F1257"/>
        </row>
        <row r="1258">
          <cell r="A1258" t="str">
            <v>TDT6D49</v>
          </cell>
          <cell r="B1258">
            <v>3313.9</v>
          </cell>
          <cell r="C1258">
            <v>3215.54</v>
          </cell>
          <cell r="D1258">
            <v>4681.53</v>
          </cell>
          <cell r="E1258">
            <v>1898.0800000000002</v>
          </cell>
          <cell r="F1258"/>
        </row>
        <row r="1259">
          <cell r="A1259" t="str">
            <v>TDT6D50</v>
          </cell>
          <cell r="B1259">
            <v>810</v>
          </cell>
          <cell r="C1259">
            <v>790</v>
          </cell>
          <cell r="D1259">
            <v>940</v>
          </cell>
          <cell r="E1259">
            <v>335</v>
          </cell>
          <cell r="F1259"/>
        </row>
        <row r="1260">
          <cell r="A1260" t="str">
            <v>TDT6D51</v>
          </cell>
          <cell r="B1260">
            <v>1604</v>
          </cell>
          <cell r="C1260">
            <v>1899.73</v>
          </cell>
          <cell r="D1260">
            <v>2780.65</v>
          </cell>
          <cell r="E1260">
            <v>1444.59</v>
          </cell>
          <cell r="F1260"/>
        </row>
        <row r="1261">
          <cell r="A1261" t="str">
            <v>TDT6D52</v>
          </cell>
          <cell r="B1261">
            <v>3101.9500000000003</v>
          </cell>
          <cell r="C1261">
            <v>3821.8</v>
          </cell>
          <cell r="D1261">
            <v>3977.8499999999995</v>
          </cell>
          <cell r="E1261">
            <v>1799.05</v>
          </cell>
          <cell r="F1261"/>
        </row>
        <row r="1262">
          <cell r="A1262" t="str">
            <v>TDT6D53</v>
          </cell>
          <cell r="B1262">
            <v>2050</v>
          </cell>
          <cell r="C1262">
            <v>1620</v>
          </cell>
          <cell r="D1262">
            <v>1477.3</v>
          </cell>
          <cell r="E1262">
            <v>899.07</v>
          </cell>
          <cell r="F1262"/>
        </row>
        <row r="1263">
          <cell r="A1263" t="str">
            <v>TDT6D54</v>
          </cell>
          <cell r="B1263">
            <v>574.08000000000004</v>
          </cell>
          <cell r="C1263">
            <v>1101.79</v>
          </cell>
          <cell r="D1263">
            <v>2990.1099999999992</v>
          </cell>
          <cell r="E1263">
            <v>1332.82</v>
          </cell>
          <cell r="F1263"/>
        </row>
        <row r="1264">
          <cell r="A1264" t="str">
            <v>TDT6D55</v>
          </cell>
          <cell r="B1264">
            <v>2977.62</v>
          </cell>
          <cell r="C1264">
            <v>4036.4800000000005</v>
          </cell>
          <cell r="D1264">
            <v>3673.69</v>
          </cell>
          <cell r="E1264">
            <v>1439.08</v>
          </cell>
          <cell r="F1264"/>
        </row>
        <row r="1265">
          <cell r="A1265" t="str">
            <v>TDT6D57</v>
          </cell>
          <cell r="B1265">
            <v>2408.86</v>
          </cell>
          <cell r="C1265">
            <v>300</v>
          </cell>
          <cell r="D1265">
            <v>1469.54</v>
          </cell>
          <cell r="E1265">
            <v>816.2</v>
          </cell>
          <cell r="F1265"/>
        </row>
        <row r="1266">
          <cell r="A1266" t="str">
            <v>TDT6D58</v>
          </cell>
          <cell r="B1266">
            <v>4361.2299999999996</v>
          </cell>
          <cell r="C1266">
            <v>1937.4900000000002</v>
          </cell>
          <cell r="D1266">
            <v>1027.3999999999999</v>
          </cell>
          <cell r="E1266">
            <v>271.02</v>
          </cell>
          <cell r="F1266"/>
        </row>
        <row r="1267">
          <cell r="A1267" t="str">
            <v>TDT6D59</v>
          </cell>
          <cell r="B1267">
            <v>2101.15</v>
          </cell>
          <cell r="C1267">
            <v>3266.64</v>
          </cell>
          <cell r="D1267">
            <v>1651.92</v>
          </cell>
          <cell r="E1267">
            <v>829.98</v>
          </cell>
          <cell r="F1267"/>
        </row>
        <row r="1268">
          <cell r="A1268" t="str">
            <v>TDT6D60</v>
          </cell>
          <cell r="B1268">
            <v>1908.42</v>
          </cell>
          <cell r="C1268">
            <v>1860.48</v>
          </cell>
          <cell r="D1268">
            <v>1830.71</v>
          </cell>
          <cell r="E1268">
            <v>1200</v>
          </cell>
          <cell r="F1268"/>
        </row>
        <row r="1269">
          <cell r="A1269" t="str">
            <v>TDT6D61</v>
          </cell>
          <cell r="B1269">
            <v>1003.9499999999998</v>
          </cell>
          <cell r="C1269">
            <v>1267.5399999999997</v>
          </cell>
          <cell r="D1269">
            <v>1914.21</v>
          </cell>
          <cell r="E1269">
            <v>754.41000000000008</v>
          </cell>
          <cell r="F1269"/>
        </row>
        <row r="1270">
          <cell r="A1270" t="str">
            <v>TDT6D62</v>
          </cell>
          <cell r="B1270">
            <v>2729.45</v>
          </cell>
          <cell r="C1270">
            <v>3140.88</v>
          </cell>
          <cell r="D1270">
            <v>2011.16</v>
          </cell>
          <cell r="E1270">
            <v>603.20000000000005</v>
          </cell>
          <cell r="F1270"/>
        </row>
        <row r="1271">
          <cell r="A1271" t="str">
            <v>TDT6D64</v>
          </cell>
          <cell r="B1271">
            <v>1124.99</v>
          </cell>
          <cell r="C1271">
            <v>1630</v>
          </cell>
          <cell r="D1271">
            <v>1355</v>
          </cell>
          <cell r="E1271">
            <v>706</v>
          </cell>
          <cell r="F1271"/>
        </row>
        <row r="1272">
          <cell r="A1272" t="str">
            <v>TDT6D65</v>
          </cell>
          <cell r="B1272">
            <v>984.64</v>
          </cell>
          <cell r="C1272">
            <v>1448.44</v>
          </cell>
          <cell r="D1272">
            <v>1828.04</v>
          </cell>
          <cell r="E1272">
            <v>973.3</v>
          </cell>
          <cell r="F1272"/>
        </row>
        <row r="1273">
          <cell r="A1273" t="str">
            <v>TDT6D66</v>
          </cell>
          <cell r="B1273">
            <v>4023.86</v>
          </cell>
          <cell r="C1273">
            <v>2569.5499999999993</v>
          </cell>
          <cell r="D1273">
            <v>3390.7800000000007</v>
          </cell>
          <cell r="E1273">
            <v>1875.94</v>
          </cell>
          <cell r="F1273"/>
        </row>
        <row r="1274">
          <cell r="A1274" t="str">
            <v>TDT6D67</v>
          </cell>
          <cell r="B1274">
            <v>1278.9099999999999</v>
          </cell>
          <cell r="C1274">
            <v>1200</v>
          </cell>
          <cell r="D1274">
            <v>2779.49</v>
          </cell>
          <cell r="E1274">
            <v>1831.05</v>
          </cell>
          <cell r="F1274"/>
        </row>
        <row r="1275">
          <cell r="A1275" t="str">
            <v>TDT6D68</v>
          </cell>
          <cell r="B1275">
            <v>2616.6499999999996</v>
          </cell>
          <cell r="C1275">
            <v>1975.3500000000001</v>
          </cell>
          <cell r="D1275">
            <v>2024.3000000000002</v>
          </cell>
          <cell r="E1275">
            <v>1033.82</v>
          </cell>
          <cell r="F1275"/>
        </row>
        <row r="1276">
          <cell r="A1276" t="str">
            <v>TDT6D69</v>
          </cell>
          <cell r="B1276">
            <v>2792.9300000000003</v>
          </cell>
          <cell r="C1276">
            <v>1249.04</v>
          </cell>
          <cell r="D1276">
            <v>2285.7900000000004</v>
          </cell>
          <cell r="E1276">
            <v>1809.8799999999999</v>
          </cell>
          <cell r="F1276"/>
        </row>
        <row r="1277">
          <cell r="A1277" t="str">
            <v>TDT6D70</v>
          </cell>
          <cell r="B1277">
            <v>728.39</v>
          </cell>
          <cell r="C1277">
            <v>590</v>
          </cell>
          <cell r="D1277">
            <v>1370</v>
          </cell>
          <cell r="E1277">
            <v>750</v>
          </cell>
          <cell r="F1277"/>
        </row>
        <row r="1278">
          <cell r="A1278" t="str">
            <v>TDT6D71</v>
          </cell>
          <cell r="B1278">
            <v>1297.22</v>
          </cell>
          <cell r="C1278">
            <v>1551.81</v>
          </cell>
          <cell r="D1278">
            <v>610</v>
          </cell>
          <cell r="E1278">
            <v>865</v>
          </cell>
          <cell r="F1278"/>
        </row>
        <row r="1279">
          <cell r="A1279" t="str">
            <v>TDT6D73</v>
          </cell>
          <cell r="B1279">
            <v>2020</v>
          </cell>
          <cell r="C1279">
            <v>1871.68</v>
          </cell>
          <cell r="D1279">
            <v>1546.96</v>
          </cell>
          <cell r="E1279">
            <v>150</v>
          </cell>
          <cell r="F1279"/>
        </row>
        <row r="1280">
          <cell r="A1280" t="str">
            <v>TDT6D74</v>
          </cell>
          <cell r="B1280">
            <v>1622.52</v>
          </cell>
          <cell r="C1280">
            <v>787.93</v>
          </cell>
          <cell r="D1280">
            <v>600</v>
          </cell>
          <cell r="E1280">
            <v>797.56999999999994</v>
          </cell>
          <cell r="F1280"/>
        </row>
        <row r="1281">
          <cell r="A1281" t="str">
            <v>TDT6D75</v>
          </cell>
          <cell r="B1281">
            <v>2886.16</v>
          </cell>
          <cell r="C1281">
            <v>2664.6800000000003</v>
          </cell>
          <cell r="D1281">
            <v>2621.0000000000005</v>
          </cell>
          <cell r="E1281">
            <v>1990.47</v>
          </cell>
          <cell r="F1281"/>
        </row>
        <row r="1282">
          <cell r="A1282" t="str">
            <v>TDU7H99</v>
          </cell>
          <cell r="B1282">
            <v>2940.3699999999994</v>
          </cell>
          <cell r="C1282">
            <v>3263.33</v>
          </cell>
          <cell r="D1282">
            <v>2283</v>
          </cell>
          <cell r="E1282">
            <v>1175.71</v>
          </cell>
          <cell r="F1282"/>
        </row>
        <row r="1283">
          <cell r="A1283" t="str">
            <v>TDU7I02</v>
          </cell>
          <cell r="B1283">
            <v>3077.8100000000004</v>
          </cell>
          <cell r="C1283">
            <v>2073.37</v>
          </cell>
          <cell r="D1283">
            <v>2994.2499999999995</v>
          </cell>
          <cell r="E1283">
            <v>1527.37</v>
          </cell>
          <cell r="F1283"/>
        </row>
        <row r="1284">
          <cell r="A1284" t="str">
            <v>TDU7I16</v>
          </cell>
          <cell r="B1284">
            <v>3149.809999999999</v>
          </cell>
          <cell r="C1284">
            <v>3087.5700000000006</v>
          </cell>
          <cell r="D1284">
            <v>3146.7400000000002</v>
          </cell>
          <cell r="E1284">
            <v>1728.06</v>
          </cell>
          <cell r="F1284"/>
        </row>
        <row r="1285">
          <cell r="A1285" t="str">
            <v>TDU7I18</v>
          </cell>
          <cell r="B1285">
            <v>2179.5599999999995</v>
          </cell>
          <cell r="C1285">
            <v>2094.2000000000003</v>
          </cell>
          <cell r="D1285">
            <v>2849.7799999999997</v>
          </cell>
          <cell r="E1285">
            <v>1193.29</v>
          </cell>
          <cell r="F1285"/>
        </row>
        <row r="1286">
          <cell r="A1286" t="str">
            <v>TDU7I20</v>
          </cell>
          <cell r="B1286">
            <v>1878.1399999999999</v>
          </cell>
          <cell r="C1286">
            <v>2106.6799999999994</v>
          </cell>
          <cell r="D1286">
            <v>781.43999999999994</v>
          </cell>
          <cell r="E1286">
            <v>1822.7699999999998</v>
          </cell>
          <cell r="F1286"/>
        </row>
        <row r="1287">
          <cell r="A1287" t="str">
            <v>TDU8A00</v>
          </cell>
          <cell r="B1287">
            <v>3068.8699999999994</v>
          </cell>
          <cell r="C1287">
            <v>2321.7099999999996</v>
          </cell>
          <cell r="D1287">
            <v>2856.2999999999997</v>
          </cell>
          <cell r="E1287">
            <v>2142.46</v>
          </cell>
          <cell r="F1287"/>
        </row>
        <row r="1288">
          <cell r="A1288" t="str">
            <v>TDU8A02</v>
          </cell>
          <cell r="B1288">
            <v>2781.6800000000007</v>
          </cell>
          <cell r="C1288">
            <v>2759.6699999999996</v>
          </cell>
          <cell r="D1288">
            <v>2234.6499999999996</v>
          </cell>
          <cell r="E1288">
            <v>1164.3499999999999</v>
          </cell>
          <cell r="F1288"/>
        </row>
        <row r="1289">
          <cell r="A1289" t="str">
            <v>TDU8A03</v>
          </cell>
          <cell r="B1289">
            <v>2907.06</v>
          </cell>
          <cell r="C1289">
            <v>3513.01</v>
          </cell>
          <cell r="D1289">
            <v>3415.43</v>
          </cell>
          <cell r="E1289">
            <v>1508.1</v>
          </cell>
          <cell r="F1289"/>
        </row>
        <row r="1290">
          <cell r="A1290" t="str">
            <v>TDU8A59</v>
          </cell>
          <cell r="B1290">
            <v>2775.0800000000008</v>
          </cell>
          <cell r="C1290">
            <v>2293.16</v>
          </cell>
          <cell r="D1290">
            <v>3260.14</v>
          </cell>
          <cell r="E1290">
            <v>1790.06</v>
          </cell>
          <cell r="F1290"/>
        </row>
        <row r="1291">
          <cell r="A1291" t="str">
            <v>TDU8A60</v>
          </cell>
          <cell r="B1291">
            <v>3798.75</v>
          </cell>
          <cell r="C1291">
            <v>3245.5700000000006</v>
          </cell>
          <cell r="D1291">
            <v>3222.39</v>
          </cell>
          <cell r="E1291">
            <v>1996.13</v>
          </cell>
          <cell r="F1291"/>
        </row>
        <row r="1292">
          <cell r="A1292" t="str">
            <v>TDU8A62</v>
          </cell>
          <cell r="B1292">
            <v>3211.64</v>
          </cell>
          <cell r="C1292">
            <v>3452.5699999999997</v>
          </cell>
          <cell r="D1292">
            <v>3001.78</v>
          </cell>
          <cell r="E1292">
            <v>1432.1299999999997</v>
          </cell>
          <cell r="F1292"/>
        </row>
        <row r="1293">
          <cell r="A1293" t="str">
            <v>TDU8B13</v>
          </cell>
          <cell r="B1293">
            <v>1932.8700000000001</v>
          </cell>
          <cell r="C1293">
            <v>1209.96</v>
          </cell>
          <cell r="D1293">
            <v>1989.0700000000002</v>
          </cell>
          <cell r="E1293">
            <v>877.97</v>
          </cell>
          <cell r="F1293"/>
        </row>
        <row r="1294">
          <cell r="A1294" t="str">
            <v>TDU8B14</v>
          </cell>
          <cell r="B1294">
            <v>1765.75</v>
          </cell>
          <cell r="C1294">
            <v>1408.6</v>
          </cell>
          <cell r="D1294">
            <v>1865.33</v>
          </cell>
          <cell r="E1294">
            <v>929.97</v>
          </cell>
          <cell r="F1294"/>
        </row>
        <row r="1295">
          <cell r="A1295" t="str">
            <v>TDU8B15</v>
          </cell>
          <cell r="B1295">
            <v>1570.77</v>
          </cell>
          <cell r="C1295">
            <v>1372.98</v>
          </cell>
          <cell r="D1295">
            <v>1600</v>
          </cell>
          <cell r="E1295">
            <v>759.95</v>
          </cell>
          <cell r="F1295"/>
        </row>
        <row r="1296">
          <cell r="A1296" t="str">
            <v>TDU8B18</v>
          </cell>
          <cell r="B1296">
            <v>1304.2400000000002</v>
          </cell>
          <cell r="C1296">
            <v>873.74</v>
          </cell>
          <cell r="D1296">
            <v>1387.73</v>
          </cell>
          <cell r="E1296">
            <v>608.89</v>
          </cell>
          <cell r="F1296"/>
        </row>
        <row r="1297">
          <cell r="A1297" t="str">
            <v>TDU8B19</v>
          </cell>
          <cell r="B1297">
            <v>1382.26</v>
          </cell>
          <cell r="C1297">
            <v>1598.91</v>
          </cell>
          <cell r="D1297">
            <v>1649.8</v>
          </cell>
          <cell r="E1297">
            <v>457.99</v>
          </cell>
          <cell r="F1297"/>
        </row>
        <row r="1298">
          <cell r="A1298" t="str">
            <v>TDU8B20</v>
          </cell>
          <cell r="B1298">
            <v>1356.48</v>
          </cell>
          <cell r="C1298">
            <v>1070</v>
          </cell>
          <cell r="D1298">
            <v>1049.99</v>
          </cell>
          <cell r="E1298">
            <v>559.98</v>
          </cell>
          <cell r="F1298"/>
        </row>
        <row r="1299">
          <cell r="A1299" t="str">
            <v>TDU8B22</v>
          </cell>
          <cell r="B1299">
            <v>1593.8400000000001</v>
          </cell>
          <cell r="C1299">
            <v>1639.45</v>
          </cell>
          <cell r="D1299">
            <v>1894.64</v>
          </cell>
          <cell r="E1299">
            <v>767.96</v>
          </cell>
          <cell r="F1299"/>
        </row>
        <row r="1300">
          <cell r="A1300" t="str">
            <v>TDU8B23</v>
          </cell>
          <cell r="B1300">
            <v>1038.8700000000001</v>
          </cell>
          <cell r="C1300">
            <v>974.22</v>
          </cell>
          <cell r="D1300">
            <v>1221.8799999999999</v>
          </cell>
          <cell r="E1300">
            <v>669.07</v>
          </cell>
          <cell r="F1300"/>
        </row>
        <row r="1301">
          <cell r="A1301" t="str">
            <v>TDU8B28</v>
          </cell>
          <cell r="B1301">
            <v>1717.4300000000003</v>
          </cell>
          <cell r="C1301">
            <v>1714.5500000000002</v>
          </cell>
          <cell r="D1301">
            <v>1738.27</v>
          </cell>
          <cell r="E1301">
            <v>867.67000000000007</v>
          </cell>
          <cell r="F1301"/>
        </row>
        <row r="1302">
          <cell r="A1302" t="str">
            <v>TDU8B29</v>
          </cell>
          <cell r="B1302">
            <v>1615.8500000000001</v>
          </cell>
          <cell r="C1302">
            <v>1538.8000000000002</v>
          </cell>
          <cell r="D1302">
            <v>1658.2500000000002</v>
          </cell>
          <cell r="E1302">
            <v>868.92</v>
          </cell>
          <cell r="F1302"/>
        </row>
        <row r="1303">
          <cell r="A1303" t="str">
            <v>TDU8B30</v>
          </cell>
          <cell r="B1303">
            <v>1751.39</v>
          </cell>
          <cell r="C1303">
            <v>1475.59</v>
          </cell>
          <cell r="D1303">
            <v>1703.0900000000001</v>
          </cell>
          <cell r="E1303">
            <v>796.94</v>
          </cell>
          <cell r="F1303"/>
        </row>
        <row r="1304">
          <cell r="A1304" t="str">
            <v>TDU8B32</v>
          </cell>
          <cell r="B1304">
            <v>1272.99</v>
          </cell>
          <cell r="C1304">
            <v>1054.77</v>
          </cell>
          <cell r="D1304">
            <v>1266.48</v>
          </cell>
          <cell r="E1304">
            <v>532.35</v>
          </cell>
          <cell r="F1304"/>
        </row>
        <row r="1305">
          <cell r="A1305" t="str">
            <v>TDU8B33</v>
          </cell>
          <cell r="B1305">
            <v>1603.63</v>
          </cell>
          <cell r="C1305">
            <v>1568.6000000000001</v>
          </cell>
          <cell r="D1305">
            <v>1772.34</v>
          </cell>
          <cell r="E1305">
            <v>875.17000000000007</v>
          </cell>
          <cell r="F1305"/>
        </row>
        <row r="1306">
          <cell r="A1306" t="str">
            <v>TDU8B34</v>
          </cell>
          <cell r="B1306">
            <v>1133.9100000000001</v>
          </cell>
          <cell r="C1306">
            <v>1190.96</v>
          </cell>
          <cell r="D1306">
            <v>1325.95</v>
          </cell>
          <cell r="E1306">
            <v>678.04</v>
          </cell>
          <cell r="F1306"/>
        </row>
        <row r="1307">
          <cell r="A1307" t="str">
            <v>TDU8B35</v>
          </cell>
          <cell r="B1307">
            <v>868.69999999999982</v>
          </cell>
          <cell r="C1307">
            <v>878.26</v>
          </cell>
          <cell r="D1307">
            <v>716.35</v>
          </cell>
          <cell r="E1307">
            <v>744.01</v>
          </cell>
          <cell r="F1307"/>
        </row>
        <row r="1308">
          <cell r="A1308" t="str">
            <v>TDU8B36</v>
          </cell>
          <cell r="B1308">
            <v>1415.27</v>
          </cell>
          <cell r="C1308">
            <v>1080</v>
          </cell>
          <cell r="D1308">
            <v>1467.57</v>
          </cell>
          <cell r="E1308">
            <v>915.29</v>
          </cell>
          <cell r="F1308"/>
        </row>
        <row r="1309">
          <cell r="A1309" t="str">
            <v>TDU8B37</v>
          </cell>
          <cell r="B1309">
            <v>1389.68</v>
          </cell>
          <cell r="C1309">
            <v>1261.6599999999999</v>
          </cell>
          <cell r="D1309">
            <v>1323.79</v>
          </cell>
          <cell r="E1309">
            <v>642.95000000000005</v>
          </cell>
          <cell r="F1309"/>
        </row>
        <row r="1310">
          <cell r="A1310" t="str">
            <v>TDU8B38</v>
          </cell>
          <cell r="B1310">
            <v>1099.9100000000001</v>
          </cell>
          <cell r="C1310">
            <v>837.75000000000011</v>
          </cell>
          <cell r="D1310">
            <v>1094.3499999999999</v>
          </cell>
          <cell r="E1310">
            <v>536.41</v>
          </cell>
          <cell r="F1310"/>
        </row>
        <row r="1311">
          <cell r="A1311" t="str">
            <v>TDU8B39</v>
          </cell>
          <cell r="B1311">
            <v>1955.33</v>
          </cell>
          <cell r="C1311">
            <v>1794.1</v>
          </cell>
          <cell r="D1311">
            <v>1288.56</v>
          </cell>
          <cell r="E1311">
            <v>1004.32</v>
          </cell>
          <cell r="F1311"/>
        </row>
        <row r="1312">
          <cell r="A1312" t="str">
            <v>TDU8B40</v>
          </cell>
          <cell r="B1312">
            <v>1649.22</v>
          </cell>
          <cell r="C1312">
            <v>1539.59</v>
          </cell>
          <cell r="D1312">
            <v>1639.81</v>
          </cell>
          <cell r="E1312">
            <v>210</v>
          </cell>
          <cell r="F1312"/>
        </row>
        <row r="1313">
          <cell r="A1313" t="str">
            <v>TDU8B41</v>
          </cell>
          <cell r="B1313">
            <v>1398.49</v>
          </cell>
          <cell r="C1313">
            <v>1373.74</v>
          </cell>
          <cell r="D1313">
            <v>1670.62</v>
          </cell>
          <cell r="E1313">
            <v>892</v>
          </cell>
          <cell r="F1313"/>
        </row>
        <row r="1314">
          <cell r="A1314" t="str">
            <v>TDU8B42</v>
          </cell>
          <cell r="B1314">
            <v>1663.3099999999997</v>
          </cell>
          <cell r="C1314">
            <v>1514.96</v>
          </cell>
          <cell r="D1314">
            <v>1871.0299999999997</v>
          </cell>
          <cell r="E1314">
            <v>867.99</v>
          </cell>
          <cell r="F1314"/>
        </row>
        <row r="1315">
          <cell r="A1315" t="str">
            <v>TDU8B44</v>
          </cell>
          <cell r="B1315">
            <v>1689.73</v>
          </cell>
          <cell r="C1315">
            <v>1587.73</v>
          </cell>
          <cell r="D1315">
            <v>1709.88</v>
          </cell>
          <cell r="E1315">
            <v>740</v>
          </cell>
          <cell r="F1315"/>
        </row>
        <row r="1316">
          <cell r="A1316" t="str">
            <v>TDU8B45</v>
          </cell>
          <cell r="B1316">
            <v>1431.55</v>
          </cell>
          <cell r="C1316">
            <v>1420.3899999999999</v>
          </cell>
          <cell r="D1316">
            <v>1270.43</v>
          </cell>
          <cell r="E1316">
            <v>329.97</v>
          </cell>
          <cell r="F1316"/>
        </row>
        <row r="1317">
          <cell r="A1317" t="str">
            <v>TDU8B46</v>
          </cell>
          <cell r="B1317">
            <v>1398.9</v>
          </cell>
          <cell r="C1317">
            <v>1238.26</v>
          </cell>
          <cell r="D1317">
            <v>1491.13</v>
          </cell>
          <cell r="E1317">
            <v>725.17</v>
          </cell>
          <cell r="F1317"/>
        </row>
        <row r="1318">
          <cell r="A1318" t="str">
            <v>TDU8B47</v>
          </cell>
          <cell r="B1318">
            <v>1799.97</v>
          </cell>
          <cell r="C1318">
            <v>1739.98</v>
          </cell>
          <cell r="D1318">
            <v>1689.96</v>
          </cell>
          <cell r="E1318">
            <v>870</v>
          </cell>
          <cell r="F1318"/>
        </row>
        <row r="1319">
          <cell r="A1319" t="str">
            <v>TDU8B48</v>
          </cell>
          <cell r="B1319">
            <v>1808.6100000000001</v>
          </cell>
          <cell r="C1319">
            <v>1689.97</v>
          </cell>
          <cell r="D1319">
            <v>1559.97</v>
          </cell>
          <cell r="E1319">
            <v>849.9</v>
          </cell>
          <cell r="F1319"/>
        </row>
        <row r="1320">
          <cell r="A1320" t="str">
            <v>TDU8B49</v>
          </cell>
          <cell r="B1320">
            <v>1399.17</v>
          </cell>
          <cell r="C1320">
            <v>1318.49</v>
          </cell>
          <cell r="D1320">
            <v>1683.33</v>
          </cell>
          <cell r="E1320">
            <v>939.97</v>
          </cell>
          <cell r="F1320"/>
        </row>
        <row r="1321">
          <cell r="A1321" t="str">
            <v>TDU8B51</v>
          </cell>
          <cell r="B1321">
            <v>1437.7199999999998</v>
          </cell>
          <cell r="C1321">
            <v>1409.98</v>
          </cell>
          <cell r="D1321">
            <v>1659.99</v>
          </cell>
          <cell r="E1321">
            <v>698.96</v>
          </cell>
          <cell r="F1321"/>
        </row>
        <row r="1322">
          <cell r="A1322" t="str">
            <v>TDU8B52</v>
          </cell>
          <cell r="B1322">
            <v>2026.99</v>
          </cell>
          <cell r="C1322">
            <v>1604.95</v>
          </cell>
          <cell r="D1322">
            <v>1708.04</v>
          </cell>
          <cell r="E1322">
            <v>948.99</v>
          </cell>
          <cell r="F1322"/>
        </row>
        <row r="1323">
          <cell r="A1323" t="str">
            <v>TDU8B53</v>
          </cell>
          <cell r="B1323">
            <v>1144.8999999999999</v>
          </cell>
          <cell r="C1323">
            <v>1378.69</v>
          </cell>
          <cell r="D1323">
            <v>1678.6200000000001</v>
          </cell>
          <cell r="E1323">
            <v>848.43999999999994</v>
          </cell>
          <cell r="F1323"/>
        </row>
        <row r="1324">
          <cell r="A1324" t="str">
            <v>TDU8B54</v>
          </cell>
          <cell r="B1324"/>
          <cell r="C1324">
            <v>572.72</v>
          </cell>
          <cell r="D1324">
            <v>288.57</v>
          </cell>
          <cell r="E1324">
            <v>505.17</v>
          </cell>
          <cell r="F1324"/>
        </row>
        <row r="1325">
          <cell r="A1325" t="str">
            <v>TDU8B55</v>
          </cell>
          <cell r="B1325">
            <v>1566.0499999999997</v>
          </cell>
          <cell r="C1325">
            <v>1315.6299999999999</v>
          </cell>
          <cell r="D1325">
            <v>1931.8899999999999</v>
          </cell>
          <cell r="E1325">
            <v>912.63000000000011</v>
          </cell>
          <cell r="F1325"/>
        </row>
        <row r="1326">
          <cell r="A1326" t="str">
            <v>TDU8B56</v>
          </cell>
          <cell r="B1326">
            <v>1496.47</v>
          </cell>
          <cell r="C1326">
            <v>1470</v>
          </cell>
          <cell r="D1326">
            <v>1688.83</v>
          </cell>
          <cell r="E1326">
            <v>900</v>
          </cell>
          <cell r="F1326"/>
        </row>
        <row r="1327">
          <cell r="A1327" t="str">
            <v>TDU8B58</v>
          </cell>
          <cell r="B1327">
            <v>1326.48</v>
          </cell>
          <cell r="C1327">
            <v>1290</v>
          </cell>
          <cell r="D1327">
            <v>1369.83</v>
          </cell>
          <cell r="E1327">
            <v>541</v>
          </cell>
          <cell r="F1327"/>
        </row>
        <row r="1328">
          <cell r="A1328" t="str">
            <v>TDU8B60</v>
          </cell>
          <cell r="B1328">
            <v>1739.42</v>
          </cell>
          <cell r="C1328">
            <v>1478.5800000000002</v>
          </cell>
          <cell r="D1328">
            <v>1579.42</v>
          </cell>
          <cell r="E1328">
            <v>809.97</v>
          </cell>
          <cell r="F1328"/>
        </row>
        <row r="1329">
          <cell r="A1329" t="str">
            <v>TDU8B65</v>
          </cell>
          <cell r="B1329">
            <v>1678.8200000000002</v>
          </cell>
          <cell r="C1329">
            <v>1589.92</v>
          </cell>
          <cell r="D1329">
            <v>1091.21</v>
          </cell>
          <cell r="E1329">
            <v>939.98</v>
          </cell>
          <cell r="F1329"/>
        </row>
        <row r="1330">
          <cell r="A1330" t="str">
            <v>TDU8B68</v>
          </cell>
          <cell r="B1330">
            <v>1041.5</v>
          </cell>
          <cell r="C1330">
            <v>1020.84</v>
          </cell>
          <cell r="D1330">
            <v>1348.95</v>
          </cell>
          <cell r="E1330">
            <v>663</v>
          </cell>
          <cell r="F1330"/>
        </row>
        <row r="1331">
          <cell r="A1331" t="str">
            <v>TDU8B71</v>
          </cell>
          <cell r="B1331">
            <v>2164.6099999999997</v>
          </cell>
          <cell r="C1331">
            <v>2130.1899999999996</v>
          </cell>
          <cell r="D1331">
            <v>2665.73</v>
          </cell>
          <cell r="E1331">
            <v>1049.4099999999999</v>
          </cell>
          <cell r="F1331"/>
        </row>
        <row r="1332">
          <cell r="A1332" t="str">
            <v>TDU8B73</v>
          </cell>
          <cell r="B1332">
            <v>1439.1599999999999</v>
          </cell>
          <cell r="C1332">
            <v>1449.99</v>
          </cell>
          <cell r="D1332">
            <v>1788.37</v>
          </cell>
          <cell r="E1332">
            <v>560</v>
          </cell>
          <cell r="F1332"/>
        </row>
        <row r="1333">
          <cell r="A1333" t="str">
            <v>TDU8B75</v>
          </cell>
          <cell r="B1333">
            <v>1781.62</v>
          </cell>
          <cell r="C1333">
            <v>1789.98</v>
          </cell>
          <cell r="D1333">
            <v>1648.46</v>
          </cell>
          <cell r="E1333">
            <v>779.98</v>
          </cell>
          <cell r="F1333"/>
        </row>
        <row r="1334">
          <cell r="A1334" t="str">
            <v>TDU8B76</v>
          </cell>
          <cell r="B1334">
            <v>1755.9300000000003</v>
          </cell>
          <cell r="C1334">
            <v>1638.77</v>
          </cell>
          <cell r="D1334">
            <v>1509.21</v>
          </cell>
          <cell r="E1334">
            <v>850</v>
          </cell>
          <cell r="F1334"/>
        </row>
        <row r="1335">
          <cell r="A1335" t="str">
            <v>TDU8B78</v>
          </cell>
          <cell r="B1335">
            <v>1571.07</v>
          </cell>
          <cell r="C1335">
            <v>1521.7</v>
          </cell>
          <cell r="D1335">
            <v>1097.17</v>
          </cell>
          <cell r="E1335">
            <v>709.97</v>
          </cell>
          <cell r="F1335"/>
        </row>
        <row r="1336">
          <cell r="A1336" t="str">
            <v>TDU8B83</v>
          </cell>
          <cell r="B1336">
            <v>809.77</v>
          </cell>
          <cell r="C1336">
            <v>719.66</v>
          </cell>
          <cell r="D1336">
            <v>720</v>
          </cell>
          <cell r="E1336">
            <v>553.12</v>
          </cell>
          <cell r="F1336"/>
        </row>
        <row r="1337">
          <cell r="A1337" t="str">
            <v>TDU8B84</v>
          </cell>
          <cell r="B1337">
            <v>1493.8700000000001</v>
          </cell>
          <cell r="C1337">
            <v>1310</v>
          </cell>
          <cell r="D1337">
            <v>1580</v>
          </cell>
          <cell r="E1337">
            <v>690</v>
          </cell>
          <cell r="F1337"/>
        </row>
        <row r="1338">
          <cell r="A1338" t="str">
            <v>TDU8B96</v>
          </cell>
          <cell r="B1338">
            <v>1890.9</v>
          </cell>
          <cell r="C1338">
            <v>1583.1799999999998</v>
          </cell>
          <cell r="D1338">
            <v>1789.76</v>
          </cell>
          <cell r="E1338">
            <v>900</v>
          </cell>
          <cell r="F1338"/>
        </row>
        <row r="1339">
          <cell r="A1339" t="str">
            <v>TDU8B98</v>
          </cell>
          <cell r="B1339">
            <v>1549.98</v>
          </cell>
          <cell r="C1339">
            <v>1579.98</v>
          </cell>
          <cell r="D1339">
            <v>2018.8100000000002</v>
          </cell>
          <cell r="E1339">
            <v>809.97</v>
          </cell>
          <cell r="F1339"/>
        </row>
        <row r="1340">
          <cell r="A1340" t="str">
            <v>TDU8C07</v>
          </cell>
          <cell r="B1340">
            <v>1240.8400000000001</v>
          </cell>
          <cell r="C1340">
            <v>1119.99</v>
          </cell>
          <cell r="D1340">
            <v>1220.97</v>
          </cell>
          <cell r="E1340">
            <v>760.51</v>
          </cell>
          <cell r="F1340"/>
        </row>
        <row r="1341">
          <cell r="A1341" t="str">
            <v>TDU8C08</v>
          </cell>
          <cell r="B1341">
            <v>50</v>
          </cell>
          <cell r="C1341">
            <v>1091.8</v>
          </cell>
          <cell r="D1341">
            <v>1601.04</v>
          </cell>
          <cell r="E1341">
            <v>946.62</v>
          </cell>
          <cell r="F1341"/>
        </row>
        <row r="1342">
          <cell r="A1342" t="str">
            <v>TDU8C11</v>
          </cell>
          <cell r="B1342">
            <v>1347.71</v>
          </cell>
          <cell r="C1342">
            <v>1180.07</v>
          </cell>
          <cell r="D1342">
            <v>949.90000000000009</v>
          </cell>
          <cell r="E1342">
            <v>592.03</v>
          </cell>
          <cell r="F1342"/>
        </row>
        <row r="1343">
          <cell r="A1343" t="str">
            <v>TDU8C57</v>
          </cell>
          <cell r="B1343">
            <v>1598.21</v>
          </cell>
          <cell r="C1343">
            <v>1640</v>
          </cell>
          <cell r="D1343">
            <v>780</v>
          </cell>
          <cell r="E1343">
            <v>637.84</v>
          </cell>
          <cell r="F1343"/>
        </row>
        <row r="1344">
          <cell r="A1344" t="str">
            <v>TDU8C60</v>
          </cell>
          <cell r="B1344">
            <v>1154</v>
          </cell>
          <cell r="C1344">
            <v>1290</v>
          </cell>
          <cell r="D1344">
            <v>1480</v>
          </cell>
          <cell r="E1344">
            <v>680</v>
          </cell>
          <cell r="F1344"/>
        </row>
        <row r="1345">
          <cell r="A1345" t="str">
            <v>TDU8C98</v>
          </cell>
          <cell r="B1345"/>
          <cell r="C1345">
            <v>902.91000000000008</v>
          </cell>
          <cell r="D1345">
            <v>741.77</v>
          </cell>
          <cell r="E1345">
            <v>514.54999999999995</v>
          </cell>
          <cell r="F1345"/>
        </row>
        <row r="1346">
          <cell r="A1346" t="str">
            <v>TDU8D05</v>
          </cell>
          <cell r="B1346">
            <v>920</v>
          </cell>
          <cell r="C1346">
            <v>1180</v>
          </cell>
          <cell r="D1346">
            <v>1172.52</v>
          </cell>
          <cell r="E1346">
            <v>680</v>
          </cell>
          <cell r="F1346"/>
        </row>
        <row r="1347">
          <cell r="A1347" t="str">
            <v>TDU8D07</v>
          </cell>
          <cell r="B1347">
            <v>300</v>
          </cell>
          <cell r="C1347">
            <v>1712.58</v>
          </cell>
          <cell r="D1347">
            <v>2225.6499999999996</v>
          </cell>
          <cell r="E1347">
            <v>707.2</v>
          </cell>
          <cell r="F1347"/>
        </row>
        <row r="1348">
          <cell r="A1348" t="str">
            <v>TDU8D13</v>
          </cell>
          <cell r="B1348">
            <v>1373.24</v>
          </cell>
          <cell r="C1348">
            <v>1500.15</v>
          </cell>
          <cell r="D1348">
            <v>1612.1599999999999</v>
          </cell>
          <cell r="E1348">
            <v>628.46</v>
          </cell>
          <cell r="F1348"/>
        </row>
        <row r="1349">
          <cell r="A1349" t="str">
            <v>TDU8D14</v>
          </cell>
          <cell r="B1349">
            <v>1789.7199999999998</v>
          </cell>
          <cell r="C1349">
            <v>958.14</v>
          </cell>
          <cell r="D1349">
            <v>1642.8999999999999</v>
          </cell>
          <cell r="E1349">
            <v>831.28</v>
          </cell>
          <cell r="F1349"/>
        </row>
        <row r="1350">
          <cell r="A1350" t="str">
            <v>TDU8D15</v>
          </cell>
          <cell r="B1350">
            <v>1191.3</v>
          </cell>
          <cell r="C1350">
            <v>780.29000000000008</v>
          </cell>
          <cell r="D1350">
            <v>1048.19</v>
          </cell>
          <cell r="E1350">
            <v>840</v>
          </cell>
          <cell r="F1350"/>
        </row>
        <row r="1351">
          <cell r="A1351" t="str">
            <v>TDU8D16</v>
          </cell>
          <cell r="B1351">
            <v>730</v>
          </cell>
          <cell r="C1351">
            <v>493</v>
          </cell>
          <cell r="D1351">
            <v>1365.68</v>
          </cell>
          <cell r="E1351">
            <v>620</v>
          </cell>
          <cell r="F1351"/>
        </row>
        <row r="1352">
          <cell r="A1352" t="str">
            <v>TDU8D19</v>
          </cell>
          <cell r="B1352">
            <v>600</v>
          </cell>
          <cell r="C1352">
            <v>680</v>
          </cell>
          <cell r="D1352">
            <v>1073.18</v>
          </cell>
          <cell r="E1352">
            <v>282.02999999999997</v>
          </cell>
          <cell r="F1352"/>
        </row>
        <row r="1353">
          <cell r="A1353" t="str">
            <v>TDU8D20</v>
          </cell>
          <cell r="B1353">
            <v>1310</v>
          </cell>
          <cell r="C1353">
            <v>1233</v>
          </cell>
          <cell r="D1353">
            <v>1183</v>
          </cell>
          <cell r="E1353"/>
          <cell r="F1353"/>
        </row>
        <row r="1354">
          <cell r="A1354" t="str">
            <v>TDU8D24</v>
          </cell>
          <cell r="B1354">
            <v>1050</v>
          </cell>
          <cell r="C1354">
            <v>1024.1099999999999</v>
          </cell>
          <cell r="D1354">
            <v>1286.9599999999998</v>
          </cell>
          <cell r="E1354">
            <v>596.76</v>
          </cell>
          <cell r="F1354"/>
        </row>
        <row r="1355">
          <cell r="A1355" t="str">
            <v>TDU8D25</v>
          </cell>
          <cell r="B1355">
            <v>935.83</v>
          </cell>
          <cell r="C1355">
            <v>1030</v>
          </cell>
          <cell r="D1355">
            <v>1505.03</v>
          </cell>
          <cell r="E1355">
            <v>876</v>
          </cell>
          <cell r="F1355"/>
        </row>
        <row r="1356">
          <cell r="A1356" t="str">
            <v>TDU8D27</v>
          </cell>
          <cell r="B1356">
            <v>501.41</v>
          </cell>
          <cell r="C1356">
            <v>396.27</v>
          </cell>
          <cell r="D1356">
            <v>736.25</v>
          </cell>
          <cell r="E1356">
            <v>406.04</v>
          </cell>
          <cell r="F1356"/>
        </row>
        <row r="1357">
          <cell r="A1357" t="str">
            <v>TDU8D28</v>
          </cell>
          <cell r="B1357"/>
          <cell r="C1357">
            <v>950</v>
          </cell>
          <cell r="D1357">
            <v>260.11</v>
          </cell>
          <cell r="E1357">
            <v>500.36</v>
          </cell>
          <cell r="F1357"/>
        </row>
        <row r="1358">
          <cell r="A1358" t="str">
            <v>TDU8D29</v>
          </cell>
          <cell r="B1358">
            <v>1020</v>
          </cell>
          <cell r="C1358">
            <v>420</v>
          </cell>
          <cell r="D1358">
            <v>1160</v>
          </cell>
          <cell r="E1358">
            <v>445</v>
          </cell>
          <cell r="F1358"/>
        </row>
        <row r="1359">
          <cell r="A1359" t="str">
            <v>TDU8D32</v>
          </cell>
          <cell r="B1359">
            <v>1649.18</v>
          </cell>
          <cell r="C1359">
            <v>1420</v>
          </cell>
          <cell r="D1359">
            <v>1462.3</v>
          </cell>
          <cell r="E1359">
            <v>756.69</v>
          </cell>
          <cell r="F1359"/>
        </row>
        <row r="1360">
          <cell r="A1360" t="str">
            <v>TDU8D37</v>
          </cell>
          <cell r="B1360">
            <v>747.66</v>
          </cell>
          <cell r="C1360">
            <v>1053</v>
          </cell>
          <cell r="D1360">
            <v>1089.01</v>
          </cell>
          <cell r="E1360">
            <v>370</v>
          </cell>
          <cell r="F1360"/>
        </row>
        <row r="1361">
          <cell r="A1361" t="str">
            <v>TDU8D39</v>
          </cell>
          <cell r="B1361">
            <v>1114.79</v>
          </cell>
          <cell r="C1361">
            <v>1177.99</v>
          </cell>
          <cell r="D1361">
            <v>1034.93</v>
          </cell>
          <cell r="E1361">
            <v>243.31</v>
          </cell>
          <cell r="F1361"/>
        </row>
        <row r="1362">
          <cell r="A1362" t="str">
            <v>TDU8D44</v>
          </cell>
          <cell r="B1362">
            <v>587.70000000000005</v>
          </cell>
          <cell r="C1362">
            <v>406</v>
          </cell>
          <cell r="D1362">
            <v>1016</v>
          </cell>
          <cell r="E1362">
            <v>494.78999999999996</v>
          </cell>
          <cell r="F1362"/>
        </row>
        <row r="1363">
          <cell r="A1363" t="str">
            <v>TDU8D46</v>
          </cell>
          <cell r="B1363">
            <v>1190</v>
          </cell>
          <cell r="C1363">
            <v>1123</v>
          </cell>
          <cell r="D1363">
            <v>1306</v>
          </cell>
          <cell r="E1363">
            <v>640</v>
          </cell>
          <cell r="F1363"/>
        </row>
        <row r="1364">
          <cell r="A1364" t="str">
            <v>TDU8D47</v>
          </cell>
          <cell r="B1364">
            <v>400.03</v>
          </cell>
          <cell r="C1364">
            <v>628.62</v>
          </cell>
          <cell r="D1364">
            <v>1197.1099999999999</v>
          </cell>
          <cell r="E1364">
            <v>476.1</v>
          </cell>
          <cell r="F1364"/>
        </row>
        <row r="1365">
          <cell r="A1365" t="str">
            <v>TDU8D48</v>
          </cell>
          <cell r="B1365">
            <v>1490</v>
          </cell>
          <cell r="C1365">
            <v>1320</v>
          </cell>
          <cell r="D1365">
            <v>1130</v>
          </cell>
          <cell r="E1365">
            <v>600</v>
          </cell>
          <cell r="F1365"/>
        </row>
        <row r="1366">
          <cell r="A1366" t="str">
            <v>TDU8D49</v>
          </cell>
          <cell r="B1366">
            <v>725.18</v>
          </cell>
          <cell r="C1366">
            <v>1753.4</v>
          </cell>
          <cell r="D1366">
            <v>294.53999999999996</v>
          </cell>
          <cell r="E1366"/>
          <cell r="F1366"/>
        </row>
        <row r="1367">
          <cell r="A1367" t="str">
            <v>TDU8D50</v>
          </cell>
          <cell r="B1367">
            <v>647.58999999999992</v>
          </cell>
          <cell r="C1367">
            <v>580.12</v>
          </cell>
          <cell r="D1367">
            <v>811.00000000000011</v>
          </cell>
          <cell r="E1367">
            <v>716.4</v>
          </cell>
          <cell r="F1367"/>
        </row>
        <row r="1368">
          <cell r="A1368" t="str">
            <v>TDU8D51</v>
          </cell>
          <cell r="B1368">
            <v>899.99</v>
          </cell>
          <cell r="C1368">
            <v>920</v>
          </cell>
          <cell r="D1368">
            <v>1020</v>
          </cell>
          <cell r="E1368">
            <v>590</v>
          </cell>
          <cell r="F1368"/>
        </row>
        <row r="1369">
          <cell r="A1369" t="str">
            <v>TDU8D52</v>
          </cell>
          <cell r="B1369">
            <v>932.4</v>
          </cell>
          <cell r="C1369">
            <v>928.71</v>
          </cell>
          <cell r="D1369">
            <v>1152.73</v>
          </cell>
          <cell r="E1369">
            <v>416.16999999999996</v>
          </cell>
          <cell r="F1369"/>
        </row>
        <row r="1370">
          <cell r="A1370" t="str">
            <v>TDU8D53</v>
          </cell>
          <cell r="B1370">
            <v>786.39</v>
          </cell>
          <cell r="C1370">
            <v>1251.0900000000001</v>
          </cell>
          <cell r="D1370">
            <v>1328.34</v>
          </cell>
          <cell r="E1370">
            <v>593.04999999999995</v>
          </cell>
          <cell r="F1370"/>
        </row>
        <row r="1371">
          <cell r="A1371" t="str">
            <v>TDU8D54</v>
          </cell>
          <cell r="B1371">
            <v>1459.02</v>
          </cell>
          <cell r="C1371">
            <v>1439.84</v>
          </cell>
          <cell r="D1371">
            <v>1559.0100000000002</v>
          </cell>
          <cell r="E1371">
            <v>889.96</v>
          </cell>
          <cell r="F1371"/>
        </row>
        <row r="1372">
          <cell r="A1372" t="str">
            <v>TDU8D56</v>
          </cell>
          <cell r="B1372">
            <v>980</v>
          </cell>
          <cell r="C1372">
            <v>1346.6100000000001</v>
          </cell>
          <cell r="D1372">
            <v>2324.14</v>
          </cell>
          <cell r="E1372">
            <v>1324.6499999999999</v>
          </cell>
          <cell r="F1372"/>
        </row>
        <row r="1373">
          <cell r="A1373" t="str">
            <v>TDU8D57</v>
          </cell>
          <cell r="B1373">
            <v>719.17000000000007</v>
          </cell>
          <cell r="C1373">
            <v>1289.69</v>
          </cell>
          <cell r="D1373">
            <v>1474.14</v>
          </cell>
          <cell r="E1373">
            <v>721.18999999999994</v>
          </cell>
          <cell r="F1373"/>
        </row>
        <row r="1374">
          <cell r="A1374" t="str">
            <v>TDU8D58</v>
          </cell>
          <cell r="B1374">
            <v>1365.26</v>
          </cell>
          <cell r="C1374">
            <v>1778.6499999999999</v>
          </cell>
          <cell r="D1374">
            <v>1490.22</v>
          </cell>
          <cell r="E1374">
            <v>548.14</v>
          </cell>
          <cell r="F1374"/>
        </row>
        <row r="1375">
          <cell r="A1375" t="str">
            <v>TDU8D59</v>
          </cell>
          <cell r="B1375">
            <v>1428.85</v>
          </cell>
          <cell r="C1375">
            <v>1255</v>
          </cell>
          <cell r="D1375">
            <v>1592</v>
          </cell>
          <cell r="E1375">
            <v>915.12</v>
          </cell>
          <cell r="F1375"/>
        </row>
        <row r="1376">
          <cell r="A1376" t="str">
            <v>TDU8D60</v>
          </cell>
          <cell r="B1376">
            <v>1080.6100000000001</v>
          </cell>
          <cell r="C1376">
            <v>688.63</v>
          </cell>
          <cell r="D1376">
            <v>918.75</v>
          </cell>
          <cell r="E1376">
            <v>399.02</v>
          </cell>
          <cell r="F1376"/>
        </row>
        <row r="1377">
          <cell r="A1377" t="str">
            <v>TDU8D61</v>
          </cell>
          <cell r="B1377">
            <v>1510</v>
          </cell>
          <cell r="C1377">
            <v>1360</v>
          </cell>
          <cell r="D1377">
            <v>1530</v>
          </cell>
          <cell r="E1377">
            <v>920</v>
          </cell>
          <cell r="F1377"/>
        </row>
        <row r="1378">
          <cell r="A1378" t="str">
            <v>TDU8D62</v>
          </cell>
          <cell r="B1378">
            <v>1290</v>
          </cell>
          <cell r="C1378">
            <v>1242</v>
          </cell>
          <cell r="D1378">
            <v>1992.2</v>
          </cell>
          <cell r="E1378">
            <v>923</v>
          </cell>
          <cell r="F1378"/>
        </row>
        <row r="1379">
          <cell r="A1379" t="str">
            <v>TDU8D64</v>
          </cell>
          <cell r="B1379">
            <v>150</v>
          </cell>
          <cell r="C1379">
            <v>826.26</v>
          </cell>
          <cell r="D1379">
            <v>1060</v>
          </cell>
          <cell r="E1379">
            <v>600.04</v>
          </cell>
          <cell r="F1379"/>
        </row>
        <row r="1380">
          <cell r="A1380" t="str">
            <v>TDU8D65</v>
          </cell>
          <cell r="B1380">
            <v>1139.42</v>
          </cell>
          <cell r="C1380">
            <v>989.28000000000009</v>
          </cell>
          <cell r="D1380">
            <v>963.69</v>
          </cell>
          <cell r="E1380">
            <v>436.77</v>
          </cell>
          <cell r="F1380"/>
        </row>
        <row r="1381">
          <cell r="A1381" t="str">
            <v>TDU8D66</v>
          </cell>
          <cell r="B1381">
            <v>1550</v>
          </cell>
          <cell r="C1381">
            <v>845</v>
          </cell>
          <cell r="D1381">
            <v>845</v>
          </cell>
          <cell r="E1381">
            <v>496.02</v>
          </cell>
          <cell r="F1381"/>
        </row>
        <row r="1382">
          <cell r="A1382" t="str">
            <v>TDU8D69</v>
          </cell>
          <cell r="B1382">
            <v>870</v>
          </cell>
          <cell r="C1382">
            <v>860</v>
          </cell>
          <cell r="D1382">
            <v>1313</v>
          </cell>
          <cell r="E1382">
            <v>550</v>
          </cell>
          <cell r="F1382"/>
        </row>
        <row r="1383">
          <cell r="A1383" t="str">
            <v>TDU8D70</v>
          </cell>
          <cell r="B1383">
            <v>1270.42</v>
          </cell>
          <cell r="C1383">
            <v>1100.3200000000002</v>
          </cell>
          <cell r="D1383">
            <v>999.67</v>
          </cell>
          <cell r="E1383">
            <v>624.98</v>
          </cell>
          <cell r="F1383"/>
        </row>
        <row r="1384">
          <cell r="A1384" t="str">
            <v>TDU8D71</v>
          </cell>
          <cell r="B1384">
            <v>1677.0800000000002</v>
          </cell>
          <cell r="C1384">
            <v>2604.7400000000002</v>
          </cell>
          <cell r="D1384">
            <v>2534.21</v>
          </cell>
          <cell r="E1384">
            <v>520.48</v>
          </cell>
          <cell r="F1384"/>
        </row>
        <row r="1385">
          <cell r="A1385" t="str">
            <v>TDU8D72</v>
          </cell>
          <cell r="B1385">
            <v>2858.059999999999</v>
          </cell>
          <cell r="C1385">
            <v>1642.44</v>
          </cell>
          <cell r="D1385">
            <v>2408.2000000000003</v>
          </cell>
          <cell r="E1385">
            <v>1045.47</v>
          </cell>
          <cell r="F1385"/>
        </row>
        <row r="1386">
          <cell r="A1386" t="str">
            <v>TDU8D73</v>
          </cell>
          <cell r="B1386">
            <v>1156.95</v>
          </cell>
          <cell r="C1386">
            <v>895.15</v>
          </cell>
          <cell r="D1386">
            <v>1520</v>
          </cell>
          <cell r="E1386">
            <v>756</v>
          </cell>
          <cell r="F1386"/>
        </row>
        <row r="1387">
          <cell r="A1387" t="str">
            <v>TDU8D75</v>
          </cell>
          <cell r="B1387">
            <v>1268.5700000000002</v>
          </cell>
          <cell r="C1387">
            <v>1357.04</v>
          </cell>
          <cell r="D1387">
            <v>1642.1000000000001</v>
          </cell>
          <cell r="E1387">
            <v>757.4</v>
          </cell>
          <cell r="F1387"/>
        </row>
        <row r="1388">
          <cell r="A1388" t="str">
            <v>TDU8D76</v>
          </cell>
          <cell r="B1388">
            <v>1474.97</v>
          </cell>
          <cell r="C1388">
            <v>1419.73</v>
          </cell>
          <cell r="D1388">
            <v>1529.4500000000003</v>
          </cell>
          <cell r="E1388">
            <v>835.86</v>
          </cell>
          <cell r="F1388"/>
        </row>
        <row r="1389">
          <cell r="A1389" t="str">
            <v>TDV0B79</v>
          </cell>
          <cell r="B1389">
            <v>761.3900000000001</v>
          </cell>
          <cell r="C1389">
            <v>893.14</v>
          </cell>
          <cell r="D1389">
            <v>1572.6</v>
          </cell>
          <cell r="E1389"/>
          <cell r="F1389"/>
        </row>
        <row r="1390">
          <cell r="A1390" t="str">
            <v>TDV1C55</v>
          </cell>
          <cell r="B1390">
            <v>1715.17</v>
          </cell>
          <cell r="C1390">
            <v>1583.6799999999998</v>
          </cell>
          <cell r="D1390">
            <v>1677.19</v>
          </cell>
          <cell r="E1390">
            <v>878.42000000000007</v>
          </cell>
          <cell r="F1390"/>
        </row>
        <row r="1391">
          <cell r="A1391" t="str">
            <v>TDV1C56</v>
          </cell>
          <cell r="B1391">
            <v>1139.01</v>
          </cell>
          <cell r="C1391">
            <v>1370</v>
          </cell>
          <cell r="D1391">
            <v>2589.8099999999995</v>
          </cell>
          <cell r="E1391">
            <v>1489.0500000000002</v>
          </cell>
          <cell r="F1391"/>
        </row>
        <row r="1392">
          <cell r="A1392" t="str">
            <v>TDV8D52</v>
          </cell>
          <cell r="B1392">
            <v>1561.7</v>
          </cell>
          <cell r="C1392">
            <v>2039.5599999999997</v>
          </cell>
          <cell r="D1392">
            <v>2095.44</v>
          </cell>
          <cell r="E1392">
            <v>687.41</v>
          </cell>
          <cell r="F1392"/>
        </row>
        <row r="1393">
          <cell r="A1393" t="str">
            <v>TDW0D48</v>
          </cell>
          <cell r="B1393">
            <v>1594.0400000000002</v>
          </cell>
          <cell r="C1393">
            <v>1516.85</v>
          </cell>
          <cell r="D1393">
            <v>1734.0000000000002</v>
          </cell>
          <cell r="E1393">
            <v>798.03000000000009</v>
          </cell>
          <cell r="F1393"/>
        </row>
        <row r="1394">
          <cell r="A1394" t="str">
            <v>TDY0H02</v>
          </cell>
          <cell r="B1394">
            <v>902.54000000000008</v>
          </cell>
          <cell r="C1394">
            <v>1254.19</v>
          </cell>
          <cell r="D1394">
            <v>2154.0200000000004</v>
          </cell>
          <cell r="E1394">
            <v>1209.54</v>
          </cell>
          <cell r="F1394"/>
        </row>
        <row r="1395">
          <cell r="A1395" t="str">
            <v>TDY0H03</v>
          </cell>
          <cell r="B1395">
            <v>3589.5899999999992</v>
          </cell>
          <cell r="C1395">
            <v>3196.1899999999996</v>
          </cell>
          <cell r="D1395">
            <v>5529.6599999999989</v>
          </cell>
          <cell r="E1395">
            <v>1966.77</v>
          </cell>
          <cell r="F1395"/>
        </row>
        <row r="1396">
          <cell r="A1396" t="str">
            <v>TDY0H46</v>
          </cell>
          <cell r="B1396">
            <v>1264.1799999999998</v>
          </cell>
          <cell r="C1396">
            <v>1400.4699999999998</v>
          </cell>
          <cell r="D1396">
            <v>1976.37</v>
          </cell>
          <cell r="E1396">
            <v>964.40000000000009</v>
          </cell>
          <cell r="F1396"/>
        </row>
        <row r="1397">
          <cell r="A1397" t="str">
            <v>TDY0H77</v>
          </cell>
          <cell r="B1397">
            <v>1294.51</v>
          </cell>
          <cell r="C1397">
            <v>1168.3000000000002</v>
          </cell>
          <cell r="D1397">
            <v>1650.7399999999998</v>
          </cell>
          <cell r="E1397">
            <v>1286.25</v>
          </cell>
          <cell r="F1397"/>
        </row>
        <row r="1398">
          <cell r="A1398" t="str">
            <v>TER9C47</v>
          </cell>
          <cell r="B1398">
            <v>1522.7400000000002</v>
          </cell>
          <cell r="C1398">
            <v>1664.56</v>
          </cell>
          <cell r="D1398">
            <v>1916.83</v>
          </cell>
          <cell r="E1398">
            <v>705.06</v>
          </cell>
          <cell r="F1398"/>
        </row>
        <row r="1399">
          <cell r="A1399" t="str">
            <v>TIT0D27</v>
          </cell>
          <cell r="B1399">
            <v>1390.53</v>
          </cell>
          <cell r="C1399">
            <v>1148.08</v>
          </cell>
          <cell r="D1399">
            <v>1749.8200000000002</v>
          </cell>
          <cell r="E1399">
            <v>934.11</v>
          </cell>
          <cell r="F1399"/>
        </row>
        <row r="1400">
          <cell r="A1400" t="str">
            <v>TIV0H02</v>
          </cell>
          <cell r="B1400">
            <v>956.42</v>
          </cell>
          <cell r="C1400">
            <v>1095.6300000000001</v>
          </cell>
          <cell r="D1400">
            <v>1814.3300000000002</v>
          </cell>
          <cell r="E1400">
            <v>652.43000000000006</v>
          </cell>
          <cell r="F1400"/>
        </row>
        <row r="1401">
          <cell r="A1401" t="str">
            <v>TIX1H59</v>
          </cell>
          <cell r="B1401">
            <v>3029.9700000000003</v>
          </cell>
          <cell r="C1401">
            <v>2943.97</v>
          </cell>
          <cell r="D1401">
            <v>1760</v>
          </cell>
          <cell r="E1401">
            <v>1729.95</v>
          </cell>
          <cell r="F1401"/>
        </row>
        <row r="1402">
          <cell r="A1402" t="str">
            <v>TJA9A46</v>
          </cell>
          <cell r="B1402">
            <v>1467.1899999999998</v>
          </cell>
          <cell r="C1402">
            <v>253.37</v>
          </cell>
          <cell r="D1402">
            <v>1330.19</v>
          </cell>
          <cell r="E1402">
            <v>693.91</v>
          </cell>
          <cell r="F1402"/>
        </row>
        <row r="1403">
          <cell r="A1403" t="str">
            <v>TJF8E18</v>
          </cell>
          <cell r="B1403">
            <v>329.8</v>
          </cell>
          <cell r="C1403"/>
          <cell r="D1403">
            <v>1090</v>
          </cell>
          <cell r="E1403">
            <v>840</v>
          </cell>
          <cell r="F1403"/>
        </row>
        <row r="1404">
          <cell r="A1404" t="str">
            <v>TJH6E88</v>
          </cell>
          <cell r="B1404">
            <v>1089.99</v>
          </cell>
          <cell r="C1404">
            <v>1379.75</v>
          </cell>
          <cell r="D1404">
            <v>1604.41</v>
          </cell>
          <cell r="E1404">
            <v>185</v>
          </cell>
          <cell r="F1404"/>
        </row>
        <row r="1405">
          <cell r="A1405" t="str">
            <v>TJI4D11</v>
          </cell>
          <cell r="B1405">
            <v>619.02</v>
          </cell>
          <cell r="C1405">
            <v>378.7</v>
          </cell>
          <cell r="D1405">
            <v>545.47</v>
          </cell>
          <cell r="E1405">
            <v>550.41000000000008</v>
          </cell>
          <cell r="F1405"/>
        </row>
        <row r="1406">
          <cell r="A1406" t="str">
            <v>TKD1I50</v>
          </cell>
          <cell r="B1406">
            <v>1559.23</v>
          </cell>
          <cell r="C1406">
            <v>1259.0900000000001</v>
          </cell>
          <cell r="D1406">
            <v>1150</v>
          </cell>
          <cell r="E1406">
            <v>770</v>
          </cell>
          <cell r="F1406"/>
        </row>
        <row r="1407">
          <cell r="A1407" t="str">
            <v>TKL3G47</v>
          </cell>
          <cell r="B1407">
            <v>1367.58</v>
          </cell>
          <cell r="C1407">
            <v>1198.49</v>
          </cell>
          <cell r="D1407">
            <v>1389.3</v>
          </cell>
          <cell r="E1407">
            <v>231.43</v>
          </cell>
          <cell r="F1407"/>
        </row>
        <row r="1408">
          <cell r="A1408" t="str">
            <v>TLC6H25</v>
          </cell>
          <cell r="B1408">
            <v>1628.9199999999998</v>
          </cell>
          <cell r="C1408">
            <v>1090.1600000000001</v>
          </cell>
          <cell r="D1408">
            <v>1426.59</v>
          </cell>
          <cell r="E1408">
            <v>553.42999999999995</v>
          </cell>
          <cell r="F1408"/>
        </row>
        <row r="1409">
          <cell r="A1409" t="str">
            <v>TLS4D64</v>
          </cell>
          <cell r="B1409">
            <v>222.87</v>
          </cell>
          <cell r="C1409">
            <v>1074.4000000000001</v>
          </cell>
          <cell r="D1409">
            <v>1251.2</v>
          </cell>
          <cell r="E1409">
            <v>571.41</v>
          </cell>
          <cell r="F1409"/>
        </row>
        <row r="1410">
          <cell r="A1410" t="str">
            <v>TLV9H73</v>
          </cell>
          <cell r="B1410">
            <v>1347.04</v>
          </cell>
          <cell r="C1410">
            <v>1145.19</v>
          </cell>
          <cell r="D1410">
            <v>1856.75</v>
          </cell>
          <cell r="E1410">
            <v>1037.02</v>
          </cell>
          <cell r="F1410"/>
        </row>
        <row r="1411">
          <cell r="A1411" t="str">
            <v>TLW8I59</v>
          </cell>
          <cell r="B1411">
            <v>779.16000000000008</v>
          </cell>
          <cell r="C1411">
            <v>604.79</v>
          </cell>
          <cell r="D1411">
            <v>691.3900000000001</v>
          </cell>
          <cell r="E1411">
            <v>333.4</v>
          </cell>
          <cell r="F1411"/>
        </row>
        <row r="1412">
          <cell r="A1412" t="str">
            <v>TMG3C52</v>
          </cell>
          <cell r="B1412">
            <v>2104.77</v>
          </cell>
          <cell r="C1412">
            <v>1900.8899999999999</v>
          </cell>
          <cell r="D1412">
            <v>2682.24</v>
          </cell>
          <cell r="E1412">
            <v>1118.0900000000001</v>
          </cell>
          <cell r="F1412"/>
        </row>
        <row r="1413">
          <cell r="A1413" t="str">
            <v>TQQ7E89</v>
          </cell>
          <cell r="B1413"/>
          <cell r="C1413">
            <v>880</v>
          </cell>
          <cell r="D1413"/>
          <cell r="E1413"/>
          <cell r="F1413"/>
        </row>
        <row r="1414">
          <cell r="A1414" t="str">
            <v>TUY0F77</v>
          </cell>
          <cell r="B1414">
            <v>1230</v>
          </cell>
          <cell r="C1414">
            <v>1123</v>
          </cell>
          <cell r="D1414">
            <v>420</v>
          </cell>
          <cell r="E1414">
            <v>560</v>
          </cell>
          <cell r="F1414"/>
        </row>
        <row r="1415">
          <cell r="A1415" t="str">
            <v>TUZ1G33</v>
          </cell>
          <cell r="B1415">
            <v>1324</v>
          </cell>
          <cell r="C1415">
            <v>1123</v>
          </cell>
          <cell r="D1415">
            <v>1266</v>
          </cell>
          <cell r="E1415">
            <v>630</v>
          </cell>
          <cell r="F1415"/>
        </row>
        <row r="1416">
          <cell r="A1416" t="str">
            <v>UAI0J42</v>
          </cell>
          <cell r="B1416">
            <v>1230</v>
          </cell>
          <cell r="C1416">
            <v>1427</v>
          </cell>
          <cell r="D1416">
            <v>1355</v>
          </cell>
          <cell r="E1416">
            <v>490</v>
          </cell>
          <cell r="F1416"/>
        </row>
        <row r="1417">
          <cell r="A1417" t="str">
            <v>UAI0J43</v>
          </cell>
          <cell r="B1417">
            <v>1335.42</v>
          </cell>
          <cell r="C1417">
            <v>1190</v>
          </cell>
          <cell r="D1417">
            <v>1066.69</v>
          </cell>
          <cell r="E1417">
            <v>625.08000000000004</v>
          </cell>
          <cell r="F1417"/>
        </row>
        <row r="1418">
          <cell r="A1418" t="str">
            <v>UAI0J44</v>
          </cell>
          <cell r="B1418">
            <v>1812.8000000000002</v>
          </cell>
          <cell r="C1418">
            <v>1548.65</v>
          </cell>
          <cell r="D1418">
            <v>949.27</v>
          </cell>
          <cell r="E1418">
            <v>553.98</v>
          </cell>
          <cell r="F1418"/>
        </row>
        <row r="1419">
          <cell r="A1419" t="str">
            <v>UAI0J45</v>
          </cell>
          <cell r="B1419">
            <v>1370</v>
          </cell>
          <cell r="C1419">
            <v>1150</v>
          </cell>
          <cell r="D1419">
            <v>1680</v>
          </cell>
          <cell r="E1419">
            <v>779.86</v>
          </cell>
          <cell r="F1419"/>
        </row>
        <row r="1420">
          <cell r="A1420" t="str">
            <v>UAI0J72</v>
          </cell>
          <cell r="B1420">
            <v>1009.98</v>
          </cell>
          <cell r="C1420">
            <v>1132.48</v>
          </cell>
          <cell r="D1420">
            <v>1139.99</v>
          </cell>
          <cell r="E1420">
            <v>660</v>
          </cell>
          <cell r="F1420"/>
        </row>
        <row r="1421">
          <cell r="A1421" t="str">
            <v>UAI0J73</v>
          </cell>
          <cell r="B1421">
            <v>50</v>
          </cell>
          <cell r="C1421">
            <v>780</v>
          </cell>
          <cell r="D1421">
            <v>850</v>
          </cell>
          <cell r="E1421">
            <v>300</v>
          </cell>
          <cell r="F1421"/>
        </row>
        <row r="1422">
          <cell r="A1422" t="str">
            <v>UAI0J74</v>
          </cell>
          <cell r="B1422">
            <v>1499</v>
          </cell>
          <cell r="C1422">
            <v>1420</v>
          </cell>
          <cell r="D1422">
            <v>1382.75</v>
          </cell>
          <cell r="E1422">
            <v>573.81999999999994</v>
          </cell>
          <cell r="F1422"/>
        </row>
        <row r="1423">
          <cell r="A1423" t="str">
            <v>UAI0J75</v>
          </cell>
          <cell r="B1423">
            <v>1540</v>
          </cell>
          <cell r="C1423">
            <v>1493</v>
          </cell>
          <cell r="D1423">
            <v>1672</v>
          </cell>
          <cell r="E1423">
            <v>783</v>
          </cell>
          <cell r="F1423"/>
        </row>
        <row r="1424">
          <cell r="A1424" t="str">
            <v>UAI0J76</v>
          </cell>
          <cell r="B1424">
            <v>800</v>
          </cell>
          <cell r="C1424">
            <v>1318.55</v>
          </cell>
          <cell r="D1424">
            <v>1479</v>
          </cell>
          <cell r="E1424">
            <v>270</v>
          </cell>
          <cell r="F1424"/>
        </row>
        <row r="1425">
          <cell r="A1425" t="str">
            <v>UAI8B96</v>
          </cell>
          <cell r="B1425">
            <v>1889.18</v>
          </cell>
          <cell r="C1425">
            <v>1300.04</v>
          </cell>
          <cell r="D1425">
            <v>1821.75</v>
          </cell>
          <cell r="E1425">
            <v>940</v>
          </cell>
          <cell r="F1425"/>
        </row>
        <row r="1426">
          <cell r="A1426" t="str">
            <v>UAI8B97</v>
          </cell>
          <cell r="B1426">
            <v>1350</v>
          </cell>
          <cell r="C1426">
            <v>1197</v>
          </cell>
          <cell r="D1426">
            <v>1213</v>
          </cell>
          <cell r="E1426">
            <v>743</v>
          </cell>
          <cell r="F1426"/>
        </row>
        <row r="1427">
          <cell r="A1427" t="str">
            <v>(vazio)</v>
          </cell>
          <cell r="B1427"/>
          <cell r="C1427"/>
          <cell r="D1427"/>
          <cell r="E1427"/>
          <cell r="F1427"/>
        </row>
        <row r="1428">
          <cell r="A1428" t="str">
            <v>PVN4719</v>
          </cell>
          <cell r="B1428">
            <v>900</v>
          </cell>
          <cell r="C1428">
            <v>600</v>
          </cell>
          <cell r="D1428">
            <v>1238.24</v>
          </cell>
          <cell r="E1428">
            <v>428.81</v>
          </cell>
          <cell r="F1428"/>
        </row>
        <row r="1429">
          <cell r="A1429" t="str">
            <v>QAV2B28</v>
          </cell>
          <cell r="B1429">
            <v>840</v>
          </cell>
          <cell r="C1429">
            <v>918.80000000000007</v>
          </cell>
          <cell r="D1429">
            <v>1069.95</v>
          </cell>
          <cell r="E1429">
            <v>460</v>
          </cell>
          <cell r="F1429"/>
        </row>
        <row r="1430">
          <cell r="A1430" t="str">
            <v>SYB4B94</v>
          </cell>
          <cell r="B1430">
            <v>1420</v>
          </cell>
          <cell r="C1430">
            <v>1539.98</v>
          </cell>
          <cell r="D1430">
            <v>1400</v>
          </cell>
          <cell r="E1430">
            <v>719.65</v>
          </cell>
          <cell r="F1430"/>
        </row>
        <row r="1431">
          <cell r="A1431" t="str">
            <v>SHN5E09</v>
          </cell>
          <cell r="B1431">
            <v>1160</v>
          </cell>
          <cell r="C1431">
            <v>919.79</v>
          </cell>
          <cell r="D1431">
            <v>446.9</v>
          </cell>
          <cell r="E1431"/>
          <cell r="F1431"/>
        </row>
        <row r="1432">
          <cell r="A1432" t="str">
            <v>PHR2499</v>
          </cell>
          <cell r="B1432">
            <v>320</v>
          </cell>
          <cell r="C1432">
            <v>964.1400000000001</v>
          </cell>
          <cell r="D1432">
            <v>746.59</v>
          </cell>
          <cell r="E1432">
            <v>350</v>
          </cell>
          <cell r="F1432"/>
        </row>
        <row r="1433">
          <cell r="A1433" t="str">
            <v>PAD5J95</v>
          </cell>
          <cell r="B1433">
            <v>300</v>
          </cell>
          <cell r="C1433">
            <v>300</v>
          </cell>
          <cell r="D1433">
            <v>600</v>
          </cell>
          <cell r="E1433">
            <v>323.37</v>
          </cell>
          <cell r="F1433"/>
        </row>
        <row r="1434">
          <cell r="A1434" t="str">
            <v>TBO2J43</v>
          </cell>
          <cell r="B1434">
            <v>172.4</v>
          </cell>
          <cell r="C1434"/>
          <cell r="D1434"/>
          <cell r="E1434"/>
          <cell r="F1434"/>
        </row>
        <row r="1435">
          <cell r="A1435" t="str">
            <v>LRZ3F60</v>
          </cell>
          <cell r="B1435">
            <v>1439.96</v>
          </cell>
          <cell r="C1435">
            <v>1449.4</v>
          </cell>
          <cell r="D1435">
            <v>1498.07</v>
          </cell>
          <cell r="E1435">
            <v>949.91</v>
          </cell>
          <cell r="F1435"/>
        </row>
        <row r="1436">
          <cell r="A1436" t="str">
            <v>RFB7G98</v>
          </cell>
          <cell r="B1436">
            <v>1012.53</v>
          </cell>
          <cell r="C1436">
            <v>1163</v>
          </cell>
          <cell r="D1436">
            <v>1296</v>
          </cell>
          <cell r="E1436">
            <v>906</v>
          </cell>
          <cell r="F1436"/>
        </row>
        <row r="1437">
          <cell r="A1437" t="str">
            <v>IZE4A99</v>
          </cell>
          <cell r="B1437">
            <v>922.68999999999994</v>
          </cell>
          <cell r="C1437">
            <v>575.23</v>
          </cell>
          <cell r="D1437">
            <v>269.08</v>
          </cell>
          <cell r="E1437">
            <v>290</v>
          </cell>
          <cell r="F1437"/>
        </row>
        <row r="1438">
          <cell r="A1438" t="str">
            <v>SGI5J53</v>
          </cell>
          <cell r="B1438">
            <v>712.54</v>
          </cell>
          <cell r="C1438"/>
          <cell r="D1438"/>
          <cell r="E1438"/>
          <cell r="F1438"/>
        </row>
        <row r="1439">
          <cell r="A1439" t="str">
            <v>GBK2I65</v>
          </cell>
          <cell r="B1439">
            <v>1220</v>
          </cell>
          <cell r="C1439">
            <v>2610</v>
          </cell>
          <cell r="D1439">
            <v>1810</v>
          </cell>
          <cell r="E1439">
            <v>1757.9499999999998</v>
          </cell>
          <cell r="F1439"/>
        </row>
        <row r="1440">
          <cell r="A1440" t="str">
            <v>IZD4E01</v>
          </cell>
          <cell r="B1440">
            <v>938.34</v>
          </cell>
          <cell r="C1440">
            <v>1049.6399999999999</v>
          </cell>
          <cell r="D1440">
            <v>1567.44</v>
          </cell>
          <cell r="E1440">
            <v>1034.74</v>
          </cell>
          <cell r="F1440"/>
        </row>
        <row r="1441">
          <cell r="A1441" t="str">
            <v>QXJ0I47</v>
          </cell>
          <cell r="B1441">
            <v>1000</v>
          </cell>
          <cell r="C1441">
            <v>1040</v>
          </cell>
          <cell r="D1441">
            <v>800</v>
          </cell>
          <cell r="E1441">
            <v>266.01</v>
          </cell>
          <cell r="F1441"/>
        </row>
        <row r="1442">
          <cell r="A1442" t="str">
            <v>ECT6D91</v>
          </cell>
          <cell r="B1442">
            <v>1680</v>
          </cell>
          <cell r="C1442">
            <v>1440</v>
          </cell>
          <cell r="D1442">
            <v>1330</v>
          </cell>
          <cell r="E1442"/>
          <cell r="F1442"/>
        </row>
        <row r="1443">
          <cell r="A1443" t="str">
            <v>FCZ3H65</v>
          </cell>
          <cell r="B1443">
            <v>1127</v>
          </cell>
          <cell r="C1443">
            <v>1106</v>
          </cell>
          <cell r="D1443">
            <v>1225</v>
          </cell>
          <cell r="E1443">
            <v>485</v>
          </cell>
          <cell r="F1443"/>
        </row>
        <row r="1444">
          <cell r="A1444" t="str">
            <v>GER0070</v>
          </cell>
          <cell r="B1444">
            <v>200</v>
          </cell>
          <cell r="C1444"/>
          <cell r="D1444">
            <v>946.41</v>
          </cell>
          <cell r="E1444"/>
          <cell r="F1444"/>
        </row>
        <row r="1445">
          <cell r="A1445" t="str">
            <v>UDT2B04</v>
          </cell>
          <cell r="B1445">
            <v>1514.83</v>
          </cell>
          <cell r="C1445">
            <v>1258</v>
          </cell>
          <cell r="D1445">
            <v>1363.97</v>
          </cell>
          <cell r="E1445">
            <v>502.8900000000001</v>
          </cell>
          <cell r="F1445"/>
        </row>
        <row r="1446">
          <cell r="A1446" t="str">
            <v>TEY8D65</v>
          </cell>
          <cell r="B1446">
            <v>817.81</v>
          </cell>
          <cell r="C1446">
            <v>806.45</v>
          </cell>
          <cell r="D1446">
            <v>832.85</v>
          </cell>
          <cell r="E1446">
            <v>618.47</v>
          </cell>
          <cell r="F1446"/>
        </row>
        <row r="1447">
          <cell r="A1447" t="str">
            <v>QMY6C31</v>
          </cell>
          <cell r="B1447">
            <v>206.09</v>
          </cell>
          <cell r="C1447"/>
          <cell r="D1447"/>
          <cell r="E1447"/>
          <cell r="F1447"/>
        </row>
        <row r="1448">
          <cell r="A1448" t="str">
            <v>UEU6A35</v>
          </cell>
          <cell r="B1448">
            <v>457.05</v>
          </cell>
          <cell r="C1448">
            <v>236.02</v>
          </cell>
          <cell r="D1448">
            <v>996.78</v>
          </cell>
          <cell r="E1448">
            <v>254.33</v>
          </cell>
          <cell r="F1448"/>
        </row>
        <row r="1449">
          <cell r="A1449" t="str">
            <v>TXN8G78</v>
          </cell>
          <cell r="B1449">
            <v>1439.0900000000001</v>
          </cell>
          <cell r="C1449">
            <v>1189.93</v>
          </cell>
          <cell r="D1449">
            <v>1637.99</v>
          </cell>
          <cell r="E1449">
            <v>580</v>
          </cell>
          <cell r="F1449"/>
        </row>
        <row r="1450">
          <cell r="A1450" t="str">
            <v>TXN8G81</v>
          </cell>
          <cell r="B1450">
            <v>1619.0600000000002</v>
          </cell>
          <cell r="C1450">
            <v>1528.6799999999998</v>
          </cell>
          <cell r="D1450">
            <v>1775.55</v>
          </cell>
          <cell r="E1450">
            <v>999.28</v>
          </cell>
          <cell r="F1450"/>
        </row>
        <row r="1451">
          <cell r="A1451" t="str">
            <v>TXN8G90</v>
          </cell>
          <cell r="B1451">
            <v>898.62</v>
          </cell>
          <cell r="C1451">
            <v>760</v>
          </cell>
          <cell r="D1451">
            <v>1050</v>
          </cell>
          <cell r="E1451">
            <v>600</v>
          </cell>
          <cell r="F1451"/>
        </row>
        <row r="1452">
          <cell r="A1452" t="str">
            <v>TXN8G77</v>
          </cell>
          <cell r="B1452">
            <v>1139.1500000000001</v>
          </cell>
          <cell r="C1452">
            <v>1287.22</v>
          </cell>
          <cell r="D1452">
            <v>1697.8799999999999</v>
          </cell>
          <cell r="E1452">
            <v>709.33</v>
          </cell>
          <cell r="F1452"/>
        </row>
        <row r="1453">
          <cell r="A1453" t="str">
            <v>TXN8G21</v>
          </cell>
          <cell r="B1453">
            <v>1259.44</v>
          </cell>
          <cell r="C1453">
            <v>1292.8499999999999</v>
          </cell>
          <cell r="D1453">
            <v>1316.69</v>
          </cell>
          <cell r="E1453">
            <v>484.21000000000004</v>
          </cell>
          <cell r="F1453"/>
        </row>
        <row r="1454">
          <cell r="A1454" t="str">
            <v>TXO1G74</v>
          </cell>
          <cell r="B1454">
            <v>1547.52</v>
          </cell>
          <cell r="C1454">
            <v>1559.72</v>
          </cell>
          <cell r="D1454">
            <v>1870.09</v>
          </cell>
          <cell r="E1454">
            <v>870</v>
          </cell>
          <cell r="F1454"/>
        </row>
        <row r="1455">
          <cell r="A1455" t="str">
            <v>TXO1G68</v>
          </cell>
          <cell r="B1455">
            <v>659.7</v>
          </cell>
          <cell r="C1455">
            <v>1685.22</v>
          </cell>
          <cell r="D1455">
            <v>1822.97</v>
          </cell>
          <cell r="E1455">
            <v>829.99</v>
          </cell>
          <cell r="F1455"/>
        </row>
        <row r="1456">
          <cell r="A1456" t="str">
            <v>TXN8G74</v>
          </cell>
          <cell r="B1456">
            <v>1329.39</v>
          </cell>
          <cell r="C1456">
            <v>1269.9199999999998</v>
          </cell>
          <cell r="D1456">
            <v>1770.5500000000002</v>
          </cell>
          <cell r="E1456">
            <v>810</v>
          </cell>
          <cell r="F1456"/>
        </row>
        <row r="1457">
          <cell r="A1457" t="str">
            <v>TXN8G20</v>
          </cell>
          <cell r="B1457">
            <v>1759.64</v>
          </cell>
          <cell r="C1457">
            <v>1552.9499999999998</v>
          </cell>
          <cell r="D1457">
            <v>1734.76</v>
          </cell>
          <cell r="E1457">
            <v>379.98</v>
          </cell>
          <cell r="F1457"/>
        </row>
        <row r="1458">
          <cell r="A1458" t="str">
            <v>SJH7G82</v>
          </cell>
          <cell r="B1458">
            <v>178.41</v>
          </cell>
          <cell r="C1458"/>
          <cell r="D1458"/>
          <cell r="E1458"/>
          <cell r="F1458"/>
        </row>
        <row r="1459">
          <cell r="A1459" t="str">
            <v>TXN8G94</v>
          </cell>
          <cell r="B1459">
            <v>638.62</v>
          </cell>
          <cell r="C1459">
            <v>1549.98</v>
          </cell>
          <cell r="D1459">
            <v>1519.97</v>
          </cell>
          <cell r="E1459">
            <v>360</v>
          </cell>
          <cell r="F1459"/>
        </row>
        <row r="1460">
          <cell r="A1460" t="str">
            <v>TXN8G93</v>
          </cell>
          <cell r="B1460">
            <v>759.96</v>
          </cell>
          <cell r="C1460">
            <v>1359.81</v>
          </cell>
          <cell r="D1460">
            <v>1590.96</v>
          </cell>
          <cell r="E1460">
            <v>799.97</v>
          </cell>
          <cell r="F1460"/>
        </row>
        <row r="1461">
          <cell r="A1461" t="str">
            <v>TXN8G84</v>
          </cell>
          <cell r="B1461">
            <v>1284.45</v>
          </cell>
          <cell r="C1461">
            <v>1579.4</v>
          </cell>
          <cell r="D1461">
            <v>1659.99</v>
          </cell>
          <cell r="E1461">
            <v>899.13</v>
          </cell>
          <cell r="F1461"/>
        </row>
        <row r="1462">
          <cell r="A1462" t="str">
            <v>TXN8G80</v>
          </cell>
          <cell r="B1462">
            <v>1300.0199999999998</v>
          </cell>
          <cell r="C1462">
            <v>1323.3899999999999</v>
          </cell>
          <cell r="D1462">
            <v>1698.3600000000001</v>
          </cell>
          <cell r="E1462">
            <v>700</v>
          </cell>
          <cell r="F1462"/>
        </row>
        <row r="1463">
          <cell r="A1463" t="str">
            <v>TXN8G17</v>
          </cell>
          <cell r="B1463"/>
          <cell r="C1463"/>
          <cell r="D1463"/>
          <cell r="E1463">
            <v>215.13</v>
          </cell>
          <cell r="F1463"/>
        </row>
        <row r="1464">
          <cell r="A1464" t="str">
            <v>TXN8G75</v>
          </cell>
          <cell r="B1464">
            <v>786.21999999999991</v>
          </cell>
          <cell r="C1464">
            <v>906.11</v>
          </cell>
          <cell r="D1464">
            <v>1899.27</v>
          </cell>
          <cell r="E1464">
            <v>988.53</v>
          </cell>
          <cell r="F1464"/>
        </row>
        <row r="1465">
          <cell r="A1465" t="str">
            <v>TXN8G96</v>
          </cell>
          <cell r="B1465">
            <v>1466.24</v>
          </cell>
          <cell r="C1465">
            <v>1408.37</v>
          </cell>
          <cell r="D1465">
            <v>1696.73</v>
          </cell>
          <cell r="E1465">
            <v>700</v>
          </cell>
          <cell r="F1465"/>
        </row>
        <row r="1466">
          <cell r="A1466" t="str">
            <v>OPX0A49</v>
          </cell>
          <cell r="B1466">
            <v>928.61</v>
          </cell>
          <cell r="C1466">
            <v>720.06</v>
          </cell>
          <cell r="D1466">
            <v>1390</v>
          </cell>
          <cell r="E1466">
            <v>280</v>
          </cell>
          <cell r="F1466"/>
        </row>
        <row r="1467">
          <cell r="A1467" t="str">
            <v>TXN8G89</v>
          </cell>
          <cell r="B1467">
            <v>1519.97</v>
          </cell>
          <cell r="C1467">
            <v>1319.97</v>
          </cell>
          <cell r="D1467">
            <v>1489.8999999999999</v>
          </cell>
          <cell r="E1467">
            <v>599.99</v>
          </cell>
          <cell r="F1467"/>
        </row>
        <row r="1468">
          <cell r="A1468" t="str">
            <v>GER0003</v>
          </cell>
          <cell r="B1468">
            <v>384.67</v>
          </cell>
          <cell r="C1468">
            <v>922.36999999999989</v>
          </cell>
          <cell r="D1468">
            <v>818.73000000000013</v>
          </cell>
          <cell r="E1468">
            <v>66.180000000000007</v>
          </cell>
          <cell r="F1468"/>
        </row>
        <row r="1469">
          <cell r="A1469" t="str">
            <v>TXN8G83</v>
          </cell>
          <cell r="B1469">
            <v>1279.96</v>
          </cell>
          <cell r="C1469">
            <v>1299.95</v>
          </cell>
          <cell r="D1469">
            <v>1462.55</v>
          </cell>
          <cell r="E1469">
            <v>819.91</v>
          </cell>
          <cell r="F1469"/>
        </row>
        <row r="1470">
          <cell r="A1470" t="str">
            <v>TXN8G24</v>
          </cell>
          <cell r="B1470">
            <v>1759.93</v>
          </cell>
          <cell r="C1470">
            <v>1469.75</v>
          </cell>
          <cell r="D1470">
            <v>1699.92</v>
          </cell>
          <cell r="E1470">
            <v>759.99</v>
          </cell>
          <cell r="F1470"/>
        </row>
        <row r="1471">
          <cell r="A1471" t="str">
            <v>TXN8G82</v>
          </cell>
          <cell r="B1471">
            <v>1762.38</v>
          </cell>
          <cell r="C1471">
            <v>1600.88</v>
          </cell>
          <cell r="D1471">
            <v>2049.66</v>
          </cell>
          <cell r="E1471">
            <v>919.86</v>
          </cell>
          <cell r="F1471"/>
        </row>
        <row r="1472">
          <cell r="A1472" t="str">
            <v>TXN8G87</v>
          </cell>
          <cell r="B1472">
            <v>1401.94</v>
          </cell>
          <cell r="C1472">
            <v>1362.77</v>
          </cell>
          <cell r="D1472">
            <v>1670.04</v>
          </cell>
          <cell r="E1472">
            <v>694.02</v>
          </cell>
          <cell r="F1472"/>
        </row>
        <row r="1473">
          <cell r="A1473" t="str">
            <v>TXN8G19</v>
          </cell>
          <cell r="B1473">
            <v>1348.18</v>
          </cell>
          <cell r="C1473">
            <v>1280</v>
          </cell>
          <cell r="D1473">
            <v>1429.2</v>
          </cell>
          <cell r="E1473">
            <v>498.78999999999996</v>
          </cell>
          <cell r="F1473"/>
        </row>
        <row r="1474">
          <cell r="A1474" t="str">
            <v>TXN8G86</v>
          </cell>
          <cell r="B1474">
            <v>600.46</v>
          </cell>
          <cell r="C1474">
            <v>1417.03</v>
          </cell>
          <cell r="D1474">
            <v>1657.98</v>
          </cell>
          <cell r="E1474">
            <v>629.91</v>
          </cell>
          <cell r="F1474"/>
        </row>
        <row r="1475">
          <cell r="A1475" t="str">
            <v>TXN8G76</v>
          </cell>
          <cell r="B1475">
            <v>1739.7</v>
          </cell>
          <cell r="C1475">
            <v>1610</v>
          </cell>
          <cell r="D1475">
            <v>1789.97</v>
          </cell>
          <cell r="E1475">
            <v>897.93999999999994</v>
          </cell>
          <cell r="F1475"/>
        </row>
        <row r="1476">
          <cell r="A1476" t="str">
            <v>TXN8G18</v>
          </cell>
          <cell r="B1476">
            <v>1415.78</v>
          </cell>
          <cell r="C1476">
            <v>1379.94</v>
          </cell>
          <cell r="D1476">
            <v>1689.98</v>
          </cell>
          <cell r="E1476">
            <v>810</v>
          </cell>
          <cell r="F1476"/>
        </row>
        <row r="1477">
          <cell r="A1477" t="str">
            <v>TXO1G67</v>
          </cell>
          <cell r="B1477">
            <v>1437</v>
          </cell>
          <cell r="C1477">
            <v>1437.51</v>
          </cell>
          <cell r="D1477">
            <v>1429.1</v>
          </cell>
          <cell r="E1477">
            <v>790</v>
          </cell>
          <cell r="F1477"/>
        </row>
        <row r="1478">
          <cell r="A1478" t="str">
            <v>TGI4J19</v>
          </cell>
          <cell r="B1478">
            <v>1824.81</v>
          </cell>
          <cell r="C1478">
            <v>1059.6699999999998</v>
          </cell>
          <cell r="D1478">
            <v>1678.79</v>
          </cell>
          <cell r="E1478">
            <v>484.24</v>
          </cell>
          <cell r="F1478"/>
        </row>
        <row r="1479">
          <cell r="A1479" t="str">
            <v>TXN8G79</v>
          </cell>
          <cell r="B1479">
            <v>1388.0400000000002</v>
          </cell>
          <cell r="C1479">
            <v>1531.95</v>
          </cell>
          <cell r="D1479">
            <v>688.56</v>
          </cell>
          <cell r="E1479">
            <v>769.01</v>
          </cell>
          <cell r="F1479"/>
        </row>
        <row r="1480">
          <cell r="A1480" t="str">
            <v>TLO8J26</v>
          </cell>
          <cell r="B1480">
            <v>828.71</v>
          </cell>
          <cell r="C1480"/>
          <cell r="D1480"/>
          <cell r="E1480"/>
          <cell r="F1480"/>
        </row>
        <row r="1481">
          <cell r="A1481" t="str">
            <v>RMO3H41</v>
          </cell>
          <cell r="B1481">
            <v>880</v>
          </cell>
          <cell r="C1481">
            <v>1000</v>
          </cell>
          <cell r="D1481">
            <v>1383</v>
          </cell>
          <cell r="E1481">
            <v>857.04</v>
          </cell>
          <cell r="F1481"/>
        </row>
        <row r="1482">
          <cell r="A1482" t="str">
            <v>TBS3I78</v>
          </cell>
          <cell r="B1482">
            <v>3966.97</v>
          </cell>
          <cell r="C1482">
            <v>2339.0299999999997</v>
          </cell>
          <cell r="D1482">
            <v>2583.4900000000002</v>
          </cell>
          <cell r="E1482">
            <v>3152.1899999999996</v>
          </cell>
          <cell r="F1482"/>
        </row>
        <row r="1483">
          <cell r="A1483" t="str">
            <v>TXM7G73</v>
          </cell>
          <cell r="B1483">
            <v>724.11</v>
          </cell>
          <cell r="C1483">
            <v>176.26</v>
          </cell>
          <cell r="D1483"/>
          <cell r="E1483"/>
          <cell r="F1483"/>
        </row>
        <row r="1484">
          <cell r="A1484" t="str">
            <v>TJV8E30</v>
          </cell>
          <cell r="B1484">
            <v>984.72</v>
          </cell>
          <cell r="C1484"/>
          <cell r="D1484"/>
          <cell r="E1484"/>
          <cell r="F1484"/>
        </row>
        <row r="1485">
          <cell r="A1485" t="str">
            <v>UIW1A48</v>
          </cell>
          <cell r="B1485">
            <v>754</v>
          </cell>
          <cell r="C1485">
            <v>1243</v>
          </cell>
          <cell r="D1485">
            <v>1173</v>
          </cell>
          <cell r="E1485"/>
          <cell r="F1485"/>
        </row>
        <row r="1486">
          <cell r="A1486" t="str">
            <v>TEG1B58</v>
          </cell>
          <cell r="B1486">
            <v>981.38</v>
          </cell>
          <cell r="C1486">
            <v>1918.75</v>
          </cell>
          <cell r="D1486">
            <v>1250.25</v>
          </cell>
          <cell r="E1486">
            <v>569.5</v>
          </cell>
          <cell r="F1486"/>
        </row>
        <row r="1487">
          <cell r="A1487" t="str">
            <v>PSQ8A63</v>
          </cell>
          <cell r="B1487">
            <v>713.98</v>
          </cell>
          <cell r="C1487">
            <v>310</v>
          </cell>
          <cell r="D1487">
            <v>816.95</v>
          </cell>
          <cell r="E1487">
            <v>150.12</v>
          </cell>
          <cell r="F1487"/>
        </row>
        <row r="1488">
          <cell r="A1488" t="str">
            <v>TCN3G71</v>
          </cell>
          <cell r="B1488">
            <v>512.62</v>
          </cell>
          <cell r="C1488"/>
          <cell r="D1488"/>
          <cell r="E1488"/>
          <cell r="F1488"/>
        </row>
        <row r="1489">
          <cell r="A1489" t="str">
            <v>TXN8G91</v>
          </cell>
          <cell r="B1489">
            <v>658.81</v>
          </cell>
          <cell r="C1489">
            <v>1258.54</v>
          </cell>
          <cell r="D1489">
            <v>1337.68</v>
          </cell>
          <cell r="E1489">
            <v>819.90000000000009</v>
          </cell>
          <cell r="F1489"/>
        </row>
        <row r="1490">
          <cell r="A1490" t="str">
            <v>TXN8G85</v>
          </cell>
          <cell r="B1490">
            <v>532.21</v>
          </cell>
          <cell r="C1490">
            <v>1011.66</v>
          </cell>
          <cell r="D1490">
            <v>1266.3799999999999</v>
          </cell>
          <cell r="E1490">
            <v>529.91</v>
          </cell>
          <cell r="F1490"/>
        </row>
        <row r="1491">
          <cell r="A1491" t="str">
            <v>TXN8G23</v>
          </cell>
          <cell r="B1491">
            <v>659.98</v>
          </cell>
          <cell r="C1491">
            <v>1649.97</v>
          </cell>
          <cell r="D1491">
            <v>1977.48</v>
          </cell>
          <cell r="E1491">
            <v>797.78</v>
          </cell>
          <cell r="F1491"/>
        </row>
        <row r="1492">
          <cell r="A1492" t="str">
            <v>SYX1F09</v>
          </cell>
          <cell r="B1492">
            <v>892.5</v>
          </cell>
          <cell r="C1492">
            <v>151.37</v>
          </cell>
          <cell r="D1492"/>
          <cell r="E1492"/>
          <cell r="F1492"/>
        </row>
        <row r="1493">
          <cell r="A1493" t="str">
            <v>TYC1J99</v>
          </cell>
          <cell r="B1493">
            <v>561.67999999999995</v>
          </cell>
          <cell r="C1493">
            <v>2516.9</v>
          </cell>
          <cell r="D1493">
            <v>2324.7200000000003</v>
          </cell>
          <cell r="E1493">
            <v>976.36999999999989</v>
          </cell>
          <cell r="F1493"/>
        </row>
        <row r="1494">
          <cell r="A1494" t="str">
            <v>TXN8G92</v>
          </cell>
          <cell r="B1494">
            <v>387.78000000000003</v>
          </cell>
          <cell r="C1494">
            <v>1629.93</v>
          </cell>
          <cell r="D1494">
            <v>1688.5900000000001</v>
          </cell>
          <cell r="E1494">
            <v>819.99</v>
          </cell>
          <cell r="F1494"/>
        </row>
        <row r="1495">
          <cell r="A1495" t="str">
            <v>QPK7A87</v>
          </cell>
          <cell r="B1495">
            <v>188.59</v>
          </cell>
          <cell r="C1495">
            <v>947.25</v>
          </cell>
          <cell r="D1495">
            <v>1545.29</v>
          </cell>
          <cell r="E1495">
            <v>403.11</v>
          </cell>
          <cell r="F1495"/>
        </row>
        <row r="1496">
          <cell r="A1496" t="str">
            <v>TWY7A11</v>
          </cell>
          <cell r="B1496">
            <v>408.94</v>
          </cell>
          <cell r="C1496">
            <v>2415.25</v>
          </cell>
          <cell r="D1496">
            <v>1169.19</v>
          </cell>
          <cell r="E1496">
            <v>1250.3599999999999</v>
          </cell>
          <cell r="F1496"/>
        </row>
        <row r="1497">
          <cell r="A1497" t="str">
            <v>TEX5H09</v>
          </cell>
          <cell r="B1497">
            <v>203.8</v>
          </cell>
          <cell r="C1497"/>
          <cell r="D1497"/>
          <cell r="E1497"/>
          <cell r="F1497"/>
        </row>
        <row r="1498">
          <cell r="A1498" t="str">
            <v>SUX5D91</v>
          </cell>
          <cell r="B1498">
            <v>341.77</v>
          </cell>
          <cell r="C1498"/>
          <cell r="D1498"/>
          <cell r="E1498"/>
          <cell r="F1498"/>
        </row>
        <row r="1499">
          <cell r="A1499" t="str">
            <v>QKM7169</v>
          </cell>
          <cell r="B1499">
            <v>150</v>
          </cell>
          <cell r="C1499">
            <v>920</v>
          </cell>
          <cell r="D1499">
            <v>1150</v>
          </cell>
          <cell r="E1499">
            <v>460</v>
          </cell>
          <cell r="F1499"/>
        </row>
        <row r="1500">
          <cell r="A1500" t="str">
            <v>TDY1B81</v>
          </cell>
          <cell r="B1500">
            <v>243.59</v>
          </cell>
          <cell r="C1500">
            <v>1849.49</v>
          </cell>
          <cell r="D1500">
            <v>200</v>
          </cell>
          <cell r="E1500"/>
          <cell r="F1500"/>
        </row>
        <row r="1501">
          <cell r="A1501" t="str">
            <v>TBX9D13</v>
          </cell>
          <cell r="B1501">
            <v>328.07</v>
          </cell>
          <cell r="C1501">
            <v>540.29</v>
          </cell>
          <cell r="D1501">
            <v>885.43</v>
          </cell>
          <cell r="E1501">
            <v>752.25</v>
          </cell>
          <cell r="F1501"/>
        </row>
        <row r="1502">
          <cell r="A1502" t="str">
            <v>UAS3E30</v>
          </cell>
          <cell r="B1502"/>
          <cell r="C1502">
            <v>3880.0399999999995</v>
          </cell>
          <cell r="D1502">
            <v>3414.9500000000003</v>
          </cell>
          <cell r="E1502">
            <v>1974.6200000000001</v>
          </cell>
          <cell r="F1502"/>
        </row>
        <row r="1503">
          <cell r="A1503" t="str">
            <v>TDO8I62</v>
          </cell>
          <cell r="B1503"/>
          <cell r="C1503">
            <v>1428.92</v>
          </cell>
          <cell r="D1503">
            <v>1367.3799999999999</v>
          </cell>
          <cell r="E1503"/>
          <cell r="F1503"/>
        </row>
        <row r="1504">
          <cell r="A1504" t="str">
            <v>UAX3D02</v>
          </cell>
          <cell r="B1504"/>
          <cell r="C1504">
            <v>1671.6699999999998</v>
          </cell>
          <cell r="D1504">
            <v>1791.6</v>
          </cell>
          <cell r="E1504">
            <v>1102.05</v>
          </cell>
          <cell r="F1504"/>
        </row>
        <row r="1505">
          <cell r="A1505" t="str">
            <v>UAX3C25</v>
          </cell>
          <cell r="B1505"/>
          <cell r="C1505">
            <v>1972.58</v>
          </cell>
          <cell r="D1505">
            <v>3555.6300000000006</v>
          </cell>
          <cell r="E1505">
            <v>1440</v>
          </cell>
          <cell r="F1505"/>
        </row>
        <row r="1506">
          <cell r="A1506" t="str">
            <v>UAX1J34</v>
          </cell>
          <cell r="B1506"/>
          <cell r="C1506">
            <v>279.22000000000003</v>
          </cell>
          <cell r="D1506"/>
          <cell r="E1506"/>
          <cell r="F1506"/>
        </row>
        <row r="1507">
          <cell r="A1507" t="str">
            <v>TKK8C33</v>
          </cell>
          <cell r="B1507"/>
          <cell r="C1507">
            <v>1921.9800000000002</v>
          </cell>
          <cell r="D1507">
            <v>3556.9200000000005</v>
          </cell>
          <cell r="E1507">
            <v>1665.0899999999997</v>
          </cell>
          <cell r="F1507"/>
        </row>
        <row r="1508">
          <cell r="A1508" t="str">
            <v>TBX9B98</v>
          </cell>
          <cell r="B1508"/>
          <cell r="C1508">
            <v>2774.8199999999997</v>
          </cell>
          <cell r="D1508">
            <v>3206.77</v>
          </cell>
          <cell r="E1508">
            <v>1728</v>
          </cell>
          <cell r="F1508"/>
        </row>
        <row r="1509">
          <cell r="A1509" t="str">
            <v>TXG8I72</v>
          </cell>
          <cell r="B1509"/>
          <cell r="C1509">
            <v>1110.3699999999999</v>
          </cell>
          <cell r="D1509">
            <v>1426.98</v>
          </cell>
          <cell r="E1509">
            <v>568.04999999999995</v>
          </cell>
          <cell r="F1509"/>
        </row>
        <row r="1510">
          <cell r="A1510" t="str">
            <v>TBO8C92</v>
          </cell>
          <cell r="B1510"/>
          <cell r="C1510">
            <v>1325.33</v>
          </cell>
          <cell r="D1510">
            <v>651.97</v>
          </cell>
          <cell r="E1510"/>
          <cell r="F1510"/>
        </row>
        <row r="1511">
          <cell r="A1511" t="str">
            <v>UAX2I90</v>
          </cell>
          <cell r="B1511"/>
          <cell r="C1511">
            <v>794.51</v>
          </cell>
          <cell r="D1511"/>
          <cell r="E1511"/>
          <cell r="F1511"/>
        </row>
        <row r="1512">
          <cell r="A1512" t="str">
            <v>TKM5B94</v>
          </cell>
          <cell r="B1512"/>
          <cell r="C1512">
            <v>2336.65</v>
          </cell>
          <cell r="D1512">
            <v>2329.8100000000004</v>
          </cell>
          <cell r="E1512">
            <v>1469.46</v>
          </cell>
          <cell r="F1512"/>
        </row>
        <row r="1513">
          <cell r="A1513" t="str">
            <v>UAX1A61</v>
          </cell>
          <cell r="B1513"/>
          <cell r="C1513">
            <v>1404.7800000000002</v>
          </cell>
          <cell r="D1513">
            <v>1396.5800000000002</v>
          </cell>
          <cell r="E1513"/>
          <cell r="F1513"/>
        </row>
        <row r="1514">
          <cell r="A1514" t="str">
            <v>SYW0G72</v>
          </cell>
          <cell r="B1514"/>
          <cell r="C1514">
            <v>1230.21</v>
          </cell>
          <cell r="D1514">
            <v>1619.75</v>
          </cell>
          <cell r="E1514"/>
          <cell r="F1514"/>
        </row>
        <row r="1515">
          <cell r="A1515" t="str">
            <v>UAX2A70</v>
          </cell>
          <cell r="B1515"/>
          <cell r="C1515">
            <v>1664.95</v>
          </cell>
          <cell r="D1515">
            <v>2140.08</v>
          </cell>
          <cell r="E1515">
            <v>884.23</v>
          </cell>
          <cell r="F1515"/>
        </row>
        <row r="1516">
          <cell r="A1516" t="str">
            <v>UAX3A46</v>
          </cell>
          <cell r="B1516"/>
          <cell r="C1516">
            <v>2257.06</v>
          </cell>
          <cell r="D1516">
            <v>3146.67</v>
          </cell>
          <cell r="E1516">
            <v>4307.0599999999995</v>
          </cell>
          <cell r="F1516"/>
        </row>
        <row r="1517">
          <cell r="A1517" t="str">
            <v>UAX1A83</v>
          </cell>
          <cell r="B1517"/>
          <cell r="C1517">
            <v>1684.15</v>
          </cell>
          <cell r="D1517">
            <v>1886.03</v>
          </cell>
          <cell r="E1517">
            <v>820.95</v>
          </cell>
          <cell r="F1517"/>
        </row>
        <row r="1518">
          <cell r="A1518" t="str">
            <v>TIO8E81</v>
          </cell>
          <cell r="B1518"/>
          <cell r="C1518">
            <v>2656.8500000000004</v>
          </cell>
          <cell r="D1518">
            <v>3599.98</v>
          </cell>
          <cell r="E1518">
            <v>1970.99</v>
          </cell>
          <cell r="F1518"/>
        </row>
        <row r="1519">
          <cell r="A1519" t="str">
            <v>UAY7J76</v>
          </cell>
          <cell r="B1519"/>
          <cell r="C1519">
            <v>1063.23</v>
          </cell>
          <cell r="D1519">
            <v>1654.92</v>
          </cell>
          <cell r="E1519">
            <v>819.98</v>
          </cell>
          <cell r="F1519"/>
        </row>
        <row r="1520">
          <cell r="A1520" t="str">
            <v>TJK7B95</v>
          </cell>
          <cell r="B1520"/>
          <cell r="C1520">
            <v>2863.05</v>
          </cell>
          <cell r="D1520">
            <v>3552.7799999999997</v>
          </cell>
          <cell r="E1520">
            <v>2614.31</v>
          </cell>
          <cell r="F1520"/>
        </row>
        <row r="1521">
          <cell r="A1521" t="str">
            <v>TDB0E25</v>
          </cell>
          <cell r="B1521"/>
          <cell r="C1521">
            <v>1119.4000000000001</v>
          </cell>
          <cell r="D1521">
            <v>1826.17</v>
          </cell>
          <cell r="E1521">
            <v>662.13</v>
          </cell>
          <cell r="F1521"/>
        </row>
        <row r="1522">
          <cell r="A1522" t="str">
            <v>TCN4D91</v>
          </cell>
          <cell r="B1522"/>
          <cell r="C1522">
            <v>1069.97</v>
          </cell>
          <cell r="D1522">
            <v>1575.21</v>
          </cell>
          <cell r="E1522"/>
          <cell r="F1522"/>
        </row>
        <row r="1523">
          <cell r="A1523" t="str">
            <v>TXL0J70</v>
          </cell>
          <cell r="B1523"/>
          <cell r="C1523">
            <v>251.7</v>
          </cell>
          <cell r="D1523"/>
          <cell r="E1523"/>
          <cell r="F1523"/>
        </row>
        <row r="1524">
          <cell r="A1524" t="str">
            <v>UAX4F01</v>
          </cell>
          <cell r="B1524"/>
          <cell r="C1524">
            <v>1814.2399999999998</v>
          </cell>
          <cell r="D1524">
            <v>2298.59</v>
          </cell>
          <cell r="E1524">
            <v>1109.83</v>
          </cell>
          <cell r="F1524"/>
        </row>
        <row r="1525">
          <cell r="A1525" t="str">
            <v>UAS4B05</v>
          </cell>
          <cell r="B1525"/>
          <cell r="C1525">
            <v>1451.81</v>
          </cell>
          <cell r="D1525">
            <v>2274.7800000000002</v>
          </cell>
          <cell r="E1525">
            <v>1178.19</v>
          </cell>
          <cell r="F1525"/>
        </row>
        <row r="1526">
          <cell r="A1526" t="str">
            <v>TLF6G23</v>
          </cell>
          <cell r="B1526"/>
          <cell r="C1526">
            <v>1843.4700000000003</v>
          </cell>
          <cell r="D1526">
            <v>2807.63</v>
          </cell>
          <cell r="E1526">
            <v>1541.48</v>
          </cell>
          <cell r="F1526"/>
        </row>
        <row r="1527">
          <cell r="A1527" t="str">
            <v>TKG6G52</v>
          </cell>
          <cell r="B1527"/>
          <cell r="C1527">
            <v>3137.55</v>
          </cell>
          <cell r="D1527">
            <v>3751.4900000000002</v>
          </cell>
          <cell r="E1527">
            <v>2667.95</v>
          </cell>
          <cell r="F1527"/>
        </row>
        <row r="1528">
          <cell r="A1528" t="str">
            <v>QSR0B66</v>
          </cell>
          <cell r="B1528"/>
          <cell r="C1528">
            <v>1548.8799999999999</v>
          </cell>
          <cell r="D1528">
            <v>3720.8899999999994</v>
          </cell>
          <cell r="E1528">
            <v>1560.77</v>
          </cell>
          <cell r="F1528"/>
        </row>
        <row r="1529">
          <cell r="A1529" t="str">
            <v>TBX9C96</v>
          </cell>
          <cell r="B1529"/>
          <cell r="C1529">
            <v>2528.29</v>
          </cell>
          <cell r="D1529">
            <v>870</v>
          </cell>
          <cell r="E1529">
            <v>1459.71</v>
          </cell>
          <cell r="F1529"/>
        </row>
        <row r="1530">
          <cell r="A1530" t="str">
            <v>QEP8J16</v>
          </cell>
          <cell r="B1530"/>
          <cell r="C1530">
            <v>3615.4800000000005</v>
          </cell>
          <cell r="D1530"/>
          <cell r="E1530"/>
          <cell r="F1530"/>
        </row>
        <row r="1531">
          <cell r="A1531" t="str">
            <v>RXZ0C25</v>
          </cell>
          <cell r="B1531"/>
          <cell r="C1531">
            <v>2175.63</v>
          </cell>
          <cell r="D1531">
            <v>4244.2800000000007</v>
          </cell>
          <cell r="E1531"/>
          <cell r="F1531"/>
        </row>
        <row r="1532">
          <cell r="A1532" t="str">
            <v>UAS3D70</v>
          </cell>
          <cell r="B1532"/>
          <cell r="C1532">
            <v>1605.03</v>
          </cell>
          <cell r="D1532">
            <v>3376.1800000000003</v>
          </cell>
          <cell r="E1532">
            <v>2311.3100000000004</v>
          </cell>
          <cell r="F1532"/>
        </row>
        <row r="1533">
          <cell r="A1533" t="str">
            <v>TBX9C58</v>
          </cell>
          <cell r="B1533"/>
          <cell r="C1533">
            <v>1423.86</v>
          </cell>
          <cell r="D1533">
            <v>3656.119999999999</v>
          </cell>
          <cell r="E1533">
            <v>589.99</v>
          </cell>
          <cell r="F1533"/>
        </row>
        <row r="1534">
          <cell r="A1534" t="str">
            <v>SIK6J31</v>
          </cell>
          <cell r="B1534"/>
          <cell r="C1534">
            <v>1218.97</v>
          </cell>
          <cell r="D1534">
            <v>1697.3</v>
          </cell>
          <cell r="E1534">
            <v>710</v>
          </cell>
          <cell r="F1534"/>
        </row>
        <row r="1535">
          <cell r="A1535" t="str">
            <v>QSP8C14</v>
          </cell>
          <cell r="B1535"/>
          <cell r="C1535">
            <v>2029.2700000000002</v>
          </cell>
          <cell r="D1535">
            <v>1665.6499999999999</v>
          </cell>
          <cell r="E1535">
            <v>1609.92</v>
          </cell>
          <cell r="F1535"/>
        </row>
        <row r="1536">
          <cell r="A1536" t="str">
            <v>TIS9E61</v>
          </cell>
          <cell r="B1536"/>
          <cell r="C1536">
            <v>459.99</v>
          </cell>
          <cell r="D1536">
            <v>1088.3400000000001</v>
          </cell>
          <cell r="E1536"/>
          <cell r="F1536"/>
        </row>
        <row r="1537">
          <cell r="A1537" t="str">
            <v>TBY3J13</v>
          </cell>
          <cell r="B1537"/>
          <cell r="C1537">
            <v>1364.25</v>
          </cell>
          <cell r="D1537">
            <v>2697.6099999999997</v>
          </cell>
          <cell r="E1537">
            <v>1126.48</v>
          </cell>
          <cell r="F1537"/>
        </row>
        <row r="1538">
          <cell r="A1538" t="str">
            <v>GEI0J94</v>
          </cell>
          <cell r="B1538"/>
          <cell r="C1538">
            <v>2428.3699999999994</v>
          </cell>
          <cell r="D1538">
            <v>3158.36</v>
          </cell>
          <cell r="E1538">
            <v>2015.76</v>
          </cell>
          <cell r="F1538"/>
        </row>
        <row r="1539">
          <cell r="A1539" t="str">
            <v>CUI8C04</v>
          </cell>
          <cell r="B1539"/>
          <cell r="C1539">
            <v>806.42000000000007</v>
          </cell>
          <cell r="D1539">
            <v>1000.5699999999999</v>
          </cell>
          <cell r="E1539">
            <v>772.08999999999992</v>
          </cell>
          <cell r="F1539"/>
        </row>
        <row r="1540">
          <cell r="A1540" t="str">
            <v>IUW8600</v>
          </cell>
          <cell r="B1540"/>
          <cell r="C1540">
            <v>1355.4199999999998</v>
          </cell>
          <cell r="D1540">
            <v>2151.62</v>
          </cell>
          <cell r="E1540"/>
          <cell r="F1540"/>
        </row>
        <row r="1541">
          <cell r="A1541" t="str">
            <v>RTF8H59</v>
          </cell>
          <cell r="B1541"/>
          <cell r="C1541">
            <v>428.88</v>
          </cell>
          <cell r="D1541">
            <v>669.13</v>
          </cell>
          <cell r="E1541">
            <v>474.27</v>
          </cell>
          <cell r="F1541"/>
        </row>
        <row r="1542">
          <cell r="A1542" t="str">
            <v>SHD9F08</v>
          </cell>
          <cell r="B1542"/>
          <cell r="C1542">
            <v>497.96000000000004</v>
          </cell>
          <cell r="D1542">
            <v>998.33</v>
          </cell>
          <cell r="E1542">
            <v>287.7</v>
          </cell>
          <cell r="F1542"/>
        </row>
        <row r="1543">
          <cell r="A1543" t="str">
            <v>TDA3E10</v>
          </cell>
          <cell r="B1543"/>
          <cell r="C1543">
            <v>1446.08</v>
          </cell>
          <cell r="D1543">
            <v>1854.62</v>
          </cell>
          <cell r="E1543">
            <v>890.53</v>
          </cell>
          <cell r="F1543"/>
        </row>
        <row r="1544">
          <cell r="A1544" t="str">
            <v>SWL8C41</v>
          </cell>
          <cell r="B1544"/>
          <cell r="C1544">
            <v>1518.82</v>
          </cell>
          <cell r="D1544">
            <v>3680.19</v>
          </cell>
          <cell r="E1544">
            <v>1479.19</v>
          </cell>
          <cell r="F1544"/>
        </row>
        <row r="1545">
          <cell r="A1545" t="str">
            <v>TXQ0I87</v>
          </cell>
          <cell r="B1545"/>
          <cell r="C1545">
            <v>1128.05</v>
          </cell>
          <cell r="D1545">
            <v>1718.87</v>
          </cell>
          <cell r="E1545"/>
          <cell r="F1545"/>
        </row>
        <row r="1546">
          <cell r="A1546" t="str">
            <v>SVO7B51</v>
          </cell>
          <cell r="B1546"/>
          <cell r="C1546">
            <v>448.01</v>
          </cell>
          <cell r="D1546">
            <v>158.43</v>
          </cell>
          <cell r="E1546"/>
          <cell r="F1546"/>
        </row>
        <row r="1547">
          <cell r="A1547" t="str">
            <v>TJD6E21</v>
          </cell>
          <cell r="B1547"/>
          <cell r="C1547">
            <v>469.88</v>
          </cell>
          <cell r="D1547">
            <v>1998.8100000000002</v>
          </cell>
          <cell r="E1547">
            <v>478.72</v>
          </cell>
          <cell r="F1547"/>
        </row>
        <row r="1548">
          <cell r="A1548" t="str">
            <v>TCS0G50</v>
          </cell>
          <cell r="B1548"/>
          <cell r="C1548">
            <v>753.74999999999989</v>
          </cell>
          <cell r="D1548">
            <v>2010.67</v>
          </cell>
          <cell r="E1548">
            <v>379.93</v>
          </cell>
          <cell r="F1548"/>
        </row>
        <row r="1549">
          <cell r="A1549" t="str">
            <v>UAX4I23</v>
          </cell>
          <cell r="B1549"/>
          <cell r="C1549">
            <v>869.99</v>
          </cell>
          <cell r="D1549">
            <v>1991.83</v>
          </cell>
          <cell r="E1549">
            <v>1291.68</v>
          </cell>
          <cell r="F1549"/>
        </row>
        <row r="1550">
          <cell r="A1550" t="str">
            <v>TJD8C68</v>
          </cell>
          <cell r="B1550"/>
          <cell r="C1550">
            <v>420.44</v>
          </cell>
          <cell r="D1550">
            <v>327.25</v>
          </cell>
          <cell r="E1550"/>
          <cell r="F1550"/>
        </row>
        <row r="1551">
          <cell r="A1551" t="str">
            <v>PHY0J99</v>
          </cell>
          <cell r="B1551"/>
          <cell r="C1551">
            <v>429.99</v>
          </cell>
          <cell r="D1551">
            <v>858.85</v>
          </cell>
          <cell r="E1551">
            <v>690</v>
          </cell>
          <cell r="F1551"/>
        </row>
        <row r="1552">
          <cell r="A1552" t="str">
            <v>TDT1B42</v>
          </cell>
          <cell r="B1552"/>
          <cell r="C1552">
            <v>282.75</v>
          </cell>
          <cell r="D1552"/>
          <cell r="E1552"/>
          <cell r="F1552"/>
        </row>
        <row r="1553">
          <cell r="A1553" t="str">
            <v>SIL1D52</v>
          </cell>
          <cell r="B1553"/>
          <cell r="C1553">
            <v>350</v>
          </cell>
          <cell r="D1553">
            <v>1529</v>
          </cell>
          <cell r="E1553">
            <v>670</v>
          </cell>
          <cell r="F1553"/>
        </row>
        <row r="1554">
          <cell r="A1554" t="str">
            <v>TXE8C82</v>
          </cell>
          <cell r="B1554"/>
          <cell r="C1554">
            <v>1104.57</v>
          </cell>
          <cell r="D1554">
            <v>3181.26</v>
          </cell>
          <cell r="E1554"/>
          <cell r="F1554"/>
        </row>
        <row r="1555">
          <cell r="A1555" t="str">
            <v>TIO9I33</v>
          </cell>
          <cell r="B1555"/>
          <cell r="C1555">
            <v>379.87</v>
          </cell>
          <cell r="D1555">
            <v>505.46000000000004</v>
          </cell>
          <cell r="E1555">
            <v>406.12</v>
          </cell>
          <cell r="F1555"/>
        </row>
        <row r="1556">
          <cell r="A1556" t="str">
            <v>UAY0J53</v>
          </cell>
          <cell r="B1556"/>
          <cell r="C1556">
            <v>399.53</v>
          </cell>
          <cell r="D1556">
            <v>839.1</v>
          </cell>
          <cell r="E1556">
            <v>249.92000000000002</v>
          </cell>
          <cell r="F1556"/>
        </row>
        <row r="1557">
          <cell r="A1557" t="str">
            <v>JIQ2777</v>
          </cell>
          <cell r="B1557"/>
          <cell r="C1557">
            <v>400</v>
          </cell>
          <cell r="D1557">
            <v>1372.39</v>
          </cell>
          <cell r="E1557">
            <v>625.11</v>
          </cell>
          <cell r="F1557"/>
        </row>
        <row r="1558">
          <cell r="A1558" t="str">
            <v>TDI0A87</v>
          </cell>
          <cell r="B1558"/>
          <cell r="C1558">
            <v>785.87</v>
          </cell>
          <cell r="D1558">
            <v>2113.85</v>
          </cell>
          <cell r="E1558">
            <v>1490.91</v>
          </cell>
          <cell r="F1558"/>
        </row>
        <row r="1559">
          <cell r="A1559" t="str">
            <v>TXY1E54</v>
          </cell>
          <cell r="B1559"/>
          <cell r="C1559">
            <v>107.26</v>
          </cell>
          <cell r="D1559"/>
          <cell r="E1559"/>
          <cell r="F1559"/>
        </row>
        <row r="1560">
          <cell r="A1560" t="str">
            <v>UAX0F72</v>
          </cell>
          <cell r="B1560"/>
          <cell r="C1560">
            <v>379.95000000000005</v>
          </cell>
          <cell r="D1560">
            <v>2871.2700000000004</v>
          </cell>
          <cell r="E1560">
            <v>2310.08</v>
          </cell>
          <cell r="F1560"/>
        </row>
        <row r="1561">
          <cell r="A1561" t="str">
            <v>TBX9A65</v>
          </cell>
          <cell r="B1561"/>
          <cell r="C1561">
            <v>229.99</v>
          </cell>
          <cell r="D1561">
            <v>2133.08</v>
          </cell>
          <cell r="E1561">
            <v>2057.75</v>
          </cell>
          <cell r="F1561"/>
        </row>
        <row r="1562">
          <cell r="A1562" t="str">
            <v>UAS4B13</v>
          </cell>
          <cell r="B1562"/>
          <cell r="C1562">
            <v>146.86000000000001</v>
          </cell>
          <cell r="D1562">
            <v>3945.110000000001</v>
          </cell>
          <cell r="E1562"/>
          <cell r="F1562"/>
        </row>
        <row r="1563">
          <cell r="A1563" t="str">
            <v>TBY3B79</v>
          </cell>
          <cell r="B1563"/>
          <cell r="C1563">
            <v>300</v>
          </cell>
          <cell r="D1563">
            <v>4289.74</v>
          </cell>
          <cell r="E1563">
            <v>2305.8099999999995</v>
          </cell>
          <cell r="F1563"/>
        </row>
        <row r="1564">
          <cell r="A1564" t="str">
            <v>QSP2E03</v>
          </cell>
          <cell r="B1564"/>
          <cell r="C1564">
            <v>140</v>
          </cell>
          <cell r="D1564">
            <v>3421.5200000000004</v>
          </cell>
          <cell r="E1564">
            <v>596.23</v>
          </cell>
          <cell r="F1564"/>
        </row>
        <row r="1565">
          <cell r="A1565" t="str">
            <v>SYG0A41</v>
          </cell>
          <cell r="B1565"/>
          <cell r="C1565">
            <v>433.32000000000005</v>
          </cell>
          <cell r="D1565">
            <v>2963.35</v>
          </cell>
          <cell r="E1565">
            <v>2065.3199999999997</v>
          </cell>
          <cell r="F1565"/>
        </row>
        <row r="1566">
          <cell r="A1566" t="str">
            <v>TCW2I40</v>
          </cell>
          <cell r="B1566"/>
          <cell r="C1566">
            <v>567.05999999999995</v>
          </cell>
          <cell r="D1566"/>
          <cell r="E1566"/>
          <cell r="F1566"/>
        </row>
        <row r="1567">
          <cell r="A1567" t="str">
            <v>SVF8C74</v>
          </cell>
          <cell r="B1567"/>
          <cell r="C1567">
            <v>229.23</v>
          </cell>
          <cell r="D1567">
            <v>199.58</v>
          </cell>
          <cell r="E1567"/>
          <cell r="F1567"/>
        </row>
        <row r="1568">
          <cell r="A1568" t="str">
            <v>STQ0D84</v>
          </cell>
          <cell r="B1568"/>
          <cell r="C1568">
            <v>140</v>
          </cell>
          <cell r="D1568">
            <v>2884.95</v>
          </cell>
          <cell r="E1568">
            <v>1347.4999999999998</v>
          </cell>
          <cell r="F1568"/>
        </row>
        <row r="1569">
          <cell r="A1569" t="str">
            <v>TBY3C40</v>
          </cell>
          <cell r="B1569"/>
          <cell r="C1569">
            <v>260.02</v>
          </cell>
          <cell r="D1569">
            <v>2848.4600000000005</v>
          </cell>
          <cell r="E1569">
            <v>1552.27</v>
          </cell>
          <cell r="F1569"/>
        </row>
        <row r="1570">
          <cell r="A1570" t="str">
            <v>TKP1I85</v>
          </cell>
          <cell r="B1570"/>
          <cell r="C1570">
            <v>300</v>
          </cell>
          <cell r="D1570">
            <v>1189.8900000000001</v>
          </cell>
          <cell r="E1570"/>
          <cell r="F1570"/>
        </row>
        <row r="1571">
          <cell r="A1571" t="str">
            <v>AYA8D62</v>
          </cell>
          <cell r="B1571"/>
          <cell r="C1571">
            <v>200</v>
          </cell>
          <cell r="D1571">
            <v>1305</v>
          </cell>
          <cell r="E1571">
            <v>725</v>
          </cell>
          <cell r="F1571"/>
        </row>
        <row r="1572">
          <cell r="A1572" t="str">
            <v>RRV7H62</v>
          </cell>
          <cell r="B1572"/>
          <cell r="C1572">
            <v>158.36000000000001</v>
          </cell>
          <cell r="D1572">
            <v>783.39</v>
          </cell>
          <cell r="E1572">
            <v>524.08999999999992</v>
          </cell>
          <cell r="F1572"/>
        </row>
        <row r="1573">
          <cell r="A1573" t="str">
            <v>SYP1I92</v>
          </cell>
          <cell r="B1573"/>
          <cell r="C1573">
            <v>186.04</v>
          </cell>
          <cell r="D1573">
            <v>3040.1300000000006</v>
          </cell>
          <cell r="E1573">
            <v>1366.02</v>
          </cell>
          <cell r="F1573"/>
        </row>
        <row r="1574">
          <cell r="A1574" t="str">
            <v>UDH3F17</v>
          </cell>
          <cell r="B1574"/>
          <cell r="C1574">
            <v>865.67</v>
          </cell>
          <cell r="D1574">
            <v>2477.58</v>
          </cell>
          <cell r="E1574">
            <v>1807.1200000000001</v>
          </cell>
          <cell r="F1574"/>
        </row>
        <row r="1575">
          <cell r="A1575" t="str">
            <v>FUE4C51</v>
          </cell>
          <cell r="B1575"/>
          <cell r="C1575">
            <v>150</v>
          </cell>
          <cell r="D1575">
            <v>2457.61</v>
          </cell>
          <cell r="E1575">
            <v>1159.56</v>
          </cell>
          <cell r="F1575"/>
        </row>
        <row r="1576">
          <cell r="A1576" t="str">
            <v>SGO5D41</v>
          </cell>
          <cell r="B1576"/>
          <cell r="C1576">
            <v>150</v>
          </cell>
          <cell r="D1576">
            <v>1216.72</v>
          </cell>
          <cell r="E1576"/>
          <cell r="F1576"/>
        </row>
        <row r="1577">
          <cell r="A1577" t="str">
            <v>QSQ9E66</v>
          </cell>
          <cell r="B1577"/>
          <cell r="C1577">
            <v>150</v>
          </cell>
          <cell r="D1577">
            <v>2573.62</v>
          </cell>
          <cell r="E1577">
            <v>1467.56</v>
          </cell>
          <cell r="F1577"/>
        </row>
        <row r="1578">
          <cell r="A1578" t="str">
            <v>QSY6F30</v>
          </cell>
          <cell r="B1578"/>
          <cell r="C1578">
            <v>150</v>
          </cell>
          <cell r="D1578">
            <v>2922.41</v>
          </cell>
          <cell r="E1578">
            <v>1343.8400000000001</v>
          </cell>
          <cell r="F1578"/>
        </row>
        <row r="1579">
          <cell r="A1579" t="str">
            <v>TBP7F54</v>
          </cell>
          <cell r="B1579"/>
          <cell r="C1579">
            <v>455.86</v>
          </cell>
          <cell r="D1579">
            <v>10453.969999999999</v>
          </cell>
          <cell r="E1579">
            <v>2987.71</v>
          </cell>
          <cell r="F1579"/>
        </row>
        <row r="1580">
          <cell r="A1580" t="str">
            <v>UAS3I68</v>
          </cell>
          <cell r="B1580"/>
          <cell r="C1580">
            <v>524.5</v>
          </cell>
          <cell r="D1580">
            <v>3234.61</v>
          </cell>
          <cell r="E1580">
            <v>1813.8999999999999</v>
          </cell>
          <cell r="F1580"/>
        </row>
        <row r="1581">
          <cell r="A1581" t="str">
            <v>QSO4A41</v>
          </cell>
          <cell r="B1581"/>
          <cell r="C1581">
            <v>420</v>
          </cell>
          <cell r="D1581">
            <v>5850.6699999999992</v>
          </cell>
          <cell r="E1581">
            <v>1776.7199999999998</v>
          </cell>
          <cell r="F1581"/>
        </row>
        <row r="1582">
          <cell r="A1582" t="str">
            <v>UAX0I28</v>
          </cell>
          <cell r="B1582"/>
          <cell r="C1582">
            <v>150</v>
          </cell>
          <cell r="D1582">
            <v>2571.13</v>
          </cell>
          <cell r="E1582">
            <v>554.11</v>
          </cell>
          <cell r="F1582"/>
        </row>
        <row r="1583">
          <cell r="A1583" t="str">
            <v>TJR5F25</v>
          </cell>
          <cell r="B1583"/>
          <cell r="C1583">
            <v>293.3</v>
          </cell>
          <cell r="D1583">
            <v>645.70000000000005</v>
          </cell>
          <cell r="E1583">
            <v>849.44</v>
          </cell>
          <cell r="F1583"/>
        </row>
        <row r="1584">
          <cell r="A1584" t="str">
            <v>SYE1F79</v>
          </cell>
          <cell r="B1584"/>
          <cell r="C1584">
            <v>96.85</v>
          </cell>
          <cell r="D1584"/>
          <cell r="E1584"/>
          <cell r="F1584"/>
        </row>
        <row r="1585">
          <cell r="A1585" t="str">
            <v>TKQ6D57</v>
          </cell>
          <cell r="B1585"/>
          <cell r="C1585">
            <v>298.16999999999996</v>
          </cell>
          <cell r="D1585">
            <v>1623.27</v>
          </cell>
          <cell r="E1585">
            <v>1966.34</v>
          </cell>
          <cell r="F1585"/>
        </row>
        <row r="1586">
          <cell r="A1586" t="str">
            <v>TJB2G72</v>
          </cell>
          <cell r="B1586"/>
          <cell r="C1586">
            <v>150</v>
          </cell>
          <cell r="D1586">
            <v>2776.5099999999998</v>
          </cell>
          <cell r="E1586">
            <v>783.16000000000008</v>
          </cell>
          <cell r="F1586"/>
        </row>
        <row r="1587">
          <cell r="A1587" t="str">
            <v>QSX5H80</v>
          </cell>
          <cell r="B1587"/>
          <cell r="C1587">
            <v>150</v>
          </cell>
          <cell r="D1587">
            <v>4405.6600000000008</v>
          </cell>
          <cell r="E1587">
            <v>1075.1600000000001</v>
          </cell>
          <cell r="F1587"/>
        </row>
        <row r="1588">
          <cell r="A1588" t="str">
            <v>SWD7G27</v>
          </cell>
          <cell r="B1588"/>
          <cell r="C1588">
            <v>100</v>
          </cell>
          <cell r="D1588">
            <v>5186.6499999999996</v>
          </cell>
          <cell r="E1588">
            <v>3150.02</v>
          </cell>
          <cell r="F1588"/>
        </row>
        <row r="1589">
          <cell r="A1589" t="str">
            <v>TKC0B23</v>
          </cell>
          <cell r="B1589"/>
          <cell r="C1589">
            <v>150</v>
          </cell>
          <cell r="D1589">
            <v>7222.93</v>
          </cell>
          <cell r="E1589">
            <v>3470.0800000000004</v>
          </cell>
          <cell r="F1589"/>
        </row>
        <row r="1590">
          <cell r="A1590" t="str">
            <v>TIO7F53</v>
          </cell>
          <cell r="B1590"/>
          <cell r="C1590">
            <v>342.96</v>
          </cell>
          <cell r="D1590">
            <v>2785.69</v>
          </cell>
          <cell r="E1590">
            <v>378.86</v>
          </cell>
          <cell r="F1590"/>
        </row>
        <row r="1591">
          <cell r="A1591" t="str">
            <v>UAX4I35</v>
          </cell>
          <cell r="B1591"/>
          <cell r="C1591">
            <v>200</v>
          </cell>
          <cell r="D1591">
            <v>4855.5199999999986</v>
          </cell>
          <cell r="E1591">
            <v>3363.1900000000005</v>
          </cell>
          <cell r="F1591"/>
        </row>
        <row r="1592">
          <cell r="A1592" t="str">
            <v>UAX2G85</v>
          </cell>
          <cell r="B1592"/>
          <cell r="C1592"/>
          <cell r="D1592">
            <v>1200.1299999999999</v>
          </cell>
          <cell r="E1592">
            <v>928.6099999999999</v>
          </cell>
          <cell r="F1592"/>
        </row>
        <row r="1593">
          <cell r="A1593" t="str">
            <v>UAS3B49</v>
          </cell>
          <cell r="B1593"/>
          <cell r="C1593"/>
          <cell r="D1593">
            <v>5632.88</v>
          </cell>
          <cell r="E1593">
            <v>3293.5400000000004</v>
          </cell>
          <cell r="F1593"/>
        </row>
        <row r="1594">
          <cell r="A1594" t="str">
            <v>QSO9F77</v>
          </cell>
          <cell r="B1594"/>
          <cell r="C1594"/>
          <cell r="D1594">
            <v>8701.17</v>
          </cell>
          <cell r="E1594">
            <v>4768.43</v>
          </cell>
          <cell r="F1594"/>
        </row>
        <row r="1595">
          <cell r="A1595" t="str">
            <v>TBX9A95</v>
          </cell>
          <cell r="B1595"/>
          <cell r="C1595"/>
          <cell r="D1595">
            <v>3886.4900000000002</v>
          </cell>
          <cell r="E1595">
            <v>1599.83</v>
          </cell>
          <cell r="F1595"/>
        </row>
        <row r="1596">
          <cell r="A1596" t="str">
            <v>TJD9E62</v>
          </cell>
          <cell r="B1596"/>
          <cell r="C1596"/>
          <cell r="D1596">
            <v>2481.87</v>
          </cell>
          <cell r="E1596"/>
          <cell r="F1596"/>
        </row>
        <row r="1597">
          <cell r="A1597" t="str">
            <v>TEO9J21</v>
          </cell>
          <cell r="B1597"/>
          <cell r="C1597"/>
          <cell r="D1597">
            <v>3453.56</v>
          </cell>
          <cell r="E1597">
            <v>577.30999999999995</v>
          </cell>
          <cell r="F1597"/>
        </row>
        <row r="1598">
          <cell r="A1598" t="str">
            <v>TKW5A06</v>
          </cell>
          <cell r="B1598"/>
          <cell r="C1598"/>
          <cell r="D1598">
            <v>1941.18</v>
          </cell>
          <cell r="E1598">
            <v>1054.05</v>
          </cell>
          <cell r="F1598"/>
        </row>
        <row r="1599">
          <cell r="A1599" t="str">
            <v>TBN0C36</v>
          </cell>
          <cell r="B1599"/>
          <cell r="C1599"/>
          <cell r="D1599">
            <v>7352.3900000000012</v>
          </cell>
          <cell r="E1599">
            <v>4963.8100000000004</v>
          </cell>
          <cell r="F1599"/>
        </row>
        <row r="1600">
          <cell r="A1600" t="str">
            <v>TBX9C20</v>
          </cell>
          <cell r="B1600"/>
          <cell r="C1600"/>
          <cell r="D1600">
            <v>502.64</v>
          </cell>
          <cell r="E1600"/>
          <cell r="F1600"/>
        </row>
        <row r="1601">
          <cell r="A1601" t="str">
            <v>QSR5I19</v>
          </cell>
          <cell r="B1601"/>
          <cell r="C1601"/>
          <cell r="D1601">
            <v>4012.1499999999996</v>
          </cell>
          <cell r="E1601">
            <v>4263.7199999999993</v>
          </cell>
          <cell r="F1601"/>
        </row>
        <row r="1602">
          <cell r="A1602" t="str">
            <v>TDS3A33</v>
          </cell>
          <cell r="B1602"/>
          <cell r="C1602"/>
          <cell r="D1602">
            <v>4936.5499999999993</v>
          </cell>
          <cell r="E1602">
            <v>1607.1000000000001</v>
          </cell>
          <cell r="F1602"/>
        </row>
        <row r="1603">
          <cell r="A1603" t="str">
            <v>TIR1C76</v>
          </cell>
          <cell r="B1603"/>
          <cell r="C1603"/>
          <cell r="D1603">
            <v>2915.8999999999996</v>
          </cell>
          <cell r="E1603"/>
          <cell r="F1603"/>
        </row>
        <row r="1604">
          <cell r="A1604" t="str">
            <v>TIR5C05</v>
          </cell>
          <cell r="B1604"/>
          <cell r="C1604"/>
          <cell r="D1604">
            <v>2134.2399999999998</v>
          </cell>
          <cell r="E1604">
            <v>474.37</v>
          </cell>
          <cell r="F1604"/>
        </row>
        <row r="1605">
          <cell r="A1605" t="str">
            <v>TJQ8H27</v>
          </cell>
          <cell r="B1605"/>
          <cell r="C1605"/>
          <cell r="D1605">
            <v>731.85</v>
          </cell>
          <cell r="E1605"/>
          <cell r="F1605"/>
        </row>
        <row r="1606">
          <cell r="A1606" t="str">
            <v>UAS3C06</v>
          </cell>
          <cell r="B1606"/>
          <cell r="C1606"/>
          <cell r="D1606">
            <v>2082.27</v>
          </cell>
          <cell r="E1606">
            <v>1104.3899999999999</v>
          </cell>
          <cell r="F1606"/>
        </row>
        <row r="1607">
          <cell r="A1607" t="str">
            <v>UAX0F81</v>
          </cell>
          <cell r="B1607"/>
          <cell r="C1607"/>
          <cell r="D1607">
            <v>3076.8599999999997</v>
          </cell>
          <cell r="E1607">
            <v>1065.8800000000001</v>
          </cell>
          <cell r="F1607"/>
        </row>
        <row r="1608">
          <cell r="A1608" t="str">
            <v>TLI8G26</v>
          </cell>
          <cell r="B1608"/>
          <cell r="C1608"/>
          <cell r="D1608">
            <v>5155.7100000000009</v>
          </cell>
          <cell r="E1608">
            <v>725.9</v>
          </cell>
          <cell r="F1608"/>
        </row>
        <row r="1609">
          <cell r="A1609" t="str">
            <v>SSZ5G90</v>
          </cell>
          <cell r="B1609"/>
          <cell r="C1609"/>
          <cell r="D1609">
            <v>1165.19</v>
          </cell>
          <cell r="E1609"/>
          <cell r="F1609"/>
        </row>
        <row r="1610">
          <cell r="A1610" t="str">
            <v>TBW5A79</v>
          </cell>
          <cell r="B1610"/>
          <cell r="C1610"/>
          <cell r="D1610">
            <v>3205.88</v>
          </cell>
          <cell r="E1610">
            <v>355.9</v>
          </cell>
          <cell r="F1610"/>
        </row>
        <row r="1611">
          <cell r="A1611" t="str">
            <v>TIT9G27</v>
          </cell>
          <cell r="B1611"/>
          <cell r="C1611"/>
          <cell r="D1611">
            <v>3864.4299999999994</v>
          </cell>
          <cell r="E1611">
            <v>234.83</v>
          </cell>
          <cell r="F1611"/>
        </row>
        <row r="1612">
          <cell r="A1612" t="str">
            <v>TJB6J75</v>
          </cell>
          <cell r="B1612"/>
          <cell r="C1612"/>
          <cell r="D1612">
            <v>2432.4000000000005</v>
          </cell>
          <cell r="E1612">
            <v>1518.32</v>
          </cell>
          <cell r="F1612"/>
        </row>
        <row r="1613">
          <cell r="A1613" t="str">
            <v>QSO1J72</v>
          </cell>
          <cell r="B1613"/>
          <cell r="C1613"/>
          <cell r="D1613">
            <v>4999.1200000000017</v>
          </cell>
          <cell r="E1613">
            <v>3898.9300000000003</v>
          </cell>
          <cell r="F1613"/>
        </row>
        <row r="1614">
          <cell r="A1614" t="str">
            <v>TDC3E02</v>
          </cell>
          <cell r="B1614"/>
          <cell r="C1614"/>
          <cell r="D1614">
            <v>1467.15</v>
          </cell>
          <cell r="E1614">
            <v>902.49999999999989</v>
          </cell>
          <cell r="F1614"/>
        </row>
        <row r="1615">
          <cell r="A1615" t="str">
            <v>TKZ8A55</v>
          </cell>
          <cell r="B1615"/>
          <cell r="C1615"/>
          <cell r="D1615">
            <v>3416.2899999999995</v>
          </cell>
          <cell r="E1615">
            <v>1497.6499999999999</v>
          </cell>
          <cell r="F1615"/>
        </row>
        <row r="1616">
          <cell r="A1616" t="str">
            <v>QSX8E43</v>
          </cell>
          <cell r="B1616"/>
          <cell r="C1616"/>
          <cell r="D1616">
            <v>2515.9499999999998</v>
          </cell>
          <cell r="E1616">
            <v>1821.5800000000002</v>
          </cell>
          <cell r="F1616"/>
        </row>
        <row r="1617">
          <cell r="A1617" t="str">
            <v>QSP5B42</v>
          </cell>
          <cell r="B1617"/>
          <cell r="C1617"/>
          <cell r="D1617">
            <v>3407.75</v>
          </cell>
          <cell r="E1617">
            <v>670.74</v>
          </cell>
          <cell r="F1617"/>
        </row>
        <row r="1618">
          <cell r="A1618" t="str">
            <v>SYE3D45</v>
          </cell>
          <cell r="B1618"/>
          <cell r="C1618"/>
          <cell r="D1618">
            <v>1727.9199999999998</v>
          </cell>
          <cell r="E1618">
            <v>724.85</v>
          </cell>
          <cell r="F1618"/>
        </row>
        <row r="1619">
          <cell r="A1619" t="str">
            <v>QST8G81</v>
          </cell>
          <cell r="B1619"/>
          <cell r="C1619"/>
          <cell r="D1619">
            <v>4304.7400000000007</v>
          </cell>
          <cell r="E1619">
            <v>2702.8499999999995</v>
          </cell>
          <cell r="F1619"/>
        </row>
        <row r="1620">
          <cell r="A1620" t="str">
            <v>TBX9B51</v>
          </cell>
          <cell r="B1620"/>
          <cell r="C1620"/>
          <cell r="D1620">
            <v>2065.4300000000003</v>
          </cell>
          <cell r="E1620"/>
          <cell r="F1620"/>
        </row>
        <row r="1621">
          <cell r="A1621" t="str">
            <v>UAS3D76</v>
          </cell>
          <cell r="B1621"/>
          <cell r="C1621"/>
          <cell r="D1621">
            <v>4016.7</v>
          </cell>
          <cell r="E1621">
            <v>1517.67</v>
          </cell>
          <cell r="F1621"/>
        </row>
        <row r="1622">
          <cell r="A1622" t="str">
            <v>UAX0J34</v>
          </cell>
          <cell r="B1622"/>
          <cell r="C1622"/>
          <cell r="D1622">
            <v>3624.8300000000004</v>
          </cell>
          <cell r="E1622">
            <v>1725.9499999999998</v>
          </cell>
          <cell r="F1622"/>
        </row>
        <row r="1623">
          <cell r="A1623" t="str">
            <v>TJY0B16</v>
          </cell>
          <cell r="B1623"/>
          <cell r="C1623"/>
          <cell r="D1623">
            <v>2646.1199999999994</v>
          </cell>
          <cell r="E1623">
            <v>1124.71</v>
          </cell>
          <cell r="F1623"/>
        </row>
        <row r="1624">
          <cell r="A1624" t="str">
            <v>TIX8E67</v>
          </cell>
          <cell r="B1624"/>
          <cell r="C1624"/>
          <cell r="D1624">
            <v>1438.0300000000002</v>
          </cell>
          <cell r="E1624">
            <v>716.87</v>
          </cell>
          <cell r="F1624"/>
        </row>
        <row r="1625">
          <cell r="A1625" t="str">
            <v>UAX0J46</v>
          </cell>
          <cell r="B1625"/>
          <cell r="C1625"/>
          <cell r="D1625">
            <v>2149.36</v>
          </cell>
          <cell r="E1625">
            <v>456.66</v>
          </cell>
          <cell r="F1625"/>
        </row>
        <row r="1626">
          <cell r="A1626" t="str">
            <v>TXA2I93</v>
          </cell>
          <cell r="B1626"/>
          <cell r="C1626"/>
          <cell r="D1626">
            <v>3232.4500000000007</v>
          </cell>
          <cell r="E1626">
            <v>1258.6799999999998</v>
          </cell>
          <cell r="F1626"/>
        </row>
        <row r="1627">
          <cell r="A1627" t="str">
            <v>TBV4G64</v>
          </cell>
          <cell r="B1627"/>
          <cell r="C1627"/>
          <cell r="D1627">
            <v>1382.37</v>
          </cell>
          <cell r="E1627">
            <v>870.89</v>
          </cell>
          <cell r="F1627"/>
        </row>
        <row r="1628">
          <cell r="A1628" t="str">
            <v>PXF0A10</v>
          </cell>
          <cell r="B1628"/>
          <cell r="C1628"/>
          <cell r="D1628">
            <v>830</v>
          </cell>
          <cell r="E1628"/>
          <cell r="F1628"/>
        </row>
        <row r="1629">
          <cell r="A1629" t="str">
            <v>QSR9I44</v>
          </cell>
          <cell r="B1629"/>
          <cell r="C1629"/>
          <cell r="D1629">
            <v>2727.5000000000005</v>
          </cell>
          <cell r="E1629">
            <v>2029.6900000000003</v>
          </cell>
          <cell r="F1629"/>
        </row>
        <row r="1630">
          <cell r="A1630" t="str">
            <v>UAX0I37</v>
          </cell>
          <cell r="B1630"/>
          <cell r="C1630"/>
          <cell r="D1630">
            <v>5325.51</v>
          </cell>
          <cell r="E1630">
            <v>4264.8100000000004</v>
          </cell>
          <cell r="F1630"/>
        </row>
        <row r="1631">
          <cell r="A1631" t="str">
            <v>TJH2J56</v>
          </cell>
          <cell r="B1631"/>
          <cell r="C1631"/>
          <cell r="D1631">
            <v>1972.9699999999998</v>
          </cell>
          <cell r="E1631">
            <v>1676.9299999999998</v>
          </cell>
          <cell r="F1631"/>
        </row>
        <row r="1632">
          <cell r="A1632" t="str">
            <v>TBX9D08</v>
          </cell>
          <cell r="B1632"/>
          <cell r="C1632"/>
          <cell r="D1632">
            <v>4401.25</v>
          </cell>
          <cell r="E1632">
            <v>564</v>
          </cell>
          <cell r="F1632"/>
        </row>
        <row r="1633">
          <cell r="A1633" t="str">
            <v>QSR1F56</v>
          </cell>
          <cell r="B1633"/>
          <cell r="C1633"/>
          <cell r="D1633">
            <v>1820.16</v>
          </cell>
          <cell r="E1633">
            <v>230.8</v>
          </cell>
          <cell r="F1633"/>
        </row>
        <row r="1634">
          <cell r="A1634" t="str">
            <v>QSO5H62</v>
          </cell>
          <cell r="B1634"/>
          <cell r="C1634"/>
          <cell r="D1634">
            <v>3352.14</v>
          </cell>
          <cell r="E1634">
            <v>1431.77</v>
          </cell>
          <cell r="F1634"/>
        </row>
        <row r="1635">
          <cell r="A1635" t="str">
            <v>EQQ7E22</v>
          </cell>
          <cell r="B1635"/>
          <cell r="C1635"/>
          <cell r="D1635">
            <v>2950.91</v>
          </cell>
          <cell r="E1635">
            <v>197.08</v>
          </cell>
          <cell r="F1635"/>
        </row>
        <row r="1636">
          <cell r="A1636" t="str">
            <v>TJO1B57</v>
          </cell>
          <cell r="B1636"/>
          <cell r="C1636"/>
          <cell r="D1636">
            <v>2524.0899999999997</v>
          </cell>
          <cell r="E1636">
            <v>1515.03</v>
          </cell>
          <cell r="F1636"/>
        </row>
        <row r="1637">
          <cell r="A1637" t="str">
            <v>UAS3C23</v>
          </cell>
          <cell r="B1637"/>
          <cell r="C1637"/>
          <cell r="D1637">
            <v>2528.2799999999997</v>
          </cell>
          <cell r="E1637">
            <v>960.89</v>
          </cell>
          <cell r="F1637"/>
        </row>
        <row r="1638">
          <cell r="A1638" t="str">
            <v>SWY4I84</v>
          </cell>
          <cell r="B1638"/>
          <cell r="C1638"/>
          <cell r="D1638">
            <v>5344.3200000000015</v>
          </cell>
          <cell r="E1638">
            <v>1570.59</v>
          </cell>
          <cell r="F1638"/>
        </row>
        <row r="1639">
          <cell r="A1639" t="str">
            <v>EWD1D84</v>
          </cell>
          <cell r="B1639"/>
          <cell r="C1639"/>
          <cell r="D1639">
            <v>649.71</v>
          </cell>
          <cell r="E1639"/>
          <cell r="F1639"/>
        </row>
        <row r="1640">
          <cell r="A1640" t="str">
            <v>REN4J63</v>
          </cell>
          <cell r="B1640"/>
          <cell r="C1640"/>
          <cell r="D1640">
            <v>1361.93</v>
          </cell>
          <cell r="E1640">
            <v>803</v>
          </cell>
          <cell r="F1640"/>
        </row>
        <row r="1641">
          <cell r="A1641" t="str">
            <v>GBP2H31</v>
          </cell>
          <cell r="B1641"/>
          <cell r="C1641"/>
          <cell r="D1641">
            <v>3355.86</v>
          </cell>
          <cell r="E1641">
            <v>2228.7799999999997</v>
          </cell>
          <cell r="F1641"/>
        </row>
        <row r="1642">
          <cell r="A1642" t="str">
            <v>GER2782</v>
          </cell>
          <cell r="B1642"/>
          <cell r="C1642"/>
          <cell r="D1642">
            <v>2448.88</v>
          </cell>
          <cell r="E1642">
            <v>1591.0499999999997</v>
          </cell>
          <cell r="F1642"/>
        </row>
        <row r="1643">
          <cell r="A1643" t="str">
            <v>GER2785</v>
          </cell>
          <cell r="B1643"/>
          <cell r="C1643"/>
          <cell r="D1643">
            <v>1639.53</v>
          </cell>
          <cell r="E1643"/>
          <cell r="F1643"/>
        </row>
        <row r="1644">
          <cell r="A1644" t="str">
            <v>GCB9C71</v>
          </cell>
          <cell r="B1644"/>
          <cell r="C1644"/>
          <cell r="D1644">
            <v>3829.9599999999996</v>
          </cell>
          <cell r="E1644">
            <v>1881.6</v>
          </cell>
          <cell r="F1644"/>
        </row>
        <row r="1645">
          <cell r="A1645" t="str">
            <v>TBW4F28</v>
          </cell>
          <cell r="B1645"/>
          <cell r="C1645"/>
          <cell r="D1645">
            <v>2614.8799999999997</v>
          </cell>
          <cell r="E1645">
            <v>1017.51</v>
          </cell>
          <cell r="F1645"/>
        </row>
        <row r="1646">
          <cell r="A1646" t="str">
            <v>TBY3C03</v>
          </cell>
          <cell r="B1646"/>
          <cell r="C1646"/>
          <cell r="D1646">
            <v>5388.6200000000008</v>
          </cell>
          <cell r="E1646">
            <v>4256.3399999999992</v>
          </cell>
          <cell r="F1646"/>
        </row>
        <row r="1647">
          <cell r="A1647" t="str">
            <v>UAX3J74</v>
          </cell>
          <cell r="B1647"/>
          <cell r="C1647"/>
          <cell r="D1647">
            <v>3532.2800000000007</v>
          </cell>
          <cell r="E1647">
            <v>1476.12</v>
          </cell>
          <cell r="F1647"/>
        </row>
        <row r="1648">
          <cell r="A1648" t="str">
            <v>UAY8F05</v>
          </cell>
          <cell r="B1648"/>
          <cell r="C1648"/>
          <cell r="D1648">
            <v>2370.98</v>
          </cell>
          <cell r="E1648">
            <v>514.04</v>
          </cell>
          <cell r="F1648"/>
        </row>
        <row r="1649">
          <cell r="A1649" t="str">
            <v>TIS0J73</v>
          </cell>
          <cell r="B1649"/>
          <cell r="C1649"/>
          <cell r="D1649">
            <v>1195.93</v>
          </cell>
          <cell r="E1649">
            <v>748.41</v>
          </cell>
          <cell r="F1649"/>
        </row>
        <row r="1650">
          <cell r="A1650" t="str">
            <v>SHO7I09</v>
          </cell>
          <cell r="B1650"/>
          <cell r="C1650"/>
          <cell r="D1650">
            <v>1258.08</v>
          </cell>
          <cell r="E1650">
            <v>854.51</v>
          </cell>
          <cell r="F1650"/>
        </row>
        <row r="1651">
          <cell r="A1651" t="str">
            <v>QSX5F62</v>
          </cell>
          <cell r="B1651"/>
          <cell r="C1651"/>
          <cell r="D1651">
            <v>2739.5700000000006</v>
          </cell>
          <cell r="E1651">
            <v>1199</v>
          </cell>
          <cell r="F1651"/>
        </row>
        <row r="1652">
          <cell r="A1652" t="str">
            <v>UDH1G03</v>
          </cell>
          <cell r="B1652"/>
          <cell r="C1652"/>
          <cell r="D1652">
            <v>1834.57</v>
          </cell>
          <cell r="E1652">
            <v>970.3900000000001</v>
          </cell>
          <cell r="F1652"/>
        </row>
        <row r="1653">
          <cell r="A1653" t="str">
            <v>SHN5A26</v>
          </cell>
          <cell r="B1653"/>
          <cell r="C1653"/>
          <cell r="D1653">
            <v>1019.94</v>
          </cell>
          <cell r="E1653">
            <v>689.99</v>
          </cell>
          <cell r="F1653"/>
        </row>
        <row r="1654">
          <cell r="A1654" t="str">
            <v>SUO5D32</v>
          </cell>
          <cell r="B1654"/>
          <cell r="C1654"/>
          <cell r="D1654">
            <v>1893.4199999999998</v>
          </cell>
          <cell r="E1654">
            <v>574.12999999999988</v>
          </cell>
          <cell r="F1654"/>
        </row>
        <row r="1655">
          <cell r="A1655" t="str">
            <v>GER0890</v>
          </cell>
          <cell r="B1655"/>
          <cell r="C1655"/>
          <cell r="D1655">
            <v>358.29</v>
          </cell>
          <cell r="E1655"/>
          <cell r="F1655"/>
        </row>
        <row r="1656">
          <cell r="A1656" t="str">
            <v>GER2781</v>
          </cell>
          <cell r="B1656"/>
          <cell r="C1656"/>
          <cell r="D1656">
            <v>1669.79</v>
          </cell>
          <cell r="E1656">
            <v>432.13</v>
          </cell>
          <cell r="F1656"/>
        </row>
        <row r="1657">
          <cell r="A1657" t="str">
            <v>GER5603</v>
          </cell>
          <cell r="B1657"/>
          <cell r="C1657"/>
          <cell r="D1657">
            <v>3772.6100000000019</v>
          </cell>
          <cell r="E1657">
            <v>2762.6200000000008</v>
          </cell>
          <cell r="F1657"/>
        </row>
        <row r="1658">
          <cell r="A1658" t="str">
            <v>TDY3D31</v>
          </cell>
          <cell r="B1658"/>
          <cell r="C1658"/>
          <cell r="D1658">
            <v>1610.8700000000001</v>
          </cell>
          <cell r="E1658">
            <v>202.88</v>
          </cell>
          <cell r="F1658"/>
        </row>
        <row r="1659">
          <cell r="A1659" t="str">
            <v>UAS3D56</v>
          </cell>
          <cell r="B1659"/>
          <cell r="C1659"/>
          <cell r="D1659">
            <v>1470.1299999999999</v>
          </cell>
          <cell r="E1659">
            <v>1174.8200000000002</v>
          </cell>
          <cell r="F1659"/>
        </row>
        <row r="1660">
          <cell r="A1660" t="str">
            <v>UAX2J21</v>
          </cell>
          <cell r="B1660"/>
          <cell r="C1660"/>
          <cell r="D1660">
            <v>1588.57</v>
          </cell>
          <cell r="E1660">
            <v>1275.04</v>
          </cell>
          <cell r="F1660"/>
        </row>
        <row r="1661">
          <cell r="A1661" t="str">
            <v>SUJ3I21</v>
          </cell>
          <cell r="B1661"/>
          <cell r="C1661"/>
          <cell r="D1661">
            <v>817.52</v>
          </cell>
          <cell r="E1661"/>
          <cell r="F1661"/>
        </row>
        <row r="1662">
          <cell r="A1662" t="str">
            <v>QSX3A17</v>
          </cell>
          <cell r="B1662"/>
          <cell r="C1662"/>
          <cell r="D1662">
            <v>441.5</v>
          </cell>
          <cell r="E1662"/>
          <cell r="F1662"/>
        </row>
        <row r="1663">
          <cell r="A1663" t="str">
            <v>GER4636</v>
          </cell>
          <cell r="B1663"/>
          <cell r="C1663"/>
          <cell r="D1663">
            <v>430</v>
          </cell>
          <cell r="E1663">
            <v>84.12</v>
          </cell>
          <cell r="F1663"/>
        </row>
        <row r="1664">
          <cell r="A1664" t="str">
            <v>TJO5D65</v>
          </cell>
          <cell r="B1664"/>
          <cell r="C1664"/>
          <cell r="D1664">
            <v>2484.8000000000002</v>
          </cell>
          <cell r="E1664">
            <v>1463.26</v>
          </cell>
          <cell r="F1664"/>
        </row>
        <row r="1665">
          <cell r="A1665" t="str">
            <v>QSR4J42</v>
          </cell>
          <cell r="B1665"/>
          <cell r="C1665"/>
          <cell r="D1665">
            <v>4454.84</v>
          </cell>
          <cell r="E1665">
            <v>3708.83</v>
          </cell>
          <cell r="F1665"/>
        </row>
        <row r="1666">
          <cell r="A1666" t="str">
            <v>TEM0B08</v>
          </cell>
          <cell r="B1666"/>
          <cell r="C1666"/>
          <cell r="D1666">
            <v>1245.28</v>
          </cell>
          <cell r="E1666">
            <v>498.42</v>
          </cell>
          <cell r="F1666"/>
        </row>
        <row r="1667">
          <cell r="A1667" t="str">
            <v>UAX0G11</v>
          </cell>
          <cell r="B1667"/>
          <cell r="C1667"/>
          <cell r="D1667">
            <v>2559.65</v>
          </cell>
          <cell r="E1667">
            <v>1381.04</v>
          </cell>
          <cell r="F1667"/>
        </row>
        <row r="1668">
          <cell r="A1668" t="str">
            <v>GER7270</v>
          </cell>
          <cell r="B1668"/>
          <cell r="C1668"/>
          <cell r="D1668">
            <v>189.89</v>
          </cell>
          <cell r="E1668"/>
          <cell r="F1668"/>
        </row>
        <row r="1669">
          <cell r="A1669" t="str">
            <v>PHI6006</v>
          </cell>
          <cell r="B1669"/>
          <cell r="C1669"/>
          <cell r="D1669">
            <v>559.01</v>
          </cell>
          <cell r="E1669"/>
          <cell r="F1669"/>
        </row>
        <row r="1670">
          <cell r="A1670" t="str">
            <v>QSS7E43</v>
          </cell>
          <cell r="B1670"/>
          <cell r="C1670"/>
          <cell r="D1670">
            <v>2575.77</v>
          </cell>
          <cell r="E1670">
            <v>2172.6200000000003</v>
          </cell>
          <cell r="F1670"/>
        </row>
        <row r="1671">
          <cell r="A1671" t="str">
            <v>TBY3A76</v>
          </cell>
          <cell r="B1671"/>
          <cell r="C1671"/>
          <cell r="D1671">
            <v>1921.77</v>
          </cell>
          <cell r="E1671">
            <v>1471.03</v>
          </cell>
          <cell r="F1671"/>
        </row>
        <row r="1672">
          <cell r="A1672" t="str">
            <v>LMY9J53</v>
          </cell>
          <cell r="B1672"/>
          <cell r="C1672"/>
          <cell r="D1672">
            <v>789.59</v>
          </cell>
          <cell r="E1672">
            <v>715.6</v>
          </cell>
          <cell r="F1672"/>
        </row>
        <row r="1673">
          <cell r="A1673" t="str">
            <v>GER1598</v>
          </cell>
          <cell r="B1673"/>
          <cell r="C1673"/>
          <cell r="D1673">
            <v>217.96</v>
          </cell>
          <cell r="E1673"/>
          <cell r="F1673"/>
        </row>
        <row r="1674">
          <cell r="A1674" t="str">
            <v>UAB5C80</v>
          </cell>
          <cell r="B1674"/>
          <cell r="C1674"/>
          <cell r="D1674">
            <v>3667.65</v>
          </cell>
          <cell r="E1674">
            <v>2026.05</v>
          </cell>
          <cell r="F1674"/>
        </row>
        <row r="1675">
          <cell r="A1675" t="str">
            <v>QSY0I47</v>
          </cell>
          <cell r="B1675"/>
          <cell r="C1675"/>
          <cell r="D1675">
            <v>2072.4700000000003</v>
          </cell>
          <cell r="E1675">
            <v>1143.3</v>
          </cell>
          <cell r="F1675"/>
        </row>
        <row r="1676">
          <cell r="A1676" t="str">
            <v>TDS3A77</v>
          </cell>
          <cell r="B1676"/>
          <cell r="C1676"/>
          <cell r="D1676">
            <v>107</v>
          </cell>
          <cell r="E1676"/>
          <cell r="F1676"/>
        </row>
        <row r="1677">
          <cell r="A1677" t="str">
            <v>TBV4H37</v>
          </cell>
          <cell r="B1677"/>
          <cell r="C1677"/>
          <cell r="D1677">
            <v>899.57</v>
          </cell>
          <cell r="E1677">
            <v>291.48</v>
          </cell>
          <cell r="F1677"/>
        </row>
        <row r="1678">
          <cell r="A1678" t="str">
            <v>QSP7C76</v>
          </cell>
          <cell r="B1678"/>
          <cell r="C1678"/>
          <cell r="D1678">
            <v>1556.23</v>
          </cell>
          <cell r="E1678">
            <v>1775.65</v>
          </cell>
          <cell r="F1678"/>
        </row>
        <row r="1679">
          <cell r="A1679" t="str">
            <v>TIY1I07</v>
          </cell>
          <cell r="B1679"/>
          <cell r="C1679"/>
          <cell r="D1679">
            <v>1319.23</v>
          </cell>
          <cell r="E1679"/>
          <cell r="F1679"/>
        </row>
        <row r="1680">
          <cell r="A1680" t="str">
            <v>GER1584</v>
          </cell>
          <cell r="B1680"/>
          <cell r="C1680"/>
          <cell r="D1680">
            <v>75.8</v>
          </cell>
          <cell r="E1680"/>
          <cell r="F1680"/>
        </row>
        <row r="1681">
          <cell r="A1681" t="str">
            <v>GER4641</v>
          </cell>
          <cell r="B1681"/>
          <cell r="C1681"/>
          <cell r="D1681">
            <v>5306.0099999999993</v>
          </cell>
          <cell r="E1681">
            <v>2474.96</v>
          </cell>
          <cell r="F1681"/>
        </row>
        <row r="1682">
          <cell r="A1682" t="str">
            <v>TLH0F52</v>
          </cell>
          <cell r="B1682"/>
          <cell r="C1682"/>
          <cell r="D1682">
            <v>1550.6</v>
          </cell>
          <cell r="E1682">
            <v>493.57</v>
          </cell>
          <cell r="F1682"/>
        </row>
        <row r="1683">
          <cell r="A1683" t="str">
            <v>PHH2066</v>
          </cell>
          <cell r="B1683"/>
          <cell r="C1683"/>
          <cell r="D1683">
            <v>230</v>
          </cell>
          <cell r="E1683"/>
          <cell r="F1683"/>
        </row>
        <row r="1684">
          <cell r="A1684" t="str">
            <v>JWR8D42</v>
          </cell>
          <cell r="B1684"/>
          <cell r="C1684"/>
          <cell r="D1684">
            <v>257.7</v>
          </cell>
          <cell r="E1684"/>
          <cell r="F1684"/>
        </row>
        <row r="1685">
          <cell r="A1685" t="str">
            <v>GER4643</v>
          </cell>
          <cell r="B1685"/>
          <cell r="C1685"/>
          <cell r="D1685">
            <v>150</v>
          </cell>
          <cell r="E1685">
            <v>584.5</v>
          </cell>
          <cell r="F1685"/>
        </row>
        <row r="1686">
          <cell r="A1686" t="str">
            <v>GER4649</v>
          </cell>
          <cell r="B1686"/>
          <cell r="C1686"/>
          <cell r="D1686">
            <v>352.48</v>
          </cell>
          <cell r="E1686">
            <v>420.75</v>
          </cell>
          <cell r="F1686"/>
        </row>
        <row r="1687">
          <cell r="A1687" t="str">
            <v>SVH1A21</v>
          </cell>
          <cell r="B1687"/>
          <cell r="C1687"/>
          <cell r="D1687">
            <v>648.26</v>
          </cell>
          <cell r="E1687"/>
          <cell r="F1687"/>
        </row>
        <row r="1688">
          <cell r="A1688" t="str">
            <v>TIZ8G89</v>
          </cell>
          <cell r="B1688"/>
          <cell r="C1688"/>
          <cell r="D1688">
            <v>2023.01</v>
          </cell>
          <cell r="E1688">
            <v>1394.3</v>
          </cell>
          <cell r="F1688"/>
        </row>
        <row r="1689">
          <cell r="A1689" t="str">
            <v>GER1582</v>
          </cell>
          <cell r="B1689"/>
          <cell r="C1689"/>
          <cell r="D1689">
            <v>567.58999999999992</v>
          </cell>
          <cell r="E1689">
            <v>253.18</v>
          </cell>
          <cell r="F1689"/>
        </row>
        <row r="1690">
          <cell r="A1690" t="str">
            <v>EKL3749</v>
          </cell>
          <cell r="B1690"/>
          <cell r="C1690"/>
          <cell r="D1690">
            <v>786.82999999999993</v>
          </cell>
          <cell r="E1690">
            <v>924.06</v>
          </cell>
          <cell r="F1690"/>
        </row>
        <row r="1691">
          <cell r="A1691" t="str">
            <v>GER4645</v>
          </cell>
          <cell r="B1691"/>
          <cell r="C1691"/>
          <cell r="D1691">
            <v>180.25</v>
          </cell>
          <cell r="E1691">
            <v>158.29</v>
          </cell>
          <cell r="F1691"/>
        </row>
        <row r="1692">
          <cell r="A1692" t="str">
            <v>GER4640</v>
          </cell>
          <cell r="B1692"/>
          <cell r="C1692"/>
          <cell r="D1692">
            <v>334.5</v>
          </cell>
          <cell r="E1692">
            <v>186.03</v>
          </cell>
          <cell r="F1692"/>
        </row>
        <row r="1693">
          <cell r="A1693" t="str">
            <v>GER2787</v>
          </cell>
          <cell r="B1693"/>
          <cell r="C1693"/>
          <cell r="D1693">
            <v>913.97</v>
          </cell>
          <cell r="E1693">
            <v>1602.1</v>
          </cell>
          <cell r="F1693"/>
        </row>
        <row r="1694">
          <cell r="A1694" t="str">
            <v>SGO5E22</v>
          </cell>
          <cell r="B1694"/>
          <cell r="C1694"/>
          <cell r="D1694">
            <v>845.12</v>
          </cell>
          <cell r="E1694">
            <v>980</v>
          </cell>
          <cell r="F1694"/>
        </row>
        <row r="1695">
          <cell r="A1695" t="str">
            <v>TJT3F96</v>
          </cell>
          <cell r="B1695"/>
          <cell r="C1695"/>
          <cell r="D1695">
            <v>499.45</v>
          </cell>
          <cell r="E1695">
            <v>660.01</v>
          </cell>
          <cell r="F1695"/>
        </row>
        <row r="1696">
          <cell r="A1696" t="str">
            <v>MGP3844</v>
          </cell>
          <cell r="B1696"/>
          <cell r="C1696"/>
          <cell r="D1696">
            <v>5843.89</v>
          </cell>
          <cell r="E1696"/>
          <cell r="F1696"/>
        </row>
        <row r="1697">
          <cell r="A1697" t="str">
            <v>GER3521</v>
          </cell>
          <cell r="B1697"/>
          <cell r="C1697"/>
          <cell r="D1697">
            <v>3161.37</v>
          </cell>
          <cell r="E1697">
            <v>2803.46</v>
          </cell>
          <cell r="F1697"/>
        </row>
        <row r="1698">
          <cell r="A1698" t="str">
            <v>GER2786</v>
          </cell>
          <cell r="B1698"/>
          <cell r="C1698"/>
          <cell r="D1698">
            <v>326.79000000000002</v>
          </cell>
          <cell r="E1698">
            <v>338.65</v>
          </cell>
          <cell r="F1698"/>
        </row>
        <row r="1699">
          <cell r="A1699" t="str">
            <v>STT3B27</v>
          </cell>
          <cell r="B1699"/>
          <cell r="C1699"/>
          <cell r="D1699">
            <v>430.91999999999996</v>
          </cell>
          <cell r="E1699">
            <v>180</v>
          </cell>
          <cell r="F1699"/>
        </row>
        <row r="1700">
          <cell r="A1700" t="str">
            <v>GER3844</v>
          </cell>
          <cell r="B1700"/>
          <cell r="C1700"/>
          <cell r="D1700">
            <v>1100.02</v>
          </cell>
          <cell r="E1700"/>
          <cell r="F1700"/>
        </row>
        <row r="1701">
          <cell r="A1701" t="str">
            <v>GER0891</v>
          </cell>
          <cell r="B1701"/>
          <cell r="C1701"/>
          <cell r="D1701">
            <v>162.25</v>
          </cell>
          <cell r="E1701">
            <v>219.39</v>
          </cell>
          <cell r="F1701"/>
        </row>
        <row r="1702">
          <cell r="A1702" t="str">
            <v>GER4642</v>
          </cell>
          <cell r="B1702"/>
          <cell r="C1702"/>
          <cell r="D1702">
            <v>428.3</v>
          </cell>
          <cell r="E1702"/>
          <cell r="F1702"/>
        </row>
        <row r="1703">
          <cell r="A1703" t="str">
            <v>FJQ8J84</v>
          </cell>
          <cell r="B1703"/>
          <cell r="C1703"/>
          <cell r="D1703">
            <v>608.35</v>
          </cell>
          <cell r="E1703">
            <v>1051.5999999999999</v>
          </cell>
          <cell r="F1703"/>
        </row>
        <row r="1704">
          <cell r="A1704" t="str">
            <v>TES6G03</v>
          </cell>
          <cell r="B1704"/>
          <cell r="C1704"/>
          <cell r="D1704">
            <v>506.19</v>
          </cell>
          <cell r="E1704">
            <v>240.45</v>
          </cell>
          <cell r="F1704"/>
        </row>
        <row r="1705">
          <cell r="A1705" t="str">
            <v>QUL9I64</v>
          </cell>
          <cell r="B1705"/>
          <cell r="C1705"/>
          <cell r="D1705">
            <v>459.98</v>
          </cell>
          <cell r="E1705">
            <v>459.98</v>
          </cell>
          <cell r="F1705"/>
        </row>
        <row r="1706">
          <cell r="A1706" t="str">
            <v>QSQ3B91</v>
          </cell>
          <cell r="B1706"/>
          <cell r="C1706"/>
          <cell r="D1706">
            <v>1266.81</v>
          </cell>
          <cell r="E1706">
            <v>2213.7600000000002</v>
          </cell>
          <cell r="F1706"/>
        </row>
        <row r="1707">
          <cell r="A1707" t="str">
            <v>GER1583</v>
          </cell>
          <cell r="B1707"/>
          <cell r="C1707"/>
          <cell r="D1707">
            <v>299.98</v>
          </cell>
          <cell r="E1707"/>
          <cell r="F1707"/>
        </row>
        <row r="1708">
          <cell r="A1708" t="str">
            <v>GER1568</v>
          </cell>
          <cell r="B1708"/>
          <cell r="C1708"/>
          <cell r="D1708">
            <v>149.99</v>
          </cell>
          <cell r="E1708">
            <v>148.99</v>
          </cell>
          <cell r="F1708"/>
        </row>
        <row r="1709">
          <cell r="A1709" t="str">
            <v>GER4647</v>
          </cell>
          <cell r="B1709"/>
          <cell r="C1709"/>
          <cell r="D1709">
            <v>1104.5999999999999</v>
          </cell>
          <cell r="E1709"/>
          <cell r="F1709"/>
        </row>
        <row r="1710">
          <cell r="A1710" t="str">
            <v>TLN6I76</v>
          </cell>
          <cell r="B1710"/>
          <cell r="C1710"/>
          <cell r="D1710">
            <v>745.52</v>
          </cell>
          <cell r="E1710">
            <v>1684.53</v>
          </cell>
          <cell r="F1710"/>
        </row>
        <row r="1711">
          <cell r="A1711" t="str">
            <v>OOA0977</v>
          </cell>
          <cell r="B1711"/>
          <cell r="C1711"/>
          <cell r="D1711">
            <v>90.09</v>
          </cell>
          <cell r="E1711"/>
          <cell r="F1711"/>
        </row>
        <row r="1712">
          <cell r="A1712" t="str">
            <v>UDT4H28</v>
          </cell>
          <cell r="B1712"/>
          <cell r="C1712"/>
          <cell r="D1712">
            <v>864.73</v>
          </cell>
          <cell r="E1712">
            <v>2917.7999999999997</v>
          </cell>
          <cell r="F1712"/>
        </row>
        <row r="1713">
          <cell r="A1713" t="str">
            <v>TBY3C09</v>
          </cell>
          <cell r="B1713"/>
          <cell r="C1713"/>
          <cell r="D1713">
            <v>471.21</v>
          </cell>
          <cell r="E1713">
            <v>1768.26</v>
          </cell>
          <cell r="F1713"/>
        </row>
        <row r="1714">
          <cell r="A1714" t="str">
            <v>GER1554</v>
          </cell>
          <cell r="B1714"/>
          <cell r="C1714"/>
          <cell r="D1714">
            <v>323.74</v>
          </cell>
          <cell r="E1714">
            <v>164.46</v>
          </cell>
          <cell r="F1714"/>
        </row>
        <row r="1715">
          <cell r="A1715" t="str">
            <v>OBC7C12</v>
          </cell>
          <cell r="B1715"/>
          <cell r="C1715"/>
          <cell r="D1715">
            <v>250</v>
          </cell>
          <cell r="E1715">
            <v>559.62</v>
          </cell>
          <cell r="F1715"/>
        </row>
        <row r="1716">
          <cell r="A1716" t="str">
            <v>UEL3E87</v>
          </cell>
          <cell r="B1716"/>
          <cell r="C1716"/>
          <cell r="D1716">
            <v>1319.15</v>
          </cell>
          <cell r="E1716">
            <v>1656.51</v>
          </cell>
          <cell r="F1716"/>
        </row>
        <row r="1717">
          <cell r="A1717" t="str">
            <v>SWQ8H16</v>
          </cell>
          <cell r="B1717"/>
          <cell r="C1717"/>
          <cell r="D1717">
            <v>1223.54</v>
          </cell>
          <cell r="E1717">
            <v>1449.3</v>
          </cell>
          <cell r="F1717"/>
        </row>
        <row r="1718">
          <cell r="A1718" t="str">
            <v>GER1596</v>
          </cell>
          <cell r="B1718"/>
          <cell r="C1718"/>
          <cell r="D1718">
            <v>76.22</v>
          </cell>
          <cell r="E1718"/>
          <cell r="F1718"/>
        </row>
        <row r="1719">
          <cell r="A1719" t="str">
            <v>GER4639</v>
          </cell>
          <cell r="B1719"/>
          <cell r="C1719"/>
          <cell r="D1719">
            <v>305.17</v>
          </cell>
          <cell r="E1719">
            <v>269.32</v>
          </cell>
          <cell r="F1719"/>
        </row>
        <row r="1720">
          <cell r="A1720" t="str">
            <v>QSV4J67</v>
          </cell>
          <cell r="B1720"/>
          <cell r="C1720"/>
          <cell r="D1720">
            <v>611.29999999999995</v>
          </cell>
          <cell r="E1720">
            <v>1868.58</v>
          </cell>
          <cell r="F1720"/>
        </row>
        <row r="1721">
          <cell r="A1721" t="str">
            <v>UGR8D33</v>
          </cell>
          <cell r="B1721"/>
          <cell r="C1721"/>
          <cell r="D1721">
            <v>543.71</v>
          </cell>
          <cell r="E1721">
            <v>490</v>
          </cell>
          <cell r="F1721"/>
        </row>
        <row r="1722">
          <cell r="A1722" t="str">
            <v>GUI0002</v>
          </cell>
          <cell r="B1722"/>
          <cell r="C1722"/>
          <cell r="D1722">
            <v>1085</v>
          </cell>
          <cell r="E1722"/>
          <cell r="F1722"/>
        </row>
        <row r="1723">
          <cell r="A1723" t="str">
            <v>UDF9D63</v>
          </cell>
          <cell r="B1723"/>
          <cell r="C1723"/>
          <cell r="D1723"/>
          <cell r="E1723">
            <v>2651.8099999999995</v>
          </cell>
          <cell r="F1723"/>
        </row>
        <row r="1724">
          <cell r="A1724" t="str">
            <v>UAS4B53</v>
          </cell>
          <cell r="B1724"/>
          <cell r="C1724"/>
          <cell r="D1724"/>
          <cell r="E1724">
            <v>2421.63</v>
          </cell>
          <cell r="F1724"/>
        </row>
        <row r="1725">
          <cell r="A1725" t="str">
            <v>UAS4B19</v>
          </cell>
          <cell r="B1725"/>
          <cell r="C1725"/>
          <cell r="D1725"/>
          <cell r="E1725">
            <v>1346.95</v>
          </cell>
          <cell r="F1725"/>
        </row>
        <row r="1726">
          <cell r="A1726" t="str">
            <v>UAS3B99</v>
          </cell>
          <cell r="B1726"/>
          <cell r="C1726"/>
          <cell r="D1726"/>
          <cell r="E1726">
            <v>1196.49</v>
          </cell>
          <cell r="F1726"/>
        </row>
        <row r="1727">
          <cell r="A1727" t="str">
            <v>UAY0I79</v>
          </cell>
          <cell r="B1727"/>
          <cell r="C1727"/>
          <cell r="D1727"/>
          <cell r="E1727">
            <v>584.77</v>
          </cell>
          <cell r="F1727"/>
        </row>
        <row r="1728">
          <cell r="A1728" t="str">
            <v>GER4644</v>
          </cell>
          <cell r="B1728"/>
          <cell r="C1728"/>
          <cell r="D1728"/>
          <cell r="E1728">
            <v>2362.77</v>
          </cell>
          <cell r="F1728"/>
        </row>
        <row r="1729">
          <cell r="A1729" t="str">
            <v>PBB9795</v>
          </cell>
          <cell r="B1729"/>
          <cell r="C1729"/>
          <cell r="D1729"/>
          <cell r="E1729">
            <v>450</v>
          </cell>
          <cell r="F1729"/>
        </row>
        <row r="1730">
          <cell r="A1730" t="str">
            <v>SSZ1I66</v>
          </cell>
          <cell r="B1730"/>
          <cell r="C1730"/>
          <cell r="D1730"/>
          <cell r="E1730">
            <v>143.80000000000001</v>
          </cell>
          <cell r="F1730"/>
        </row>
        <row r="1731">
          <cell r="A1731" t="str">
            <v>TYN9F79</v>
          </cell>
          <cell r="B1731"/>
          <cell r="C1731"/>
          <cell r="D1731"/>
          <cell r="E1731">
            <v>1612.63</v>
          </cell>
          <cell r="F1731"/>
        </row>
        <row r="1732">
          <cell r="A1732" t="str">
            <v>TYN9F67</v>
          </cell>
          <cell r="B1732"/>
          <cell r="C1732"/>
          <cell r="D1732"/>
          <cell r="E1732">
            <v>844.87</v>
          </cell>
          <cell r="F1732"/>
        </row>
        <row r="1733">
          <cell r="A1733" t="str">
            <v>UAS3I61</v>
          </cell>
          <cell r="B1733"/>
          <cell r="C1733"/>
          <cell r="D1733"/>
          <cell r="E1733">
            <v>2470.3100000000004</v>
          </cell>
          <cell r="F1733"/>
        </row>
        <row r="1734">
          <cell r="A1734" t="str">
            <v>UAS3I65</v>
          </cell>
          <cell r="B1734"/>
          <cell r="C1734"/>
          <cell r="D1734"/>
          <cell r="E1734">
            <v>1521.6899999999998</v>
          </cell>
          <cell r="F1734"/>
        </row>
        <row r="1735">
          <cell r="A1735" t="str">
            <v>CZV0002</v>
          </cell>
          <cell r="B1735"/>
          <cell r="C1735"/>
          <cell r="D1735"/>
          <cell r="E1735">
            <v>1400.4</v>
          </cell>
          <cell r="F1735"/>
        </row>
        <row r="1736">
          <cell r="A1736" t="str">
            <v>PIT0004</v>
          </cell>
          <cell r="B1736"/>
          <cell r="C1736"/>
          <cell r="D1736"/>
          <cell r="E1736">
            <v>1251.8399999999999</v>
          </cell>
          <cell r="F1736"/>
        </row>
        <row r="1737">
          <cell r="A1737" t="str">
            <v>GUR0009</v>
          </cell>
          <cell r="B1737"/>
          <cell r="C1737"/>
          <cell r="D1737"/>
          <cell r="E1737">
            <v>1558</v>
          </cell>
          <cell r="F1737"/>
        </row>
        <row r="1738">
          <cell r="A1738" t="str">
            <v>CUE8J13</v>
          </cell>
          <cell r="B1738"/>
          <cell r="C1738"/>
          <cell r="D1738"/>
          <cell r="E1738">
            <v>1388.82</v>
          </cell>
          <cell r="F1738"/>
        </row>
        <row r="1739">
          <cell r="A1739" t="str">
            <v>ANZ0003</v>
          </cell>
          <cell r="B1739"/>
          <cell r="C1739"/>
          <cell r="D1739"/>
          <cell r="E1739">
            <v>814.38</v>
          </cell>
          <cell r="F1739"/>
        </row>
        <row r="1740">
          <cell r="A1740" t="str">
            <v>UFY9E38</v>
          </cell>
          <cell r="B1740"/>
          <cell r="C1740"/>
          <cell r="D1740"/>
          <cell r="E1740">
            <v>1299.54</v>
          </cell>
          <cell r="F1740"/>
        </row>
        <row r="1741">
          <cell r="A1741" t="str">
            <v>UAS4B28</v>
          </cell>
          <cell r="B1741"/>
          <cell r="C1741"/>
          <cell r="D1741"/>
          <cell r="E1741">
            <v>2378.1299999999997</v>
          </cell>
          <cell r="F1741"/>
        </row>
        <row r="1742">
          <cell r="A1742" t="str">
            <v>UAS3B58</v>
          </cell>
          <cell r="B1742"/>
          <cell r="C1742"/>
          <cell r="D1742"/>
          <cell r="E1742">
            <v>2224.7599999999998</v>
          </cell>
          <cell r="F1742"/>
        </row>
        <row r="1743">
          <cell r="A1743" t="str">
            <v>GER5604</v>
          </cell>
          <cell r="B1743"/>
          <cell r="C1743"/>
          <cell r="D1743"/>
          <cell r="E1743">
            <v>503.04</v>
          </cell>
          <cell r="F1743"/>
        </row>
        <row r="1744">
          <cell r="A1744" t="str">
            <v>GER5607</v>
          </cell>
          <cell r="B1744"/>
          <cell r="C1744"/>
          <cell r="D1744"/>
          <cell r="E1744">
            <v>77.55</v>
          </cell>
          <cell r="F1744"/>
        </row>
        <row r="1745">
          <cell r="A1745" t="str">
            <v>UFR6B34</v>
          </cell>
          <cell r="B1745"/>
          <cell r="C1745"/>
          <cell r="D1745"/>
          <cell r="E1745">
            <v>1260.18</v>
          </cell>
          <cell r="F1745"/>
        </row>
        <row r="1746">
          <cell r="A1746" t="str">
            <v>UFB0C79</v>
          </cell>
          <cell r="B1746"/>
          <cell r="C1746"/>
          <cell r="D1746"/>
          <cell r="E1746">
            <v>2077.2599999999998</v>
          </cell>
          <cell r="F1746"/>
        </row>
        <row r="1747">
          <cell r="A1747" t="str">
            <v>UAS3F33</v>
          </cell>
          <cell r="B1747"/>
          <cell r="C1747"/>
          <cell r="D1747"/>
          <cell r="E1747">
            <v>1176.02</v>
          </cell>
          <cell r="F1747"/>
        </row>
        <row r="1748">
          <cell r="A1748" t="str">
            <v>UDV9B75</v>
          </cell>
          <cell r="B1748"/>
          <cell r="C1748"/>
          <cell r="D1748"/>
          <cell r="E1748">
            <v>1120.04</v>
          </cell>
          <cell r="F1748"/>
        </row>
        <row r="1749">
          <cell r="A1749" t="str">
            <v>TYN9F81</v>
          </cell>
          <cell r="B1749"/>
          <cell r="C1749"/>
          <cell r="D1749"/>
          <cell r="E1749">
            <v>1044.17</v>
          </cell>
          <cell r="F1749"/>
        </row>
        <row r="1750">
          <cell r="A1750" t="str">
            <v>UAS3D46</v>
          </cell>
          <cell r="B1750"/>
          <cell r="C1750"/>
          <cell r="D1750"/>
          <cell r="E1750">
            <v>1750.81</v>
          </cell>
          <cell r="F1750"/>
        </row>
        <row r="1751">
          <cell r="A1751" t="str">
            <v>GER4646</v>
          </cell>
          <cell r="B1751"/>
          <cell r="C1751"/>
          <cell r="D1751"/>
          <cell r="E1751">
            <v>489.85</v>
          </cell>
          <cell r="F1751"/>
        </row>
        <row r="1752">
          <cell r="A1752" t="str">
            <v>GER5611</v>
          </cell>
          <cell r="B1752"/>
          <cell r="C1752"/>
          <cell r="D1752"/>
          <cell r="E1752">
            <v>1353.9199999999998</v>
          </cell>
          <cell r="F1752"/>
        </row>
        <row r="1753">
          <cell r="A1753" t="str">
            <v>UAS3G75</v>
          </cell>
          <cell r="B1753"/>
          <cell r="C1753"/>
          <cell r="D1753"/>
          <cell r="E1753">
            <v>1537.5899999999997</v>
          </cell>
          <cell r="F1753"/>
        </row>
        <row r="1754">
          <cell r="A1754" t="str">
            <v>UAS0C65</v>
          </cell>
          <cell r="B1754"/>
          <cell r="C1754"/>
          <cell r="D1754"/>
          <cell r="E1754">
            <v>570.05999999999995</v>
          </cell>
          <cell r="F1754"/>
        </row>
        <row r="1755">
          <cell r="A1755" t="str">
            <v>UAS4A28</v>
          </cell>
          <cell r="B1755"/>
          <cell r="C1755"/>
          <cell r="D1755"/>
          <cell r="E1755">
            <v>994.35</v>
          </cell>
          <cell r="F1755"/>
        </row>
        <row r="1756">
          <cell r="A1756" t="str">
            <v>UAS3C80</v>
          </cell>
          <cell r="B1756"/>
          <cell r="C1756"/>
          <cell r="D1756"/>
          <cell r="E1756">
            <v>447.69</v>
          </cell>
          <cell r="F1756"/>
        </row>
        <row r="1757">
          <cell r="A1757" t="str">
            <v>UAS3I70</v>
          </cell>
          <cell r="B1757"/>
          <cell r="C1757"/>
          <cell r="D1757"/>
          <cell r="E1757">
            <v>932.65</v>
          </cell>
          <cell r="F1757"/>
        </row>
        <row r="1758">
          <cell r="A1758" t="str">
            <v>UAS5G62</v>
          </cell>
          <cell r="B1758"/>
          <cell r="C1758"/>
          <cell r="D1758"/>
          <cell r="E1758">
            <v>684.47</v>
          </cell>
          <cell r="F1758"/>
        </row>
        <row r="1759">
          <cell r="A1759" t="str">
            <v>UFB7I16</v>
          </cell>
          <cell r="B1759"/>
          <cell r="C1759"/>
          <cell r="D1759"/>
          <cell r="E1759">
            <v>963.48</v>
          </cell>
          <cell r="F1759"/>
        </row>
        <row r="1760">
          <cell r="A1760" t="str">
            <v>PZP1339</v>
          </cell>
          <cell r="B1760"/>
          <cell r="C1760"/>
          <cell r="D1760"/>
          <cell r="E1760">
            <v>211.44</v>
          </cell>
          <cell r="F1760"/>
        </row>
        <row r="1761">
          <cell r="A1761" t="str">
            <v>TYN9F76</v>
          </cell>
          <cell r="B1761"/>
          <cell r="C1761"/>
          <cell r="D1761"/>
          <cell r="E1761">
            <v>522.75</v>
          </cell>
          <cell r="F1761"/>
        </row>
        <row r="1762">
          <cell r="A1762" t="str">
            <v>TYN9F68</v>
          </cell>
          <cell r="B1762"/>
          <cell r="C1762"/>
          <cell r="D1762"/>
          <cell r="E1762">
            <v>375.9</v>
          </cell>
          <cell r="F1762"/>
        </row>
        <row r="1763">
          <cell r="A1763" t="str">
            <v>UFW0A98</v>
          </cell>
          <cell r="B1763"/>
          <cell r="C1763"/>
          <cell r="D1763"/>
          <cell r="E1763">
            <v>1421.8899999999999</v>
          </cell>
          <cell r="F1763"/>
        </row>
        <row r="1764">
          <cell r="A1764" t="str">
            <v>RNK0B88</v>
          </cell>
          <cell r="B1764"/>
          <cell r="C1764"/>
          <cell r="D1764"/>
          <cell r="E1764">
            <v>460</v>
          </cell>
          <cell r="F1764"/>
        </row>
        <row r="1765">
          <cell r="A1765" t="str">
            <v>UDI2H32</v>
          </cell>
          <cell r="B1765"/>
          <cell r="C1765"/>
          <cell r="D1765"/>
          <cell r="E1765">
            <v>2055.42</v>
          </cell>
          <cell r="F1765"/>
        </row>
        <row r="1766">
          <cell r="A1766" t="str">
            <v>UAS3F96</v>
          </cell>
          <cell r="B1766"/>
          <cell r="C1766"/>
          <cell r="D1766"/>
          <cell r="E1766">
            <v>2204.0299999999997</v>
          </cell>
          <cell r="F1766"/>
        </row>
        <row r="1767">
          <cell r="A1767" t="str">
            <v>UAS3H91</v>
          </cell>
          <cell r="B1767"/>
          <cell r="C1767"/>
          <cell r="D1767"/>
          <cell r="E1767">
            <v>756.15</v>
          </cell>
          <cell r="F1767"/>
        </row>
        <row r="1768">
          <cell r="A1768" t="str">
            <v>UAS3J33</v>
          </cell>
          <cell r="B1768"/>
          <cell r="C1768"/>
          <cell r="D1768"/>
          <cell r="E1768">
            <v>812.26</v>
          </cell>
          <cell r="F1768"/>
        </row>
        <row r="1769">
          <cell r="A1769" t="str">
            <v>UAS4A50</v>
          </cell>
          <cell r="B1769"/>
          <cell r="C1769"/>
          <cell r="D1769"/>
          <cell r="E1769">
            <v>467.88</v>
          </cell>
          <cell r="F1769"/>
        </row>
        <row r="1770">
          <cell r="A1770" t="str">
            <v>UAS3G19</v>
          </cell>
          <cell r="B1770"/>
          <cell r="C1770"/>
          <cell r="D1770"/>
          <cell r="E1770">
            <v>478.03</v>
          </cell>
          <cell r="F1770"/>
        </row>
        <row r="1771">
          <cell r="A1771" t="str">
            <v>UDG0C86</v>
          </cell>
          <cell r="B1771"/>
          <cell r="C1771"/>
          <cell r="D1771"/>
          <cell r="E1771">
            <v>1069.32</v>
          </cell>
          <cell r="F1771"/>
        </row>
        <row r="1772">
          <cell r="A1772" t="str">
            <v>TDJ6H97</v>
          </cell>
          <cell r="B1772"/>
          <cell r="C1772"/>
          <cell r="D1772"/>
          <cell r="E1772">
            <v>700</v>
          </cell>
          <cell r="F1772"/>
        </row>
        <row r="1773">
          <cell r="A1773" t="str">
            <v>UAS4C03</v>
          </cell>
          <cell r="B1773"/>
          <cell r="C1773"/>
          <cell r="D1773"/>
          <cell r="E1773">
            <v>547.70000000000005</v>
          </cell>
          <cell r="F1773"/>
        </row>
        <row r="1774">
          <cell r="A1774" t="str">
            <v>UAS3J52</v>
          </cell>
          <cell r="B1774"/>
          <cell r="C1774"/>
          <cell r="D1774"/>
          <cell r="E1774">
            <v>988.06</v>
          </cell>
          <cell r="F1774"/>
        </row>
        <row r="1775">
          <cell r="A1775" t="str">
            <v>UAS3I78</v>
          </cell>
          <cell r="B1775"/>
          <cell r="C1775"/>
          <cell r="D1775"/>
          <cell r="E1775">
            <v>1416.98</v>
          </cell>
          <cell r="F1775"/>
        </row>
        <row r="1776">
          <cell r="A1776" t="str">
            <v>GER3438</v>
          </cell>
          <cell r="B1776"/>
          <cell r="C1776"/>
          <cell r="D1776"/>
          <cell r="E1776">
            <v>379.5</v>
          </cell>
          <cell r="F1776"/>
        </row>
        <row r="1777">
          <cell r="A1777" t="str">
            <v>GER3421</v>
          </cell>
          <cell r="B1777"/>
          <cell r="C1777"/>
          <cell r="D1777"/>
          <cell r="E1777">
            <v>1148.3399999999999</v>
          </cell>
          <cell r="F1777"/>
        </row>
        <row r="1778">
          <cell r="A1778" t="str">
            <v>AZR9B56</v>
          </cell>
          <cell r="B1778"/>
          <cell r="C1778"/>
          <cell r="D1778"/>
          <cell r="E1778">
            <v>295.54000000000002</v>
          </cell>
          <cell r="F1778"/>
        </row>
        <row r="1779">
          <cell r="A1779" t="str">
            <v>UEI1J72</v>
          </cell>
          <cell r="B1779"/>
          <cell r="C1779"/>
          <cell r="D1779"/>
          <cell r="E1779">
            <v>767.56999999999994</v>
          </cell>
          <cell r="F1779"/>
        </row>
        <row r="1780">
          <cell r="A1780" t="str">
            <v>MGR5E59</v>
          </cell>
          <cell r="B1780"/>
          <cell r="C1780"/>
          <cell r="D1780"/>
          <cell r="E1780">
            <v>250</v>
          </cell>
          <cell r="F1780"/>
        </row>
        <row r="1781">
          <cell r="A1781" t="str">
            <v>UFV2J74</v>
          </cell>
          <cell r="B1781"/>
          <cell r="C1781"/>
          <cell r="D1781"/>
          <cell r="E1781">
            <v>565.89</v>
          </cell>
          <cell r="F1781"/>
        </row>
        <row r="1782">
          <cell r="A1782" t="str">
            <v>UFD1H85</v>
          </cell>
          <cell r="B1782"/>
          <cell r="C1782"/>
          <cell r="D1782"/>
          <cell r="E1782">
            <v>300</v>
          </cell>
          <cell r="F1782"/>
        </row>
        <row r="1783">
          <cell r="A1783" t="str">
            <v>IVH8D40</v>
          </cell>
          <cell r="B1783"/>
          <cell r="C1783"/>
          <cell r="D1783"/>
          <cell r="E1783">
            <v>636.96</v>
          </cell>
          <cell r="F1783"/>
        </row>
        <row r="1784">
          <cell r="A1784" t="str">
            <v>TYN9F83</v>
          </cell>
          <cell r="B1784"/>
          <cell r="C1784"/>
          <cell r="D1784"/>
          <cell r="E1784">
            <v>229.99</v>
          </cell>
          <cell r="F1784"/>
        </row>
        <row r="1785">
          <cell r="A1785" t="str">
            <v>UAS3G51</v>
          </cell>
          <cell r="B1785"/>
          <cell r="C1785"/>
          <cell r="D1785"/>
          <cell r="E1785">
            <v>229.99</v>
          </cell>
          <cell r="F1785"/>
        </row>
        <row r="1786">
          <cell r="A1786" t="str">
            <v>UAS4B50</v>
          </cell>
          <cell r="B1786"/>
          <cell r="C1786"/>
          <cell r="D1786"/>
          <cell r="E1786">
            <v>493.37</v>
          </cell>
          <cell r="F1786"/>
        </row>
        <row r="1787">
          <cell r="A1787" t="str">
            <v>UAS0C60</v>
          </cell>
          <cell r="B1787"/>
          <cell r="C1787"/>
          <cell r="D1787"/>
          <cell r="E1787">
            <v>311.37</v>
          </cell>
          <cell r="F1787"/>
        </row>
        <row r="1788">
          <cell r="A1788" t="str">
            <v>UAS3B93</v>
          </cell>
          <cell r="B1788"/>
          <cell r="C1788"/>
          <cell r="D1788"/>
          <cell r="E1788">
            <v>229.99</v>
          </cell>
          <cell r="F1788"/>
        </row>
        <row r="1789">
          <cell r="A1789" t="str">
            <v>UAS3B79</v>
          </cell>
          <cell r="B1789"/>
          <cell r="C1789"/>
          <cell r="D1789"/>
          <cell r="E1789">
            <v>229.99</v>
          </cell>
          <cell r="F1789"/>
        </row>
        <row r="1790">
          <cell r="A1790" t="str">
            <v>UAS0C85</v>
          </cell>
          <cell r="B1790"/>
          <cell r="C1790"/>
          <cell r="D1790"/>
          <cell r="E1790">
            <v>389.45</v>
          </cell>
          <cell r="F1790"/>
        </row>
        <row r="1791">
          <cell r="A1791" t="str">
            <v>UAS0C78</v>
          </cell>
          <cell r="B1791"/>
          <cell r="C1791"/>
          <cell r="D1791"/>
          <cell r="E1791">
            <v>250.11</v>
          </cell>
          <cell r="F1791"/>
        </row>
        <row r="1792">
          <cell r="A1792" t="str">
            <v>UAS0G64</v>
          </cell>
          <cell r="B1792"/>
          <cell r="C1792"/>
          <cell r="D1792"/>
          <cell r="E1792">
            <v>285</v>
          </cell>
          <cell r="F1792"/>
        </row>
        <row r="1793">
          <cell r="A1793" t="str">
            <v>UDR0A37</v>
          </cell>
          <cell r="B1793"/>
          <cell r="C1793"/>
          <cell r="D1793"/>
          <cell r="E1793">
            <v>428</v>
          </cell>
          <cell r="F1793"/>
        </row>
        <row r="1794">
          <cell r="A1794" t="str">
            <v>UAS3F27</v>
          </cell>
          <cell r="B1794"/>
          <cell r="C1794"/>
          <cell r="D1794"/>
          <cell r="E1794">
            <v>289.95999999999998</v>
          </cell>
          <cell r="F1794"/>
        </row>
        <row r="1795">
          <cell r="A1795" t="str">
            <v>Total Geral</v>
          </cell>
          <cell r="B1795">
            <v>1819601.6299999973</v>
          </cell>
          <cell r="C1795">
            <v>1792906.3299999957</v>
          </cell>
          <cell r="D1795">
            <v>2410841.879999998</v>
          </cell>
          <cell r="E1795">
            <v>1239696.8000000005</v>
          </cell>
          <cell r="F1795"/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lington Nascimento" refreshedDate="46130.380983449075" createdVersion="8" refreshedVersion="8" minRefreshableVersion="3" recordCount="1672" xr:uid="{1927B94A-F659-41CF-B736-2E4206EA0868}">
  <cacheSource type="worksheet">
    <worksheetSource ref="A1:V1048576" sheet="RELATORIO BASE"/>
  </cacheSource>
  <cacheFields count="22">
    <cacheField name="PLACA" numFmtId="0">
      <sharedItems containsBlank="1" count="2800">
        <s v="UAS3B92"/>
        <s v="UAS3I79"/>
        <s v="UAS2J80"/>
        <s v="UAS3E08"/>
        <s v="UAS3G94"/>
        <s v="UAS0H69"/>
        <s v="UAS0H57"/>
        <s v="UAS0H48"/>
        <s v="UAS0H36"/>
        <s v="UAS0H21"/>
        <s v="UAS0G99"/>
        <s v="UAS0G93"/>
        <s v="UAS0G87"/>
        <s v="UAS0G80"/>
        <s v="UAS0G73"/>
        <s v="UAS0G53"/>
        <s v="UDR0A37"/>
        <s v="UAS0C60"/>
        <s v="UAS0C78"/>
        <s v="UAS0G64"/>
        <s v="UAS3F27"/>
        <s v="TEE3I23"/>
        <s v="UAS0C85"/>
        <s v="TXJ7D53"/>
        <s v="UAS3B93"/>
        <s v="TYN9F83"/>
        <s v="UFV2J74"/>
        <s v="UFD1H85"/>
        <s v="RNK0B88"/>
        <s v="IVH8D40"/>
        <s v="MGR5E59"/>
        <s v="AZR9B56"/>
        <s v="UAS0C65"/>
        <s v="UFB7I16"/>
        <s v="UAS3F96"/>
        <s v="UAS4A43"/>
        <s v="UAS4A37"/>
        <s v="UAS3J33"/>
        <s v="UAS3H91"/>
        <s v="UAS4C03"/>
        <s v="UAS3J52"/>
        <s v="UAS3I78"/>
        <s v="UDG0C86"/>
        <s v="UDI2H32"/>
        <s v="UFW0A98"/>
        <s v="UAS4A50"/>
        <s v="UAS3G75"/>
        <s v="UAS3G19"/>
        <s v="UDV9B75"/>
        <s v="TYN9F68"/>
        <s v="TYN9F76"/>
        <s v="UAS5G62"/>
        <s v="UAS3I70"/>
        <s v="UAS3C80"/>
        <s v="UAS4A28"/>
        <s v="TDJ6H97"/>
        <s v="UAS3F33"/>
        <s v="TYN9F81"/>
        <s v="UEI1J72"/>
        <s v="UAS3D46"/>
        <s v="UFR6B34"/>
        <s v="UFB0C79"/>
        <s v="QSV4J67"/>
        <s v="GUR0009"/>
        <s v="ARN0009"/>
        <s v="TGG0001"/>
        <s v="PXC0006"/>
        <s v="PMJ0042"/>
        <s v="MRR0002"/>
        <s v="GUI0002"/>
        <s v="DIS0001"/>
        <s v="CGO0002"/>
        <s v="AVO0002"/>
        <s v="CWL0006"/>
        <s v="CBA0036"/>
        <s v="ROI0009"/>
        <s v="PXP0001"/>
        <s v="PCK0002"/>
        <s v="JCR0003"/>
        <s v="UAS3B58"/>
        <s v="UAS4B28"/>
        <s v="CZV0002"/>
        <s v="CBA0040"/>
        <s v="ALU0001"/>
        <s v="PDG0001"/>
        <s v="SYW0001"/>
        <s v="RVG0001"/>
        <s v="RBH0001"/>
        <s v="NAA0003"/>
        <s v="IQR0001"/>
        <s v="DOS0002"/>
        <s v="BND0001"/>
        <s v="URC0004"/>
        <s v="RVD0007"/>
        <s v="PGT0005"/>
        <s v="PEX0001"/>
        <s v="PBN0005"/>
        <s v="MNI0003"/>
        <s v="JTI0002"/>
        <s v="CZK0002"/>
        <s v="BAL0005"/>
        <s v="ANS0001"/>
        <s v="AEU0001"/>
        <s v="BSA0166"/>
        <s v="UFY9E38"/>
        <s v="ANZ0003"/>
        <s v="GER3421"/>
        <s v="GER3438"/>
        <s v="PIT0004"/>
        <s v="TYN9F79"/>
        <s v="TYN9F67"/>
        <s v="UAS3I61"/>
        <s v="UAS3I65"/>
        <s v="PBB9795"/>
        <s v="UAS3B99"/>
        <s v="UAS4B19"/>
        <s v="UAS4B53"/>
        <s v="UDF9D63"/>
        <s v="TBY3C09"/>
        <s v="OBC7C12"/>
        <s v="UEL3E87"/>
        <s v="UDT4H28"/>
        <s v="UGR8D33"/>
        <s v="UAY0I79"/>
        <s v="TLN6I76"/>
        <s v="QSQ3B91"/>
        <s v="FXN6A04"/>
        <s v="PZP1339"/>
        <s v="GER3474"/>
        <s v="GER3521"/>
        <s v="GER2782"/>
        <s v="GER3844"/>
        <s v="FJQ8J84"/>
        <s v="TJT3F96"/>
        <s v="STT3B27"/>
        <s v="CUE8J13"/>
        <s v="SGO5E22"/>
        <s v="LMY9J53"/>
        <s v="GER2786"/>
        <s v="EKL3749"/>
        <s v="OOA0977"/>
        <s v="GER2781"/>
        <s v="GER2785"/>
        <s v="GER2787"/>
        <s v="JWR8D42"/>
        <s v="QUL9I64"/>
        <s v="PHH2066"/>
        <s v="OAK6I24"/>
        <s v="OAJ3I23"/>
        <s v="PHI6006"/>
        <s v="GER1596"/>
        <s v="GER1598"/>
        <s v="GER1581"/>
        <s v="GER1566"/>
        <s v="GER4661"/>
        <s v="GER4660"/>
        <s v="GER1584"/>
        <s v="GER1582"/>
        <s v="GER1568"/>
        <s v="GER1583"/>
        <s v="GER1554"/>
        <s v="GER1564"/>
        <s v="GER1597"/>
        <s v="QSY0I47"/>
        <s v="GER4635"/>
        <s v="GER4639"/>
        <s v="GER4642"/>
        <s v="GER4640"/>
        <s v="GER4637"/>
        <s v="GER4647"/>
        <s v="GER4636"/>
        <s v="GER4638"/>
        <s v="GER4644"/>
        <s v="GER4645"/>
        <s v="GER4643"/>
        <s v="GER4648"/>
        <s v="GER4641"/>
        <s v="GER4646"/>
        <s v="GER4649"/>
        <s v="GER5611"/>
        <s v="GER5610"/>
        <s v="GER5608"/>
        <s v="GER5607"/>
        <s v="GER5606"/>
        <s v="GER5605"/>
        <s v="GER5604"/>
        <s v="TES6G03"/>
        <s v="TJD8C58"/>
        <s v="TLH0F52"/>
        <s v="QSP7C76"/>
        <s v="GER5603"/>
        <s v="TCS0G50"/>
        <s v="UAX0G11"/>
        <s v="UAX3J74"/>
        <s v="SHN5A26"/>
        <s v="UAS3D56"/>
        <s v="UAX2J21"/>
        <s v="REN4J63"/>
        <s v="GCB9C71"/>
        <s v="SUO5D32"/>
        <s v="UDH1G03"/>
        <s v="GBP2H31"/>
        <s v="TBX9D13"/>
        <s v="SUJ3I21"/>
        <s v="SWY4I84"/>
        <s v="QSX5F62"/>
        <s v="TBY3C03"/>
        <s v="TXA2I93"/>
        <s v="UAX0J34"/>
        <s v="QSR9I44"/>
        <s v="TJO1B57"/>
        <s v="TBW4F28"/>
        <s v="TLI8G26"/>
        <s v="TJY0B16"/>
        <s v="TJD9E62"/>
        <s v="TBX9A65"/>
        <s v="TJR5F25"/>
        <s v="AYA8D62"/>
        <s v="UAX0F72"/>
        <s v="SYP1I92"/>
        <s v="SYG0A41"/>
        <s v="TJB6J75"/>
        <s v="TDC3E02"/>
        <s v="SYE3D45"/>
        <s v="EQQ7E22"/>
        <s v="UAX0I37"/>
        <s v="TBW5A79"/>
        <s v="QSO5H62"/>
        <s v="TJH2J56"/>
        <s v="TBX9B51"/>
        <s v="PHY0J99"/>
        <s v="SHO7I09"/>
        <s v="RRV7H62"/>
        <s v="UDH3F17"/>
        <s v="UAX4I35"/>
        <s v="SIL1D52"/>
        <s v="TKC0B23"/>
        <s v="QSO1J72"/>
        <s v="QSR4J42"/>
        <s v="QSR5I19"/>
        <s v="QST8G81"/>
        <s v="UAB5C80"/>
        <s v="UAS3I68"/>
        <s v="STQ0D84"/>
        <s v="QSS7E43"/>
        <s v="TIO7F53"/>
        <s v="QSX8E43"/>
        <s v="SWD7G27"/>
        <s v="TBP7F54"/>
        <s v="QSO4A41"/>
        <s v="UAX2G85"/>
        <s v="UAS3B49"/>
        <s v="JIQ2777"/>
        <s v="TKQ6D57"/>
        <s v="TBY3B79"/>
        <s v="TBY3C40"/>
        <s v="UAS3C06"/>
        <s v="FUE4C51"/>
        <s v="QSY6F30"/>
        <s v="TBV4G64"/>
        <s v="QSQ9E66"/>
        <s v="TIS0J73"/>
        <s v="UAX0F81"/>
        <s v="TJB2G72"/>
        <s v="UAS3C23"/>
        <s v="TKZ8A55"/>
        <s v="UAS3D76"/>
        <s v="UAX0I28"/>
        <s v="QSX5H80"/>
        <s v="TIO9I33"/>
        <s v="TBX9C96"/>
        <s v="CUI8C04"/>
        <s v="TDA3E10"/>
        <s v="QSP8C14"/>
        <s v="EAG2024"/>
        <s v="TJD6E21"/>
        <s v="SSZ1I66"/>
        <s v="TBX9C58"/>
        <s v="TKG6G52"/>
        <s v="UAX4F01"/>
        <s v="TLF6G23"/>
        <s v="UAX3D02"/>
        <s v="UAS3D70"/>
        <s v="TDB0E25"/>
        <s v="TKW5A06"/>
        <s v="TIO8E81"/>
        <s v="TJK7B95"/>
        <s v="UAX3A46"/>
        <s v="UAX4I23"/>
        <s v="TBX9B98"/>
        <s v="UAX1A83"/>
        <s v="UAY7J76"/>
        <s v="QSR0B66"/>
        <s v="TKM5B94"/>
        <s v="UAX1A61"/>
        <s v="UAX3C25"/>
        <s v="TXG8I72"/>
        <s v="UAX2A70"/>
        <s v="UAS4B05"/>
        <s v="TKK8C33"/>
        <s v="UAS3E30"/>
        <s v="QKM7169"/>
        <s v="TWY7A11"/>
        <s v="TXN8G92"/>
        <s v="TDY1B81"/>
        <s v="QPK7A87"/>
        <s v="TYC1J99"/>
        <s v="TXN8G23"/>
        <s v="TXN8G91"/>
        <s v="PSQ8A63"/>
        <s v="UIW1A48"/>
        <s v="TEG1B58"/>
        <s v="TBS3I78"/>
        <s v="RMO3H41"/>
        <s v="TGI4J19"/>
        <s v="TXO1G67"/>
        <s v="TXN8G79"/>
        <s v="TXN8G18"/>
        <s v="TXN8G76"/>
        <s v="TXN8G24"/>
        <s v="TXN8G83"/>
        <s v="TXN8G19"/>
        <s v="TXN8G82"/>
        <s v="TXN8G87"/>
        <s v="TXN8G89"/>
        <s v="TXO1G74"/>
        <s v="TXO1G68"/>
        <s v="TXN8G94"/>
        <s v="TXN8G17"/>
        <s v="TXN8G20"/>
        <s v="TXN8G85"/>
        <s v="TXN8G93"/>
        <s v="TXN8G84"/>
        <s v="TXN8G86"/>
        <s v="TXN8G96"/>
        <s v="TXN8G75"/>
        <s v="TXN8G74"/>
        <s v="TXN8G21"/>
        <s v="TXN8G77"/>
        <s v="TXN8G90"/>
        <s v="TXN8G81"/>
        <s v="TXN8G78"/>
        <s v="TXN8G80"/>
        <s v="UEU6A35"/>
        <s v="TEY8D65"/>
        <s v="UDT2B04"/>
        <s v="QXJ0I47"/>
        <s v="FCZ3H65"/>
        <s v="OMU5721"/>
        <s v="ECT6D91"/>
        <s v="QJR4738"/>
        <s v="QJR4878"/>
        <s v="GBK2I65"/>
        <s v="RFB7G98"/>
        <s v="IZD4E01"/>
        <s v="IZE4A99"/>
        <s v="LRZ3F60"/>
        <s v="GAZ7600"/>
        <s v="PHR2499"/>
        <s v="PAD5J95"/>
        <s v="SHN5E09"/>
        <s v="SYB4B94"/>
        <s v="QAV2B28"/>
        <s v="PVN4719"/>
        <s v="OXZ5034"/>
        <s v="REL4B93"/>
        <s v="SDJ7A70"/>
        <s v="RUR8E61"/>
        <s v="OGT2335"/>
        <s v="TDU8B65"/>
        <s v="GBU2A30"/>
        <s v="RFY3B20"/>
        <s v="JCP4H86"/>
        <s v="TDU8B36"/>
        <s v="TDU8B83"/>
        <s v="SUM3G48"/>
        <s v="ALK4C85"/>
        <s v="TER9C47"/>
        <s v="TDU8B23"/>
        <s v="TDU8B78"/>
        <s v="SIE3J81"/>
        <s v="TDU8B75"/>
        <s v="TDU8B76"/>
        <s v="TDU8B14"/>
        <s v="TDU8B42"/>
        <s v="TDU8B13"/>
        <s v="TDU8B56"/>
        <s v="TDU8B22"/>
        <s v="TDU8B15"/>
        <s v="TDU8B19"/>
        <s v="TDU8B44"/>
        <s v="TDU8B34"/>
        <s v="TDU8D46"/>
        <s v="TDU8D56"/>
        <s v="TDU8D60"/>
        <s v="TDU8C08"/>
        <s v="TDV8D52"/>
        <s v="TDV1C56"/>
        <s v="REH3D82"/>
        <s v="TDU8B38"/>
        <s v="TDU8B37"/>
        <s v="TDU8B96"/>
        <s v="TDU8B18"/>
        <s v="PWV6C97"/>
        <s v="TDU8B48"/>
        <s v="TDU8B35"/>
        <s v="FVB0A64"/>
        <s v="TDY0H03"/>
        <s v="FJE8A85"/>
        <s v="TDY0H46"/>
        <s v="TDU8D15"/>
        <s v="RTP0C15"/>
        <s v="TDU8B84"/>
        <s v="TDU8B45"/>
        <s v="TDU8D54"/>
        <s v="TDU8C07"/>
        <s v="TDU8B20"/>
        <s v="TDT6D74"/>
        <s v="TDU8B41"/>
        <s v="TDT6D48"/>
        <s v="TDU8A62"/>
        <s v="TDU7H99"/>
        <s v="FGY0C24"/>
        <s v="TDY0H77"/>
        <s v="TDU8B60"/>
        <s v="TDU8B73"/>
        <s v="TDU8B39"/>
        <s v="TDU8B32"/>
        <s v="RVQ0H58"/>
        <s v="TDU8B33"/>
        <s v="TDV1C55"/>
        <s v="TDU8B55"/>
        <s v="TDU8B40"/>
        <s v="TDU8B30"/>
        <s v="TDU8B58"/>
        <s v="TDU8D27"/>
        <s v="TDU8C57"/>
        <s v="TDU8B98"/>
        <s v="TDU8B49"/>
        <s v="TDU8B51"/>
        <s v="TDT6D51"/>
        <s v="TDU8D52"/>
        <s v="TDU8D70"/>
        <s v="TDY0H02"/>
        <s v="TDU8D66"/>
        <s v="OVO9E23"/>
        <s v="TDU8B52"/>
        <s v="TDU8B28"/>
        <s v="TDW0D48"/>
        <s v="TDU8B29"/>
        <s v="TDU8D76"/>
        <s v="TDU8B54"/>
        <s v="TDU8C98"/>
        <s v="TDU8D42"/>
        <s v="TDT6D62"/>
        <s v="TDT6D59"/>
        <s v="TDU8D19"/>
        <s v="TDU8D14"/>
        <s v="TDU8D48"/>
        <s v="TDU8D59"/>
        <s v="TDT6D53"/>
        <s v="TDT6D57"/>
        <s v="TDU8B53"/>
        <s v="TDU8B47"/>
        <s v="TDU8B46"/>
        <s v="TDT6D66"/>
        <s v="TDU8D64"/>
        <s v="TDU8D58"/>
        <s v="TDT6D46"/>
        <s v="SCK4A75"/>
        <s v="TDU8D71"/>
        <s v="TDU8A60"/>
        <s v="TDU8A00"/>
        <s v="TDU7I20"/>
        <s v="TDU7I18"/>
        <s v="TDU8B67"/>
        <s v="TDU8B70"/>
        <s v="TDV8D48"/>
        <s v="TDU8D07"/>
        <s v="TDT6D73"/>
        <s v="TKD1I50"/>
        <s v="TJH6E88"/>
        <s v="TDU8D72"/>
        <s v="TDU8D65"/>
        <s v="TDT6D69"/>
        <s v="TDU8D53"/>
        <s v="RVE6H22"/>
        <s v="TDU8C60"/>
        <s v="TDU8D47"/>
        <s v="TDU8D57"/>
        <s v="TDU8D05"/>
        <s v="TDU8D39"/>
        <s v="TDT6D67"/>
        <s v="TDU8D69"/>
        <s v="TDU8D37"/>
        <s v="TDU8D62"/>
        <s v="TJF8E18"/>
        <s v="TDU8B68"/>
        <s v="TDU8D25"/>
        <s v="RTL5D36"/>
        <s v="TDT6D75"/>
        <s v="TDU8D24"/>
        <s v="TDU8D29"/>
        <s v="TDU8D50"/>
        <s v="TDU8D44"/>
        <s v="TDU8D16"/>
        <s v="TDU8D13"/>
        <s v="TDU8D20"/>
        <s v="TDU8A03"/>
        <s v="TDU7I16"/>
        <s v="TDU8A59"/>
        <s v="IWI5C59"/>
        <s v="TDT6D71"/>
        <s v="TDT6D55"/>
        <s v="TDT6D45"/>
        <s v="BDU4A67"/>
        <s v="TDT6D50"/>
        <s v="SHN1I32"/>
        <s v="TDT6D70"/>
        <s v="TDT6D54"/>
        <s v="TDT6D68"/>
        <s v="TDT6D60"/>
        <s v="TDT6D61"/>
        <s v="TDT6D64"/>
        <s v="TDT6D58"/>
        <s v="TDU8D51"/>
        <s v="TDT6D65"/>
        <s v="TDT6D52"/>
        <s v="TDT6D49"/>
        <s v="TDU8A02"/>
        <s v="TDU7I02"/>
        <s v="RCI5I05"/>
        <s v="TDU8C11"/>
        <s v="TDU8D28"/>
        <s v="TDU8D49"/>
        <s v="TDU8D32"/>
        <s v="TDU8D61"/>
        <s v="TDU8D73"/>
        <s v="TDU8B71"/>
        <s v="TDU8D75"/>
        <s v="TDV0B79"/>
        <s v="RBV9F70"/>
        <s v="SMB9G05"/>
        <s v="ENZ3A18"/>
        <s v="MLJ8F92"/>
        <s v="GAL0884"/>
        <s v="TDP6D55"/>
        <s v="TAG9C27"/>
        <s v="NOR2127"/>
        <s v="TUZ1G33"/>
        <s v="TDP1E37"/>
        <s v="TIX1H59"/>
        <s v="TIV0H02"/>
        <s v="SVJ1G85"/>
        <s v="TDO6F92"/>
        <s v="TDP1E36"/>
        <s v="TDP6D51"/>
        <s v="TDO7A95"/>
        <s v="TDO4A94"/>
        <s v="TDP6D57"/>
        <s v="TDO6G02"/>
        <s v="TDP6D50"/>
        <s v="TDP6D43"/>
        <s v="TDP6D47"/>
        <s v="TDO4A92"/>
        <s v="TDQ0I20"/>
        <s v="TDP6D54"/>
        <s v="TDP6D52"/>
        <s v="QVD3C29"/>
        <s v="TDO4A93"/>
        <s v="TDO6F90"/>
        <s v="TDP0E65"/>
        <s v="TDP1E35"/>
        <s v="RBW4H70"/>
        <s v="NZF0A81"/>
        <s v="TDO7A96"/>
        <s v="TCR4A83"/>
        <s v="TCD7A84"/>
        <s v="SIO0F00"/>
        <s v="REL9J88"/>
        <s v="TCI3D72"/>
        <s v="TIT0D27"/>
        <s v="TCY5I64"/>
        <s v="TUY0F77"/>
        <s v="TCL6G90"/>
        <s v="TDC7D26"/>
        <s v="TDC6H19"/>
        <s v="TDF3A80"/>
        <s v="TCR4A82"/>
        <s v="SHN6I60"/>
        <s v="TCY5I61"/>
        <s v="TCY5I65"/>
        <s v="TCY5I62"/>
        <s v="TDC7C69"/>
        <s v="TCV7A97"/>
        <s v="TCV7J46"/>
        <s v="TCV7J49"/>
        <s v="TCV7J45"/>
        <s v="SGU5F39"/>
        <s v="TCV7A94"/>
        <s v="QMZ7J24"/>
        <s v="QAR1895"/>
        <s v="TCV7A90"/>
        <s v="TCV7J47"/>
        <s v="TCV7A93"/>
        <s v="TCV7A99"/>
        <s v="TCV7J43"/>
        <s v="NMF1I08"/>
        <s v="TCD7B63"/>
        <s v="TCI3D73"/>
        <s v="TCI3D82"/>
        <s v="TCD6F31"/>
        <s v="SYV3H67"/>
        <s v="BBP6928"/>
        <s v="TCI3D62"/>
        <s v="TCI3D77"/>
        <s v="TCI3D74"/>
        <s v="TCI3D78"/>
        <s v="TCI3D65"/>
        <s v="TCI3D58"/>
        <s v="TCI3D66"/>
        <s v="TCI3D76"/>
        <s v="TCI3D85"/>
        <s v="TCI3D83"/>
        <s v="TCI3D87"/>
        <s v="TCI3D59"/>
        <s v="TCI3D60"/>
        <s v="TCI3D80"/>
        <s v="TCI3D75"/>
        <s v="TCI3D68"/>
        <s v="TCI3D86"/>
        <s v="AZS6070"/>
        <s v="QOV0G89"/>
        <s v="PRM0E68"/>
        <s v="RVY7H27"/>
        <s v="QEJ5A45"/>
        <s v="QEZ4751"/>
        <s v="JIX5650"/>
        <s v="NDK6434"/>
        <s v="TCO1G12"/>
        <s v="SYX5J63"/>
        <s v="IZG4D61"/>
        <s v="TCR2B90"/>
        <s v="RHV9I04"/>
        <s v="RWC8H06"/>
        <s v="PHU6A23"/>
        <s v="SYX3F37"/>
        <s v="SYW4I74"/>
        <s v="SYW4I72"/>
        <s v="SYX0B13"/>
        <s v="SYW4I73"/>
        <s v="TCI3D70"/>
        <s v="TCI3D67"/>
        <s v="TCE1C33"/>
        <s v="TCD6E09"/>
        <s v="TCD6F36"/>
        <s v="TCD7A99"/>
        <s v="TCD6F43"/>
        <s v="TCD7B65"/>
        <s v="TCD6E39"/>
        <s v="TCD6E87"/>
        <s v="TCD6E06"/>
        <s v="TCD6E82"/>
        <s v="TCD7B71"/>
        <s v="TCD6E79"/>
        <s v="TCD6E96"/>
        <s v="TCD7A92"/>
        <s v="TCD7A94"/>
        <s v="TCD6F37"/>
        <s v="TCD7B60"/>
        <s v="TCD6F33"/>
        <s v="TCD6F32"/>
        <s v="TCD6F40"/>
        <s v="TCD6F41"/>
        <s v="TCD6E74"/>
        <s v="TCD6E71"/>
        <s v="TCD7A97"/>
        <s v="TCD6E89"/>
        <s v="TCD6E67"/>
        <s v="TCD6E86"/>
        <s v="TCD7A90"/>
        <s v="TCD6F42"/>
        <s v="TCD6E93"/>
        <s v="TCD7A95"/>
        <s v="TCD6E81"/>
        <s v="TCD6E83"/>
        <s v="TCD7A86"/>
        <s v="TCD7A81"/>
        <s v="TCD6E00"/>
        <s v="TCD6E66"/>
        <s v="TCD6E26"/>
        <s v="TCD7B59"/>
        <s v="TCD6E73"/>
        <s v="TCD6E24"/>
        <s v="TCD7A82"/>
        <s v="TCD6E35"/>
        <s v="TCD7B64"/>
        <s v="TCD7A98"/>
        <s v="TCD7A69"/>
        <s v="TCD6D99"/>
        <s v="TCD6E19"/>
        <s v="TCD7B61"/>
        <s v="TCD7B68"/>
        <s v="TCD6E40"/>
        <s v="TCD6E84"/>
        <s v="TCD6E38"/>
        <s v="TCD6E42"/>
        <s v="TCD6D97"/>
        <s v="TCD6D94"/>
        <s v="TCD6E22"/>
        <s v="TCD7A88"/>
        <s v="TCD7A63"/>
        <s v="TCD6E45"/>
        <s v="TCD7A66"/>
        <s v="TCD6D96"/>
        <s v="TCD6E21"/>
        <s v="TCD6E04"/>
        <s v="TCD6E32"/>
        <s v="TCD6C82"/>
        <s v="TCD6C85"/>
        <s v="TCD6C78"/>
        <s v="TCD6C66"/>
        <s v="TCD6C21"/>
        <s v="TCD6C16"/>
        <s v="TCD6C10"/>
        <s v="TCD6C13"/>
        <s v="TCD6C12"/>
        <s v="TCD6C22"/>
        <s v="TCD6C11"/>
        <s v="TCD3E71"/>
        <s v="TCD3E76"/>
        <s v="TCD4E52"/>
        <s v="TCD4E00"/>
        <s v="TCD4E35"/>
        <s v="TCD4E50"/>
        <s v="TCD4E41"/>
        <s v="TCD3E77"/>
        <s v="TCD4E26"/>
        <s v="TCD4E29"/>
        <s v="TCD4E63"/>
        <s v="TCD4E15"/>
        <s v="TCD4D99"/>
        <s v="TCD3E93"/>
        <s v="TCD3E92"/>
        <s v="TCD4E36"/>
        <s v="TCD4E46"/>
        <s v="TCD4E03"/>
        <s v="TCD4E39"/>
        <s v="TCD0H17"/>
        <s v="TCD0F36"/>
        <s v="TCI3D69"/>
        <s v="TCD6D95"/>
        <s v="TCI3D79"/>
        <s v="TCD7A80"/>
        <s v="TCD6E36"/>
        <s v="TCD6E47"/>
        <s v="TCD6E46"/>
        <s v="TCI3D84"/>
        <s v="TCD6C17"/>
        <s v="TCD7A83"/>
        <s v="SYX0B14"/>
        <s v="SYW4I76"/>
        <s v="TLV9H73"/>
        <s v="TLS4D64"/>
        <s v="TMG3C52"/>
        <s v="TJI4D11"/>
        <s v="TJA9A46"/>
        <s v="TKL3G47"/>
        <s v="TLW8I59"/>
        <s v="TLC6H25"/>
        <s v="QTR3268"/>
        <s v="TCD1G22"/>
        <s v="TCD0F29"/>
        <s v="TCC7G67"/>
        <s v="TCC7G45"/>
        <s v="TCD1G23"/>
        <s v="SIY3H44"/>
        <s v="SIY3H11"/>
        <s v="RVH6E99"/>
        <s v="OYB4542"/>
        <s v="QKF4069"/>
        <s v="SIB3C97"/>
        <s v="SYH7F13"/>
        <s v="SYB3A40"/>
        <s v="SYH7G17"/>
        <s v="SHG1F75"/>
        <s v="SYW4I67"/>
        <s v="SYX0B12"/>
        <s v="SHW1G27"/>
        <s v="SYD5A57"/>
        <s v="SYH7H84"/>
        <s v="SYW4I78"/>
        <s v="SHD9C87"/>
        <s v="SHH6I32"/>
        <s v="SYM8A67"/>
        <s v="SIB3C41"/>
        <s v="SHW1G46"/>
        <s v="SYA2I70"/>
        <s v="SYP0C99"/>
        <s v="SHW1G22"/>
        <s v="SYP0E26"/>
        <s v="SIB0H39"/>
        <s v="SYB8F76"/>
        <s v="SHH6I45"/>
        <s v="SIB0H35"/>
        <s v="SYW4I68"/>
        <s v="SYA2I57"/>
        <s v="SYX2A30"/>
        <s v="SYH7H45"/>
        <s v="SYD5F42"/>
        <s v="RVE9H64"/>
        <s v="TCD4E33"/>
        <s v="SYZ8D27"/>
        <s v="SYX3F39"/>
        <s v="SYX3F38"/>
        <s v="SYX3F35"/>
        <s v="SYX3F34"/>
        <s v="SYX3F33"/>
        <s v="SYX3F29"/>
        <s v="SYX3F25"/>
        <s v="SYX2A32"/>
        <s v="SYX2A23"/>
        <s v="SYX0B20"/>
        <s v="SYX0B15"/>
        <s v="SYW9J98"/>
        <s v="SYW9J54"/>
        <s v="SYW4I80"/>
        <s v="SYW4I79"/>
        <s v="SYW4I77"/>
        <s v="SYH7J48"/>
        <s v="SHW1G12"/>
        <s v="SHW1G28"/>
        <s v="QXQ2D98"/>
        <s v="PWG3B82"/>
        <s v="SHW1G19"/>
        <s v="EHJ0E92"/>
        <s v="SHO6A62"/>
        <s v="SHO6A61"/>
        <s v="SYB8F85"/>
        <s v="SIB3C53"/>
        <s v="PVR8G37"/>
        <s v="RVH6F34"/>
        <s v="SHP7F43"/>
        <s v="SYH7J49"/>
        <s v="SYA2I65"/>
        <s v="SYA2I71"/>
        <s v="ESS1309"/>
        <s v="SYA2I78"/>
        <s v="HIV3E51"/>
        <s v="SYH7H44"/>
        <s v="SIB3C51"/>
        <s v="SIB3C46"/>
        <s v="SHW1G26"/>
        <s v="HKA6G38"/>
        <s v="SYP0E08"/>
        <s v="SYB8F86"/>
        <s v="SHW1G23"/>
        <s v="SYP0E43"/>
        <s v="SYP0E06"/>
        <s v="SYD4J32"/>
        <s v="SYO5H61"/>
        <s v="SHW1G18"/>
        <s v="SYH7H47"/>
        <s v="SHW1G24"/>
        <s v="SYH7F69"/>
        <s v="SYB3A26"/>
        <s v="SYH7H46"/>
        <s v="SHH7C67"/>
        <s v="SIB3C59"/>
        <s v="SHW1G05"/>
        <s v="SYD4F39"/>
        <s v="HKA6G46"/>
        <s v="SSS4H28"/>
        <s v="SIB0H27"/>
        <s v="SYD4J34"/>
        <s v="PWG3B89"/>
        <s v="SYA2I55"/>
        <s v="SYA2I59"/>
        <s v="SYH7H49"/>
        <s v="QMY0B18"/>
        <s v="SYQ0C14"/>
        <s v="SHG7B78"/>
        <s v="FGI5A10"/>
        <s v="SHW1G15"/>
        <s v="OPP8J16"/>
        <s v="SYD5F49"/>
        <s v="SHW1G21"/>
        <s v="SYA2I52"/>
        <s v="SYW4I75"/>
        <s v="SYD5F57"/>
        <s v="RVH6F24"/>
        <s v="SYH7F70"/>
        <s v="SHD9F19"/>
        <s v="SIC4B57"/>
        <s v="SYD4F40"/>
        <s v="SYB3A23"/>
        <s v="SYM7I19"/>
        <s v="SHW1G37"/>
        <s v="HKA6G36"/>
        <s v="SYA2I64"/>
        <s v="RVH4E24"/>
        <s v="RVG5I26"/>
        <s v="RVG1B47"/>
        <s v="RVF8A83"/>
        <s v="RVE9H87"/>
        <s v="RVE9H68"/>
        <s v="RUK8C56"/>
        <s v="RUI4J74"/>
        <s v="RUE5C38"/>
        <s v="RUE2I16"/>
        <s v="SIB0H44"/>
        <s v="HKA6G41"/>
        <s v="SHW1G30"/>
        <s v="SYA2I58"/>
        <s v="SYD4F43"/>
        <s v="SYP3B04"/>
        <s v="SHR7D29"/>
        <s v="SYD4F37"/>
        <s v="SYM5H55"/>
        <s v="RVE9H84"/>
        <s v="HKA6G42"/>
        <s v="SIB3C57"/>
        <s v="EZC4G43"/>
        <s v="GTN9G33"/>
        <s v="QMZ3G53"/>
        <s v="SYD5F52"/>
        <s v="SIB3C54"/>
        <s v="SYA2I69"/>
        <s v="SHW1G04"/>
        <s v="SYA2I82"/>
        <s v="SYO5J21"/>
        <s v="SIB3C98"/>
        <s v="SYE8C40"/>
        <s v="SUB6A17"/>
        <s v="CUZ3A17"/>
        <s v="SYU7H59"/>
        <s v="GFZ9A14"/>
        <s v="SYX3F30"/>
        <s v="HKA6G45"/>
        <s v="SYX2A28"/>
        <s v="SYX2A25"/>
        <s v="SYW4I81"/>
        <s v="SYD4F47"/>
        <s v="SYP2H29"/>
        <s v="SYP2H38"/>
        <s v="HKA6G44"/>
        <s v="HKA6G47"/>
        <s v="HKA6G34"/>
        <s v="SYD4F45"/>
        <s v="SYX2A31"/>
        <s v="SYD5F58"/>
        <s v="GBU6115"/>
        <s v="SHW1G10"/>
        <s v="SYA2I72"/>
        <s v="SYP2H41"/>
        <s v="SHW1G36"/>
        <s v="FJP3F66"/>
        <s v="PWG3B79"/>
        <s v="HKA6G40"/>
        <s v="SYD4F44"/>
        <s v="SYD4F41"/>
        <s v="HKA6G37"/>
        <s v="HKA6G39"/>
        <s v="SYP2H28"/>
        <s v="SYD4F35"/>
        <s v="SYP0A99"/>
        <s v="SYA2I68"/>
        <s v="SYO5I70"/>
        <s v="SYD5F59"/>
        <s v="SYR7G72"/>
        <s v="GFE4I94"/>
        <s v="QHV6328"/>
        <s v="SIB0H56"/>
        <s v="RDT8A91"/>
        <s v="QAH6B55"/>
        <s v="SHD9F12"/>
        <s v="QHZ4056"/>
        <s v="OZV7841"/>
        <s v="BEH8F37"/>
        <s v="SHP7F48"/>
        <s v="SYN4E14"/>
        <s v="SHP7F46"/>
        <s v="RVR9I89"/>
        <s v="RVH6E95"/>
        <s v="OGT9A86"/>
        <s v="JAI8H05"/>
        <s v="FFX1E57"/>
        <s v="IYC3I40"/>
        <s v="RVS2F59"/>
        <s v="RVR9I88"/>
        <s v="IZT8B46"/>
        <s v="IVJ7400"/>
        <s v="SHP7F47"/>
        <s v="RVS2F68"/>
        <s v="IUE9E95"/>
        <s v="IVB8070"/>
        <s v="IXL4F60"/>
        <s v="NKJ5179"/>
        <s v="RNW3D40"/>
        <s v="IWH5D73"/>
        <s v="IUR7E31"/>
        <s v="IYB0B42"/>
        <s v="EXH5C42"/>
        <s v="SYV9A66"/>
        <s v="FLC7G24"/>
        <s v="EGT8D42"/>
        <s v="SHG1F74"/>
        <s v="RVR9I91"/>
        <s v="SHO5F60"/>
        <s v="FNT4C52"/>
        <s v="FJX1H02"/>
        <s v="SIC4B55"/>
        <s v="SHO5F58"/>
        <s v="SYG3C20"/>
        <s v="EJE2E81"/>
        <s v="EKU7H03"/>
        <s v="EUC7H36"/>
        <s v="RVS2F62"/>
        <s v="FYI6G44"/>
        <s v="SHQ1E57"/>
        <s v="RVS2F70"/>
        <s v="AZG4098"/>
        <s v="SIB0J14"/>
        <s v="AOK6G63"/>
        <s v="AUI1C71"/>
        <s v="SHO5F61"/>
        <s v="SYH2I25"/>
        <s v="FXM7C50"/>
        <s v="SHP7F44"/>
        <s v="SHO5F62"/>
        <s v="AUV6H16"/>
        <s v="CUW5H90"/>
        <s v="AYL4814"/>
        <s v="SHG1F82"/>
        <s v="SHP7F45"/>
        <s v="ENI6B54"/>
        <s v="EXJ4J06"/>
        <s v="SIY3H57"/>
        <s v="SIK7A49"/>
        <s v="SIY3F37"/>
        <s v="SIK7A03"/>
        <s v="SIY3H58"/>
        <s v="SIY3F95"/>
        <s v="SIY3G04"/>
        <s v="SIY3G57"/>
        <s v="SIY3F43"/>
        <s v="SIK7A46"/>
        <s v="SIY3H75"/>
        <s v="SIK6J62"/>
        <s v="SIY3G58"/>
        <s v="SIK7A85"/>
        <s v="SIK7A68"/>
        <s v="SIK7A48"/>
        <s v="SIK7A65"/>
        <s v="SIK6J70"/>
        <s v="SIY3G54"/>
        <s v="SIY3F39"/>
        <s v="SJB8B26"/>
        <s v="SIK7A16"/>
        <s v="SIK7A66"/>
        <s v="SIY3H50"/>
        <s v="SIY3F98"/>
        <s v="SIK6J23"/>
        <s v="SIK6J72"/>
        <s v="SIK7A80"/>
        <s v="SIY3G00"/>
        <s v="SIK7A82"/>
        <s v="SIY3H63"/>
        <s v="SIK7A37"/>
        <s v="SIY3G06"/>
        <s v="SIK6J29"/>
        <s v="SIY3H56"/>
        <s v="SIK7A67"/>
        <s v="SIY3H34"/>
        <s v="SIY3H74"/>
        <s v="SIY3H42"/>
        <s v="SIY3G59"/>
        <s v="SIY3H69"/>
        <s v="SIK7A10"/>
        <s v="SIK7A40"/>
        <s v="QEO2C23"/>
        <s v="SIK6J83"/>
        <s v="SER9B70"/>
        <s v="PZB9F77"/>
        <s v="SIK6J96"/>
        <s v="SJB5J95"/>
        <s v="SIK7A69"/>
        <s v="SIK7A78"/>
        <s v="QQT4A72"/>
        <s v="SIK7A59"/>
        <s v="SIY3H52"/>
        <s v="SIY3I12"/>
        <s v="SJH0B99"/>
        <s v="SIY3H51"/>
        <s v="SIY3G07"/>
        <s v="SIK7A43"/>
        <s v="SIY3F96"/>
        <s v="QQV2E57"/>
        <s v="SIY3F93"/>
        <s v="SIY3F42"/>
        <s v="QUD8A35"/>
        <s v="SIY3F38"/>
        <s v="SIK7A01"/>
        <s v="SIY3I10"/>
        <s v="SIY3G53"/>
        <s v="SIY3G01"/>
        <s v="QQY6F01"/>
        <s v="SIK7A72"/>
        <s v="SIK6J80"/>
        <s v="QQY8J35"/>
        <s v="SJH0B96"/>
        <s v="SIK6J60"/>
        <s v="SIY3F90"/>
        <s v="SIY3G03"/>
        <s v="SIY3F99"/>
        <s v="SIK6J19"/>
        <s v="SIY3F44"/>
        <s v="SIY3G02"/>
        <s v="SIK6J61"/>
        <s v="SJA1D70"/>
        <s v="QVT0G77"/>
        <s v="SIK7A22"/>
        <s v="SIY3G51"/>
        <s v="SIK6J81"/>
        <s v="SIK6J24"/>
        <s v="QQY2F99"/>
        <s v="SIK6J22"/>
        <s v="SIK7A47"/>
        <s v="QUT5G94"/>
        <s v="SIK7A86"/>
        <s v="SJB8B24"/>
        <s v="QQQ0H78"/>
        <s v="SIK7A79"/>
        <s v="SIK6J98"/>
        <s v="SIY3F91"/>
        <s v="SIK7A24"/>
        <s v="SIK7A09"/>
        <s v="SIY3F92"/>
        <s v="END0C32"/>
        <s v="QQT3I97"/>
        <s v="SIK7A33"/>
        <s v="SIK6J97"/>
        <s v="SIK7A42"/>
        <s v="SYX5H31"/>
        <s v="QQY8G97"/>
        <s v="QXO2I47"/>
        <s v="SIK7A81"/>
        <s v="SIY3H72"/>
        <s v="SIK6J26"/>
        <s v="SIK7A41"/>
        <s v="SIK7A45"/>
        <s v="SIY0C56"/>
        <s v="SIK7A44"/>
        <s v="SIY3H71"/>
        <s v="SJH0B95"/>
        <s v="QEX9057"/>
        <s v="SIK7A00"/>
        <s v="QQZ6H16"/>
        <s v="SIY3F94"/>
        <s v="SIK7A05"/>
        <s v="SIY0C55"/>
        <s v="SIK7A64"/>
        <s v="SIK7A06"/>
        <s v="SIK7A38"/>
        <s v="SYX5H11"/>
        <s v="SYX5H99"/>
        <s v="SJH0C01"/>
        <s v="SIK7A28"/>
        <s v="SIK7A26"/>
        <s v="SIK6J27"/>
        <s v="SIK7A04"/>
        <s v="SIK7A15"/>
        <s v="SIK6J31"/>
        <s v="SIY3F36"/>
        <s v="SIK7A36"/>
        <s v="SIY3G56"/>
        <s v="SIK7A27"/>
        <s v="SYX5H74"/>
        <s v="SYX8D63"/>
        <s v="SYX8D62"/>
        <s v="SYX8D61"/>
        <s v="RVK0I63"/>
        <s v="RVK0I39"/>
        <s v="RVK0I30"/>
        <s v="RVK0I21"/>
        <s v="RVK0I09"/>
        <s v="RVK0I51"/>
        <s v="RVK0I10"/>
        <s v="RVK0I11"/>
        <s v="RVK0I65"/>
        <s v="NJJ7132"/>
        <s v="SYX5H06"/>
        <s v="SYX5H36"/>
        <s v="SYX5H76"/>
        <s v="SYX5H70"/>
        <s v="SYX5H12"/>
        <s v="SYX2A44"/>
        <s v="SYX3F41"/>
        <s v="SYX2A46"/>
        <s v="RVK0I48"/>
        <s v="RVK0I36"/>
        <s v="RVK0I20"/>
        <s v="RVK0I47"/>
        <s v="RVK0I44"/>
        <s v="RVK0I37"/>
        <s v="RVK0I18"/>
        <s v="RVK0I45"/>
        <s v="RVK0I53"/>
        <s v="RVK0I68"/>
        <s v="RVK0I16"/>
        <s v="RVK0I69"/>
        <s v="RVK0I43"/>
        <s v="RVK0I14"/>
        <s v="QBF3B25"/>
        <s v="SYX5H27"/>
        <s v="JZS6D43"/>
        <s v="RVK0I56"/>
        <s v="RVK0I61"/>
        <s v="RVK0I67"/>
        <s v="RVK0I50"/>
        <s v="RVK0I40"/>
        <s v="OOK2B82"/>
        <s v="OOR0517"/>
        <s v="SYX5H17"/>
        <s v="SYX5H18"/>
        <s v="SYX5H35"/>
        <s v="SYZ7H29"/>
        <s v="SYZ7H31"/>
        <s v="SYZ7H83"/>
        <s v="SYZ7H30"/>
        <s v="SYZ7H82"/>
        <s v="RVK0I28"/>
        <s v="RVK0I15"/>
        <s v="PVR9E36"/>
        <s v="RVK0I72"/>
        <s v="RVK0I19"/>
        <s v="SYV3H53"/>
        <s v="PVR9E39"/>
        <s v="OON6B43"/>
        <s v="RVK0I41"/>
        <s v="PVR9E27"/>
        <s v="PVR9E31"/>
        <s v="RVK0I52"/>
        <s v="RVK0I62"/>
        <s v="FQN7B46"/>
        <s v="RVK0I22"/>
        <s v="RVK0I26"/>
        <s v="PVR9E26"/>
        <s v="PVR9E37"/>
        <s v="PVR9E24"/>
        <s v="PVR9E22"/>
        <s v="PVR9E33"/>
        <s v="PVR9E35"/>
        <s v="RVK0I27"/>
        <s v="SYZ2H36"/>
        <s v="SYZ2H38"/>
        <s v="PWR7576"/>
        <s v="SHW1G29"/>
        <s v="SYX8D58"/>
        <s v="SYH7H03"/>
        <s v="SHW1G25"/>
        <s v="SYH7G07"/>
        <s v="SIF8D23"/>
        <s v="SYX8D57"/>
        <s v="PVR9E30"/>
        <s v="SYX5H05"/>
        <s v="SHW1G44"/>
        <s v="SYH7G12"/>
        <s v="SHW1G51"/>
        <s v="PVR9E43"/>
        <s v="PWG3B74"/>
        <s v="PWG3B86"/>
        <s v="PWG3B76"/>
        <s v="GTN8B67"/>
        <s v="PWG3B69"/>
        <s v="PXS0F39"/>
        <s v="SYZ2H35"/>
        <s v="QMZ3E85"/>
        <s v="SYZ2H37"/>
        <s v="SYZ2H39"/>
        <s v="SYH7G08"/>
        <s v="SYH7G14"/>
        <s v="PWG3B78"/>
        <s v="SYH7H27"/>
        <s v="JGV4637"/>
        <s v="PXS0F52"/>
        <s v="NWC4040"/>
        <s v="SYH7G95"/>
        <s v="SYH7H26"/>
        <s v="PXS0E84"/>
        <s v="SHW1G34"/>
        <s v="PXS0F01"/>
        <s v="OPX0A49"/>
        <s v="OWW6369"/>
        <s v="SIK4A77"/>
        <s v="PVR9E41"/>
        <s v="SYH7G93"/>
        <s v="PXS0E91"/>
        <s v="PVR1F90"/>
        <s v="SYD4F52"/>
        <s v="PXS0F24"/>
        <s v="PZR0C99"/>
        <s v="SYH7G91"/>
        <s v="PVR9E62"/>
        <s v="PXS0E87"/>
        <s v="PVR9E28"/>
        <s v="SYH7H29"/>
        <s v="SHW1G50"/>
        <s v="SYH7G15"/>
        <s v="PVR1F81"/>
        <s v="SYH7H31"/>
        <s v="SYD4F54"/>
        <s v="PXS0E96"/>
        <s v="SYD4F48"/>
        <s v="PVR9E34"/>
        <s v="PXS0E98"/>
        <s v="PVR1F89"/>
        <s v="SYH7G94"/>
        <s v="PXS0E77"/>
        <s v="PVR9E44"/>
        <s v="SYH7G98"/>
        <s v="PVR3F21"/>
        <s v="RUW5B24"/>
        <s v="SYD4F49"/>
        <s v="PXS0E69"/>
        <s v="PXS0E74"/>
        <s v="SYD4F51"/>
        <s v="SIB3C43"/>
        <s v="SYD4F55"/>
        <s v="PVR3F24"/>
        <s v="PVR9E32"/>
        <s v="PXS0E83"/>
        <s v="SIM1A33"/>
        <s v="SYD4F42"/>
        <s v="SHW1G17"/>
        <s v="PXS0E71"/>
        <s v="SYD4F38"/>
        <s v="PXS0E88"/>
        <s v="PXS0F41"/>
        <s v="SYX5H03"/>
        <s v="SYX5J58"/>
        <s v="SYX5H97"/>
        <s v="SYX8D54"/>
        <s v="SYX5H04"/>
        <s v="SYX5H86"/>
        <s v="SYX5H98"/>
        <s v="SYX5H85"/>
        <s v="SYX5H28"/>
        <s v="SYX5H73"/>
        <s v="SYX5H22"/>
        <s v="SYX5H25"/>
        <s v="SYX5H91"/>
        <s v="SYX5H92"/>
        <s v="SYX8D60"/>
        <s v="SYX5H37"/>
        <s v="SYX5H20"/>
        <s v="SYX5H32"/>
        <s v="SYX5H34"/>
        <s v="SYX5H90"/>
        <s v="SYX5H33"/>
        <s v="SYX5H72"/>
        <s v="SYX5H89"/>
        <s v="SYX8D59"/>
        <s v="SYX5H88"/>
        <s v="SYX5H13"/>
        <s v="SYX5H94"/>
        <s v="SYX5H02"/>
        <s v="SYX5H96"/>
        <s v="SYX5H09"/>
        <s v="SYX5H87"/>
        <s v="PVR1F91"/>
        <s v="OVU3684"/>
        <s v="PVR9E58"/>
        <s v="PVR9E45"/>
        <s v="PVR3F22"/>
        <s v="TCA0B53"/>
        <s v="SIK7A52"/>
        <s v="SIK6J55"/>
        <s v="SIK6J41"/>
        <s v="SIK7A18"/>
        <s v="SIK6J59"/>
        <s v="SIY3H14"/>
        <s v="SIK4I02"/>
        <s v="SIK6J39"/>
        <s v="SIY3H17"/>
        <s v="RVH7C65"/>
        <s v="SIK6J56"/>
        <s v="SYH7F74"/>
        <s v="RVH6F18"/>
        <s v="SYX5H19"/>
        <s v="SIK7A56"/>
        <s v="QXO2J21"/>
        <s v="SIY3H13"/>
        <s v="SIK4H74"/>
        <s v="SIK7A53"/>
        <s v="SIY3H08"/>
        <s v="SIY3H24"/>
        <s v="SYH7H52"/>
        <s v="QXO2J19"/>
        <s v="SIK6J44"/>
        <s v="SIK7A54"/>
        <s v="SYH7H51"/>
        <s v="RVH6F36"/>
        <s v="SJH0B93"/>
        <s v="SIK6J18"/>
        <s v="SIK6J49"/>
        <s v="SIY3H12"/>
        <s v="SIY3G61"/>
        <s v="SIY3H20"/>
        <s v="SIK6J50"/>
        <s v="SYW0J90"/>
        <s v="SYH8A02"/>
        <s v="SIK4I03"/>
        <s v="SIK6J52"/>
        <s v="SYH7F15"/>
        <s v="SIK6J53"/>
        <s v="SIY8H48"/>
        <s v="RVH7C57"/>
        <s v="SIY3H25"/>
        <s v="SIK7A62"/>
        <s v="SIY3H84"/>
        <s v="RVH6F14"/>
        <s v="SIY3H09"/>
        <s v="SIK6J48"/>
        <s v="RVK2E57"/>
        <s v="SIY0C57"/>
        <s v="SIK7A55"/>
        <s v="SIK6J54"/>
        <s v="SIK4H97"/>
        <s v="SJB5J98"/>
        <s v="QXO2J12"/>
        <s v="SIK7A12"/>
        <s v="SIY3H04"/>
        <s v="SIK7A58"/>
        <s v="SIK4H53"/>
        <s v="SIK6J43"/>
        <s v="SIK4H52"/>
        <s v="SIK4I05"/>
        <s v="PTL2C90"/>
        <s v="SIK6J47"/>
        <s v="SYH7F14"/>
        <s v="SIK4H99"/>
        <s v="SIK6J40"/>
        <s v="SIY3H28"/>
        <s v="SYX5I00"/>
        <s v="SYH7H50"/>
        <s v="SIK4H55"/>
        <s v="SJH0C07"/>
        <s v="SIK4H98"/>
        <s v="SIY3H07"/>
        <s v="SIK7A57"/>
        <s v="SIK7A51"/>
        <s v="SER9B72"/>
        <s v="SIK7A61"/>
        <s v="SIY3G62"/>
        <s v="SIY3G99"/>
        <s v="SIY3H23"/>
        <s v="SIY3G63"/>
        <s v="SIK7A13"/>
        <s v="SIY3H03"/>
        <s v="SIK6J17"/>
        <s v="SJH0B97"/>
        <s v="SJH0B94"/>
        <s v="SIK4H96"/>
        <s v="SIY3H10"/>
        <s v="SIK7A50"/>
        <s v="QXO2I40"/>
        <s v="SYX5H15"/>
        <s v="SIK6J51"/>
        <s v="SIY3H02"/>
        <s v="SIY3H26"/>
        <s v="SIK4I04"/>
        <s v="SIK4I01"/>
        <s v="SYX5H16"/>
        <s v="PWG3B72"/>
        <s v="SIK4H50"/>
        <s v="SIK4H54"/>
        <s v="SYX5H40"/>
        <s v="SJH0C00"/>
        <s v="SIY3H27"/>
        <s v="SIY3H16"/>
        <s v="SIY3G65"/>
        <s v="SIY3H19"/>
        <s v="SYX5H24"/>
        <s v="SIK6J45"/>
        <s v="SIK6J42"/>
        <s v="SIK7A17"/>
        <s v="SYH7F73"/>
        <s v="SIY3G67"/>
        <s v="SIK7A63"/>
        <s v="SIK4H67"/>
        <s v="SIY3G64"/>
        <s v="TCB9J80"/>
        <s v="SYZ7F63"/>
        <s v="PQY2J22"/>
        <s v="QQX5H02"/>
        <s v="QWW2C69"/>
        <s v="PVR9E55"/>
        <s v="TCB9J65"/>
        <s v="RVH6E92"/>
        <s v="SYZ7E94"/>
        <s v="SYZ7E93"/>
        <s v="QKB8I10"/>
        <s v="SCY1E64"/>
        <s v="RVK0I32"/>
        <s v="PVR9E56"/>
        <s v="RVK0I23"/>
        <s v="RVH7C55"/>
        <s v="UAI0J43"/>
        <s v="UAI0J45"/>
        <s v="PVR3F23"/>
        <s v="UAI0J74"/>
        <s v="UAI0J73"/>
        <s v="SHW1G43"/>
        <s v="SYD4F34"/>
        <s v="SYH7H43"/>
        <s v="SHW1G11"/>
        <s v="SHD9F08"/>
        <s v="SYA2I81"/>
        <s v="SIK6J32"/>
        <s v="SID1D56"/>
        <s v="SIY3G60"/>
        <s v="SIY3F41"/>
        <s v="SYH7J47"/>
        <s v="PPZ2E74"/>
        <s v="SIK6J28"/>
        <s v="SYD4F46"/>
        <s v="SIK6J30"/>
        <s v="SYD4F57"/>
        <s v="SIK7A39"/>
        <s v="SIY3H60"/>
        <s v="SYD4F53"/>
        <s v="SIY3G52"/>
        <s v="SIY3H73"/>
        <s v="SYH7H48"/>
        <s v="RVL5J15"/>
        <s v="SYH7G92"/>
        <s v="PVR9E42"/>
        <s v="SYZ7G75"/>
        <s v="SYH7G13"/>
        <s v="SYH7G16"/>
        <s v="PVR9E64"/>
        <s v="SYP0F61"/>
        <s v="SYZ7G77"/>
        <s v="PVR9E38"/>
        <s v="SYH7H28"/>
        <s v="PVR1F97"/>
        <s v="SYH7H32"/>
        <s v="SYH7G97"/>
        <s v="PXS0E79"/>
        <s v="UAI0J42"/>
        <s v="PVR9E63"/>
        <s v="PAK0164"/>
        <s v="UAI0J44"/>
        <s v="UAI0J72"/>
        <s v="UAI0J76"/>
        <s v="SYH7G06"/>
        <s v="SIF8C91"/>
        <s v="PXS0E75"/>
        <s v="PXS0E86"/>
        <s v="PXS0E97"/>
        <s v="UAI0J75"/>
        <s v="UAI8B96"/>
        <s v="UAI8B97"/>
        <s v="SYH7G96"/>
        <s v="REU3J98"/>
        <s v="GJJ0I41"/>
        <s v="PVR1F93"/>
        <s v="PXS0E94"/>
        <s v="PXS0E89"/>
        <s v="SYH7G09"/>
        <s v="FTY4B96"/>
        <s v="SYH7H02"/>
        <s v="REJ4G07"/>
        <s v="PVR1G03"/>
        <s v="SYH7H30"/>
        <s v="PXS0E92"/>
        <s v="SGW1H45"/>
        <s v="SYH7G99"/>
        <s v="PXS0E93"/>
        <s v="SYZ7G30"/>
        <s v="SYZ7G29"/>
        <s v="PXS0E72"/>
        <s v="PVR9E29"/>
        <s v="SYZ7G28"/>
        <s v="PVR9E40"/>
        <s v="PXS0F00"/>
        <s v="SYH7H01"/>
        <s v="SYD5E85"/>
        <s v="SYD5E98"/>
        <s v="SHG1G56"/>
        <s v="SHG3G80"/>
        <s v="SIY3G05"/>
        <s v="SHG3G81"/>
        <s v="SHG3G85"/>
        <s v="SHG5J65"/>
        <s v="QLP9G23"/>
        <s v="SHG3G84"/>
        <s v="SHG3G82"/>
        <s v="NEW4505"/>
        <s v="SYX5H07"/>
        <s v="OPP9E79"/>
        <s v="SIF8D20"/>
        <s v="RNJ0D35"/>
        <s v="SYX5J71"/>
        <s v="RMT3C06"/>
        <s v="SIK0I05"/>
        <s v="SHG1G58"/>
        <s v="SIF8D21"/>
        <s v="QXO2J11"/>
        <s v="OPP9E48"/>
        <s v="NOM8J61"/>
        <s v="QZT4G44"/>
        <s v="SYH7F72"/>
        <s v="SIF8D17"/>
        <s v="SIF8D22"/>
        <s v="SJA1D86"/>
        <s v="OPP9E65"/>
        <s v="SHG3G78"/>
        <s v="SIF8D25"/>
        <s v="NOR4331"/>
        <s v="RNJ0E06"/>
        <s v="SHG5J66"/>
        <s v="SJA1D85"/>
        <s v="OPP9E49"/>
        <s v="SIF8C87"/>
        <s v="SIF8D80"/>
        <s v="SIF8D81"/>
        <s v="QZY8I84"/>
        <s v="OPP9E67"/>
        <s v="SYX5J78"/>
        <s v="SIG0C88"/>
        <s v="SIF8D82"/>
        <s v="OPP9E72"/>
        <s v="SIF8D79"/>
        <s v="QXO2J18"/>
        <s v="OPP9E54"/>
        <s v="OPP9E47"/>
        <s v="SIF8C88"/>
        <s v="SIF8D26"/>
        <s v="OPP9E75"/>
        <s v="SIF8D18"/>
        <s v="OPP9E85"/>
        <s v="SIF8C86"/>
        <s v="OPP9E71"/>
        <s v="SII6G06"/>
        <s v="SIF8C92"/>
        <s v="SYH8A01"/>
        <s v="SIF8D27"/>
        <s v="OPP9E64"/>
        <s v="SHG3G79"/>
        <s v="SYX5J69"/>
        <s v="OAC3207"/>
        <s v="SYX5J72"/>
        <s v="SIM1A34"/>
        <s v="SIF8C90"/>
        <s v="PHM9815"/>
        <s v="SYH7F71"/>
        <s v="RNJ0E08"/>
        <s v="SIF8C89"/>
        <s v="OPP9E74"/>
        <s v="SJA1E07"/>
        <s v="RNJ0D85"/>
        <s v="RNJ0E47"/>
        <s v="SHG3G86"/>
        <s v="OPP9E46"/>
        <s v="SYH7G18"/>
        <s v="QXO2J16"/>
        <s v="SYX5J66"/>
        <s v="OPP9E77"/>
        <s v="PWG3B87"/>
        <m/>
        <s v="SWQ8H16" u="1"/>
        <s v="TIZ8G89" u="1"/>
        <s v="TBY3A76" u="1"/>
        <s v="TDY3D31" u="1"/>
        <s v="TBX9D08" u="1"/>
        <s v="UAY8F05" u="1"/>
        <s v="UAX0J46" u="1"/>
        <s v="TDS3A33" u="1"/>
        <s v="TIX8E67" u="1"/>
        <s v="TBX9A95" u="1"/>
        <s v="TBV4H37" u="1"/>
        <s v="TIT9G27" u="1"/>
        <s v="QSR1F56" u="1"/>
        <s v="TJO5D65" u="1"/>
        <s v="UAY0J53" u="1"/>
        <s v="TDI0A87" u="1"/>
        <s v="TBN0C36" u="1"/>
        <s v="QSO9F77" u="1"/>
        <s v="TEM0B08" u="1"/>
        <s v="TEO9J21" u="1"/>
        <s v="UAS4B13" u="1"/>
        <s v="QSP2E03" u="1"/>
        <s v="TIR5C05" u="1"/>
        <s v="QSP5B42" u="1"/>
        <s v="TXE8C82" u="1"/>
        <s v="RTF8H59" u="1"/>
        <s v="IUW8600" u="1"/>
        <s v="SWL8C41" u="1"/>
        <s v="TBY3J13" u="1"/>
        <s v="GEI0J94" u="1"/>
        <s v="RXZ0C25" u="1"/>
        <s v="QPM2H79" u="1"/>
        <s v="RFK0B36" u="1"/>
        <s v="FXK5B84" u="1"/>
        <s v="NYG5664" u="1"/>
        <s v="IQO9I08" u="1"/>
        <s v="RVS2F71" u="1"/>
        <s v="RVS2F65" u="1"/>
        <s v="RVS2F54" u="1"/>
        <s v="RVS2F61" u="1"/>
        <s v="TAK2A49" u="1"/>
        <s v="RVS2F67" u="1"/>
        <s v="SHG1F84" u="1"/>
        <s v="RVS2F66" u="1"/>
        <s v="BDJ7E93" u="1"/>
        <s v="TCB9J66" u="1"/>
        <s v="SHG1G57" u="1"/>
        <s v="SHG3G90" u="1"/>
        <s v="RNJ0E30" u="1"/>
        <s v="TIS9E61" u="1"/>
        <s v="SYW0G72" u="1"/>
        <s v="TCN4D91" u="1"/>
        <s v="TDO8I62" u="1"/>
        <s v="TMH9A68" u="1"/>
        <s v="SHD9E98" u="1"/>
        <s v="SHD9F92" u="1"/>
        <s v="SHD9F14" u="1"/>
        <s v="SHD9F80" u="1"/>
        <s v="UAW4F72" u="1"/>
        <s v="SVH1A21" u="1"/>
        <s v="SER2782" u="1"/>
        <s v="SGO5D41" u="1"/>
        <s v="TKP1I85" u="1"/>
        <s v="TXQ0I87" u="1"/>
        <s v="SWD9B08" u="1"/>
        <s v="RVS2F69" u="1"/>
        <s v="SHH7C66" u="1"/>
        <s v="QSX3A17" u="1"/>
        <s v="SVF8C74" u="1"/>
        <s v="TBX9C20" u="1"/>
        <s v="TIR1C76" u="1"/>
        <s v="TJQ8H27" u="1"/>
        <s v="SVO7B51" u="1"/>
        <s v="SHG3G87" u="1"/>
        <s v="SYZ7G31" u="1"/>
        <s v="RNJ0E27" u="1"/>
        <s v="TBO8C92" u="1"/>
        <s v="TDU7I08" u="1"/>
        <s v="HKA6G35" u="1"/>
        <s v="RVS2F73" u="1"/>
        <s v="EIO2E72" u="1"/>
        <s v="ELW4F36" u="1"/>
        <s v="EJS4J51" u="1"/>
        <s v="EPA1I26" u="1"/>
        <s v="EGK4I32" u="1"/>
        <s v="GDA7G16" u="1"/>
        <s v="SHD9F81" u="1"/>
        <s v="SIY3I14" u="1"/>
        <s v="SHG1F79" u="1"/>
        <s v="SHG1F80" u="1"/>
        <s v="SHG1F92" u="1"/>
        <s v="SHG1F86" u="1"/>
        <s v="RNJ0E63" u="1"/>
        <s v="SYH7H85" u="1"/>
        <s v="UAX1J34" u="1"/>
        <s v="SYX1F09" u="1"/>
        <s v="RER5A39" u="1"/>
        <s v="SCE2H16" u="1"/>
        <s v="RVI5D95" u="1"/>
        <s v="AQS0I79" u="1"/>
        <s v="HIV3E57" u="1"/>
        <s v="EBU5B11" u="1"/>
        <s v="FJO8H12" u="1"/>
        <s v="RVL5I80" u="1"/>
        <s v="EBW0G92" u="1"/>
        <s v="RVL5J37" u="1"/>
        <s v="FCT9C26" u="1"/>
        <s v="FDE2I04" u="1"/>
        <s v="EUP6C51" u="1"/>
        <s v="EDI4I76" u="1"/>
        <s v="ECA9C94" u="1"/>
        <s v="EEM2D41" u="1"/>
        <s v="EXO6G26" u="1"/>
        <s v="RVL5I71" u="1"/>
        <s v="EMJ1E62" u="1"/>
        <s v="EMU8G52" u="1"/>
        <s v="FOC0E54" u="1"/>
        <s v="EYT6A92" u="1"/>
        <s v="EZU6C45" u="1"/>
        <s v="RYV0H58" u="1"/>
        <s v="GFQ6H88" u="1"/>
        <s v="GFI0F02" u="1"/>
        <s v="SHD9E04" u="1"/>
        <s v="SHD9F04" u="1"/>
        <s v="SHD9F83" u="1"/>
        <s v="JBZ0H64" u="1"/>
        <s v="ODB7E00" u="1"/>
        <s v="SHD9F79" u="1"/>
        <s v="RNJ0E29" u="1"/>
        <s v="RNJ0E35" u="1"/>
        <s v="ECV4J42" u="1"/>
        <s v="EUT4G92" u="1"/>
        <s v="RVL5J34" u="1"/>
        <s v="EWG5E81" u="1"/>
        <s v="EKU0G84" u="1"/>
        <s v="EHN2I96" u="1"/>
        <s v="RNJ0E58" u="1"/>
        <s v="UAX2A12" u="1"/>
        <s v="SUX5D91" u="1"/>
        <s v="RVL5J31" u="1"/>
        <s v="ECU3C15" u="1"/>
        <s v="EEZ7I41" u="1"/>
        <s v="RVS2F60" u="1"/>
        <s v="EHW8G46" u="1"/>
        <s v="EJX8H36" u="1"/>
        <s v="RVP6G12" u="1"/>
        <s v="EAR8I71" u="1"/>
        <s v="ENI6D93" u="1"/>
        <s v="EHE9A22" u="1"/>
        <s v="EWT1I93" u="1"/>
        <s v="EFY9E02" u="1"/>
        <s v="SST4H07" u="1"/>
        <s v="RVS2F56" u="1"/>
        <s v="RVV7D56" u="1"/>
        <s v="TXN8G95" u="1"/>
        <s v="TXN5G57" u="1"/>
        <s v="TXN5G55" u="1"/>
        <s v="TXN5G35" u="1"/>
        <s v="TXN5G54" u="1"/>
        <s v="TXN5G56" u="1"/>
        <s v="TXN5G22" u="1"/>
        <s v="TXN5G10" u="1"/>
        <s v="TXN5G34" u="1"/>
        <s v="TXN5G38" u="1"/>
        <s v="RVO8C66" u="1"/>
        <s v="TJV8E30" u="1"/>
        <s v="TXM7G73" u="1"/>
        <s v="TCN3G71" u="1"/>
        <s v="GKD7E02" u="1"/>
        <s v="TLO8J26" u="1"/>
        <s v="TXJ7E26" u="1"/>
        <s v="SGI5J53" u="1"/>
        <s v="SFF5H93" u="1"/>
        <s v="INX9F44" u="1"/>
        <s v="RVL5I76" u="1"/>
        <s v="FCT4A66" u="1"/>
        <s v="OCA6A70" u="1"/>
        <s v="RBY8C01" u="1"/>
        <s v="RVZ5J52" u="1"/>
        <s v="RNJ0E76" u="1"/>
        <s v="RNJ0E07" u="1"/>
        <s v="RNJ0E36" u="1"/>
        <s v="RVR7H09" u="1"/>
        <s v="RNJ0E51" u="1"/>
        <s v="SYX3F40" u="1"/>
        <s v="RNJ0E74" u="1"/>
        <s v="RNJ0E54" u="1"/>
        <s v="SSK3C47" u="1"/>
        <s v="QTR7G63" u="1"/>
        <s v="SIK6J57" u="1"/>
        <s v="UAI6D66" u="1"/>
        <s v="JAN6C72" u="1"/>
        <s v="QVD2215" u="1"/>
        <s v="QVL7A27" u="1"/>
        <s v="TCR1I08" u="1"/>
        <s v="TDU8B26" u="1"/>
        <s v="QXJ2G75" u="1"/>
        <s v="NAU9914" u="1"/>
        <s v="JYC7944" u="1"/>
        <s v="RQV0H58" u="1"/>
        <s v="TDU8C15" u="1"/>
        <s v="SCT5G85" u="1"/>
        <s v="TDU8C12" u="1"/>
        <s v="RVD2J14" u="1"/>
        <s v="BEV6F59" u="1"/>
        <s v="SGN0H22" u="1"/>
        <s v="SYV9B94" u="1"/>
        <s v="QMV4E33" u="1"/>
        <s v="SVG5I54" u="1"/>
        <s v="SSZ4G76" u="1"/>
        <s v="TDP1E34" u="1"/>
        <s v="PVA9H88" u="1"/>
        <s v="SCB9J87" u="1"/>
        <s v="QDS0I11" u="1"/>
        <s v="JHM9843" u="1"/>
        <s v="OAJ8191" u="1"/>
        <s v="PRP7093" u="1"/>
        <s v="FAJ1I36" u="1"/>
        <s v="FWI0160" u="1"/>
        <s v="OOE8A95" u="1"/>
        <s v="TVC7A94" u="1"/>
        <s v="FRW0I75" u="1"/>
        <s v="OQR5F19" u="1"/>
        <s v="QXJ1787" u="1"/>
        <s v="SJA3D82" u="1"/>
        <s v="TLQ4J44" u="1"/>
        <s v="FWH7F30" u="1"/>
        <s v="PYQ4E00" u="1"/>
        <s v="QIP8C56" u="1"/>
        <s v="RHR7E32" u="1"/>
        <s v="RCB4A56" u="1"/>
        <s v="NGL1H02" u="1"/>
        <s v="NKG2005" u="1"/>
        <s v="FJX9G90" u="1"/>
        <s v="SCW9H94" u="1"/>
        <s v="PRE9918" u="1"/>
        <s v="NXJ5H65" u="1"/>
        <s v="PJQ4A17" u="1"/>
        <s v="SJD9E85" u="1"/>
        <s v="QQW8D06" u="1"/>
        <s v="QVA6E73" u="1"/>
        <s v="SIO0D93" u="1"/>
        <s v="STK1A65" u="1"/>
        <s v="SJA4D02" u="1"/>
        <s v="SIZ9F24" u="1"/>
        <s v="AOA2I75" u="1"/>
        <s v="HIV4A57" u="1"/>
        <s v="ONZ8871" u="1"/>
        <s v="SSZ6A91" u="1"/>
        <s v="SYH0I14" u="1"/>
        <s v="SJC3I29" u="1"/>
        <s v="SHM2F14" u="1"/>
        <s v="SIV7E13" u="1"/>
        <s v="TCJ6G90" u="1"/>
        <s v="SYH0I02" u="1"/>
        <s v="FOP4E04" u="1"/>
        <s v="TCC7D46" u="1"/>
        <s v="FSX8C87" u="1"/>
        <s v="QCG5380" u="1"/>
        <s v="SMC3H68" u="1"/>
        <s v="SYA4H00" u="1"/>
        <s v="HLA3I39" u="1"/>
        <s v="QBV4309" u="1"/>
        <s v="NWF9195" u="1"/>
        <s v="JKP4295" u="1"/>
        <s v="KWY5038" u="1"/>
        <s v="PHK9740" u="1"/>
        <s v="QCG5D80" u="1"/>
        <s v="NUE8E36" u="1"/>
        <s v="TCD6E80" u="1"/>
        <s v="TCD6E05" u="1"/>
        <s v="TCD7B66" u="1"/>
        <s v="TCD6C18" u="1"/>
        <s v="TCD4E01" u="1"/>
        <s v="TCD0I60" u="1"/>
        <s v="SYL5H75" u="1"/>
        <s v="EFU3G96" u="1"/>
        <s v="LCZ4065" u="1"/>
        <s v="NXK4J95" u="1"/>
        <s v="NNF0D77" u="1"/>
        <s v="JIL8628" u="1"/>
        <s v="SYX8H54" u="1"/>
        <s v="RNC2C70" u="1"/>
        <s v="QKC0427" u="1"/>
        <s v="MXD0A87" u="1"/>
        <s v="QWE6H10" u="1"/>
        <s v="JJA3337" u="1"/>
        <s v="OOA8H19" u="1"/>
        <s v="MWX5996" u="1"/>
        <s v="QKA1559" u="1"/>
        <s v="QKD7873" u="1"/>
        <s v="QKH8594" u="1"/>
        <s v="OLL7343" u="1"/>
        <s v="QKK1739" u="1"/>
        <s v="RVL5I68" u="1"/>
        <s v="RUL9A48" u="1"/>
        <s v="RNA8G81" u="1"/>
        <s v="RMS8F58" u="1"/>
        <s v="RMS8F59" u="1"/>
        <s v="RND3J29" u="1"/>
        <s v="RMS8F57" u="1"/>
        <s v="RNM3B31" u="1"/>
        <s v="SHW1G03" u="1"/>
        <s v="RUY5H91" u="1"/>
        <s v="RMS6E37" u="1"/>
        <s v="RNA8G47" u="1"/>
        <s v="RNJ5D15" u="1"/>
        <s v="RMS2H64" u="1"/>
        <s v="RNM3B27" u="1"/>
        <s v="RNJ9I20" u="1"/>
        <s v="RNJ0D70" u="1"/>
        <s v="RNJ0D99" u="1"/>
        <s v="RNJ0D57" u="1"/>
        <s v="RNJ0D63" u="1"/>
        <s v="RNJ0D45" u="1"/>
        <s v="RUL9A45" u="1"/>
        <s v="RNE5J73" u="1"/>
        <s v="RNJ3D00" u="1"/>
        <s v="RUW8I46" u="1"/>
        <s v="RNJ1E10" u="1"/>
        <s v="SYX0B16" u="1"/>
        <s v="RMS0I09" u="1"/>
        <s v="QMZ3D48" u="1"/>
        <s v="RUW5B36" u="1"/>
        <s v="RVL5J33" u="1"/>
        <s v="RVL5I88" u="1"/>
        <s v="RMS8E94" u="1"/>
        <s v="RMO1F60" u="1"/>
        <s v="RMO1F59" u="1"/>
        <s v="EJX6G13" u="1"/>
        <s v="RUW6G73" u="1"/>
        <s v="RNB1D12" u="1"/>
        <s v="RNJ3D05" u="1"/>
        <s v="RMS8F67" u="1"/>
        <s v="SYX0B11" u="1"/>
        <s v="SYW9J55" u="1"/>
        <s v="KXC8D16" u="1"/>
        <s v="RND3J31" u="1"/>
        <s v="RNJ3D11" u="1"/>
        <s v="RUZ2A74" u="1"/>
        <s v="RNJ0D43" u="1"/>
        <s v="RVL5J17" u="1"/>
        <s v="RMS0I08" u="1"/>
        <s v="RNJ0D62" u="1"/>
        <s v="RVL5I82" u="1"/>
        <s v="RNM3B42" u="1"/>
        <s v="RUL9A43" u="1"/>
        <s v="RUL9A82" u="1"/>
        <s v="RMS8F63" u="1"/>
        <s v="GGA2159" u="1"/>
        <s v="RNJ9I16" u="1"/>
        <s v="SHD9F21" u="1"/>
        <s v="RNJ0D69" u="1"/>
        <s v="RVL5I74" u="1"/>
        <s v="RUV2J38" u="1"/>
        <s v="RUW8I31" u="1"/>
        <s v="RMS2H55" u="1"/>
        <s v="RNM5D80" u="1"/>
        <s v="RUV2J42" u="1"/>
        <s v="FLK0H38" u="1"/>
        <s v="RNJ0D47" u="1"/>
        <s v="RMO1G38" u="1"/>
        <s v="SYB8C67" u="1"/>
        <s v="RNM3B26" u="1"/>
        <s v="RNS3F66" u="1"/>
        <s v="RNJ0D51" u="1"/>
        <s v="RNJ0D46" u="1"/>
        <s v="RNJ5D16" u="1"/>
        <s v="RVV7D53" u="1"/>
        <s v="SYA2I67" u="1"/>
        <s v="RNJ9I19" u="1"/>
        <s v="RNJ3D12" u="1"/>
        <s v="RNM3B40" u="1"/>
        <s v="RNJ3C99" u="1"/>
        <s v="RMS2H71" u="1"/>
        <s v="SHL7B32" u="1"/>
        <s v="RNI9J45" u="1"/>
        <s v="RNC7F95" u="1"/>
        <s v="RVL5I72" u="1"/>
        <s v="RMS8F64" u="1"/>
        <s v="RNA8G26" u="1"/>
        <s v="EHY0A86" u="1"/>
        <s v="RNM3B25" u="1"/>
        <s v="SHD9F17" u="1"/>
        <s v="SYA2I56" u="1"/>
        <s v="RMS2H67" u="1"/>
        <s v="SYD4F36" u="1"/>
        <s v="RUL9A91" u="1"/>
        <s v="SYA2I75" u="1"/>
        <s v="RMT6F25" u="1"/>
        <s v="RND3I67" u="1"/>
        <s v="RNJ0D76" u="1"/>
        <s v="RMS2H13" u="1"/>
        <s v="RNM3B38" u="1"/>
        <s v="RMS2H53" u="1"/>
        <s v="RUW8I30" u="1"/>
        <s v="SYA2I60" u="1"/>
        <s v="RUL9A86" u="1"/>
        <s v="RVH6F39" u="1"/>
        <s v="RVL5I66" u="1"/>
        <s v="RNJ9I18" u="1"/>
        <s v="RUL9A89" u="1"/>
        <s v="RNJ0D39" u="1"/>
        <s v="RNI9J47" u="1"/>
        <s v="SIB3C55" u="1"/>
        <s v="RMS2G68" u="1"/>
        <s v="RMS2H08" u="1"/>
        <s v="RUB1H94" u="1"/>
        <s v="RMT3C01" u="1"/>
        <s v="RNX2D36" u="1"/>
        <s v="RNJ9I17" u="1"/>
        <s v="RNM3B45" u="1"/>
        <s v="RMS2H63" u="1"/>
        <s v="SHW1G06" u="1"/>
        <s v="RNM5D81" u="1"/>
        <s v="RUW5B32" u="1"/>
        <s v="RTW8E51" u="1"/>
        <s v="RUW5B38" u="1"/>
        <s v="RNJ0D67" u="1"/>
        <s v="RNA8G45" u="1"/>
        <s v="RNJ0D93" u="1"/>
        <s v="RVL5J22" u="1"/>
        <s v="RMS8F56" u="1"/>
        <s v="STX5H50" u="1"/>
        <s v="RNJ3D02" u="1"/>
        <s v="RNM3B39" u="1"/>
        <s v="RNJ0D41" u="1"/>
        <s v="RNJ0D75" u="1"/>
        <s v="RNJ0D55" u="1"/>
        <s v="RMS8E93" u="1"/>
        <s v="RMO1F61" u="1"/>
        <s v="RNJ0D38" u="1"/>
        <s v="RNJ0D56" u="1"/>
        <s v="RMS2H65" u="1"/>
        <s v="RNB1D15" u="1"/>
        <s v="RVS2F53" u="1"/>
        <s v="RNJ0D78" u="1"/>
        <s v="RNJ0D52" u="1"/>
        <s v="RND3J40" u="1"/>
        <s v="RMS8E95" u="1"/>
        <s v="RMS6E39" u="1"/>
        <s v="RMS2H72" u="1"/>
        <s v="RMS2H69" u="1"/>
        <s v="RMS2H16" u="1"/>
        <s v="RMP8G61" u="1"/>
        <s v="RMO1F86" u="1"/>
        <s v="RMO1F68" u="1"/>
        <s v="RNJ0D95" u="1"/>
        <s v="RMS2H15" u="1"/>
        <s v="RVL5I67" u="1"/>
        <s v="RNJ3D01" u="1"/>
        <s v="RVL5I70" u="1"/>
        <s v="RTE4I50" u="1"/>
        <s v="RNB1D11" u="1"/>
        <s v="RVL5I94" u="1"/>
        <s v="RNI9J49" u="1"/>
        <s v="SHD9F10" u="1"/>
        <s v="GBD4B06" u="1"/>
        <s v="SHU9G49" u="1"/>
        <s v="DMS4677" u="1"/>
        <s v="FNK1B94" u="1"/>
        <s v="RVL5I65" u="1"/>
        <s v="RVL5I73" u="1"/>
        <s v="RNJ0D44" u="1"/>
        <s v="SWT3A79" u="1"/>
        <s v="SWM4G70" u="1"/>
        <s v="RND3J44" u="1"/>
        <s v="SHW3A88" u="1"/>
        <s v="SIB6C67" u="1"/>
        <s v="DCH7I33" u="1"/>
        <s v="RVR9I90" u="1"/>
        <s v="RNB1D07" u="1"/>
        <s v="RUW8I45" u="1"/>
        <s v="RNJ9I15" u="1"/>
        <s v="SFF5H90" u="1"/>
        <s v="RNI9J48" u="1"/>
        <s v="RNA8G83" u="1"/>
        <s v="RVL5I84" u="1"/>
        <s v="RNJ0D73" u="1"/>
        <s v="EBL5D11" u="1"/>
        <s v="EWM1G75" u="1"/>
        <s v="RVL5I93" u="1"/>
        <s v="ECO6A93" u="1"/>
        <s v="LSS3E85" u="1"/>
        <s v="RVL5I86" u="1"/>
        <s v="EOB9F53" u="1"/>
        <s v="MLE0B74" u="1"/>
        <s v="EMI8F21" u="1"/>
        <s v="ESR3I04" u="1"/>
        <s v="EGJ5D62" u="1"/>
        <s v="RVL5I92" u="1"/>
        <s v="EVA2D02" u="1"/>
        <s v="EHR3E65" u="1"/>
        <s v="RVL5J02" u="1"/>
        <s v="ELO6C23" u="1"/>
        <s v="RVL5I91" u="1"/>
        <s v="EOJ7B35" u="1"/>
        <s v="EQG2H24" u="1"/>
        <s v="EGU8H93" u="1"/>
        <s v="QHF4A92" u="1"/>
        <s v="RNA8G44" u="1"/>
        <s v="EGJ4I01" u="1"/>
        <s v="EOC9E13" u="1"/>
        <s v="NSE5I91" u="1"/>
        <s v="RVL5I87" u="1"/>
        <s v="RVL5I83" u="1"/>
        <s v="EKU9J36" u="1"/>
        <s v="LQZ6G12" u="1"/>
        <s v="EHH1C73" u="1"/>
        <s v="RVS2F72" u="1"/>
        <s v="RVZ7C20" u="1"/>
        <s v="EXH7F73" u="1"/>
        <s v="HLN1C34" u="1"/>
        <s v="RNM3B44" u="1"/>
        <s v="RUW6G72" u="1"/>
        <s v="RUW8I53" u="1"/>
        <s v="IYM3349" u="1"/>
        <s v="RNM3B32" u="1"/>
        <s v="RNM3B35" u="1"/>
        <s v="RMO1G37" u="1"/>
        <s v="JAO9B50" u="1"/>
        <s v="RNI9J46" u="1"/>
        <s v="RNB1C86" u="1"/>
        <s v="BCE8I85" u="1"/>
        <s v="RLM8C70" u="1"/>
        <s v="IVT7666" u="1"/>
        <s v="GZK0899" u="1"/>
        <s v="FCS5H95" u="1"/>
        <s v="IUA5A57" u="1"/>
        <s v="IYJ1I29" u="1"/>
        <s v="ITV1D96" u="1"/>
        <s v="BYX7I04" u="1"/>
        <s v="FLW5I32" u="1"/>
        <s v="ISK2G30" u="1"/>
        <s v="EJT5J12" u="1"/>
        <s v="DKR4A91" u="1"/>
        <s v="IZN7D50" u="1"/>
        <s v="IZZ0B72" u="1"/>
        <s v="ECU5A86" u="1"/>
        <s v="QJP3H90" u="1"/>
        <s v="IYP9I52" u="1"/>
        <s v="RVL5I78" u="1"/>
        <s v="FCK3A96" u="1"/>
        <s v="EHH5J63" u="1"/>
        <s v="AUX1G21" u="1"/>
        <s v="EEW6535" u="1"/>
        <s v="RVL5I77" u="1"/>
        <s v="EWW2F66" u="1"/>
        <s v="EZF0D73" u="1"/>
        <s v="EKU6G23" u="1"/>
        <s v="EQC1E81" u="1"/>
        <s v="FCC6F21" u="1"/>
        <s v="RVS2F63" u="1"/>
        <s v="RUW8I36" u="1"/>
        <s v="ENI7F26" u="1"/>
        <s v="EOC0D16" u="1"/>
        <s v="FGC7I36" u="1"/>
        <s v="FGM2E42" u="1"/>
        <s v="FRU2A85" u="1"/>
        <s v="EZY0D61" u="1"/>
        <s v="EXJ1F02" u="1"/>
        <s v="ENG6B92" u="1"/>
        <s v="FDG4F26" u="1"/>
        <s v="IVW5C30" u="1"/>
        <s v="FCO9D55" u="1"/>
        <s v="EBQ3I32" u="1"/>
        <s v="ESI9I03" u="1"/>
        <s v="RUW8I57" u="1"/>
        <s v="RVL5J30" u="1"/>
        <s v="RUW8I33" u="1"/>
        <s v="EWC7A92" u="1"/>
        <s v="RVW7H09" u="1"/>
        <s v="FME3F64" u="1"/>
        <s v="RUW8I48" u="1"/>
        <s v="EIJ5D95" u="1"/>
        <s v="AOQ1B38" u="1"/>
        <s v="EYQ9D14" u="1"/>
        <s v="RVW7H94" u="1"/>
        <s v="AUW2301" u="1"/>
        <s v="RVV7D55" u="1"/>
        <s v="ECZ3H14" u="1"/>
        <s v="RUW8I47" u="1"/>
        <s v="EAT7H42" u="1"/>
        <s v="RUW8I41" u="1"/>
        <s v="ESP8H86" u="1"/>
        <s v="RUW8I28" u="1"/>
        <s v="EMG4A93" u="1"/>
        <s v="RUW8I40" u="1"/>
        <s v="SHG1F73" u="1"/>
        <s v="RVV7D59" u="1"/>
        <s v="EUQ8J84" u="1"/>
        <s v="ETH3J16" u="1"/>
        <s v="EEA4G01" u="1"/>
        <s v="EOD3E93" u="1"/>
        <s v="RUY3D79" u="1"/>
        <s v="QEY2H79" u="1"/>
        <s v="SIK7A60" u="1"/>
        <s v="SIK7A07" u="1"/>
        <s v="OTH6968" u="1"/>
        <s v="QUJ8I19" u="1"/>
        <s v="OTS8641" u="1"/>
        <s v="SIK6J82" u="1"/>
        <s v="SIK6J21" u="1"/>
        <s v="OTV7506" u="1"/>
        <s v="QEH9E43" u="1"/>
        <s v="QES2C63" u="1"/>
        <s v="SIK6J95" u="1"/>
        <s v="SIY3H64" u="1"/>
        <s v="OWU9I22" u="1"/>
        <s v="FTW3A70" u="1"/>
        <s v="QMY6J98" u="1"/>
        <s v="SID6A48" u="1"/>
        <s v="SHN5D41" u="1"/>
        <s v="RVY9A60" u="1"/>
        <s v="NHK1478" u="1"/>
        <s v="NJN3761" u="1"/>
        <s v="JZX5945" u="1"/>
        <s v="SYX5H75" u="1"/>
        <s v="SYX8D56" u="1"/>
        <s v="SYX0B18" u="1"/>
        <s v="SYX0B21" u="1"/>
        <s v="RVK0I54" u="1"/>
        <s v="RVK0I46" u="1"/>
        <s v="FXY3048" u="1"/>
        <s v="QNS5A25" u="1"/>
        <s v="NYN5298" u="1"/>
        <s v="SIC5E49" u="1"/>
        <s v="NJU2G99" u="1"/>
        <s v="RVK0I66" u="1"/>
        <s v="RVW6I32" u="1"/>
        <s v="SHM2E71" u="1"/>
        <s v="RVP1B76" u="1"/>
        <s v="OOU6D24" u="1"/>
        <s v="DZH3B17" u="1"/>
        <s v="NRF3729" u="1"/>
        <s v="NRY0F08" u="1"/>
        <s v="RWD0B37" u="1"/>
        <s v="DQD4D21" u="1"/>
        <s v="SYX5H08" u="1"/>
        <s v="SYX5H38" u="1"/>
        <s v="RNK7G71" u="1"/>
        <s v="RWF8H93" u="1"/>
        <s v="PVR9E21" u="1"/>
        <s v="NRF0674" u="1"/>
        <s v="AUS6632" u="1"/>
        <s v="PZN6D54" u="1"/>
        <s v="QAK9D15" u="1"/>
        <s v="PZB0G91" u="1"/>
        <s v="PHO3448" u="1"/>
        <s v="RVK0I24" u="1"/>
        <s v="OOH3I82" u="1"/>
        <s v="OOR7039" u="1"/>
        <s v="NYB2575" u="1"/>
        <s v="PWA3484" u="1"/>
        <s v="RMM6F34" u="1"/>
        <s v="RNA8G80" u="1"/>
        <s v="PVG5I04" u="1"/>
        <s v="RVT2H54" u="1"/>
        <s v="SHD9F88" u="1"/>
        <s v="RMM6F42" u="1"/>
        <s v="RVB9A98" u="1"/>
        <s v="RMM6F39" u="1"/>
        <s v="RMM6F44" u="1"/>
        <s v="RMM6F37" u="1"/>
        <s v="RMM6F29" u="1"/>
        <s v="RNJ0D65" u="1"/>
        <s v="SHD9F75" u="1"/>
        <s v="RNM3B41" u="1"/>
        <s v="RND3I74" u="1"/>
        <s v="RNC2C73" u="1"/>
        <s v="RMS8F61" u="1"/>
        <s v="PUB4854" u="1"/>
        <s v="RNJ0D66" u="1"/>
        <s v="RMS8F66" u="1"/>
        <s v="RVC5C03" u="1"/>
        <s v="RNJ1E09" u="1"/>
        <s v="RMM6F32" u="1"/>
        <s v="RNB1C96" u="1"/>
        <s v="RMM6F40" u="1"/>
        <s v="RMM6F27" u="1"/>
        <s v="RMT3C08" u="1"/>
        <s v="RNA8G32" u="1"/>
        <s v="RTB4F83" u="1"/>
        <s v="RUK7B51" u="1"/>
        <s v="RUW5B41" u="1"/>
        <s v="RNC2C80" u="1"/>
        <s v="RNM3B30" u="1"/>
        <s v="PWG3B83" u="1"/>
        <s v="RMM6F24" u="1"/>
        <s v="RMM6F35" u="1"/>
        <s v="RNM3B24" u="1"/>
        <s v="RUW5B25" u="1"/>
        <s v="RMM6F28" u="1"/>
        <s v="RNJ0D97" u="1"/>
        <s v="RMS8F65" u="1"/>
        <s v="RNA8G84" u="1"/>
        <s v="RMM6F25" u="1"/>
        <s v="RTW0E81" u="1"/>
        <s v="RNJ3D18" u="1"/>
        <s v="RUW5B26" u="1"/>
        <s v="DAN1G90" u="1"/>
        <s v="OWU9289" u="1"/>
        <s v="RNJ0D54" u="1"/>
        <s v="RNB1C99" u="1"/>
        <s v="RMM6F38" u="1"/>
        <s v="OVM7608" u="1"/>
        <s v="JFU1888" u="1"/>
        <s v="JHB9411" u="1"/>
        <s v="PWO5796" u="1"/>
        <s v="RMS2H09" u="1"/>
        <s v="RNJ0D49" u="1"/>
        <s v="RNC2C87" u="1"/>
        <s v="RNA8G65" u="1"/>
        <s v="RNJ0D81" u="1"/>
        <s v="SHD9F84" u="1"/>
        <s v="SHD9F76" u="1"/>
        <s v="SHD9F23" u="1"/>
        <s v="RUW5B39" u="1"/>
        <s v="RNC2C75" u="1"/>
        <s v="RNJ0D59" u="1"/>
        <s v="RNA8G15" u="1"/>
        <s v="PXS0E73" u="1"/>
        <s v="RUW5B29" u="1"/>
        <s v="RNB1D02" u="1"/>
        <s v="RNA8G14" u="1"/>
        <s v="RNA8G29" u="1"/>
        <s v="RUL9A44" u="1"/>
        <s v="RNA8G51" u="1"/>
        <s v="RUW5B87" u="1"/>
        <s v="RND3I72" u="1"/>
        <s v="RNA8G06" u="1"/>
        <s v="PVR3F16" u="1"/>
        <s v="RNA8G85" u="1"/>
        <s v="RNA8G58" u="1"/>
        <s v="RNA8G91" u="1"/>
        <s v="RNA8G77" u="1"/>
        <s v="RNB3J99" u="1"/>
        <s v="RUW6G75" u="1"/>
        <s v="RNB3J95" u="1"/>
        <s v="RNA8G27" u="1"/>
        <s v="RNM3B43" u="1"/>
        <s v="RNA8G16" u="1"/>
        <s v="RNA8G23" u="1"/>
        <s v="NCH3072" u="1"/>
        <s v="RNB3J90" u="1"/>
        <s v="RUW8I24" u="1"/>
        <s v="RNA8G12" u="1"/>
        <s v="SYH7G10" u="1"/>
        <s v="SHD9F77" u="1"/>
        <s v="SHD9F25" u="1"/>
        <s v="RNC2C86" u="1"/>
        <s v="RNA8G22" u="1"/>
        <s v="RNB3J91" u="1"/>
        <s v="RNJ9I14" u="1"/>
        <s v="HNK0H79" u="1"/>
        <s v="RVL5I69" u="1"/>
        <s v="RVV7D54" u="1"/>
        <s v="SHD9F90" u="1"/>
        <s v="SHD9F78" u="1"/>
        <s v="NYF6724" u="1"/>
        <s v="PXS0F22" u="1"/>
        <s v="RUW5B27" u="1"/>
        <s v="SYX5H23" u="1"/>
        <s v="SYX5H30" u="1"/>
        <s v="RMM6F43" u="1"/>
        <s v="RNJ9I11" u="1"/>
        <s v="HHI5846" u="1"/>
        <s v="SIY3H18" u="1"/>
        <s v="SIZ1E49" u="1"/>
        <s v="TCB9J81" u="1"/>
        <s v="NVW8C75" u="1"/>
        <s v="SHL3B56" u="1"/>
        <s v="OAJ1797" u="1"/>
        <s v="QAN9C48" u="1"/>
        <s v="GCH8361" u="1"/>
        <s v="OPP3B41" u="1"/>
        <s v="OMQ6504" u="1"/>
        <s v="NKY2828" u="1"/>
        <s v="OGQ5G54" u="1"/>
        <s v="NFZ7512" u="1"/>
        <s v="OMN6451" u="1"/>
        <s v="NKM7I33" u="1"/>
        <s v="NKB6642" u="1"/>
        <s v="JIX9B71" u="1"/>
        <s v="SII2C09" u="1"/>
        <s v="OHA3277" u="1"/>
        <s v="PQF6308" u="1"/>
        <s v="PRG6H58" u="1"/>
        <s v="OHI6E67" u="1"/>
        <s v="FUX4B56" u="1"/>
        <s v="NVQ7287" u="1"/>
        <s v="KEW6518" u="1"/>
        <s v="KEL9F32" u="1"/>
        <s v="NKB1086" u="1"/>
        <s v="NKF0I80" u="1"/>
        <s v="QBL9375" u="1"/>
        <s v="OGV9750" u="1"/>
        <s v="NFZ1438" u="1"/>
        <s v="OGI1949" u="1"/>
        <s v="OMK0932" u="1"/>
        <s v="ATZ1862" u="1"/>
        <s v="NWF8460" u="1"/>
        <s v="OGN4305" u="1"/>
        <s v="OPP3E17" u="1"/>
        <s v="SIN8B62" u="1"/>
        <s v="NFW5E60" u="1"/>
        <s v="OMP7868" u="1"/>
        <s v="SHE1E43" u="1"/>
        <s v="JGY9772" u="1"/>
        <s v="PQA4B33" u="1"/>
        <s v="JMZ2784" u="1"/>
        <s v="MTT9322" u="1"/>
        <s v="SYZ5D22" u="1"/>
        <s v="SHV5F29" u="1"/>
        <s v="QNJ6J88" u="1"/>
        <s v="HGH2I54" u="1"/>
        <s v="OGT1263" u="1"/>
        <s v="KEY9694" u="1"/>
        <s v="SHG2D55" u="1"/>
        <s v="PQO9A56" u="1"/>
        <s v="NKD3868" u="1"/>
        <s v="OMS3E61" u="1"/>
        <s v="RVI0I38" u="1"/>
        <s v="SIC3E14" u="1"/>
        <s v="QMW0I41" u="1"/>
        <s v="NKN3469" u="1"/>
        <s v="ONU9486" u="1"/>
        <s v="RVP1A11" u="1"/>
        <s v="PRI0G74" u="1"/>
        <s v="PQX2H66" u="1"/>
        <s v="JKG1B08" u="1"/>
        <s v="OMN6C39" u="1"/>
        <s v="SHG6I96" u="1"/>
        <s v="SIH8G33" u="1"/>
        <s v="PVR9E61" u="1"/>
        <s v="RVL5I90" u="1"/>
        <s v="RVL5I79" u="1"/>
        <s v="SHD9F02" u="1"/>
        <s v="RNM3B37" u="1"/>
        <s v="RNA8G49" u="1"/>
        <s v="RUW8I50" u="1"/>
        <s v="RNJ9I13" u="1"/>
        <s v="SHW1G14" u="1"/>
        <s v="EQF5D06" u="1"/>
        <s v="SHG1F78" u="1"/>
        <s v="RUW8I34" u="1"/>
        <s v="RNB1D13" u="1"/>
        <s v="RNA8G07" u="1"/>
        <s v="SHD9F06" u="1"/>
        <s v="RNA8G11" u="1"/>
        <s v="SHD9F82" u="1"/>
        <s v="SIK7A35" u="1"/>
        <s v="SHD9E06" u="1"/>
        <s v="MTM7E70" u="1"/>
        <s v="RNA8G82" u="1"/>
        <s v="RNJ3D15" u="1"/>
        <s v="RNA8G72" u="1"/>
        <s v="RNJ0D74" u="1"/>
        <s v="RNJ0D61" u="1"/>
        <s v="RNM3B28" u="1"/>
        <s v="RNJ0D37" u="1"/>
        <s v="RNJ0D82" u="1"/>
        <s v="PAQ9190" u="1"/>
        <s v="SCA8B23" u="1"/>
        <s v="JHL3148" u="1"/>
        <s v="JJH5786" u="1"/>
        <s v="JIA7834" u="1"/>
        <s v="JFS6751" u="1"/>
        <s v="PAZ2H57" u="1"/>
        <s v="JHJ3280" u="1"/>
        <s v="OBS1J30" u="1"/>
        <s v="PQY2H15" u="1"/>
        <s v="PRF2835" u="1"/>
        <s v="JJU5888" u="1"/>
        <s v="OOA2J86" u="1"/>
        <s v="JFN8171" u="1"/>
        <s v="JIN3810" u="1"/>
        <s v="PBA0945" u="1"/>
        <s v="PAK2B25" u="1"/>
        <s v="SSJ4F99" u="1"/>
        <s v="JKO4490" u="1"/>
        <s v="PBW5199" u="1"/>
        <s v="PBD4658" u="1"/>
        <s v="JIK2A58" u="1"/>
        <s v="JJW5078" u="1"/>
        <s v="PAV2671" u="1"/>
        <s v="REE2C06" u="1"/>
        <s v="SGO9I49" u="1"/>
        <s v="NZS1017" u="1"/>
        <s v="JKE5I31" u="1"/>
        <s v="RUW6G76" u="1"/>
        <s v="QPQ1A94" u="1"/>
        <s v="OVR9804" u="1"/>
        <s v="JLL8628" u="1"/>
        <s v="QEX0I66" u="1"/>
        <s v="JHU9I93" u="1"/>
        <s v="JKL2046" u="1"/>
        <s v="PIB8298" u="1"/>
        <s v="RNJ0D58" u="1"/>
        <s v="REI0E39" u="1"/>
        <s v="JKK0170" u="1"/>
        <s v="PAE2752" u="1"/>
        <s v="JFL5825" u="1"/>
        <s v="JJA1A12" u="1"/>
        <s v="RGD2I79" u="1"/>
        <s v="PAN8I12" u="1"/>
        <s v="JIT3746" u="1"/>
        <s v="JHZ1850" u="1"/>
        <s v="BDE2A72" u="1"/>
        <s v="JIS4432" u="1"/>
        <s v="OIW7887" u="1"/>
        <s v="SJD9I42" u="1"/>
        <s v="RNA8G25" u="1"/>
        <s v="RNA8G20" u="1"/>
        <s v="RNA8G69" u="1"/>
        <s v="PJL5330" u="1"/>
        <s v="RNJ0D60" u="1"/>
        <s v="RNB1C89" u="1"/>
        <s v="RNC2C88" u="1"/>
        <s v="RVW7H93" u="1"/>
        <s v="RNA8G52" u="1"/>
        <s v="RNJ0D71" u="1"/>
        <s v="RNC2C91" u="1"/>
        <s v="RNA8G64" u="1"/>
        <s v="RNC2C85" u="1"/>
        <s v="RNJ3D07" u="1"/>
        <s v="RNJ0D48" u="1"/>
        <s v="RNC2C74" u="1"/>
        <s v="RNA8G66" u="1"/>
        <s v="RNA8G30" u="1"/>
        <s v="RNC2C76" u="1"/>
        <s v="RNB1C90" u="1"/>
        <s v="RNA8G61" u="1"/>
        <s v="RNA8G55" u="1"/>
        <s v="RNA8G54" u="1"/>
        <s v="RNB1D14" u="1"/>
        <s v="RNA8G36" u="1"/>
        <s v="RTW0E82" u="1"/>
        <s v="RNB1D10" u="1"/>
        <s v="RNA8G43" u="1"/>
        <s v="RNA8G08" u="1"/>
        <s v="RNA8G75" u="1"/>
        <s v="RVV7D50" u="1"/>
        <s v="RNA8G86" u="1"/>
        <s v="RNB3J94" u="1"/>
        <s v="RNA8G70" u="1"/>
        <s v="RNA8G21" u="1"/>
        <s v="RND3I69" u="1"/>
        <s v="RNA8G19" u="1"/>
        <s v="RNC2C78" u="1"/>
        <s v="RNA8G33" u="1"/>
        <s v="RNC2C84" u="1"/>
        <s v="RNA8G53" u="1"/>
        <s v="RNC2C83" u="1"/>
        <s v="RNA8G73" u="1"/>
        <s v="RNA8G59" u="1"/>
        <s v="RNB1C91" u="1"/>
        <s v="RNA8G10" u="1"/>
        <s v="PJO3010" u="1"/>
        <s v="RNJ3D04" u="1"/>
        <s v="RNJ3D03" u="1"/>
        <s v="RNC2C82" u="1"/>
        <s v="RNA8G18" u="1"/>
        <s v="RNA8G50" u="1"/>
        <s v="RNJ0D42" u="1"/>
        <s v="RNA8G48" u="1"/>
        <s v="RNC2C90" u="1"/>
        <s v="RNA8G56" u="1"/>
        <s v="RNB1D08" u="1"/>
        <s v="RNB1D04" u="1"/>
        <s v="RVV7D58" u="1"/>
        <s v="RVX6F48" u="1"/>
        <s v="RNA8G74" u="1"/>
        <s v="RNJ0D64" u="1"/>
        <s v="RNA8G13" u="1"/>
        <s v="RNB1D05" u="1"/>
        <s v="RNA8G05" u="1"/>
        <s v="RNB4A06" u="1"/>
        <s v="PKT6165" u="1"/>
        <s v="RNB1C92" u="1"/>
        <s v="RNV6B17" u="1"/>
        <s v="RNA8G79" u="1"/>
        <s v="RNB4A00" u="1"/>
        <s v="RND3I70" u="1"/>
        <s v="RNA8G78" u="1"/>
        <s v="RVZ5J51" u="1"/>
        <s v="NYW5978" u="1"/>
        <s v="RVV7D52" u="1"/>
        <s v="RNC2C77" u="1"/>
        <s v="PKA4H90" u="1"/>
        <s v="RNC2C93" u="1"/>
        <s v="RNA8G87" u="1"/>
        <s v="RNA8G28" u="1"/>
        <s v="RNB3J96" u="1"/>
        <s v="RNA8G31" u="1"/>
        <s v="RVW7H95" u="1"/>
        <s v="RNA8G90" u="1"/>
        <s v="RNB1C93" u="1"/>
        <s v="RNA8G62" u="1"/>
        <s v="RVV7D57" u="1"/>
        <s v="RNA8G71" u="1"/>
        <s v="RNA8G57" u="1"/>
        <s v="RNA8G67" u="1"/>
        <s v="RTQ1J31" u="1"/>
        <s v="RNA8G09" u="1"/>
        <s v="RNC2C81" u="1"/>
        <s v="RNB1D09" u="1"/>
        <s v="RNA8G17" u="1"/>
        <s v="RNB4A01" u="1"/>
        <s v="RNA8G35" u="1"/>
        <s v="RNA8G76" u="1"/>
        <s v="SHG3G83" u="1"/>
        <s v="RNJ0D98" u="1"/>
        <s v="RMQ6H55" u="1"/>
        <s v="RNJ0D91" u="1"/>
        <s v="RNJ0E14" u="1"/>
        <s v="RNJ0E53" u="1"/>
        <s v="RMT3C11" u="1"/>
        <s v="RNJ0H38" u="1"/>
        <s v="RNJ0D90" u="1"/>
        <s v="RNJ0D88" u="1"/>
        <s v="RNJ0E55" u="1"/>
        <s v="RMQ6H50" u="1"/>
        <s v="RMP6C20" u="1"/>
        <s v="RMP6B98" u="1"/>
        <s v="RMP6B96" u="1"/>
        <s v="RFQ3B57" u="1"/>
        <s v="RNJ0E28" u="1"/>
        <s v="RNJ0E18" u="1"/>
        <s v="RNJ0E68" u="1"/>
        <s v="RNJ0E43" u="1"/>
        <s v="PHN3741" u="1"/>
        <s v="RNJ0H39" u="1"/>
        <s v="RNJ0E20" u="1"/>
        <s v="RNJ0E17" u="1"/>
        <s v="SJA1D77" u="1"/>
        <s v="RNJ0D92" u="1"/>
        <s v="RNJ0E61" u="1"/>
        <s v="RNC3J75" u="1"/>
        <s v="RNJ0D80" u="1"/>
        <s v="RNJ0D89" u="1"/>
        <s v="RNJ0E33" u="1"/>
        <s v="RNJ0E01" u="1"/>
        <s v="RNJ0E45" u="1"/>
        <s v="RNJ0E22" u="1"/>
        <s v="RNJ0E13" u="1"/>
        <s v="RMP6C06" u="1"/>
        <s v="RNJ0H40" u="1"/>
        <s v="RNJ0E60" u="1"/>
        <s v="RNJ0E46" u="1"/>
        <s v="RNJ0E25" u="1"/>
        <s v="RNJ0E65" u="1"/>
        <s v="RNJ0E37" u="1"/>
        <s v="RNJ0E24" u="1"/>
        <s v="QXO2J02" u="1"/>
        <s v="RMP6C15" u="1"/>
        <s v="RNJ0E31" u="1"/>
        <s v="RNJ0E66" u="1"/>
        <s v="RMU9C37" u="1"/>
        <s v="RNJ0D86" u="1"/>
        <s v="RNJ0E12" u="1"/>
        <s v="RNJ0E03" u="1"/>
        <s v="RNJ0E32" u="1"/>
        <s v="RNJ0E52" u="1"/>
        <s v="RNJ0E42" u="1"/>
        <s v="RMP6C01" u="1"/>
        <s v="RNJ0E50" u="1"/>
        <s v="RNJ0E70" u="1"/>
        <s v="RNJ0E23" u="1"/>
        <s v="RNJ0E00" u="1"/>
        <s v="RNJ0E15" u="1"/>
        <s v="RNJ0E59" u="1"/>
        <s v="RNJ0E44" u="1"/>
        <s v="SIF8C43" u="1"/>
        <s v="RNJ0E72" u="1"/>
        <s v="RNJ0E05" u="1"/>
        <s v="RNJ0E57" u="1"/>
        <s v="RNJ0E26" u="1"/>
        <s v="RNV6B13" u="1"/>
        <s v="RNJ0E04" u="1"/>
        <s v="PHH7753" u="1"/>
        <s v="RNJ0E40" u="1"/>
        <s v="RMQ6H51" u="1"/>
        <s v="RNJ0E34" u="1"/>
        <s v="RNJ0E49" u="1"/>
        <s v="RMQ0H59" u="1"/>
        <s v="RNJ0E11" u="1"/>
        <s v="RNJ0E48" u="1"/>
        <s v="RNJ0E21" u="1"/>
        <s v="RNJ0E10" u="1"/>
        <s v="NOJ5042" u="1"/>
        <s v="OAN5561" u="1"/>
        <s v="RNJ0E38" u="1"/>
        <s v="RNJ0E09" u="1"/>
        <s v="RMP6C17" u="1"/>
        <s v="RMT3B99" u="1"/>
        <s v="RMP6C18" u="1"/>
        <s v="RNJ0E19" u="1"/>
        <s v="RMP6B90" u="1"/>
        <s v="RMP6C14" u="1"/>
        <s v="RNJ0D87" u="1"/>
        <s v="RNJ0E56" u="1"/>
        <s v="RMT6F24" u="1"/>
        <s v="RMP6C13" u="1"/>
        <s v="RNJ0E41" u="1"/>
        <s v="SJA1D71" u="1"/>
        <s v="PHQ7A31" u="1"/>
        <s v="RNJ0E02" u="1"/>
        <s v="SJH7G82" u="1"/>
        <s v="TDI1I27" u="1"/>
        <s v="TDL6I81" u="1"/>
        <s v="QMY6C31" u="1"/>
        <s v="TXN8D03" u="1"/>
        <s v="RVK0E73" u="1"/>
        <s v="IYQ4D86" u="1"/>
        <s v="SYR3G26" u="1"/>
        <s v="TJX3C79" u="1"/>
        <s v="TBO2J43" u="1"/>
        <s v="TJA0I85" u="1"/>
        <s v="TJU8B83" u="1"/>
        <s v="TBN8A31" u="1"/>
        <s v="SYC1E33" u="1"/>
        <s v="TQQ7E89" u="1"/>
        <s v="TKJ3J15" u="1"/>
        <s v="TCT0J62" u="1"/>
        <s v="PJE0203" u="1"/>
        <s v="JIO3759" u="1"/>
        <s v="RPT0E58" u="1"/>
      </sharedItems>
    </cacheField>
    <cacheField name="MODELO" numFmtId="0">
      <sharedItems containsBlank="1" containsMixedTypes="1" containsNumber="1" containsInteger="1" minValue="207" maxValue="24280" count="80">
        <s v="SAVEIRO"/>
        <s v="HILUX"/>
        <s v="ARGO"/>
        <s v="HB20"/>
        <s v="FIORINO"/>
        <s v="MOBI"/>
        <s v="L200"/>
        <n v="207"/>
        <s v="FOCUS"/>
        <s v="POLO"/>
        <s v="B4T 13000E"/>
        <s v="B4T 9000E"/>
        <s v="COMPASS"/>
        <s v="ONIX"/>
        <s v="KANGOO"/>
        <s v="KA"/>
        <s v="CRONOS"/>
        <s v="KWID"/>
        <s v="TRACKER"/>
        <s v="VW"/>
        <s v="PUNTO"/>
        <s v="FIT"/>
        <s v="CELTA"/>
        <s v="GOL"/>
        <s v="FOX"/>
        <s v="STRADA"/>
        <s v="HB20S"/>
        <s v="KARDIAN"/>
        <s v="TORO"/>
        <s v="VOYAGE"/>
        <s v="MONTANA"/>
        <s v="C3"/>
        <s v="RANGER"/>
        <s v="MASTER FURGAO"/>
        <n v="208"/>
        <s v="PULSE"/>
        <s v="TIGGO5X"/>
        <s v="REBOQUE (CARRETINHA)"/>
        <s v="COROLLA"/>
        <s v="CRUZE"/>
        <s v="UNO"/>
        <s v="RENEGADE"/>
        <s v="STILO"/>
        <s v="NIVUS"/>
        <s v="FLUENCE"/>
        <s v="SIENA"/>
        <s v="TUCSON"/>
        <s v="S10"/>
        <s v="VERSA"/>
        <s v="ETIOS"/>
        <s v="ECOSPORT"/>
        <s v="AMAROK"/>
        <s v="KICKS"/>
        <s v="UP"/>
        <s v="HR-V"/>
        <s v="CRETA"/>
        <s v="STONIC"/>
        <s v="COROLLA CROSS"/>
        <s v="ATEGO 1719"/>
        <s v="JETTA"/>
        <s v="FASTBACK"/>
        <s v="TAOS"/>
        <s v="T-CROSS"/>
        <s v="SENTRA"/>
        <s v="X60"/>
        <s v="OROCH"/>
        <s v="COBALT"/>
        <s v="FRONTIER"/>
        <s v="SANDERO"/>
        <s v="CLASSIC"/>
        <s v="PALIO"/>
        <s v="PRISMA"/>
        <s v="IDEA"/>
        <n v="9180"/>
        <s v="CORSA"/>
        <s v="LOGAN"/>
        <s v="YARIS"/>
        <m/>
        <n v="24280" u="1"/>
        <n v="13190" u="1"/>
      </sharedItems>
    </cacheField>
    <cacheField name="TIPO" numFmtId="0">
      <sharedItems containsBlank="1"/>
    </cacheField>
    <cacheField name="ANO DO VEÍCULO" numFmtId="0">
      <sharedItems containsString="0" containsBlank="1" containsNumber="1" containsInteger="1" minValue="2004" maxValue="2026"/>
    </cacheField>
    <cacheField name="LOCADORA" numFmtId="0">
      <sharedItems containsBlank="1" count="13">
        <s v="MOVIDA"/>
        <s v="LOCALIZA"/>
        <s v="PARTICULAR"/>
        <s v="EQUIPAMENTO"/>
        <s v="LOCALIZA RENT A CAR"/>
        <s v="LOCAEL"/>
        <s v="MISTER"/>
        <s v="COMPANHIA DAS AMERICAS"/>
        <s v="LM"/>
        <m/>
        <s v="LGR" u="1"/>
        <e v="#N/A" u="1"/>
        <s v="MISTER CAR" u="1"/>
      </sharedItems>
    </cacheField>
    <cacheField name="UF" numFmtId="0">
      <sharedItems containsBlank="1" count="19">
        <s v="RS"/>
        <s v="PR"/>
        <s v="SP"/>
        <s v="TO"/>
        <s v="MS"/>
        <s v="RO"/>
        <s v="GO"/>
        <s v="MT"/>
        <s v="SC"/>
        <s v="MG"/>
        <s v="DF"/>
        <s v="AM"/>
        <s v="ES"/>
        <s v="MA"/>
        <s v="PA"/>
        <s v="BA"/>
        <s v="AP"/>
        <m/>
        <e v="#N/A" u="1"/>
      </sharedItems>
    </cacheField>
    <cacheField name="BASE REGIONAL" numFmtId="0">
      <sharedItems containsBlank="1"/>
    </cacheField>
    <cacheField name="ÚLTIMO CONDUTOR" numFmtId="0">
      <sharedItems containsBlank="1"/>
    </cacheField>
    <cacheField name="CARGO" numFmtId="0">
      <sharedItems containsBlank="1"/>
    </cacheField>
    <cacheField name="GASTO ALUGUEL" numFmtId="0">
      <sharedItems containsBlank="1"/>
    </cacheField>
    <cacheField name="GASTO COMBUSTÍVEL FEVEREIRO" numFmtId="0">
      <sharedItems containsBlank="1" containsMixedTypes="1" containsNumber="1" minValue="0" maxValue="5247.59"/>
    </cacheField>
    <cacheField name="GASTO COMBUSTÍVE MARÇO" numFmtId="44">
      <sharedItems containsBlank="1" containsMixedTypes="1" containsNumber="1" minValue="0" maxValue="10453.969999999999"/>
    </cacheField>
    <cacheField name="GASTO COMBUSTÍVE ABRIL" numFmtId="44">
      <sharedItems containsBlank="1" containsMixedTypes="1" containsNumber="1" minValue="0" maxValue="4307.0599999999995"/>
    </cacheField>
    <cacheField name="GASTO TAGY" numFmtId="44">
      <sharedItems containsNonDate="0" containsString="0" containsBlank="1"/>
    </cacheField>
    <cacheField name="VENCIMENTO CONTRATO" numFmtId="0">
      <sharedItems containsBlank="1"/>
    </cacheField>
    <cacheField name="OBSERVAÇÕES" numFmtId="0">
      <sharedItems containsBlank="1" count="5">
        <e v="#N/A"/>
        <s v="EM DIAS"/>
        <s v="ATENÇÃO"/>
        <s v="VENCIDO"/>
        <m/>
      </sharedItems>
    </cacheField>
    <cacheField name="VALOR LOCADORA" numFmtId="0">
      <sharedItems containsBlank="1" containsMixedTypes="1" containsNumber="1" minValue="0" maxValue="10071.94"/>
    </cacheField>
    <cacheField name="AUDI. VALOR" numFmtId="0">
      <sharedItems containsBlank="1"/>
    </cacheField>
    <cacheField name="MÊS FIM" numFmtId="0">
      <sharedItems containsBlank="1" containsMixedTypes="1" containsNumber="1" containsInteger="1" minValue="1" maxValue="12" count="27">
        <e v="#N/A"/>
        <s v="JAN"/>
        <s v="SET"/>
        <s v="AGO"/>
        <s v="MAI"/>
        <s v="JUN"/>
        <s v="JUL"/>
        <s v="ABR"/>
        <s v="MAR"/>
        <s v="FEV"/>
        <s v="NOV"/>
        <s v="DEZ"/>
        <s v="OUT"/>
        <s v="31/12/1899"/>
        <m/>
        <n v="9" u="1"/>
        <n v="10" u="1"/>
        <n v="11" u="1"/>
        <n v="12" u="1"/>
        <n v="8" u="1"/>
        <n v="5" u="1"/>
        <n v="2" u="1"/>
        <n v="6" u="1"/>
        <n v="1" u="1"/>
        <n v="3" u="1"/>
        <n v="4" u="1"/>
        <n v="7" u="1"/>
      </sharedItems>
    </cacheField>
    <cacheField name="ANO FIM" numFmtId="0">
      <sharedItems containsBlank="1" containsMixedTypes="1" containsNumber="1" containsInteger="1" minValue="2024" maxValue="2031" count="10">
        <s v="-"/>
        <n v="2030"/>
        <n v="2027"/>
        <n v="2026"/>
        <n v="2029"/>
        <n v="2028"/>
        <n v="2025"/>
        <n v="2024"/>
        <m/>
        <n v="2031" u="1"/>
      </sharedItems>
    </cacheField>
    <cacheField name="STATUS" numFmtId="0">
      <sharedItems containsBlank="1"/>
    </cacheField>
    <cacheField name="C.CUSTO" numFmtId="0">
      <sharedItems containsBlank="1"/>
    </cacheField>
  </cacheFields>
  <extLst>
    <ext xmlns:x14="http://schemas.microsoft.com/office/spreadsheetml/2009/9/main" uri="{725AE2AE-9491-48be-B2B4-4EB974FC3084}">
      <x14:pivotCacheDefinition pivotCacheId="71686209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lington Nascimento" refreshedDate="46130.38098425926" createdVersion="8" refreshedVersion="8" minRefreshableVersion="3" recordCount="1672" xr:uid="{A892E2E2-EC22-4770-9CEF-ED1E96DBCAD0}">
  <cacheSource type="worksheet">
    <worksheetSource ref="A1:Z1048576" sheet="RELATORIO BASE"/>
  </cacheSource>
  <cacheFields count="26">
    <cacheField name="PLACA" numFmtId="0">
      <sharedItems containsBlank="1" count="1672">
        <s v="UAS3B92"/>
        <s v="UAS3I79"/>
        <s v="UAS2J80"/>
        <s v="UAS3E08"/>
        <s v="UAS3G94"/>
        <s v="UAS0H69"/>
        <s v="UAS0H57"/>
        <s v="UAS0H48"/>
        <s v="UAS0H36"/>
        <s v="UAS0H21"/>
        <s v="UAS0G99"/>
        <s v="UAS0G93"/>
        <s v="UAS0G87"/>
        <s v="UAS0G80"/>
        <s v="UAS0G73"/>
        <s v="UAS0G53"/>
        <s v="UDR0A37"/>
        <s v="UAS0C60"/>
        <s v="UAS0C78"/>
        <s v="UAS0G64"/>
        <s v="UAS3F27"/>
        <s v="TEE3I23"/>
        <s v="UAS0C85"/>
        <s v="TXJ7D53"/>
        <s v="UAS3B93"/>
        <s v="TYN9F83"/>
        <s v="UFV2J74"/>
        <s v="UFD1H85"/>
        <s v="RNK0B88"/>
        <s v="IVH8D40"/>
        <s v="MGR5E59"/>
        <s v="AZR9B56"/>
        <s v="UAS0C65"/>
        <s v="UFB7I16"/>
        <s v="UAS3F96"/>
        <s v="UAS4A43"/>
        <s v="UAS4A37"/>
        <s v="UAS3J33"/>
        <s v="UAS3H91"/>
        <s v="UAS4C03"/>
        <s v="UAS3J52"/>
        <s v="UAS3I78"/>
        <s v="UDG0C86"/>
        <s v="UDI2H32"/>
        <s v="UFW0A98"/>
        <s v="UAS4A50"/>
        <s v="UAS3G75"/>
        <s v="UAS3G19"/>
        <s v="UDV9B75"/>
        <s v="TYN9F68"/>
        <s v="TYN9F76"/>
        <s v="UAS5G62"/>
        <s v="UAS3I70"/>
        <s v="UAS3C80"/>
        <s v="UAS4A28"/>
        <s v="TDJ6H97"/>
        <s v="UAS3F33"/>
        <s v="TYN9F81"/>
        <s v="UEI1J72"/>
        <s v="UAS3D46"/>
        <s v="UFR6B34"/>
        <s v="UFB0C79"/>
        <s v="QSV4J67"/>
        <s v="GUR0009"/>
        <s v="ARN0009"/>
        <s v="TGG0001"/>
        <s v="PXC0006"/>
        <s v="PMJ0042"/>
        <s v="MRR0002"/>
        <s v="GUI0002"/>
        <s v="DIS0001"/>
        <s v="CGO0002"/>
        <s v="AVO0002"/>
        <s v="CWL0006"/>
        <s v="CBA0036"/>
        <s v="ROI0009"/>
        <s v="PXP0001"/>
        <s v="PCK0002"/>
        <s v="JCR0003"/>
        <s v="UAS3B58"/>
        <s v="UAS4B28"/>
        <s v="CZV0002"/>
        <s v="CBA0040"/>
        <s v="ALU0001"/>
        <s v="PDG0001"/>
        <s v="SYW0001"/>
        <s v="RVG0001"/>
        <s v="RBH0001"/>
        <s v="NAA0003"/>
        <s v="IQR0001"/>
        <s v="DOS0002"/>
        <s v="BND0001"/>
        <s v="URC0004"/>
        <s v="RVD0007"/>
        <s v="PGT0005"/>
        <s v="PEX0001"/>
        <s v="PBN0005"/>
        <s v="MNI0003"/>
        <s v="JTI0002"/>
        <s v="CZK0002"/>
        <s v="BAL0005"/>
        <s v="ANS0001"/>
        <s v="AEU0001"/>
        <s v="BSA0166"/>
        <s v="UFY9E38"/>
        <s v="ANZ0003"/>
        <s v="GER3421"/>
        <s v="GER3438"/>
        <s v="PIT0004"/>
        <s v="TYN9F79"/>
        <s v="TYN9F67"/>
        <s v="UAS3I61"/>
        <s v="UAS3I65"/>
        <s v="PBB9795"/>
        <s v="UAS3B99"/>
        <s v="UAS4B19"/>
        <s v="UAS4B53"/>
        <s v="UDF9D63"/>
        <s v="TBY3C09"/>
        <s v="OBC7C12"/>
        <s v="UEL3E87"/>
        <s v="UDT4H28"/>
        <s v="UGR8D33"/>
        <s v="UAY0I79"/>
        <s v="TLN6I76"/>
        <s v="QSQ3B91"/>
        <s v="FXN6A04"/>
        <s v="PZP1339"/>
        <s v="GER3474"/>
        <s v="GER3521"/>
        <s v="GER2782"/>
        <s v="GER3844"/>
        <s v="FJQ8J84"/>
        <s v="TJT3F96"/>
        <s v="STT3B27"/>
        <s v="CUE8J13"/>
        <s v="SGO5E22"/>
        <s v="LMY9J53"/>
        <s v="GER2786"/>
        <s v="EKL3749"/>
        <s v="OOA0977"/>
        <s v="GER2781"/>
        <s v="GER2785"/>
        <s v="GER2787"/>
        <s v="JWR8D42"/>
        <s v="QUL9I64"/>
        <s v="PHH2066"/>
        <s v="OAK6I24"/>
        <s v="OAJ3I23"/>
        <s v="PHI6006"/>
        <s v="GER1596"/>
        <s v="GER1598"/>
        <s v="GER1581"/>
        <s v="GER1566"/>
        <s v="GER4661"/>
        <s v="GER4660"/>
        <s v="GER1584"/>
        <s v="GER1582"/>
        <s v="GER1568"/>
        <s v="GER1583"/>
        <s v="GER1554"/>
        <s v="GER1564"/>
        <s v="GER1597"/>
        <s v="QSY0I47"/>
        <s v="GER4635"/>
        <s v="GER4639"/>
        <s v="GER4642"/>
        <s v="GER4640"/>
        <s v="GER4637"/>
        <s v="GER4647"/>
        <s v="GER4636"/>
        <s v="GER4638"/>
        <s v="GER4644"/>
        <s v="GER4645"/>
        <s v="GER4643"/>
        <s v="GER4648"/>
        <s v="GER4641"/>
        <s v="GER4646"/>
        <s v="GER4649"/>
        <s v="GER5611"/>
        <s v="GER5610"/>
        <s v="GER5608"/>
        <s v="GER5607"/>
        <s v="GER5606"/>
        <s v="GER5605"/>
        <s v="GER5604"/>
        <s v="TES6G03"/>
        <s v="TJD8C58"/>
        <s v="TLH0F52"/>
        <s v="QSP7C76"/>
        <s v="GER5603"/>
        <s v="TCS0G50"/>
        <s v="UAX0G11"/>
        <s v="UAX3J74"/>
        <s v="SHN5A26"/>
        <s v="UAS3D56"/>
        <s v="UAX2J21"/>
        <s v="REN4J63"/>
        <s v="GCB9C71"/>
        <s v="SUO5D32"/>
        <s v="UDH1G03"/>
        <s v="GBP2H31"/>
        <s v="TBX9D13"/>
        <s v="SUJ3I21"/>
        <s v="SWY4I84"/>
        <s v="QSX5F62"/>
        <s v="TBY3C03"/>
        <s v="TXA2I93"/>
        <s v="UAX0J34"/>
        <s v="QSR9I44"/>
        <s v="TJO1B57"/>
        <s v="TBW4F28"/>
        <s v="TLI8G26"/>
        <s v="TJY0B16"/>
        <s v="TJD9E62"/>
        <s v="TBX9A65"/>
        <s v="TJR5F25"/>
        <s v="AYA8D62"/>
        <s v="UAX0F72"/>
        <s v="SYP1I92"/>
        <s v="SYG0A41"/>
        <s v="TJB6J75"/>
        <s v="TDC3E02"/>
        <s v="SYE3D45"/>
        <s v="EQQ7E22"/>
        <s v="UAX0I37"/>
        <s v="TBW5A79"/>
        <s v="QSO5H62"/>
        <s v="TJH2J56"/>
        <s v="TBX9B51"/>
        <s v="PHY0J99"/>
        <s v="SHO7I09"/>
        <s v="RRV7H62"/>
        <s v="UDH3F17"/>
        <s v="UAX4I35"/>
        <s v="SIL1D52"/>
        <s v="TKC0B23"/>
        <s v="QSO1J72"/>
        <s v="QSR4J42"/>
        <s v="QSR5I19"/>
        <s v="QST8G81"/>
        <s v="UAB5C80"/>
        <s v="UAS3I68"/>
        <s v="STQ0D84"/>
        <s v="QSS7E43"/>
        <s v="TIO7F53"/>
        <s v="QSX8E43"/>
        <s v="SWD7G27"/>
        <s v="TBP7F54"/>
        <s v="QSO4A41"/>
        <s v="UAX2G85"/>
        <s v="UAS3B49"/>
        <s v="JIQ2777"/>
        <s v="TKQ6D57"/>
        <s v="TBY3B79"/>
        <s v="TBY3C40"/>
        <s v="UAS3C06"/>
        <s v="FUE4C51"/>
        <s v="QSY6F30"/>
        <s v="TBV4G64"/>
        <s v="QSQ9E66"/>
        <s v="TIS0J73"/>
        <s v="UAX0F81"/>
        <s v="TJB2G72"/>
        <s v="UAS3C23"/>
        <s v="TKZ8A55"/>
        <s v="UAS3D76"/>
        <s v="UAX0I28"/>
        <s v="QSX5H80"/>
        <s v="TIO9I33"/>
        <s v="TBX9C96"/>
        <s v="CUI8C04"/>
        <s v="TDA3E10"/>
        <s v="QSP8C14"/>
        <s v="EAG2024"/>
        <s v="TJD6E21"/>
        <s v="SSZ1I66"/>
        <s v="TBX9C58"/>
        <s v="TKG6G52"/>
        <s v="UAX4F01"/>
        <s v="TLF6G23"/>
        <s v="UAX3D02"/>
        <s v="UAS3D70"/>
        <s v="TDB0E25"/>
        <s v="TKW5A06"/>
        <s v="TIO8E81"/>
        <s v="TJK7B95"/>
        <s v="UAX3A46"/>
        <s v="UAX4I23"/>
        <s v="TBX9B98"/>
        <s v="UAX1A83"/>
        <s v="UAY7J76"/>
        <s v="QSR0B66"/>
        <s v="TKM5B94"/>
        <s v="UAX1A61"/>
        <s v="UAX3C25"/>
        <s v="TXG8I72"/>
        <s v="UAX2A70"/>
        <s v="UAS4B05"/>
        <s v="TKK8C33"/>
        <s v="UAS3E30"/>
        <s v="QKM7169"/>
        <s v="TWY7A11"/>
        <s v="TXN8G92"/>
        <s v="TDY1B81"/>
        <s v="QPK7A87"/>
        <s v="TYC1J99"/>
        <s v="TXN8G23"/>
        <s v="TXN8G91"/>
        <s v="PSQ8A63"/>
        <s v="UIW1A48"/>
        <s v="TEG1B58"/>
        <s v="TBS3I78"/>
        <s v="RMO3H41"/>
        <s v="TGI4J19"/>
        <s v="TXO1G67"/>
        <s v="TXN8G79"/>
        <s v="TXN8G18"/>
        <s v="TXN8G76"/>
        <s v="TXN8G24"/>
        <s v="TXN8G83"/>
        <s v="TXN8G19"/>
        <s v="TXN8G82"/>
        <s v="TXN8G87"/>
        <s v="TXN8G89"/>
        <s v="TXO1G74"/>
        <s v="TXO1G68"/>
        <s v="TXN8G94"/>
        <s v="TXN8G17"/>
        <s v="TXN8G20"/>
        <s v="TXN8G85"/>
        <s v="TXN8G93"/>
        <s v="TXN8G84"/>
        <s v="TXN8G86"/>
        <s v="TXN8G96"/>
        <s v="TXN8G75"/>
        <s v="TXN8G74"/>
        <s v="TXN8G21"/>
        <s v="TXN8G77"/>
        <s v="TXN8G90"/>
        <s v="TXN8G81"/>
        <s v="TXN8G78"/>
        <s v="TXN8G80"/>
        <s v="UEU6A35"/>
        <s v="TEY8D65"/>
        <s v="UDT2B04"/>
        <s v="QXJ0I47"/>
        <s v="FCZ3H65"/>
        <s v="OMU5721"/>
        <s v="ECT6D91"/>
        <s v="QJR4738"/>
        <s v="QJR4878"/>
        <s v="GBK2I65"/>
        <s v="RFB7G98"/>
        <s v="IZD4E01"/>
        <s v="IZE4A99"/>
        <s v="LRZ3F60"/>
        <s v="GAZ7600"/>
        <s v="PHR2499"/>
        <s v="PAD5J95"/>
        <s v="SHN5E09"/>
        <s v="SYB4B94"/>
        <s v="QAV2B28"/>
        <s v="PVN4719"/>
        <s v="OXZ5034"/>
        <s v="REL4B93"/>
        <s v="SDJ7A70"/>
        <s v="RUR8E61"/>
        <s v="OGT2335"/>
        <s v="TDU8B65"/>
        <s v="GBU2A30"/>
        <s v="RFY3B20"/>
        <s v="JCP4H86"/>
        <s v="TDU8B36"/>
        <s v="TDU8B83"/>
        <s v="SUM3G48"/>
        <s v="ALK4C85"/>
        <s v="TER9C47"/>
        <s v="TDU8B23"/>
        <s v="TDU8B78"/>
        <s v="SIE3J81"/>
        <s v="TDU8B75"/>
        <s v="TDU8B76"/>
        <s v="TDU8B14"/>
        <s v="TDU8B42"/>
        <s v="TDU8B13"/>
        <s v="TDU8B56"/>
        <s v="TDU8B22"/>
        <s v="TDU8B15"/>
        <s v="TDU8B19"/>
        <s v="TDU8B44"/>
        <s v="TDU8B34"/>
        <s v="TDU8D46"/>
        <s v="TDU8D56"/>
        <s v="TDU8D60"/>
        <s v="TDU8C08"/>
        <s v="TDV8D52"/>
        <s v="TDV1C56"/>
        <s v="REH3D82"/>
        <s v="TDU8B38"/>
        <s v="TDU8B37"/>
        <s v="TDU8B96"/>
        <s v="TDU8B18"/>
        <s v="PWV6C97"/>
        <s v="TDU8B48"/>
        <s v="TDU8B35"/>
        <s v="FVB0A64"/>
        <s v="TDY0H03"/>
        <s v="FJE8A85"/>
        <s v="TDY0H46"/>
        <s v="TDU8D15"/>
        <s v="RTP0C15"/>
        <s v="TDU8B84"/>
        <s v="TDU8B45"/>
        <s v="TDU8D54"/>
        <s v="TDU8C07"/>
        <s v="TDU8B20"/>
        <s v="TDT6D74"/>
        <s v="TDU8B41"/>
        <s v="TDT6D48"/>
        <s v="TDU8A62"/>
        <s v="TDU7H99"/>
        <s v="FGY0C24"/>
        <s v="TDY0H77"/>
        <s v="TDU8B60"/>
        <s v="TDU8B73"/>
        <s v="TDU8B39"/>
        <s v="TDU8B32"/>
        <s v="RVQ0H58"/>
        <s v="TDU8B33"/>
        <s v="TDV1C55"/>
        <s v="TDU8B55"/>
        <s v="TDU8B40"/>
        <s v="TDU8B30"/>
        <s v="TDU8B58"/>
        <s v="TDU8D27"/>
        <s v="TDU8C57"/>
        <s v="TDU8B98"/>
        <s v="TDU8B49"/>
        <s v="TDU8B51"/>
        <s v="TDT6D51"/>
        <s v="TDU8D52"/>
        <s v="TDU8D70"/>
        <s v="TDY0H02"/>
        <s v="TDU8D66"/>
        <s v="OVO9E23"/>
        <s v="TDU8B52"/>
        <s v="TDU8B28"/>
        <s v="TDW0D48"/>
        <s v="TDU8B29"/>
        <s v="TDU8D76"/>
        <s v="TDU8B54"/>
        <s v="TDU8C98"/>
        <s v="TDU8D42"/>
        <s v="TDT6D62"/>
        <s v="TDT6D59"/>
        <s v="TDU8D19"/>
        <s v="TDU8D14"/>
        <s v="TDU8D48"/>
        <s v="TDU8D59"/>
        <s v="TDT6D53"/>
        <s v="TDT6D57"/>
        <s v="TDU8B53"/>
        <s v="TDU8B47"/>
        <s v="TDU8B46"/>
        <s v="TDT6D66"/>
        <s v="TDU8D64"/>
        <s v="TDU8D58"/>
        <s v="TDT6D46"/>
        <s v="SCK4A75"/>
        <s v="TDU8D71"/>
        <s v="TDU8A60"/>
        <s v="TDU8A00"/>
        <s v="TDU7I20"/>
        <s v="TDU7I18"/>
        <s v="TDU8B67"/>
        <s v="TDU8B70"/>
        <s v="TDV8D48"/>
        <s v="TDU8D07"/>
        <s v="TDT6D73"/>
        <s v="TKD1I50"/>
        <s v="TJH6E88"/>
        <s v="TDU8D72"/>
        <s v="TDU8D65"/>
        <s v="TDT6D69"/>
        <s v="TDU8D53"/>
        <s v="RVE6H22"/>
        <s v="TDU8C60"/>
        <s v="TDU8D47"/>
        <s v="TDU8D57"/>
        <s v="TDU8D05"/>
        <s v="TDU8D39"/>
        <s v="TDT6D67"/>
        <s v="TDU8D69"/>
        <s v="TDU8D37"/>
        <s v="TDU8D62"/>
        <s v="TJF8E18"/>
        <s v="TDU8B68"/>
        <s v="TDU8D25"/>
        <s v="RTL5D36"/>
        <s v="TDT6D75"/>
        <s v="TDU8D24"/>
        <s v="TDU8D29"/>
        <s v="TDU8D50"/>
        <s v="TDU8D44"/>
        <s v="TDU8D16"/>
        <s v="TDU8D13"/>
        <s v="TDU8D20"/>
        <s v="TDU8A03"/>
        <s v="TDU7I16"/>
        <s v="TDU8A59"/>
        <s v="IWI5C59"/>
        <s v="TDT6D71"/>
        <s v="TDT6D55"/>
        <s v="TDT6D45"/>
        <s v="BDU4A67"/>
        <s v="TDT6D50"/>
        <s v="SHN1I32"/>
        <s v="TDT6D70"/>
        <s v="TDT6D54"/>
        <s v="TDT6D68"/>
        <s v="TDT6D60"/>
        <s v="TDT6D61"/>
        <s v="TDT6D64"/>
        <s v="TDT6D58"/>
        <s v="TDU8D51"/>
        <s v="TDT6D65"/>
        <s v="TDT6D52"/>
        <s v="TDT6D49"/>
        <s v="TDU8A02"/>
        <s v="TDU7I02"/>
        <s v="RCI5I05"/>
        <s v="TDU8C11"/>
        <s v="TDU8D28"/>
        <s v="TDU8D49"/>
        <s v="TDU8D32"/>
        <s v="TDU8D61"/>
        <s v="TDU8D73"/>
        <s v="TDU8B71"/>
        <s v="TDU8D75"/>
        <s v="TDV0B79"/>
        <s v="RBV9F70"/>
        <s v="SMB9G05"/>
        <s v="ENZ3A18"/>
        <s v="MLJ8F92"/>
        <s v="GAL0884"/>
        <s v="TDP6D55"/>
        <s v="TAG9C27"/>
        <s v="NOR2127"/>
        <s v="TUZ1G33"/>
        <s v="TDP1E37"/>
        <s v="TIX1H59"/>
        <s v="TIV0H02"/>
        <s v="SVJ1G85"/>
        <s v="TDO6F92"/>
        <s v="TDP1E36"/>
        <s v="TDP6D51"/>
        <s v="TDO7A95"/>
        <s v="TDO4A94"/>
        <s v="TDP6D57"/>
        <s v="TDO6G02"/>
        <s v="TDP6D50"/>
        <s v="TDP6D43"/>
        <s v="TDP6D47"/>
        <s v="TDO4A92"/>
        <s v="TDQ0I20"/>
        <s v="TDP6D54"/>
        <s v="TDP6D52"/>
        <s v="QVD3C29"/>
        <s v="TDO4A93"/>
        <s v="TDO6F90"/>
        <s v="TDP0E65"/>
        <s v="TDP1E35"/>
        <s v="RBW4H70"/>
        <s v="NZF0A81"/>
        <s v="TDO7A96"/>
        <s v="TCR4A83"/>
        <s v="TCD7A84"/>
        <s v="SIO0F00"/>
        <s v="REL9J88"/>
        <s v="TCI3D72"/>
        <s v="TIT0D27"/>
        <s v="TCY5I64"/>
        <s v="TUY0F77"/>
        <s v="TCL6G90"/>
        <s v="TDC7D26"/>
        <s v="TDC6H19"/>
        <s v="TDF3A80"/>
        <s v="TCR4A82"/>
        <s v="SHN6I60"/>
        <s v="TCY5I61"/>
        <s v="TCY5I65"/>
        <s v="TCY5I62"/>
        <s v="TDC7C69"/>
        <s v="TCV7A97"/>
        <s v="TCV7J46"/>
        <s v="TCV7J49"/>
        <s v="TCV7J45"/>
        <s v="SGU5F39"/>
        <s v="TCV7A94"/>
        <s v="QMZ7J24"/>
        <s v="QAR1895"/>
        <s v="TCV7A90"/>
        <s v="TCV7J47"/>
        <s v="TCV7A93"/>
        <s v="TCV7A99"/>
        <s v="TCV7J43"/>
        <s v="NMF1I08"/>
        <s v="TCD7B63"/>
        <s v="TCI3D73"/>
        <s v="TCI3D82"/>
        <s v="TCD6F31"/>
        <s v="SYV3H67"/>
        <s v="BBP6928"/>
        <s v="TCI3D62"/>
        <s v="TCI3D77"/>
        <s v="TCI3D74"/>
        <s v="TCI3D78"/>
        <s v="TCI3D65"/>
        <s v="TCI3D58"/>
        <s v="TCI3D66"/>
        <s v="TCI3D76"/>
        <s v="TCI3D85"/>
        <s v="TCI3D83"/>
        <s v="TCI3D87"/>
        <s v="TCI3D59"/>
        <s v="TCI3D60"/>
        <s v="TCI3D80"/>
        <s v="TCI3D75"/>
        <s v="TCI3D68"/>
        <s v="TCI3D86"/>
        <s v="AZS6070"/>
        <s v="QOV0G89"/>
        <s v="PRM0E68"/>
        <s v="RVY7H27"/>
        <s v="QEJ5A45"/>
        <s v="QEZ4751"/>
        <s v="JIX5650"/>
        <s v="NDK6434"/>
        <s v="TCO1G12"/>
        <s v="SYX5J63"/>
        <s v="IZG4D61"/>
        <s v="TCR2B90"/>
        <s v="RHV9I04"/>
        <s v="RWC8H06"/>
        <s v="PHU6A23"/>
        <s v="SYX3F37"/>
        <s v="SYW4I74"/>
        <s v="SYW4I72"/>
        <s v="SYX0B13"/>
        <s v="SYW4I73"/>
        <s v="TCI3D70"/>
        <s v="TCI3D67"/>
        <s v="TCE1C33"/>
        <s v="TCD6E09"/>
        <s v="TCD6F36"/>
        <s v="TCD7A99"/>
        <s v="TCD6F43"/>
        <s v="TCD7B65"/>
        <s v="TCD6E39"/>
        <s v="TCD6E87"/>
        <s v="TCD6E06"/>
        <s v="TCD6E82"/>
        <s v="TCD7B71"/>
        <s v="TCD6E79"/>
        <s v="TCD6E96"/>
        <s v="TCD7A92"/>
        <s v="TCD7A94"/>
        <s v="TCD6F37"/>
        <s v="TCD7B60"/>
        <s v="TCD6F33"/>
        <s v="TCD6F32"/>
        <s v="TCD6F40"/>
        <s v="TCD6F41"/>
        <s v="TCD6E74"/>
        <s v="TCD6E71"/>
        <s v="TCD7A97"/>
        <s v="TCD6E89"/>
        <s v="TCD6E67"/>
        <s v="TCD6E86"/>
        <s v="TCD7A90"/>
        <s v="TCD6F42"/>
        <s v="TCD6E93"/>
        <s v="TCD7A95"/>
        <s v="TCD6E81"/>
        <s v="TCD6E83"/>
        <s v="TCD7A86"/>
        <s v="TCD7A81"/>
        <s v="TCD6E00"/>
        <s v="TCD6E66"/>
        <s v="TCD6E26"/>
        <s v="TCD7B59"/>
        <s v="TCD6E73"/>
        <s v="TCD6E24"/>
        <s v="TCD7A82"/>
        <s v="TCD6E35"/>
        <s v="TCD7B64"/>
        <s v="TCD7A98"/>
        <s v="TCD7A69"/>
        <s v="TCD6D99"/>
        <s v="TCD6E19"/>
        <s v="TCD7B61"/>
        <s v="TCD7B68"/>
        <s v="TCD6E40"/>
        <s v="TCD6E84"/>
        <s v="TCD6E38"/>
        <s v="TCD6E42"/>
        <s v="TCD6D97"/>
        <s v="TCD6D94"/>
        <s v="TCD6E22"/>
        <s v="TCD7A88"/>
        <s v="TCD7A63"/>
        <s v="TCD6E45"/>
        <s v="TCD7A66"/>
        <s v="TCD6D96"/>
        <s v="TCD6E21"/>
        <s v="TCD6E04"/>
        <s v="TCD6E32"/>
        <s v="TCD6C82"/>
        <s v="TCD6C85"/>
        <s v="TCD6C78"/>
        <s v="TCD6C66"/>
        <s v="TCD6C21"/>
        <s v="TCD6C16"/>
        <s v="TCD6C10"/>
        <s v="TCD6C13"/>
        <s v="TCD6C12"/>
        <s v="TCD6C22"/>
        <s v="TCD6C11"/>
        <s v="TCD3E71"/>
        <s v="TCD3E76"/>
        <s v="TCD4E52"/>
        <s v="TCD4E00"/>
        <s v="TCD4E35"/>
        <s v="TCD4E50"/>
        <s v="TCD4E41"/>
        <s v="TCD3E77"/>
        <s v="TCD4E26"/>
        <s v="TCD4E29"/>
        <s v="TCD4E63"/>
        <s v="TCD4E15"/>
        <s v="TCD4D99"/>
        <s v="TCD3E93"/>
        <s v="TCD3E92"/>
        <s v="TCD4E36"/>
        <s v="TCD4E46"/>
        <s v="TCD4E03"/>
        <s v="TCD4E39"/>
        <s v="TCD0H17"/>
        <s v="TCD0F36"/>
        <s v="TCI3D69"/>
        <s v="TCD6D95"/>
        <s v="TCI3D79"/>
        <s v="TCD7A80"/>
        <s v="TCD6E36"/>
        <s v="TCD6E47"/>
        <s v="TCD6E46"/>
        <s v="TCI3D84"/>
        <s v="TCD6C17"/>
        <s v="TCD7A83"/>
        <s v="SYX0B14"/>
        <s v="SYW4I76"/>
        <s v="TLV9H73"/>
        <s v="TLS4D64"/>
        <s v="TMG3C52"/>
        <s v="TJI4D11"/>
        <s v="TJA9A46"/>
        <s v="TKL3G47"/>
        <s v="TLW8I59"/>
        <s v="TLC6H25"/>
        <s v="QTR3268"/>
        <s v="TCD1G22"/>
        <s v="TCD0F29"/>
        <s v="TCC7G67"/>
        <s v="TCC7G45"/>
        <s v="TCD1G23"/>
        <s v="SIY3H44"/>
        <s v="SIY3H11"/>
        <s v="RVH6E99"/>
        <s v="OYB4542"/>
        <s v="QKF4069"/>
        <s v="SIB3C97"/>
        <s v="SYH7F13"/>
        <s v="SYB3A40"/>
        <s v="SYH7G17"/>
        <s v="SHG1F75"/>
        <s v="SYW4I67"/>
        <s v="SYX0B12"/>
        <s v="SHW1G27"/>
        <s v="SYD5A57"/>
        <s v="SYH7H84"/>
        <s v="SYW4I78"/>
        <s v="SHD9C87"/>
        <s v="SHH6I32"/>
        <s v="SYM8A67"/>
        <s v="SIB3C41"/>
        <s v="SHW1G46"/>
        <s v="SYA2I70"/>
        <s v="SYP0C99"/>
        <s v="SHW1G22"/>
        <s v="SYP0E26"/>
        <s v="SIB0H39"/>
        <s v="SYB8F76"/>
        <s v="SHH6I45"/>
        <s v="SIB0H35"/>
        <s v="SYW4I68"/>
        <s v="SYA2I57"/>
        <s v="SYX2A30"/>
        <s v="SYH7H45"/>
        <s v="SYD5F42"/>
        <s v="RVE9H64"/>
        <s v="TCD4E33"/>
        <s v="SYZ8D27"/>
        <s v="SYX3F39"/>
        <s v="SYX3F38"/>
        <s v="SYX3F35"/>
        <s v="SYX3F34"/>
        <s v="SYX3F33"/>
        <s v="SYX3F29"/>
        <s v="SYX3F25"/>
        <s v="SYX2A32"/>
        <s v="SYX2A23"/>
        <s v="SYX0B20"/>
        <s v="SYX0B15"/>
        <s v="SYW9J98"/>
        <s v="SYW9J54"/>
        <s v="SYW4I80"/>
        <s v="SYW4I79"/>
        <s v="SYW4I77"/>
        <s v="SYH7J48"/>
        <s v="SHW1G12"/>
        <s v="SHW1G28"/>
        <s v="QXQ2D98"/>
        <s v="PWG3B82"/>
        <s v="SHW1G19"/>
        <s v="EHJ0E92"/>
        <s v="SHO6A62"/>
        <s v="SHO6A61"/>
        <s v="SYB8F85"/>
        <s v="SIB3C53"/>
        <s v="PVR8G37"/>
        <s v="RVH6F34"/>
        <s v="SHP7F43"/>
        <s v="SYH7J49"/>
        <s v="SYA2I65"/>
        <s v="SYA2I71"/>
        <s v="ESS1309"/>
        <s v="SYA2I78"/>
        <s v="HIV3E51"/>
        <s v="SYH7H44"/>
        <s v="SIB3C51"/>
        <s v="SIB3C46"/>
        <s v="SHW1G26"/>
        <s v="HKA6G38"/>
        <s v="SYP0E08"/>
        <s v="SYB8F86"/>
        <s v="SHW1G23"/>
        <s v="SYP0E43"/>
        <s v="SYP0E06"/>
        <s v="SYD4J32"/>
        <s v="SYO5H61"/>
        <s v="SHW1G18"/>
        <s v="SYH7H47"/>
        <s v="SHW1G24"/>
        <s v="SYH7F69"/>
        <s v="SYB3A26"/>
        <s v="SYH7H46"/>
        <s v="SHH7C67"/>
        <s v="SIB3C59"/>
        <s v="SHW1G05"/>
        <s v="SYD4F39"/>
        <s v="HKA6G46"/>
        <s v="SSS4H28"/>
        <s v="SIB0H27"/>
        <s v="SYD4J34"/>
        <s v="PWG3B89"/>
        <s v="SYA2I55"/>
        <s v="SYA2I59"/>
        <s v="SYH7H49"/>
        <s v="QMY0B18"/>
        <s v="SYQ0C14"/>
        <s v="SHG7B78"/>
        <s v="FGI5A10"/>
        <s v="SHW1G15"/>
        <s v="OPP8J16"/>
        <s v="SYD5F49"/>
        <s v="SHW1G21"/>
        <s v="SYA2I52"/>
        <s v="SYW4I75"/>
        <s v="SYD5F57"/>
        <s v="RVH6F24"/>
        <s v="SYH7F70"/>
        <s v="SHD9F19"/>
        <s v="SIC4B57"/>
        <s v="SYD4F40"/>
        <s v="SYB3A23"/>
        <s v="SYM7I19"/>
        <s v="SHW1G37"/>
        <s v="HKA6G36"/>
        <s v="SYA2I64"/>
        <s v="RVH4E24"/>
        <s v="RVG5I26"/>
        <s v="RVG1B47"/>
        <s v="RVF8A83"/>
        <s v="RVE9H87"/>
        <s v="RVE9H68"/>
        <s v="RUK8C56"/>
        <s v="RUI4J74"/>
        <s v="RUE5C38"/>
        <s v="RUE2I16"/>
        <s v="SIB0H44"/>
        <s v="HKA6G41"/>
        <s v="SHW1G30"/>
        <s v="SYA2I58"/>
        <s v="SYD4F43"/>
        <s v="SYP3B04"/>
        <s v="SHR7D29"/>
        <s v="SYD4F37"/>
        <s v="SYM5H55"/>
        <s v="RVE9H84"/>
        <s v="HKA6G42"/>
        <s v="SIB3C57"/>
        <s v="EZC4G43"/>
        <s v="GTN9G33"/>
        <s v="QMZ3G53"/>
        <s v="SYD5F52"/>
        <s v="SIB3C54"/>
        <s v="SYA2I69"/>
        <s v="SHW1G04"/>
        <s v="SYA2I82"/>
        <s v="SYO5J21"/>
        <s v="SIB3C98"/>
        <s v="SYE8C40"/>
        <s v="SUB6A17"/>
        <s v="CUZ3A17"/>
        <s v="SYU7H59"/>
        <s v="GFZ9A14"/>
        <s v="SYX3F30"/>
        <s v="HKA6G45"/>
        <s v="SYX2A28"/>
        <s v="SYX2A25"/>
        <s v="SYW4I81"/>
        <s v="SYD4F47"/>
        <s v="SYP2H29"/>
        <s v="SYP2H38"/>
        <s v="HKA6G44"/>
        <s v="HKA6G47"/>
        <s v="HKA6G34"/>
        <s v="SYD4F45"/>
        <s v="SYX2A31"/>
        <s v="SYD5F58"/>
        <s v="GBU6115"/>
        <s v="SHW1G10"/>
        <s v="SYA2I72"/>
        <s v="SYP2H41"/>
        <s v="SHW1G36"/>
        <s v="FJP3F66"/>
        <s v="PWG3B79"/>
        <s v="HKA6G40"/>
        <s v="SYD4F44"/>
        <s v="SYD4F41"/>
        <s v="HKA6G37"/>
        <s v="HKA6G39"/>
        <s v="SYP2H28"/>
        <s v="SYD4F35"/>
        <s v="SYP0A99"/>
        <s v="SYA2I68"/>
        <s v="SYO5I70"/>
        <s v="SYD5F59"/>
        <s v="SYR7G72"/>
        <s v="GFE4I94"/>
        <s v="QHV6328"/>
        <s v="SIB0H56"/>
        <s v="RDT8A91"/>
        <s v="QAH6B55"/>
        <s v="SHD9F12"/>
        <s v="QHZ4056"/>
        <s v="OZV7841"/>
        <s v="BEH8F37"/>
        <s v="SHP7F48"/>
        <s v="SYN4E14"/>
        <s v="SHP7F46"/>
        <s v="RVR9I89"/>
        <s v="RVH6E95"/>
        <s v="OGT9A86"/>
        <s v="JAI8H05"/>
        <s v="FFX1E57"/>
        <s v="IYC3I40"/>
        <s v="RVS2F59"/>
        <s v="RVR9I88"/>
        <s v="IZT8B46"/>
        <s v="IVJ7400"/>
        <s v="SHP7F47"/>
        <s v="RVS2F68"/>
        <s v="IUE9E95"/>
        <s v="IVB8070"/>
        <s v="IXL4F60"/>
        <s v="NKJ5179"/>
        <s v="RNW3D40"/>
        <s v="IWH5D73"/>
        <s v="IUR7E31"/>
        <s v="IYB0B42"/>
        <s v="EXH5C42"/>
        <s v="SYV9A66"/>
        <s v="FLC7G24"/>
        <s v="EGT8D42"/>
        <s v="SHG1F74"/>
        <s v="RVR9I91"/>
        <s v="SHO5F60"/>
        <s v="FNT4C52"/>
        <s v="FJX1H02"/>
        <s v="SIC4B55"/>
        <s v="SHO5F58"/>
        <s v="SYG3C20"/>
        <s v="EJE2E81"/>
        <s v="EKU7H03"/>
        <s v="EUC7H36"/>
        <s v="RVS2F62"/>
        <s v="FYI6G44"/>
        <s v="SHQ1E57"/>
        <s v="RVS2F70"/>
        <s v="AZG4098"/>
        <s v="SIB0J14"/>
        <s v="AOK6G63"/>
        <s v="AUI1C71"/>
        <s v="SHO5F61"/>
        <s v="SYH2I25"/>
        <s v="FXM7C50"/>
        <s v="SHP7F44"/>
        <s v="SHO5F62"/>
        <s v="AUV6H16"/>
        <s v="CUW5H90"/>
        <s v="AYL4814"/>
        <s v="SHG1F82"/>
        <s v="SHP7F45"/>
        <s v="ENI6B54"/>
        <s v="EXJ4J06"/>
        <s v="SIY3H57"/>
        <s v="SIK7A49"/>
        <s v="SIY3F37"/>
        <s v="SIK7A03"/>
        <s v="SIY3H58"/>
        <s v="SIY3F95"/>
        <s v="SIY3G04"/>
        <s v="SIY3G57"/>
        <s v="SIY3F43"/>
        <s v="SIK7A46"/>
        <s v="SIY3H75"/>
        <s v="SIK6J62"/>
        <s v="SIY3G58"/>
        <s v="SIK7A85"/>
        <s v="SIK7A68"/>
        <s v="SIK7A48"/>
        <s v="SIK7A65"/>
        <s v="SIK6J70"/>
        <s v="SIY3G54"/>
        <s v="SIY3F39"/>
        <s v="SJB8B26"/>
        <s v="SIK7A16"/>
        <s v="SIK7A66"/>
        <s v="SIY3H50"/>
        <s v="SIY3F98"/>
        <s v="SIK6J23"/>
        <s v="SIK6J72"/>
        <s v="SIK7A80"/>
        <s v="SIY3G00"/>
        <s v="SIK7A82"/>
        <s v="SIY3H63"/>
        <s v="SIK7A37"/>
        <s v="SIY3G06"/>
        <s v="SIK6J29"/>
        <s v="SIY3H56"/>
        <s v="SIK7A67"/>
        <s v="SIY3H34"/>
        <s v="SIY3H74"/>
        <s v="SIY3H42"/>
        <s v="SIY3G59"/>
        <s v="SIY3H69"/>
        <s v="SIK7A10"/>
        <s v="SIK7A40"/>
        <s v="QEO2C23"/>
        <s v="SIK6J83"/>
        <s v="SER9B70"/>
        <s v="PZB9F77"/>
        <s v="SIK6J96"/>
        <s v="SJB5J95"/>
        <s v="SIK7A69"/>
        <s v="SIK7A78"/>
        <s v="QQT4A72"/>
        <s v="SIK7A59"/>
        <s v="SIY3H52"/>
        <s v="SIY3I12"/>
        <s v="SJH0B99"/>
        <s v="SIY3H51"/>
        <s v="SIY3G07"/>
        <s v="SIK7A43"/>
        <s v="SIY3F96"/>
        <s v="QQV2E57"/>
        <s v="SIY3F93"/>
        <s v="SIY3F42"/>
        <s v="QUD8A35"/>
        <s v="SIY3F38"/>
        <s v="SIK7A01"/>
        <s v="SIY3I10"/>
        <s v="SIY3G53"/>
        <s v="SIY3G01"/>
        <s v="QQY6F01"/>
        <s v="SIK7A72"/>
        <s v="SIK6J80"/>
        <s v="QQY8J35"/>
        <s v="SJH0B96"/>
        <s v="SIK6J60"/>
        <s v="SIY3F90"/>
        <s v="SIY3G03"/>
        <s v="SIY3F99"/>
        <s v="SIK6J19"/>
        <s v="SIY3F44"/>
        <s v="SIY3G02"/>
        <s v="SIK6J61"/>
        <s v="SJA1D70"/>
        <s v="QVT0G77"/>
        <s v="SIK7A22"/>
        <s v="SIY3G51"/>
        <s v="SIK6J81"/>
        <s v="SIK6J24"/>
        <s v="QQY2F99"/>
        <s v="SIK6J22"/>
        <s v="SIK7A47"/>
        <s v="QUT5G94"/>
        <s v="SIK7A86"/>
        <s v="SJB8B24"/>
        <s v="QQQ0H78"/>
        <s v="SIK7A79"/>
        <s v="SIK6J98"/>
        <s v="SIY3F91"/>
        <s v="SIK7A24"/>
        <s v="SIK7A09"/>
        <s v="SIY3F92"/>
        <s v="END0C32"/>
        <s v="QQT3I97"/>
        <s v="SIK7A33"/>
        <s v="SIK6J97"/>
        <s v="SIK7A42"/>
        <s v="SYX5H31"/>
        <s v="QQY8G97"/>
        <s v="QXO2I47"/>
        <s v="SIK7A81"/>
        <s v="SIY3H72"/>
        <s v="SIK6J26"/>
        <s v="SIK7A41"/>
        <s v="SIK7A45"/>
        <s v="SIY0C56"/>
        <s v="SIK7A44"/>
        <s v="SIY3H71"/>
        <s v="SJH0B95"/>
        <s v="QEX9057"/>
        <s v="SIK7A00"/>
        <s v="QQZ6H16"/>
        <s v="SIY3F94"/>
        <s v="SIK7A05"/>
        <s v="SIY0C55"/>
        <s v="SIK7A64"/>
        <s v="SIK7A06"/>
        <s v="SIK7A38"/>
        <s v="SYX5H11"/>
        <s v="SYX5H99"/>
        <s v="SJH0C01"/>
        <s v="SIK7A28"/>
        <s v="SIK7A26"/>
        <s v="SIK6J27"/>
        <s v="SIK7A04"/>
        <s v="SIK7A15"/>
        <s v="SIK6J31"/>
        <s v="SIY3F36"/>
        <s v="SIK7A36"/>
        <s v="SIY3G56"/>
        <s v="SIK7A27"/>
        <s v="SYX5H74"/>
        <s v="SYX8D63"/>
        <s v="SYX8D62"/>
        <s v="SYX8D61"/>
        <s v="RVK0I63"/>
        <s v="RVK0I39"/>
        <s v="RVK0I30"/>
        <s v="RVK0I21"/>
        <s v="RVK0I09"/>
        <s v="RVK0I51"/>
        <s v="RVK0I10"/>
        <s v="RVK0I11"/>
        <s v="RVK0I65"/>
        <s v="NJJ7132"/>
        <s v="SYX5H06"/>
        <s v="SYX5H36"/>
        <s v="SYX5H76"/>
        <s v="SYX5H70"/>
        <s v="SYX5H12"/>
        <s v="SYX2A44"/>
        <s v="SYX3F41"/>
        <s v="SYX2A46"/>
        <s v="RVK0I48"/>
        <s v="RVK0I36"/>
        <s v="RVK0I20"/>
        <s v="RVK0I47"/>
        <s v="RVK0I44"/>
        <s v="RVK0I37"/>
        <s v="RVK0I18"/>
        <s v="RVK0I45"/>
        <s v="RVK0I53"/>
        <s v="RVK0I68"/>
        <s v="RVK0I16"/>
        <s v="RVK0I69"/>
        <s v="RVK0I43"/>
        <s v="RVK0I14"/>
        <s v="QBF3B25"/>
        <s v="SYX5H27"/>
        <s v="JZS6D43"/>
        <s v="RVK0I56"/>
        <s v="RVK0I61"/>
        <s v="RVK0I67"/>
        <s v="RVK0I50"/>
        <s v="RVK0I40"/>
        <s v="OOK2B82"/>
        <s v="OOR0517"/>
        <s v="SYX5H17"/>
        <s v="SYX5H18"/>
        <s v="SYX5H35"/>
        <s v="SYZ7H29"/>
        <s v="SYZ7H31"/>
        <s v="SYZ7H83"/>
        <s v="SYZ7H30"/>
        <s v="SYZ7H82"/>
        <s v="RVK0I28"/>
        <s v="RVK0I15"/>
        <s v="PVR9E36"/>
        <s v="RVK0I72"/>
        <s v="RVK0I19"/>
        <s v="SYV3H53"/>
        <s v="PVR9E39"/>
        <s v="OON6B43"/>
        <s v="RVK0I41"/>
        <s v="PVR9E27"/>
        <s v="PVR9E31"/>
        <s v="RVK0I52"/>
        <s v="RVK0I62"/>
        <s v="FQN7B46"/>
        <s v="RVK0I22"/>
        <s v="RVK0I26"/>
        <s v="PVR9E26"/>
        <s v="PVR9E37"/>
        <s v="PVR9E24"/>
        <s v="PVR9E22"/>
        <s v="PVR9E33"/>
        <s v="PVR9E35"/>
        <s v="RVK0I27"/>
        <s v="SYZ2H36"/>
        <s v="SYZ2H38"/>
        <s v="PWR7576"/>
        <s v="SHW1G29"/>
        <s v="SYX8D58"/>
        <s v="SYH7H03"/>
        <s v="SHW1G25"/>
        <s v="SYH7G07"/>
        <s v="SIF8D23"/>
        <s v="SYX8D57"/>
        <s v="PVR9E30"/>
        <s v="SYX5H05"/>
        <s v="SHW1G44"/>
        <s v="SYH7G12"/>
        <s v="SHW1G51"/>
        <s v="PVR9E43"/>
        <s v="PWG3B74"/>
        <s v="PWG3B86"/>
        <s v="PWG3B76"/>
        <s v="GTN8B67"/>
        <s v="PWG3B69"/>
        <s v="PXS0F39"/>
        <s v="SYZ2H35"/>
        <s v="QMZ3E85"/>
        <s v="SYZ2H37"/>
        <s v="SYZ2H39"/>
        <s v="SYH7G08"/>
        <s v="SYH7G14"/>
        <s v="PWG3B78"/>
        <s v="SYH7H27"/>
        <s v="JGV4637"/>
        <s v="PXS0F52"/>
        <s v="NWC4040"/>
        <s v="SYH7G95"/>
        <s v="SYH7H26"/>
        <s v="PXS0E84"/>
        <s v="SHW1G34"/>
        <s v="PXS0F01"/>
        <s v="OPX0A49"/>
        <s v="OWW6369"/>
        <s v="SIK4A77"/>
        <s v="PVR9E41"/>
        <s v="SYH7G93"/>
        <s v="PXS0E91"/>
        <s v="PVR1F90"/>
        <s v="SYD4F52"/>
        <s v="PXS0F24"/>
        <s v="PZR0C99"/>
        <s v="SYH7G91"/>
        <s v="PVR9E62"/>
        <s v="PXS0E87"/>
        <s v="PVR9E28"/>
        <s v="SYH7H29"/>
        <s v="SHW1G50"/>
        <s v="SYH7G15"/>
        <s v="PVR1F81"/>
        <s v="SYH7H31"/>
        <s v="SYD4F54"/>
        <s v="PXS0E96"/>
        <s v="SYD4F48"/>
        <s v="PVR9E34"/>
        <s v="PXS0E98"/>
        <s v="PVR1F89"/>
        <s v="SYH7G94"/>
        <s v="PXS0E77"/>
        <s v="PVR9E44"/>
        <s v="SYH7G98"/>
        <s v="PVR3F21"/>
        <s v="RUW5B24"/>
        <s v="SYD4F49"/>
        <s v="PXS0E69"/>
        <s v="PXS0E74"/>
        <s v="SYD4F51"/>
        <s v="SIB3C43"/>
        <s v="SYD4F55"/>
        <s v="PVR3F24"/>
        <s v="PVR9E32"/>
        <s v="PXS0E83"/>
        <s v="SIM1A33"/>
        <s v="SYD4F42"/>
        <s v="SHW1G17"/>
        <s v="PXS0E71"/>
        <s v="SYD4F38"/>
        <s v="PXS0E88"/>
        <s v="PXS0F41"/>
        <s v="SYX5H03"/>
        <s v="SYX5J58"/>
        <s v="SYX5H97"/>
        <s v="SYX8D54"/>
        <s v="SYX5H04"/>
        <s v="SYX5H86"/>
        <s v="SYX5H98"/>
        <s v="SYX5H85"/>
        <s v="SYX5H28"/>
        <s v="SYX5H73"/>
        <s v="SYX5H22"/>
        <s v="SYX5H25"/>
        <s v="SYX5H91"/>
        <s v="SYX5H92"/>
        <s v="SYX8D60"/>
        <s v="SYX5H37"/>
        <s v="SYX5H20"/>
        <s v="SYX5H32"/>
        <s v="SYX5H34"/>
        <s v="SYX5H90"/>
        <s v="SYX5H33"/>
        <s v="SYX5H72"/>
        <s v="SYX5H89"/>
        <s v="SYX8D59"/>
        <s v="SYX5H88"/>
        <s v="SYX5H13"/>
        <s v="SYX5H94"/>
        <s v="SYX5H02"/>
        <s v="SYX5H96"/>
        <s v="SYX5H09"/>
        <s v="SYX5H87"/>
        <s v="PVR1F91"/>
        <s v="OVU3684"/>
        <s v="PVR9E58"/>
        <s v="PVR9E45"/>
        <s v="PVR3F22"/>
        <s v="TCA0B53"/>
        <s v="SIK7A52"/>
        <s v="SIK6J55"/>
        <s v="SIK6J41"/>
        <s v="SIK7A18"/>
        <s v="SIK6J59"/>
        <s v="SIY3H14"/>
        <s v="SIK4I02"/>
        <s v="SIK6J39"/>
        <s v="SIY3H17"/>
        <s v="RVH7C65"/>
        <s v="SIK6J56"/>
        <s v="SYH7F74"/>
        <s v="RVH6F18"/>
        <s v="SYX5H19"/>
        <s v="SIK7A56"/>
        <s v="QXO2J21"/>
        <s v="SIY3H13"/>
        <s v="SIK4H74"/>
        <s v="SIK7A53"/>
        <s v="SIY3H08"/>
        <s v="SIY3H24"/>
        <s v="SYH7H52"/>
        <s v="QXO2J19"/>
        <s v="SIK6J44"/>
        <s v="SIK7A54"/>
        <s v="SYH7H51"/>
        <s v="RVH6F36"/>
        <s v="SJH0B93"/>
        <s v="SIK6J18"/>
        <s v="SIK6J49"/>
        <s v="SIY3H12"/>
        <s v="SIY3G61"/>
        <s v="SIY3H20"/>
        <s v="SIK6J50"/>
        <s v="SYW0J90"/>
        <s v="SYH8A02"/>
        <s v="SIK4I03"/>
        <s v="SIK6J52"/>
        <s v="SYH7F15"/>
        <s v="SIK6J53"/>
        <s v="SIY8H48"/>
        <s v="RVH7C57"/>
        <s v="SIY3H25"/>
        <s v="SIK7A62"/>
        <s v="SIY3H84"/>
        <s v="RVH6F14"/>
        <s v="SIY3H09"/>
        <s v="SIK6J48"/>
        <s v="RVK2E57"/>
        <s v="SIY0C57"/>
        <s v="SIK7A55"/>
        <s v="SIK6J54"/>
        <s v="SIK4H97"/>
        <s v="SJB5J98"/>
        <s v="QXO2J12"/>
        <s v="SIK7A12"/>
        <s v="SIY3H04"/>
        <s v="SIK7A58"/>
        <s v="SIK4H53"/>
        <s v="SIK6J43"/>
        <s v="SIK4H52"/>
        <s v="SIK4I05"/>
        <s v="PTL2C90"/>
        <s v="SIK6J47"/>
        <s v="SYH7F14"/>
        <s v="SIK4H99"/>
        <s v="SIK6J40"/>
        <s v="SIY3H28"/>
        <s v="SYX5I00"/>
        <s v="SYH7H50"/>
        <s v="SIK4H55"/>
        <s v="SJH0C07"/>
        <s v="SIK4H98"/>
        <s v="SIY3H07"/>
        <s v="SIK7A57"/>
        <s v="SIK7A51"/>
        <s v="SER9B72"/>
        <s v="SIK7A61"/>
        <s v="SIY3G62"/>
        <s v="SIY3G99"/>
        <s v="SIY3H23"/>
        <s v="SIY3G63"/>
        <s v="SIK7A13"/>
        <s v="SIY3H03"/>
        <s v="SIK6J17"/>
        <s v="SJH0B97"/>
        <s v="SJH0B94"/>
        <s v="SIK4H96"/>
        <s v="SIY3H10"/>
        <s v="SIK7A50"/>
        <s v="QXO2I40"/>
        <s v="SYX5H15"/>
        <s v="SIK6J51"/>
        <s v="SIY3H02"/>
        <s v="SIY3H26"/>
        <s v="SIK4I04"/>
        <s v="SIK4I01"/>
        <s v="SYX5H16"/>
        <s v="PWG3B72"/>
        <s v="SIK4H50"/>
        <s v="SIK4H54"/>
        <s v="SYX5H40"/>
        <s v="SJH0C00"/>
        <s v="SIY3H27"/>
        <s v="SIY3H16"/>
        <s v="SIY3G65"/>
        <s v="SIY3H19"/>
        <s v="SYX5H24"/>
        <s v="SIK6J45"/>
        <s v="SIK6J42"/>
        <s v="SIK7A17"/>
        <s v="SYH7F73"/>
        <s v="SIY3G67"/>
        <s v="SIK7A63"/>
        <s v="SIK4H67"/>
        <s v="SIY3G64"/>
        <s v="TCB9J80"/>
        <s v="SYZ7F63"/>
        <s v="PQY2J22"/>
        <s v="QQX5H02"/>
        <s v="QWW2C69"/>
        <s v="PVR9E55"/>
        <s v="TCB9J65"/>
        <s v="RVH6E92"/>
        <s v="SYZ7E94"/>
        <s v="SYZ7E93"/>
        <s v="QKB8I10"/>
        <s v="SCY1E64"/>
        <s v="RVK0I32"/>
        <s v="PVR9E56"/>
        <s v="RVK0I23"/>
        <s v="RVH7C55"/>
        <s v="UAI0J43"/>
        <s v="UAI0J45"/>
        <s v="PVR3F23"/>
        <s v="UAI0J74"/>
        <s v="UAI0J73"/>
        <s v="SHW1G43"/>
        <s v="SYD4F34"/>
        <s v="SYH7H43"/>
        <s v="SHW1G11"/>
        <s v="SHD9F08"/>
        <s v="SYA2I81"/>
        <s v="SIK6J32"/>
        <s v="SID1D56"/>
        <s v="SIY3G60"/>
        <s v="SIY3F41"/>
        <s v="SYH7J47"/>
        <s v="PPZ2E74"/>
        <s v="SIK6J28"/>
        <s v="SYD4F46"/>
        <s v="SIK6J30"/>
        <s v="SYD4F57"/>
        <s v="SIK7A39"/>
        <s v="SIY3H60"/>
        <s v="SYD4F53"/>
        <s v="SIY3G52"/>
        <s v="SIY3H73"/>
        <s v="SYH7H48"/>
        <s v="RVL5J15"/>
        <s v="SYH7G92"/>
        <s v="PVR9E42"/>
        <s v="SYZ7G75"/>
        <s v="SYH7G13"/>
        <s v="SYH7G16"/>
        <s v="PVR9E64"/>
        <s v="SYP0F61"/>
        <s v="SYZ7G77"/>
        <s v="PVR9E38"/>
        <s v="SYH7H28"/>
        <s v="PVR1F97"/>
        <s v="SYH7H32"/>
        <s v="SYH7G97"/>
        <s v="PXS0E79"/>
        <s v="UAI0J42"/>
        <s v="PVR9E63"/>
        <s v="PAK0164"/>
        <s v="UAI0J44"/>
        <s v="UAI0J72"/>
        <s v="UAI0J76"/>
        <s v="SYH7G06"/>
        <s v="SIF8C91"/>
        <s v="PXS0E75"/>
        <s v="PXS0E86"/>
        <s v="PXS0E97"/>
        <s v="UAI0J75"/>
        <s v="UAI8B96"/>
        <s v="UAI8B97"/>
        <s v="SYH7G96"/>
        <s v="REU3J98"/>
        <s v="GJJ0I41"/>
        <s v="PVR1F93"/>
        <s v="PXS0E94"/>
        <s v="PXS0E89"/>
        <s v="SYH7G09"/>
        <s v="FTY4B96"/>
        <s v="SYH7H02"/>
        <s v="REJ4G07"/>
        <s v="PVR1G03"/>
        <s v="SYH7H30"/>
        <s v="PXS0E92"/>
        <s v="SGW1H45"/>
        <s v="SYH7G99"/>
        <s v="PXS0E93"/>
        <s v="SYZ7G30"/>
        <s v="SYZ7G29"/>
        <s v="PXS0E72"/>
        <s v="PVR9E29"/>
        <s v="SYZ7G28"/>
        <s v="PVR9E40"/>
        <s v="PXS0F00"/>
        <s v="SYH7H01"/>
        <s v="SYD5E85"/>
        <s v="SYD5E98"/>
        <s v="SHG1G56"/>
        <s v="SHG3G80"/>
        <s v="SIY3G05"/>
        <s v="SHG3G81"/>
        <s v="SHG3G85"/>
        <s v="SHG5J65"/>
        <s v="QLP9G23"/>
        <s v="SHG3G84"/>
        <s v="SHG3G82"/>
        <s v="NEW4505"/>
        <s v="SYX5H07"/>
        <s v="OPP9E79"/>
        <s v="SIF8D20"/>
        <s v="RNJ0D35"/>
        <s v="SYX5J71"/>
        <s v="RMT3C06"/>
        <s v="SIK0I05"/>
        <s v="SHG1G58"/>
        <s v="SIF8D21"/>
        <s v="QXO2J11"/>
        <s v="OPP9E48"/>
        <s v="NOM8J61"/>
        <s v="QZT4G44"/>
        <s v="SYH7F72"/>
        <s v="SIF8D17"/>
        <s v="SIF8D22"/>
        <s v="SJA1D86"/>
        <s v="OPP9E65"/>
        <s v="SHG3G78"/>
        <s v="SIF8D25"/>
        <s v="NOR4331"/>
        <s v="RNJ0E06"/>
        <s v="SHG5J66"/>
        <s v="SJA1D85"/>
        <s v="OPP9E49"/>
        <s v="SIF8C87"/>
        <s v="SIF8D80"/>
        <s v="SIF8D81"/>
        <s v="QZY8I84"/>
        <s v="OPP9E67"/>
        <s v="SYX5J78"/>
        <s v="SIG0C88"/>
        <s v="SIF8D82"/>
        <s v="OPP9E72"/>
        <s v="SIF8D79"/>
        <s v="QXO2J18"/>
        <s v="OPP9E54"/>
        <s v="OPP9E47"/>
        <s v="SIF8C88"/>
        <s v="SIF8D26"/>
        <s v="OPP9E75"/>
        <s v="SIF8D18"/>
        <s v="OPP9E85"/>
        <s v="SIF8C86"/>
        <s v="OPP9E71"/>
        <s v="SII6G06"/>
        <s v="SIF8C92"/>
        <s v="SYH8A01"/>
        <s v="SIF8D27"/>
        <s v="OPP9E64"/>
        <s v="SHG3G79"/>
        <s v="SYX5J69"/>
        <s v="OAC3207"/>
        <s v="SYX5J72"/>
        <s v="SIM1A34"/>
        <s v="SIF8C90"/>
        <s v="PHM9815"/>
        <s v="SYH7F71"/>
        <s v="RNJ0E08"/>
        <s v="SIF8C89"/>
        <s v="OPP9E74"/>
        <s v="SJA1E07"/>
        <s v="RNJ0D85"/>
        <s v="RNJ0E47"/>
        <s v="SHG3G86"/>
        <s v="OPP9E46"/>
        <s v="SYH7G18"/>
        <s v="QXO2J16"/>
        <s v="SYX5J66"/>
        <s v="OPP9E77"/>
        <s v="PWG3B87"/>
        <m/>
      </sharedItems>
    </cacheField>
    <cacheField name="MODELO" numFmtId="0">
      <sharedItems containsBlank="1" containsMixedTypes="1" containsNumber="1" containsInteger="1" minValue="207" maxValue="9180"/>
    </cacheField>
    <cacheField name="TIPO" numFmtId="0">
      <sharedItems containsBlank="1"/>
    </cacheField>
    <cacheField name="ANO DO VEÍCULO" numFmtId="0">
      <sharedItems containsString="0" containsBlank="1" containsNumber="1" containsInteger="1" minValue="2004" maxValue="2026"/>
    </cacheField>
    <cacheField name="LOCADORA" numFmtId="0">
      <sharedItems containsBlank="1"/>
    </cacheField>
    <cacheField name="UF" numFmtId="0">
      <sharedItems containsBlank="1"/>
    </cacheField>
    <cacheField name="BASE REGIONAL" numFmtId="0">
      <sharedItems containsBlank="1"/>
    </cacheField>
    <cacheField name="ÚLTIMO CONDUTOR" numFmtId="0">
      <sharedItems containsBlank="1" count="1542">
        <s v="-"/>
        <s v="EDUARDO DA SILVA MARTINS"/>
        <s v="JULIO RODRIGUES NETO"/>
        <s v="JONATAN LEMES SANCHES"/>
        <s v="CESAR GIOVANE COLMAN DE VARGAS"/>
        <s v="WAGNER ALCANTARA DE CAMARGO BARRETO"/>
        <s v="CRISTIANO DE SOUZA"/>
        <s v="JOAO PAULO FERREIRA MARIANO"/>
        <s v="DORIVAL OLIVEIRA DA SILVA"/>
        <s v="FRANCISCO SILVESTRE PAES FILHO"/>
        <s v="GILVAN VIEIRA DOS SANTOS"/>
        <s v="ADRIANO ROBERTO RAMOS VLAXIO"/>
        <s v="JOSIMAR CORREA"/>
        <s v="FAYLON AFONSO BENEDITO"/>
        <s v="JOSE OSNI DA SILVA BUENO"/>
        <s v="CARLOS ALBERTO BERDACKI"/>
        <s v="JONE CASTRO FERREIRA"/>
        <s v="DANIEL VINICIO MENEZES JORGE"/>
        <s v="CELIO PEREIRA DA SILVA JUNIOR"/>
        <s v="RAIMUNDO NONATO ALVES GOMES"/>
        <s v="DIJAIME DE JESUS BOMFIM"/>
        <s v="LUIS FERNANDO SILVA DA COSTA"/>
        <s v="JULIO DE OLIVEIRA"/>
        <s v="MANUTENCAO PLANTA INTERNA TIM PORTO ALEGRE"/>
        <s v="GILSON ANTONIO DIAS"/>
        <s v="ARTUR ALBANO GAUER"/>
        <s v="FRANCISCO CHAGAS SOUZA"/>
        <s v="ROGERIO DA SILVA SANTOS"/>
        <s v="KERVEN ROBERT FELIX REIS"/>
        <s v="MANUTENCAO PLANTA INTERNA TIM SAO JOSE"/>
        <s v="NEUMARQUES WESLEM ALVES PEREIRA"/>
        <s v="FABIANO DA SILVA PRADO"/>
        <s v="HENRIQUE ABINADABE OLMEDO DE LIMA"/>
        <s v="REGINALDO PEREIRA DOS REIS"/>
        <s v="FABIO RIBEIRO DE SOUZA SENA"/>
        <s v="VALDERI PEREIRA DA SILVA"/>
        <s v="DANIEL FERNANDES FERREIRA DE SOUZA"/>
        <s v="FABRICIO VOSS KLEMTZ"/>
        <s v="HELDER BOMFIM RODRIGUES COSTA"/>
        <s v="ODIRLEI ROGERIO DA SILVA"/>
        <s v="MATHEUS VINICIUS DA SILVA GOMES"/>
        <s v="RONISCLEY JOSE PEREIRA"/>
        <s v="YGOR ESPINDOLA DUARTE"/>
        <s v="ALVARO VINICIUS RIBEIRO DORIA"/>
        <s v="MARCOS VIEIRA CARDOSO"/>
        <s v="JESSE ALMEIDA ROCHA"/>
        <s v="LUIZ DE LIMA COSTA"/>
        <s v="ANTONIO EDNO FERREIRA DA SILVA"/>
        <s v="ALLAN DOS SANTOS MARCONDES"/>
        <s v="RODRIGO ABE"/>
        <s v="SIDINEI AMANCIO"/>
        <s v="MAXWILLY SILVA DE ALMEIDA"/>
        <s v="MANUTENCAO PLANTA INTERNA TIM BLUMENAU"/>
        <s v="VALCIR LUIZ DA SILVA"/>
        <s v="ANTONIO CARLOS PEREIRA MENDES"/>
        <s v="TIAGO DOS SANTOS DA SILVA"/>
        <s v="MANUTENCAO PLANTA INTERNA TIM FLORIANOPOLIS"/>
        <s v="BRUNO DA SILVA OLIVEIRA"/>
        <s v="ELIO SILVA GOMES"/>
        <s v="WANDERSON RODRIGUES DA SILVA"/>
        <s v="VINICIUS CARDOSO LOCATELLY FERREIRA"/>
        <s v="MANUTENÇÃO PLANTA INTERNA-TIM CURITIBA"/>
        <s v="WAGNER TELLES DA SILVA"/>
        <s v="CLEITON DOS SANTOS DIAS MAIA"/>
        <s v="EMERSON PINHEIRO"/>
        <s v="LESLYE HUMBERTO PEREIRA RAMOS"/>
        <s v="HIGOR ASSUNCAO DE OLIVEIRA"/>
        <s v="WESLEY CARLOS BATISTA"/>
        <s v="ALEX JUNIO BEZERRA DE MOURA BOMFIM"/>
        <s v="ESTEVAO ROSA DA SILVA"/>
        <s v="VITOR JOSE PEREIRA DA SILVA"/>
        <s v="DOUGLAS DE OLIVEIRA CABRAL"/>
        <s v="EVANDRO MARCOS DOS SANTOS"/>
        <s v="RAIKE SOBRINHO DA SILVA"/>
        <s v="LUCAS DE SOUZA FERREIRA"/>
        <s v="IVANILSON MIRANDA SOUSA"/>
        <s v="CARLOS RANGEL RIBEIRO DE SOUZA"/>
        <s v="JUNIOR HENRIQUE DA SILVA"/>
        <s v="FROTAS DE VEÍCULOS CAMPO GRANDE"/>
        <s v="EDSON FRANCISCO CARDOSO"/>
        <s v="MAICON MORILO DA SILVA MOURA"/>
        <s v="THIAGO AGUIAR SOARES"/>
        <s v="REINALDO ALVES FERREIRA"/>
        <s v="JOSEVALDO ALVES DA ROCHA"/>
        <s v="ROBERTO DE SOUZA MELO"/>
        <s v="CLAUDIO GONCALVES DE SOUSA LIMA"/>
        <s v="DORIVAL CARLOS DE OLIVEIRA JUNIOR"/>
        <s v="ROBERTO BARBOSA DA SILVA"/>
        <s v="NADSON ALMEIDA NERI"/>
        <s v="EDSON DE OLIVEIRA BARBOSA"/>
        <s v="THIEGO AUGUSTO COLLA"/>
        <s v="MURILO GABRIEL CAMPELO CANDIDO"/>
        <s v="CLEUVEN DOS SANTOS ANDRADE"/>
        <s v="DEIVISON DA SILVA COSTA"/>
        <s v="RILDO PEDROSA LIMA"/>
        <s v="RUI BARBOSA DE SOUSA"/>
        <s v="JOAO CARLOS DA SILVA"/>
        <s v="AUGUSTO CESAR BUENO"/>
        <s v="JONAS FERNANDES DE AZEVEDO"/>
        <s v="HERTON FABIO SOUSA SANTOS"/>
        <s v="MARCOS DA SILVA CESARIO"/>
        <s v="NAPOLEAO BENVINDO DA SILVA NETO"/>
        <s v="GEOVANE SILVA NASCIMENTO"/>
        <s v="THIAGO DE SOUZA  FERNANDES"/>
        <s v="ALEX JUNIOR DOS SANTOS"/>
        <s v="RENANN DE OLIVEIRA CABRAL"/>
        <s v="THIAGO MENDES FERREIRA"/>
        <s v="VIDALVIO SANTANA RIBEIRO"/>
        <s v="WIDMAIER PEREIRA DOS SANTOS"/>
        <s v="OTAVIANO GARCIA DE LIMA"/>
        <s v="TELIO QUIXABEIRA MILHOMEM"/>
        <s v="ANGELINO DE ARAUJO SANTOS"/>
        <s v="PAULO GIDEONE DO NASCIMENTO SOUZA"/>
        <s v="EDIVALDO SILVA COSTA"/>
        <s v="IVO SALES DE SOUZA"/>
        <s v="JEDEIR LUIZ SILVERIO"/>
        <s v="FROTAS DE VEÍCULOS GOIANIA"/>
        <s v="HERMES FERREIRA DE PAULA"/>
        <s v="ALCION CRISTINO DA SILVA"/>
        <s v="JOAO ALVES DE SOUSA NETO"/>
        <s v="FLAVIO FERREIRA DE ARAUJO"/>
        <s v="ANA CRISTINA FREIRE HOLANDA"/>
        <s v="DEIDIVI DE CASSIO NARCISO DA SILVA"/>
        <s v="DARLAN ROGERIO AIRES SERQUEIRA"/>
        <s v="JOSE MARIA ELIAS DE AGUIAR"/>
        <s v="LUIZ CORREIA LIMA NETO"/>
        <s v="ANTONIO ALVARO DO NASCIMENTO"/>
        <s v="RAFAEL DO NASCIMENTO MARTINS"/>
        <s v="GILSON CESAR RIBEIRO FELISMINO"/>
        <s v="ROMULO BRITO DE MORAIS"/>
        <s v="GLEISSON DE SOUSA RODRIGUES"/>
        <s v="VORLEI ROQUE PIVETTA"/>
        <s v="ARTHUR LINS DA SILVA"/>
        <s v="RAFAEL LISBOA DE SOUZA"/>
        <s v="JAKSON MARTINS JORGE DOS SANTOS"/>
        <s v="FABIANO DA SILVA MAIA"/>
        <s v="LUCAS MARTINS DA SILVA"/>
        <s v="ARNALDO PLACIDO OLIVEIRA DA SILVA"/>
        <s v="DANIEL DAVID ALVARES"/>
        <s v="JULIO CESAR MELLO DA SILVA"/>
        <s v="LUCAS ZANONI DE OLIVEIRA"/>
        <s v="GLEDSON RUBENS BAZILIO"/>
        <s v="DAVID NEUHAUS"/>
        <s v="REINALDO BISPO CARDOSO"/>
        <s v="GABRIEL ROBERTO PEREZ"/>
        <s v="EDER TORRI SOARES"/>
        <s v="ERICK LUAN SCHIEFELBEIN"/>
        <s v="JEAN CARLO GODOI DE OLIVEIRA"/>
        <s v="LEONARDO HEPP TAVARES"/>
        <s v="TIAGO ELISEU"/>
        <s v="GUSTAVO PINTO TAVARES"/>
        <s v="FILIPE SCHMIDT"/>
        <s v="EDUARDO CORREIA E SILVA"/>
        <s v="CARLOS HENRIQUE ALBANO GASPODINI"/>
        <s v="WESLLEY PEREIRA DOS SANTOS"/>
        <s v="PAULO AFONSO PACHECO DA SILVA"/>
        <s v="REGIS ADRIANO DE OLIVEIRA"/>
        <s v="ENIO SILVEIRA ROSSONI"/>
        <s v="EDESON EDUARDO ESPINDOLA"/>
        <s v="LEONARDO DE FIGUEIREDO"/>
        <s v="GILMAR OLIVEIRA DA ROSA JUNIOR"/>
        <s v="JOSE LUCAS SCOTTI AMERICO"/>
        <s v="MANITO OLLERMANN BERWALDT"/>
        <s v="EDUARDO SILVA DOS SANTOS"/>
        <s v="ABILIO PRADO DOS SANTOS"/>
        <s v="NATHA DE SOUZA DOS SANTOS"/>
        <s v="TIAGO RODRIGUES"/>
        <s v="MAYKON FELIPE GARCIA MASS"/>
        <s v="SHAYMON PHENYK S TITO DE OLIVEIRA ARAUJO"/>
        <s v="JULIANO SEVERO DE OLIVEIRA"/>
        <s v="JHOINER GREGORIO GONZALEZ NARVAEZ"/>
        <s v="DIEIMISON RIBEIRO DA SILVA"/>
        <s v="DANIEL VICENTE FERREIRA"/>
        <s v="RODRIGO FERRAZ THOMAZ"/>
        <s v="JEFERSON DE OLIVEIRA SILVA"/>
        <s v="FRANCISCO NASCIMENTO MENDONCA"/>
        <s v="CASA CLIENTE VIVO SAO LUIS"/>
        <s v="MARCOS VICTOR COSTA VIEIRA"/>
        <s v="DIEVERSON DA CONCEICAO DE OLIVEIRA"/>
        <s v="FRANCO MAIK DA CONCEICAO LIMA"/>
        <s v="RODRIGO JARDIM PINTO RAMOS"/>
        <s v="PAULO RICARDO WAETGE BELOTTI"/>
        <s v="IVO DE MORAIS CERDEIRA"/>
        <s v="CARLOS JORGE FERREIRA DA SILVA"/>
        <s v="MARCIO JOSE MOURA DE JESUS"/>
        <s v="KLEIDSON ANTONIO VASQUES DE OLIVEIRA"/>
        <s v="KRHISTOPHER THALLES PEREIRA XAVIER"/>
        <s v="LUCIANO NAHAMIAS LINHARES"/>
        <s v="LEANDRO OLIVEIRA DA COSTA"/>
        <s v="RAIMUNDO LOPES MAGALHAES"/>
        <s v="FELIPE GOMES LIRA"/>
        <s v="ALCIVAN DE ARAUJO MOTA"/>
        <s v="PAULO ANTONIO CAVALCANTE DA SILVA"/>
        <s v="GABRIEL ALBUQUERQUE CORDEIRO"/>
        <s v="WALTER MARIO AUZIER SANTOS"/>
        <s v="EMANUEL JUNIOR GOMES DE FREITAS"/>
        <s v="ALEXANDRE NOGUEIRA NASCIMENTO"/>
        <s v="ARAMIS BATISTA NORONHA"/>
        <s v="JANDERSON DA SILVA PADILHA"/>
        <s v="MAYZEK GONCALVES DE ALENCAR"/>
        <s v="PEDRO PAULO PERES SIQUEIRA"/>
        <s v="GILVAN DE OLIVEIRA CARNEIRO"/>
        <s v="JOSIMAR DE SENA OLIVEIRA"/>
        <s v="ADRIANO MARCIO SOUZA PEDROSO"/>
        <s v="DANIEL DA SILVA E SILVA"/>
        <s v="ALDEMIR DE SOUZA MELO"/>
        <s v="CARLOS ALBERTO SANTOS DE SOUZA"/>
        <s v="WENDEL BATISTA PEREIRA"/>
        <s v="NELSON ABESS FARAH NETO"/>
        <s v="MARCIA APARECIDA MARZOLLA"/>
        <s v="CASA CLIENTE VIVO ANANINDEUA"/>
        <s v="MARCOS DE JESUS PEREIRA"/>
        <s v="ADEILTON DE SOUZA NAZARETH"/>
        <s v="ADRIANO GAMA DA SILVA"/>
        <s v="FERNANDO PERES GUIMARAES"/>
        <s v="WALACE JAMES FLORES DE LIMA"/>
        <s v="LUCAS TEIXEIRA CARDOSO"/>
        <s v="FRANCISCO ROGERIO DE LIMA"/>
        <s v="ALEIXO BRENOL BETIEMP"/>
        <s v="ANDRE PIONTI ALVES"/>
        <s v="MANUTENCAO ACESSO VIVO SAO PAULO"/>
        <s v="ADRIANO ALVES SOBRINHO"/>
        <s v="REBERT FELIPE BATISTA FERREIRA"/>
        <s v="VAGNER CARBONARI"/>
        <s v="JOAO PAULO SANTOS MACIEL"/>
        <s v="MANOEL SOARES DANTAS"/>
        <s v="LUIZ FERNANDO DA SILVA DE PAULA"/>
        <s v="MARCELO HENRIQUE DA SILVA FRANCO DE SA"/>
        <s v="ROGERIO FARIAS DE OLIVEIRA"/>
        <s v="CARLOS HENRIQUE DE OLIVEIRA MATOS"/>
        <s v="EDSON RODRIGO GOULART"/>
        <s v="LEONARDO GONCALVES BORGES SANTOS"/>
        <s v="SERGIO PAULO DA SILVA FILHO"/>
        <s v="ANDRE GRANDIZOLI PERIGO MOURA"/>
        <s v="MATHEUS ALENCAR ZORIO DE OLIVEIRA"/>
        <s v="PAULO ROBERTO MEDEIROS DE AZAMBUJA"/>
        <s v="RAIMUNDO AUGUSTO TRINDADE FERREIRA"/>
        <s v="ROMULO WYLER SOARES SILVA"/>
        <s v="ODAIR ISAIAS DA SILVA"/>
        <s v="TIAGO PEREIRA DE FRAGA"/>
        <s v="JOSUE MARCOS CARDOSO"/>
        <s v="CARLOS ALBERTO DA SILVA VASCONCELOS"/>
        <s v="SIDNEY GOMES MORENO"/>
        <s v="PEDRO HENRIQUE ASSIS NAPOLEONE"/>
        <s v="ANTONIO FABIO EVANGELISTA LOURENCO"/>
        <s v="KEVIN ALBUQUERQUE ROCHA"/>
        <s v="ELISSANDRO MATOS DE CASTRO"/>
        <s v="RODRIGO MACEDO TRINDADE"/>
        <s v="GILSON SOUSA DE ASSIS"/>
        <s v="ABEL FRANCA PEDRACA NETO"/>
        <s v="MARCELO AZEVEDO GOMES"/>
        <s v="RAYLIN WARLEY COSTA E COSTA"/>
        <s v="RONNY RAFAEL GONZALEZ RODRIGUEZ"/>
        <s v="WENDELL OLIVEIRA DE SOUZA"/>
        <s v="JOAO PAULO DE OLIVEIRA BRANDAO"/>
        <s v="ALBERTO VIEIRA DA SILVA JUNIOR"/>
        <s v="HENRIVICHISON RIBEIRO DA GUARDA"/>
        <s v="SABINO MIRANDA DIAS"/>
        <s v="CASA CLIENTE VIVO BRASILIA"/>
        <s v="RAUL RENATO COSTA LEAL"/>
        <s v="ELBERSON ALVES DE LARA"/>
        <s v="LUCAS ALVES VIEIRA"/>
        <s v="FRANCISCO DAS CHAGAS DE CASTRO VIANA"/>
        <s v="HERNANY DE SOUZA PIMENTA"/>
        <s v="FRANKLIN MAURICIO MARTINEZ"/>
        <s v="DANIEL ALMEIDA DO NASCIMENTO"/>
        <s v="SAMARA TEIXEIRA PEREIRA"/>
        <s v="ANGELO RAMON BASTOS VIEIRA"/>
        <s v="WELDER DIAS DE ANDRADE"/>
        <s v="FERNANDA DE BARROS VILLAS BOAS"/>
        <s v="ACLÉCIO RIBEIRO DO NASCIMENTO"/>
        <s v="ADEMIR TOMAZ DE MELO"/>
        <s v="VALDEMARIO MENDES DOS SANTOS"/>
        <s v="PABLO HENRIQUE ZANOLI"/>
        <s v="HUGO GONCALVES DE OLIVEIRA"/>
        <s v="IVANILSON NERES DE SOUZA"/>
        <s v="IAN VICTOR PEREIRA FELEOL"/>
        <s v="CASA CLIENTE VIVO MANAUS"/>
        <s v="MOISES DE OLIVEIRA DO PRADO"/>
        <s v="MIKAEL LIMA BEZERRA"/>
        <s v="LEANDRO JOSE DOS SANTOS ONCA"/>
        <s v="WILLIAMS ANDRADE DA SILVA"/>
        <s v="VICTOR SOUSA OLIVEIRA"/>
        <s v="ALANDECIR JOSE RODRIGUES"/>
        <s v="LUIZ FLAVIO FERREIRA COELHO"/>
        <s v="VANDERSON JARBAS SCHMITZ DA SILVA"/>
        <s v="JURANDI BELOLI DO NASCIMENTO"/>
        <s v="ROBSON FERREIRA BARRETO"/>
        <s v="JEAN CARLOS OLIVEIRA DE OLIVEIRA"/>
        <s v="HUDSON MEDEIROS MARTINS"/>
        <s v="DIEGO QUEIROZ DOS SANTOS"/>
        <s v="WANDER DE SOUZA PEREIRA"/>
        <s v="JOAO DA GRACA MORAES FERRAZ JUNIOR"/>
        <s v="FABIANO CONRADO DE LIMA"/>
        <s v="EUDES ROCHA DA SILVA"/>
        <s v="CASA CLIENTE-I-SYSTEMS MANAUS"/>
        <s v="THIAGO CONDE DE SOUZA"/>
        <s v="JOAO ANDERSON FARIAS TAVARES"/>
        <s v="LUCAS ARAUJO PINHEIRO"/>
        <s v="JOSUE RODOLFO SANTOS DE ARAUJO"/>
        <s v="MATHEUS PONTES SENA"/>
        <s v="IZAIAS PICANCO DA SILVA"/>
        <s v="JULIO CESAR DA SILVA ALVES"/>
        <s v="ANDREW YAN GOMES DA SILVA MOURA"/>
        <s v="EDIMILSON RITTER LIMA"/>
        <s v="DEIVISON AURELIANO DE SOUZA"/>
        <s v="VILMAR ISAIAS JUNGLES"/>
        <s v="WALLACE FERNANDO DE SOUZA"/>
        <s v="JOAO PEDRO RIBEIRO TAVARES FELIX"/>
        <s v="MARCOS GOMES DA SILVA"/>
        <s v="WALLESON FERREIRA LIMA"/>
        <s v="RONILDO BEZERRA DE LIMA"/>
        <s v="LEANDRO SILVA DAS CHAGAS"/>
        <s v="WALLISON SILVA DE MIRANDA"/>
        <s v="WASHINGTON LUIZ BERNARDINO FILHO"/>
        <s v="VICTOR HUGO ARAUJO E SILVA"/>
        <s v="ARIEL MENDES ARAGON DOS SANTOS"/>
        <s v="NATHANIEL MENDRANA DA ROSA"/>
        <s v="JOSE LAURO OLIVEIRA DA SILVA JUNIOR"/>
        <s v="MARCOS DANIEL OLIVEIRA SOARES"/>
        <s v="WALLISSON MARTINS DE OLIVEIRA"/>
        <s v="ALEX VELOSO ALCANTARA"/>
        <s v="KELVIS LIMA RODRIGUES"/>
        <s v="RODRIGO DIOMEDIO CARDOSO"/>
        <s v="PEDRO PEREIRA DA SILVA"/>
        <s v="LEANDRO LUAN CAVALCANTE LEMOS"/>
        <s v="WILSON BRITO DA SILVA JUNIOR"/>
        <s v="ALESON DE SOUZA ABREU"/>
        <s v="WILBER ANTONIO SILVA"/>
        <s v="MATHEUS SOUZA DA COSTA"/>
        <s v="RUDIHERIO JUNIO PAULO DOURADO"/>
        <s v="WANDERSON DA SILVA BARBOSA"/>
        <s v="WILMON DA SILVA GUIMARAES NETO"/>
        <s v="ARNALDO GASPAR GOMES"/>
        <s v="SANDRO DA LUZ BARBOSA"/>
        <s v="CLEVERSON JOSE FERNANDES DE OLIVEIRA"/>
        <s v="RONIVAL SCHAFRANSKI DA SILVA"/>
        <s v="NILSON LAURIANO RODRIGUES"/>
        <s v="TOP TELECOM"/>
        <s v="LEONARDO MOREIRA DO NASCIMENTO BORGES"/>
        <s v="ROMILSON PEREIRA DOS SANTOS"/>
        <s v="IURI SILVA DOS SANTOS"/>
        <s v="WELLINGTON SANTOS DE JESUS"/>
        <s v="CASA CLIENTE-VIVO UBERLANDIA"/>
        <s v="ALCIR MOTA DE SOUZA"/>
        <s v="JULIANO ALTINO FERREIRA"/>
        <s v="LAUANDER ALVARES PRADO"/>
        <s v="RENATO ALVES DE SOUZA"/>
        <s v="DANIEL VIEIRA DA SILVA"/>
        <s v="RODRIGO PINTO DA CRUZ DALMAN"/>
        <s v="MAYCON DA SILVA IGIDIO"/>
        <s v="LEANDRO BATISTA DIAS"/>
        <s v="MAICON FLORENTINO DA CONCEICAO"/>
        <s v="JOSE MIKEIA DOS SANTOS SOUSA"/>
        <s v="ALAN NUNES DE BARROS"/>
        <s v="RAMON DA COSTA NUNES"/>
        <s v="TIAGO HENRIQUE OLIVEIRA LIMA"/>
        <s v="JOSE ARIMATEA DOS SANTOS INACIO"/>
        <s v="LUIZ CARLOS DO NASCIMENTO DOS SANTOS"/>
        <s v="JOSE MILITAO TEIXEIRA JUNIOR"/>
        <s v="EDNELZO LOPES DA SILVA"/>
        <s v="WILLIAM DOS SANTOS"/>
        <s v="PAULO ALVES DOS SANTOS"/>
        <s v="WESLLEY HELIO JUSTINO DA SILVA"/>
        <s v="DEYVID DA SILVA GONSALVES"/>
        <s v="MARCOS ALEXANDRE DE ARAUJO DE SOUZA"/>
        <s v="MAURY ALEXANDRE PEREIRA VIEIRA"/>
        <s v="MAGNO FRANCISCO FLORIANO JUNIOR"/>
        <s v="YURI PINHEIRO DE AMORIM"/>
        <s v="FLAVIO INACIO DA SILVA"/>
        <s v="MAYCON GABRIEL RODRIGUES"/>
        <s v="RODRIGO PILAR PAIM"/>
        <s v="FILIPE TADEU DE SOUZA COSTA"/>
        <s v="ADRIEL HENRIQUE DA SILVA E SILVA"/>
        <s v="HENRIQUE NASCIMENTO SILVA"/>
        <s v="VALDINEI NARCISO DE NOVAIS"/>
        <s v="WAGNER FRANCISCO DE OLIVEIRA"/>
        <s v="WALTER DE SOUZA PONCIANO NETO"/>
        <s v="MARCO ANTONIO CARVALHO CORREIA"/>
        <s v="CARLOS VINICIUS SOARES SOBRINHO"/>
        <s v="ACACIO IZAIAS DE SOUZA"/>
        <s v="CRISTOFER GOMES ABREU"/>
        <s v="ANTONIO RODRIGUES DEZIDERIO"/>
        <s v="RUBENS FERNANDO WESSNER SAMPAIO"/>
        <s v="ANDRE LUIS SANTOS MARQUES"/>
        <s v="VANDILSON LINS DE OLIVEIRA"/>
        <s v="ALEX JOHANN"/>
        <s v="JOAO PEDRO PASTRO"/>
        <s v="CILMAR CHAGAS"/>
        <s v="LEANDRO DOS SANTOS RIBEIRO"/>
        <s v="EDINILSON REIS DOS ANJOS LEAL DO NASCIMENTO"/>
        <s v="MARCO ANTONIO VENTURA DOS SANTOS"/>
        <s v="REGINALDO MEDEIROS DA SILVA"/>
        <s v="DERIC ALEXANDRE DA SILVA"/>
        <s v="RONALDO IMBUZEIRO GONCALO"/>
        <s v="ISAIAS EMIDIO DE SOUZA JUNIOR"/>
        <s v="RODRIGO ARAGAO DE TULIO"/>
        <s v="BRUNO DIAS DOLORES"/>
        <s v="JEFFERSON ALVES DE SOUZA"/>
        <s v="CLEISSON JUNIOR HONORATO ANDRADE"/>
        <s v="GUILHERME DUTRA GARCIA"/>
        <s v="DAVYS ROGÉRIO DA SILVA SANTOS"/>
        <s v="ANTONIO CARLOS BORBA"/>
        <s v="RAFAEL LOPES DA SILVA"/>
        <s v="WANDERLEI RIBEIRO"/>
        <s v="VANDRIANE DA SILVA PEREIRA"/>
        <s v="EDNEI CORREA COSTA"/>
        <s v="CRISTIANO DE CARVALHO MIGUEL"/>
        <s v="DIERLE NEVES FRAGA"/>
        <s v="RODRIGO LOPES PORTO"/>
        <s v="CARLOS EDUARDO BARBOSA DA SILVA"/>
        <s v="THIAGO PINHEIRO NUNES"/>
        <s v="ANTONIO BERTULINO TEIXEIRA NETO"/>
        <s v="VICTOR FERREIRA DOS SANTOS"/>
        <s v="ALEXANDRE VANDER MARQUES"/>
        <s v="RAUL DE CARVALHO MOREIRA"/>
        <s v="ANTONY JANN BATISTA GOMES MOREIRA"/>
        <s v="GIERLISSON VIANA PEREIRA"/>
        <s v="JOSE VITOR DE DEUS MARTINS"/>
        <s v="JOSELITO PLACIDO DA SILVA"/>
        <s v="EDGAR KLAYTON DA CRUZ CAVALCANTE DE SOUZA"/>
        <s v="RAPHAEL PANTOLFI DE LIRA ARRUDA"/>
        <s v="LINCON DA SILVA SANTOS"/>
        <s v="RAFAEL DA SILVA ALMEIDA GIOVANI"/>
        <s v="OSVALDO JOSE DO NASCIMENTO"/>
        <s v="WANDERLEY MARQUES PEREIRA"/>
        <s v="SELMO CHAGAS"/>
        <s v="RAMILSON PEREIRA DE FIGUEIREDO"/>
        <s v="ETSON LUIZ PEREIRA DOS SANTOS"/>
        <s v="ROMERO GUEDES FREIRE"/>
        <s v="DOUGLAS RAPHAEL ALFERES HOLIK"/>
        <s v="DAVID SOARES DOS SANTOS FILHO"/>
        <s v="GILSON OMAR COUTO DA SILVA"/>
        <s v="RAIMUNDO MOREIRA DA SILVA"/>
        <s v="FROTAS DE VEÍCULOS SAO PAULO"/>
        <s v="WENDEL DOS SANTOS RODRIGUES"/>
        <s v="JOSE WILSON VIANA DE SOUZA"/>
        <s v="WOLNEY HENRIQUE CARDOSO ALVES"/>
        <s v="DEIVE TOMAS ALVES"/>
        <s v="PEDRO CELESTINO PINHEIRO FILHO"/>
        <s v="CLODOMIR XAVIER PINHEIRO"/>
        <s v="ALESSANDRO AVELINO DE SOUZA"/>
        <s v="LETICIA LOUREIRO UTIUMI"/>
        <s v="FROTAS DE VEÍCULOS MANAUS"/>
        <s v="MARCELO SOARES DE MELO"/>
        <s v="MAGNO ADRIANO GONCALVES DA SILVA"/>
        <s v="LOGÍSTICA E ALMOXARIFADO SAO PAULO"/>
        <s v="DOUGLAS DE MELO SANCHEZ"/>
        <s v="ANDRE DE LIMA CASTRO"/>
        <s v="AIRTON CESAR ARAUJO SILVA"/>
        <s v="JOAO PAULO PEREIRA DE OLIVEIRA"/>
        <s v="CASA CLIENTE VIVO CAPANEMA"/>
        <s v="HENRIQUE SOARES DE OLIVEIRA"/>
        <s v="RODRIGO QUEIROZ MAIA"/>
        <s v="LEANDRO VILELA DE SA"/>
        <s v="REGINALDO CALAZANS DE AMARAL"/>
        <s v="MARCOS VINICIUS DOS SANTOS ARAUJO"/>
        <s v="ROBSON SALES BRANDAO"/>
        <s v="W NET COM VC"/>
        <s v="PABLO REGO CASTELO BRANCO"/>
        <s v="SAIME DA SILVA OLIVEIRA"/>
        <s v="MATHEUS DA LUZ SOARES"/>
        <s v="GLOBAL COMERCIAL LTDA"/>
        <s v="LEANDRO FARIAS MAYER"/>
        <s v="IVAN MOSAYEC SILVA LIMA"/>
        <s v="ROBERTO BARBOSA PINTO"/>
        <s v="DOUGLAS ALMEIDA BARBOSA"/>
        <s v="ANDERSON GEAN DA SILVA"/>
        <s v="VITOR HUGO SOUSA COSTA"/>
        <s v="ROGERIO GIMENES DO NASCIMENTO"/>
        <s v="IGOR ROCHA DE ARAUJO"/>
        <s v="SAULO COSTA ARAUJO"/>
        <s v="HECTOR DANIEL FERMIN RODRIGUEZ"/>
        <s v="REGINALDO FRANCISCO TROPICO"/>
        <s v="EDER ERNESTO CAMPOLIM"/>
        <s v="DIEGO DOS SANTOS ALMEIDA"/>
        <s v="IGOR FERREIRA SILVA"/>
        <s v="JANIO JOSE DOS REIS"/>
        <s v="ERIC VINICIUS OLIVEIRA ROCHA"/>
        <s v="NICHOLAS FERNANDES ANDRADE DA SILVA"/>
        <s v="FARLEI DOS REIS PEREIRA DE OLIVEIRA"/>
        <s v="HUDISON FLAVIO RIBEIRO FILHO"/>
        <s v="PABLO SANTOS SILVA"/>
        <s v="FABIANO ALVES E SOUZA"/>
        <s v="PEDRO LIBANIO DA SILVA JUNIOR"/>
        <s v="LUCAS BATISTA SOARES"/>
        <s v="JUNIOR AGUIAR MOURA"/>
        <s v="FLORISVALDO APARECIDO POLEGATTI"/>
        <s v="ATILA DE MELO REIS"/>
        <s v="REGIS SOUZA DE LIMA"/>
        <s v="ANDERSON COELHO CARNEIRO"/>
        <s v="GENIVALDO DOS SANTOS DE SOUSA"/>
        <s v="WELLINGTON NASCIMENTO DOS SANTOS"/>
        <s v="JOSIEL DE CAMPOS LEMES"/>
        <s v="SIDNEY JOSE ALVES DOS SANTOS"/>
        <s v="AKAWAN DA SILVA SANTOS"/>
        <s v="JOSE ALEXANDRE DE FREITAS CAMARGO"/>
        <s v="JOSE ISAAC MELO MACHADO GONZAGA"/>
        <s v="GUILHERME HENRIQUE MENDES NERES"/>
        <s v="CLAUDIO DOS SANTOS SILVA"/>
        <s v="LUIZ CARLOS DOS SANTOS JUNIOR"/>
        <s v="LUIZ PEDRO DA ROSA"/>
        <s v="MANUTENÇÃO ACESSO-VIVO SERRA"/>
        <s v="JEFFERSON BARBOSA DO NASCIMENTO"/>
        <s v="MARCELO ADRIANO SILVA"/>
        <s v="GILBERTO VELOSO LEAL"/>
        <s v="CARLOS ROBERTO DIAS MODESTO"/>
        <s v="CASA CLIENTE VIVO SERRA"/>
        <s v="MAYCON APARECIDO FERREIRA GOMES"/>
        <s v="BRUNO RIBEIRO LEMOS DA SILVA"/>
        <s v="ADSON CARIANHA SANTANA"/>
        <s v="GABRIEL SOUSA SILVA DE CARVALHO"/>
        <s v="TIAGO DE JESUS OLIVEIRA"/>
        <s v="JEVERSON FERREIRA FRANCA"/>
        <s v="ANDERSON DOS SANTOS BISPO"/>
        <s v="ITALO RIOS CORDEIRO"/>
        <s v="ADEMIR DE ALMEIDA RODRIGUES"/>
        <s v="ADRIANO RODRIGUES PENUTTE"/>
        <s v="RAFAEL SANTOS OLIVEIRA"/>
        <s v="CASA CLIENTE VIVO CUIABA"/>
        <s v="ALEXANDRE SANTANA SANTOS"/>
        <s v="LUCAS NERES DANTAS CAIRES"/>
        <s v="FLAVIO GOIS DE DEUS"/>
        <s v="DANIEL SOARES DE SOUZA"/>
        <s v="ANDRE PEREIRA DA SILVA"/>
        <s v="IGOR DOS SANTOS VASCONCELOS"/>
        <s v="CARLOS AUGUSTO PEDROSO RIBEIRO BORGES"/>
        <s v="DYHEGO HENRIQUE SOARES"/>
        <s v="REGIMAR DE SOUZA SANTOS"/>
        <s v="WESLEY SOUSA DE CARVALHO"/>
        <s v="JANDER HILTON RODRIGUES FLORES"/>
        <s v="FELIPE QUEIROZ DE OLIVEIRA"/>
        <s v="FERNANDO SANTOS SALES"/>
        <s v="JEFFERSON SANTOS DA ENCARNACAO"/>
        <s v="JOSEVALDO DA CONCEICAO SANTANA"/>
        <s v="ANTONIO CLAUDIO DA SILVA TEIXEIRA"/>
        <s v="MAICON PEREIRA BARROS"/>
        <s v="LEANDRO MOURA SAO JOSE"/>
        <s v="RENATO GOMES DE OLIVEIRA"/>
        <s v="RUBENS DIOGENS SILVA"/>
        <s v="ROBERTO MOURA FERREIRA"/>
        <s v="WAGNER BARTOLOMEU MOREIRA DA CRUZ"/>
        <s v="CARLOS MAGNO DE JESUS GOMES"/>
        <s v="VALDEILTON BERTO DA SILVA FILHO"/>
        <s v="WALTER GONCALVES CIQUEIRA JUNIOR"/>
        <s v="MARCOS DOS SANTOS REIS"/>
        <s v="LUAN VICTOR CRISOSTOMO DOS SANTOS"/>
        <s v="GEOVANNI RODRIGUES DOURADO"/>
        <s v="HERCULES RAMOS DA SILVA"/>
        <s v="JENILSON CERQUEIRA PINHEIRO DA SILVA"/>
        <s v="ALEX RONDINELE TOMAZ CRISPIM"/>
        <s v="ITALO REINAN VERGNE DOS REIS"/>
        <s v="KELVIN CLEITON DE ABREU CRUZ"/>
        <s v="CARLOS ROBERTO MOREIRA"/>
        <s v="TARCISIO MORAIS SILVA"/>
        <s v="HAMILTON CHAVES SANTOS"/>
        <s v="ELIAS SANTANA PINTO"/>
        <s v="EDERSON FABRICIO DA SILVA"/>
        <s v="ANDREIA MOREIRA DOS SANTOS"/>
        <s v="CLAUDIVAN LEAL DA SILVA"/>
        <s v="UZIEL BURTON DE CAMPOS"/>
        <s v="GABRYEL PESSOA IVAQUIA"/>
        <s v="KLEBER CUNHA DE SOUZA"/>
        <s v="JANDERSON MOREIRA DOS REIS"/>
        <s v="IRAN COSTA CASTRO JUNIOR"/>
        <s v="ANTONIO SANTIAGO REGIS DE JESUS"/>
        <s v="PHILIPE NATHAN FERNANDES ALVES"/>
        <s v="LUIZ FERNANDO GOMES CAMARGO"/>
        <s v="WESLEY SILVA SANTOS"/>
        <s v="PABLO HENRIQUE ROSA DOS SANTOS"/>
        <s v="SILMAR GOMES CANCELA"/>
        <s v="SIDINEI ROBERTO DE JESUS COELHO"/>
        <s v="HERMESON KENED TAVARES"/>
        <s v="NELSON PIQUET SILVA FELIX"/>
        <s v="MARCOS ANTONIO FERNANDES DE SOUZA"/>
        <s v="NATANAEL DE ALMEIDA GAMA"/>
        <s v="CLEITON COSTA DO NASCIMENTO"/>
        <s v="MARCOS SILVA SOUZA"/>
        <s v="JOAO VITOR BARRETO ALMEIDA"/>
        <s v="LUCIANO SANTOS DO NASCIMENTO"/>
        <s v="JEORBSON NERES CRUZ"/>
        <s v="PEDRO HUGO OLIVEIRA SANTANA NINCK"/>
        <s v="BRUNO WILLIAM OLIVEIRA SANTOS"/>
        <s v="GABRIEL SERAFIM OLIVEIRA"/>
        <s v="FRANCISCO CARLOS SANTOS LIMA"/>
        <s v="JURANDIR DO NASCIMENTO JUNIOR"/>
        <s v="JOILSON DA CRUZ SANTANA"/>
        <s v="JONATHAS FERREIRA DA SILVA"/>
        <s v="HELIO FERREIRA SAMPAIO"/>
        <s v="LUCAS ALVES DE FREITAS"/>
        <s v="CARLOS EDUARDO TOBIAS DE SOUZA"/>
        <s v="KAYQUE PALMEIRA SOUSA"/>
        <s v="REGINALDO DOS SANTOS"/>
        <s v="MARCELO FRANCISCO DE OLIVEIRA FILHO"/>
        <s v="JOAO MATEUS BATISTA GOMES MOREIRA"/>
        <s v="ODAIR GONCALVES DA SILVA"/>
        <s v="ITALO BRUNO COSTA SANTANA"/>
        <s v="REGINALDO ARAUJO DOS SANTOS"/>
        <s v="CLEBER DOS SANTOS ROSA JUNIOR"/>
        <s v="JONATHAN SIQUEIRA FERNANDES"/>
        <s v="ROGERIO CRUVINEL DE SOUSA"/>
        <s v="JEFFERSON DOS SANTOS MENEZES DA SILVA"/>
        <s v="PAULO HENRIQUE BARROS LIMA"/>
        <s v="GABRIEL FIDELIS CARDOSO DE SOUZA"/>
        <s v="DARLIVAN DE JESUS SILVA"/>
        <s v="MARCIO DA FONSECA GALINDO"/>
        <s v="EDWAN LOPES QUARESMA"/>
        <s v="CARLOS ROBERTO DE AGUIAR"/>
        <s v="LEONARDO DE FREITAS ROMAO"/>
        <s v="SIDINEI NIUMAR WALACHESKI"/>
        <s v="RENAN JULIANO RIBEIRO"/>
        <s v="FABIO VIEIRA SANTANA"/>
        <s v="OSVALDO RIBELLA DA SILVA VASQUES"/>
        <s v="JHONATHAN DE OLIVEIRA CHAGAS"/>
        <s v="HAROLDO BARBOSA MOTA"/>
        <s v="ROGERIO PEREIRA DOS SANTOS COSTA"/>
        <s v="FABIO LASCOSCH COSTA 21381013805"/>
        <s v="FABIO TADEU SOLA"/>
        <s v="VICENTE FERREIRA DO NASCIMENTO NETO"/>
        <s v="JORGE DA SILVA BALDEZ FILHO"/>
        <s v="FABIO ALVES BARBOSA"/>
        <s v="WARLISSON BRITO FERREIRA"/>
        <s v="EDUARDO SOARES DA ROCHA"/>
        <s v="THIAGO FERNANDO DOS SANTOS NUNES"/>
        <s v="WANILSON VIEIRA SILVEIRA"/>
        <s v="WEMERSON SOUSA MATIAS"/>
        <s v="EDINANDES MARTINS OLIVEIRA"/>
        <s v="ALEXANDRE MAGNO DIAS DOS SANTOS"/>
        <s v="ALISSON TEMOTEO SANTOS"/>
        <s v="WELINGTON NUNES GONZAGA"/>
        <s v="LEANDRO RODRIGO DE VASCONCELLOS"/>
        <s v="CASA CLIENTE VIVO SAO PAULO"/>
        <s v="JULCIMAR MACIEL DE LIMA"/>
        <s v="EDILSON ALVES DE SOUZA"/>
        <s v="FROTAS DE VEÍCULOS CURITIBA"/>
        <s v="RENATO CORDEIRO"/>
        <s v="DIEGO RICARDO RAMOS"/>
        <s v="MAURICIO OLIVEIRA DE SOUZA"/>
        <s v="PAULO HENRIQUE COSTA"/>
        <s v="LUCAS BORGES DE LIMA"/>
        <s v="MARCOS ANTONIO CAMARGO VEIGA"/>
        <s v="YURI MIGUEL CABRAL DE MIRANDA"/>
        <s v="RENAN MOITINHO DE ALMEIDA"/>
        <s v="ALISSON CRISTIANO DA SILVA"/>
        <s v="LEONARDO AMARAL DE OLIVEIRA"/>
        <s v="DANIEL PEDROSO CAMPANHA"/>
        <s v="CARLOS SILVIO NERES BARBOSA"/>
        <s v="WILLIAM MACHADO DOS SANTOS"/>
        <s v="RODRIGO GOMES DA SILVA"/>
        <s v="JORGE MATSUO TANAKA"/>
        <s v="ROGERIO JESUS DOS SANTOS"/>
        <s v="JOAO MIGUEL FERNANDES ASSIS"/>
        <s v="DANIMAR DA SILVA"/>
        <s v="WILLIAN DE LIRA PESSOA"/>
        <s v="JONAS RODRIGUES DO VALE"/>
        <s v="ANTONIO RODRIGUES DE OLIVEIRA"/>
        <s v="LAYLSON DA SILVA OLIVEIRA"/>
        <s v="RAIMUNDO BARBOSA FILHO"/>
        <s v="ILSON JOSE DA SILVA"/>
        <s v="LUCAS RAFAEL PEREIRA ALQUIMIN"/>
        <s v="PEDRO NETO MIRANDA DA SILVA"/>
        <s v="KELVEEN SAGRILO CLEMENTE"/>
        <s v="VINICIUS PEREIRA DE ANDRADE"/>
        <s v="IVAN FELICIANO DE ANDRADE"/>
        <s v="JORGE CLAUDIO ZARATE SAROBE"/>
        <s v="PAULO HENRIQUE TEIXEIRA DE MOURA"/>
        <s v="DANILO PEREIRA NOVAES"/>
        <s v="HENRIQUE BARBOSA DA SILVA"/>
        <s v="CLEISON DE LIMA ARAUJO"/>
        <s v="MARCIO GOES DE MATOS"/>
        <s v="ALMIR DIAS DE MIRANDA"/>
        <s v="CLERISTON CUNHA SANTOS"/>
        <s v="LUCAS VICENTE DE PAULA"/>
        <s v="PAULO ENRIQUE NAVARRO"/>
        <s v="JULIO DE MELO NETO"/>
        <s v="PABLO ARAUJO E SILVA"/>
        <s v="ISMARILDO IVASKIO"/>
        <s v="SERGIO MARINO"/>
        <s v="MANUTENCAO LIGGA CASCAVEL"/>
        <s v="BRUNO SANTOS DO VALE"/>
        <s v="CARLOS HENRIQUE LOPES DA ROCHA"/>
        <s v="MARCOS VINICIUS SANTOS"/>
        <s v="JANDER JUNIOR INACIO PRATES"/>
        <s v="MICHEL GOMES DO NASCIMENTO"/>
        <s v="PAULO HENRIQUE SILVA LEITE"/>
        <s v="LAWRENCE LUIZ VIEIRA FERREIRA"/>
        <s v="GESIEL DE ALMEIDA SILVA"/>
        <s v="FRANCISCO PEREIRA DA ROCHA"/>
        <s v="RALPH MAXWELL DE SOUSA JESUS"/>
        <s v="WENDELL BASTOS GONCALVES"/>
        <s v="PATRICK ANICETO MARTINS"/>
        <s v="JORGE LUCAS MARTINS"/>
        <s v="MANUTENÇÃO ACESSO-VIVO UBERLANDIA"/>
        <s v="JOSE ARNAUD JANUARIO DA SILVA JUNIOR"/>
        <s v="CASA CLIENTE-VIVO GOIANIA"/>
        <s v="ROBERTO DE ASSIS JUNIOR"/>
        <s v="VARLEY DIAS COSTA"/>
        <s v="WIN TELECOM LTDA"/>
        <s v="CARLOS HENRIQUE CORREA DE SOUZA"/>
        <s v="CLEVERSON DAMIAO GOMES"/>
        <s v="NATHAN DA SILVA"/>
        <s v="LEANDRO SILVA DAMASCENO"/>
        <s v="JEAN VITOR DANIELUK"/>
        <s v="EDSON BRUNO MORELATO"/>
        <s v="MANUTENCAO FO   BACKBONE TIM JOACABA"/>
        <s v="CIRINEU FIDELES ARRUDA"/>
        <s v="SILVIO FELDE"/>
        <s v="WILLAMES DE OLIVEIRA MOURA"/>
        <s v="RODRIGO SILVA DOS SANTOS"/>
        <s v="CLAUDIO DE SOUZA PEREIRA"/>
        <s v="CLEVERTON SZENCZUK"/>
        <s v="TIAGO BARRETO FERREIRA PORTO"/>
        <s v="DANIEL LOPES CARDOSO"/>
        <s v="LEONARDO APARECIDO DE ANDRADE"/>
        <s v="DANIEL FERREIRA SILVEIRA"/>
        <s v="CLAYTON CASTRO DO VALE"/>
        <s v="FILIPE PROSPERO NISHIKAWA"/>
        <s v="CLAUDIO ROBERTO OLIVEIRA"/>
        <s v="RENATO APARECIDO DOS SANTOS"/>
        <s v="JULIANO NASCIMENTO COIMBRA"/>
        <s v="RAFAEL MORAIS JANUARIO"/>
        <s v="JOSE RAMON DE SOUSA CHAVES"/>
        <s v="CARLOS EDUARDO ROCHA VIEIRA"/>
        <s v="ROBERTO DA SILVA LOPES"/>
        <s v="JAMISON ELVIS SILVA LIMA"/>
        <s v="CAIO EDUARDO NOBRE RAMOS"/>
        <s v="ALESSANDRO DOS SANTOS CORREIA"/>
        <s v="ALEX SANTOS OLIVEIRA"/>
        <s v="AROLDO DE CASTRO TAVARES"/>
        <s v="FABIO JUNIOR INACIO RICARDO"/>
        <s v="LEONARDO FERNANDO GONCALVES SOUSA"/>
        <s v="GEDEON SILVA DIAS"/>
        <s v="PAULO CESAR DE SOUSA PAIVA"/>
        <s v="THALYSON RAMON COSTA ROCHA"/>
        <s v="ANDERSON DANIEL DE OLIVEIRA MOREIRA"/>
        <s v="ALEX LEMES LOPES"/>
        <s v="WILLIAN CATHRINE DUQUE SILVA"/>
        <s v="RAFAEL SOUSA DA CUNHA"/>
        <s v="FELIPE RODRIGO RODRIGUES"/>
        <s v="REIS MAGNO BARBOSA"/>
        <s v="ANDRE FURQUIM DE OLIVEIRA"/>
        <s v="ANDERSON TADEU IECKES"/>
        <s v="EDMUR LUIZ FERREIRA DA SILVA"/>
        <s v="FERNANDO JOSE RIBEIRO"/>
        <s v="ROSIVAL JESUS BAIANO"/>
        <s v="LUCIANE DA SILVA OLIVEIRA"/>
        <s v="RAFAEL DE ALMEIDA FORATINI"/>
        <s v="MARCELO LOPES DOS SANTOS"/>
        <s v="ARTUR JUNIOR DE OLIVEIRA DO ESPIRITO SANTO"/>
        <s v="DIOGO HENRIQUE MARCONDES"/>
        <s v="LEANDRO AUGUSTO DA SILVA"/>
        <s v="DORIVAL WEINGARTNER FILHO"/>
        <s v="ANDRE MORETTI DROYK"/>
        <s v="ELIAS FERREIRA SALVINO DA SILVA"/>
        <s v="DOUGLAS RIBEIRO DOS SANTOS"/>
        <s v="FABRIZIO BORGES DE MORAIS"/>
        <s v="KLEBER JORGE LITFALA"/>
        <s v="ANDERSON JULIAN ESTEVÃO"/>
        <s v="FABIO GONZAGA"/>
        <s v="MATHEUS RODRIGUES MONTE"/>
        <s v="RODOLFO RONDINONE"/>
        <s v="MARCELO VALLADA"/>
        <s v="MANUTENCAO LIGGA PONTA GROSSA"/>
        <s v="FABIO DE OLIVEIRA NEVES"/>
        <s v="RAFAEL DA SILVA"/>
        <s v="CARLOS AUGUSTO BRITO CAVALCANTE"/>
        <s v="DANGELES DOS SANTOS SOUZA"/>
        <s v="ERNANDES BRAGA DA SILVA"/>
        <s v="DIONE LOPES VASCAO"/>
        <s v="ANDRE DE SOUZA MARQUES"/>
        <s v="GABRIEL CUNICO FELISBINO"/>
        <s v="FERNANDO EFRAIN SANCHEZ MOSQUERA"/>
        <s v="RODRIGO FERNANDES DA SILVA"/>
        <s v="ALDEMIR BATISTA COSTA"/>
        <s v="MARCIA HUNGRIA MAGALHAES"/>
        <s v="MAURICIO PINTO NOBRE"/>
        <s v="ALENCAR RAZADOR"/>
        <s v="JOSE CARLOS DE ARAUJO SOUZA"/>
        <s v="CESAR DA SILVA JERONIMO"/>
        <s v="JULIO CESAR RODRIGUES"/>
        <s v="LUAN HENRIQUE DAMASCENO DE SOUZA"/>
        <s v="RODRIGO FAGUNDES RIBEIRO"/>
        <s v="ALEXANDRE LUIS BORZAGA"/>
        <s v="LUIS GUSTAVO MARTINS PINTO"/>
        <s v="GERMANO HENRIQUE CORADINI"/>
        <s v="GUSTAVO ALVES DE ABREU"/>
        <s v="FABIO ALVES MESSIAS"/>
        <s v="ROGERIO PEIXOTO DE ANDRADE"/>
        <s v="GABRIEL LISBOA FERREIRA"/>
        <s v="CESAR AUGUSTO MELO HOENISCH"/>
        <s v="EVERTON JACOMINI SIPLIANO"/>
        <s v="SOCRATES OLIVEIRA"/>
        <s v="RAMIRES DA ROSA SONAI"/>
        <s v="FROTAS DE VEÍCULOS JOINVILLE"/>
        <s v="MATEUS LEMES"/>
        <s v="JOSE GILDO GOES DE JESUS"/>
        <s v="JONATAN DOMINGOS DE OLIVEIRA"/>
        <s v="ILSOMAR ALVES RIBEIRO"/>
        <s v="EDUARDO CHAVES CINTRA"/>
        <s v="EDSON LUIZ FREITAS DOS SANTOS"/>
        <s v="VLADEMIR CORREA POSTIGLHONE"/>
        <s v="SILVIO ALENCAR FERREIRA NEPUMOCENO"/>
        <s v="SANDRO CARVALHO DOS SANTOS"/>
        <s v="RAFAEL SOUZA"/>
        <s v="FABIANO OLIVEIRA DE MELLO"/>
        <s v="MANUTENÇÃO FO - BACKBONE-TIM PORTO ALEGRE"/>
        <s v="MERI ANDREI ZUCCO"/>
        <s v="MARCELO LEITAO DA SILVA"/>
        <s v="GABRIEL RIBEIRO DORIA"/>
        <s v="LUIS ALBERTO FELIX DA ROSA"/>
        <s v="LUIGI AIRES CABALDI"/>
        <s v="JULIANO MOERSCHBERGER DO NASCIMENTO"/>
        <s v="FABIO SANTOS DE ALMEIDA"/>
        <s v="DEIVIS BARBOZA RACHINHAS"/>
        <s v="CRISTIANO SOEIRO DA ROSA"/>
        <s v="ANDRE LUTTIG"/>
        <s v="ANDRE LUIZ DIEHL"/>
        <s v="JHONNY KEIFER GOWERT REGO"/>
        <s v="MARCELO CUNHA DE SENA"/>
        <s v="ADRIANO DE SOUZA FRANCO"/>
        <s v="GERSON DE LIMA"/>
        <s v="KLEITON APARECIDO CHAMBERLAIN"/>
        <s v="JONAS ALVES DA CRUZ"/>
        <s v="MANUTENCAO PLANTA INTERNA TIM CASCAVEL"/>
        <s v="RODRIGO FRANCISCO DE ALMEIDA"/>
        <s v="PAULO CEZAR BATISTA"/>
        <s v="DIEGO BORGE DOS SANTOS"/>
        <s v="FERNANDO GARCIA DA SILVA"/>
        <s v="CARLOS GONZALES AMORIM"/>
        <s v="ALEX WILLIAN DOS SANTOS"/>
        <s v="ALDIR DA SILVA SANCHES"/>
        <s v="ADEMIR MAGAGNIN PRZYVARA"/>
        <s v="EDVALTE RIBEIRO DE LIMA"/>
        <s v="DENILSON DO NASCIMENTO GOMES"/>
        <s v="MOISES GOMES BARROSO"/>
        <s v="PEDRO SOARES JUNIOR"/>
        <s v="MARCIO NOSETE"/>
        <s v="LICANOR SOARES"/>
        <s v="MARCIO RODRIGO TROVO"/>
        <s v="KLEBER WILLIAN JESUS BATISTA DOS SANTOS"/>
        <s v="JOSE VALDIR SIMAO JUNIOR"/>
        <s v="JOAO PAULO FAGUNDES"/>
        <s v="EDSON DE LIMA"/>
        <s v="ALEXANDRE HENRIQUE"/>
        <s v="ALEXANDRE VERAS RE"/>
        <s v="FABIO RAFAEL RIBEIRO"/>
        <s v="RODRIGO LENZ"/>
        <s v="ADRIANO RODRIGUES DOS SANTOS"/>
        <s v="ADRIANO GIACOMOLLI"/>
        <s v="RAILAN NASCIMENTO LEMOS"/>
        <s v="MATEUS SOUSA MEIRELES"/>
        <s v="IGOR NUNES COSTA"/>
        <s v="DANIEL DA COSTA"/>
        <s v="JOSE HENRIQUE DOS SANTOS FERREIRA"/>
        <s v="HALEX ANTONIO HONORATO RIBEIRO"/>
        <s v="CASA CLIENTE VIVO CANAA DOS CARAJAS"/>
        <s v="GLEDILSON DE SOUZA RODRIGUES"/>
        <s v="PAULO SERGIO SOUSA DOS SANTOS"/>
        <s v="ANTONIO NUNES BEZERRA NETO"/>
        <s v="GABRIEL ARAUJO MENESES"/>
        <s v="SAMUEL ANDRADE DO AMARAL"/>
        <s v="RAFAEL ANASTACIO SILVA"/>
        <s v="ALAN GLORIA MONIS"/>
        <s v="CASA CLIENTE VIVO PARAGOMINAS"/>
        <s v="ALTAY JULLIO SALES FONTENELE"/>
        <s v="MARCIO DE SOUSA CONCEICAO"/>
        <s v="CASSIOS CLAY VELASCO OLIVEIRA"/>
        <s v="ADAIR JOSE COSTA DOS REIS"/>
        <s v="WENDER BARBOSA FERREIRA"/>
        <s v="MAIKON DE OLIVEIRA SILVA"/>
        <s v="JOSUE BORGES SOUSA"/>
        <s v="FRANCISCO ALVES DE MORAES"/>
        <s v="MARCOS JOSE EUGENIO PRAZERES ROCHA FILHO"/>
        <s v="DELSON LUIS SILVEIRA DA SILVA JUNIOR"/>
        <s v="PAULO VICTOR BEZERRA GUEDES"/>
        <s v="RODRIGO DA CUNHA PINTO"/>
        <s v="LEONARDO DA CONCEICAO DA SILVA GONCALVES JUNIOR"/>
        <s v="JOSE BRAZ FONSECA DA SILVA"/>
        <s v="SANDRO MILANSKI"/>
        <s v="LEANDRO DE MENEZES OLIVEIRA"/>
        <s v="JOSE FRANCISCO DA SILVA SANTOS"/>
        <s v="NILTON SA DE SOUSA"/>
        <s v="WANDER DA CUNHA MACHADO"/>
        <s v="JEREMIAS OLIVEIRA DA SILVA"/>
        <s v="JOSE AILTON MIRANDA"/>
        <s v="EDIVALDO BARROS DA COSTA"/>
        <s v="DARLISSON MOTA FERNANDES"/>
        <s v="WALDINEY CASTRO MACIEL"/>
        <s v="MATHEUS GUIMARAES MARQUES"/>
        <s v="ANDRE RODRIGUES BEZERRA"/>
        <s v="IMPLANTACAO VIVO ANANINDEUA"/>
        <s v="THIAGO GOIS PEDROSA"/>
        <s v="EMANUEL MONTEIRO DE LIMA JUNIOR"/>
        <s v="JORGE ANTONIO DA SILVA JUNIOR"/>
        <s v="HAROLDO DOS SANTOS SOUSA REIS JUNIOR"/>
        <s v="ELTON SANTOS REIS"/>
        <s v="SAMUEL VILARINS CANAVIEIRA"/>
        <s v="RUBENS MANASSES PINHEIRO"/>
        <s v="LEANDRO ALMEIDA LEAL"/>
        <s v="ROBSON MONTEIRO RIBEIRO"/>
        <s v="JOSE FERNANDO ALVES DOS SANTOS"/>
        <s v="RENATO VIANA CARVALHO"/>
        <s v="REGIANE DO SOCORRO CABRAL SERRAO"/>
        <s v="PAULO HENRIQUE SANTOS MARVAO"/>
        <s v="RAPHAEL RICARDO NASCIMENTO ALMEIDA"/>
        <s v="EDIVANDRO DA SILVA PEREIRA"/>
        <s v="NILSON FERREIRA BRITO"/>
        <s v="DANIEL MONTEIRO FRANCO"/>
        <s v="OTONIEL OLIVEIRA DE OLIVEIRA"/>
        <s v="PEDRO PAULO BARBOSA MENEZES"/>
        <s v="MULLER RIBEIRO DOS SANTOS"/>
        <s v="JERONIMO FRANK PAIXAO MONTEIRO"/>
        <s v="NIZOMAR LIMA SOARES JUNIOR"/>
        <s v="MARCELO SOUZA DA SILVA"/>
        <s v="RENILSON CARVALHO CALDAS"/>
        <s v="EDSON REGO DIAS JUNIOR"/>
        <s v="MARLON DOUGLAS CASTRO MARTINS FILHO"/>
        <s v="LUCIANO PINHEIRO COSTA"/>
        <s v="LUAN FERREIRA DA SILVA"/>
        <s v="NATANAEL COSTA SANTOS"/>
        <s v="LEONALDO DOS SANTOS POMPEU"/>
        <s v="ADLER DE SOUSA LIMA"/>
        <s v="LEIS SOUZA BARATA"/>
        <s v="VICTOR HUGO ROLON ALMEIDA"/>
        <s v="JOSE MARLON DE BRITO LIMA"/>
        <s v="ANDERSON BARBOSA MESQUITA"/>
        <s v="SIDNEY ANDRE DAMASCENO DOS SANTOS"/>
        <s v="JEFFERSON SOMBRA PINHEIRO"/>
        <s v="RENISON FIGUEIREDO RIBEIRO"/>
        <s v="ITAMAR BRITO DOS SANTOS"/>
        <s v="FRANKLIM CONCEICAO DA SILVA"/>
        <s v="GUSTAVO QUEIROZ MAGALHAES"/>
        <s v="FABIO RAMOS BARBOSA"/>
        <s v="WESLEY DA SILVA NASCIMENTO"/>
        <s v="WIRLEY RODRIGUES QUEIROZ"/>
        <s v="MARCIANO MATIAS DA SILVA"/>
        <s v="FABIANO PEREIRA RIBEIRO"/>
        <s v="EVERSON EDSON DIAS DUARTE"/>
        <s v="MANOEL VICTOR LOPES"/>
        <s v="EDUARDO ARAUJO FERREIRA"/>
        <s v="WILLIAM FERREIRA CORREIA"/>
        <s v="GILSON PAIXAO FERREIRA DE OLIVEIRA"/>
        <s v="RONALDO TEIXEIRA LAMEIRA"/>
        <s v="DEYVIDE WAGNER FERREIRA DE OLIVEIRA"/>
        <s v="WAGNER LEANDRO RIBEIRO DA COSTA"/>
        <s v="BRUNO ROBERTO BARREIRINHAS SOUZA"/>
        <s v="ADILSON ALVES DE OLIVEIRA"/>
        <s v="ANTONIO CARLOS SANTOS DA SILVA"/>
        <s v="ANDRE FELIPE DA COSTA FERREIRA"/>
        <s v="ANDERSON MATOS COSTA"/>
        <s v="ZIZINO ARAUJO FREITAS"/>
        <s v="ANDERSON CLAYTON COELHO PINHEIRO"/>
        <s v="ANTONIO CEZAR FERREIRA LIRA"/>
        <s v="ALEXSANDRO DA SILVA ALMEIDA"/>
        <s v="CARLOS DIEGO NOBRE DA SILVA"/>
        <s v="ALENILSON MONTEIRO DO NASCIMENTO"/>
        <s v="ALBERTO MARTINS DO AMARAL"/>
        <s v="DAVID CABRAL DOS SANTOS"/>
        <s v="ALAN KENEDY DE ALCANTARA BARROSO"/>
        <s v="LUIZ OTAVIO LOUREIRO MONTEIRO"/>
        <s v="FABRICIO DE SOUSA SOBRINHO"/>
        <s v="WENDHELL THADEU BARBOSA FARIAS"/>
        <s v="ALAN RIBEIRO DOS SANTOS"/>
        <s v="EVERTON DO ROSARIO PIRES"/>
        <s v="PAULO RICARDO FONSECA LIMA"/>
        <s v="GEORGE ALAN CASTRO DE SOUZA"/>
        <s v="WANDERLEY BARBOSA MENEZES"/>
        <s v="ADILON SOUZA SPINOSA"/>
        <s v="SANDRO ANDRE SILVA MESQUITA"/>
        <s v="ELTHON GONCALVES DE ANDRADE"/>
        <s v="MANUTENÇÃO ACESSO-VIVO ANANINDEUA"/>
        <s v="ANTONIEL LIMA SOARES"/>
        <s v="JEFERSON DENZER"/>
        <s v="THIAGO DA SILVA NEVES"/>
        <s v="RONALDO HONORIO DA SILVA"/>
        <s v="LYMDYBERG DO CARMO FERREIRA"/>
        <s v="DIEGO SIQUEIRA DOS SANTOS"/>
        <s v="MAX VINICIUS SILVA SANTOS"/>
        <s v="ANIBAL MARTINS BAIVE"/>
        <s v="ROSEMAR SANTOS DE OLIVEIRA"/>
        <s v="SAMUEL FERREIRA DE SENA PEREIRA"/>
        <s v="ROBERTO ARGUELHO BRAGA"/>
        <s v="ANTONIO MARQUES SANTOS SILVA"/>
        <s v="CASA CLIENTE VIVO SINOP"/>
        <s v="LEANDRO VIEIRA"/>
        <s v="ROBSON KAYK DE SOUZA PORTO"/>
        <s v="AYRTON MARCAL MARIANO"/>
        <s v="GEOVANE GONCALVES DA SILVA"/>
        <s v="JOSE LUIZ LOURENCO GUIMARAES"/>
        <s v="KAIO RAMIRO DE ALMEIDA GOMES"/>
        <s v="ANDREISSON GERMANO DOS SANTOS"/>
        <s v="MARCELO HONORIO DA SILVA"/>
        <s v="JOAO LEOPOLDINO FERREIRA JUNIOR"/>
        <s v="CAILY VINICIUS REIS GUEDES"/>
        <s v="BRUNO HENRIQUE DA SILVA"/>
        <s v="EMERSON RAFAEL SILVA DE LIMA"/>
        <s v="LUCAS WENDER SANTOS"/>
        <s v="KERLLON SAGRILO CLEMENTE"/>
        <s v="JEAN CARLOS VASCONCELOS"/>
        <s v="UERMERSON RODRIGUES SILVA"/>
        <s v="FROTAS DE VEÍCULOS RONDONOPOLIS"/>
        <s v="NERIONILSON JUNIOR ALVES DE OLIVEIRA"/>
        <s v="NOE DOS SANTOS BALIEIRO"/>
        <s v="EVERTON OLIVEIRA DOS SANTOS"/>
        <s v="RAILAN DA LUZ DA SILVA"/>
        <s v="WALDINEI HELIO IFRAN"/>
        <s v="FABIO RENATO DE OLIVEIRA"/>
        <s v="JHONATTAN CLEYTON PEREIRA DA SILVA"/>
        <s v="ROGERIO DE SOUZA PEREIRA"/>
        <s v="WASHINGTON LUIS ALVES"/>
        <s v="HUGO ALEXSANDER WIRGUES FREIRE"/>
        <s v="ROBSON FERNANDO CACCIA"/>
        <s v="THIAGO PEREIRA DOS SANTOS"/>
        <s v="VILMO RAMOS DOS SANTOS JUNIOR"/>
        <s v="EDILSON RODRIGUES LIMA"/>
        <s v="JOAO ANDRADE DA ROSA"/>
        <s v="CICERO ANTONIO ARAUJO DOS SANTOS"/>
        <s v="JOAO CARLOS VALADAO BARBOSA"/>
        <s v="EDER CRISTIANO RODRIGUES FLORES"/>
        <s v="WAGNER VERA DOS SANTOS"/>
        <s v="NAUBERT RODRIGUES TEIXEIRA"/>
        <s v="LUIS ARTUR OLIVEIRA DUARTE"/>
        <s v="ALEX MENDONCA DA SILVA"/>
        <s v="SALATIEL BURTON DE CAMPOS"/>
        <s v="JOAO PAULO FONSECA DOS SANTOS"/>
        <s v="GERSON LUCIANO ROLDAO DE QUEIROZ"/>
        <s v="LUCIANO JORGE DO CARMO"/>
        <s v="JULIO CESAR DE AVILA CHAVES"/>
        <s v="ADIMAR DE OLIVEIRA PINTO"/>
        <s v="OTAVIO GUILHERME FONSECA DE OLIVEIRA"/>
        <s v="CRISTIANO APARECIDO TEIXEIRA"/>
        <s v="VINICIUS SANTOS AGUILAR"/>
        <s v="DIEGO NASCIMENTO SENA DE SOUZA"/>
        <s v="WILSON ANTONIO BARROS MARQUES"/>
        <s v="DOUGLAS APARECIDO LIMA"/>
        <s v="CESAR DOURADO DE ASSIS"/>
        <s v="CASA CLIENTE VIVO PALMAS"/>
        <s v="CRISTIANO FARINHA CORREA"/>
        <s v="LUCAS ARAUJO MILANI"/>
        <s v="CARLOS HENRIQUE ALVES BELIZARIO"/>
        <s v="LEONARDO VIEIRA DE SOUZA"/>
        <s v="WANDERSON ARAUJO DE LIMA"/>
        <s v="ELISSON GOMES ROSA"/>
        <s v="FROTAS DE VEÍCULOS UBERLANDIA"/>
        <s v="MAYKON DOUGLAS PEREIRA ROMAO"/>
        <s v="OMAR PEREIRA DE OLIVEIRA"/>
        <s v="RAFAEL POLASTRINI SANTOS"/>
        <s v="EDER JUNIO PEREIRA CORTES"/>
        <s v="HENRIQUE RODRIGUES MARTINS CARDOSO"/>
        <s v="RAFAEL DOS SANTOS FERREIRA"/>
        <s v="CASSIO CRUZ MACIEL"/>
        <s v="ANDRE LUIZ FERREIRA DA SILVA"/>
        <s v="GABRIEL FABIANO FERREIRA GONCALVES"/>
        <s v="ALISSON FIGUEREDO SANTOS"/>
        <s v="RENAN DANIEL MACHADO MONTEIRO CARDOSO"/>
        <s v="JADSON AGOSTINHO SMIELEVSKI"/>
        <s v="MARCIO BATISTA DA SILVA"/>
        <s v="HENRIQUE NEVES DE PEDER CARVALHO"/>
        <s v="UBIRATAN GARCIA DE ALMEIDA"/>
        <s v="LEANDRO FERREIRA"/>
        <s v="PEDRO WAGNER GOMES DEOLINDO"/>
        <s v="DAILSON MENINO DE MENESES"/>
        <s v="FELIPE HENRIQUE OLIVEIRA ALVES"/>
        <s v="THIAGO AUGUSTO SIMOES TROSDOLF"/>
        <s v="LUIS CLAUDIO DOS SANTOS SILVA"/>
        <s v="TIAGO FERNANDES DA SILVA"/>
        <s v="CARLOS BRENNON RODRIGUES XAVIER"/>
        <s v="JONATHAS DE OLIVEIRA PAIS"/>
        <s v="ROMILDO FERREIRA DE SOUZA"/>
        <s v="PAULA THAISA FLAVIO SANTOS"/>
        <s v="JACKSON LEAO ROCHA"/>
        <s v="MARCO ANTONIO SOARES SANTOS"/>
        <s v="CASA CLIENTE VIVO MONTES CLAROS"/>
        <s v="RODRIGO AREIAS FRASONI"/>
        <s v="JOAO GLAUBER ALVES SOUTO"/>
        <s v="JOAO PEDRO MORAIS SOARES"/>
        <s v="GASPAR SOARES SILVA"/>
        <s v="PETERSON TAVARES MARTINS"/>
        <s v="FROTAS DE VEÍCULOS MONTES CLAROS"/>
        <s v="CAIO DE AVILA VALENCA"/>
        <s v="CARLOS ADRIANO DA SILVA OLIVEIRA"/>
        <s v="BRUNO FERNANDES PINHEIRO"/>
        <s v="FROTAS DE VEÍCULOS BRASILIA"/>
        <s v="TIAGO DOMINGOS DE FREITAS"/>
        <s v="LUIS ANDRE SOUZA DE OLIVEIRA"/>
        <s v="LUIS FELIPE MENDONCA"/>
        <s v="ELISANDRO ORDENES DO NASCIMENTO"/>
        <s v="GIVANILDO DO NASCIMENTO SILVA"/>
        <s v="ANDRE LUCAS BINDELLI FREITAS"/>
        <s v="MARCORELIO FRANCISCO DOS REIS"/>
        <s v="FRANK SANTANA EVANGELISTA"/>
        <s v="SHERLINGTOM MIGUEL"/>
        <s v="CLEITON BRITO DE SOUSA"/>
        <s v="WILLIAN DE OLIVEIRA SOUZA"/>
        <s v="MICHAEL DIOGO SANTIAGO DA SILVA"/>
        <s v="JUCENILDO MATOS DA SILVA SOUZA"/>
        <s v="JULIO CEZAR ROCHA DE GODOI"/>
        <s v="FRANKLIN FRANCA DA SILVA"/>
        <s v="IGOR PAIVA LOPES"/>
        <s v="RENATO SILVA PEREIRA"/>
        <s v="JUSSIMAR LOPES"/>
        <s v="ROBSON DA VITORIA DA SILVA"/>
        <s v="ADRIANO RIBEIRO PINTO MARCELINO"/>
        <s v="FABRICIO ANTONIO DO NASCIMENTO"/>
        <s v="HENRIQUE EDUARDO DA SILVA LOPES"/>
        <s v="LEONARDO RIBEIRO VASCONCELOS"/>
        <s v="LUCAS ARNAUD SAMPAIO PEDROSA CUNHA"/>
        <s v="MARCO ANTONIO MARQUES URSULINO"/>
        <s v="CLEYTON ASSIS DA SILVA"/>
        <s v="THEODORO COELHO DA SILVA"/>
        <s v="YANN JHOMINY QUEIROZ ABREU"/>
        <s v="PEDRO DE SOUZA ANDRADE"/>
        <s v="MIGUEL ANGELO DE SOUZA MARQUES"/>
        <s v="GIDEONE NASCIMENTO MOURA"/>
        <s v="DANILO LIMA DE SOUZA"/>
        <s v="ALEX SOUZA SANTOS"/>
        <s v="PAULO ROGERIO HERCULANO"/>
        <s v="TICIANO KEVEN PAIXAO DOS SANTOS"/>
        <s v="GABRIEL DOS SANTOS POLICARPO"/>
        <s v="VANDER VIEIRA VAZ"/>
        <s v="DEIVERSON FRANCKLIN FERREIRA"/>
        <s v="ESDRAS RAMOS DA SILVA"/>
        <s v="SAMUEL SANTOS DE SA"/>
        <s v="WANDER FREITAS DE SA"/>
        <s v="ODILOMAR MENDES LOURENCO FILHO"/>
        <s v="KLEYTON SANTOS LIMA"/>
        <s v="ROGERIO RODRIGUES DOS SANTOS"/>
        <s v="PATRICIO MENDES DE OLIVEIRA"/>
        <s v="NOXY ENGENHARIA"/>
        <s v="PEDRO HENRIQUE DOS SANTOS"/>
        <s v="AGUIAR MANOEL DE SOUSA PEREIRA FILHO"/>
        <s v="FRANCISCO ANDERSON DA COSTA FERREIRA"/>
        <s v="HELI CARLOS RODRIGUES MADUREIRA"/>
        <s v="BRUNO LEANDRO ARAUJO PEIXOTO"/>
        <s v="UEMERSON DA SILVA RAMALHO"/>
        <s v="WALKER WILLIAN PEREIRA NUNES DOS SANTOS"/>
        <s v="GABRIEL SOARES DA COSTA"/>
        <s v="MARCOS ANTONIO ALMEIDA SANTANA"/>
        <s v="MARCOS FELIPE ALVES SOUZA"/>
        <s v="ALEX SANDER MOREIRA"/>
        <s v="THIELTON DE PAULA FONCECA"/>
        <s v="EDUARD JOSE OLIVERO PINERO"/>
        <s v="RICHARLINSTON JULIANO REIS PEREIRA"/>
        <s v="VICTOR KHAUAN RUCHINSKI"/>
        <s v="LUCAS VICTOR DA SILVA"/>
        <s v="JESSE CURITIBA SOARES SOUZA"/>
        <s v="MARCIO GLAUBER DOS SANTOS"/>
        <s v="HEILTON SANTOS DA SILVA"/>
        <s v="EURANDI DE JESUS SANTOS FILHO"/>
        <s v="DIEGO PABLO CASTRO PIMENTEL"/>
        <s v="RIAN SILVA DE SOUZA"/>
        <s v="VAGNER PEREIRA DE SOUZA"/>
        <s v="WILAME DE JESUS BARROS MENDONCA"/>
        <s v="VANDO BARBOSA PEREIRA"/>
        <s v="GERALDO MOTA NETO"/>
        <s v="MYCKAELL ELYSYO SILVA LUZ"/>
        <s v="FAGNER DA CRUZ PEREIRA"/>
        <s v="KELVIN CLEBER ASSUNCAO"/>
        <s v="CASA CLIENTE VIVO IMPERATRIZ"/>
        <s v="PEDRO HENRIQUE COSTA DE LIMA"/>
        <s v="SATEC"/>
        <s v="JOSE DE ARIMATEIA FERREIRA DA SILVA JUNIOR"/>
        <s v="JULIO CESAR CANTANHEDE RODRIGUES"/>
        <s v="LUIZ HENRIQUE CRAVEIRO BERTOLAZI"/>
        <s v="ERIVALDO RAMOS BISPO"/>
        <s v="DEYWISON SILVA DO ROSARIO"/>
        <s v="CLODOALDO SOUZA LIMA"/>
        <s v="PAULO ROBERTO SILVA"/>
        <s v="JOSE ESPERIDIAO COSTA SANTOS NETO"/>
        <s v="FRANCK DAVID SOUSA DE OLIVEIRA"/>
        <s v="RAYLSON SILVA DE CARVALHO"/>
        <s v="DENISON SILVA AMORIM"/>
        <s v="HARRISON BARBOSA FONSECA"/>
        <s v="MOISES DOS SANTOS LOPES"/>
        <s v="THASSYO GABRIEL DA SILVA SANTOS"/>
        <s v="RODRIGO AUGUSTO RODRIGUES SANTOS"/>
        <s v="JOSUE DA SILVA CONCEICAO"/>
        <s v="ERICK SILVA FURTADO"/>
        <s v="JOSE MAIA DE OLIVEIRA"/>
        <s v="CLEUBSON DOS SANTOS AZEVEDO"/>
        <s v="GLEYDSON ALLAN BRANDAO SANTOS"/>
        <s v="ELOY BARBOSA SOARES"/>
        <s v="DARLISSON MARINHO TEIXEIRA"/>
        <s v="WESLY ARTHUR FERREIRA COSTA"/>
        <s v="JHONNATAN COSTA PINTO"/>
        <s v="JOSE LEANDRO DA SILVA FERREIRA"/>
        <s v="IAGO COSTA DE SOUZA"/>
        <s v="ISRAEL BARROS MENESES"/>
        <s v="FELIPE GALVAO VALE"/>
        <s v="NATAL DE OLIVEIRA ALMEIDA"/>
        <s v="HANLLISON FRAGA RIBEIRO"/>
        <s v="RAIMUNDO PENHA DOS SANTOS JUNIOR"/>
        <s v="LINCON SERGIO BORGES"/>
        <s v="ADRIANO AIRES DE CARVALHO"/>
        <s v="HAILTON DOS SANTOS MORAES"/>
        <s v="JOSE RIBAMAR MENDES ROCHA"/>
        <s v="PAULO VINICIUS AGUIAR LIMA"/>
        <s v="FENIX INFRAESTRUTURA"/>
        <s v="FLAVIO LIMA SOUZA"/>
        <s v="FELIPE SILVA SANTOS"/>
        <s v="DEYME RONALD ABREU MENDONCA"/>
        <s v="MANOEL FERNANDES LIMA JUNIOR"/>
        <s v="JOSE PEREIRA DA SILVA"/>
        <s v="ESEQUIAS SANTOS RIBEIRO"/>
        <s v="CARLOS HENRIQUE DE OLIVEIRA BARROS"/>
        <s v="DIEGO BARROS SANDES"/>
        <s v="JOAO ROCHA BARROSO"/>
        <s v="DIEGO DOS SANTOS SIQUEIRA"/>
        <s v="JOAO PAULO PEREIRA DE SOUZA"/>
        <s v="MARLISSON MOTA FERNANDES"/>
        <s v="DHIEGO RAPHAEL OLIVEIRA MORAES"/>
        <s v="DANIEL PEREIRA RODRIGUES"/>
        <s v="DELRYCK CUNHA DIAS"/>
        <s v="DANRLLEY MORAES MARTINS"/>
        <s v="GABRIEL VASCONCELOS NERES"/>
        <s v="FRANKLLIN IGOR DE OLIVEIRA MORENO"/>
        <s v="DIEGO SILVA CARDOSO"/>
        <s v="CLAUDEMIR DE SOUZA CAVALCANTE"/>
        <s v="LUANDERSON SOARES COSTA"/>
        <s v="LUCIO DE OLIVEIRA CARDOSO"/>
        <s v="FROTAS DE VEÍCULOS SAO LUIS"/>
        <s v="CAIO JECY BASTISTA DOS SANTOS"/>
        <s v="LUIS FERNANDO SILVA NASCIMENTO"/>
        <s v="MESSIAS FRANCISCO MONTEIRO RIOS"/>
        <s v="ROMULO FERREIRA ALVES"/>
        <s v="MATHEUS COSTA GOMES"/>
        <s v="LIEDSON JOSE SILVA MOTA"/>
        <s v="MARCIO JOSE SILVA DE SOUSA"/>
        <s v="ADRIANO CAZUZA ALVES"/>
        <s v="JARDISON SANTOS PONTES"/>
        <s v="ANTONIO GOMES BRITO CORDEIRO"/>
        <s v="JOHNATHAN HENRIQUE FERNANDES DA SILVA"/>
        <s v="MATHEUS LOUGGAN DE CARVALHO OLIVEIRA"/>
        <s v="GILBERTO NEVES MORAIS"/>
        <s v="ELVES GLEISON FERREIRA SILVA"/>
        <s v="WENNER BRUNO DOS SANTOS GOMES"/>
        <s v="THALISON SANTOS ALMEIDA"/>
        <s v="NEILTON MENDES DOS SANTOS"/>
        <s v="SANTIAGO MOREIRA DA SILVA"/>
        <s v="DANIEL SILVA BARROS"/>
        <s v="RENEE ATAIDE MARINHO"/>
        <s v="MICHAEL ANDRES OSPINA TABORDA"/>
        <s v="MARDONIO LIMA SALES"/>
        <s v="REGIVAL GOMES DE LIMA JUNIOR"/>
        <s v="DANIEL VICENTE LOBATO BRAGA"/>
        <s v="LUIS MIGUEL MUENSTER"/>
        <s v="LUIZ FERNANDO NUNES DA SILVA"/>
        <s v="NILTON CESAR LOPES DA SILVA JUNIOR"/>
        <s v="MAXWELL DE SOUZA MENDONCA"/>
        <s v="LEOMARCOS PAULA DA SILVA"/>
        <s v="RUAN DIAS MOTA"/>
        <s v="PAULO HEBERT FERREIRA MONTEIRO"/>
        <s v="FABIO JUNIOR DA SILVA"/>
        <s v="WESLEY ARAUJO DA SILVA"/>
        <s v="JULIANO FEITOSA DA SILVA"/>
        <s v="PAULO ROBERTO MACHADO"/>
        <s v="JOSE CARLOS DE SOUZA FILHO"/>
        <s v="DOUGLAS MEDEIROS DE SOUZA"/>
        <s v="REGINALDO ALVES DE SOUZA"/>
        <s v="TULIO GOMES FERREIRA"/>
        <s v="CARLOS EDUARDO DOS SANTOS MAURICIO"/>
        <s v="ELTON FERNANDES BRITO"/>
        <s v="VITOR GARCIA RIBEIRO"/>
        <s v="ANTONIO ANDERSON DA CRUZ CABRAL"/>
        <s v="RAMAO WILLIAM CHAVES"/>
        <s v="DEYVID PECHINCHA NASCIMENTO"/>
        <s v="JOAO EVANGELISTA DOS SANTOS"/>
        <s v="MANOEL JOAO SOUSA SOARES"/>
        <s v="MAXIMILIANO DUARTE FERREIRA"/>
        <s v="LINIKER FRANCISCO DA SILVA MATOS"/>
        <s v="DAVI RODRIGUES DA VITORIA"/>
        <s v="RICHARD DE SOUZA LINHARES"/>
        <s v="ALEX JUNIO RAINHA DA SILVA"/>
        <s v="BRUNO FERREIRA DE MACEDO"/>
        <s v="LUCIO FERREIRA DE PAIVA"/>
        <s v="CLEITON CIRILHO FERNANDES"/>
        <s v="ADRIANO CABRAL DE OLIVEIRA"/>
        <s v="ARTHUR NUNES BOTELHO"/>
        <s v="EDMAR RODRIGUES DA SILVA"/>
        <s v="TOMAZ OLIVEIRA ARAUJO DA SILVA"/>
        <s v="ALEF DA SILVA PEREIRA"/>
        <s v="FROTAS DE VEÍCULOS SERRA"/>
        <s v="DOUGLAS LUIS LEITE TERIJE"/>
        <s v="NACISO DA SILVA DA COSTA FILHO"/>
        <s v="JAQUES DOUGLAS GUTEMBERG MESSIAS NASCIMENTO"/>
        <s v="ROSIVAL JOSE FONSECA"/>
        <s v="IPTEL DF"/>
        <s v="LEANDRO MANOEL DA SILVA"/>
        <s v="DIORGELYS CAETANO DE OLIVEIRA"/>
        <s v="RAPHAEL WILSON REIS CUNHA"/>
        <s v="AUNERIO BATISTA DOS SANTOS"/>
        <s v="PAULO HENRIQUE FARIAS MOREIRA"/>
        <s v="ODAILSON EURIPEDES ALVES DOS SANTOS"/>
        <s v="MARLOS NOBRE ARAUJO DA SILVA"/>
        <s v="JUNEO RODRIGUES BOTELHO"/>
        <s v="ILDER OLIVEIRA COSTA"/>
        <s v="FAGNER CINOBELINO DA SILVA"/>
        <s v="LUCAS DANTAS MAMEDE"/>
        <s v="EMERSON SILVINO DOS PASSOS"/>
        <s v="RAFAEL ARES CASTILHO"/>
        <s v="JORGE DELCY DUARTE NOBRE"/>
        <s v="IAGO DE OLIVEIRA COSTA"/>
        <s v="ANDERSON ROGER CARDOSO DA SILVA"/>
        <s v="RAUL LOURENCO DE MOURA"/>
        <s v="ARLISON DE SOUZA RIPARDO"/>
        <s v="CLAUDIO VIEIRA DA COSTA"/>
        <s v="FABIANO CORREIA DE SOUZA"/>
        <s v="LAZARO LEANDRO RAMOS"/>
        <s v="HEMERSON DE OLIVEIRA COSTA"/>
        <s v="EDUARDO ROSENE DE OLIVEIRA"/>
        <s v="DIEGO GOMES SILVA"/>
        <s v="ALEXANDRE BORGES VIANA"/>
        <s v="ANDRE SANTOS RIBEIRO"/>
        <s v="MICHAEL JHONY BALBINO DOS SANTOS"/>
        <s v="WANDERSON GERVASIO GOUVEIA"/>
        <s v="CARLOS EDUARDO MARTINS DA SILVA"/>
        <s v="JONATHAN DA SILVA MACEDO"/>
        <s v="LAZARO JOSE MONTE JUNIOR"/>
        <s v="ALEXANDRO PEREIRA LIMA"/>
        <s v="ALEXANDRO NASCIMENTO DOS REIS"/>
        <s v="LUCAS SOUZA FRANCA"/>
        <s v="GEFERSON FERREIRA SOARES"/>
        <s v="SANDRO MARTINS DE MELO"/>
        <s v="RIAN ALEXANDRE MOTA MATOS"/>
        <s v="GUILHERME EDUARDO SAMPAIO SILVA"/>
        <s v="FRANCISCO LUCAS SOUSA FERREIRA"/>
        <s v="ALEXANDRO SANTIAGO"/>
        <s v="FERNANDO LEITE DA SILVA"/>
        <s v="RENAN MAGALHAES DE JESUS"/>
        <s v="RONALD SILVA REIS"/>
        <s v="ADILSON BORGES DA SILVA"/>
        <s v="CASA CLIENTE VIVO MACAPA"/>
        <s v="JOSE MELO DAS CHAGAS JUNIOR"/>
        <s v="REGINALDO GIUSTI JUNIOR"/>
        <s v="BENEDITO FREITAS PANTOJA"/>
        <s v="JOTANAEL FRANCA DO NASCIMENTO"/>
        <s v="JOAO WAGNER RIBEIRO MARTINS"/>
        <s v="EMERSON LEITE FARIAS"/>
        <s v="EVERTON RODRIGUES CUNHA"/>
        <s v="ALAMIRO GOMES DOS SANTOS"/>
        <s v="PAULO ROBERTO RODRIGUES DE FREITAS"/>
        <s v="HIAGO ANTONIO MEDINA DA SILVA"/>
        <s v="LEONARDO SANTOS DA SILVA"/>
        <s v="LUCIANO FARIAS ARRUDA"/>
        <s v="WILLIAN DE SOUZA MOUTINHO"/>
        <s v="ALEX BRITO NAZARETH"/>
        <s v="HENRIQUE LISBOA SANTIAGO"/>
        <s v="ROGERIO LUCAS SANTAREM DA SILVA"/>
        <s v="RENATO MAQUINE PINHEIRO"/>
        <s v="RENAN WILLIAN DE MOURA FRANCA"/>
        <s v="SAINT CLAIR BARBOSA DA SILVA FILHO"/>
        <s v="ISMAEL VIANA RIBEIRO"/>
        <s v="JAMERSON SANTANA RIBEIRO"/>
        <s v="PAULO RAFAEL SOUSA BELEM DA SILVA"/>
        <s v="RICHARD CLEYDERSON SANTIAGO MATA"/>
        <s v="MATHEUS MONTELES FREIRE"/>
        <s v="MATHEUS BAZILIO DE ARAUJO"/>
        <s v="ADILSON FRANCO MAIA"/>
        <s v="DENIS MARTINS DE OLIVEIRA"/>
        <s v="FABIO JORGE BORGES BASTOS"/>
        <s v="DANIEL CALEBE BATISTA CRUZ"/>
        <s v="CID MICKEY NUNES DA SILVA"/>
        <s v="THIAGO JONATA VIEIRA ASSUNCAO"/>
        <s v="LEANDRO GUIMARAES ANDRADE"/>
        <s v="SUERMINO PEREIRA DE SOUZA"/>
        <s v="SANDRO DOS ANJOS MARTINS"/>
        <s v="JOSE SERGIO MARIS ARAUJO SANTANNA"/>
        <s v="MARCELO SOUZA DE OLIVEIRA"/>
        <s v="DANIEL CARDOSO DOS SANTOS"/>
        <s v="FABRICIO HENRIQUE DE OLIVEIRA RODRIGUES"/>
        <s v="WEVERTON DA SILVA SANTOS"/>
        <s v="ALEX CASCAES DO ESPIRITO SANTO"/>
        <s v="NATANAEL PRAIA GUEDES"/>
        <s v="DOUGLAS JHONATHAN BARBOSA DOS SANTOS"/>
        <s v="MATEUS PEREIRA OLIVEIRA"/>
        <s v="WELITON DE AGUIAR RODRIGUES"/>
        <s v="GABRIEL REIS DE LIMA"/>
        <s v="MOISES CAMPOS NUNES"/>
        <s v="KELVEM RUBENS CARDOSO DA SILVA"/>
        <s v="NEY ANDRADE NUNES"/>
        <s v="MOISES DE SOUZA E SOUZA"/>
        <s v="ELIZABETE SANTOS DA COSTA"/>
        <s v="LAZARO MATOS RODRIGUES"/>
        <s v="ALEXANDRE MELO BONIFACIO"/>
        <s v="DAVID VIEIRA MAIA"/>
        <s v="HALLAM RODRIGO ALMEIDA EICH"/>
        <s v="IZOFRAN MUNIZ DE SOUZA"/>
        <s v="DEVANEI DA COSTA MAFRA"/>
        <s v="KLERCIO CHARLES SILVA DE CASTRO"/>
        <s v="RICARDO ARAUJO FERNANDES"/>
        <s v="JHEYVEL XAVIER BRAVO"/>
        <s v="ANDREI AGUIAR SOARES"/>
        <s v="KLINSMANN ALECRIM DE ANDRADE"/>
        <s v="JULIO CESAR SEIXAS SILVA"/>
        <s v="SALIM ANDRADE DA COSTA"/>
        <s v="CAIO DANESSON DE JESUS ROCHA"/>
        <m/>
        <s v="EUDO LEITE FEITOSA" u="1"/>
        <s v="CLEFERTON DIEGO AMARAL" u="1"/>
        <s v="EDNEY SILVA MARINHO" u="1"/>
        <s v="WELINGTON MARCOS GONZAGA DE CASTRO" u="1"/>
        <s v="JUVELINO JOVINO PULQUERIO" u="1"/>
        <s v="JEAN MARCOS VIEIRA DO AMARAL" u="1"/>
        <s v="ELISVAN CABRAL DA SILVA" u="1"/>
        <s v="ANDRE JACO LIMA" u="1"/>
        <s v="FRANCISCO MELO MACHADO" u="1"/>
        <s v="DANIEL FERREIRA DOS SANTOS" u="1"/>
        <s v="ANDRE FERNANDES SANTOS" u="1"/>
        <s v="KALVIN ALVES SOARES" u="1"/>
        <s v="ELIANE NUNES" u="1"/>
        <s v="WESLEY PEREIRA DOS SANTOS" u="1"/>
        <s v="LUCAS DA SILVA MELO" u="1"/>
        <s v="SHAYMON PHENYKS TITO DE OLIVEIRA ARAUJO" u="1"/>
        <s v="ALDEY FILHO QUADROS CAVALCANTE" u="1"/>
        <s v="MANOEL JORGE DE SOUZA BRAGA" u="1"/>
        <s v="GUSTAVO FREITAS BINDA" u="1"/>
        <s v="DENISON DA SILVA DOS SANTOS" u="1"/>
        <s v="PABLO HERNANE OLIVEIRA SANTANA NINCK" u="1"/>
        <s v="WANDERSON GOMES ARAUJO" u="1"/>
        <s v="NATHAN JARDEL ALMEIDA EICH" u="1"/>
        <s v="PAULO HENRIQUE DE ARRUDA FILHO" u="1"/>
        <s v="DOUGLAS GOMES DE FARIA" u="1"/>
        <s v="RAYSON NUNES PEIXOTO FERNANDES" u="1"/>
        <s v="RODRIGO ALVES DOS SANTOS" u="1"/>
        <s v="MANUTENCAO ACESSO VIVO APARECIDA DE GOIANIA" u="1"/>
        <s v="DEYVSSON ROBERTO DA SILVA DOS SANTOS" u="1"/>
        <s v="VALTER HENRIQUE PIRES CORREA" u="1"/>
        <s v="GUILHERME DA COSTA SILVA" u="1"/>
        <s v="ARIEL MENDES DOS SANTOS" u="1"/>
        <s v="GUILHERME ADAO BATISTA" u="1"/>
        <s v="LUIS MARIO LOJOR DE OLIVEIRA" u="1"/>
        <s v="PAULO EDUARDO DE MEDEIROS" u="1"/>
        <s v="PAULO RICARDO OLIVEIRA LOPES" u="1"/>
        <s v="FABIO BONFIM COSTA" u="1"/>
        <s v="JOSAFA FONSECA COSTA" u="1"/>
        <s v="ANTONIO MARCOS LIMA ALVES" u="1"/>
        <s v="ALESSANDRO ALVES PITA" u="1"/>
        <s v="THIAGO AQUINO VALENCA CAVALCANTE" u="1"/>
        <s v="VITOR GABRIEL OLIVEIRA DDE SA" u="1"/>
        <s v="EDSON PERGINO DE SA JUNIOR" u="1"/>
        <s v="JOSE ANTONIO GUSMAO DE OLIVEIRA" u="1"/>
        <s v="WANDERLEI DA SILVA SANTOS" u="1"/>
        <s v="JOSE ARNALDO DA SILVA" u="1"/>
        <s v="OSMIR ALVES DE SOUZA JUNIOR" u="1"/>
        <s v="LEONARDO BARROS DA SILVA" u="1"/>
        <s v="LEANDRO LUIS MOLINA JODAS" u="1"/>
        <s v="LUCINEIA MATIAS DOS SANTOS PESSOA" u="1"/>
        <s v="SIDNEI MORALES" u="1"/>
        <s v="SILVIO DE SOUZA JESUS" u="1"/>
        <s v="JOSE CARLOS RIBEIRO DE MELO" u="1"/>
        <s v="RENATA RENIE CARVALHO MARINHO DE BRITO" u="1"/>
        <s v="EUSEBIO GIOVANINI PEREIRA" u="1"/>
        <s v="CASA CLIENTE VIVO PARAUAPEBAS" u="1"/>
        <s v="LEONARDO DAVI FARO PANTOJA" u="1"/>
        <s v="YAN COELHO MUNIZ" u="1"/>
        <s v="JOSUE CARRERA BRASIL" u="1"/>
        <s v="DILNEY DE ALMEIDA MENDONCA" u="1"/>
        <s v="CASA CLIENTE-VIVO RONDONOPOLIS" u="1"/>
        <s v="GUILHERME PEREIRA NEVES DE SOUZA SANTOS" u="1"/>
        <s v="CASA CLIENTE-VIVO LUCAS DO RIO VERDE" u="1"/>
        <s v="BRUNO HENRIQUE DE OLIVEIRA COSTA" u="1"/>
        <s v="GENILSON CABRAL DE SOUZA" u="1"/>
        <s v="ALLISON ALEX ROJAS MARQUES" u="1"/>
        <s v="ADEMIR DE OLIVEIRA" u="1"/>
        <s v="GUILHERME HENRIQUE MARTINS CUNHA ASSUNCAO" u="1"/>
        <s v="RENATO ALVES DA SILVA" u="1"/>
        <s v="WILLIAN FRANCISCO DE OLIVEIRA" u="1"/>
        <s v="LUCAS DA CUNHA DIAS" u="1"/>
        <s v="NILSON DIAS OLIVEIRA" u="1"/>
        <s v="JOSE DA SILVA OLIVEIRA" u="1"/>
        <s v="ELIOBERTO ARAUJO AROUCHE" u="1"/>
        <s v="LEANDRO RODRIGUES DA SILVA" u="1"/>
        <s v="EMILSON MENDES DE SOUSA" u="1"/>
        <s v="ANDRE RICARDO DIAS SOARES" u="1"/>
        <s v="ALEX SANTOS CORDEIRO DE MELO" u="1"/>
        <s v="GILSON VIEIRA" u="1"/>
        <s v="TAYGSON DE OLIVEIRA SANTANA" u="1"/>
        <s v="ALAN FERREIRA ABILIO" u="1"/>
        <s v="WELLINGTON MARCOS DO CARMO E SILVA" u="1"/>
        <s v="GUARACY WYLLER DA SILVA BRAGA" u="1"/>
        <s v="DARLON DOS REIS CORREA" u="1"/>
        <s v="EOMAR SERRAO NUNES" u="1"/>
        <s v="EDMILSON DOS SANTOS DA SILVA" u="1"/>
        <s v="DENNY BELEM DA SILVA" u="1"/>
        <s v="ARILSON DA SILVA ARAUJO" u="1"/>
        <s v="FELIPE ARISTIDES DA SILVA FERREIRA" u="1"/>
        <s v="LUIZ HAMILTON DE FREITAS" u="1"/>
        <s v="IMPLANTACAO VIVO SAO PAULO" u="1"/>
        <s v="RANDERSON DE OLIVEIRA GONDIM" u="1"/>
        <s v="WELTON DA SILVA DUCEL" u="1"/>
        <s v="CLEBER DAVALO" u="1"/>
        <s v="CAIO AVILA VALENCA" u="1"/>
        <s v="VIVALDO DIAMANTINO DOS SANTOS" u="1"/>
        <e v="#N/A" u="1"/>
        <s v="LAERTE UBIRAJARA SOUSA" u="1"/>
        <s v="ALVARO HENRIQUE ARAUJO DA SILVA" u="1"/>
        <s v="MANOEL ANTONIO DA SILVA" u="1"/>
        <s v="ANDRE LUIZ PEREIRA DE ARAUJO" u="1"/>
        <s v="ANA LUCIA AMARANTE FERNANDES" u="1"/>
        <s v="ADONIAS REBOUCAS DOS SANTOS" u="1"/>
        <s v="DOUGLAS SOUSA ALVES" u="1"/>
        <s v="BRUNO PEREIRA SOUSA SILVA" u="1"/>
        <s v="ELIELTON XAVIER DE OLIVEIRA" u="1"/>
        <s v="ARAILDO BORGES LISBOA JUNIOR" u="1"/>
        <s v="FRANCISCO EDNARDO FERREIRA PAIXAO" u="1"/>
        <s v="IRAN DE ARRUDA SANTOS" u="1"/>
        <s v="CAIO VINICIUS NOGUEIRA DE OLIVEIRA" u="1"/>
        <s v="JULIO AFONSO PRUDENCIO" u="1"/>
        <s v="THIAGO DOUGLAS QUEIROZ VIEIRA" u="1"/>
        <s v="MARQUELVIS ALVES LOPES" u="1"/>
        <s v="ALFA TELECOM (DF)" u="1"/>
        <s v="JHONNY ROBERT PEREIRA SILVA" u="1"/>
        <s v="LUCAS SOUZA DE PINHO" u="1"/>
        <s v="CLAUDIO ALVES COSTA JUNIOR" u="1"/>
        <s v="ALYSSON ISAAC ALMEIDA SANTOS" u="1"/>
        <s v="SANDRO DA CONCEICAO PANTOJA" u="1"/>
        <s v="MARCIO NEVES DUARTE" u="1"/>
        <s v="JONATHAN FALCAO DE LIMA" u="1"/>
        <s v="MARCOS ROGERIO PINHEIRO DE CARVALHO" u="1"/>
        <s v="JOVERSON JUNIO BARBOSA MACHADO DE BRITO" u="1"/>
        <s v="MARCELO HENRIQUE DA ROCHA TEIXEIRA" u="1"/>
        <s v="JOCELIN BILE VALENTIN" u="1"/>
        <s v="JOSE WILLIAN JORGE" u="1"/>
        <s v="EDUARDO FERREIRA SILVA" u="1"/>
        <s v="DANIEL VARGAS DA SILVA" u="1"/>
        <s v="ALEXSANDRO CASSIANO DE OLIVEIRA SANTOS" u="1"/>
        <s v="HECTOR HENRIQUE FERREIRA ROCHA" u="1"/>
        <s v="LUCAS MORAES DE BRITO" u="1"/>
        <s v="WALTIERE DOS SANTOS NOGUEIRA" u="1"/>
        <s v="MANUTENÇÃO ACESSO-VIVO PALMAS" u="1"/>
        <s v="MATEUS LIMA BARRETO" u="1"/>
        <s v="ROBSON QUEIROZ" u="1"/>
        <s v="MANUTENCAO PLANTA INTERNA TIM MARINGA" u="1"/>
        <s v="THIAGO GONCALVES DA SILVA" u="1"/>
        <s v="IVANILDO HONORIO DA SILVA" u="1"/>
        <s v="DORIVAL BATISTA AMORIM" u="1"/>
        <s v="ALESSANDRO DOS SANTOS MIRANDA" u="1"/>
        <s v="AMOS RIBEIRO" u="1"/>
        <s v="FABRICIO JOSE DA SILVA" u="1"/>
        <s v="CARLOS ANDRE SERGIO CORREIA" u="1"/>
        <s v="MARCELO PEREIRA DE SOUSA" u="1"/>
        <s v="ELTON CARLOS MENEZES PEREIRA" u="1"/>
      </sharedItems>
    </cacheField>
    <cacheField name="CARGO" numFmtId="0">
      <sharedItems containsBlank="1" count="125">
        <s v="-"/>
        <s v="ASSISTENTE TEC. DE MANUTENCAO DE PI III"/>
        <s v="TECNICO DE MANUTENCAO PI I"/>
        <s v="ASSISTENTE TEC. DE MANUTENCAO DE PI II"/>
        <s v="TECNICO DE MANUTENCAO PI II"/>
        <s v="SUPERVISOR DE ASSISTENCIA TECNICA I"/>
        <s v="TECNICO DE SEGURANCA DO TRABALHO SR"/>
        <s v="TECNICO DE MANUTENCAO PI III"/>
        <s v="SUPERVISOR DE MANUTENCAO I"/>
        <s v="SUPERVISOR DE MANUTENCAO III"/>
        <s v="PARCEIRO"/>
        <s v="ESPECIALISTA OPERACIONAL DE PI I"/>
        <s v="ASSISTENTE TEC. DE MANUTENCAO DE FO I"/>
        <s v="ESPECIALISTA OPERACIONAL DE PI III"/>
        <s v="TECNICO DE MANUTENCAO PI IV"/>
        <s v="ASSISTENTE TEC. DE MANUTENCAO DE FO III"/>
        <s v="ESPECIALISTA OPERACIONAL DE PI II"/>
        <s v="ASSISTENTE TEC. DE MANUTENCAO DE FO II"/>
        <s v="SUPERVISOR DE OPERACAO DE PI II"/>
        <s v="SUPERVISOR DE OPERACAO"/>
        <s v="ALMOXARIFE I"/>
        <s v="INSTALADOR E REPARADOR DE FO"/>
        <s v="COORDENADOR DE AREA"/>
        <s v="GERENTE OPERACAO JR"/>
        <s v="COORDENADOR I"/>
        <s v="ASSISTENTE DE FROTA"/>
        <s v="SUPERVISOR DE OPERACAO PI II"/>
        <s v="ANALISTA DE FROTA JR"/>
        <s v="COORDENADOR DE OPERACAO I"/>
        <s v="ALMOXARIFE II"/>
        <s v="GERENTE DE OPERACAO"/>
        <s v="TECNICO DE MANUTENCAO DE PI V"/>
        <s v="COORDENADOR DE OPERACAO III"/>
        <s v="ASSISTENTE TEC. DE MANUTENCAO DE PI IV"/>
        <s v="COORDENADOR DE OBRAS"/>
        <s v="ENCARREGADO DE ALMOXARIFADO"/>
        <s v="SUPERVISOR DE FTTX"/>
        <s v="COORDENADOR DE LOGISTICA"/>
        <s v="SUPERVISOR DE IMPLANTACAO II"/>
        <s v="GERENTE"/>
        <s v="COORDENADOR"/>
        <s v="TECNICO DE FIBRA OPTICA I"/>
        <s v="SUPERVISOR DE REPARO"/>
        <s v="SUPERVISOR DE OPERACAO CASA CLIENTE"/>
        <s v="COORDENADOR DE FTTX"/>
        <s v="SUPERVISOR DE ALMOXARIFADO I"/>
        <s v="AUXILIAR DE FIBRA OPTICA"/>
        <s v="SUPERVISOR DE FROTA"/>
        <s v="ADVOGADA"/>
        <s v="SUPERV IMPLANTACAO"/>
        <s v="COORD DE IMPLANTACAO"/>
        <s v="CABISTA I"/>
        <s v="TECNICO DE REDE"/>
        <s v="ASSISTENTE DE LOGISTICA I"/>
        <s v="ALMOXARIFE III"/>
        <s v="AUXILIAR TECNICO DE FIBRA OPTICA"/>
        <s v="TECNICO DE MANUTENCAO FO I"/>
        <s v="TECNICO MULTSKILL METALICO/FI"/>
        <s v="OFICIAL DE REDE I"/>
        <s v="TECNICO DE FIBRA OPTICA IV"/>
        <s v="TECNICO DE FIBRA OPTICA II"/>
        <s v="TECNICO DE FIBRA OPTICA III"/>
        <s v="SUPERVISOR DE OPERACAO DE PI I"/>
        <s v="CABISTA III"/>
        <s v="TECNICO DE MANUTENCAO FO III"/>
        <s v="ENCARREGADO"/>
        <s v="TECNICO DE MANUTENCAO FO II"/>
        <s v="SUPERVISOR DE MANUTENCAO II"/>
        <s v="GERENTE GERAL DE OPERACAO"/>
        <s v="TECNICO DE SEGURANCA DO TRABALHO JR"/>
        <s v="TECNICO DE FIBRA OPTICA V"/>
        <s v="TECNICO MULTSKILL FO"/>
        <s v="COORDENADOR DE MEDICAO"/>
        <s v="GERENTE OPERACAO SR"/>
        <s v="INSTALADOR MULTSKILL"/>
        <s v="INST MULTI SKILL"/>
        <s v="SUPERVISOR DE IMPLANTACAO"/>
        <s v="SUPERVISOR DE BACKBONE"/>
        <s v="COORDENADOR DE FROTA"/>
        <s v="SUPERVISOR DE REDE III"/>
        <s v="SUPERVISOR DE REDE"/>
        <s v="TECNICO DE BACKBONE III"/>
        <s v="COORDENADOR DE CAMPO"/>
        <s v="COORDENADOR DE TI"/>
        <s v="DIRETOR"/>
        <s v="FISCAL DE QUALIDADE I"/>
        <s v="OFICIAL DE REDE II"/>
        <s v="COORD DE OPERACAO"/>
        <s v="TECNICO MANUTENCAO FO II"/>
        <s v="SUPERVISOR DE PROJETOS"/>
        <s v="SUPERVISOR DE ASSISTENCIA TECNICA II"/>
        <s v="GERENTE OPERACIONAL"/>
        <s v="TECNICO DE SEGURANCA DO TRABALHO PL"/>
        <s v="ENCARREGADO DE MANUTENCAO"/>
        <s v="GERENTE DE TI SR"/>
        <s v="FISCAL DE QUALIDADE II"/>
        <s v="GERENTE DE TEC SR"/>
        <s v="TECNICO DE BACKBONE IV"/>
        <s v="SUPERVISOR DE REDE EXTERNA FERROVIARIA"/>
        <s v="CABISTA DE FTTX"/>
        <s v="COORDENADOR DE TELECOM II"/>
        <s v="MOTORISTA II"/>
        <s v="TECNICO DE TELECOM"/>
        <s v="COORDENADOR DE REDE"/>
        <s v="GERENTE OPERACAO PL"/>
        <s v="COLABORADOR"/>
        <s v="SUPERVISOR DE REDE II"/>
        <s v="TECNICO TRAINEE"/>
        <s v="COORDENADOR DE OBRAS II"/>
        <s v="CABISTA II"/>
        <s v="SUPERVISOR DE IMPLANTACAO I"/>
        <s v="TEC FIBRA OPTICA MG"/>
        <s v="INSTRUTOR"/>
        <m/>
        <s v="SUP OPERACAO PI II" u="1"/>
        <s v="ASSISTENTE DE FROTA SR" u="1"/>
        <s v="PROJETISTA III" u="1"/>
        <s v="SUPERVISOR" u="1"/>
        <s v="OFICIAL DE BACKBONE II" u="1"/>
        <s v="SUPERVISOR DE INFRA DE PI" u="1"/>
        <s v="AUXILIAR DE FTTX" u="1"/>
        <e v="#N/A" u="1"/>
        <s v="ENCARREGADO DE REDE" u="1"/>
        <s v="SUPERVISOR DE OPERACAO III" u="1"/>
        <s v="SUPERVISOR DE MANUT DE REDES FO" u="1"/>
      </sharedItems>
    </cacheField>
    <cacheField name="GASTO ALUGUEL" numFmtId="0">
      <sharedItems containsBlank="1"/>
    </cacheField>
    <cacheField name="GASTO COMBUSTÍVEL FEVEREIRO" numFmtId="0">
      <sharedItems containsBlank="1" containsMixedTypes="1" containsNumber="1" minValue="0" maxValue="5247.59"/>
    </cacheField>
    <cacheField name="GASTO COMBUSTÍVE MARÇO" numFmtId="44">
      <sharedItems containsBlank="1" containsMixedTypes="1" containsNumber="1" minValue="0" maxValue="10453.969999999999"/>
    </cacheField>
    <cacheField name="GASTO COMBUSTÍVE ABRIL" numFmtId="44">
      <sharedItems containsBlank="1" containsMixedTypes="1" containsNumber="1" minValue="0" maxValue="4307.0599999999995"/>
    </cacheField>
    <cacheField name="GASTO TAGY" numFmtId="44">
      <sharedItems containsNonDate="0" containsString="0" containsBlank="1"/>
    </cacheField>
    <cacheField name="VENCIMENTO CONTRATO" numFmtId="0">
      <sharedItems containsBlank="1"/>
    </cacheField>
    <cacheField name="OBSERVAÇÕES" numFmtId="0">
      <sharedItems containsBlank="1"/>
    </cacheField>
    <cacheField name="VALOR LOCADORA" numFmtId="0">
      <sharedItems containsBlank="1" containsMixedTypes="1" containsNumber="1" minValue="0" maxValue="10071.94"/>
    </cacheField>
    <cacheField name="AUDI. VALOR" numFmtId="0">
      <sharedItems containsBlank="1"/>
    </cacheField>
    <cacheField name="MÊS FIM" numFmtId="0">
      <sharedItems containsBlank="1"/>
    </cacheField>
    <cacheField name="ANO FIM" numFmtId="0">
      <sharedItems containsBlank="1" containsMixedTypes="1" containsNumber="1" containsInteger="1" minValue="2024" maxValue="2030"/>
    </cacheField>
    <cacheField name="STATUS" numFmtId="0">
      <sharedItems containsBlank="1"/>
    </cacheField>
    <cacheField name="C.CUSTO" numFmtId="0">
      <sharedItems containsBlank="1"/>
    </cacheField>
    <cacheField name="IC" numFmtId="0">
      <sharedItems containsString="0" containsBlank="1" containsNumber="1" containsInteger="1" minValue="0" maxValue="37133"/>
    </cacheField>
    <cacheField name="CLIENTE" numFmtId="0">
      <sharedItems containsBlank="1" containsMixedTypes="1" containsNumber="1" containsInteger="1" minValue="0" maxValue="0"/>
    </cacheField>
    <cacheField name="GASTO COMBUTIVEL NO TRIMESTRE_x000a_(JAN,FEV,MAR)" numFmtId="0">
      <sharedItems containsString="0" containsBlank="1" containsNumber="1" minValue="0" maxValue="14657.93"/>
    </cacheField>
    <cacheField name="MÉDIA MÊS POR TRIMESTRE" numFmtId="44">
      <sharedItems containsBlank="1" containsMixedTypes="1" containsNumber="1" minValue="0" maxValue="6720.84"/>
    </cacheField>
  </cacheFields>
  <extLst>
    <ext xmlns:x14="http://schemas.microsoft.com/office/spreadsheetml/2009/9/main" uri="{725AE2AE-9491-48be-B2B4-4EB974FC3084}">
      <x14:pivotCacheDefinition pivotCacheId="159888467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lington Nascimento" refreshedDate="46130.380984953707" createdVersion="8" refreshedVersion="8" minRefreshableVersion="3" recordCount="1671" xr:uid="{1A5FB0A5-5812-4DF8-942F-F0533173C16F}">
  <cacheSource type="worksheet">
    <worksheetSource name="Tabela1"/>
  </cacheSource>
  <cacheFields count="26">
    <cacheField name="PLACA" numFmtId="0">
      <sharedItems/>
    </cacheField>
    <cacheField name="MODELO" numFmtId="0">
      <sharedItems containsMixedTypes="1" containsNumber="1" containsInteger="1" minValue="207" maxValue="24280" count="78">
        <s v="SAVEIRO"/>
        <s v="HILUX"/>
        <s v="ARGO"/>
        <s v="HB20"/>
        <s v="FIORINO"/>
        <s v="MOBI"/>
        <s v="L200"/>
        <n v="207"/>
        <s v="FOCUS"/>
        <s v="POLO"/>
        <s v="B4T 13000E"/>
        <s v="B4T 9000E"/>
        <s v="COMPASS"/>
        <s v="ONIX"/>
        <s v="KANGOO"/>
        <s v="KA"/>
        <s v="CRONOS"/>
        <s v="KWID"/>
        <s v="TRACKER"/>
        <s v="VW"/>
        <s v="PUNTO"/>
        <s v="FIT"/>
        <s v="CELTA"/>
        <s v="GOL"/>
        <s v="FOX"/>
        <s v="STRADA"/>
        <s v="HB20S"/>
        <s v="KARDIAN"/>
        <s v="TORO"/>
        <s v="VOYAGE"/>
        <s v="MONTANA"/>
        <s v="C3"/>
        <s v="RANGER"/>
        <s v="MASTER FURGAO"/>
        <n v="208"/>
        <s v="PULSE"/>
        <s v="TIGGO5X"/>
        <s v="REBOQUE (CARRETINHA)"/>
        <s v="COROLLA"/>
        <s v="CRUZE"/>
        <s v="UNO"/>
        <s v="RENEGADE"/>
        <s v="STILO"/>
        <s v="NIVUS"/>
        <s v="FLUENCE"/>
        <s v="SIENA"/>
        <s v="TUCSON"/>
        <s v="S10"/>
        <s v="VERSA"/>
        <s v="ETIOS"/>
        <s v="ECOSPORT"/>
        <s v="AMAROK"/>
        <s v="KICKS"/>
        <s v="UP"/>
        <s v="HR-V"/>
        <s v="CRETA"/>
        <s v="STONIC"/>
        <s v="COROLLA CROSS"/>
        <s v="ATEGO 1719"/>
        <s v="JETTA"/>
        <s v="FASTBACK"/>
        <s v="TAOS"/>
        <s v="T-CROSS"/>
        <s v="SENTRA"/>
        <s v="X60"/>
        <s v="OROCH"/>
        <s v="COBALT"/>
        <s v="FRONTIER"/>
        <s v="SANDERO"/>
        <s v="CLASSIC"/>
        <s v="PALIO"/>
        <s v="PRISMA"/>
        <s v="IDEA"/>
        <n v="9180"/>
        <s v="CORSA"/>
        <s v="LOGAN"/>
        <s v="YARIS"/>
        <n v="24280" u="1"/>
      </sharedItems>
    </cacheField>
    <cacheField name="TIPO" numFmtId="0">
      <sharedItems count="8">
        <s v="UTILITARIO"/>
        <s v="4X4"/>
        <s v="LEVE"/>
        <s v="GERADOR"/>
        <s v="SUV"/>
        <s v="VAN"/>
        <s v="PESADO"/>
        <s v="DELIVERY"/>
      </sharedItems>
    </cacheField>
    <cacheField name="ANO DO VEÍCULO" numFmtId="1">
      <sharedItems containsSemiMixedTypes="0" containsString="0" containsNumber="1" containsInteger="1" minValue="2004" maxValue="2026"/>
    </cacheField>
    <cacheField name="LOCADORA" numFmtId="0">
      <sharedItems count="9">
        <s v="MOVIDA"/>
        <s v="LOCALIZA"/>
        <s v="PARTICULAR"/>
        <s v="EQUIPAMENTO"/>
        <s v="LOCALIZA RENT A CAR"/>
        <s v="LOCAEL"/>
        <s v="MISTER"/>
        <s v="COMPANHIA DAS AMERICAS"/>
        <s v="LM"/>
      </sharedItems>
    </cacheField>
    <cacheField name="UF" numFmtId="0">
      <sharedItems count="17">
        <s v="RS"/>
        <s v="PR"/>
        <s v="SP"/>
        <s v="TO"/>
        <s v="MS"/>
        <s v="RO"/>
        <s v="GO"/>
        <s v="MT"/>
        <s v="SC"/>
        <s v="MG"/>
        <s v="DF"/>
        <s v="AM"/>
        <s v="ES"/>
        <s v="MA"/>
        <s v="PA"/>
        <s v="BA"/>
        <s v="AP"/>
      </sharedItems>
    </cacheField>
    <cacheField name="BASE REGIONAL" numFmtId="0">
      <sharedItems count="6">
        <s v="SUL"/>
        <s v="SUDESTE"/>
        <s v="NORTE"/>
        <s v="CENTRO OESTE"/>
        <s v="Centro-Oeste"/>
        <s v="NORDESTE"/>
      </sharedItems>
    </cacheField>
    <cacheField name="ÚLTIMO CONDUTOR" numFmtId="0">
      <sharedItems/>
    </cacheField>
    <cacheField name="CARGO" numFmtId="0">
      <sharedItems/>
    </cacheField>
    <cacheField name="GASTO ALUGUEL" numFmtId="44">
      <sharedItems/>
    </cacheField>
    <cacheField name="GASTO COMBUSTÍVEL FEVEREIRO" numFmtId="44">
      <sharedItems containsMixedTypes="1" containsNumber="1" minValue="0" maxValue="5247.59"/>
    </cacheField>
    <cacheField name="GASTO COMBUSTÍVE MARÇO" numFmtId="44">
      <sharedItems containsMixedTypes="1" containsNumber="1" minValue="0" maxValue="10453.969999999999"/>
    </cacheField>
    <cacheField name="GASTO COMBUSTÍVE ABRIL" numFmtId="44">
      <sharedItems containsMixedTypes="1" containsNumber="1" minValue="0" maxValue="4307.0599999999995"/>
    </cacheField>
    <cacheField name="GASTO TAGY" numFmtId="44">
      <sharedItems containsNonDate="0" containsString="0" containsBlank="1"/>
    </cacheField>
    <cacheField name="VENCIMENTO CONTRATO" numFmtId="14">
      <sharedItems/>
    </cacheField>
    <cacheField name="OBSERVAÇÕES" numFmtId="0">
      <sharedItems count="4">
        <e v="#N/A"/>
        <s v="EM DIAS"/>
        <s v="ATENÇÃO"/>
        <s v="VENCIDO"/>
      </sharedItems>
    </cacheField>
    <cacheField name="VALOR LOCADORA" numFmtId="44">
      <sharedItems containsMixedTypes="1" containsNumber="1" minValue="0" maxValue="10071.94"/>
    </cacheField>
    <cacheField name="AUDI. VALOR" numFmtId="0">
      <sharedItems/>
    </cacheField>
    <cacheField name="MÊS FIM" numFmtId="0">
      <sharedItems count="14">
        <e v="#N/A"/>
        <s v="JAN"/>
        <s v="SET"/>
        <s v="AGO"/>
        <s v="MAI"/>
        <s v="JUN"/>
        <s v="JUL"/>
        <s v="ABR"/>
        <s v="MAR"/>
        <s v="FEV"/>
        <s v="NOV"/>
        <s v="DEZ"/>
        <s v="OUT"/>
        <s v="31/12/1899"/>
      </sharedItems>
    </cacheField>
    <cacheField name="ANO FIM" numFmtId="0">
      <sharedItems containsMixedTypes="1" containsNumber="1" containsInteger="1" minValue="2024" maxValue="2030" count="8">
        <s v="-"/>
        <n v="2030"/>
        <n v="2027"/>
        <n v="2026"/>
        <n v="2029"/>
        <n v="2028"/>
        <n v="2025"/>
        <n v="2024"/>
      </sharedItems>
    </cacheField>
    <cacheField name="STATUS" numFmtId="0">
      <sharedItems/>
    </cacheField>
    <cacheField name="C.CUSTO" numFmtId="0">
      <sharedItems/>
    </cacheField>
    <cacheField name="IC" numFmtId="0">
      <sharedItems containsSemiMixedTypes="0" containsString="0" containsNumber="1" containsInteger="1" minValue="0" maxValue="37133"/>
    </cacheField>
    <cacheField name="CLIENTE" numFmtId="0">
      <sharedItems containsMixedTypes="1" containsNumber="1" containsInteger="1" minValue="0" maxValue="0" count="10">
        <n v="0"/>
        <s v="TIM MOVEL"/>
        <s v="VIVO"/>
        <s v="ADMINISTRATIVO"/>
        <s v="TIM"/>
        <s v="LIGGA"/>
        <s v="I-SYSTEMS"/>
        <s v="V.TAL"/>
        <s v="FIBRASIL"/>
        <s v="CIRION"/>
      </sharedItems>
    </cacheField>
    <cacheField name="GASTO COMBUTIVEL NO TRIMESTRE_x000a_(JAN,FEV,MAR)" numFmtId="44">
      <sharedItems containsSemiMixedTypes="0" containsString="0" containsNumber="1" minValue="0" maxValue="14657.93"/>
    </cacheField>
    <cacheField name="MÉDIA MÊS POR TRIMESTRE" numFmtId="44">
      <sharedItems containsMixedTypes="1" containsNumber="1" minValue="0" maxValue="6720.84"/>
    </cacheField>
  </cacheFields>
  <extLst>
    <ext xmlns:x14="http://schemas.microsoft.com/office/spreadsheetml/2009/9/main" uri="{725AE2AE-9491-48be-B2B4-4EB974FC3084}">
      <x14:pivotCacheDefinition pivotCacheId="269546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2">
  <r>
    <x v="0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2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3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4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5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6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7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8"/>
    <x v="0"/>
    <s v="UTILITARIO"/>
    <n v="2026"/>
    <x v="0"/>
    <x v="0"/>
    <s v="SUL"/>
    <s v="-"/>
    <s v="-"/>
    <s v="R$ 2.026,00"/>
    <s v=""/>
    <s v=""/>
    <s v=""/>
    <m/>
    <e v="#N/A"/>
    <x v="0"/>
    <e v="#N/A"/>
    <e v="#N/A"/>
    <x v="0"/>
    <x v="0"/>
    <s v="PATIO"/>
    <s v=""/>
  </r>
  <r>
    <x v="9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0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1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2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3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4"/>
    <x v="0"/>
    <s v="UTILITARIO"/>
    <n v="2026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5"/>
    <x v="0"/>
    <s v="UTILITARIO"/>
    <n v="2025"/>
    <x v="0"/>
    <x v="0"/>
    <s v="SUL"/>
    <s v="-"/>
    <s v="-"/>
    <s v="R$ 0,00"/>
    <s v=""/>
    <s v=""/>
    <s v=""/>
    <m/>
    <e v="#N/A"/>
    <x v="0"/>
    <e v="#N/A"/>
    <e v="#N/A"/>
    <x v="0"/>
    <x v="0"/>
    <s v="PATIO"/>
    <s v=""/>
  </r>
  <r>
    <x v="16"/>
    <x v="1"/>
    <s v="4X4"/>
    <n v="2025"/>
    <x v="0"/>
    <x v="1"/>
    <s v="SUL"/>
    <s v="-"/>
    <s v="-"/>
    <s v="R$ 0,00"/>
    <n v="0"/>
    <n v="0"/>
    <n v="428"/>
    <m/>
    <e v="#N/A"/>
    <x v="0"/>
    <e v="#N/A"/>
    <e v="#N/A"/>
    <x v="0"/>
    <x v="0"/>
    <s v="PATIO"/>
    <s v=""/>
  </r>
  <r>
    <x v="17"/>
    <x v="0"/>
    <s v="UTILITARIO"/>
    <n v="2025"/>
    <x v="0"/>
    <x v="1"/>
    <s v="SUL"/>
    <s v="EDUARDO DA SILVA MARTINS"/>
    <s v="ASSISTENTE TEC. DE MANUTENCAO DE PI III"/>
    <s v="R$ 0,00"/>
    <n v="0"/>
    <n v="0"/>
    <n v="311.37"/>
    <m/>
    <e v="#N/A"/>
    <x v="0"/>
    <e v="#N/A"/>
    <e v="#N/A"/>
    <x v="0"/>
    <x v="0"/>
    <s v="ATIVO"/>
    <s v="12081"/>
  </r>
  <r>
    <x v="18"/>
    <x v="0"/>
    <s v="UTILITARIO"/>
    <n v="2025"/>
    <x v="0"/>
    <x v="1"/>
    <s v="SUL"/>
    <s v="JULIO RODRIGUES NETO"/>
    <s v="TECNICO DE MANUTENCAO PI I"/>
    <s v="R$ 0,00"/>
    <n v="0"/>
    <n v="0"/>
    <n v="250.11"/>
    <m/>
    <e v="#N/A"/>
    <x v="0"/>
    <e v="#N/A"/>
    <e v="#N/A"/>
    <x v="0"/>
    <x v="0"/>
    <s v="ATIVO"/>
    <s v="12081"/>
  </r>
  <r>
    <x v="19"/>
    <x v="0"/>
    <s v="UTILITARIO"/>
    <n v="2025"/>
    <x v="0"/>
    <x v="1"/>
    <s v="SUL"/>
    <s v="JONATAN LEMES SANCHES"/>
    <s v="ASSISTENTE TEC. DE MANUTENCAO DE PI II"/>
    <s v="R$ 0,00"/>
    <n v="0"/>
    <n v="0"/>
    <n v="285"/>
    <m/>
    <e v="#N/A"/>
    <x v="0"/>
    <e v="#N/A"/>
    <e v="#N/A"/>
    <x v="0"/>
    <x v="0"/>
    <s v="ATIVO"/>
    <s v="12081"/>
  </r>
  <r>
    <x v="20"/>
    <x v="0"/>
    <s v="UTILITARIO"/>
    <n v="2025"/>
    <x v="0"/>
    <x v="0"/>
    <s v="SUL"/>
    <s v="CESAR GIOVANE COLMAN DE VARGAS"/>
    <s v="TECNICO DE MANUTENCAO PI II"/>
    <s v="R$ 0,00"/>
    <n v="0"/>
    <n v="0"/>
    <n v="289.95999999999998"/>
    <m/>
    <e v="#N/A"/>
    <x v="0"/>
    <e v="#N/A"/>
    <e v="#N/A"/>
    <x v="0"/>
    <x v="0"/>
    <s v="ATIVO"/>
    <s v="12081"/>
  </r>
  <r>
    <x v="21"/>
    <x v="2"/>
    <s v="LEVE"/>
    <n v="2025"/>
    <x v="1"/>
    <x v="2"/>
    <s v="SUDESTE"/>
    <s v="WAGNER ALCANTARA DE CAMARGO BARRETO"/>
    <s v="SUPERVISOR DE ASSISTENCIA TECNICA I"/>
    <s v="R$ 0,00"/>
    <s v=""/>
    <s v=""/>
    <s v=""/>
    <m/>
    <e v="#N/A"/>
    <x v="0"/>
    <e v="#N/A"/>
    <e v="#N/A"/>
    <x v="0"/>
    <x v="0"/>
    <s v="ATIVO"/>
    <s v="11015"/>
  </r>
  <r>
    <x v="22"/>
    <x v="0"/>
    <s v="UTILITARIO"/>
    <n v="2025"/>
    <x v="0"/>
    <x v="1"/>
    <s v="SUL"/>
    <s v="CRISTIANO DE SOUZA"/>
    <s v="TECNICO DE MANUTENCAO PI II"/>
    <s v="R$ 0,00"/>
    <n v="0"/>
    <n v="0"/>
    <n v="389.45"/>
    <m/>
    <e v="#N/A"/>
    <x v="0"/>
    <e v="#N/A"/>
    <e v="#N/A"/>
    <x v="0"/>
    <x v="0"/>
    <s v="ATIVO"/>
    <s v="12081"/>
  </r>
  <r>
    <x v="23"/>
    <x v="3"/>
    <s v="LEVE"/>
    <n v="2025"/>
    <x v="1"/>
    <x v="2"/>
    <s v="SUDESTE"/>
    <s v="JOAO PAULO FERREIRA MARIANO"/>
    <s v="TECNICO DE SEGURANCA DO TRABALHO SR"/>
    <s v="R$ 0,00"/>
    <s v=""/>
    <s v=""/>
    <s v=""/>
    <m/>
    <e v="#N/A"/>
    <x v="0"/>
    <e v="#N/A"/>
    <e v="#N/A"/>
    <x v="0"/>
    <x v="0"/>
    <s v="ATIVO"/>
    <s v="99678"/>
  </r>
  <r>
    <x v="24"/>
    <x v="0"/>
    <s v="UTILITARIO"/>
    <n v="2025"/>
    <x v="0"/>
    <x v="3"/>
    <s v="NORTE"/>
    <s v="DORIVAL OLIVEIRA DA SILVA"/>
    <s v="TECNICO DE MANUTENCAO PI I"/>
    <s v="R$ 0,00"/>
    <n v="0"/>
    <n v="0"/>
    <n v="229.99"/>
    <m/>
    <e v="#N/A"/>
    <x v="0"/>
    <e v="#N/A"/>
    <e v="#N/A"/>
    <x v="0"/>
    <x v="0"/>
    <s v="ATIVO"/>
    <s v="12081"/>
  </r>
  <r>
    <x v="25"/>
    <x v="4"/>
    <s v="UTILITARIO"/>
    <n v="2025"/>
    <x v="1"/>
    <x v="3"/>
    <s v="NORTE"/>
    <s v="-"/>
    <s v="-"/>
    <s v="R$ 0,00"/>
    <n v="0"/>
    <n v="0"/>
    <n v="229.99"/>
    <m/>
    <e v="#N/A"/>
    <x v="0"/>
    <e v="#N/A"/>
    <e v="#N/A"/>
    <x v="0"/>
    <x v="0"/>
    <s v="PATIO"/>
    <s v=""/>
  </r>
  <r>
    <x v="26"/>
    <x v="1"/>
    <s v="4X4"/>
    <n v="2025"/>
    <x v="0"/>
    <x v="4"/>
    <s v="CENTRO OESTE"/>
    <s v="FRANCISCO SILVESTRE PAES FILHO"/>
    <s v="TECNICO DE MANUTENCAO PI I"/>
    <s v="R$ 0,00"/>
    <n v="0"/>
    <n v="0"/>
    <n v="565.89"/>
    <m/>
    <e v="#N/A"/>
    <x v="0"/>
    <e v="#N/A"/>
    <e v="#N/A"/>
    <x v="0"/>
    <x v="0"/>
    <s v="ATIVO"/>
    <s v="12081"/>
  </r>
  <r>
    <x v="27"/>
    <x v="1"/>
    <s v="4X4"/>
    <n v="2025"/>
    <x v="0"/>
    <x v="3"/>
    <s v="NORTE"/>
    <s v="GILVAN VIEIRA DOS SANTOS"/>
    <s v="TECNICO DE MANUTENCAO PI I"/>
    <s v="R$ 0,00"/>
    <n v="0"/>
    <n v="0"/>
    <n v="300"/>
    <m/>
    <e v="#N/A"/>
    <x v="0"/>
    <e v="#N/A"/>
    <e v="#N/A"/>
    <x v="0"/>
    <x v="0"/>
    <s v="ATIVO"/>
    <s v="12081"/>
  </r>
  <r>
    <x v="28"/>
    <x v="5"/>
    <s v="LEVE"/>
    <n v="2025"/>
    <x v="0"/>
    <x v="5"/>
    <s v="NORTE"/>
    <s v="ADRIANO ROBERTO RAMOS VLAXIO"/>
    <s v="TECNICO DE MANUTENCAO PI III"/>
    <s v="R$ 0,00"/>
    <n v="0"/>
    <n v="0"/>
    <n v="460"/>
    <m/>
    <e v="#N/A"/>
    <x v="0"/>
    <e v="#N/A"/>
    <e v="#N/A"/>
    <x v="0"/>
    <x v="0"/>
    <s v="ATIVO"/>
    <s v="12081"/>
  </r>
  <r>
    <x v="29"/>
    <x v="6"/>
    <s v="4X4"/>
    <n v="2014"/>
    <x v="2"/>
    <x v="0"/>
    <s v="SUL"/>
    <s v="JOSIMAR CORREA"/>
    <s v="TECNICO DE MANUTENCAO PI II"/>
    <s v="R$ 2.791,00"/>
    <n v="0"/>
    <n v="0"/>
    <n v="636.96"/>
    <m/>
    <e v="#N/A"/>
    <x v="0"/>
    <e v="#N/A"/>
    <e v="#N/A"/>
    <x v="0"/>
    <x v="0"/>
    <s v="ATIVO"/>
    <s v="12081"/>
  </r>
  <r>
    <x v="30"/>
    <x v="7"/>
    <s v="LEVE"/>
    <n v="2009"/>
    <x v="2"/>
    <x v="1"/>
    <s v="SUL"/>
    <s v="FAYLON AFONSO BENEDITO"/>
    <s v="SUPERVISOR DE MANUTENCAO I"/>
    <s v="R$ 972,00"/>
    <n v="0"/>
    <n v="0"/>
    <n v="250"/>
    <m/>
    <e v="#N/A"/>
    <x v="0"/>
    <e v="#N/A"/>
    <e v="#N/A"/>
    <x v="0"/>
    <x v="0"/>
    <s v="ATIVO"/>
    <s v="12075"/>
  </r>
  <r>
    <x v="31"/>
    <x v="8"/>
    <s v="LEVE"/>
    <n v="2015"/>
    <x v="2"/>
    <x v="1"/>
    <s v="SUL"/>
    <s v="JOSE OSNI DA SILVA BUENO"/>
    <s v="SUPERVISOR DE MANUTENCAO III"/>
    <s v="R$ 972,00"/>
    <n v="0"/>
    <n v="0"/>
    <n v="295.54000000000002"/>
    <m/>
    <e v="#N/A"/>
    <x v="0"/>
    <e v="#N/A"/>
    <e v="#N/A"/>
    <x v="0"/>
    <x v="0"/>
    <s v="ATIVO"/>
    <s v="17075"/>
  </r>
  <r>
    <x v="32"/>
    <x v="0"/>
    <s v="UTILITARIO"/>
    <n v="2025"/>
    <x v="0"/>
    <x v="1"/>
    <s v="SUL"/>
    <s v="CARLOS ALBERTO BERDACKI"/>
    <s v="TECNICO DE MANUTENCAO PI I"/>
    <s v="R$ 0,00"/>
    <n v="0"/>
    <n v="0"/>
    <n v="570.05999999999995"/>
    <m/>
    <e v="#N/A"/>
    <x v="0"/>
    <e v="#N/A"/>
    <e v="#N/A"/>
    <x v="0"/>
    <x v="0"/>
    <s v="ATIVO"/>
    <s v="12085"/>
  </r>
  <r>
    <x v="33"/>
    <x v="1"/>
    <s v="4X4"/>
    <n v="2025"/>
    <x v="0"/>
    <x v="5"/>
    <s v="NORTE"/>
    <s v="JONE CASTRO FERREIRA"/>
    <s v="TECNICO DE MANUTENCAO PI III"/>
    <s v="R$ 0,00"/>
    <n v="0"/>
    <n v="0"/>
    <n v="963.48"/>
    <m/>
    <e v="#N/A"/>
    <x v="0"/>
    <e v="#N/A"/>
    <e v="#N/A"/>
    <x v="0"/>
    <x v="0"/>
    <s v="ATIVO"/>
    <s v="12081"/>
  </r>
  <r>
    <x v="34"/>
    <x v="0"/>
    <s v="UTILITARIO"/>
    <n v="2025"/>
    <x v="0"/>
    <x v="3"/>
    <s v="NORTE"/>
    <s v="DANIEL VINICIO MENEZES JORGE"/>
    <s v="TECNICO DE MANUTENCAO PI I"/>
    <s v="R$ 0,00"/>
    <n v="0"/>
    <n v="0"/>
    <n v="2204.0299999999997"/>
    <m/>
    <e v="#N/A"/>
    <x v="0"/>
    <e v="#N/A"/>
    <e v="#N/A"/>
    <x v="0"/>
    <x v="0"/>
    <s v="ATIVO"/>
    <s v="12081"/>
  </r>
  <r>
    <x v="35"/>
    <x v="0"/>
    <s v="UTILITARIO"/>
    <n v="2025"/>
    <x v="0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36"/>
    <x v="0"/>
    <s v="UTILITARIO"/>
    <n v="2025"/>
    <x v="0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37"/>
    <x v="0"/>
    <s v="UTILITARIO"/>
    <n v="2025"/>
    <x v="0"/>
    <x v="6"/>
    <s v="CENTRO OESTE"/>
    <s v="CELIO PEREIRA DA SILVA JUNIOR"/>
    <s v="TECNICO DE MANUTENCAO PI II"/>
    <s v="R$ 0,00"/>
    <n v="0"/>
    <n v="0"/>
    <n v="812.26"/>
    <m/>
    <e v="#N/A"/>
    <x v="0"/>
    <e v="#N/A"/>
    <e v="#N/A"/>
    <x v="0"/>
    <x v="0"/>
    <s v="ATIVO"/>
    <s v="12081"/>
  </r>
  <r>
    <x v="38"/>
    <x v="0"/>
    <s v="UTILITARIO"/>
    <n v="2025"/>
    <x v="0"/>
    <x v="6"/>
    <s v="CENTRO OESTE"/>
    <s v="RAIMUNDO NONATO ALVES GOMES"/>
    <s v="TECNICO DE MANUTENCAO PI III"/>
    <s v="R$ 0,00"/>
    <n v="0"/>
    <n v="0"/>
    <n v="756.15"/>
    <m/>
    <e v="#N/A"/>
    <x v="0"/>
    <e v="#N/A"/>
    <e v="#N/A"/>
    <x v="0"/>
    <x v="0"/>
    <s v="ATIVO"/>
    <s v="12081"/>
  </r>
  <r>
    <x v="39"/>
    <x v="0"/>
    <s v="UTILITARIO"/>
    <n v="2025"/>
    <x v="0"/>
    <x v="6"/>
    <s v="CENTRO OESTE"/>
    <s v="DIJAIME DE JESUS BOMFIM"/>
    <s v="TECNICO DE MANUTENCAO PI I"/>
    <s v="R$ 0,00"/>
    <n v="0"/>
    <n v="0"/>
    <n v="547.70000000000005"/>
    <m/>
    <e v="#N/A"/>
    <x v="0"/>
    <e v="#N/A"/>
    <e v="#N/A"/>
    <x v="0"/>
    <x v="0"/>
    <s v="ATIVO"/>
    <s v="12081"/>
  </r>
  <r>
    <x v="40"/>
    <x v="0"/>
    <s v="UTILITARIO"/>
    <n v="2025"/>
    <x v="0"/>
    <x v="6"/>
    <s v="CENTRO OESTE"/>
    <s v="LUIS FERNANDO SILVA DA COSTA"/>
    <s v="TECNICO DE MANUTENCAO PI II"/>
    <s v="R$ 0,00"/>
    <n v="0"/>
    <n v="0"/>
    <n v="988.06"/>
    <m/>
    <e v="#N/A"/>
    <x v="0"/>
    <e v="#N/A"/>
    <e v="#N/A"/>
    <x v="0"/>
    <x v="0"/>
    <s v="ATIVO"/>
    <s v="12081"/>
  </r>
  <r>
    <x v="41"/>
    <x v="0"/>
    <s v="UTILITARIO"/>
    <n v="2025"/>
    <x v="0"/>
    <x v="3"/>
    <s v="NORTE"/>
    <s v="JULIO DE OLIVEIRA"/>
    <s v="TECNICO DE MANUTENCAO PI I"/>
    <s v="R$ 0,00"/>
    <n v="0"/>
    <n v="0"/>
    <n v="1416.98"/>
    <m/>
    <e v="#N/A"/>
    <x v="0"/>
    <e v="#N/A"/>
    <e v="#N/A"/>
    <x v="0"/>
    <x v="0"/>
    <s v="ATIVO"/>
    <s v="12081"/>
  </r>
  <r>
    <x v="42"/>
    <x v="1"/>
    <s v="4X4"/>
    <n v="2025"/>
    <x v="0"/>
    <x v="0"/>
    <s v="SUL"/>
    <s v="MANUTENCAO PLANTA INTERNA TIM PORTO ALEGRE"/>
    <s v="PARCEIRO"/>
    <s v="R$ 0,00"/>
    <n v="0"/>
    <n v="0"/>
    <n v="1069.32"/>
    <m/>
    <e v="#N/A"/>
    <x v="0"/>
    <e v="#N/A"/>
    <e v="#N/A"/>
    <x v="0"/>
    <x v="0"/>
    <s v="ATIVO"/>
    <s v="12081"/>
  </r>
  <r>
    <x v="43"/>
    <x v="1"/>
    <s v="4X4"/>
    <n v="2026"/>
    <x v="0"/>
    <x v="7"/>
    <s v="Centro-Oeste"/>
    <s v="GILSON ANTONIO DIAS"/>
    <s v="TECNICO DE MANUTENCAO PI II"/>
    <s v="R$ 0,00"/>
    <n v="0"/>
    <n v="0"/>
    <n v="2055.42"/>
    <m/>
    <e v="#N/A"/>
    <x v="0"/>
    <e v="#N/A"/>
    <e v="#N/A"/>
    <x v="0"/>
    <x v="0"/>
    <s v="ATIVO"/>
    <s v="12081"/>
  </r>
  <r>
    <x v="44"/>
    <x v="1"/>
    <s v="4X4"/>
    <n v="2025"/>
    <x v="0"/>
    <x v="0"/>
    <s v="SUL"/>
    <s v="ARTUR ALBANO GAUER"/>
    <s v="TECNICO DE MANUTENCAO PI I"/>
    <s v="R$ 0,00"/>
    <n v="0"/>
    <n v="0"/>
    <n v="1421.8899999999999"/>
    <m/>
    <e v="#N/A"/>
    <x v="0"/>
    <e v="#N/A"/>
    <e v="#N/A"/>
    <x v="0"/>
    <x v="0"/>
    <s v="ATIVO"/>
    <s v="12081"/>
  </r>
  <r>
    <x v="45"/>
    <x v="0"/>
    <s v="UTILITARIO"/>
    <n v="2025"/>
    <x v="0"/>
    <x v="6"/>
    <s v="CENTRO OESTE"/>
    <s v="FRANCISCO CHAGAS SOUZA"/>
    <s v="ASSISTENTE TEC. DE MANUTENCAO DE PI II"/>
    <s v="R$ 0,00"/>
    <n v="0"/>
    <n v="0"/>
    <n v="467.88"/>
    <m/>
    <e v="#N/A"/>
    <x v="0"/>
    <e v="#N/A"/>
    <e v="#N/A"/>
    <x v="0"/>
    <x v="0"/>
    <s v="ATIVO"/>
    <s v="12081"/>
  </r>
  <r>
    <x v="46"/>
    <x v="0"/>
    <s v="UTILITARIO"/>
    <n v="2025"/>
    <x v="0"/>
    <x v="6"/>
    <s v="CENTRO OESTE"/>
    <s v="ROGERIO DA SILVA SANTOS"/>
    <s v="TECNICO DE MANUTENCAO PI III"/>
    <s v="R$ 0,00"/>
    <n v="0"/>
    <n v="0"/>
    <n v="1537.5899999999997"/>
    <m/>
    <e v="#N/A"/>
    <x v="0"/>
    <e v="#N/A"/>
    <e v="#N/A"/>
    <x v="0"/>
    <x v="0"/>
    <s v="ATIVO"/>
    <s v="12081"/>
  </r>
  <r>
    <x v="47"/>
    <x v="0"/>
    <s v="UTILITARIO"/>
    <n v="2025"/>
    <x v="0"/>
    <x v="6"/>
    <s v="CENTRO OESTE"/>
    <s v="KERVEN ROBERT FELIX REIS"/>
    <s v="ESPECIALISTA OPERACIONAL DE PI I"/>
    <s v="R$ 0,00"/>
    <n v="0"/>
    <n v="0"/>
    <n v="478.03"/>
    <m/>
    <e v="#N/A"/>
    <x v="0"/>
    <e v="#N/A"/>
    <e v="#N/A"/>
    <x v="0"/>
    <x v="0"/>
    <s v="ATIVO"/>
    <s v="12081"/>
  </r>
  <r>
    <x v="48"/>
    <x v="1"/>
    <s v="4X4"/>
    <n v="2025"/>
    <x v="0"/>
    <x v="8"/>
    <s v="SUL"/>
    <s v="MANUTENCAO PLANTA INTERNA TIM SAO JOSE"/>
    <s v="PARCEIRO"/>
    <s v="R$ 0,00"/>
    <n v="0"/>
    <n v="0"/>
    <n v="1120.04"/>
    <m/>
    <e v="#N/A"/>
    <x v="0"/>
    <e v="#N/A"/>
    <e v="#N/A"/>
    <x v="0"/>
    <x v="0"/>
    <s v="ATIVO"/>
    <s v="12085"/>
  </r>
  <r>
    <x v="49"/>
    <x v="4"/>
    <s v="UTILITARIO"/>
    <n v="2026"/>
    <x v="1"/>
    <x v="4"/>
    <s v="CENTRO OESTE"/>
    <s v="-"/>
    <s v="-"/>
    <s v="R$ 0,00"/>
    <n v="0"/>
    <n v="0"/>
    <n v="375.9"/>
    <m/>
    <e v="#N/A"/>
    <x v="0"/>
    <e v="#N/A"/>
    <e v="#N/A"/>
    <x v="0"/>
    <x v="0"/>
    <s v="PATIO"/>
    <s v=""/>
  </r>
  <r>
    <x v="50"/>
    <x v="4"/>
    <s v="UTILITARIO"/>
    <n v="2026"/>
    <x v="1"/>
    <x v="4"/>
    <s v="CENTRO OESTE"/>
    <s v="NEUMARQUES WESLEM ALVES PEREIRA"/>
    <s v="ASSISTENTE TEC. DE MANUTENCAO DE FO I"/>
    <s v="R$ 0,00"/>
    <n v="0"/>
    <n v="0"/>
    <n v="522.75"/>
    <m/>
    <e v="#N/A"/>
    <x v="0"/>
    <e v="#N/A"/>
    <e v="#N/A"/>
    <x v="0"/>
    <x v="0"/>
    <s v="ATIVO"/>
    <s v="12071"/>
  </r>
  <r>
    <x v="51"/>
    <x v="0"/>
    <s v="UTILITARIO"/>
    <n v="2025"/>
    <x v="0"/>
    <x v="4"/>
    <s v="CENTRO OESTE"/>
    <s v="FABIANO DA SILVA PRADO"/>
    <s v="TECNICO DE MANUTENCAO PI I"/>
    <s v="R$ 0,00"/>
    <n v="0"/>
    <n v="0"/>
    <n v="684.47"/>
    <m/>
    <e v="#N/A"/>
    <x v="0"/>
    <e v="#N/A"/>
    <e v="#N/A"/>
    <x v="0"/>
    <x v="0"/>
    <s v="ATIVO"/>
    <s v="12081"/>
  </r>
  <r>
    <x v="52"/>
    <x v="0"/>
    <s v="UTILITARIO"/>
    <n v="2025"/>
    <x v="0"/>
    <x v="4"/>
    <s v="CENTRO OESTE"/>
    <s v="HENRIQUE ABINADABE OLMEDO DE LIMA"/>
    <s v="TECNICO DE MANUTENCAO PI I"/>
    <s v="R$ 0,00"/>
    <n v="0"/>
    <n v="0"/>
    <n v="932.65"/>
    <m/>
    <e v="#N/A"/>
    <x v="0"/>
    <e v="#N/A"/>
    <e v="#N/A"/>
    <x v="0"/>
    <x v="0"/>
    <s v="ATIVO"/>
    <s v="12081"/>
  </r>
  <r>
    <x v="53"/>
    <x v="0"/>
    <s v="UTILITARIO"/>
    <n v="2025"/>
    <x v="0"/>
    <x v="6"/>
    <s v="CENTRO OESTE"/>
    <s v="REGINALDO PEREIRA DOS REIS"/>
    <s v="TECNICO DE MANUTENCAO PI III"/>
    <s v="R$ 0,00"/>
    <n v="0"/>
    <n v="0"/>
    <n v="447.69"/>
    <m/>
    <e v="#N/A"/>
    <x v="0"/>
    <e v="#N/A"/>
    <e v="#N/A"/>
    <x v="0"/>
    <x v="0"/>
    <s v="ATIVO"/>
    <s v="12081"/>
  </r>
  <r>
    <x v="54"/>
    <x v="0"/>
    <s v="UTILITARIO"/>
    <n v="2025"/>
    <x v="0"/>
    <x v="6"/>
    <s v="CENTRO OESTE"/>
    <s v="FABIO RIBEIRO DE SOUZA SENA"/>
    <s v="ESPECIALISTA OPERACIONAL DE PI III"/>
    <s v="R$ 0,00"/>
    <n v="0"/>
    <n v="0"/>
    <n v="994.35"/>
    <m/>
    <e v="#N/A"/>
    <x v="0"/>
    <e v="#N/A"/>
    <e v="#N/A"/>
    <x v="0"/>
    <x v="0"/>
    <s v="ATIVO"/>
    <s v="12081"/>
  </r>
  <r>
    <x v="55"/>
    <x v="9"/>
    <s v="LEVE"/>
    <n v="2024"/>
    <x v="1"/>
    <x v="9"/>
    <s v="SUDESTE"/>
    <s v="-"/>
    <s v="-"/>
    <s v="R$ 0,00"/>
    <n v="0"/>
    <n v="0"/>
    <n v="700"/>
    <m/>
    <e v="#N/A"/>
    <x v="0"/>
    <e v="#N/A"/>
    <e v="#N/A"/>
    <x v="0"/>
    <x v="0"/>
    <s v="PATIO"/>
    <s v=""/>
  </r>
  <r>
    <x v="56"/>
    <x v="0"/>
    <s v="UTILITARIO"/>
    <n v="2026"/>
    <x v="0"/>
    <x v="6"/>
    <s v="CENTRO OESTE"/>
    <s v="VALDERI PEREIRA DA SILVA"/>
    <s v="TECNICO DE MANUTENCAO PI IV"/>
    <s v="R$ 0,00"/>
    <n v="0"/>
    <n v="0"/>
    <n v="1176.02"/>
    <m/>
    <e v="#N/A"/>
    <x v="0"/>
    <e v="#N/A"/>
    <e v="#N/A"/>
    <x v="0"/>
    <x v="0"/>
    <s v="ATIVO"/>
    <s v="12081"/>
  </r>
  <r>
    <x v="57"/>
    <x v="4"/>
    <s v="UTILITARIO"/>
    <n v="2026"/>
    <x v="1"/>
    <x v="7"/>
    <s v="CENTRO OESTE"/>
    <s v="DANIEL FERNANDES FERREIRA DE SOUZA"/>
    <s v="ASSISTENTE TEC. DE MANUTENCAO DE FO III"/>
    <s v="R$ 0,00"/>
    <n v="0"/>
    <n v="0"/>
    <n v="1044.17"/>
    <m/>
    <e v="#N/A"/>
    <x v="0"/>
    <e v="#N/A"/>
    <e v="#N/A"/>
    <x v="0"/>
    <x v="0"/>
    <s v="ATIVO"/>
    <s v="12071"/>
  </r>
  <r>
    <x v="58"/>
    <x v="1"/>
    <s v="4X4"/>
    <n v="2025"/>
    <x v="0"/>
    <x v="1"/>
    <s v="SUL"/>
    <s v="FABRICIO VOSS KLEMTZ"/>
    <s v="TECNICO DE MANUTENCAO PI III"/>
    <s v="R$ 0,00"/>
    <n v="0"/>
    <n v="0"/>
    <n v="767.56999999999994"/>
    <m/>
    <e v="#N/A"/>
    <x v="0"/>
    <e v="#N/A"/>
    <e v="#N/A"/>
    <x v="0"/>
    <x v="0"/>
    <s v="ATIVO"/>
    <s v="12081"/>
  </r>
  <r>
    <x v="59"/>
    <x v="0"/>
    <s v="UTILITARIO"/>
    <n v="2025"/>
    <x v="0"/>
    <x v="3"/>
    <s v="NORTE"/>
    <s v="HELDER BOMFIM RODRIGUES COSTA"/>
    <s v="TECNICO DE MANUTENCAO PI I"/>
    <s v="R$ 0,00"/>
    <n v="0"/>
    <n v="0"/>
    <n v="1750.81"/>
    <m/>
    <e v="#N/A"/>
    <x v="0"/>
    <e v="#N/A"/>
    <e v="#N/A"/>
    <x v="0"/>
    <x v="0"/>
    <s v="ATIVO"/>
    <s v="12081"/>
  </r>
  <r>
    <x v="60"/>
    <x v="1"/>
    <s v="4X4"/>
    <n v="2025"/>
    <x v="0"/>
    <x v="1"/>
    <s v="SUL"/>
    <s v="ODIRLEI ROGERIO DA SILVA"/>
    <s v="TECNICO DE MANUTENCAO PI III"/>
    <s v="R$ 0,00"/>
    <n v="0"/>
    <n v="0"/>
    <n v="1260.18"/>
    <m/>
    <e v="#N/A"/>
    <x v="0"/>
    <e v="#N/A"/>
    <e v="#N/A"/>
    <x v="0"/>
    <x v="0"/>
    <s v="ATIVO"/>
    <s v="12081"/>
  </r>
  <r>
    <x v="61"/>
    <x v="1"/>
    <s v="4X4"/>
    <n v="2025"/>
    <x v="0"/>
    <x v="1"/>
    <s v="SUL"/>
    <s v="MATHEUS VINICIUS DA SILVA GOMES"/>
    <s v="ESPECIALISTA OPERACIONAL DE PI II"/>
    <s v="R$ 0,00"/>
    <n v="0"/>
    <n v="0"/>
    <n v="2077.2599999999998"/>
    <m/>
    <e v="#N/A"/>
    <x v="0"/>
    <e v="#N/A"/>
    <e v="#N/A"/>
    <x v="0"/>
    <x v="0"/>
    <s v="ATIVO"/>
    <s v="12081"/>
  </r>
  <r>
    <x v="62"/>
    <x v="1"/>
    <s v="4X4"/>
    <n v="2026"/>
    <x v="0"/>
    <x v="6"/>
    <s v="CENTRO OESTE"/>
    <s v="RONISCLEY JOSE PEREIRA"/>
    <s v="TECNICO DE MANUTENCAO PI III"/>
    <s v="R$ 0,00"/>
    <n v="0"/>
    <n v="611.29999999999995"/>
    <n v="1868.58"/>
    <m/>
    <e v="#N/A"/>
    <x v="0"/>
    <e v="#N/A"/>
    <e v="#N/A"/>
    <x v="0"/>
    <x v="0"/>
    <s v="ATIVO"/>
    <s v="12081"/>
  </r>
  <r>
    <x v="63"/>
    <x v="10"/>
    <s v="GERADOR"/>
    <n v="2026"/>
    <x v="3"/>
    <x v="3"/>
    <s v="NORDESTE"/>
    <s v="-"/>
    <s v="-"/>
    <s v="R$ 0,00"/>
    <n v="0"/>
    <n v="0"/>
    <n v="1558"/>
    <m/>
    <e v="#N/A"/>
    <x v="0"/>
    <e v="#N/A"/>
    <e v="#N/A"/>
    <x v="0"/>
    <x v="0"/>
    <s v="PATIO"/>
    <s v=""/>
  </r>
  <r>
    <x v="64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65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66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67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68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69"/>
    <x v="10"/>
    <s v="GERADOR"/>
    <n v="2026"/>
    <x v="3"/>
    <x v="3"/>
    <s v="NORDESTE"/>
    <s v="-"/>
    <s v="-"/>
    <s v="R$ 0,00"/>
    <n v="0"/>
    <n v="1085"/>
    <n v="0"/>
    <m/>
    <e v="#N/A"/>
    <x v="0"/>
    <e v="#N/A"/>
    <e v="#N/A"/>
    <x v="0"/>
    <x v="0"/>
    <s v="PATIO"/>
    <s v=""/>
  </r>
  <r>
    <x v="70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71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72"/>
    <x v="10"/>
    <s v="GERADOR"/>
    <n v="2026"/>
    <x v="3"/>
    <x v="3"/>
    <s v="NORDESTE"/>
    <s v="-"/>
    <s v="-"/>
    <s v="R$ 0,00"/>
    <s v=""/>
    <s v=""/>
    <s v=""/>
    <m/>
    <e v="#N/A"/>
    <x v="0"/>
    <e v="#N/A"/>
    <e v="#N/A"/>
    <x v="0"/>
    <x v="0"/>
    <s v="PATIO"/>
    <s v=""/>
  </r>
  <r>
    <x v="73"/>
    <x v="10"/>
    <s v="GERADOR"/>
    <n v="2026"/>
    <x v="3"/>
    <x v="5"/>
    <s v="NORTE"/>
    <s v="-"/>
    <s v="-"/>
    <s v="R$ 0,00"/>
    <s v=""/>
    <s v=""/>
    <s v=""/>
    <m/>
    <e v="#N/A"/>
    <x v="0"/>
    <e v="#N/A"/>
    <e v="#N/A"/>
    <x v="0"/>
    <x v="0"/>
    <s v="PATIO"/>
    <s v=""/>
  </r>
  <r>
    <x v="74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75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76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77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78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79"/>
    <x v="0"/>
    <s v="UTILITARIO"/>
    <n v="2026"/>
    <x v="0"/>
    <x v="4"/>
    <s v="CENTRO OESTE"/>
    <s v="YGOR ESPINDOLA DUARTE"/>
    <s v="TECNICO DE MANUTENCAO PI I"/>
    <s v="R$ 0,00"/>
    <n v="0"/>
    <n v="0"/>
    <n v="2224.7599999999998"/>
    <m/>
    <e v="#N/A"/>
    <x v="0"/>
    <e v="#N/A"/>
    <e v="#N/A"/>
    <x v="0"/>
    <x v="0"/>
    <s v="ATIVO"/>
    <s v="12081"/>
  </r>
  <r>
    <x v="80"/>
    <x v="0"/>
    <s v="UTILITARIO"/>
    <n v="2026"/>
    <x v="0"/>
    <x v="7"/>
    <s v="Centro-Oeste"/>
    <s v="-"/>
    <s v="-"/>
    <s v="R$ 0,00"/>
    <n v="0"/>
    <n v="0"/>
    <n v="2378.1299999999997"/>
    <m/>
    <e v="#N/A"/>
    <x v="0"/>
    <e v="#N/A"/>
    <e v="#N/A"/>
    <x v="0"/>
    <x v="0"/>
    <s v="PATIO"/>
    <s v=""/>
  </r>
  <r>
    <x v="81"/>
    <x v="10"/>
    <s v="GERADOR"/>
    <n v="2026"/>
    <x v="3"/>
    <x v="7"/>
    <s v="CENTRO OESTE"/>
    <s v="-"/>
    <s v="-"/>
    <s v="R$ 0,00"/>
    <n v="0"/>
    <n v="0"/>
    <n v="1400.4"/>
    <m/>
    <e v="#N/A"/>
    <x v="0"/>
    <e v="#N/A"/>
    <e v="#N/A"/>
    <x v="0"/>
    <x v="0"/>
    <s v="PATIO"/>
    <s v=""/>
  </r>
  <r>
    <x v="82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3"/>
    <x v="10"/>
    <s v="GERADOR"/>
    <n v="2026"/>
    <x v="3"/>
    <x v="7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4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5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6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7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8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89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0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1"/>
    <x v="10"/>
    <s v="GERADOR"/>
    <n v="2026"/>
    <x v="3"/>
    <x v="4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2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3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4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5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6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7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8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99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00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01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02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03"/>
    <x v="10"/>
    <s v="GERADOR"/>
    <n v="2026"/>
    <x v="2"/>
    <x v="10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04"/>
    <x v="1"/>
    <s v="4X4"/>
    <n v="2025"/>
    <x v="0"/>
    <x v="1"/>
    <s v="SUL"/>
    <s v="ALVARO VINICIUS RIBEIRO DORIA"/>
    <s v="ESPECIALISTA OPERACIONAL DE PI II"/>
    <s v="R$ 0,00"/>
    <n v="0"/>
    <n v="0"/>
    <n v="1299.54"/>
    <m/>
    <e v="#N/A"/>
    <x v="0"/>
    <e v="#N/A"/>
    <e v="#N/A"/>
    <x v="0"/>
    <x v="0"/>
    <s v="ATIVO"/>
    <s v="12081"/>
  </r>
  <r>
    <x v="105"/>
    <x v="11"/>
    <s v="GERADOR"/>
    <n v="2025"/>
    <x v="3"/>
    <x v="3"/>
    <s v="NORTE"/>
    <s v="-"/>
    <s v="-"/>
    <s v="R$ 0,00"/>
    <n v="0"/>
    <n v="0"/>
    <n v="814.38"/>
    <m/>
    <e v="#N/A"/>
    <x v="0"/>
    <e v="#N/A"/>
    <e v="#N/A"/>
    <x v="0"/>
    <x v="0"/>
    <s v="ATIVO"/>
    <s v=""/>
  </r>
  <r>
    <x v="106"/>
    <x v="11"/>
    <s v="GERADOR"/>
    <n v="2025"/>
    <x v="3"/>
    <x v="5"/>
    <s v="NORTE"/>
    <s v="-"/>
    <s v="-"/>
    <s v="R$ 0,00"/>
    <n v="0"/>
    <n v="0"/>
    <n v="1148.3399999999999"/>
    <m/>
    <e v="#N/A"/>
    <x v="0"/>
    <e v="#N/A"/>
    <e v="#N/A"/>
    <x v="0"/>
    <x v="0"/>
    <s v="ATIVO"/>
    <s v=""/>
  </r>
  <r>
    <x v="107"/>
    <x v="11"/>
    <s v="GERADOR"/>
    <n v="2025"/>
    <x v="3"/>
    <x v="5"/>
    <s v="NORTE"/>
    <s v="-"/>
    <s v="-"/>
    <s v="R$ 0,00"/>
    <n v="0"/>
    <n v="0"/>
    <n v="379.5"/>
    <m/>
    <e v="#N/A"/>
    <x v="0"/>
    <e v="#N/A"/>
    <e v="#N/A"/>
    <x v="0"/>
    <x v="0"/>
    <s v="ATIVO"/>
    <s v=""/>
  </r>
  <r>
    <x v="108"/>
    <x v="11"/>
    <s v="GERADOR"/>
    <n v="2025"/>
    <x v="3"/>
    <x v="3"/>
    <s v="NORTE"/>
    <s v="-"/>
    <s v="-"/>
    <s v="R$ 0,00"/>
    <n v="0"/>
    <n v="0"/>
    <n v="1251.8399999999999"/>
    <m/>
    <e v="#N/A"/>
    <x v="0"/>
    <e v="#N/A"/>
    <e v="#N/A"/>
    <x v="0"/>
    <x v="0"/>
    <s v="ATIVO"/>
    <s v=""/>
  </r>
  <r>
    <x v="109"/>
    <x v="4"/>
    <s v="UTILITARIO"/>
    <n v="2026"/>
    <x v="1"/>
    <x v="7"/>
    <s v="Centro-Oeste"/>
    <s v="MARCOS VIEIRA CARDOSO"/>
    <s v="ASSISTENTE TEC. DE MANUTENCAO DE FO I"/>
    <s v="R$ 0,00"/>
    <n v="0"/>
    <n v="0"/>
    <n v="1612.63"/>
    <m/>
    <e v="#N/A"/>
    <x v="0"/>
    <e v="#N/A"/>
    <e v="#N/A"/>
    <x v="0"/>
    <x v="0"/>
    <s v="ATIVO"/>
    <s v="12071"/>
  </r>
  <r>
    <x v="110"/>
    <x v="4"/>
    <s v="UTILITARIO"/>
    <n v="2026"/>
    <x v="1"/>
    <x v="7"/>
    <s v="Centro-Oeste"/>
    <s v="JESSE ALMEIDA ROCHA"/>
    <s v="ASSISTENTE TEC. DE MANUTENCAO DE FO II"/>
    <s v="R$ 0,00"/>
    <n v="0"/>
    <n v="0"/>
    <n v="844.87"/>
    <m/>
    <e v="#N/A"/>
    <x v="0"/>
    <e v="#N/A"/>
    <e v="#N/A"/>
    <x v="0"/>
    <x v="0"/>
    <s v="ATIVO"/>
    <s v="12071"/>
  </r>
  <r>
    <x v="111"/>
    <x v="0"/>
    <s v="UTILITARIO"/>
    <n v="2026"/>
    <x v="0"/>
    <x v="7"/>
    <s v="CENTRO OESTE"/>
    <s v="LUIZ DE LIMA COSTA"/>
    <s v="TECNICO DE MANUTENCAO PI II"/>
    <s v="R$ 0,00"/>
    <n v="0"/>
    <n v="0"/>
    <n v="2470.3100000000004"/>
    <m/>
    <e v="#N/A"/>
    <x v="0"/>
    <e v="#N/A"/>
    <e v="#N/A"/>
    <x v="0"/>
    <x v="0"/>
    <s v="ATIVO"/>
    <s v="12081"/>
  </r>
  <r>
    <x v="112"/>
    <x v="0"/>
    <s v="UTILITARIO"/>
    <n v="2026"/>
    <x v="0"/>
    <x v="7"/>
    <s v="Centro-Oeste"/>
    <s v="-"/>
    <s v="-"/>
    <s v="R$ 0,00"/>
    <n v="0"/>
    <n v="0"/>
    <n v="1521.6899999999998"/>
    <m/>
    <e v="#N/A"/>
    <x v="0"/>
    <e v="#N/A"/>
    <e v="#N/A"/>
    <x v="0"/>
    <x v="0"/>
    <s v="PATIO"/>
    <s v=""/>
  </r>
  <r>
    <x v="113"/>
    <x v="12"/>
    <s v="SUV"/>
    <n v="2017"/>
    <x v="2"/>
    <x v="10"/>
    <s v="CENTRO OESTE"/>
    <s v="ANTONIO EDNO FERREIRA DA SILVA"/>
    <s v="SUPERVISOR DE OPERACAO DE PI II"/>
    <s v="R$ 2.000,00"/>
    <n v="0"/>
    <n v="0"/>
    <n v="450"/>
    <m/>
    <e v="#N/A"/>
    <x v="0"/>
    <e v="#N/A"/>
    <e v="#N/A"/>
    <x v="0"/>
    <x v="0"/>
    <s v="ATIVO"/>
    <s v="12085"/>
  </r>
  <r>
    <x v="114"/>
    <x v="0"/>
    <s v="UTILITARIO"/>
    <n v="2026"/>
    <x v="0"/>
    <x v="7"/>
    <s v="Centro-Oeste"/>
    <s v="ALLAN DOS SANTOS MARCONDES"/>
    <s v="TECNICO DE MANUTENCAO PI III"/>
    <s v="R$ 0,00"/>
    <n v="0"/>
    <n v="0"/>
    <n v="1196.49"/>
    <m/>
    <e v="#N/A"/>
    <x v="0"/>
    <e v="#N/A"/>
    <e v="#N/A"/>
    <x v="0"/>
    <x v="0"/>
    <s v="ATIVO"/>
    <s v="12081"/>
  </r>
  <r>
    <x v="115"/>
    <x v="0"/>
    <s v="UTILITARIO"/>
    <n v="2026"/>
    <x v="0"/>
    <x v="7"/>
    <s v="Centro-Oeste"/>
    <s v="-"/>
    <s v="-"/>
    <s v="R$ 0,00"/>
    <n v="0"/>
    <n v="0"/>
    <n v="1346.95"/>
    <m/>
    <e v="#N/A"/>
    <x v="0"/>
    <e v="#N/A"/>
    <e v="#N/A"/>
    <x v="0"/>
    <x v="0"/>
    <s v="PATIO"/>
    <s v=""/>
  </r>
  <r>
    <x v="116"/>
    <x v="0"/>
    <s v="UTILITARIO"/>
    <n v="2026"/>
    <x v="0"/>
    <x v="7"/>
    <s v="Centro-Oeste"/>
    <s v="RODRIGO ABE"/>
    <s v="TECNICO DE MANUTENCAO PI III"/>
    <s v="R$ 0,00"/>
    <n v="0"/>
    <n v="0"/>
    <n v="2421.63"/>
    <m/>
    <e v="#N/A"/>
    <x v="0"/>
    <e v="#N/A"/>
    <e v="#N/A"/>
    <x v="0"/>
    <x v="0"/>
    <s v="ATIVO"/>
    <s v="12081"/>
  </r>
  <r>
    <x v="117"/>
    <x v="1"/>
    <s v="4X4"/>
    <n v="2025"/>
    <x v="1"/>
    <x v="1"/>
    <s v="SUL"/>
    <s v="SIDINEI AMANCIO"/>
    <s v="ESPECIALISTA OPERACIONAL DE PI II"/>
    <s v="R$ 0,00"/>
    <n v="0"/>
    <n v="0"/>
    <n v="2651.8099999999995"/>
    <m/>
    <e v="#N/A"/>
    <x v="0"/>
    <e v="#N/A"/>
    <e v="#N/A"/>
    <x v="0"/>
    <x v="0"/>
    <s v="ATIVO"/>
    <s v="12081"/>
  </r>
  <r>
    <x v="118"/>
    <x v="0"/>
    <s v="UTILITARIO"/>
    <n v="2025"/>
    <x v="0"/>
    <x v="5"/>
    <s v="NORTE"/>
    <s v="-"/>
    <s v="-"/>
    <s v="R$ 0,00"/>
    <n v="0"/>
    <n v="471.21"/>
    <n v="1768.26"/>
    <m/>
    <e v="#N/A"/>
    <x v="0"/>
    <e v="#N/A"/>
    <e v="#N/A"/>
    <x v="0"/>
    <x v="0"/>
    <s v="PATIO"/>
    <s v=""/>
  </r>
  <r>
    <x v="119"/>
    <x v="13"/>
    <s v="LEVE"/>
    <n v="2016"/>
    <x v="2"/>
    <x v="7"/>
    <s v="Centro-Oeste"/>
    <s v="MAXWILLY SILVA DE ALMEIDA"/>
    <s v="SUPERVISOR DE OPERACAO"/>
    <s v="R$ 2.000,00"/>
    <n v="0"/>
    <n v="250"/>
    <n v="559.62"/>
    <m/>
    <e v="#N/A"/>
    <x v="0"/>
    <e v="#N/A"/>
    <e v="#N/A"/>
    <x v="0"/>
    <x v="0"/>
    <s v="ATIVO"/>
    <s v="11015"/>
  </r>
  <r>
    <x v="120"/>
    <x v="1"/>
    <s v="4X4"/>
    <n v="2025"/>
    <x v="0"/>
    <x v="8"/>
    <s v="SUL"/>
    <s v="MANUTENCAO PLANTA INTERNA TIM BLUMENAU"/>
    <s v="PARCEIRO"/>
    <s v="R$ 0,00"/>
    <n v="0"/>
    <n v="1319.15"/>
    <n v="1656.51"/>
    <m/>
    <e v="#N/A"/>
    <x v="0"/>
    <e v="#N/A"/>
    <e v="#N/A"/>
    <x v="0"/>
    <x v="0"/>
    <s v="ATIVO"/>
    <s v="12081"/>
  </r>
  <r>
    <x v="121"/>
    <x v="1"/>
    <s v="4X4"/>
    <n v="2026"/>
    <x v="0"/>
    <x v="6"/>
    <s v="CENTRO OESTE"/>
    <s v="VALCIR LUIZ DA SILVA"/>
    <s v="TECNICO DE MANUTENCAO PI II"/>
    <s v="R$ 0,00"/>
    <n v="0"/>
    <n v="864.73"/>
    <n v="2917.7999999999997"/>
    <m/>
    <e v="#N/A"/>
    <x v="0"/>
    <e v="#N/A"/>
    <e v="#N/A"/>
    <x v="0"/>
    <x v="0"/>
    <s v="ATIVO"/>
    <s v="12081"/>
  </r>
  <r>
    <x v="122"/>
    <x v="1"/>
    <s v="4X4"/>
    <n v="2026"/>
    <x v="0"/>
    <x v="4"/>
    <s v="CENTRO OESTE"/>
    <s v="ANTONIO CARLOS PEREIRA MENDES"/>
    <s v="SUPERVISOR DE OPERACAO DE PI II"/>
    <s v="R$ 0,00"/>
    <n v="0"/>
    <n v="543.71"/>
    <n v="490"/>
    <m/>
    <e v="#N/A"/>
    <x v="0"/>
    <e v="#N/A"/>
    <e v="#N/A"/>
    <x v="0"/>
    <x v="0"/>
    <s v="ATIVO"/>
    <s v="12085"/>
  </r>
  <r>
    <x v="123"/>
    <x v="14"/>
    <s v="UTILITARIO"/>
    <n v="2025"/>
    <x v="0"/>
    <x v="11"/>
    <s v="NORTE"/>
    <s v="TIAGO DOS SANTOS DA SILVA"/>
    <s v="ALMOXARIFE I"/>
    <s v="R$ 0,00"/>
    <n v="0"/>
    <n v="0"/>
    <n v="584.77"/>
    <m/>
    <e v="#N/A"/>
    <x v="0"/>
    <e v="#N/A"/>
    <e v="#N/A"/>
    <x v="0"/>
    <x v="0"/>
    <s v="ATIVO"/>
    <s v="99568"/>
  </r>
  <r>
    <x v="124"/>
    <x v="1"/>
    <s v="4X4"/>
    <n v="2025"/>
    <x v="0"/>
    <x v="8"/>
    <s v="SUL"/>
    <s v="MANUTENCAO PLANTA INTERNA TIM FLORIANOPOLIS"/>
    <s v="PARCEIRO"/>
    <s v="R$ 0,00"/>
    <n v="0"/>
    <n v="745.52"/>
    <n v="1684.53"/>
    <m/>
    <e v="#N/A"/>
    <x v="0"/>
    <e v="#N/A"/>
    <e v="#N/A"/>
    <x v="0"/>
    <x v="0"/>
    <s v="ATIVO"/>
    <s v="12085"/>
  </r>
  <r>
    <x v="125"/>
    <x v="1"/>
    <s v="4X4"/>
    <n v="2025"/>
    <x v="0"/>
    <x v="0"/>
    <s v="SUL"/>
    <s v="BRUNO DA SILVA OLIVEIRA"/>
    <s v="TECNICO DE MANUTENCAO PI I"/>
    <s v="R$ 0,00"/>
    <n v="0"/>
    <n v="1266.81"/>
    <n v="2213.7600000000002"/>
    <m/>
    <e v="#N/A"/>
    <x v="0"/>
    <e v="#N/A"/>
    <e v="#N/A"/>
    <x v="0"/>
    <x v="0"/>
    <s v="ATIVO"/>
    <s v="12081"/>
  </r>
  <r>
    <x v="126"/>
    <x v="12"/>
    <s v="SUV"/>
    <n v="2021"/>
    <x v="2"/>
    <x v="2"/>
    <s v="SUDESTE"/>
    <s v="-"/>
    <s v="-"/>
    <s v="R$ 0,00"/>
    <s v=""/>
    <s v=""/>
    <s v=""/>
    <m/>
    <e v="#N/A"/>
    <x v="0"/>
    <e v="#N/A"/>
    <e v="#N/A"/>
    <x v="0"/>
    <x v="0"/>
    <s v="PATIO"/>
    <s v=""/>
  </r>
  <r>
    <x v="127"/>
    <x v="15"/>
    <s v="LEVE"/>
    <n v="2018"/>
    <x v="2"/>
    <x v="6"/>
    <s v="CENTRO OESTE"/>
    <s v="ELIO SILVA GOMES"/>
    <s v="SUPERVISOR DE OPERACAO DE PI II"/>
    <s v="R$ 2.000,00"/>
    <n v="0"/>
    <n v="0"/>
    <n v="211.44"/>
    <m/>
    <e v="#N/A"/>
    <x v="0"/>
    <e v="#N/A"/>
    <e v="#N/A"/>
    <x v="0"/>
    <x v="0"/>
    <s v="ATIVO"/>
    <s v="12085"/>
  </r>
  <r>
    <x v="128"/>
    <x v="11"/>
    <s v="GERADOR"/>
    <n v="2025"/>
    <x v="3"/>
    <x v="5"/>
    <s v="NORTE"/>
    <s v="-"/>
    <s v="-"/>
    <s v="R$ 0,01"/>
    <s v=""/>
    <s v=""/>
    <s v=""/>
    <m/>
    <e v="#N/A"/>
    <x v="0"/>
    <e v="#N/A"/>
    <e v="#N/A"/>
    <x v="0"/>
    <x v="0"/>
    <s v="ATIVO"/>
    <s v=""/>
  </r>
  <r>
    <x v="129"/>
    <x v="11"/>
    <s v="GERADOR"/>
    <n v="2025"/>
    <x v="3"/>
    <x v="5"/>
    <s v="NORTE"/>
    <s v="-"/>
    <s v="-"/>
    <s v="R$ 0,01"/>
    <n v="0"/>
    <n v="3161.37"/>
    <n v="2803.46"/>
    <m/>
    <e v="#N/A"/>
    <x v="0"/>
    <e v="#N/A"/>
    <e v="#N/A"/>
    <x v="0"/>
    <x v="0"/>
    <s v="ATIVO"/>
    <s v=""/>
  </r>
  <r>
    <x v="130"/>
    <x v="11"/>
    <s v="GERADOR"/>
    <n v="2025"/>
    <x v="3"/>
    <x v="3"/>
    <s v="NORTE"/>
    <s v="-"/>
    <s v="-"/>
    <s v="R$ 1,00"/>
    <n v="0"/>
    <n v="2448.88"/>
    <n v="1591.0499999999997"/>
    <m/>
    <e v="#N/A"/>
    <x v="0"/>
    <e v="#N/A"/>
    <e v="#N/A"/>
    <x v="0"/>
    <x v="0"/>
    <s v="ATIVO"/>
    <s v=""/>
  </r>
  <r>
    <x v="131"/>
    <x v="10"/>
    <s v="GERADOR"/>
    <n v="2026"/>
    <x v="2"/>
    <x v="6"/>
    <s v="CENTRO OESTE"/>
    <s v="-"/>
    <s v="-"/>
    <s v="R$ 1,00"/>
    <n v="0"/>
    <n v="1100.02"/>
    <n v="0"/>
    <m/>
    <e v="#N/A"/>
    <x v="0"/>
    <e v="#N/A"/>
    <e v="#N/A"/>
    <x v="0"/>
    <x v="0"/>
    <s v="PATIO"/>
    <s v=""/>
  </r>
  <r>
    <x v="132"/>
    <x v="16"/>
    <s v="LEVE"/>
    <n v="2023"/>
    <x v="2"/>
    <x v="6"/>
    <s v="CENTRO OESTE"/>
    <s v="WANDERSON RODRIGUES DA SILVA"/>
    <s v="INSTALADOR E REPARADOR DE FO"/>
    <s v="R$ 1.550,00"/>
    <n v="0"/>
    <n v="608.35"/>
    <n v="1051.5999999999999"/>
    <m/>
    <e v="#N/A"/>
    <x v="0"/>
    <e v="#N/A"/>
    <e v="#N/A"/>
    <x v="0"/>
    <x v="0"/>
    <s v="ATIVO"/>
    <s v="11011"/>
  </r>
  <r>
    <x v="133"/>
    <x v="9"/>
    <s v="LEVE"/>
    <n v="2026"/>
    <x v="0"/>
    <x v="6"/>
    <s v="CENTRO OESTE"/>
    <s v="VINICIUS CARDOSO LOCATELLY FERREIRA"/>
    <s v="COORDENADOR DE AREA"/>
    <s v="R$ 1,00"/>
    <n v="0"/>
    <n v="499.45"/>
    <n v="660.01"/>
    <m/>
    <e v="#N/A"/>
    <x v="0"/>
    <e v="#N/A"/>
    <e v="#N/A"/>
    <x v="0"/>
    <x v="0"/>
    <s v="ATIVO"/>
    <s v="12081"/>
  </r>
  <r>
    <x v="134"/>
    <x v="17"/>
    <s v="LEVE"/>
    <n v="2024"/>
    <x v="0"/>
    <x v="1"/>
    <s v="SUL"/>
    <s v="MANUTENÇÃO PLANTA INTERNA-TIM CURITIBA"/>
    <s v="PARCEIRO"/>
    <s v="R$ 0,00"/>
    <n v="0"/>
    <n v="430.91999999999996"/>
    <n v="180"/>
    <m/>
    <e v="#N/A"/>
    <x v="0"/>
    <e v="#N/A"/>
    <e v="#N/A"/>
    <x v="0"/>
    <x v="0"/>
    <s v="ATIVO"/>
    <s v="12081"/>
  </r>
  <r>
    <x v="135"/>
    <x v="0"/>
    <s v="UTILITARIO"/>
    <n v="2026"/>
    <x v="0"/>
    <x v="6"/>
    <s v="CENTRO OESTE"/>
    <s v="WAGNER TELLES DA SILVA"/>
    <s v="TECNICO DE MANUTENCAO PI I"/>
    <s v="R$ 1,00"/>
    <n v="0"/>
    <n v="0"/>
    <n v="1388.82"/>
    <m/>
    <e v="#N/A"/>
    <x v="0"/>
    <e v="#N/A"/>
    <e v="#N/A"/>
    <x v="0"/>
    <x v="0"/>
    <s v="ATIVO"/>
    <s v="12081"/>
  </r>
  <r>
    <x v="136"/>
    <x v="18"/>
    <s v="SUV"/>
    <n v="2022"/>
    <x v="2"/>
    <x v="10"/>
    <s v="CENTRO OESTE"/>
    <s v="CLEITON DOS SANTOS DIAS MAIA"/>
    <s v="GERENTE OPERACAO JR"/>
    <s v="R$ 2.000,00"/>
    <n v="0"/>
    <n v="845.12"/>
    <n v="980"/>
    <m/>
    <e v="#N/A"/>
    <x v="0"/>
    <e v="#N/A"/>
    <e v="#N/A"/>
    <x v="0"/>
    <x v="0"/>
    <s v="PATIO"/>
    <s v=""/>
  </r>
  <r>
    <x v="137"/>
    <x v="19"/>
    <s v="LEVE"/>
    <n v="2020"/>
    <x v="2"/>
    <x v="12"/>
    <s v="SUDESTE"/>
    <s v="-"/>
    <s v="-"/>
    <s v="R$ 2.000,00"/>
    <n v="0"/>
    <n v="789.59"/>
    <n v="715.6"/>
    <m/>
    <e v="#N/A"/>
    <x v="0"/>
    <e v="#N/A"/>
    <e v="#N/A"/>
    <x v="0"/>
    <x v="0"/>
    <s v="PATIO"/>
    <s v=""/>
  </r>
  <r>
    <x v="138"/>
    <x v="11"/>
    <s v="GERADOR"/>
    <n v="2025"/>
    <x v="3"/>
    <x v="3"/>
    <s v="NORTE"/>
    <s v="-"/>
    <s v="-"/>
    <s v="R$ 0,00"/>
    <n v="0"/>
    <n v="326.79000000000002"/>
    <n v="338.65"/>
    <m/>
    <e v="#N/A"/>
    <x v="0"/>
    <e v="#N/A"/>
    <e v="#N/A"/>
    <x v="0"/>
    <x v="0"/>
    <s v="ATIVO"/>
    <s v=""/>
  </r>
  <r>
    <x v="139"/>
    <x v="20"/>
    <s v="LEVE"/>
    <n v="2009"/>
    <x v="2"/>
    <x v="2"/>
    <s v="SUDESTE"/>
    <s v="EMERSON PINHEIRO"/>
    <s v="COORDENADOR I"/>
    <s v="R$ 2.000,00"/>
    <n v="0"/>
    <n v="786.82999999999993"/>
    <n v="924.06"/>
    <m/>
    <e v="#N/A"/>
    <x v="0"/>
    <e v="#N/A"/>
    <e v="#N/A"/>
    <x v="0"/>
    <x v="0"/>
    <s v="ATIVO"/>
    <s v="99138"/>
  </r>
  <r>
    <x v="140"/>
    <x v="21"/>
    <s v="LEVE"/>
    <n v="2023"/>
    <x v="2"/>
    <x v="6"/>
    <s v="CENTRO OESTE"/>
    <s v="LESLYE HUMBERTO PEREIRA RAMOS"/>
    <s v="ASSISTENTE DE FROTA"/>
    <s v="R$ 1.550,00"/>
    <n v="0"/>
    <n v="90.09"/>
    <n v="0"/>
    <m/>
    <e v="#N/A"/>
    <x v="0"/>
    <e v="#N/A"/>
    <e v="#N/A"/>
    <x v="0"/>
    <x v="0"/>
    <s v="ATIVO"/>
    <s v="99628"/>
  </r>
  <r>
    <x v="141"/>
    <x v="11"/>
    <s v="GERADOR"/>
    <n v="2026"/>
    <x v="3"/>
    <x v="3"/>
    <s v="NORTE"/>
    <s v="-"/>
    <s v="-"/>
    <s v="R$ 0,01"/>
    <n v="0"/>
    <n v="1669.79"/>
    <n v="432.13"/>
    <m/>
    <e v="#N/A"/>
    <x v="0"/>
    <e v="#N/A"/>
    <e v="#N/A"/>
    <x v="0"/>
    <x v="0"/>
    <s v="ATIVO"/>
    <s v=""/>
  </r>
  <r>
    <x v="142"/>
    <x v="11"/>
    <s v="GERADOR"/>
    <n v="2026"/>
    <x v="3"/>
    <x v="3"/>
    <s v="NORTE"/>
    <s v="-"/>
    <s v="-"/>
    <s v="R$ 0,01"/>
    <n v="0"/>
    <n v="1639.53"/>
    <n v="0"/>
    <m/>
    <e v="#N/A"/>
    <x v="0"/>
    <e v="#N/A"/>
    <e v="#N/A"/>
    <x v="0"/>
    <x v="0"/>
    <s v="ATIVO"/>
    <s v=""/>
  </r>
  <r>
    <x v="143"/>
    <x v="11"/>
    <s v="GERADOR"/>
    <n v="2026"/>
    <x v="3"/>
    <x v="3"/>
    <s v="NORTE"/>
    <s v="-"/>
    <s v="-"/>
    <s v="R$ 0,01"/>
    <n v="0"/>
    <n v="913.97"/>
    <n v="1602.1"/>
    <m/>
    <e v="#N/A"/>
    <x v="0"/>
    <e v="#N/A"/>
    <e v="#N/A"/>
    <x v="0"/>
    <x v="0"/>
    <s v="ATIVO"/>
    <s v=""/>
  </r>
  <r>
    <x v="144"/>
    <x v="22"/>
    <s v="LEVE"/>
    <n v="2012"/>
    <x v="2"/>
    <x v="11"/>
    <s v="NORTE"/>
    <s v="-"/>
    <s v="-"/>
    <s v="R$ 0,00"/>
    <n v="0"/>
    <n v="257.7"/>
    <n v="0"/>
    <m/>
    <e v="#N/A"/>
    <x v="0"/>
    <e v="#N/A"/>
    <e v="#N/A"/>
    <x v="0"/>
    <x v="0"/>
    <s v="PATIO"/>
    <s v=""/>
  </r>
  <r>
    <x v="145"/>
    <x v="15"/>
    <s v="LEVE"/>
    <n v="2012"/>
    <x v="2"/>
    <x v="11"/>
    <s v="NORTE"/>
    <s v="-"/>
    <s v="-"/>
    <s v="R$ 0,00"/>
    <n v="0"/>
    <n v="459.98"/>
    <n v="459.98"/>
    <m/>
    <e v="#N/A"/>
    <x v="0"/>
    <e v="#N/A"/>
    <e v="#N/A"/>
    <x v="0"/>
    <x v="0"/>
    <s v="ATIVO"/>
    <s v=""/>
  </r>
  <r>
    <x v="146"/>
    <x v="23"/>
    <s v="LEVE"/>
    <n v="2012"/>
    <x v="2"/>
    <x v="11"/>
    <s v="NORTE"/>
    <s v="-"/>
    <s v="-"/>
    <s v="R$ 0,00"/>
    <n v="0"/>
    <n v="230"/>
    <n v="0"/>
    <m/>
    <e v="#N/A"/>
    <x v="0"/>
    <e v="#N/A"/>
    <e v="#N/A"/>
    <x v="0"/>
    <x v="0"/>
    <s v="ATIVO"/>
    <s v=""/>
  </r>
  <r>
    <x v="147"/>
    <x v="0"/>
    <s v="UTILITARIO"/>
    <n v="2012"/>
    <x v="2"/>
    <x v="11"/>
    <s v="NORTE"/>
    <s v="-"/>
    <s v="-"/>
    <s v="R$ 0,00"/>
    <s v=""/>
    <s v=""/>
    <s v=""/>
    <m/>
    <e v="#N/A"/>
    <x v="0"/>
    <e v="#N/A"/>
    <e v="#N/A"/>
    <x v="0"/>
    <x v="0"/>
    <s v="ATIVO"/>
    <s v=""/>
  </r>
  <r>
    <x v="148"/>
    <x v="24"/>
    <s v="LEVE"/>
    <n v="2012"/>
    <x v="2"/>
    <x v="11"/>
    <s v="NORTE"/>
    <s v="-"/>
    <s v="-"/>
    <s v="R$ 0,00"/>
    <s v=""/>
    <s v=""/>
    <s v=""/>
    <m/>
    <e v="#N/A"/>
    <x v="0"/>
    <e v="#N/A"/>
    <e v="#N/A"/>
    <x v="0"/>
    <x v="0"/>
    <s v="ATIVO"/>
    <s v=""/>
  </r>
  <r>
    <x v="149"/>
    <x v="13"/>
    <s v="LEVE"/>
    <n v="2012"/>
    <x v="2"/>
    <x v="11"/>
    <s v="NORTE"/>
    <s v="-"/>
    <s v="-"/>
    <s v="R$ 0,00"/>
    <n v="0"/>
    <n v="559.01"/>
    <n v="0"/>
    <m/>
    <e v="#N/A"/>
    <x v="0"/>
    <e v="#N/A"/>
    <e v="#N/A"/>
    <x v="0"/>
    <x v="0"/>
    <s v="ATIVO"/>
    <s v=""/>
  </r>
  <r>
    <x v="150"/>
    <x v="11"/>
    <s v="GERADOR"/>
    <n v="2026"/>
    <x v="3"/>
    <x v="10"/>
    <s v="CENTRO OESTE"/>
    <s v="-"/>
    <s v="-"/>
    <s v="R$ 0,01"/>
    <n v="0"/>
    <n v="76.22"/>
    <n v="0"/>
    <m/>
    <e v="#N/A"/>
    <x v="0"/>
    <e v="#N/A"/>
    <e v="#N/A"/>
    <x v="0"/>
    <x v="0"/>
    <s v="PATIO"/>
    <s v=""/>
  </r>
  <r>
    <x v="151"/>
    <x v="11"/>
    <s v="GERADOR"/>
    <n v="2026"/>
    <x v="3"/>
    <x v="10"/>
    <s v="CENTRO OESTE"/>
    <s v="-"/>
    <s v="-"/>
    <s v="R$ 0,01"/>
    <n v="0"/>
    <n v="217.96"/>
    <n v="0"/>
    <m/>
    <e v="#N/A"/>
    <x v="0"/>
    <e v="#N/A"/>
    <e v="#N/A"/>
    <x v="0"/>
    <x v="0"/>
    <s v="PATIO"/>
    <s v=""/>
  </r>
  <r>
    <x v="152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53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54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55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56"/>
    <x v="10"/>
    <s v="GERADOR"/>
    <n v="2026"/>
    <x v="3"/>
    <x v="10"/>
    <s v="CENTRO OESTE"/>
    <s v="-"/>
    <s v="-"/>
    <s v="R$ 0,01"/>
    <n v="0"/>
    <n v="75.8"/>
    <n v="0"/>
    <m/>
    <e v="#N/A"/>
    <x v="0"/>
    <e v="#N/A"/>
    <e v="#N/A"/>
    <x v="0"/>
    <x v="0"/>
    <s v="PATIO"/>
    <s v=""/>
  </r>
  <r>
    <x v="157"/>
    <x v="10"/>
    <s v="GERADOR"/>
    <n v="2026"/>
    <x v="3"/>
    <x v="10"/>
    <s v="CENTRO OESTE"/>
    <s v="-"/>
    <s v="-"/>
    <s v="R$ 0,01"/>
    <n v="0"/>
    <n v="567.58999999999992"/>
    <n v="253.18"/>
    <m/>
    <e v="#N/A"/>
    <x v="0"/>
    <e v="#N/A"/>
    <e v="#N/A"/>
    <x v="0"/>
    <x v="0"/>
    <s v="PATIO"/>
    <s v=""/>
  </r>
  <r>
    <x v="158"/>
    <x v="10"/>
    <s v="GERADOR"/>
    <n v="2026"/>
    <x v="3"/>
    <x v="10"/>
    <s v="CENTRO OESTE"/>
    <s v="-"/>
    <s v="-"/>
    <s v="R$ 0,01"/>
    <n v="0"/>
    <n v="149.99"/>
    <n v="148.99"/>
    <m/>
    <e v="#N/A"/>
    <x v="0"/>
    <e v="#N/A"/>
    <e v="#N/A"/>
    <x v="0"/>
    <x v="0"/>
    <s v="PATIO"/>
    <s v=""/>
  </r>
  <r>
    <x v="159"/>
    <x v="10"/>
    <s v="GERADOR"/>
    <n v="2026"/>
    <x v="3"/>
    <x v="10"/>
    <s v="CENTRO OESTE"/>
    <s v="-"/>
    <s v="-"/>
    <s v="R$ 0,01"/>
    <n v="0"/>
    <n v="299.98"/>
    <n v="0"/>
    <m/>
    <e v="#N/A"/>
    <x v="0"/>
    <e v="#N/A"/>
    <e v="#N/A"/>
    <x v="0"/>
    <x v="0"/>
    <s v="PATIO"/>
    <s v=""/>
  </r>
  <r>
    <x v="160"/>
    <x v="10"/>
    <s v="GERADOR"/>
    <n v="2026"/>
    <x v="3"/>
    <x v="10"/>
    <s v="CENTRO OESTE"/>
    <s v="-"/>
    <s v="-"/>
    <s v="R$ 0,01"/>
    <n v="0"/>
    <n v="323.74"/>
    <n v="164.46"/>
    <m/>
    <e v="#N/A"/>
    <x v="0"/>
    <e v="#N/A"/>
    <e v="#N/A"/>
    <x v="0"/>
    <x v="0"/>
    <s v="PATIO"/>
    <s v=""/>
  </r>
  <r>
    <x v="161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62"/>
    <x v="10"/>
    <s v="GERADOR"/>
    <n v="2026"/>
    <x v="3"/>
    <x v="10"/>
    <s v="CENTRO OESTE"/>
    <s v="-"/>
    <s v="-"/>
    <s v="R$ 0,01"/>
    <s v=""/>
    <s v=""/>
    <s v=""/>
    <m/>
    <e v="#N/A"/>
    <x v="0"/>
    <e v="#N/A"/>
    <e v="#N/A"/>
    <x v="0"/>
    <x v="0"/>
    <s v="PATIO"/>
    <s v=""/>
  </r>
  <r>
    <x v="163"/>
    <x v="0"/>
    <s v="UTILITARIO"/>
    <n v="2025"/>
    <x v="0"/>
    <x v="1"/>
    <s v="SUL"/>
    <s v="HIGOR ASSUNCAO DE OLIVEIRA"/>
    <s v="ASSISTENTE TEC. DE MANUTENCAO DE PI II"/>
    <s v="R$ 0,00"/>
    <n v="0"/>
    <n v="2072.4700000000003"/>
    <n v="1143.3"/>
    <m/>
    <e v="#N/A"/>
    <x v="0"/>
    <e v="#N/A"/>
    <e v="#N/A"/>
    <x v="0"/>
    <x v="0"/>
    <s v="ATIVO"/>
    <s v="12081"/>
  </r>
  <r>
    <x v="164"/>
    <x v="11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65"/>
    <x v="10"/>
    <s v="GERADOR"/>
    <n v="2026"/>
    <x v="3"/>
    <x v="6"/>
    <s v="CENTRO OESTE"/>
    <s v="-"/>
    <s v="-"/>
    <s v="R$ 0,00"/>
    <n v="0"/>
    <n v="305.17"/>
    <n v="269.32"/>
    <m/>
    <e v="#N/A"/>
    <x v="0"/>
    <e v="#N/A"/>
    <e v="#N/A"/>
    <x v="0"/>
    <x v="0"/>
    <s v="PATIO"/>
    <s v=""/>
  </r>
  <r>
    <x v="166"/>
    <x v="10"/>
    <s v="GERADOR"/>
    <n v="2026"/>
    <x v="3"/>
    <x v="6"/>
    <s v="CENTRO OESTE"/>
    <s v="-"/>
    <s v="-"/>
    <s v="R$ 0,00"/>
    <n v="0"/>
    <n v="428.3"/>
    <n v="0"/>
    <m/>
    <e v="#N/A"/>
    <x v="0"/>
    <e v="#N/A"/>
    <e v="#N/A"/>
    <x v="0"/>
    <x v="0"/>
    <s v="PATIO"/>
    <s v=""/>
  </r>
  <r>
    <x v="167"/>
    <x v="10"/>
    <s v="GERADOR"/>
    <n v="2026"/>
    <x v="3"/>
    <x v="6"/>
    <s v="CENTRO OESTE"/>
    <s v="-"/>
    <s v="-"/>
    <s v="R$ 0,00"/>
    <n v="0"/>
    <n v="334.5"/>
    <n v="186.03"/>
    <m/>
    <e v="#N/A"/>
    <x v="0"/>
    <e v="#N/A"/>
    <e v="#N/A"/>
    <x v="0"/>
    <x v="0"/>
    <s v="PATIO"/>
    <s v=""/>
  </r>
  <r>
    <x v="168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69"/>
    <x v="10"/>
    <s v="GERADOR"/>
    <n v="2026"/>
    <x v="3"/>
    <x v="6"/>
    <s v="CENTRO OESTE"/>
    <s v="-"/>
    <s v="-"/>
    <s v="R$ 0,00"/>
    <n v="0"/>
    <n v="1104.5999999999999"/>
    <n v="0"/>
    <m/>
    <e v="#N/A"/>
    <x v="0"/>
    <e v="#N/A"/>
    <e v="#N/A"/>
    <x v="0"/>
    <x v="0"/>
    <s v="PATIO"/>
    <s v=""/>
  </r>
  <r>
    <x v="170"/>
    <x v="11"/>
    <s v="GERADOR"/>
    <n v="2026"/>
    <x v="3"/>
    <x v="6"/>
    <s v="CENTRO OESTE"/>
    <s v="-"/>
    <s v="-"/>
    <s v="R$ 0,00"/>
    <n v="0"/>
    <n v="430"/>
    <n v="84.12"/>
    <m/>
    <e v="#N/A"/>
    <x v="0"/>
    <e v="#N/A"/>
    <e v="#N/A"/>
    <x v="0"/>
    <x v="0"/>
    <s v="PATIO"/>
    <s v=""/>
  </r>
  <r>
    <x v="171"/>
    <x v="11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72"/>
    <x v="10"/>
    <s v="GERADOR"/>
    <n v="2026"/>
    <x v="3"/>
    <x v="6"/>
    <s v="CENTRO OESTE"/>
    <s v="-"/>
    <s v="-"/>
    <s v="R$ 0,00"/>
    <n v="0"/>
    <n v="0"/>
    <n v="2362.77"/>
    <m/>
    <e v="#N/A"/>
    <x v="0"/>
    <e v="#N/A"/>
    <e v="#N/A"/>
    <x v="0"/>
    <x v="0"/>
    <s v="PATIO"/>
    <s v=""/>
  </r>
  <r>
    <x v="173"/>
    <x v="10"/>
    <s v="GERADOR"/>
    <n v="2026"/>
    <x v="3"/>
    <x v="6"/>
    <s v="CENTRO OESTE"/>
    <s v="-"/>
    <s v="-"/>
    <s v="R$ 0,00"/>
    <n v="0"/>
    <n v="180.25"/>
    <n v="158.29"/>
    <m/>
    <e v="#N/A"/>
    <x v="0"/>
    <e v="#N/A"/>
    <e v="#N/A"/>
    <x v="0"/>
    <x v="0"/>
    <s v="PATIO"/>
    <s v=""/>
  </r>
  <r>
    <x v="174"/>
    <x v="10"/>
    <s v="GERADOR"/>
    <n v="2026"/>
    <x v="3"/>
    <x v="6"/>
    <s v="CENTRO OESTE"/>
    <s v="-"/>
    <s v="-"/>
    <s v="R$ 0,00"/>
    <n v="0"/>
    <n v="150"/>
    <n v="584.5"/>
    <m/>
    <e v="#N/A"/>
    <x v="0"/>
    <e v="#N/A"/>
    <e v="#N/A"/>
    <x v="0"/>
    <x v="0"/>
    <s v="PATIO"/>
    <s v=""/>
  </r>
  <r>
    <x v="175"/>
    <x v="10"/>
    <s v="GERADOR"/>
    <n v="2026"/>
    <x v="3"/>
    <x v="6"/>
    <s v="CENTRO OESTE"/>
    <s v="-"/>
    <s v="-"/>
    <s v="R$ 0,00"/>
    <s v=""/>
    <s v=""/>
    <s v=""/>
    <m/>
    <e v="#N/A"/>
    <x v="0"/>
    <e v="#N/A"/>
    <e v="#N/A"/>
    <x v="0"/>
    <x v="0"/>
    <s v="PATIO"/>
    <s v=""/>
  </r>
  <r>
    <x v="176"/>
    <x v="10"/>
    <s v="GERADOR"/>
    <n v="2026"/>
    <x v="3"/>
    <x v="6"/>
    <s v="CENTRO OESTE"/>
    <s v="-"/>
    <s v="-"/>
    <s v="R$ 0,00"/>
    <n v="0"/>
    <n v="5306.0099999999993"/>
    <n v="2474.96"/>
    <m/>
    <e v="#N/A"/>
    <x v="0"/>
    <e v="#N/A"/>
    <e v="#N/A"/>
    <x v="0"/>
    <x v="0"/>
    <s v="PATIO"/>
    <s v=""/>
  </r>
  <r>
    <x v="177"/>
    <x v="10"/>
    <s v="GERADOR"/>
    <n v="2026"/>
    <x v="3"/>
    <x v="6"/>
    <s v="CENTRO OESTE"/>
    <s v="-"/>
    <s v="-"/>
    <s v="R$ 0,00"/>
    <n v="0"/>
    <n v="0"/>
    <n v="489.85"/>
    <m/>
    <e v="#N/A"/>
    <x v="0"/>
    <e v="#N/A"/>
    <e v="#N/A"/>
    <x v="0"/>
    <x v="0"/>
    <s v="PATIO"/>
    <s v=""/>
  </r>
  <r>
    <x v="178"/>
    <x v="10"/>
    <s v="GERADOR"/>
    <n v="2026"/>
    <x v="3"/>
    <x v="6"/>
    <s v="CENTRO OESTE"/>
    <s v="-"/>
    <s v="-"/>
    <s v="R$ 0,00"/>
    <n v="0"/>
    <n v="352.48"/>
    <n v="420.75"/>
    <m/>
    <e v="#N/A"/>
    <x v="0"/>
    <e v="#N/A"/>
    <e v="#N/A"/>
    <x v="0"/>
    <x v="0"/>
    <s v="PATIO"/>
    <s v=""/>
  </r>
  <r>
    <x v="179"/>
    <x v="10"/>
    <s v="GERADOR"/>
    <n v="2026"/>
    <x v="3"/>
    <x v="7"/>
    <s v="Centro-Oeste"/>
    <s v="-"/>
    <s v="-"/>
    <s v="R$ 0,00"/>
    <n v="0"/>
    <n v="0"/>
    <n v="1353.9199999999998"/>
    <m/>
    <e v="#N/A"/>
    <x v="0"/>
    <e v="#N/A"/>
    <e v="#N/A"/>
    <x v="0"/>
    <x v="0"/>
    <s v="PATIO"/>
    <s v=""/>
  </r>
  <r>
    <x v="180"/>
    <x v="10"/>
    <s v="GERADOR"/>
    <n v="2026"/>
    <x v="3"/>
    <x v="7"/>
    <s v="Centro-Oeste"/>
    <s v="-"/>
    <s v="-"/>
    <s v="R$ 0,00"/>
    <s v=""/>
    <s v=""/>
    <s v=""/>
    <m/>
    <e v="#N/A"/>
    <x v="0"/>
    <e v="#N/A"/>
    <e v="#N/A"/>
    <x v="0"/>
    <x v="0"/>
    <s v="PATIO"/>
    <s v=""/>
  </r>
  <r>
    <x v="181"/>
    <x v="11"/>
    <s v="GERADOR"/>
    <n v="2026"/>
    <x v="3"/>
    <x v="7"/>
    <s v="Centro-Oeste"/>
    <s v="-"/>
    <s v="-"/>
    <s v="R$ 0,00"/>
    <s v=""/>
    <s v=""/>
    <s v=""/>
    <m/>
    <e v="#N/A"/>
    <x v="0"/>
    <e v="#N/A"/>
    <e v="#N/A"/>
    <x v="0"/>
    <x v="0"/>
    <s v="PATIO"/>
    <s v=""/>
  </r>
  <r>
    <x v="182"/>
    <x v="11"/>
    <s v="GERADOR"/>
    <n v="2026"/>
    <x v="3"/>
    <x v="7"/>
    <s v="Centro-Oeste"/>
    <s v="-"/>
    <s v="-"/>
    <s v="R$ 0,00"/>
    <n v="0"/>
    <n v="0"/>
    <n v="77.55"/>
    <m/>
    <e v="#N/A"/>
    <x v="0"/>
    <e v="#N/A"/>
    <e v="#N/A"/>
    <x v="0"/>
    <x v="0"/>
    <s v="PATIO"/>
    <s v=""/>
  </r>
  <r>
    <x v="183"/>
    <x v="11"/>
    <s v="GERADOR"/>
    <n v="2026"/>
    <x v="3"/>
    <x v="7"/>
    <s v="Centro-Oeste"/>
    <s v="-"/>
    <s v="-"/>
    <s v="R$ 0,00"/>
    <s v=""/>
    <s v=""/>
    <s v=""/>
    <m/>
    <e v="#N/A"/>
    <x v="0"/>
    <e v="#N/A"/>
    <e v="#N/A"/>
    <x v="0"/>
    <x v="0"/>
    <s v="PATIO"/>
    <s v=""/>
  </r>
  <r>
    <x v="184"/>
    <x v="11"/>
    <s v="GERADOR"/>
    <n v="2026"/>
    <x v="3"/>
    <x v="7"/>
    <s v="Centro-Oeste"/>
    <s v="-"/>
    <s v="-"/>
    <s v="R$ 0,00"/>
    <s v=""/>
    <s v=""/>
    <s v=""/>
    <m/>
    <e v="#N/A"/>
    <x v="0"/>
    <e v="#N/A"/>
    <e v="#N/A"/>
    <x v="0"/>
    <x v="0"/>
    <s v="PATIO"/>
    <s v=""/>
  </r>
  <r>
    <x v="185"/>
    <x v="11"/>
    <s v="GERADOR"/>
    <n v="2026"/>
    <x v="3"/>
    <x v="7"/>
    <s v="Centro-Oeste"/>
    <s v="-"/>
    <s v="-"/>
    <s v="R$ 0,00"/>
    <n v="0"/>
    <n v="0"/>
    <n v="503.04"/>
    <m/>
    <e v="#N/A"/>
    <x v="0"/>
    <e v="#N/A"/>
    <e v="#N/A"/>
    <x v="0"/>
    <x v="0"/>
    <s v="PATIO"/>
    <s v=""/>
  </r>
  <r>
    <x v="186"/>
    <x v="25"/>
    <s v="UTILITARIO"/>
    <n v="2025"/>
    <x v="0"/>
    <x v="7"/>
    <s v="Centro-Oeste"/>
    <s v="WESLEY CARLOS BATISTA"/>
    <s v="SUPERVISOR DE OPERACAO PI II"/>
    <s v="R$ 0,00"/>
    <n v="0"/>
    <n v="506.19"/>
    <n v="240.45"/>
    <m/>
    <e v="#N/A"/>
    <x v="0"/>
    <e v="#N/A"/>
    <e v="#N/A"/>
    <x v="0"/>
    <x v="0"/>
    <s v="ATIVO"/>
    <s v="12085"/>
  </r>
  <r>
    <x v="187"/>
    <x v="0"/>
    <s v="UTILITARIO"/>
    <n v="2024"/>
    <x v="4"/>
    <x v="2"/>
    <s v="SUDESTE"/>
    <s v="-"/>
    <s v="-"/>
    <s v="R$ 0,00"/>
    <s v=""/>
    <s v=""/>
    <s v=""/>
    <m/>
    <e v="#N/A"/>
    <x v="0"/>
    <e v="#N/A"/>
    <e v="#N/A"/>
    <x v="0"/>
    <x v="0"/>
    <s v="PATIO"/>
    <s v=""/>
  </r>
  <r>
    <x v="188"/>
    <x v="0"/>
    <s v="UTILITARIO"/>
    <n v="2026"/>
    <x v="0"/>
    <x v="6"/>
    <s v="CENTRO OESTE"/>
    <s v="ALEX JUNIO BEZERRA DE MOURA BOMFIM"/>
    <s v="ASSISTENTE TEC. DE MANUTENCAO DE PI II"/>
    <s v="R$ 1,00"/>
    <n v="0"/>
    <n v="1550.6"/>
    <n v="493.57"/>
    <m/>
    <e v="#N/A"/>
    <x v="0"/>
    <e v="#N/A"/>
    <e v="#N/A"/>
    <x v="0"/>
    <x v="0"/>
    <s v="ATIVO"/>
    <s v="12081"/>
  </r>
  <r>
    <x v="189"/>
    <x v="0"/>
    <s v="UTILITARIO"/>
    <n v="2025"/>
    <x v="0"/>
    <x v="8"/>
    <s v="SUL"/>
    <s v="ESTEVAO ROSA DA SILVA"/>
    <s v="TECNICO DE MANUTENCAO PI II"/>
    <s v="R$ 0,00"/>
    <n v="0"/>
    <n v="1556.23"/>
    <n v="1775.65"/>
    <m/>
    <e v="#N/A"/>
    <x v="0"/>
    <e v="#N/A"/>
    <e v="#N/A"/>
    <x v="0"/>
    <x v="0"/>
    <s v="ATIVO"/>
    <s v="12081"/>
  </r>
  <r>
    <x v="190"/>
    <x v="11"/>
    <s v="GERADOR"/>
    <n v="2026"/>
    <x v="3"/>
    <x v="7"/>
    <s v="Centro-Oeste"/>
    <s v="-"/>
    <s v="-"/>
    <s v="R$ 0,00"/>
    <n v="0"/>
    <n v="3772.6100000000019"/>
    <n v="2762.6200000000008"/>
    <m/>
    <e v="#N/A"/>
    <x v="0"/>
    <e v="#N/A"/>
    <e v="#N/A"/>
    <x v="0"/>
    <x v="0"/>
    <s v="PATIO"/>
    <s v=""/>
  </r>
  <r>
    <x v="191"/>
    <x v="3"/>
    <s v="LEVE"/>
    <n v="2025"/>
    <x v="4"/>
    <x v="7"/>
    <s v="CENTRO OESTE"/>
    <s v="VITOR JOSE PEREIRA DA SILVA"/>
    <s v="ANALISTA DE FROTA JR"/>
    <s v="R$ 0,00"/>
    <n v="753.74999999999989"/>
    <n v="2010.67"/>
    <n v="379.93"/>
    <m/>
    <e v="#N/A"/>
    <x v="0"/>
    <e v="#N/A"/>
    <e v="#N/A"/>
    <x v="0"/>
    <x v="0"/>
    <s v="ATIVO"/>
    <s v="99628"/>
  </r>
  <r>
    <x v="192"/>
    <x v="25"/>
    <s v="UTILITARIO"/>
    <n v="2026"/>
    <x v="0"/>
    <x v="4"/>
    <s v="CENTRO OESTE"/>
    <s v="DOUGLAS DE OLIVEIRA CABRAL"/>
    <s v="TECNICO DE MANUTENCAO PI I"/>
    <s v="R$ 0,00"/>
    <n v="0"/>
    <n v="2559.65"/>
    <n v="1381.04"/>
    <m/>
    <e v="#N/A"/>
    <x v="0"/>
    <e v="#N/A"/>
    <e v="#N/A"/>
    <x v="0"/>
    <x v="0"/>
    <s v="ATIVO"/>
    <s v="12081"/>
  </r>
  <r>
    <x v="193"/>
    <x v="0"/>
    <s v="UTILITARIO"/>
    <n v="2025"/>
    <x v="0"/>
    <x v="0"/>
    <s v="SUL"/>
    <s v="EVANDRO MARCOS DOS SANTOS"/>
    <s v="ASSISTENTE TEC. DE MANUTENCAO DE PI III"/>
    <s v="R$ 0,00"/>
    <n v="0"/>
    <n v="3532.2800000000007"/>
    <n v="1476.12"/>
    <m/>
    <e v="#N/A"/>
    <x v="0"/>
    <e v="#N/A"/>
    <e v="#N/A"/>
    <x v="0"/>
    <x v="0"/>
    <s v="ATIVO"/>
    <s v="12081"/>
  </r>
  <r>
    <x v="194"/>
    <x v="26"/>
    <s v="LEVE"/>
    <n v="2024"/>
    <x v="2"/>
    <x v="11"/>
    <s v="NORTE"/>
    <s v="RAIKE SOBRINHO DA SILVA"/>
    <s v="COORDENADOR DE OPERACAO I"/>
    <s v="R$ 850,00"/>
    <n v="0"/>
    <n v="1019.94"/>
    <n v="689.99"/>
    <m/>
    <e v="#N/A"/>
    <x v="0"/>
    <e v="#N/A"/>
    <e v="#N/A"/>
    <x v="0"/>
    <x v="0"/>
    <s v="ATIVO"/>
    <s v="11015"/>
  </r>
  <r>
    <x v="195"/>
    <x v="0"/>
    <s v="UTILITARIO"/>
    <n v="2025"/>
    <x v="0"/>
    <x v="1"/>
    <s v="SUL"/>
    <s v="LUCAS DE SOUZA FERREIRA"/>
    <s v="TECNICO DE MANUTENCAO PI II"/>
    <s v="R$ 0,00"/>
    <n v="0"/>
    <n v="1470.1299999999999"/>
    <n v="1174.8200000000002"/>
    <m/>
    <e v="#N/A"/>
    <x v="0"/>
    <e v="#N/A"/>
    <e v="#N/A"/>
    <x v="0"/>
    <x v="0"/>
    <s v="ATIVO"/>
    <s v="12081"/>
  </r>
  <r>
    <x v="196"/>
    <x v="0"/>
    <s v="UTILITARIO"/>
    <n v="2025"/>
    <x v="0"/>
    <x v="8"/>
    <s v="SUL"/>
    <s v="IVANILSON MIRANDA SOUSA"/>
    <s v="ALMOXARIFE II"/>
    <s v="R$ 0,00"/>
    <n v="0"/>
    <n v="1588.57"/>
    <n v="1275.04"/>
    <m/>
    <e v="#N/A"/>
    <x v="0"/>
    <e v="#N/A"/>
    <e v="#N/A"/>
    <x v="0"/>
    <x v="0"/>
    <s v="ATIVO"/>
    <s v="99568"/>
  </r>
  <r>
    <x v="197"/>
    <x v="23"/>
    <s v="LEVE"/>
    <n v="2021"/>
    <x v="2"/>
    <x v="10"/>
    <s v="CENTRO OESTE"/>
    <s v="CARLOS RANGEL RIBEIRO DE SOUZA"/>
    <s v="INSTALADOR E REPARADOR DE FO"/>
    <s v="R$ 1.500,00"/>
    <n v="0"/>
    <n v="1361.93"/>
    <n v="803"/>
    <m/>
    <e v="#N/A"/>
    <x v="0"/>
    <e v="#N/A"/>
    <e v="#N/A"/>
    <x v="0"/>
    <x v="0"/>
    <s v="ATIVO"/>
    <s v="11011"/>
  </r>
  <r>
    <x v="198"/>
    <x v="0"/>
    <s v="UTILITARIO"/>
    <n v="2025"/>
    <x v="0"/>
    <x v="1"/>
    <s v="SUL"/>
    <s v="JUNIOR HENRIQUE DA SILVA"/>
    <s v="ESPECIALISTA OPERACIONAL DE PI II"/>
    <s v="R$ 0,00"/>
    <n v="0"/>
    <n v="3829.9599999999996"/>
    <n v="1881.6"/>
    <m/>
    <e v="#N/A"/>
    <x v="0"/>
    <e v="#N/A"/>
    <e v="#N/A"/>
    <x v="0"/>
    <x v="0"/>
    <s v="ATIVO"/>
    <s v="12081"/>
  </r>
  <r>
    <x v="199"/>
    <x v="17"/>
    <s v="LEVE"/>
    <n v="2025"/>
    <x v="0"/>
    <x v="4"/>
    <s v="CENTRO OESTE"/>
    <s v="FROTAS DE VEÍCULOS CAMPO GRANDE"/>
    <s v="PARCEIRO"/>
    <s v="R$ 0,00"/>
    <n v="0"/>
    <n v="1893.4199999999998"/>
    <n v="574.12999999999988"/>
    <m/>
    <e v="#N/A"/>
    <x v="0"/>
    <e v="#N/A"/>
    <e v="#N/A"/>
    <x v="0"/>
    <x v="0"/>
    <s v="PATIO"/>
    <s v="99628"/>
  </r>
  <r>
    <x v="200"/>
    <x v="0"/>
    <s v="UTILITARIO"/>
    <n v="2025"/>
    <x v="0"/>
    <x v="1"/>
    <s v="SUL"/>
    <s v="EDSON FRANCISCO CARDOSO"/>
    <s v="ESPECIALISTA OPERACIONAL DE PI II"/>
    <s v="R$ 0,00"/>
    <n v="0"/>
    <n v="1834.57"/>
    <n v="970.3900000000001"/>
    <m/>
    <e v="#N/A"/>
    <x v="0"/>
    <e v="#N/A"/>
    <e v="#N/A"/>
    <x v="0"/>
    <x v="0"/>
    <s v="ATIVO"/>
    <s v="12081"/>
  </r>
  <r>
    <x v="201"/>
    <x v="25"/>
    <s v="UTILITARIO"/>
    <n v="2026"/>
    <x v="0"/>
    <x v="4"/>
    <s v="CENTRO OESTE"/>
    <s v="MAICON MORILO DA SILVA MOURA"/>
    <s v="TECNICO DE MANUTENCAO PI II"/>
    <s v="R$ 0,00"/>
    <n v="0"/>
    <n v="3355.86"/>
    <n v="2228.7799999999997"/>
    <m/>
    <e v="#N/A"/>
    <x v="0"/>
    <e v="#N/A"/>
    <e v="#N/A"/>
    <x v="0"/>
    <x v="0"/>
    <s v="ATIVO"/>
    <s v="12081"/>
  </r>
  <r>
    <x v="202"/>
    <x v="0"/>
    <s v="UTILITARIO"/>
    <n v="2025"/>
    <x v="0"/>
    <x v="0"/>
    <s v="SUL"/>
    <s v="THIAGO AGUIAR SOARES"/>
    <s v="TECNICO DE MANUTENCAO PI II"/>
    <s v="R$ 0,00"/>
    <n v="540.29"/>
    <n v="885.43"/>
    <n v="752.25"/>
    <m/>
    <e v="#N/A"/>
    <x v="0"/>
    <e v="#N/A"/>
    <e v="#N/A"/>
    <x v="0"/>
    <x v="0"/>
    <s v="ATIVO"/>
    <s v="12081"/>
  </r>
  <r>
    <x v="203"/>
    <x v="17"/>
    <s v="LEVE"/>
    <n v="2025"/>
    <x v="0"/>
    <x v="4"/>
    <s v="CENTRO OESTE"/>
    <s v="FROTAS DE VEÍCULOS CAMPO GRANDE"/>
    <s v="PARCEIRO"/>
    <s v="R$ 0,00"/>
    <n v="0"/>
    <n v="817.52"/>
    <n v="0"/>
    <m/>
    <e v="#N/A"/>
    <x v="0"/>
    <e v="#N/A"/>
    <e v="#N/A"/>
    <x v="0"/>
    <x v="0"/>
    <s v="PATIO"/>
    <s v="99628"/>
  </r>
  <r>
    <x v="204"/>
    <x v="0"/>
    <s v="UTILITARIO"/>
    <n v="2025"/>
    <x v="0"/>
    <x v="10"/>
    <s v="CENTRO OESTE"/>
    <s v="REINALDO ALVES FERREIRA"/>
    <s v="ESPECIALISTA OPERACIONAL DE PI II"/>
    <s v="R$ 0,00"/>
    <n v="0"/>
    <n v="5344.3200000000015"/>
    <n v="1570.59"/>
    <m/>
    <e v="#N/A"/>
    <x v="0"/>
    <e v="#N/A"/>
    <e v="#N/A"/>
    <x v="0"/>
    <x v="0"/>
    <s v="ATIVO"/>
    <s v="12081"/>
  </r>
  <r>
    <x v="205"/>
    <x v="0"/>
    <s v="UTILITARIO"/>
    <n v="2025"/>
    <x v="0"/>
    <x v="10"/>
    <s v="CENTRO OESTE"/>
    <s v="JOSEVALDO ALVES DA ROCHA"/>
    <s v="TECNICO DE MANUTENCAO PI IV"/>
    <s v="R$ 0,00"/>
    <n v="0"/>
    <n v="2739.5700000000006"/>
    <n v="1199"/>
    <m/>
    <e v="#N/A"/>
    <x v="0"/>
    <e v="#N/A"/>
    <e v="#N/A"/>
    <x v="0"/>
    <x v="0"/>
    <s v="ATIVO"/>
    <s v="12081"/>
  </r>
  <r>
    <x v="206"/>
    <x v="0"/>
    <s v="UTILITARIO"/>
    <n v="2025"/>
    <x v="0"/>
    <x v="5"/>
    <s v="NORTE"/>
    <s v="ROBERTO DE SOUZA MELO"/>
    <s v="TECNICO DE MANUTENCAO PI I"/>
    <s v="R$ 0,00"/>
    <n v="0"/>
    <n v="5388.6200000000008"/>
    <n v="4256.3399999999992"/>
    <m/>
    <e v="#N/A"/>
    <x v="0"/>
    <e v="#N/A"/>
    <e v="#N/A"/>
    <x v="0"/>
    <x v="0"/>
    <s v="ATIVO"/>
    <s v="12081"/>
  </r>
  <r>
    <x v="207"/>
    <x v="25"/>
    <s v="UTILITARIO"/>
    <n v="2025"/>
    <x v="0"/>
    <x v="10"/>
    <s v="CENTRO OESTE"/>
    <s v="CLAUDIO GONCALVES DE SOUSA LIMA"/>
    <s v="ESPECIALISTA OPERACIONAL DE PI I"/>
    <s v="R$ 0,00"/>
    <n v="0"/>
    <n v="3232.4500000000007"/>
    <n v="1258.6799999999998"/>
    <m/>
    <e v="#N/A"/>
    <x v="0"/>
    <e v="#N/A"/>
    <e v="#N/A"/>
    <x v="0"/>
    <x v="0"/>
    <s v="ATIVO"/>
    <s v="12081"/>
  </r>
  <r>
    <x v="208"/>
    <x v="25"/>
    <s v="UTILITARIO"/>
    <n v="2026"/>
    <x v="0"/>
    <x v="4"/>
    <s v="CENTRO OESTE"/>
    <s v="DORIVAL CARLOS DE OLIVEIRA JUNIOR"/>
    <s v="TECNICO DE MANUTENCAO PI III"/>
    <s v="R$ 0,00"/>
    <n v="0"/>
    <n v="3624.8300000000004"/>
    <n v="1725.9499999999998"/>
    <m/>
    <e v="#N/A"/>
    <x v="0"/>
    <e v="#N/A"/>
    <e v="#N/A"/>
    <x v="0"/>
    <x v="0"/>
    <s v="ATIVO"/>
    <s v="12081"/>
  </r>
  <r>
    <x v="209"/>
    <x v="25"/>
    <s v="UTILITARIO"/>
    <n v="2026"/>
    <x v="0"/>
    <x v="4"/>
    <s v="CENTRO OESTE"/>
    <s v="FROTAS DE VEÍCULOS CAMPO GRANDE"/>
    <s v="PARCEIRO"/>
    <s v="R$ 0,00"/>
    <n v="0"/>
    <n v="2727.5000000000005"/>
    <n v="2029.6900000000003"/>
    <m/>
    <e v="#N/A"/>
    <x v="0"/>
    <e v="#N/A"/>
    <e v="#N/A"/>
    <x v="0"/>
    <x v="0"/>
    <s v="PATIO"/>
    <s v="99628"/>
  </r>
  <r>
    <x v="210"/>
    <x v="0"/>
    <s v="UTILITARIO"/>
    <n v="2025"/>
    <x v="0"/>
    <x v="5"/>
    <s v="NORTE"/>
    <s v="ROBERTO BARBOSA DA SILVA"/>
    <s v="TECNICO DE MANUTENCAO PI I"/>
    <s v="R$ 0,00"/>
    <n v="0"/>
    <n v="2524.0899999999997"/>
    <n v="1515.03"/>
    <m/>
    <e v="#N/A"/>
    <x v="0"/>
    <e v="#N/A"/>
    <e v="#N/A"/>
    <x v="0"/>
    <x v="0"/>
    <s v="ATIVO"/>
    <s v="12081"/>
  </r>
  <r>
    <x v="211"/>
    <x v="0"/>
    <s v="UTILITARIO"/>
    <n v="2026"/>
    <x v="0"/>
    <x v="7"/>
    <s v="Centro-Oeste"/>
    <s v="NADSON ALMEIDA NERI"/>
    <s v="TECNICO DE MANUTENCAO PI I"/>
    <s v="R$ 0,00"/>
    <n v="0"/>
    <n v="2614.8799999999997"/>
    <n v="1017.51"/>
    <m/>
    <e v="#N/A"/>
    <x v="0"/>
    <e v="#N/A"/>
    <e v="#N/A"/>
    <x v="0"/>
    <x v="0"/>
    <s v="ATIVO"/>
    <s v="12081"/>
  </r>
  <r>
    <x v="212"/>
    <x v="25"/>
    <s v="UTILITARIO"/>
    <n v="2026"/>
    <x v="0"/>
    <x v="4"/>
    <s v="CENTRO OESTE"/>
    <s v="-"/>
    <s v="-"/>
    <s v="R$ 0,00"/>
    <n v="0"/>
    <n v="5155.7100000000009"/>
    <n v="725.9"/>
    <m/>
    <e v="#N/A"/>
    <x v="0"/>
    <e v="#N/A"/>
    <e v="#N/A"/>
    <x v="0"/>
    <x v="0"/>
    <s v="MANUTENÇÃO"/>
    <s v=""/>
  </r>
  <r>
    <x v="213"/>
    <x v="25"/>
    <s v="UTILITARIO"/>
    <n v="2026"/>
    <x v="0"/>
    <x v="4"/>
    <s v="CENTRO OESTE"/>
    <s v="FROTAS DE VEÍCULOS CAMPO GRANDE"/>
    <s v="PARCEIRO"/>
    <s v="R$ 0,00"/>
    <n v="0"/>
    <n v="2646.1199999999994"/>
    <n v="1124.71"/>
    <m/>
    <e v="#N/A"/>
    <x v="0"/>
    <e v="#N/A"/>
    <e v="#N/A"/>
    <x v="0"/>
    <x v="0"/>
    <s v="PATIO"/>
    <s v="99628"/>
  </r>
  <r>
    <x v="214"/>
    <x v="0"/>
    <s v="UTILITARIO"/>
    <n v="2026"/>
    <x v="0"/>
    <x v="4"/>
    <s v="CENTRO OESTE"/>
    <s v="FROTAS DE VEÍCULOS CAMPO GRANDE"/>
    <s v="PARCEIRO"/>
    <s v="R$ 0,00"/>
    <n v="0"/>
    <n v="2481.87"/>
    <n v="0"/>
    <m/>
    <e v="#N/A"/>
    <x v="0"/>
    <e v="#N/A"/>
    <e v="#N/A"/>
    <x v="0"/>
    <x v="0"/>
    <s v="PATIO"/>
    <s v="99628"/>
  </r>
  <r>
    <x v="215"/>
    <x v="0"/>
    <s v="UTILITARIO"/>
    <n v="2025"/>
    <x v="0"/>
    <x v="5"/>
    <s v="NORTE"/>
    <s v="EDSON DE OLIVEIRA BARBOSA"/>
    <s v="TECNICO DE MANUTENCAO PI I"/>
    <s v="R$ 0,00"/>
    <n v="229.99"/>
    <n v="2133.08"/>
    <n v="2057.75"/>
    <m/>
    <e v="#N/A"/>
    <x v="0"/>
    <e v="#N/A"/>
    <e v="#N/A"/>
    <x v="0"/>
    <x v="0"/>
    <s v="ATIVO"/>
    <s v="12081"/>
  </r>
  <r>
    <x v="216"/>
    <x v="27"/>
    <s v="SUV"/>
    <n v="2024"/>
    <x v="0"/>
    <x v="8"/>
    <s v="SUL"/>
    <s v="THIEGO AUGUSTO COLLA"/>
    <s v="GERENTE DE OPERACAO"/>
    <s v="R$ 0,00"/>
    <n v="293.3"/>
    <n v="645.70000000000005"/>
    <n v="849.44"/>
    <m/>
    <e v="#N/A"/>
    <x v="0"/>
    <e v="#N/A"/>
    <e v="#N/A"/>
    <x v="0"/>
    <x v="0"/>
    <s v="ATIVO"/>
    <s v="99528"/>
  </r>
  <r>
    <x v="217"/>
    <x v="23"/>
    <s v="LEVE"/>
    <n v="2014"/>
    <x v="2"/>
    <x v="1"/>
    <s v="SUL"/>
    <s v="MURILO GABRIEL CAMPELO CANDIDO"/>
    <s v="ASSISTENTE TEC. DE MANUTENCAO DE FO I"/>
    <s v="R$ 918,00"/>
    <n v="200"/>
    <n v="1305"/>
    <n v="725"/>
    <m/>
    <e v="#N/A"/>
    <x v="0"/>
    <e v="#N/A"/>
    <e v="#N/A"/>
    <x v="0"/>
    <x v="0"/>
    <s v="ATIVO"/>
    <s v="12071"/>
  </r>
  <r>
    <x v="218"/>
    <x v="0"/>
    <s v="UTILITARIO"/>
    <n v="2024"/>
    <x v="0"/>
    <x v="5"/>
    <s v="NORTE"/>
    <s v="CLEUVEN DOS SANTOS ANDRADE"/>
    <s v="ASSISTENTE TEC. DE MANUTENCAO DE PI II"/>
    <s v="R$ 0,00"/>
    <n v="379.95000000000005"/>
    <n v="2871.2700000000004"/>
    <n v="2310.08"/>
    <m/>
    <e v="#N/A"/>
    <x v="0"/>
    <e v="#N/A"/>
    <e v="#N/A"/>
    <x v="0"/>
    <x v="0"/>
    <s v="ATIVO"/>
    <s v="12081"/>
  </r>
  <r>
    <x v="219"/>
    <x v="5"/>
    <s v="LEVE"/>
    <n v="2024"/>
    <x v="0"/>
    <x v="5"/>
    <s v="NORTE"/>
    <s v="DEIVISON DA SILVA COSTA"/>
    <s v="ASSISTENTE TEC. DE MANUTENCAO DE FO III"/>
    <s v="R$ 0,00"/>
    <n v="186.04"/>
    <n v="3040.1300000000006"/>
    <n v="1366.02"/>
    <m/>
    <e v="#N/A"/>
    <x v="0"/>
    <e v="#N/A"/>
    <e v="#N/A"/>
    <x v="0"/>
    <x v="0"/>
    <s v="ATIVO"/>
    <s v="12071"/>
  </r>
  <r>
    <x v="220"/>
    <x v="28"/>
    <s v="4X4"/>
    <n v="2025"/>
    <x v="0"/>
    <x v="5"/>
    <s v="NORTE"/>
    <s v="RILDO PEDROSA LIMA"/>
    <s v="TECNICO DE MANUTENCAO PI III"/>
    <s v="R$ 0,00"/>
    <n v="433.32000000000005"/>
    <n v="2963.35"/>
    <n v="2065.3199999999997"/>
    <m/>
    <e v="#N/A"/>
    <x v="0"/>
    <e v="#N/A"/>
    <e v="#N/A"/>
    <x v="0"/>
    <x v="0"/>
    <s v="ATIVO"/>
    <s v="12081"/>
  </r>
  <r>
    <x v="221"/>
    <x v="0"/>
    <s v="UTILITARIO"/>
    <n v="2025"/>
    <x v="0"/>
    <x v="5"/>
    <s v="NORTE"/>
    <s v="RUI BARBOSA DE SOUSA"/>
    <s v="TECNICO DE MANUTENCAO PI III"/>
    <s v="R$ 0,00"/>
    <n v="0"/>
    <n v="2432.4000000000005"/>
    <n v="1518.32"/>
    <m/>
    <e v="#N/A"/>
    <x v="0"/>
    <e v="#N/A"/>
    <e v="#N/A"/>
    <x v="0"/>
    <x v="0"/>
    <s v="ATIVO"/>
    <s v="12081"/>
  </r>
  <r>
    <x v="222"/>
    <x v="4"/>
    <s v="UTILITARIO"/>
    <n v="2025"/>
    <x v="0"/>
    <x v="4"/>
    <s v="CENTRO OESTE"/>
    <s v="JOAO CARLOS DA SILVA"/>
    <s v="ASSISTENTE TEC. DE MANUTENCAO DE FO III"/>
    <s v="R$ 0,00"/>
    <n v="0"/>
    <n v="1467.15"/>
    <n v="902.49999999999989"/>
    <m/>
    <e v="#N/A"/>
    <x v="0"/>
    <e v="#N/A"/>
    <e v="#N/A"/>
    <x v="0"/>
    <x v="0"/>
    <s v="ATIVO"/>
    <s v="12071"/>
  </r>
  <r>
    <x v="223"/>
    <x v="4"/>
    <s v="UTILITARIO"/>
    <n v="2023"/>
    <x v="0"/>
    <x v="5"/>
    <s v="NORTE"/>
    <s v="-"/>
    <s v="-"/>
    <s v="R$ 0,00"/>
    <n v="0"/>
    <n v="1727.9199999999998"/>
    <n v="724.85"/>
    <m/>
    <e v="#N/A"/>
    <x v="0"/>
    <e v="#N/A"/>
    <e v="#N/A"/>
    <x v="0"/>
    <x v="0"/>
    <s v="PATIO"/>
    <s v=""/>
  </r>
  <r>
    <x v="224"/>
    <x v="0"/>
    <s v="UTILITARIO"/>
    <n v="2026"/>
    <x v="0"/>
    <x v="7"/>
    <s v="Centro-Oeste"/>
    <s v="AUGUSTO CESAR BUENO"/>
    <s v="TECNICO DE MANUTENCAO PI II"/>
    <s v="R$ 0,00"/>
    <n v="0"/>
    <n v="2950.91"/>
    <n v="197.08"/>
    <m/>
    <e v="#N/A"/>
    <x v="0"/>
    <e v="#N/A"/>
    <e v="#N/A"/>
    <x v="0"/>
    <x v="0"/>
    <s v="ATIVO"/>
    <s v="12081"/>
  </r>
  <r>
    <x v="225"/>
    <x v="0"/>
    <s v="UTILITARIO"/>
    <n v="2026"/>
    <x v="0"/>
    <x v="7"/>
    <s v="Centro-Oeste"/>
    <s v="JONAS FERNANDES DE AZEVEDO"/>
    <s v="TECNICO DE MANUTENCAO PI I"/>
    <s v="R$ 0,00"/>
    <n v="0"/>
    <n v="5325.51"/>
    <n v="4264.8100000000004"/>
    <m/>
    <e v="#N/A"/>
    <x v="0"/>
    <e v="#N/A"/>
    <e v="#N/A"/>
    <x v="0"/>
    <x v="0"/>
    <s v="ATIVO"/>
    <s v="12081"/>
  </r>
  <r>
    <x v="226"/>
    <x v="0"/>
    <s v="UTILITARIO"/>
    <n v="2026"/>
    <x v="0"/>
    <x v="7"/>
    <s v="Centro-Oeste"/>
    <s v="-"/>
    <s v="-"/>
    <s v="R$ 0,00"/>
    <n v="0"/>
    <n v="3205.88"/>
    <n v="355.9"/>
    <m/>
    <e v="#N/A"/>
    <x v="0"/>
    <e v="#N/A"/>
    <e v="#N/A"/>
    <x v="0"/>
    <x v="0"/>
    <s v="MANUTENÇÃO"/>
    <s v=""/>
  </r>
  <r>
    <x v="227"/>
    <x v="0"/>
    <s v="UTILITARIO"/>
    <n v="2026"/>
    <x v="0"/>
    <x v="7"/>
    <s v="Centro-Oeste"/>
    <s v="HERTON FABIO SOUSA SANTOS"/>
    <s v="ESPECIALISTA OPERACIONAL DE PI I"/>
    <s v="R$ 0,00"/>
    <n v="0"/>
    <n v="3352.14"/>
    <n v="1431.77"/>
    <m/>
    <e v="#N/A"/>
    <x v="0"/>
    <e v="#N/A"/>
    <e v="#N/A"/>
    <x v="0"/>
    <x v="0"/>
    <s v="ATIVO"/>
    <s v="12081"/>
  </r>
  <r>
    <x v="228"/>
    <x v="0"/>
    <s v="UTILITARIO"/>
    <n v="2026"/>
    <x v="0"/>
    <x v="7"/>
    <s v="Centro-Oeste"/>
    <s v="MARCOS DA SILVA CESARIO"/>
    <s v="ESPECIALISTA OPERACIONAL DE PI I"/>
    <s v="R$ 0,00"/>
    <n v="0"/>
    <n v="1972.9699999999998"/>
    <n v="1676.9299999999998"/>
    <m/>
    <e v="#N/A"/>
    <x v="0"/>
    <e v="#N/A"/>
    <e v="#N/A"/>
    <x v="0"/>
    <x v="0"/>
    <s v="ATIVO"/>
    <s v="12081"/>
  </r>
  <r>
    <x v="229"/>
    <x v="0"/>
    <s v="UTILITARIO"/>
    <n v="2025"/>
    <x v="0"/>
    <x v="5"/>
    <s v="NORTE"/>
    <s v="NAPOLEAO BENVINDO DA SILVA NETO"/>
    <s v="TECNICO DE MANUTENCAO PI I"/>
    <s v="R$ 0,00"/>
    <n v="0"/>
    <n v="2065.4300000000003"/>
    <n v="0"/>
    <m/>
    <e v="#N/A"/>
    <x v="0"/>
    <e v="#N/A"/>
    <e v="#N/A"/>
    <x v="0"/>
    <x v="0"/>
    <s v="ATIVO"/>
    <s v="12081"/>
  </r>
  <r>
    <x v="230"/>
    <x v="29"/>
    <s v="LEVE"/>
    <n v="2018"/>
    <x v="2"/>
    <x v="11"/>
    <s v="NORTE"/>
    <s v="GEOVANE SILVA NASCIMENTO"/>
    <s v="COORDENADOR DE OPERACAO I"/>
    <s v="R$ 850,00"/>
    <n v="429.99"/>
    <n v="858.85"/>
    <n v="690"/>
    <m/>
    <e v="#N/A"/>
    <x v="0"/>
    <e v="#N/A"/>
    <e v="#N/A"/>
    <x v="0"/>
    <x v="0"/>
    <s v="ATIVO"/>
    <s v="11015"/>
  </r>
  <r>
    <x v="231"/>
    <x v="28"/>
    <s v="4X4"/>
    <n v="2023"/>
    <x v="0"/>
    <x v="10"/>
    <s v="CENTRO OESTE"/>
    <s v="THIAGO DE SOUZA  FERNANDES"/>
    <s v="TECNICO DE MANUTENCAO DE PI V"/>
    <s v="R$ 1,00"/>
    <n v="0"/>
    <n v="1258.08"/>
    <n v="854.51"/>
    <m/>
    <e v="#N/A"/>
    <x v="0"/>
    <e v="#N/A"/>
    <e v="#N/A"/>
    <x v="0"/>
    <x v="0"/>
    <s v="ATIVO"/>
    <s v="12081"/>
  </r>
  <r>
    <x v="232"/>
    <x v="30"/>
    <s v="UTILITARIO"/>
    <n v="2023"/>
    <x v="2"/>
    <x v="7"/>
    <s v="Centro-Oeste"/>
    <s v="ALEX JUNIOR DOS SANTOS"/>
    <s v="SUPERVISOR DE MANUTENCAO I"/>
    <s v="R$ 2.000,00"/>
    <n v="158.36000000000001"/>
    <n v="783.39"/>
    <n v="524.08999999999992"/>
    <m/>
    <e v="#N/A"/>
    <x v="0"/>
    <e v="#N/A"/>
    <e v="#N/A"/>
    <x v="0"/>
    <x v="0"/>
    <s v="ATIVO"/>
    <s v="12075"/>
  </r>
  <r>
    <x v="233"/>
    <x v="25"/>
    <s v="UTILITARIO"/>
    <n v="2026"/>
    <x v="0"/>
    <x v="4"/>
    <s v="CENTRO OESTE"/>
    <s v="RENANN DE OLIVEIRA CABRAL"/>
    <s v="TECNICO DE MANUTENCAO PI III"/>
    <s v="R$ 0,00"/>
    <n v="865.67"/>
    <n v="2477.58"/>
    <n v="1807.1200000000001"/>
    <m/>
    <e v="#N/A"/>
    <x v="0"/>
    <e v="#N/A"/>
    <e v="#N/A"/>
    <x v="0"/>
    <x v="0"/>
    <s v="ATIVO"/>
    <s v="12081"/>
  </r>
  <r>
    <x v="234"/>
    <x v="25"/>
    <s v="UTILITARIO"/>
    <n v="2026"/>
    <x v="0"/>
    <x v="4"/>
    <s v="CENTRO OESTE"/>
    <s v="THIAGO MENDES FERREIRA"/>
    <s v="TECNICO DE MANUTENCAO PI I"/>
    <s v="R$ 0,00"/>
    <n v="200"/>
    <n v="4855.5199999999986"/>
    <n v="3363.1900000000005"/>
    <m/>
    <e v="#N/A"/>
    <x v="0"/>
    <e v="#N/A"/>
    <e v="#N/A"/>
    <x v="0"/>
    <x v="0"/>
    <s v="ATIVO"/>
    <s v="12081"/>
  </r>
  <r>
    <x v="235"/>
    <x v="31"/>
    <s v="LEVE"/>
    <n v="2023"/>
    <x v="2"/>
    <x v="10"/>
    <s v="CENTRO OESTE"/>
    <s v="VIDALVIO SANTANA RIBEIRO"/>
    <s v="SUPERVISOR DE OPERACAO"/>
    <s v="R$ 2.000,00"/>
    <n v="350"/>
    <n v="1529"/>
    <n v="670"/>
    <m/>
    <e v="#N/A"/>
    <x v="0"/>
    <e v="#N/A"/>
    <e v="#N/A"/>
    <x v="0"/>
    <x v="0"/>
    <s v="ATIVO"/>
    <s v="11011"/>
  </r>
  <r>
    <x v="236"/>
    <x v="0"/>
    <s v="UTILITARIO"/>
    <n v="2025"/>
    <x v="0"/>
    <x v="6"/>
    <s v="CENTRO OESTE"/>
    <s v="WIDMAIER PEREIRA DOS SANTOS"/>
    <s v="TECNICO DE MANUTENCAO PI I"/>
    <s v="R$ 1,00"/>
    <n v="150"/>
    <n v="7222.93"/>
    <n v="3470.0800000000004"/>
    <m/>
    <e v="#N/A"/>
    <x v="0"/>
    <e v="#N/A"/>
    <e v="#N/A"/>
    <x v="0"/>
    <x v="0"/>
    <s v="ATIVO"/>
    <s v="12081"/>
  </r>
  <r>
    <x v="237"/>
    <x v="0"/>
    <s v="UTILITARIO"/>
    <n v="2025"/>
    <x v="0"/>
    <x v="3"/>
    <s v="NORTE"/>
    <s v="OTAVIANO GARCIA DE LIMA"/>
    <s v="TECNICO DE MANUTENCAO PI I"/>
    <s v="R$ 0,00"/>
    <n v="0"/>
    <n v="4999.1200000000017"/>
    <n v="3898.9300000000003"/>
    <m/>
    <e v="#N/A"/>
    <x v="0"/>
    <e v="#N/A"/>
    <e v="#N/A"/>
    <x v="0"/>
    <x v="0"/>
    <s v="ATIVO"/>
    <s v="12081"/>
  </r>
  <r>
    <x v="238"/>
    <x v="0"/>
    <s v="UTILITARIO"/>
    <n v="2025"/>
    <x v="0"/>
    <x v="3"/>
    <s v="NORTE"/>
    <s v="TELIO QUIXABEIRA MILHOMEM"/>
    <s v="ASSISTENTE TEC. DE MANUTENCAO DE PI III"/>
    <s v="R$ 0,00"/>
    <n v="0"/>
    <n v="4454.84"/>
    <n v="3708.83"/>
    <m/>
    <e v="#N/A"/>
    <x v="0"/>
    <e v="#N/A"/>
    <e v="#N/A"/>
    <x v="0"/>
    <x v="0"/>
    <s v="ATIVO"/>
    <s v="12081"/>
  </r>
  <r>
    <x v="239"/>
    <x v="0"/>
    <s v="UTILITARIO"/>
    <n v="2025"/>
    <x v="0"/>
    <x v="3"/>
    <s v="NORTE"/>
    <s v="ANGELINO DE ARAUJO SANTOS"/>
    <s v="TECNICO DE MANUTENCAO PI I"/>
    <s v="R$ 0,00"/>
    <n v="0"/>
    <n v="4012.1499999999996"/>
    <n v="4263.7199999999993"/>
    <m/>
    <e v="#N/A"/>
    <x v="0"/>
    <e v="#N/A"/>
    <e v="#N/A"/>
    <x v="0"/>
    <x v="0"/>
    <s v="ATIVO"/>
    <s v="12081"/>
  </r>
  <r>
    <x v="240"/>
    <x v="0"/>
    <s v="UTILITARIO"/>
    <n v="2025"/>
    <x v="0"/>
    <x v="3"/>
    <s v="NORTE"/>
    <s v="PAULO GIDEONE DO NASCIMENTO SOUZA"/>
    <s v="TECNICO DE MANUTENCAO PI I"/>
    <s v="R$ 0,00"/>
    <n v="0"/>
    <n v="4304.7400000000007"/>
    <n v="2702.8499999999995"/>
    <m/>
    <e v="#N/A"/>
    <x v="0"/>
    <e v="#N/A"/>
    <e v="#N/A"/>
    <x v="0"/>
    <x v="0"/>
    <s v="ATIVO"/>
    <s v="12081"/>
  </r>
  <r>
    <x v="241"/>
    <x v="25"/>
    <s v="UTILITARIO"/>
    <n v="2025"/>
    <x v="1"/>
    <x v="3"/>
    <s v="NORTE"/>
    <s v="EDIVALDO SILVA COSTA"/>
    <s v="TECNICO DE MANUTENCAO PI I"/>
    <s v="R$ 0,00"/>
    <n v="0"/>
    <n v="3667.65"/>
    <n v="2026.05"/>
    <m/>
    <e v="#N/A"/>
    <x v="0"/>
    <e v="#N/A"/>
    <e v="#N/A"/>
    <x v="0"/>
    <x v="0"/>
    <s v="ATIVO"/>
    <s v="12081"/>
  </r>
  <r>
    <x v="242"/>
    <x v="0"/>
    <s v="UTILITARIO"/>
    <n v="2026"/>
    <x v="0"/>
    <x v="6"/>
    <s v="CENTRO OESTE"/>
    <s v="IVO SALES DE SOUZA"/>
    <s v="TECNICO DE MANUTENCAO PI I"/>
    <s v="R$ 1,00"/>
    <n v="524.5"/>
    <n v="3234.61"/>
    <n v="1813.8999999999999"/>
    <m/>
    <e v="#N/A"/>
    <x v="0"/>
    <e v="#N/A"/>
    <e v="#N/A"/>
    <x v="0"/>
    <x v="0"/>
    <s v="ATIVO"/>
    <s v="12081"/>
  </r>
  <r>
    <x v="243"/>
    <x v="0"/>
    <s v="UTILITARIO"/>
    <n v="2026"/>
    <x v="0"/>
    <x v="6"/>
    <s v="CENTRO OESTE"/>
    <s v="JEDEIR LUIZ SILVERIO"/>
    <s v="TECNICO DE MANUTENCAO PI II"/>
    <s v="R$ 1,00"/>
    <n v="140"/>
    <n v="2884.95"/>
    <n v="1347.4999999999998"/>
    <m/>
    <e v="#N/A"/>
    <x v="0"/>
    <e v="#N/A"/>
    <e v="#N/A"/>
    <x v="0"/>
    <x v="0"/>
    <s v="ATIVO"/>
    <s v="12081"/>
  </r>
  <r>
    <x v="244"/>
    <x v="0"/>
    <s v="UTILITARIO"/>
    <n v="2026"/>
    <x v="0"/>
    <x v="6"/>
    <s v="CENTRO OESTE"/>
    <s v="FROTAS DE VEÍCULOS GOIANIA"/>
    <s v="PARCEIRO"/>
    <s v="R$ 1,00"/>
    <n v="0"/>
    <n v="2575.77"/>
    <n v="2172.6200000000003"/>
    <m/>
    <e v="#N/A"/>
    <x v="0"/>
    <e v="#N/A"/>
    <e v="#N/A"/>
    <x v="0"/>
    <x v="0"/>
    <s v="PATIO"/>
    <s v="99628"/>
  </r>
  <r>
    <x v="245"/>
    <x v="0"/>
    <s v="UTILITARIO"/>
    <n v="2026"/>
    <x v="0"/>
    <x v="6"/>
    <s v="CENTRO OESTE"/>
    <s v="FROTAS DE VEÍCULOS GOIANIA"/>
    <s v="PARCEIRO"/>
    <s v="R$ 1,00"/>
    <n v="342.96"/>
    <n v="2785.69"/>
    <n v="378.86"/>
    <m/>
    <e v="#N/A"/>
    <x v="0"/>
    <e v="#N/A"/>
    <e v="#N/A"/>
    <x v="0"/>
    <x v="0"/>
    <s v="PATIO"/>
    <s v="99628"/>
  </r>
  <r>
    <x v="246"/>
    <x v="0"/>
    <s v="UTILITARIO"/>
    <n v="2026"/>
    <x v="0"/>
    <x v="6"/>
    <s v="CENTRO OESTE"/>
    <s v="HERMES FERREIRA DE PAULA"/>
    <s v="ASSISTENTE TEC. DE MANUTENCAO DE PI III"/>
    <s v="R$ 1,00"/>
    <n v="0"/>
    <n v="2515.9499999999998"/>
    <n v="1821.5800000000002"/>
    <m/>
    <e v="#N/A"/>
    <x v="0"/>
    <e v="#N/A"/>
    <e v="#N/A"/>
    <x v="0"/>
    <x v="0"/>
    <s v="ATIVO"/>
    <s v="12081"/>
  </r>
  <r>
    <x v="247"/>
    <x v="0"/>
    <s v="UTILITARIO"/>
    <n v="2026"/>
    <x v="0"/>
    <x v="6"/>
    <s v="CENTRO OESTE"/>
    <s v="ALCION CRISTINO DA SILVA"/>
    <s v="ESPECIALISTA OPERACIONAL DE PI I"/>
    <s v="R$ 1,00"/>
    <n v="100"/>
    <n v="5186.6499999999996"/>
    <n v="3150.02"/>
    <m/>
    <e v="#N/A"/>
    <x v="0"/>
    <e v="#N/A"/>
    <e v="#N/A"/>
    <x v="0"/>
    <x v="0"/>
    <s v="ATIVO"/>
    <s v="12081"/>
  </r>
  <r>
    <x v="248"/>
    <x v="32"/>
    <s v="4X4"/>
    <n v="2026"/>
    <x v="0"/>
    <x v="6"/>
    <s v="CENTRO OESTE"/>
    <s v="FROTAS DE VEÍCULOS GOIANIA"/>
    <s v="PARCEIRO"/>
    <s v="R$ 1,00"/>
    <n v="455.86"/>
    <n v="10453.969999999999"/>
    <n v="2987.71"/>
    <m/>
    <e v="#N/A"/>
    <x v="0"/>
    <e v="#N/A"/>
    <e v="#N/A"/>
    <x v="0"/>
    <x v="0"/>
    <s v="PATIO"/>
    <s v="99628"/>
  </r>
  <r>
    <x v="249"/>
    <x v="0"/>
    <s v="UTILITARIO"/>
    <n v="2026"/>
    <x v="0"/>
    <x v="6"/>
    <s v="CENTRO OESTE"/>
    <s v="FROTAS DE VEÍCULOS GOIANIA"/>
    <s v="PARCEIRO"/>
    <s v="R$ 1,00"/>
    <n v="420"/>
    <n v="5850.6699999999992"/>
    <n v="1776.7199999999998"/>
    <m/>
    <e v="#N/A"/>
    <x v="0"/>
    <e v="#N/A"/>
    <e v="#N/A"/>
    <x v="0"/>
    <x v="0"/>
    <s v="PATIO"/>
    <s v="99628"/>
  </r>
  <r>
    <x v="250"/>
    <x v="0"/>
    <s v="UTILITARIO"/>
    <n v="2026"/>
    <x v="0"/>
    <x v="6"/>
    <s v="CENTRO OESTE"/>
    <s v="JOAO ALVES DE SOUSA NETO"/>
    <s v="TECNICO DE MANUTENCAO PI I"/>
    <s v="R$ 1,00"/>
    <n v="0"/>
    <n v="1200.1299999999999"/>
    <n v="928.6099999999999"/>
    <m/>
    <e v="#N/A"/>
    <x v="0"/>
    <e v="#N/A"/>
    <e v="#N/A"/>
    <x v="0"/>
    <x v="0"/>
    <s v="ATIVO"/>
    <s v="12081"/>
  </r>
  <r>
    <x v="251"/>
    <x v="0"/>
    <s v="UTILITARIO"/>
    <n v="2026"/>
    <x v="0"/>
    <x v="6"/>
    <s v="CENTRO OESTE"/>
    <s v="FLAVIO FERREIRA DE ARAUJO"/>
    <s v="ESPECIALISTA OPERACIONAL DE PI I"/>
    <s v="R$ 1,00"/>
    <n v="0"/>
    <n v="5632.88"/>
    <n v="3293.5400000000004"/>
    <m/>
    <e v="#N/A"/>
    <x v="0"/>
    <e v="#N/A"/>
    <e v="#N/A"/>
    <x v="0"/>
    <x v="0"/>
    <s v="ATIVO"/>
    <s v="12081"/>
  </r>
  <r>
    <x v="252"/>
    <x v="21"/>
    <s v="LEVE"/>
    <n v="2010"/>
    <x v="2"/>
    <x v="10"/>
    <s v="CENTRO OESTE"/>
    <s v="ANA CRISTINA FREIRE HOLANDA"/>
    <s v="COORDENADOR DE OPERACAO III"/>
    <s v="R$ 2.000,00"/>
    <n v="400"/>
    <n v="1372.39"/>
    <n v="625.11"/>
    <m/>
    <e v="#N/A"/>
    <x v="0"/>
    <e v="#N/A"/>
    <e v="#N/A"/>
    <x v="0"/>
    <x v="0"/>
    <s v="ATIVO"/>
    <s v="12085"/>
  </r>
  <r>
    <x v="253"/>
    <x v="0"/>
    <s v="UTILITARIO"/>
    <n v="2026"/>
    <x v="0"/>
    <x v="10"/>
    <s v="CENTRO OESTE"/>
    <s v="DEIDIVI DE CASSIO NARCISO DA SILVA"/>
    <s v="ESPECIALISTA OPERACIONAL DE PI I"/>
    <s v="R$ 1,00"/>
    <n v="298.16999999999996"/>
    <n v="1623.27"/>
    <n v="1966.34"/>
    <m/>
    <e v="#N/A"/>
    <x v="0"/>
    <e v="#N/A"/>
    <e v="#N/A"/>
    <x v="0"/>
    <x v="0"/>
    <s v="ATIVO"/>
    <s v="12081"/>
  </r>
  <r>
    <x v="254"/>
    <x v="0"/>
    <s v="UTILITARIO"/>
    <n v="2026"/>
    <x v="0"/>
    <x v="10"/>
    <s v="CENTRO OESTE"/>
    <s v="DARLAN ROGERIO AIRES SERQUEIRA"/>
    <s v="TECNICO DE MANUTENCAO PI I"/>
    <s v="R$ 1,00"/>
    <n v="300"/>
    <n v="4289.74"/>
    <n v="2305.8099999999995"/>
    <m/>
    <e v="#N/A"/>
    <x v="0"/>
    <e v="#N/A"/>
    <e v="#N/A"/>
    <x v="0"/>
    <x v="0"/>
    <s v="ATIVO"/>
    <s v="12081"/>
  </r>
  <r>
    <x v="255"/>
    <x v="0"/>
    <s v="UTILITARIO"/>
    <n v="2026"/>
    <x v="0"/>
    <x v="10"/>
    <s v="CENTRO OESTE"/>
    <s v="JOSE MARIA ELIAS DE AGUIAR"/>
    <s v="TECNICO DE MANUTENCAO PI I"/>
    <s v="R$ 1,00"/>
    <n v="260.02"/>
    <n v="2848.4600000000005"/>
    <n v="1552.27"/>
    <m/>
    <e v="#N/A"/>
    <x v="0"/>
    <e v="#N/A"/>
    <e v="#N/A"/>
    <x v="0"/>
    <x v="0"/>
    <s v="ATIVO"/>
    <s v="12081"/>
  </r>
  <r>
    <x v="256"/>
    <x v="0"/>
    <s v="UTILITARIO"/>
    <n v="2026"/>
    <x v="0"/>
    <x v="10"/>
    <s v="CENTRO OESTE"/>
    <s v="LUIZ CORREIA LIMA NETO"/>
    <s v="TECNICO DE MANUTENCAO PI I"/>
    <s v="R$ 1,00"/>
    <n v="0"/>
    <n v="2082.27"/>
    <n v="1104.3899999999999"/>
    <m/>
    <e v="#N/A"/>
    <x v="0"/>
    <e v="#N/A"/>
    <e v="#N/A"/>
    <x v="0"/>
    <x v="0"/>
    <s v="ATIVO"/>
    <s v="12081"/>
  </r>
  <r>
    <x v="257"/>
    <x v="0"/>
    <s v="UTILITARIO"/>
    <n v="2026"/>
    <x v="0"/>
    <x v="10"/>
    <s v="CENTRO OESTE"/>
    <s v="ANTONIO ALVARO DO NASCIMENTO"/>
    <s v="ESPECIALISTA OPERACIONAL DE PI I"/>
    <s v="R$ 1,00"/>
    <n v="150"/>
    <n v="2457.61"/>
    <n v="1159.56"/>
    <m/>
    <e v="#N/A"/>
    <x v="0"/>
    <e v="#N/A"/>
    <e v="#N/A"/>
    <x v="0"/>
    <x v="0"/>
    <s v="ATIVO"/>
    <s v="12081"/>
  </r>
  <r>
    <x v="258"/>
    <x v="0"/>
    <s v="UTILITARIO"/>
    <n v="2026"/>
    <x v="0"/>
    <x v="10"/>
    <s v="CENTRO OESTE"/>
    <s v="RAFAEL DO NASCIMENTO MARTINS"/>
    <s v="ASSISTENTE TEC. DE MANUTENCAO DE PI II"/>
    <s v="R$ 1,00"/>
    <n v="150"/>
    <n v="2922.41"/>
    <n v="1343.8400000000001"/>
    <m/>
    <e v="#N/A"/>
    <x v="0"/>
    <e v="#N/A"/>
    <e v="#N/A"/>
    <x v="0"/>
    <x v="0"/>
    <s v="ATIVO"/>
    <s v="12081"/>
  </r>
  <r>
    <x v="259"/>
    <x v="0"/>
    <s v="UTILITARIO"/>
    <n v="2026"/>
    <x v="0"/>
    <x v="10"/>
    <s v="CENTRO OESTE"/>
    <s v="GILSON CESAR RIBEIRO FELISMINO"/>
    <s v="TECNICO DE MANUTENCAO PI I"/>
    <s v="R$ 1,00"/>
    <n v="0"/>
    <n v="1382.37"/>
    <n v="870.89"/>
    <m/>
    <e v="#N/A"/>
    <x v="0"/>
    <e v="#N/A"/>
    <e v="#N/A"/>
    <x v="0"/>
    <x v="0"/>
    <s v="ATIVO"/>
    <s v="12081"/>
  </r>
  <r>
    <x v="260"/>
    <x v="0"/>
    <s v="UTILITARIO"/>
    <n v="2026"/>
    <x v="0"/>
    <x v="10"/>
    <s v="CENTRO OESTE"/>
    <s v="ROMULO BRITO DE MORAIS"/>
    <s v="ESPECIALISTA OPERACIONAL DE PI I"/>
    <s v="R$ 1,00"/>
    <n v="150"/>
    <n v="2573.62"/>
    <n v="1467.56"/>
    <m/>
    <e v="#N/A"/>
    <x v="0"/>
    <e v="#N/A"/>
    <e v="#N/A"/>
    <x v="0"/>
    <x v="0"/>
    <s v="ATIVO"/>
    <s v="12081"/>
  </r>
  <r>
    <x v="261"/>
    <x v="0"/>
    <s v="UTILITARIO"/>
    <n v="2026"/>
    <x v="0"/>
    <x v="10"/>
    <s v="CENTRO OESTE"/>
    <s v="GLEISSON DE SOUSA RODRIGUES"/>
    <s v="TECNICO DE MANUTENCAO PI III"/>
    <s v="R$ 1,00"/>
    <n v="0"/>
    <n v="1195.93"/>
    <n v="748.41"/>
    <m/>
    <e v="#N/A"/>
    <x v="0"/>
    <e v="#N/A"/>
    <e v="#N/A"/>
    <x v="0"/>
    <x v="0"/>
    <s v="ATIVO"/>
    <s v="12081"/>
  </r>
  <r>
    <x v="262"/>
    <x v="0"/>
    <s v="UTILITARIO"/>
    <n v="2026"/>
    <x v="0"/>
    <x v="10"/>
    <s v="CENTRO OESTE"/>
    <s v="VORLEI ROQUE PIVETTA"/>
    <s v="ESPECIALISTA OPERACIONAL DE PI I"/>
    <s v="R$ 1,00"/>
    <n v="0"/>
    <n v="3076.8599999999997"/>
    <n v="1065.8800000000001"/>
    <m/>
    <e v="#N/A"/>
    <x v="0"/>
    <e v="#N/A"/>
    <e v="#N/A"/>
    <x v="0"/>
    <x v="0"/>
    <s v="ATIVO"/>
    <s v="12081"/>
  </r>
  <r>
    <x v="263"/>
    <x v="0"/>
    <s v="UTILITARIO"/>
    <n v="2026"/>
    <x v="0"/>
    <x v="10"/>
    <s v="CENTRO OESTE"/>
    <s v="ARTHUR LINS DA SILVA"/>
    <s v="TECNICO DE MANUTENCAO PI II"/>
    <s v="R$ 1,00"/>
    <n v="150"/>
    <n v="2776.5099999999998"/>
    <n v="783.16000000000008"/>
    <m/>
    <e v="#N/A"/>
    <x v="0"/>
    <e v="#N/A"/>
    <e v="#N/A"/>
    <x v="0"/>
    <x v="0"/>
    <s v="ATIVO"/>
    <s v="12081"/>
  </r>
  <r>
    <x v="264"/>
    <x v="0"/>
    <s v="UTILITARIO"/>
    <n v="2026"/>
    <x v="0"/>
    <x v="10"/>
    <s v="CENTRO OESTE"/>
    <s v="RAFAEL LISBOA DE SOUZA"/>
    <s v="TECNICO DE MANUTENCAO PI III"/>
    <s v="R$ 1,00"/>
    <n v="0"/>
    <n v="2528.2799999999997"/>
    <n v="960.89"/>
    <m/>
    <e v="#N/A"/>
    <x v="0"/>
    <e v="#N/A"/>
    <e v="#N/A"/>
    <x v="0"/>
    <x v="0"/>
    <s v="ATIVO"/>
    <s v="12081"/>
  </r>
  <r>
    <x v="265"/>
    <x v="0"/>
    <s v="UTILITARIO"/>
    <n v="2026"/>
    <x v="0"/>
    <x v="10"/>
    <s v="CENTRO OESTE"/>
    <s v="JAKSON MARTINS JORGE DOS SANTOS"/>
    <s v="ASSISTENTE TEC. DE MANUTENCAO DE PI IV"/>
    <s v="R$ 1,00"/>
    <n v="0"/>
    <n v="3416.2899999999995"/>
    <n v="1497.6499999999999"/>
    <m/>
    <e v="#N/A"/>
    <x v="0"/>
    <e v="#N/A"/>
    <e v="#N/A"/>
    <x v="0"/>
    <x v="0"/>
    <s v="ATIVO"/>
    <s v="12081"/>
  </r>
  <r>
    <x v="266"/>
    <x v="0"/>
    <s v="UTILITARIO"/>
    <n v="2026"/>
    <x v="0"/>
    <x v="10"/>
    <s v="CENTRO OESTE"/>
    <s v="FABIANO DA SILVA MAIA"/>
    <s v="TECNICO DE MANUTENCAO PI III"/>
    <s v="R$ 1,00"/>
    <n v="0"/>
    <n v="4016.7"/>
    <n v="1517.67"/>
    <m/>
    <e v="#N/A"/>
    <x v="0"/>
    <e v="#N/A"/>
    <e v="#N/A"/>
    <x v="0"/>
    <x v="0"/>
    <s v="ATIVO"/>
    <s v="12081"/>
  </r>
  <r>
    <x v="267"/>
    <x v="0"/>
    <s v="UTILITARIO"/>
    <n v="2026"/>
    <x v="0"/>
    <x v="10"/>
    <s v="CENTRO OESTE"/>
    <s v="LUCAS MARTINS DA SILVA"/>
    <s v="ASSISTENTE TEC. DE MANUTENCAO DE PI II"/>
    <s v="R$ 1,00"/>
    <n v="150"/>
    <n v="2571.13"/>
    <n v="554.11"/>
    <m/>
    <e v="#N/A"/>
    <x v="0"/>
    <e v="#N/A"/>
    <e v="#N/A"/>
    <x v="0"/>
    <x v="0"/>
    <s v="ATIVO"/>
    <s v="12081"/>
  </r>
  <r>
    <x v="268"/>
    <x v="0"/>
    <s v="UTILITARIO"/>
    <n v="2026"/>
    <x v="0"/>
    <x v="10"/>
    <s v="CENTRO OESTE"/>
    <s v="ARNALDO PLACIDO OLIVEIRA DA SILVA"/>
    <s v="ASSISTENTE TEC. DE MANUTENCAO DE PI II"/>
    <s v="R$ 1,00"/>
    <n v="150"/>
    <n v="4405.6600000000008"/>
    <n v="1075.1600000000001"/>
    <m/>
    <e v="#N/A"/>
    <x v="0"/>
    <e v="#N/A"/>
    <e v="#N/A"/>
    <x v="0"/>
    <x v="0"/>
    <s v="ATIVO"/>
    <s v="12081"/>
  </r>
  <r>
    <x v="269"/>
    <x v="3"/>
    <s v="LEVE"/>
    <n v="2025"/>
    <x v="0"/>
    <x v="6"/>
    <s v="CENTRO OESTE"/>
    <s v="DANIEL DAVID ALVARES"/>
    <s v="SUPERVISOR DE OPERACAO DE PI II"/>
    <s v="R$ 1,00"/>
    <n v="379.87"/>
    <n v="505.46000000000004"/>
    <n v="406.12"/>
    <m/>
    <e v="#N/A"/>
    <x v="0"/>
    <e v="#N/A"/>
    <e v="#N/A"/>
    <x v="0"/>
    <x v="0"/>
    <s v="ATIVO"/>
    <s v="12085"/>
  </r>
  <r>
    <x v="270"/>
    <x v="0"/>
    <s v="UTILITARIO"/>
    <n v="2025"/>
    <x v="0"/>
    <x v="0"/>
    <s v="SUL"/>
    <s v="JULIO CESAR MELLO DA SILVA"/>
    <s v="ASSISTENTE TEC. DE MANUTENCAO DE PI III"/>
    <s v="R$ 0,00"/>
    <n v="2528.29"/>
    <n v="870"/>
    <n v="1459.71"/>
    <m/>
    <e v="#N/A"/>
    <x v="0"/>
    <e v="#N/A"/>
    <e v="#N/A"/>
    <x v="0"/>
    <x v="0"/>
    <s v="ATIVO"/>
    <s v="12081"/>
  </r>
  <r>
    <x v="271"/>
    <x v="0"/>
    <s v="UTILITARIO"/>
    <n v="2025"/>
    <x v="0"/>
    <x v="8"/>
    <s v="SUL"/>
    <s v="LUCAS ZANONI DE OLIVEIRA"/>
    <s v="ESPECIALISTA OPERACIONAL DE PI II"/>
    <s v="R$ 0,00"/>
    <n v="806.42000000000007"/>
    <n v="1000.5699999999999"/>
    <n v="772.08999999999992"/>
    <m/>
    <e v="#N/A"/>
    <x v="0"/>
    <e v="#N/A"/>
    <e v="#N/A"/>
    <x v="0"/>
    <x v="0"/>
    <s v="ATIVO"/>
    <s v="12081"/>
  </r>
  <r>
    <x v="272"/>
    <x v="25"/>
    <s v="UTILITARIO"/>
    <n v="2024"/>
    <x v="4"/>
    <x v="1"/>
    <s v="SUL"/>
    <s v="GLEDSON RUBENS BAZILIO"/>
    <s v="TECNICO DE MANUTENCAO PI II"/>
    <s v="R$ 0,00"/>
    <n v="1446.08"/>
    <n v="1854.62"/>
    <n v="890.53"/>
    <m/>
    <e v="#N/A"/>
    <x v="0"/>
    <e v="#N/A"/>
    <e v="#N/A"/>
    <x v="0"/>
    <x v="0"/>
    <s v="ATIVO"/>
    <s v="12081"/>
  </r>
  <r>
    <x v="273"/>
    <x v="0"/>
    <s v="UTILITARIO"/>
    <n v="2025"/>
    <x v="0"/>
    <x v="8"/>
    <s v="SUL"/>
    <s v="DAVID NEUHAUS"/>
    <s v="TECNICO DE MANUTENCAO PI II"/>
    <s v="R$ 0,00"/>
    <n v="2029.2700000000002"/>
    <n v="1665.6499999999999"/>
    <n v="1609.92"/>
    <m/>
    <e v="#N/A"/>
    <x v="0"/>
    <e v="#N/A"/>
    <e v="#N/A"/>
    <x v="0"/>
    <x v="0"/>
    <s v="ATIVO"/>
    <s v="12081"/>
  </r>
  <r>
    <x v="274"/>
    <x v="33"/>
    <s v="VAN"/>
    <n v="2012"/>
    <x v="5"/>
    <x v="3"/>
    <s v="NORTE"/>
    <s v="-"/>
    <s v="-"/>
    <s v="R$ 1.000,00"/>
    <s v=""/>
    <s v=""/>
    <s v=""/>
    <m/>
    <e v="#N/A"/>
    <x v="0"/>
    <e v="#N/A"/>
    <e v="#N/A"/>
    <x v="0"/>
    <x v="0"/>
    <s v="PATIO"/>
    <s v=""/>
  </r>
  <r>
    <x v="275"/>
    <x v="0"/>
    <s v="UTILITARIO"/>
    <n v="2025"/>
    <x v="0"/>
    <x v="1"/>
    <s v="SUL"/>
    <s v="REINALDO BISPO CARDOSO"/>
    <s v="TECNICO DE MANUTENCAO PI I"/>
    <s v="R$ 0,00"/>
    <n v="469.88"/>
    <n v="1998.8100000000002"/>
    <n v="478.72"/>
    <m/>
    <e v="#N/A"/>
    <x v="0"/>
    <e v="#N/A"/>
    <e v="#N/A"/>
    <x v="0"/>
    <x v="0"/>
    <s v="ATIVO"/>
    <s v="12081"/>
  </r>
  <r>
    <x v="276"/>
    <x v="3"/>
    <s v="LEVE"/>
    <n v="2024"/>
    <x v="0"/>
    <x v="0"/>
    <s v="SUL"/>
    <s v="GABRIEL ROBERTO PEREZ"/>
    <s v="COORDENADOR DE OBRAS"/>
    <s v="R$ 0,00"/>
    <n v="0"/>
    <n v="0"/>
    <n v="143.80000000000001"/>
    <m/>
    <e v="#N/A"/>
    <x v="0"/>
    <e v="#N/A"/>
    <e v="#N/A"/>
    <x v="0"/>
    <x v="0"/>
    <s v="ATIVO"/>
    <s v="11035"/>
  </r>
  <r>
    <x v="277"/>
    <x v="0"/>
    <s v="UTILITARIO"/>
    <n v="2025"/>
    <x v="0"/>
    <x v="0"/>
    <s v="SUL"/>
    <s v="EDER TORRI SOARES"/>
    <s v="TECNICO DE MANUTENCAO PI II"/>
    <s v="R$ 0,00"/>
    <n v="1423.86"/>
    <n v="3656.119999999999"/>
    <n v="589.99"/>
    <m/>
    <e v="#N/A"/>
    <x v="0"/>
    <e v="#N/A"/>
    <e v="#N/A"/>
    <x v="0"/>
    <x v="0"/>
    <s v="ATIVO"/>
    <s v="12081"/>
  </r>
  <r>
    <x v="278"/>
    <x v="0"/>
    <s v="UTILITARIO"/>
    <n v="2025"/>
    <x v="0"/>
    <x v="0"/>
    <s v="SUL"/>
    <s v="ERICK LUAN SCHIEFELBEIN"/>
    <s v="TECNICO DE MANUTENCAO PI I"/>
    <s v="R$ 0,00"/>
    <n v="3137.55"/>
    <n v="3751.4900000000002"/>
    <n v="2667.95"/>
    <m/>
    <e v="#N/A"/>
    <x v="0"/>
    <e v="#N/A"/>
    <e v="#N/A"/>
    <x v="0"/>
    <x v="0"/>
    <s v="ATIVO"/>
    <s v="12081"/>
  </r>
  <r>
    <x v="279"/>
    <x v="0"/>
    <s v="UTILITARIO"/>
    <n v="2025"/>
    <x v="0"/>
    <x v="0"/>
    <s v="SUL"/>
    <s v="JEAN CARLO GODOI DE OLIVEIRA"/>
    <s v="TECNICO DE MANUTENCAO PI II"/>
    <s v="R$ 0,00"/>
    <n v="1814.2399999999998"/>
    <n v="2298.59"/>
    <n v="1109.83"/>
    <m/>
    <e v="#N/A"/>
    <x v="0"/>
    <e v="#N/A"/>
    <e v="#N/A"/>
    <x v="0"/>
    <x v="0"/>
    <s v="ATIVO"/>
    <s v="12081"/>
  </r>
  <r>
    <x v="280"/>
    <x v="0"/>
    <s v="UTILITARIO"/>
    <n v="2025"/>
    <x v="0"/>
    <x v="0"/>
    <s v="SUL"/>
    <s v="LEONARDO HEPP TAVARES"/>
    <s v="TECNICO DE MANUTENCAO PI I"/>
    <s v="R$ 0,00"/>
    <n v="1843.4700000000003"/>
    <n v="2807.63"/>
    <n v="1541.48"/>
    <m/>
    <e v="#N/A"/>
    <x v="0"/>
    <e v="#N/A"/>
    <e v="#N/A"/>
    <x v="0"/>
    <x v="0"/>
    <s v="ATIVO"/>
    <s v="12081"/>
  </r>
  <r>
    <x v="281"/>
    <x v="0"/>
    <s v="UTILITARIO"/>
    <n v="2025"/>
    <x v="0"/>
    <x v="8"/>
    <s v="SUL"/>
    <s v="TIAGO ELISEU"/>
    <s v="TECNICO DE MANUTENCAO PI I"/>
    <s v="R$ 0,00"/>
    <n v="1671.6699999999998"/>
    <n v="1791.6"/>
    <n v="1102.05"/>
    <m/>
    <e v="#N/A"/>
    <x v="0"/>
    <e v="#N/A"/>
    <e v="#N/A"/>
    <x v="0"/>
    <x v="0"/>
    <s v="ATIVO"/>
    <s v="12081"/>
  </r>
  <r>
    <x v="282"/>
    <x v="0"/>
    <s v="UTILITARIO"/>
    <n v="2025"/>
    <x v="0"/>
    <x v="0"/>
    <s v="SUL"/>
    <s v="GUSTAVO PINTO TAVARES"/>
    <s v="ASSISTENTE TEC. DE MANUTENCAO DE PI III"/>
    <s v="R$ 0,00"/>
    <n v="1605.03"/>
    <n v="3376.1800000000003"/>
    <n v="2311.3100000000004"/>
    <m/>
    <e v="#N/A"/>
    <x v="0"/>
    <e v="#N/A"/>
    <e v="#N/A"/>
    <x v="0"/>
    <x v="0"/>
    <s v="ATIVO"/>
    <s v="12081"/>
  </r>
  <r>
    <x v="283"/>
    <x v="2"/>
    <s v="LEVE"/>
    <n v="2024"/>
    <x v="0"/>
    <x v="0"/>
    <s v="SUL"/>
    <s v="FILIPE SCHMIDT"/>
    <s v="SUPERVISOR DE OPERACAO DE PI II"/>
    <s v="R$ 0,00"/>
    <n v="1119.4000000000001"/>
    <n v="1826.17"/>
    <n v="662.13"/>
    <m/>
    <e v="#N/A"/>
    <x v="0"/>
    <e v="#N/A"/>
    <e v="#N/A"/>
    <x v="0"/>
    <x v="0"/>
    <s v="ATIVO"/>
    <s v="12085"/>
  </r>
  <r>
    <x v="284"/>
    <x v="0"/>
    <s v="UTILITARIO"/>
    <n v="2025"/>
    <x v="0"/>
    <x v="0"/>
    <s v="SUL"/>
    <s v="EDUARDO CORREIA E SILVA"/>
    <s v="ESPECIALISTA OPERACIONAL DE PI I"/>
    <s v="R$ 0,00"/>
    <n v="0"/>
    <n v="1941.18"/>
    <n v="1054.05"/>
    <m/>
    <e v="#N/A"/>
    <x v="0"/>
    <e v="#N/A"/>
    <e v="#N/A"/>
    <x v="0"/>
    <x v="0"/>
    <s v="ATIVO"/>
    <s v="12081"/>
  </r>
  <r>
    <x v="285"/>
    <x v="0"/>
    <s v="UTILITARIO"/>
    <n v="2025"/>
    <x v="0"/>
    <x v="0"/>
    <s v="SUL"/>
    <s v="CARLOS HENRIQUE ALBANO GASPODINI"/>
    <s v="TECNICO DE MANUTENCAO PI I"/>
    <s v="R$ 0,00"/>
    <n v="2656.8500000000004"/>
    <n v="3599.98"/>
    <n v="1970.99"/>
    <m/>
    <e v="#N/A"/>
    <x v="0"/>
    <e v="#N/A"/>
    <e v="#N/A"/>
    <x v="0"/>
    <x v="0"/>
    <s v="ATIVO"/>
    <s v="12081"/>
  </r>
  <r>
    <x v="286"/>
    <x v="0"/>
    <s v="UTILITARIO"/>
    <n v="2025"/>
    <x v="0"/>
    <x v="0"/>
    <s v="SUL"/>
    <s v="WESLLEY PEREIRA DOS SANTOS"/>
    <s v="TECNICO DE MANUTENCAO PI I"/>
    <s v="R$ 0,00"/>
    <n v="2863.05"/>
    <n v="3552.7799999999997"/>
    <n v="2614.31"/>
    <m/>
    <e v="#N/A"/>
    <x v="0"/>
    <e v="#N/A"/>
    <e v="#N/A"/>
    <x v="0"/>
    <x v="0"/>
    <s v="ATIVO"/>
    <s v="12081"/>
  </r>
  <r>
    <x v="287"/>
    <x v="0"/>
    <s v="UTILITARIO"/>
    <n v="2025"/>
    <x v="0"/>
    <x v="0"/>
    <s v="SUL"/>
    <s v="PAULO AFONSO PACHECO DA SILVA"/>
    <s v="TECNICO DE MANUTENCAO PI II"/>
    <s v="R$ 0,00"/>
    <n v="2257.06"/>
    <n v="3146.67"/>
    <n v="4307.0599999999995"/>
    <m/>
    <e v="#N/A"/>
    <x v="0"/>
    <e v="#N/A"/>
    <e v="#N/A"/>
    <x v="0"/>
    <x v="0"/>
    <s v="ATIVO"/>
    <s v="12081"/>
  </r>
  <r>
    <x v="288"/>
    <x v="0"/>
    <s v="UTILITARIO"/>
    <n v="2025"/>
    <x v="0"/>
    <x v="0"/>
    <s v="SUL"/>
    <s v="REGIS ADRIANO DE OLIVEIRA"/>
    <s v="TECNICO DE MANUTENCAO PI II"/>
    <s v="R$ 0,00"/>
    <n v="869.99"/>
    <n v="1991.83"/>
    <n v="1291.68"/>
    <m/>
    <e v="#N/A"/>
    <x v="0"/>
    <e v="#N/A"/>
    <e v="#N/A"/>
    <x v="0"/>
    <x v="0"/>
    <s v="ATIVO"/>
    <s v="12081"/>
  </r>
  <r>
    <x v="289"/>
    <x v="0"/>
    <s v="UTILITARIO"/>
    <n v="2025"/>
    <x v="0"/>
    <x v="0"/>
    <s v="SUL"/>
    <s v="ENIO SILVEIRA ROSSONI"/>
    <s v="TECNICO DE MANUTENCAO PI I"/>
    <s v="R$ 0,00"/>
    <n v="2774.8199999999997"/>
    <n v="3206.77"/>
    <n v="1728"/>
    <m/>
    <e v="#N/A"/>
    <x v="0"/>
    <e v="#N/A"/>
    <e v="#N/A"/>
    <x v="0"/>
    <x v="0"/>
    <s v="ATIVO"/>
    <s v="12081"/>
  </r>
  <r>
    <x v="290"/>
    <x v="0"/>
    <s v="UTILITARIO"/>
    <n v="2025"/>
    <x v="0"/>
    <x v="8"/>
    <s v="SUL"/>
    <s v="EDESON EDUARDO ESPINDOLA"/>
    <s v="ASSISTENTE TEC. DE MANUTENCAO DE PI III"/>
    <s v="R$ 0,00"/>
    <n v="1684.15"/>
    <n v="1886.03"/>
    <n v="820.95"/>
    <m/>
    <e v="#N/A"/>
    <x v="0"/>
    <e v="#N/A"/>
    <e v="#N/A"/>
    <x v="0"/>
    <x v="0"/>
    <s v="ATIVO"/>
    <s v="12081"/>
  </r>
  <r>
    <x v="291"/>
    <x v="17"/>
    <s v="LEVE"/>
    <n v="2025"/>
    <x v="0"/>
    <x v="0"/>
    <s v="SUL"/>
    <s v="LEONARDO DE FIGUEIREDO"/>
    <s v="TECNICO DE MANUTENCAO PI I"/>
    <s v="R$ 0,00"/>
    <n v="1063.23"/>
    <n v="1654.92"/>
    <n v="819.98"/>
    <m/>
    <e v="#N/A"/>
    <x v="0"/>
    <e v="#N/A"/>
    <e v="#N/A"/>
    <x v="0"/>
    <x v="0"/>
    <s v="ATIVO"/>
    <s v="12081"/>
  </r>
  <r>
    <x v="292"/>
    <x v="0"/>
    <s v="UTILITARIO"/>
    <n v="2025"/>
    <x v="0"/>
    <x v="0"/>
    <s v="SUL"/>
    <s v="GILMAR OLIVEIRA DA ROSA JUNIOR"/>
    <s v="TECNICO DE MANUTENCAO PI II"/>
    <s v="R$ 0,00"/>
    <n v="1548.8799999999999"/>
    <n v="3720.8899999999994"/>
    <n v="1560.77"/>
    <m/>
    <e v="#N/A"/>
    <x v="0"/>
    <e v="#N/A"/>
    <e v="#N/A"/>
    <x v="0"/>
    <x v="0"/>
    <s v="ATIVO"/>
    <s v="12081"/>
  </r>
  <r>
    <x v="293"/>
    <x v="0"/>
    <s v="UTILITARIO"/>
    <n v="2025"/>
    <x v="0"/>
    <x v="8"/>
    <s v="SUL"/>
    <s v="JOSE LUCAS SCOTTI AMERICO"/>
    <s v="TECNICO DE MANUTENCAO PI II"/>
    <s v="R$ 0,00"/>
    <n v="2336.65"/>
    <n v="2329.8100000000004"/>
    <n v="1469.46"/>
    <m/>
    <e v="#N/A"/>
    <x v="0"/>
    <e v="#N/A"/>
    <e v="#N/A"/>
    <x v="0"/>
    <x v="0"/>
    <s v="ATIVO"/>
    <s v="12081"/>
  </r>
  <r>
    <x v="294"/>
    <x v="0"/>
    <s v="UTILITARIO"/>
    <n v="2025"/>
    <x v="0"/>
    <x v="0"/>
    <s v="SUL"/>
    <s v="MANITO OLLERMANN BERWALDT"/>
    <s v="ESPECIALISTA OPERACIONAL DE PI I"/>
    <s v="R$ 0,00"/>
    <n v="1404.7800000000002"/>
    <n v="1396.5800000000002"/>
    <n v="0"/>
    <m/>
    <e v="#N/A"/>
    <x v="0"/>
    <e v="#N/A"/>
    <e v="#N/A"/>
    <x v="0"/>
    <x v="0"/>
    <s v="ATIVO"/>
    <s v="12081"/>
  </r>
  <r>
    <x v="295"/>
    <x v="0"/>
    <s v="UTILITARIO"/>
    <n v="2025"/>
    <x v="0"/>
    <x v="0"/>
    <s v="SUL"/>
    <s v="MANUTENCAO PLANTA INTERNA TIM PORTO ALEGRE"/>
    <s v="PARCEIRO"/>
    <s v="R$ 0,00"/>
    <n v="1972.58"/>
    <n v="3555.6300000000006"/>
    <n v="1440"/>
    <m/>
    <e v="#N/A"/>
    <x v="0"/>
    <e v="#N/A"/>
    <e v="#N/A"/>
    <x v="0"/>
    <x v="0"/>
    <s v="ATIVO"/>
    <s v="12081"/>
  </r>
  <r>
    <x v="296"/>
    <x v="4"/>
    <s v="UTILITARIO"/>
    <n v="2025"/>
    <x v="0"/>
    <x v="0"/>
    <s v="SUL"/>
    <s v="EDUARDO SILVA DOS SANTOS"/>
    <s v="ENCARREGADO DE ALMOXARIFADO"/>
    <s v="R$ 0,00"/>
    <n v="1110.3699999999999"/>
    <n v="1426.98"/>
    <n v="568.04999999999995"/>
    <m/>
    <e v="#N/A"/>
    <x v="0"/>
    <e v="#N/A"/>
    <e v="#N/A"/>
    <x v="0"/>
    <x v="0"/>
    <s v="ATIVO"/>
    <s v="99568"/>
  </r>
  <r>
    <x v="297"/>
    <x v="0"/>
    <s v="UTILITARIO"/>
    <n v="2025"/>
    <x v="0"/>
    <x v="8"/>
    <s v="SUL"/>
    <s v="ABILIO PRADO DOS SANTOS"/>
    <s v="TECNICO DE MANUTENCAO PI I"/>
    <s v="R$ 0,00"/>
    <n v="1664.95"/>
    <n v="2140.08"/>
    <n v="884.23"/>
    <m/>
    <e v="#N/A"/>
    <x v="0"/>
    <e v="#N/A"/>
    <e v="#N/A"/>
    <x v="0"/>
    <x v="0"/>
    <s v="ATIVO"/>
    <s v="12081"/>
  </r>
  <r>
    <x v="298"/>
    <x v="0"/>
    <s v="UTILITARIO"/>
    <n v="2025"/>
    <x v="0"/>
    <x v="8"/>
    <s v="SUL"/>
    <s v="NATHA DE SOUZA DOS SANTOS"/>
    <s v="TECNICO DE MANUTENCAO PI I"/>
    <s v="R$ 0,00"/>
    <n v="1451.81"/>
    <n v="2274.7800000000002"/>
    <n v="1178.19"/>
    <m/>
    <e v="#N/A"/>
    <x v="0"/>
    <e v="#N/A"/>
    <e v="#N/A"/>
    <x v="0"/>
    <x v="0"/>
    <s v="ATIVO"/>
    <s v="12081"/>
  </r>
  <r>
    <x v="299"/>
    <x v="0"/>
    <s v="UTILITARIO"/>
    <n v="2025"/>
    <x v="0"/>
    <x v="8"/>
    <s v="SUL"/>
    <s v="TIAGO RODRIGUES"/>
    <s v="TECNICO DE MANUTENCAO PI I"/>
    <s v="R$ 0,00"/>
    <n v="1921.9800000000002"/>
    <n v="3556.9200000000005"/>
    <n v="1665.0899999999997"/>
    <m/>
    <e v="#N/A"/>
    <x v="0"/>
    <e v="#N/A"/>
    <e v="#N/A"/>
    <x v="0"/>
    <x v="0"/>
    <s v="ATIVO"/>
    <s v="12081"/>
  </r>
  <r>
    <x v="300"/>
    <x v="0"/>
    <s v="UTILITARIO"/>
    <n v="2025"/>
    <x v="0"/>
    <x v="1"/>
    <s v="SUL"/>
    <s v="MAYKON FELIPE GARCIA MASS"/>
    <s v="ESPECIALISTA OPERACIONAL DE PI II"/>
    <s v="R$ 0,00"/>
    <n v="3880.0399999999995"/>
    <n v="3414.9500000000003"/>
    <n v="1974.6200000000001"/>
    <m/>
    <e v="#N/A"/>
    <x v="0"/>
    <e v="#N/A"/>
    <e v="#N/A"/>
    <x v="0"/>
    <x v="0"/>
    <s v="ATIVO"/>
    <s v="12081"/>
  </r>
  <r>
    <x v="301"/>
    <x v="23"/>
    <s v="LEVE"/>
    <n v="2019"/>
    <x v="2"/>
    <x v="3"/>
    <s v="NORTE"/>
    <s v="SHAYMON PHENYK S TITO DE OLIVEIRA ARAUJO"/>
    <s v="SUPERVISOR DE FTTX"/>
    <s v="R$ 900,00"/>
    <n v="920"/>
    <n v="1150"/>
    <n v="460"/>
    <m/>
    <e v="#N/A"/>
    <x v="0"/>
    <e v="#N/A"/>
    <e v="#N/A"/>
    <x v="0"/>
    <x v="0"/>
    <s v="ATIVO"/>
    <s v="11015"/>
  </r>
  <r>
    <x v="302"/>
    <x v="5"/>
    <s v="LEVE"/>
    <n v="2025"/>
    <x v="0"/>
    <x v="0"/>
    <s v="SUL"/>
    <s v="JULIANO SEVERO DE OLIVEIRA"/>
    <s v="TECNICO DE MANUTENCAO PI II"/>
    <s v="R$ 0,00"/>
    <n v="2415.25"/>
    <n v="1169.19"/>
    <n v="1250.3599999999999"/>
    <m/>
    <e v="#N/A"/>
    <x v="0"/>
    <e v="#N/A"/>
    <e v="#N/A"/>
    <x v="0"/>
    <x v="0"/>
    <s v="ATIVO"/>
    <s v="12081"/>
  </r>
  <r>
    <x v="303"/>
    <x v="5"/>
    <s v="LEVE"/>
    <n v="2026"/>
    <x v="0"/>
    <x v="11"/>
    <s v="NORTE"/>
    <s v="JHOINER GREGORIO GONZALEZ NARVAEZ"/>
    <s v="INSTALADOR E REPARADOR DE FO"/>
    <s v="R$ 0,00"/>
    <n v="1629.93"/>
    <n v="1688.5900000000001"/>
    <n v="819.99"/>
    <m/>
    <e v="#N/A"/>
    <x v="0"/>
    <e v="#N/A"/>
    <e v="#N/A"/>
    <x v="0"/>
    <x v="0"/>
    <s v="ATIVO"/>
    <s v="12011"/>
  </r>
  <r>
    <x v="304"/>
    <x v="4"/>
    <s v="UTILITARIO"/>
    <n v="2025"/>
    <x v="0"/>
    <x v="8"/>
    <s v="SUL"/>
    <s v="DIEIMISON RIBEIRO DA SILVA"/>
    <s v="ENCARREGADO DE ALMOXARIFADO"/>
    <s v="R$ 0,00"/>
    <n v="1849.49"/>
    <n v="200"/>
    <n v="0"/>
    <m/>
    <e v="#N/A"/>
    <x v="0"/>
    <e v="#N/A"/>
    <e v="#N/A"/>
    <x v="0"/>
    <x v="0"/>
    <s v="ATIVO"/>
    <s v="99568"/>
  </r>
  <r>
    <x v="305"/>
    <x v="3"/>
    <s v="LEVE"/>
    <n v="2018"/>
    <x v="2"/>
    <x v="2"/>
    <s v="SUDESTE"/>
    <s v="DANIEL VICENTE FERREIRA"/>
    <s v="COORDENADOR DE LOGISTICA"/>
    <s v="R$ 2.000,00"/>
    <n v="947.25"/>
    <n v="1545.29"/>
    <n v="403.11"/>
    <m/>
    <e v="#N/A"/>
    <x v="0"/>
    <e v="#N/A"/>
    <e v="#N/A"/>
    <x v="0"/>
    <x v="0"/>
    <s v="ATIVO"/>
    <s v="99568"/>
  </r>
  <r>
    <x v="306"/>
    <x v="17"/>
    <s v="LEVE"/>
    <n v="2025"/>
    <x v="1"/>
    <x v="0"/>
    <s v="SUL"/>
    <s v="RODRIGO FERRAZ THOMAZ"/>
    <s v="TECNICO DE MANUTENCAO PI I"/>
    <s v="R$ 0,01"/>
    <n v="2516.9"/>
    <n v="2324.7200000000003"/>
    <n v="976.36999999999989"/>
    <m/>
    <e v="#N/A"/>
    <x v="0"/>
    <e v="#N/A"/>
    <e v="#N/A"/>
    <x v="0"/>
    <x v="0"/>
    <s v="ATIVO"/>
    <s v="12081"/>
  </r>
  <r>
    <x v="307"/>
    <x v="5"/>
    <s v="LEVE"/>
    <n v="2026"/>
    <x v="0"/>
    <x v="11"/>
    <s v="NORTE"/>
    <s v="JEFERSON DE OLIVEIRA SILVA"/>
    <s v="INSTALADOR E REPARADOR DE FO"/>
    <s v="R$ 0,00"/>
    <n v="1649.97"/>
    <n v="1977.48"/>
    <n v="797.78"/>
    <m/>
    <e v="#N/A"/>
    <x v="0"/>
    <e v="#N/A"/>
    <e v="#N/A"/>
    <x v="0"/>
    <x v="0"/>
    <s v="ATIVO"/>
    <s v="11011"/>
  </r>
  <r>
    <x v="308"/>
    <x v="5"/>
    <s v="LEVE"/>
    <n v="2025"/>
    <x v="0"/>
    <x v="11"/>
    <s v="NORTE"/>
    <s v="FRANCISCO NASCIMENTO MENDONCA"/>
    <s v="INSTALADOR E REPARADOR DE FO"/>
    <s v="R$ 0,00"/>
    <n v="1258.54"/>
    <n v="1337.68"/>
    <n v="819.90000000000009"/>
    <m/>
    <e v="#N/A"/>
    <x v="0"/>
    <e v="#N/A"/>
    <e v="#N/A"/>
    <x v="0"/>
    <x v="0"/>
    <s v="ATIVO"/>
    <s v="11011"/>
  </r>
  <r>
    <x v="309"/>
    <x v="34"/>
    <s v="LEVE"/>
    <n v="2016"/>
    <x v="2"/>
    <x v="13"/>
    <s v="NORTE"/>
    <s v="CASA CLIENTE VIVO SAO LUIS"/>
    <s v="PARCEIRO"/>
    <s v="R$ 900,00"/>
    <n v="310"/>
    <n v="816.95"/>
    <n v="150.12"/>
    <m/>
    <e v="#N/A"/>
    <x v="0"/>
    <e v="#N/A"/>
    <e v="#N/A"/>
    <x v="0"/>
    <x v="0"/>
    <s v="MANUTENÇÃO"/>
    <s v="11011"/>
  </r>
  <r>
    <x v="310"/>
    <x v="35"/>
    <s v="SUV"/>
    <n v="2025"/>
    <x v="2"/>
    <x v="10"/>
    <s v="CENTRO OESTE"/>
    <s v="MARCOS VICTOR COSTA VIEIRA"/>
    <s v="INSTALADOR E REPARADOR DE FO"/>
    <s v="R$ 1.500,00"/>
    <n v="1243"/>
    <n v="1173"/>
    <n v="0"/>
    <m/>
    <e v="#N/A"/>
    <x v="0"/>
    <e v="#N/A"/>
    <e v="#N/A"/>
    <x v="0"/>
    <x v="0"/>
    <s v="ATIVO"/>
    <s v="11011"/>
  </r>
  <r>
    <x v="311"/>
    <x v="5"/>
    <s v="LEVE"/>
    <n v="2025"/>
    <x v="4"/>
    <x v="0"/>
    <s v="SUL"/>
    <s v="DIEVERSON DA CONCEICAO DE OLIVEIRA"/>
    <s v="SUPERVISOR DE IMPLANTACAO II"/>
    <s v="R$ 0,00"/>
    <n v="1918.75"/>
    <n v="1250.25"/>
    <n v="569.5"/>
    <m/>
    <e v="#N/A"/>
    <x v="0"/>
    <e v="#N/A"/>
    <e v="#N/A"/>
    <x v="0"/>
    <x v="0"/>
    <s v="ATIVO"/>
    <s v="11035"/>
  </r>
  <r>
    <x v="312"/>
    <x v="4"/>
    <s v="UTILITARIO"/>
    <n v="2025"/>
    <x v="0"/>
    <x v="14"/>
    <s v="NORTE"/>
    <s v="FRANCO MAIK DA CONCEICAO LIMA"/>
    <s v="ALMOXARIFE II"/>
    <s v="R$ 3.971,99"/>
    <n v="2339.0299999999997"/>
    <n v="2583.4900000000002"/>
    <n v="3152.1899999999996"/>
    <m/>
    <e v="#N/A"/>
    <x v="0"/>
    <e v="#N/A"/>
    <e v="#N/A"/>
    <x v="0"/>
    <x v="0"/>
    <s v="ATIVO"/>
    <s v="99568"/>
  </r>
  <r>
    <x v="313"/>
    <x v="5"/>
    <s v="LEVE"/>
    <n v="2021"/>
    <x v="2"/>
    <x v="10"/>
    <s v="CENTRO OESTE"/>
    <s v="RODRIGO JARDIM PINTO RAMOS"/>
    <s v="COORDENADOR DE OBRAS"/>
    <s v="R$ 2.000,00"/>
    <n v="1000"/>
    <n v="1383"/>
    <n v="857.04"/>
    <m/>
    <s v="04/01/2030"/>
    <x v="1"/>
    <n v="2000"/>
    <b v="0"/>
    <x v="1"/>
    <x v="1"/>
    <s v="ATIVO"/>
    <s v="11015"/>
  </r>
  <r>
    <x v="314"/>
    <x v="36"/>
    <s v="SUV"/>
    <n v="2025"/>
    <x v="2"/>
    <x v="6"/>
    <s v="CENTRO OESTE"/>
    <s v="PAULO RICARDO WAETGE BELOTTI"/>
    <s v="GERENTE"/>
    <s v="R$ 2.000,00"/>
    <n v="1059.6699999999998"/>
    <n v="1678.79"/>
    <n v="484.24"/>
    <m/>
    <s v="01/01/2027"/>
    <x v="1"/>
    <n v="2000"/>
    <b v="0"/>
    <x v="1"/>
    <x v="2"/>
    <s v="ATIVO"/>
    <s v="12081"/>
  </r>
  <r>
    <x v="315"/>
    <x v="5"/>
    <s v="LEVE"/>
    <n v="2024"/>
    <x v="0"/>
    <x v="11"/>
    <s v="NORTE"/>
    <s v="IVO DE MORAIS CERDEIRA"/>
    <s v="INSTALADOR E REPARADOR DE FO"/>
    <s v="R$ 0,00"/>
    <n v="1437.51"/>
    <n v="1429.1"/>
    <n v="790"/>
    <m/>
    <e v="#N/A"/>
    <x v="0"/>
    <e v="#N/A"/>
    <e v="#N/A"/>
    <x v="0"/>
    <x v="0"/>
    <s v="ATIVO"/>
    <s v="12011"/>
  </r>
  <r>
    <x v="316"/>
    <x v="5"/>
    <s v="LEVE"/>
    <n v="2024"/>
    <x v="0"/>
    <x v="11"/>
    <s v="NORTE"/>
    <s v="CARLOS JORGE FERREIRA DA SILVA"/>
    <s v="INSTALADOR E REPARADOR DE FO"/>
    <s v="R$ 0,00"/>
    <n v="1531.95"/>
    <n v="688.56"/>
    <n v="769.01"/>
    <m/>
    <e v="#N/A"/>
    <x v="0"/>
    <e v="#N/A"/>
    <e v="#N/A"/>
    <x v="0"/>
    <x v="0"/>
    <s v="ATIVO"/>
    <s v="11011"/>
  </r>
  <r>
    <x v="317"/>
    <x v="5"/>
    <s v="LEVE"/>
    <n v="2024"/>
    <x v="0"/>
    <x v="11"/>
    <s v="NORTE"/>
    <s v="MARCIO JOSE MOURA DE JESUS"/>
    <s v="INSTALADOR E REPARADOR DE FO"/>
    <s v="R$ 0,00"/>
    <n v="1379.94"/>
    <n v="1689.98"/>
    <n v="810"/>
    <m/>
    <e v="#N/A"/>
    <x v="0"/>
    <e v="#N/A"/>
    <e v="#N/A"/>
    <x v="0"/>
    <x v="0"/>
    <s v="ATIVO"/>
    <s v="11011"/>
  </r>
  <r>
    <x v="318"/>
    <x v="5"/>
    <s v="LEVE"/>
    <n v="2024"/>
    <x v="0"/>
    <x v="11"/>
    <s v="NORTE"/>
    <s v="KLEIDSON ANTONIO VASQUES DE OLIVEIRA"/>
    <s v="INSTALADOR E REPARADOR DE FO"/>
    <s v="R$ 0,00"/>
    <n v="1610"/>
    <n v="1789.97"/>
    <n v="897.93999999999994"/>
    <m/>
    <e v="#N/A"/>
    <x v="0"/>
    <e v="#N/A"/>
    <e v="#N/A"/>
    <x v="0"/>
    <x v="0"/>
    <s v="ATIVO"/>
    <s v="11011"/>
  </r>
  <r>
    <x v="319"/>
    <x v="5"/>
    <s v="LEVE"/>
    <n v="2025"/>
    <x v="0"/>
    <x v="11"/>
    <s v="NORTE"/>
    <s v="KRHISTOPHER THALLES PEREIRA XAVIER"/>
    <s v="INSTALADOR E REPARADOR DE FO"/>
    <s v="R$ 0,00"/>
    <n v="1469.75"/>
    <n v="1699.92"/>
    <n v="759.99"/>
    <m/>
    <e v="#N/A"/>
    <x v="0"/>
    <e v="#N/A"/>
    <e v="#N/A"/>
    <x v="0"/>
    <x v="0"/>
    <s v="ATIVO"/>
    <s v="11011"/>
  </r>
  <r>
    <x v="320"/>
    <x v="5"/>
    <s v="LEVE"/>
    <n v="2025"/>
    <x v="0"/>
    <x v="11"/>
    <s v="NORTE"/>
    <s v="LUCIANO NAHAMIAS LINHARES"/>
    <s v="INSTALADOR E REPARADOR DE FO"/>
    <s v="R$ 0,00"/>
    <n v="1299.95"/>
    <n v="1462.55"/>
    <n v="819.91"/>
    <m/>
    <e v="#N/A"/>
    <x v="0"/>
    <e v="#N/A"/>
    <e v="#N/A"/>
    <x v="0"/>
    <x v="0"/>
    <s v="ATIVO"/>
    <s v="14011"/>
  </r>
  <r>
    <x v="321"/>
    <x v="5"/>
    <s v="LEVE"/>
    <n v="2025"/>
    <x v="0"/>
    <x v="11"/>
    <s v="NORTE"/>
    <s v="LEANDRO OLIVEIRA DA COSTA"/>
    <s v="INSTALADOR E REPARADOR DE FO"/>
    <s v="R$ 0,00"/>
    <n v="1280"/>
    <n v="1429.2"/>
    <n v="498.78999999999996"/>
    <m/>
    <e v="#N/A"/>
    <x v="0"/>
    <e v="#N/A"/>
    <e v="#N/A"/>
    <x v="0"/>
    <x v="0"/>
    <s v="ATIVO"/>
    <s v="11011"/>
  </r>
  <r>
    <x v="322"/>
    <x v="5"/>
    <s v="LEVE"/>
    <n v="2025"/>
    <x v="0"/>
    <x v="11"/>
    <s v="NORTE"/>
    <s v="RAIMUNDO LOPES MAGALHAES"/>
    <s v="INSTALADOR E REPARADOR DE FO"/>
    <s v="R$ 0,00"/>
    <n v="1600.88"/>
    <n v="2049.66"/>
    <n v="919.86"/>
    <m/>
    <e v="#N/A"/>
    <x v="0"/>
    <e v="#N/A"/>
    <e v="#N/A"/>
    <x v="0"/>
    <x v="0"/>
    <s v="ATIVO"/>
    <s v="11011"/>
  </r>
  <r>
    <x v="323"/>
    <x v="5"/>
    <s v="LEVE"/>
    <n v="2025"/>
    <x v="0"/>
    <x v="11"/>
    <s v="NORTE"/>
    <s v="FELIPE GOMES LIRA"/>
    <s v="INSTALADOR E REPARADOR DE FO"/>
    <s v="R$ 0,00"/>
    <n v="1362.77"/>
    <n v="1670.04"/>
    <n v="694.02"/>
    <m/>
    <e v="#N/A"/>
    <x v="0"/>
    <e v="#N/A"/>
    <e v="#N/A"/>
    <x v="0"/>
    <x v="0"/>
    <s v="ATIVO"/>
    <s v="14011"/>
  </r>
  <r>
    <x v="324"/>
    <x v="5"/>
    <s v="LEVE"/>
    <n v="2025"/>
    <x v="0"/>
    <x v="11"/>
    <s v="NORTE"/>
    <s v="ALCIVAN DE ARAUJO MOTA"/>
    <s v="INSTALADOR E REPARADOR DE FO"/>
    <s v="R$ 0,00"/>
    <n v="1319.97"/>
    <n v="1489.8999999999999"/>
    <n v="599.99"/>
    <m/>
    <e v="#N/A"/>
    <x v="0"/>
    <e v="#N/A"/>
    <e v="#N/A"/>
    <x v="0"/>
    <x v="0"/>
    <s v="ATIVO"/>
    <s v="11011"/>
  </r>
  <r>
    <x v="325"/>
    <x v="5"/>
    <s v="LEVE"/>
    <n v="2025"/>
    <x v="0"/>
    <x v="11"/>
    <s v="NORTE"/>
    <s v="PAULO ANTONIO CAVALCANTE DA SILVA"/>
    <s v="INSTALADOR E REPARADOR DE FO"/>
    <s v="R$ 0,00"/>
    <n v="1559.72"/>
    <n v="1870.09"/>
    <n v="870"/>
    <m/>
    <e v="#N/A"/>
    <x v="0"/>
    <e v="#N/A"/>
    <e v="#N/A"/>
    <x v="0"/>
    <x v="0"/>
    <s v="ATIVO"/>
    <s v="11011"/>
  </r>
  <r>
    <x v="326"/>
    <x v="5"/>
    <s v="LEVE"/>
    <n v="2023"/>
    <x v="0"/>
    <x v="11"/>
    <s v="NORTE"/>
    <s v="GABRIEL ALBUQUERQUE CORDEIRO"/>
    <s v="INSTALADOR E REPARADOR DE FO"/>
    <s v="R$ 0,00"/>
    <n v="1685.22"/>
    <n v="1822.97"/>
    <n v="829.99"/>
    <m/>
    <e v="#N/A"/>
    <x v="0"/>
    <e v="#N/A"/>
    <e v="#N/A"/>
    <x v="0"/>
    <x v="0"/>
    <s v="ATIVO"/>
    <s v="11011"/>
  </r>
  <r>
    <x v="327"/>
    <x v="5"/>
    <s v="LEVE"/>
    <n v="2023"/>
    <x v="0"/>
    <x v="11"/>
    <s v="NORTE"/>
    <s v="-"/>
    <s v="-"/>
    <s v="R$ 0,00"/>
    <n v="1549.98"/>
    <n v="1519.97"/>
    <n v="360"/>
    <m/>
    <e v="#N/A"/>
    <x v="0"/>
    <e v="#N/A"/>
    <e v="#N/A"/>
    <x v="0"/>
    <x v="0"/>
    <s v="PATIO"/>
    <s v=""/>
  </r>
  <r>
    <x v="328"/>
    <x v="5"/>
    <s v="LEVE"/>
    <n v="2024"/>
    <x v="0"/>
    <x v="11"/>
    <s v="NORTE"/>
    <s v="WALTER MARIO AUZIER SANTOS"/>
    <s v="INSTALADOR E REPARADOR DE FO"/>
    <s v="R$ 0,00"/>
    <n v="0"/>
    <n v="0"/>
    <n v="215.13"/>
    <m/>
    <e v="#N/A"/>
    <x v="0"/>
    <e v="#N/A"/>
    <e v="#N/A"/>
    <x v="0"/>
    <x v="0"/>
    <s v="ATIVO"/>
    <s v="11011"/>
  </r>
  <r>
    <x v="329"/>
    <x v="5"/>
    <s v="LEVE"/>
    <n v="2023"/>
    <x v="0"/>
    <x v="11"/>
    <s v="NORTE"/>
    <s v="EMANUEL JUNIOR GOMES DE FREITAS"/>
    <s v="INSTALADOR E REPARADOR DE FO"/>
    <s v="R$ 0,00"/>
    <n v="1552.9499999999998"/>
    <n v="1734.76"/>
    <n v="379.98"/>
    <m/>
    <e v="#N/A"/>
    <x v="0"/>
    <e v="#N/A"/>
    <e v="#N/A"/>
    <x v="0"/>
    <x v="0"/>
    <s v="ATIVO"/>
    <s v="11011"/>
  </r>
  <r>
    <x v="330"/>
    <x v="5"/>
    <s v="LEVE"/>
    <n v="2023"/>
    <x v="0"/>
    <x v="11"/>
    <s v="NORTE"/>
    <s v="ALEXANDRE NOGUEIRA NASCIMENTO"/>
    <s v="INSTALADOR E REPARADOR DE FO"/>
    <s v="R$ 0,00"/>
    <n v="1011.66"/>
    <n v="1266.3799999999999"/>
    <n v="529.91"/>
    <m/>
    <e v="#N/A"/>
    <x v="0"/>
    <e v="#N/A"/>
    <e v="#N/A"/>
    <x v="0"/>
    <x v="0"/>
    <s v="ATIVO"/>
    <s v="11011"/>
  </r>
  <r>
    <x v="331"/>
    <x v="5"/>
    <s v="LEVE"/>
    <n v="2023"/>
    <x v="0"/>
    <x v="11"/>
    <s v="NORTE"/>
    <s v="ARAMIS BATISTA NORONHA"/>
    <s v="INSTALADOR E REPARADOR DE FO"/>
    <s v="R$ 0,00"/>
    <n v="1359.81"/>
    <n v="1590.96"/>
    <n v="799.97"/>
    <m/>
    <e v="#N/A"/>
    <x v="0"/>
    <e v="#N/A"/>
    <e v="#N/A"/>
    <x v="0"/>
    <x v="0"/>
    <s v="ATIVO"/>
    <s v="11011"/>
  </r>
  <r>
    <x v="332"/>
    <x v="5"/>
    <s v="LEVE"/>
    <n v="2023"/>
    <x v="0"/>
    <x v="11"/>
    <s v="NORTE"/>
    <s v="JANDERSON DA SILVA PADILHA"/>
    <s v="INSTALADOR E REPARADOR DE FO"/>
    <s v="R$ 0,00"/>
    <n v="1579.4"/>
    <n v="1659.99"/>
    <n v="899.13"/>
    <m/>
    <e v="#N/A"/>
    <x v="0"/>
    <e v="#N/A"/>
    <e v="#N/A"/>
    <x v="0"/>
    <x v="0"/>
    <s v="ATIVO"/>
    <s v="11011"/>
  </r>
  <r>
    <x v="333"/>
    <x v="5"/>
    <s v="LEVE"/>
    <n v="2023"/>
    <x v="0"/>
    <x v="11"/>
    <s v="NORTE"/>
    <s v="MAYZEK GONCALVES DE ALENCAR"/>
    <s v="INSTALADOR E REPARADOR DE FO"/>
    <s v="R$ 0,00"/>
    <n v="1417.03"/>
    <n v="1657.98"/>
    <n v="629.91"/>
    <m/>
    <e v="#N/A"/>
    <x v="0"/>
    <e v="#N/A"/>
    <e v="#N/A"/>
    <x v="0"/>
    <x v="0"/>
    <s v="ATIVO"/>
    <s v="11011"/>
  </r>
  <r>
    <x v="334"/>
    <x v="5"/>
    <s v="LEVE"/>
    <n v="2023"/>
    <x v="0"/>
    <x v="11"/>
    <s v="NORTE"/>
    <s v="PEDRO PAULO PERES SIQUEIRA"/>
    <s v="SUPERVISOR DE OPERACAO"/>
    <s v="R$ 0,00"/>
    <n v="1408.37"/>
    <n v="1696.73"/>
    <n v="700"/>
    <m/>
    <e v="#N/A"/>
    <x v="0"/>
    <e v="#N/A"/>
    <e v="#N/A"/>
    <x v="0"/>
    <x v="0"/>
    <s v="ATIVO"/>
    <s v="11015"/>
  </r>
  <r>
    <x v="335"/>
    <x v="5"/>
    <s v="LEVE"/>
    <n v="2023"/>
    <x v="0"/>
    <x v="11"/>
    <s v="NORTE"/>
    <s v="GILVAN DE OLIVEIRA CARNEIRO"/>
    <s v="INSTALADOR E REPARADOR DE FO"/>
    <s v="R$ 0,00"/>
    <n v="906.11"/>
    <n v="1899.27"/>
    <n v="988.53"/>
    <m/>
    <e v="#N/A"/>
    <x v="0"/>
    <e v="#N/A"/>
    <e v="#N/A"/>
    <x v="0"/>
    <x v="0"/>
    <s v="ATIVO"/>
    <s v="11011"/>
  </r>
  <r>
    <x v="336"/>
    <x v="5"/>
    <s v="LEVE"/>
    <n v="2023"/>
    <x v="0"/>
    <x v="11"/>
    <s v="NORTE"/>
    <s v="JOSIMAR DE SENA OLIVEIRA"/>
    <s v="INSTALADOR E REPARADOR DE FO"/>
    <s v="R$ 0,00"/>
    <n v="1269.9199999999998"/>
    <n v="1770.5500000000002"/>
    <n v="810"/>
    <m/>
    <e v="#N/A"/>
    <x v="0"/>
    <e v="#N/A"/>
    <e v="#N/A"/>
    <x v="0"/>
    <x v="0"/>
    <s v="ATIVO"/>
    <s v="11011"/>
  </r>
  <r>
    <x v="337"/>
    <x v="5"/>
    <s v="LEVE"/>
    <n v="2024"/>
    <x v="0"/>
    <x v="11"/>
    <s v="NORTE"/>
    <s v="ADRIANO MARCIO SOUZA PEDROSO"/>
    <s v="INSTALADOR E REPARADOR DE FO"/>
    <s v="R$ 0,00"/>
    <n v="1292.8499999999999"/>
    <n v="1316.69"/>
    <n v="484.21000000000004"/>
    <m/>
    <e v="#N/A"/>
    <x v="0"/>
    <e v="#N/A"/>
    <e v="#N/A"/>
    <x v="0"/>
    <x v="0"/>
    <s v="ATIVO"/>
    <s v="11011"/>
  </r>
  <r>
    <x v="338"/>
    <x v="5"/>
    <s v="LEVE"/>
    <n v="2023"/>
    <x v="0"/>
    <x v="11"/>
    <s v="NORTE"/>
    <s v="DANIEL DA SILVA E SILVA"/>
    <s v="INSTALADOR E REPARADOR DE FO"/>
    <s v="R$ 0,00"/>
    <n v="1287.22"/>
    <n v="1697.8799999999999"/>
    <n v="709.33"/>
    <m/>
    <e v="#N/A"/>
    <x v="0"/>
    <e v="#N/A"/>
    <e v="#N/A"/>
    <x v="0"/>
    <x v="0"/>
    <s v="ATIVO"/>
    <s v="11011"/>
  </r>
  <r>
    <x v="339"/>
    <x v="5"/>
    <s v="LEVE"/>
    <n v="2023"/>
    <x v="0"/>
    <x v="11"/>
    <s v="NORTE"/>
    <s v="ALDEMIR DE SOUZA MELO"/>
    <s v="INSTALADOR E REPARADOR DE FO"/>
    <s v="R$ 0,00"/>
    <n v="760"/>
    <n v="1050"/>
    <n v="600"/>
    <m/>
    <e v="#N/A"/>
    <x v="0"/>
    <e v="#N/A"/>
    <e v="#N/A"/>
    <x v="0"/>
    <x v="0"/>
    <s v="ATIVO"/>
    <s v="11011"/>
  </r>
  <r>
    <x v="340"/>
    <x v="5"/>
    <s v="LEVE"/>
    <n v="2025"/>
    <x v="0"/>
    <x v="11"/>
    <s v="NORTE"/>
    <s v="CARLOS ALBERTO SANTOS DE SOUZA"/>
    <s v="INSTALADOR E REPARADOR DE FO"/>
    <s v="R$ 0,00"/>
    <n v="1528.6799999999998"/>
    <n v="1775.55"/>
    <n v="999.28"/>
    <m/>
    <e v="#N/A"/>
    <x v="0"/>
    <e v="#N/A"/>
    <e v="#N/A"/>
    <x v="0"/>
    <x v="0"/>
    <s v="ATIVO"/>
    <s v="19011"/>
  </r>
  <r>
    <x v="341"/>
    <x v="5"/>
    <s v="LEVE"/>
    <n v="2026"/>
    <x v="0"/>
    <x v="11"/>
    <s v="NORTE"/>
    <s v="WENDEL BATISTA PEREIRA"/>
    <s v="INSTALADOR E REPARADOR DE FO"/>
    <s v="R$ 0,00"/>
    <n v="1189.93"/>
    <n v="1637.99"/>
    <n v="580"/>
    <m/>
    <e v="#N/A"/>
    <x v="0"/>
    <e v="#N/A"/>
    <e v="#N/A"/>
    <x v="0"/>
    <x v="0"/>
    <s v="ATIVO"/>
    <s v="11011"/>
  </r>
  <r>
    <x v="342"/>
    <x v="5"/>
    <s v="LEVE"/>
    <n v="2026"/>
    <x v="0"/>
    <x v="11"/>
    <s v="NORTE"/>
    <s v="NELSON ABESS FARAH NETO"/>
    <s v="INSTALADOR E REPARADOR DE FO"/>
    <s v="R$ 0,00"/>
    <n v="1323.3899999999999"/>
    <n v="1698.3600000000001"/>
    <n v="700"/>
    <m/>
    <e v="#N/A"/>
    <x v="0"/>
    <e v="#N/A"/>
    <e v="#N/A"/>
    <x v="0"/>
    <x v="0"/>
    <s v="ATIVO"/>
    <s v="14011"/>
  </r>
  <r>
    <x v="343"/>
    <x v="36"/>
    <s v="SUV"/>
    <n v="2025"/>
    <x v="2"/>
    <x v="2"/>
    <s v="SUDESTE"/>
    <s v="MARCIA APARECIDA MARZOLLA"/>
    <s v="GERENTE"/>
    <s v="R$ 2.000,00"/>
    <n v="236.02"/>
    <n v="996.78"/>
    <n v="254.33"/>
    <m/>
    <s v="01/01/2030"/>
    <x v="1"/>
    <n v="2000"/>
    <b v="0"/>
    <x v="1"/>
    <x v="1"/>
    <s v="ATIVO"/>
    <s v="99578"/>
  </r>
  <r>
    <x v="344"/>
    <x v="5"/>
    <s v="LEVE"/>
    <n v="2025"/>
    <x v="0"/>
    <x v="14"/>
    <s v="NORTE"/>
    <s v="CASA CLIENTE VIVO ANANINDEUA"/>
    <s v="PARCEIRO"/>
    <s v="R$ 1.856,64"/>
    <n v="806.45"/>
    <n v="832.85"/>
    <n v="618.47"/>
    <m/>
    <e v="#N/A"/>
    <x v="0"/>
    <e v="#N/A"/>
    <e v="#N/A"/>
    <x v="0"/>
    <x v="0"/>
    <s v="MANUTENÇÃO"/>
    <s v="11011"/>
  </r>
  <r>
    <x v="345"/>
    <x v="35"/>
    <s v="SUV"/>
    <n v="2025"/>
    <x v="2"/>
    <x v="2"/>
    <s v="SUDESTE"/>
    <s v="MARCOS DE JESUS PEREIRA"/>
    <s v="COORDENADOR"/>
    <s v="R$ 0,00"/>
    <n v="1258"/>
    <n v="1363.97"/>
    <n v="502.8900000000001"/>
    <m/>
    <s v="01/01/2030"/>
    <x v="1"/>
    <n v="0"/>
    <b v="0"/>
    <x v="1"/>
    <x v="1"/>
    <s v="ATIVO"/>
    <s v="99678"/>
  </r>
  <r>
    <x v="346"/>
    <x v="13"/>
    <s v="LEVE"/>
    <n v="2020"/>
    <x v="2"/>
    <x v="4"/>
    <s v="CENTRO OESTE"/>
    <s v="ADEILTON DE SOUZA NAZARETH"/>
    <s v="COORDENADOR"/>
    <s v="R$ 2.000,00"/>
    <n v="1040"/>
    <n v="800"/>
    <n v="266.01"/>
    <m/>
    <s v="01/01/2030"/>
    <x v="1"/>
    <n v="2000"/>
    <b v="0"/>
    <x v="1"/>
    <x v="1"/>
    <s v="ATIVO"/>
    <s v="11015"/>
  </r>
  <r>
    <x v="347"/>
    <x v="9"/>
    <s v="LEVE"/>
    <n v="2023"/>
    <x v="2"/>
    <x v="4"/>
    <s v="CENTRO OESTE"/>
    <s v="ADRIANO GAMA DA SILVA"/>
    <s v="TECNICO DE FIBRA OPTICA I"/>
    <s v="R$ 1.390,98"/>
    <n v="1106"/>
    <n v="1225"/>
    <n v="485"/>
    <m/>
    <s v="01/01/2030"/>
    <x v="1"/>
    <n v="1390.98"/>
    <b v="0"/>
    <x v="1"/>
    <x v="1"/>
    <s v="ATIVO"/>
    <s v="11021"/>
  </r>
  <r>
    <x v="348"/>
    <x v="37"/>
    <s v="PESADO"/>
    <n v="2013"/>
    <x v="2"/>
    <x v="6"/>
    <s v="CENTRO OESTE"/>
    <s v="-"/>
    <s v="-"/>
    <s v="R$ 0,00"/>
    <s v=""/>
    <s v=""/>
    <s v=""/>
    <m/>
    <s v="01/01/2030"/>
    <x v="1"/>
    <n v="0"/>
    <b v="0"/>
    <x v="1"/>
    <x v="1"/>
    <s v="ATIVO"/>
    <s v=""/>
  </r>
  <r>
    <x v="349"/>
    <x v="29"/>
    <s v="LEVE"/>
    <n v="2023"/>
    <x v="2"/>
    <x v="6"/>
    <s v="CENTRO OESTE"/>
    <s v="FERNANDO PERES GUIMARAES"/>
    <s v="INSTALADOR E REPARADOR DE FO"/>
    <s v="R$ 1.550,00"/>
    <n v="1440"/>
    <n v="1330"/>
    <n v="0"/>
    <m/>
    <s v="01/01/2030"/>
    <x v="1"/>
    <n v="1550"/>
    <b v="0"/>
    <x v="1"/>
    <x v="1"/>
    <s v="ATIVO"/>
    <s v="11011"/>
  </r>
  <r>
    <x v="350"/>
    <x v="37"/>
    <s v="PESADO"/>
    <n v="2018"/>
    <x v="2"/>
    <x v="1"/>
    <s v="SUL"/>
    <s v="-"/>
    <s v="-"/>
    <s v="R$ 0,00"/>
    <s v=""/>
    <s v=""/>
    <s v=""/>
    <m/>
    <s v="01/01/2030"/>
    <x v="1"/>
    <n v="0"/>
    <b v="0"/>
    <x v="1"/>
    <x v="1"/>
    <s v="PATIO"/>
    <s v=""/>
  </r>
  <r>
    <x v="351"/>
    <x v="37"/>
    <s v="PESADO"/>
    <n v="2018"/>
    <x v="2"/>
    <x v="1"/>
    <s v="SUL"/>
    <s v="-"/>
    <s v="-"/>
    <s v="R$ 0,00"/>
    <s v=""/>
    <s v=""/>
    <s v=""/>
    <m/>
    <s v="01/01/2030"/>
    <x v="1"/>
    <n v="0"/>
    <b v="0"/>
    <x v="1"/>
    <x v="1"/>
    <s v="PATIO"/>
    <s v=""/>
  </r>
  <r>
    <x v="352"/>
    <x v="38"/>
    <s v="LEVE"/>
    <n v="2021"/>
    <x v="2"/>
    <x v="6"/>
    <s v="CENTRO OESTE"/>
    <s v="WALACE JAMES FLORES DE LIMA"/>
    <s v="SUPERVISOR DE OPERACAO"/>
    <s v="R$ 2.000,00"/>
    <n v="2610"/>
    <n v="1810"/>
    <n v="1757.9499999999998"/>
    <m/>
    <s v="01/01/2030"/>
    <x v="1"/>
    <n v="2000"/>
    <b v="0"/>
    <x v="1"/>
    <x v="1"/>
    <s v="ATIVO"/>
    <s v="11015"/>
  </r>
  <r>
    <x v="353"/>
    <x v="23"/>
    <s v="LEVE"/>
    <n v="2020"/>
    <x v="2"/>
    <x v="9"/>
    <s v="SUDESTE"/>
    <s v="LUCAS TEIXEIRA CARDOSO"/>
    <s v="TECNICO DE FIBRA OPTICA I"/>
    <s v="R$ 850,00"/>
    <n v="1163"/>
    <n v="1296"/>
    <n v="906"/>
    <m/>
    <s v="01/01/2030"/>
    <x v="1"/>
    <n v="850"/>
    <b v="0"/>
    <x v="1"/>
    <x v="1"/>
    <s v="ATIVO"/>
    <s v="11011"/>
  </r>
  <r>
    <x v="354"/>
    <x v="24"/>
    <s v="LEVE"/>
    <n v="2019"/>
    <x v="2"/>
    <x v="0"/>
    <s v="SUL"/>
    <s v="FRANCISCO ROGERIO DE LIMA"/>
    <s v="TECNICO DE MANUTENCAO PI I"/>
    <s v="R$ 949,21"/>
    <n v="1049.6399999999999"/>
    <n v="1567.44"/>
    <n v="1034.74"/>
    <m/>
    <s v="01/01/2030"/>
    <x v="1"/>
    <n v="449.21"/>
    <b v="0"/>
    <x v="1"/>
    <x v="1"/>
    <s v="ATIVO"/>
    <s v="12081"/>
  </r>
  <r>
    <x v="355"/>
    <x v="39"/>
    <s v="LEVE"/>
    <n v="2018"/>
    <x v="2"/>
    <x v="0"/>
    <s v="SUL"/>
    <s v="ALEIXO BRENOL BETIEMP"/>
    <s v="SUPERVISOR DE OPERACAO DE PI II"/>
    <s v="R$ 1.005,05"/>
    <n v="575.23"/>
    <n v="269.08"/>
    <n v="290"/>
    <m/>
    <s v="01/01/2030"/>
    <x v="1"/>
    <n v="1005.05"/>
    <b v="0"/>
    <x v="1"/>
    <x v="1"/>
    <s v="ATIVO"/>
    <s v="12085"/>
  </r>
  <r>
    <x v="356"/>
    <x v="23"/>
    <s v="LEVE"/>
    <n v="2011"/>
    <x v="2"/>
    <x v="12"/>
    <s v="SUDESTE"/>
    <s v="ANDRE PIONTI ALVES"/>
    <s v="SUPERVISOR DE OPERACAO"/>
    <s v="R$ 850,00"/>
    <n v="1449.4"/>
    <n v="1498.07"/>
    <n v="949.91"/>
    <m/>
    <s v="01/01/2030"/>
    <x v="1"/>
    <n v="850"/>
    <b v="0"/>
    <x v="1"/>
    <x v="1"/>
    <s v="ATIVO"/>
    <s v="11015"/>
  </r>
  <r>
    <x v="357"/>
    <x v="37"/>
    <s v="PESADO"/>
    <n v="2010"/>
    <x v="2"/>
    <x v="2"/>
    <s v="SUDESTE"/>
    <s v="MANUTENCAO ACESSO VIVO SAO PAULO"/>
    <s v="PARCEIRO"/>
    <s v="R$ 0,00"/>
    <s v=""/>
    <s v=""/>
    <s v=""/>
    <m/>
    <s v="02/01/2030"/>
    <x v="1"/>
    <n v="0"/>
    <b v="0"/>
    <x v="1"/>
    <x v="1"/>
    <s v="ATIVO"/>
    <s v="11021"/>
  </r>
  <r>
    <x v="358"/>
    <x v="2"/>
    <s v="LEVE"/>
    <n v="2018"/>
    <x v="2"/>
    <x v="11"/>
    <s v="NORTE"/>
    <s v="ADRIANO ALVES SOBRINHO"/>
    <s v="SUPERVISOR DE REPARO"/>
    <s v="R$ 850,00"/>
    <n v="964.1400000000001"/>
    <n v="746.59"/>
    <n v="350"/>
    <m/>
    <s v="03/01/2030"/>
    <x v="1"/>
    <n v="850"/>
    <b v="0"/>
    <x v="1"/>
    <x v="1"/>
    <s v="ATIVO"/>
    <s v="19015"/>
  </r>
  <r>
    <x v="359"/>
    <x v="40"/>
    <s v="LEVE"/>
    <n v="2014"/>
    <x v="2"/>
    <x v="10"/>
    <s v="CENTRO OESTE"/>
    <s v="REBERT FELIPE BATISTA FERREIRA"/>
    <s v="COORDENADOR DE LOGISTICA"/>
    <s v="R$ 2.000,00"/>
    <n v="300"/>
    <n v="600"/>
    <n v="323.37"/>
    <m/>
    <s v="04/01/2030"/>
    <x v="1"/>
    <n v="2000"/>
    <b v="0"/>
    <x v="1"/>
    <x v="1"/>
    <s v="ATIVO"/>
    <s v="99568"/>
  </r>
  <r>
    <x v="360"/>
    <x v="17"/>
    <s v="LEVE"/>
    <n v="2024"/>
    <x v="2"/>
    <x v="4"/>
    <s v="CENTRO OESTE"/>
    <s v="VAGNER CARBONARI"/>
    <s v="INSTALADOR E REPARADOR DE FO"/>
    <s v="R$ 1.390,98"/>
    <n v="919.79"/>
    <n v="446.9"/>
    <n v="0"/>
    <m/>
    <s v="05/01/2030"/>
    <x v="1"/>
    <n v="1390.98"/>
    <b v="0"/>
    <x v="1"/>
    <x v="1"/>
    <s v="ATIVO"/>
    <s v="11011"/>
  </r>
  <r>
    <x v="361"/>
    <x v="2"/>
    <s v="LEVE"/>
    <n v="2023"/>
    <x v="2"/>
    <x v="6"/>
    <s v="CENTRO OESTE"/>
    <s v="JOAO PAULO SANTOS MACIEL"/>
    <s v="INSTALADOR E REPARADOR DE FO"/>
    <s v="R$ 1.550,00"/>
    <n v="1539.98"/>
    <n v="1400"/>
    <n v="719.65"/>
    <m/>
    <s v="06/01/2030"/>
    <x v="1"/>
    <n v="1390.98"/>
    <b v="0"/>
    <x v="1"/>
    <x v="1"/>
    <s v="ATIVO"/>
    <s v="11011"/>
  </r>
  <r>
    <x v="362"/>
    <x v="17"/>
    <s v="LEVE"/>
    <n v="2021"/>
    <x v="2"/>
    <x v="4"/>
    <s v="CENTRO OESTE"/>
    <s v="MANOEL SOARES DANTAS"/>
    <s v="INSTALADOR E REPARADOR DE FO"/>
    <s v="R$ 1.390,98"/>
    <n v="918.80000000000007"/>
    <n v="1069.95"/>
    <n v="460"/>
    <m/>
    <s v="01/01/2030"/>
    <x v="1"/>
    <n v="1390.98"/>
    <b v="0"/>
    <x v="1"/>
    <x v="1"/>
    <s v="ATIVO"/>
    <s v="11011"/>
  </r>
  <r>
    <x v="363"/>
    <x v="13"/>
    <s v="LEVE"/>
    <n v="2014"/>
    <x v="2"/>
    <x v="9"/>
    <s v="SUDESTE"/>
    <s v="LUIZ FERNANDO DA SILVA DE PAULA"/>
    <s v="SUPERVISOR DE OPERACAO CASA CLIENTE"/>
    <s v="R$ 850,00"/>
    <n v="600"/>
    <n v="1238.24"/>
    <n v="428.81"/>
    <m/>
    <s v="01/01/2030"/>
    <x v="1"/>
    <n v="850"/>
    <b v="0"/>
    <x v="1"/>
    <x v="1"/>
    <s v="ATIVO"/>
    <s v="11015"/>
  </r>
  <r>
    <x v="364"/>
    <x v="34"/>
    <s v="LEVE"/>
    <n v="2015"/>
    <x v="2"/>
    <x v="13"/>
    <s v="NORTE"/>
    <s v="MARCELO HENRIQUE DA SILVA FRANCO DE SA"/>
    <s v="COORDENADOR DE FTTX"/>
    <s v="R$ 900,00"/>
    <n v="562.39"/>
    <n v="725.02"/>
    <n v="640"/>
    <m/>
    <s v="04/09/2026"/>
    <x v="1"/>
    <n v="900"/>
    <b v="0"/>
    <x v="2"/>
    <x v="3"/>
    <s v="ATIVO"/>
    <s v="11015"/>
  </r>
  <r>
    <x v="365"/>
    <x v="13"/>
    <s v="LEVE"/>
    <n v="2021"/>
    <x v="2"/>
    <x v="10"/>
    <s v="CENTRO OESTE"/>
    <s v="ROGERIO FARIAS DE OLIVEIRA"/>
    <s v="SUPERVISOR DE ALMOXARIFADO I"/>
    <s v="R$ 2.000,00"/>
    <n v="1488.22"/>
    <n v="1319.46"/>
    <n v="629.61"/>
    <m/>
    <s v="01/09/2030"/>
    <x v="1"/>
    <n v="2000"/>
    <b v="0"/>
    <x v="2"/>
    <x v="1"/>
    <s v="ATIVO"/>
    <s v="99568"/>
  </r>
  <r>
    <x v="366"/>
    <x v="41"/>
    <s v="SUV"/>
    <n v="2022"/>
    <x v="2"/>
    <x v="6"/>
    <s v="CENTRO OESTE"/>
    <s v="CARLOS HENRIQUE DE OLIVEIRA MATOS"/>
    <s v="ENCARREGADO DE ALMOXARIFADO"/>
    <s v="R$ 2.000,00"/>
    <n v="600"/>
    <n v="600"/>
    <n v="760"/>
    <m/>
    <s v="01/01/2030"/>
    <x v="1"/>
    <n v="2000"/>
    <b v="0"/>
    <x v="1"/>
    <x v="1"/>
    <s v="ATIVO"/>
    <s v="99568"/>
  </r>
  <r>
    <x v="367"/>
    <x v="6"/>
    <s v="4X4"/>
    <n v="2023"/>
    <x v="2"/>
    <x v="8"/>
    <s v="SUL"/>
    <s v="EDSON RODRIGO GOULART"/>
    <s v="TECNICO DE MANUTENCAO PI III"/>
    <s v="R$ 2.700,00"/>
    <n v="1495.22"/>
    <n v="3920"/>
    <n v="2153.58"/>
    <m/>
    <s v="01/01/2030"/>
    <x v="1"/>
    <n v="2700"/>
    <b v="0"/>
    <x v="1"/>
    <x v="1"/>
    <s v="ATIVO"/>
    <s v="12081"/>
  </r>
  <r>
    <x v="368"/>
    <x v="37"/>
    <s v="PESADO"/>
    <n v="2012"/>
    <x v="2"/>
    <x v="6"/>
    <s v="CENTRO OESTE"/>
    <s v="LEONARDO GONCALVES BORGES SANTOS"/>
    <s v="AUXILIAR DE FIBRA OPTICA"/>
    <s v="R$ 0,00"/>
    <s v=""/>
    <s v=""/>
    <s v=""/>
    <m/>
    <s v="28/08/2030"/>
    <x v="1"/>
    <n v="0"/>
    <b v="0"/>
    <x v="3"/>
    <x v="1"/>
    <s v="ATIVO"/>
    <s v="11031"/>
  </r>
  <r>
    <x v="369"/>
    <x v="5"/>
    <s v="LEVE"/>
    <n v="2025"/>
    <x v="1"/>
    <x v="11"/>
    <s v="NORTE"/>
    <s v="SERGIO PAULO DA SILVA FILHO"/>
    <s v="SUPERVISOR DE OPERACAO"/>
    <s v="R$ 2.108,00"/>
    <n v="1589.92"/>
    <n v="1091.21"/>
    <n v="939.98"/>
    <m/>
    <s v="23/05/2029"/>
    <x v="1"/>
    <n v="2108"/>
    <b v="0"/>
    <x v="4"/>
    <x v="4"/>
    <s v="ATIVO"/>
    <s v="11015"/>
  </r>
  <r>
    <x v="370"/>
    <x v="13"/>
    <s v="LEVE"/>
    <n v="2015"/>
    <x v="2"/>
    <x v="2"/>
    <s v="SUDESTE"/>
    <s v="ANDRE GRANDIZOLI PERIGO MOURA"/>
    <s v="COORDENADOR"/>
    <s v="R$ 1.050,00"/>
    <n v="951.88"/>
    <n v="583.61"/>
    <n v="0"/>
    <m/>
    <s v="13/08/2030"/>
    <x v="1"/>
    <n v="1050"/>
    <b v="0"/>
    <x v="3"/>
    <x v="1"/>
    <s v="ATIVO"/>
    <s v="11095"/>
  </r>
  <r>
    <x v="371"/>
    <x v="23"/>
    <s v="LEVE"/>
    <n v="2020"/>
    <x v="2"/>
    <x v="4"/>
    <s v="CENTRO OESTE"/>
    <s v="MATHEUS ALENCAR ZORIO DE OLIVEIRA"/>
    <s v="INSTALADOR E REPARADOR DE FO"/>
    <s v="R$ 1.390,98"/>
    <n v="1090"/>
    <n v="1365.52"/>
    <n v="463.9"/>
    <m/>
    <s v="01/01/2030"/>
    <x v="1"/>
    <n v="1390.98"/>
    <b v="0"/>
    <x v="1"/>
    <x v="1"/>
    <s v="ATIVO"/>
    <s v="11011"/>
  </r>
  <r>
    <x v="372"/>
    <x v="3"/>
    <s v="LEVE"/>
    <n v="2024"/>
    <x v="2"/>
    <x v="0"/>
    <s v="SUL"/>
    <s v="PAULO ROBERTO MEDEIROS DE AZAMBUJA"/>
    <s v="SUPERVISOR DE MANUTENCAO III"/>
    <s v="R$ 1.005,05"/>
    <n v="1435.12"/>
    <n v="499.01"/>
    <n v="699.31"/>
    <m/>
    <s v="04/06/2026"/>
    <x v="2"/>
    <n v="1005.05"/>
    <b v="0"/>
    <x v="5"/>
    <x v="3"/>
    <s v="ATIVO"/>
    <s v="12075"/>
  </r>
  <r>
    <x v="373"/>
    <x v="5"/>
    <s v="LEVE"/>
    <n v="2025"/>
    <x v="1"/>
    <x v="11"/>
    <s v="NORTE"/>
    <s v="RAIMUNDO AUGUSTO TRINDADE FERREIRA"/>
    <s v="INSTALADOR E REPARADOR DE FO"/>
    <s v="R$ 2.108,00"/>
    <n v="1080"/>
    <n v="1467.57"/>
    <n v="915.29"/>
    <m/>
    <s v="07/08/2029"/>
    <x v="1"/>
    <n v="2108"/>
    <b v="0"/>
    <x v="3"/>
    <x v="4"/>
    <s v="ATIVO"/>
    <s v="11011"/>
  </r>
  <r>
    <x v="374"/>
    <x v="5"/>
    <s v="LEVE"/>
    <n v="2025"/>
    <x v="1"/>
    <x v="9"/>
    <s v="SUDESTE"/>
    <s v="ROMULO WYLER SOARES SILVA"/>
    <s v="TECNICO DE FIBRA OPTICA I"/>
    <s v="R$ 2.108,00"/>
    <n v="719.66"/>
    <n v="720"/>
    <n v="553.12"/>
    <m/>
    <s v="24/07/2029"/>
    <x v="1"/>
    <n v="2108"/>
    <b v="0"/>
    <x v="6"/>
    <x v="4"/>
    <s v="ATIVO"/>
    <s v="11011"/>
  </r>
  <r>
    <x v="375"/>
    <x v="9"/>
    <s v="LEVE"/>
    <n v="2023"/>
    <x v="2"/>
    <x v="6"/>
    <s v="CENTRO OESTE"/>
    <s v="ODAIR ISAIAS DA SILVA"/>
    <s v="INSTALADOR E REPARADOR DE FO"/>
    <s v="R$ 1.550,00"/>
    <n v="1307.01"/>
    <n v="331.14"/>
    <n v="769.91"/>
    <m/>
    <s v="01/01/2030"/>
    <x v="1"/>
    <n v="1390.98"/>
    <b v="0"/>
    <x v="1"/>
    <x v="1"/>
    <s v="ATIVO"/>
    <s v="11011"/>
  </r>
  <r>
    <x v="376"/>
    <x v="42"/>
    <s v="LEVE"/>
    <n v="2004"/>
    <x v="2"/>
    <x v="0"/>
    <s v="SUL"/>
    <s v="TIAGO PEREIRA DE FRAGA"/>
    <s v="TECNICO DE MANUTENCAO PI II"/>
    <s v="R$ 949,21"/>
    <n v="1723.4099999999999"/>
    <n v="1971.9499999999998"/>
    <n v="1228.1799999999998"/>
    <m/>
    <s v="01/01/2030"/>
    <x v="1"/>
    <n v="949.21"/>
    <b v="0"/>
    <x v="1"/>
    <x v="1"/>
    <s v="ATIVO"/>
    <s v="12081"/>
  </r>
  <r>
    <x v="377"/>
    <x v="3"/>
    <s v="LEVE"/>
    <n v="2026"/>
    <x v="1"/>
    <x v="2"/>
    <s v="SUDESTE"/>
    <s v="JOSUE MARCOS CARDOSO"/>
    <s v="COORDENADOR"/>
    <s v="R$ 2.391,00"/>
    <n v="1664.56"/>
    <n v="1916.83"/>
    <n v="705.06"/>
    <m/>
    <s v="08/07/2029"/>
    <x v="1"/>
    <n v="2391"/>
    <b v="0"/>
    <x v="6"/>
    <x v="4"/>
    <s v="ATIVO"/>
    <s v="11015"/>
  </r>
  <r>
    <x v="378"/>
    <x v="5"/>
    <s v="LEVE"/>
    <n v="2025"/>
    <x v="1"/>
    <x v="11"/>
    <s v="NORTE"/>
    <s v="CARLOS ALBERTO DA SILVA VASCONCELOS"/>
    <s v="INSTALADOR E REPARADOR DE FO"/>
    <s v="R$ 2.108,00"/>
    <n v="974.22"/>
    <n v="1221.8799999999999"/>
    <n v="669.07"/>
    <m/>
    <s v="29/05/2029"/>
    <x v="1"/>
    <n v="2108"/>
    <b v="0"/>
    <x v="4"/>
    <x v="4"/>
    <s v="ATIVO"/>
    <s v="19011"/>
  </r>
  <r>
    <x v="379"/>
    <x v="5"/>
    <s v="LEVE"/>
    <n v="2025"/>
    <x v="1"/>
    <x v="11"/>
    <s v="NORTE"/>
    <s v="SIDNEY GOMES MORENO"/>
    <s v="INSTALADOR E REPARADOR DE FO"/>
    <s v="R$ 2.108,00"/>
    <n v="1521.7"/>
    <n v="1097.17"/>
    <n v="709.97"/>
    <m/>
    <s v="15/05/2029"/>
    <x v="1"/>
    <n v="2108"/>
    <b v="0"/>
    <x v="4"/>
    <x v="4"/>
    <s v="ATIVO"/>
    <s v="11011"/>
  </r>
  <r>
    <x v="380"/>
    <x v="3"/>
    <s v="LEVE"/>
    <n v="2024"/>
    <x v="2"/>
    <x v="6"/>
    <s v="CENTRO OESTE"/>
    <s v="PEDRO HENRIQUE ASSIS NAPOLEONE"/>
    <s v="INSTALADOR E REPARADOR DE FO"/>
    <s v="R$ 1.550,00"/>
    <n v="1840"/>
    <n v="2330"/>
    <n v="1257.6599999999999"/>
    <m/>
    <e v="#N/A"/>
    <x v="0"/>
    <e v="#N/A"/>
    <e v="#N/A"/>
    <x v="0"/>
    <x v="0"/>
    <s v="ATIVO"/>
    <s v="11011"/>
  </r>
  <r>
    <x v="381"/>
    <x v="5"/>
    <s v="LEVE"/>
    <n v="2025"/>
    <x v="1"/>
    <x v="11"/>
    <s v="NORTE"/>
    <s v="ANTONIO FABIO EVANGELISTA LOURENCO"/>
    <s v="INSTALADOR E REPARADOR DE FO"/>
    <s v="R$ 2.108,00"/>
    <n v="1789.98"/>
    <n v="1648.46"/>
    <n v="779.98"/>
    <m/>
    <s v="19/05/2029"/>
    <x v="1"/>
    <n v="2108"/>
    <b v="0"/>
    <x v="4"/>
    <x v="4"/>
    <s v="ATIVO"/>
    <s v="14011"/>
  </r>
  <r>
    <x v="382"/>
    <x v="5"/>
    <s v="LEVE"/>
    <n v="2025"/>
    <x v="1"/>
    <x v="11"/>
    <s v="NORTE"/>
    <s v="KEVIN ALBUQUERQUE ROCHA"/>
    <s v="INSTALADOR E REPARADOR DE FO"/>
    <s v="R$ 2.108,00"/>
    <n v="1638.77"/>
    <n v="1509.21"/>
    <n v="850"/>
    <m/>
    <s v="15/05/2029"/>
    <x v="1"/>
    <n v="2108"/>
    <b v="0"/>
    <x v="4"/>
    <x v="4"/>
    <s v="ATIVO"/>
    <s v="12011"/>
  </r>
  <r>
    <x v="383"/>
    <x v="5"/>
    <s v="LEVE"/>
    <n v="2025"/>
    <x v="1"/>
    <x v="11"/>
    <s v="NORTE"/>
    <s v="ELISSANDRO MATOS DE CASTRO"/>
    <s v="INSTALADOR E REPARADOR DE FO"/>
    <s v="R$ 2.108,00"/>
    <n v="1408.6"/>
    <n v="1865.33"/>
    <n v="929.97"/>
    <m/>
    <s v="23/05/2029"/>
    <x v="1"/>
    <n v="2108"/>
    <b v="0"/>
    <x v="4"/>
    <x v="4"/>
    <s v="ATIVO"/>
    <s v="11011"/>
  </r>
  <r>
    <x v="384"/>
    <x v="5"/>
    <s v="LEVE"/>
    <n v="2025"/>
    <x v="1"/>
    <x v="11"/>
    <s v="NORTE"/>
    <s v="RODRIGO MACEDO TRINDADE"/>
    <s v="INSTALADOR E REPARADOR DE FO"/>
    <s v="R$ 2.108,00"/>
    <n v="1514.96"/>
    <n v="1871.0299999999997"/>
    <n v="867.99"/>
    <m/>
    <s v="15/05/2029"/>
    <x v="1"/>
    <n v="2108"/>
    <b v="0"/>
    <x v="4"/>
    <x v="4"/>
    <s v="ATIVO"/>
    <s v="19011"/>
  </r>
  <r>
    <x v="385"/>
    <x v="5"/>
    <s v="LEVE"/>
    <n v="2025"/>
    <x v="1"/>
    <x v="11"/>
    <s v="NORTE"/>
    <s v="GILSON SOUSA DE ASSIS"/>
    <s v="INSTALADOR E REPARADOR DE FO"/>
    <s v="R$ 2.108,00"/>
    <n v="1209.96"/>
    <n v="1989.0700000000002"/>
    <n v="877.97"/>
    <m/>
    <s v="24/06/2029"/>
    <x v="1"/>
    <n v="2108"/>
    <b v="0"/>
    <x v="5"/>
    <x v="4"/>
    <s v="ATIVO"/>
    <s v="14011"/>
  </r>
  <r>
    <x v="386"/>
    <x v="5"/>
    <s v="LEVE"/>
    <n v="2025"/>
    <x v="1"/>
    <x v="11"/>
    <s v="NORTE"/>
    <s v="ABEL FRANCA PEDRACA NETO"/>
    <s v="INSTALADOR E REPARADOR DE FO"/>
    <s v="R$ 2.108,00"/>
    <n v="1470"/>
    <n v="1688.83"/>
    <n v="900"/>
    <m/>
    <s v="23/06/2029"/>
    <x v="1"/>
    <n v="2108"/>
    <b v="0"/>
    <x v="5"/>
    <x v="4"/>
    <s v="ATIVO"/>
    <s v="11011"/>
  </r>
  <r>
    <x v="387"/>
    <x v="5"/>
    <s v="LEVE"/>
    <n v="2025"/>
    <x v="1"/>
    <x v="11"/>
    <s v="NORTE"/>
    <s v="MARCELO AZEVEDO GOMES"/>
    <s v="INSTALADOR E REPARADOR DE FO"/>
    <s v="R$ 2.108,00"/>
    <n v="1639.45"/>
    <n v="1894.64"/>
    <n v="767.96"/>
    <m/>
    <s v="15/05/2029"/>
    <x v="1"/>
    <n v="2108"/>
    <b v="0"/>
    <x v="4"/>
    <x v="4"/>
    <s v="ATIVO"/>
    <s v="14011"/>
  </r>
  <r>
    <x v="388"/>
    <x v="5"/>
    <s v="LEVE"/>
    <n v="2025"/>
    <x v="1"/>
    <x v="11"/>
    <s v="NORTE"/>
    <s v="RAYLIN WARLEY COSTA E COSTA"/>
    <s v="INSTALADOR E REPARADOR DE FO"/>
    <s v="R$ 2.108,00"/>
    <n v="1372.98"/>
    <n v="1600"/>
    <n v="759.95"/>
    <m/>
    <s v="27/06/2029"/>
    <x v="1"/>
    <n v="2108"/>
    <b v="0"/>
    <x v="5"/>
    <x v="4"/>
    <s v="ATIVO"/>
    <s v="11011"/>
  </r>
  <r>
    <x v="389"/>
    <x v="5"/>
    <s v="LEVE"/>
    <n v="2025"/>
    <x v="1"/>
    <x v="11"/>
    <s v="NORTE"/>
    <s v="RONNY RAFAEL GONZALEZ RODRIGUEZ"/>
    <s v="INSTALADOR E REPARADOR DE FO"/>
    <s v="R$ 2.108,00"/>
    <n v="1598.91"/>
    <n v="1649.8"/>
    <n v="457.99"/>
    <m/>
    <s v="18/06/2029"/>
    <x v="1"/>
    <n v="2108"/>
    <b v="0"/>
    <x v="5"/>
    <x v="4"/>
    <s v="ATIVO"/>
    <s v="12011"/>
  </r>
  <r>
    <x v="390"/>
    <x v="5"/>
    <s v="LEVE"/>
    <n v="2025"/>
    <x v="1"/>
    <x v="11"/>
    <s v="NORTE"/>
    <s v="WENDELL OLIVEIRA DE SOUZA"/>
    <s v="INSTALADOR E REPARADOR DE FO"/>
    <s v="R$ 2.108,00"/>
    <n v="1587.73"/>
    <n v="1709.88"/>
    <n v="740"/>
    <m/>
    <s v="19/05/2029"/>
    <x v="1"/>
    <n v="2108"/>
    <b v="0"/>
    <x v="4"/>
    <x v="4"/>
    <s v="ATIVO"/>
    <s v="11011"/>
  </r>
  <r>
    <x v="391"/>
    <x v="5"/>
    <s v="LEVE"/>
    <n v="2025"/>
    <x v="1"/>
    <x v="11"/>
    <s v="NORTE"/>
    <s v="JOAO PAULO DE OLIVEIRA BRANDAO"/>
    <s v="INSTALADOR E REPARADOR DE FO"/>
    <s v="R$ 2.108,00"/>
    <n v="1190.96"/>
    <n v="1325.95"/>
    <n v="678.04"/>
    <m/>
    <s v="15/05/2029"/>
    <x v="1"/>
    <n v="2108"/>
    <b v="0"/>
    <x v="4"/>
    <x v="4"/>
    <s v="ATIVO"/>
    <s v="14011"/>
  </r>
  <r>
    <x v="392"/>
    <x v="5"/>
    <s v="LEVE"/>
    <n v="2025"/>
    <x v="1"/>
    <x v="10"/>
    <s v="CENTRO OESTE"/>
    <s v="ALBERTO VIEIRA DA SILVA JUNIOR"/>
    <s v="INSTALADOR E REPARADOR DE FO"/>
    <s v="R$ 2.108,00"/>
    <n v="1123"/>
    <n v="1306"/>
    <n v="640"/>
    <m/>
    <s v="15/04/2029"/>
    <x v="1"/>
    <n v="2108"/>
    <b v="0"/>
    <x v="7"/>
    <x v="4"/>
    <s v="ATIVO"/>
    <s v="11011"/>
  </r>
  <r>
    <x v="393"/>
    <x v="5"/>
    <s v="LEVE"/>
    <n v="2025"/>
    <x v="1"/>
    <x v="4"/>
    <s v="CENTRO OESTE"/>
    <s v="HENRIVICHISON RIBEIRO DA GUARDA"/>
    <s v="INSTALADOR E REPARADOR DE FO"/>
    <s v="R$ 2.108,00"/>
    <n v="1346.6100000000001"/>
    <n v="2324.14"/>
    <n v="1324.6499999999999"/>
    <m/>
    <s v="15/04/2029"/>
    <x v="1"/>
    <n v="2108"/>
    <b v="0"/>
    <x v="7"/>
    <x v="4"/>
    <s v="ATIVO"/>
    <s v="11011"/>
  </r>
  <r>
    <x v="394"/>
    <x v="5"/>
    <s v="LEVE"/>
    <n v="2025"/>
    <x v="1"/>
    <x v="4"/>
    <s v="CENTRO OESTE"/>
    <s v="SABINO MIRANDA DIAS"/>
    <s v="INSTALADOR E REPARADOR DE FO"/>
    <s v="R$ 2.108,00"/>
    <n v="688.63"/>
    <n v="918.75"/>
    <n v="399.02"/>
    <m/>
    <s v="15/04/2029"/>
    <x v="1"/>
    <n v="2108"/>
    <b v="0"/>
    <x v="7"/>
    <x v="4"/>
    <s v="ATIVO"/>
    <s v="11011"/>
  </r>
  <r>
    <x v="395"/>
    <x v="5"/>
    <s v="LEVE"/>
    <n v="2025"/>
    <x v="1"/>
    <x v="9"/>
    <s v="SUDESTE"/>
    <s v="CASA CLIENTE VIVO BRASILIA"/>
    <s v="PARCEIRO"/>
    <s v="R$ 2.108,00"/>
    <n v="1091.8"/>
    <n v="1601.04"/>
    <n v="946.62"/>
    <m/>
    <s v="15/04/2029"/>
    <x v="1"/>
    <n v="2108"/>
    <b v="0"/>
    <x v="7"/>
    <x v="4"/>
    <s v="ATIVO"/>
    <s v="11011"/>
  </r>
  <r>
    <x v="396"/>
    <x v="5"/>
    <s v="LEVE"/>
    <n v="2025"/>
    <x v="1"/>
    <x v="7"/>
    <s v="CENTRO OESTE"/>
    <s v="RAUL RENATO COSTA LEAL"/>
    <s v="SUPERVISOR DE OPERACAO"/>
    <s v="R$ 2.108,00"/>
    <n v="2039.5599999999997"/>
    <n v="2095.44"/>
    <n v="687.41"/>
    <m/>
    <s v="15/04/2029"/>
    <x v="1"/>
    <n v="2108"/>
    <b v="0"/>
    <x v="7"/>
    <x v="4"/>
    <s v="ATIVO"/>
    <s v="11015"/>
  </r>
  <r>
    <x v="397"/>
    <x v="5"/>
    <s v="LEVE"/>
    <n v="2025"/>
    <x v="1"/>
    <x v="4"/>
    <s v="CENTRO OESTE"/>
    <s v="ELBERSON ALVES DE LARA"/>
    <s v="INSTALADOR E REPARADOR DE FO"/>
    <s v="R$ 2.108,00"/>
    <n v="1370"/>
    <n v="2589.8099999999995"/>
    <n v="1489.0500000000002"/>
    <m/>
    <s v="15/04/2029"/>
    <x v="1"/>
    <n v="2108"/>
    <b v="0"/>
    <x v="7"/>
    <x v="4"/>
    <s v="ATIVO"/>
    <s v="11011"/>
  </r>
  <r>
    <x v="398"/>
    <x v="43"/>
    <s v="SUV"/>
    <n v="2020"/>
    <x v="2"/>
    <x v="10"/>
    <s v="CENTRO OESTE"/>
    <s v="LUCAS ALVES VIEIRA"/>
    <s v="INSTALADOR E REPARADOR DE FO"/>
    <s v="R$ 1.500,00"/>
    <n v="1020"/>
    <n v="1453"/>
    <n v="860"/>
    <m/>
    <s v="01/01/2030"/>
    <x v="1"/>
    <n v="1390.98"/>
    <b v="0"/>
    <x v="1"/>
    <x v="1"/>
    <s v="ATIVO"/>
    <s v="11011"/>
  </r>
  <r>
    <x v="399"/>
    <x v="5"/>
    <s v="LEVE"/>
    <n v="2025"/>
    <x v="1"/>
    <x v="11"/>
    <s v="NORTE"/>
    <s v="FRANCISCO DAS CHAGAS DE CASTRO VIANA"/>
    <s v="INSTALADOR E REPARADOR DE FO"/>
    <s v="R$ 2.108,00"/>
    <n v="837.75000000000011"/>
    <n v="1094.3499999999999"/>
    <n v="536.41"/>
    <m/>
    <s v="20/05/2029"/>
    <x v="1"/>
    <n v="2108"/>
    <b v="0"/>
    <x v="4"/>
    <x v="4"/>
    <s v="ATIVO"/>
    <s v="11031"/>
  </r>
  <r>
    <x v="400"/>
    <x v="5"/>
    <s v="LEVE"/>
    <n v="2025"/>
    <x v="1"/>
    <x v="11"/>
    <s v="NORTE"/>
    <s v="HERNANY DE SOUZA PIMENTA"/>
    <s v="INSTALADOR E REPARADOR DE FO"/>
    <s v="R$ 2.108,00"/>
    <n v="1261.6599999999999"/>
    <n v="1323.79"/>
    <n v="642.95000000000005"/>
    <m/>
    <s v="16/05/2029"/>
    <x v="1"/>
    <n v="2108"/>
    <b v="0"/>
    <x v="4"/>
    <x v="4"/>
    <s v="ATIVO"/>
    <s v="14011"/>
  </r>
  <r>
    <x v="401"/>
    <x v="5"/>
    <s v="LEVE"/>
    <n v="2025"/>
    <x v="1"/>
    <x v="11"/>
    <s v="NORTE"/>
    <s v="FRANKLIN MAURICIO MARTINEZ"/>
    <s v="INSTALADOR E REPARADOR DE FO"/>
    <s v="R$ 2.108,00"/>
    <n v="1583.1799999999998"/>
    <n v="1789.76"/>
    <n v="900"/>
    <m/>
    <s v="27/05/2029"/>
    <x v="1"/>
    <n v="2108"/>
    <b v="0"/>
    <x v="4"/>
    <x v="4"/>
    <s v="ATIVO"/>
    <s v="11011"/>
  </r>
  <r>
    <x v="402"/>
    <x v="5"/>
    <s v="LEVE"/>
    <n v="2025"/>
    <x v="1"/>
    <x v="11"/>
    <s v="NORTE"/>
    <s v="DANIEL ALMEIDA DO NASCIMENTO"/>
    <s v="INSTALADOR E REPARADOR DE FO"/>
    <s v="R$ 2.108,00"/>
    <n v="873.74"/>
    <n v="1387.73"/>
    <n v="608.89"/>
    <m/>
    <s v="20/05/2029"/>
    <x v="1"/>
    <n v="2108"/>
    <b v="0"/>
    <x v="4"/>
    <x v="4"/>
    <s v="ATIVO"/>
    <s v="11011"/>
  </r>
  <r>
    <x v="403"/>
    <x v="44"/>
    <s v="LEVE"/>
    <n v="2016"/>
    <x v="2"/>
    <x v="1"/>
    <s v="SUL"/>
    <s v="SAMARA TEIXEIRA PEREIRA"/>
    <s v="SUPERVISOR DE FROTA"/>
    <s v="R$ 972,00"/>
    <s v=""/>
    <s v=""/>
    <s v=""/>
    <m/>
    <s v="01/01/2030"/>
    <x v="1"/>
    <n v="972"/>
    <b v="0"/>
    <x v="1"/>
    <x v="1"/>
    <s v="ATIVO"/>
    <s v="99628"/>
  </r>
  <r>
    <x v="404"/>
    <x v="5"/>
    <s v="LEVE"/>
    <n v="2025"/>
    <x v="1"/>
    <x v="11"/>
    <s v="NORTE"/>
    <s v="ANGELO RAMON BASTOS VIEIRA"/>
    <s v="INSTALADOR E REPARADOR DE FO"/>
    <s v="R$ 2.108,00"/>
    <n v="1689.97"/>
    <n v="1559.97"/>
    <n v="849.9"/>
    <m/>
    <s v="20/05/2029"/>
    <x v="1"/>
    <n v="2108"/>
    <b v="0"/>
    <x v="4"/>
    <x v="4"/>
    <s v="ATIVO"/>
    <s v="11011"/>
  </r>
  <r>
    <x v="405"/>
    <x v="5"/>
    <s v="LEVE"/>
    <n v="2025"/>
    <x v="1"/>
    <x v="12"/>
    <s v="SUDESTE"/>
    <s v="WELDER DIAS DE ANDRADE"/>
    <s v="INSTALADOR E REPARADOR DE FO"/>
    <s v="R$ 2.108,00"/>
    <n v="878.26"/>
    <n v="716.35"/>
    <n v="744.01"/>
    <m/>
    <s v="03/06/2029"/>
    <x v="1"/>
    <n v="2108"/>
    <b v="0"/>
    <x v="5"/>
    <x v="4"/>
    <s v="ATIVO"/>
    <s v="11011"/>
  </r>
  <r>
    <x v="406"/>
    <x v="18"/>
    <s v="SUV"/>
    <n v="2025"/>
    <x v="2"/>
    <x v="2"/>
    <s v="SUDESTE"/>
    <s v="FERNANDA DE BARROS VILLAS BOAS"/>
    <s v="ADVOGADA"/>
    <s v="R$ 2.000,00"/>
    <n v="0"/>
    <n v="0"/>
    <n v="0"/>
    <m/>
    <s v="01/01/2030"/>
    <x v="1"/>
    <n v="2000"/>
    <b v="0"/>
    <x v="1"/>
    <x v="1"/>
    <s v="ATIVO"/>
    <s v="99638"/>
  </r>
  <r>
    <x v="407"/>
    <x v="4"/>
    <s v="UTILITARIO"/>
    <n v="2025"/>
    <x v="1"/>
    <x v="6"/>
    <s v="CENTRO OESTE"/>
    <s v="ACLÉCIO RIBEIRO DO NASCIMENTO"/>
    <s v="SUPERV IMPLANTACAO"/>
    <s v="R$ 3.085,00"/>
    <n v="3196.1899999999996"/>
    <n v="5529.6599999999989"/>
    <n v="1966.77"/>
    <m/>
    <s v="29/05/2029"/>
    <x v="1"/>
    <n v="3085"/>
    <b v="0"/>
    <x v="4"/>
    <x v="4"/>
    <s v="ATIVO"/>
    <s v="11035"/>
  </r>
  <r>
    <x v="408"/>
    <x v="38"/>
    <s v="LEVE"/>
    <n v="2016"/>
    <x v="2"/>
    <x v="4"/>
    <s v="CENTRO OESTE"/>
    <s v="ADEMIR TOMAZ DE MELO"/>
    <s v="COORD DE IMPLANTACAO"/>
    <s v="R$ 2.000,00"/>
    <n v="2042.12"/>
    <n v="1880.33"/>
    <n v="935.21"/>
    <m/>
    <s v="01/01/2030"/>
    <x v="1"/>
    <n v="2000"/>
    <b v="0"/>
    <x v="1"/>
    <x v="1"/>
    <s v="ATIVO"/>
    <s v="11035"/>
  </r>
  <r>
    <x v="409"/>
    <x v="4"/>
    <s v="UTILITARIO"/>
    <n v="2025"/>
    <x v="1"/>
    <x v="2"/>
    <s v="SUDESTE"/>
    <s v="VALDEMARIO MENDES DOS SANTOS"/>
    <s v="CABISTA I"/>
    <s v="R$ 3.085,00"/>
    <n v="1400.4699999999998"/>
    <n v="1976.37"/>
    <n v="964.40000000000009"/>
    <m/>
    <s v="28/05/2029"/>
    <x v="1"/>
    <n v="3085"/>
    <b v="0"/>
    <x v="4"/>
    <x v="4"/>
    <s v="ATIVO"/>
    <s v="11021"/>
  </r>
  <r>
    <x v="410"/>
    <x v="5"/>
    <s v="LEVE"/>
    <n v="2025"/>
    <x v="1"/>
    <x v="12"/>
    <s v="SUDESTE"/>
    <s v="PABLO HENRIQUE ZANOLI"/>
    <s v="INSTALADOR E REPARADOR DE FO"/>
    <s v="R$ 2.108,00"/>
    <n v="780.29000000000008"/>
    <n v="1048.19"/>
    <n v="840"/>
    <m/>
    <s v="03/06/2029"/>
    <x v="1"/>
    <n v="2108"/>
    <b v="0"/>
    <x v="5"/>
    <x v="4"/>
    <s v="ATIVO"/>
    <s v="11011"/>
  </r>
  <r>
    <x v="411"/>
    <x v="45"/>
    <s v="LEVE"/>
    <n v="2021"/>
    <x v="2"/>
    <x v="6"/>
    <s v="CENTRO OESTE"/>
    <s v="HUGO GONCALVES DE OLIVEIRA"/>
    <s v="INSTALADOR E REPARADOR DE FO"/>
    <s v="R$ 1.550,00"/>
    <n v="1450"/>
    <n v="1489.6"/>
    <n v="680"/>
    <m/>
    <s v="01/01/2030"/>
    <x v="1"/>
    <n v="1390.86"/>
    <b v="0"/>
    <x v="1"/>
    <x v="1"/>
    <s v="ATIVO"/>
    <s v="11011"/>
  </r>
  <r>
    <x v="412"/>
    <x v="5"/>
    <s v="LEVE"/>
    <n v="2025"/>
    <x v="1"/>
    <x v="11"/>
    <s v="NORTE"/>
    <s v="IVANILSON NERES DE SOUZA"/>
    <s v="INSTALADOR E REPARADOR DE FO"/>
    <s v="R$ 2.108,00"/>
    <n v="1310"/>
    <n v="1580"/>
    <n v="690"/>
    <m/>
    <s v="27/05/2029"/>
    <x v="1"/>
    <n v="2108"/>
    <b v="0"/>
    <x v="4"/>
    <x v="4"/>
    <s v="ATIVO"/>
    <s v="14011"/>
  </r>
  <r>
    <x v="413"/>
    <x v="5"/>
    <s v="LEVE"/>
    <n v="2025"/>
    <x v="1"/>
    <x v="11"/>
    <s v="NORTE"/>
    <s v="IAN VICTOR PEREIRA FELEOL"/>
    <s v="TECNICO DE REDE"/>
    <s v="R$ 2.108,00"/>
    <n v="1420.3899999999999"/>
    <n v="1270.43"/>
    <n v="329.97"/>
    <m/>
    <s v="23/05/2029"/>
    <x v="1"/>
    <n v="2108"/>
    <b v="0"/>
    <x v="4"/>
    <x v="4"/>
    <s v="ATIVO"/>
    <s v="19011"/>
  </r>
  <r>
    <x v="414"/>
    <x v="5"/>
    <s v="LEVE"/>
    <n v="2025"/>
    <x v="1"/>
    <x v="11"/>
    <s v="NORTE"/>
    <s v="CASA CLIENTE VIVO MANAUS"/>
    <s v="PARCEIRO"/>
    <s v="R$ 2.108,00"/>
    <n v="1439.84"/>
    <n v="1559.0100000000002"/>
    <n v="889.96"/>
    <m/>
    <s v="16/05/2029"/>
    <x v="1"/>
    <n v="2108"/>
    <b v="0"/>
    <x v="4"/>
    <x v="4"/>
    <s v="ATIVO"/>
    <s v="11015"/>
  </r>
  <r>
    <x v="415"/>
    <x v="5"/>
    <s v="LEVE"/>
    <n v="2025"/>
    <x v="1"/>
    <x v="11"/>
    <s v="NORTE"/>
    <s v="MOISES DE OLIVEIRA DO PRADO"/>
    <s v="INSTALADOR E REPARADOR DE FO"/>
    <s v="R$ 2.108,00"/>
    <n v="1119.99"/>
    <n v="1220.97"/>
    <n v="760.51"/>
    <m/>
    <s v="16/05/2029"/>
    <x v="1"/>
    <n v="2108"/>
    <b v="0"/>
    <x v="4"/>
    <x v="4"/>
    <s v="ATIVO"/>
    <s v="11011"/>
  </r>
  <r>
    <x v="416"/>
    <x v="5"/>
    <s v="LEVE"/>
    <n v="2025"/>
    <x v="1"/>
    <x v="11"/>
    <s v="NORTE"/>
    <s v="MIKAEL LIMA BEZERRA"/>
    <s v="INSTALADOR E REPARADOR DE FO"/>
    <s v="R$ 2.108,00"/>
    <n v="1070"/>
    <n v="1049.99"/>
    <n v="559.98"/>
    <m/>
    <s v="19/05/2029"/>
    <x v="1"/>
    <n v="2108"/>
    <b v="0"/>
    <x v="4"/>
    <x v="4"/>
    <s v="ATIVO"/>
    <s v="11011"/>
  </r>
  <r>
    <x v="417"/>
    <x v="4"/>
    <s v="UTILITARIO"/>
    <n v="2025"/>
    <x v="1"/>
    <x v="4"/>
    <s v="CENTRO OESTE"/>
    <s v="LEANDRO JOSE DOS SANTOS ONCA"/>
    <s v="ASSISTENTE DE LOGISTICA I"/>
    <s v="R$ 2.995,00"/>
    <n v="787.93"/>
    <n v="600"/>
    <n v="797.56999999999994"/>
    <m/>
    <s v="19/05/2029"/>
    <x v="1"/>
    <n v="2995"/>
    <b v="0"/>
    <x v="4"/>
    <x v="4"/>
    <s v="ATIVO"/>
    <s v="99568"/>
  </r>
  <r>
    <x v="418"/>
    <x v="5"/>
    <s v="LEVE"/>
    <n v="2025"/>
    <x v="1"/>
    <x v="11"/>
    <s v="NORTE"/>
    <s v="WILLIAMS ANDRADE DA SILVA"/>
    <s v="INSTALADOR E REPARADOR DE FO"/>
    <s v="R$ 2.108,00"/>
    <n v="1373.74"/>
    <n v="1670.62"/>
    <n v="892"/>
    <m/>
    <s v="23/05/2029"/>
    <x v="1"/>
    <n v="2108"/>
    <b v="0"/>
    <x v="4"/>
    <x v="4"/>
    <s v="ATIVO"/>
    <s v="11011"/>
  </r>
  <r>
    <x v="419"/>
    <x v="4"/>
    <s v="UTILITARIO"/>
    <n v="2025"/>
    <x v="1"/>
    <x v="6"/>
    <s v="CENTRO OESTE"/>
    <s v="VICTOR SOUSA OLIVEIRA"/>
    <s v="ALMOXARIFE III"/>
    <s v="R$ 2.995,00"/>
    <n v="1610.79"/>
    <n v="2281.17"/>
    <n v="1519.67"/>
    <m/>
    <s v="14/04/2029"/>
    <x v="1"/>
    <n v="2995"/>
    <b v="0"/>
    <x v="7"/>
    <x v="4"/>
    <s v="ATIVO"/>
    <s v="99568"/>
  </r>
  <r>
    <x v="420"/>
    <x v="4"/>
    <s v="UTILITARIO"/>
    <n v="2025"/>
    <x v="1"/>
    <x v="1"/>
    <s v="SUL"/>
    <s v="ALANDECIR JOSE RODRIGUES"/>
    <s v="AUXILIAR TECNICO DE FIBRA OPTICA"/>
    <s v="R$ 2.995,00"/>
    <n v="3452.5699999999997"/>
    <n v="3001.78"/>
    <n v="1432.1299999999997"/>
    <m/>
    <s v="16/05/2029"/>
    <x v="1"/>
    <n v="2995"/>
    <b v="0"/>
    <x v="4"/>
    <x v="4"/>
    <s v="ATIVO"/>
    <s v="17071"/>
  </r>
  <r>
    <x v="421"/>
    <x v="4"/>
    <s v="UTILITARIO"/>
    <n v="2025"/>
    <x v="1"/>
    <x v="1"/>
    <s v="SUL"/>
    <s v="LUIZ FLAVIO FERREIRA COELHO"/>
    <s v="TECNICO DE MANUTENCAO PI I"/>
    <s v="R$ 2.995,00"/>
    <n v="3263.33"/>
    <n v="2283"/>
    <n v="1175.71"/>
    <m/>
    <s v="20/05/2029"/>
    <x v="1"/>
    <n v="2995"/>
    <b v="0"/>
    <x v="4"/>
    <x v="4"/>
    <s v="ATIVO"/>
    <s v="12081"/>
  </r>
  <r>
    <x v="422"/>
    <x v="46"/>
    <s v="SUV"/>
    <n v="2013"/>
    <x v="2"/>
    <x v="0"/>
    <s v="SUL"/>
    <s v="VANDERSON JARBAS SCHMITZ DA SILVA"/>
    <s v="ESPECIALISTA OPERACIONAL DE PI III"/>
    <s v="R$ 949,21"/>
    <n v="1113.08"/>
    <n v="1252.4899999999998"/>
    <n v="559.3900000000001"/>
    <m/>
    <s v="01/01/2030"/>
    <x v="1"/>
    <n v="949.21"/>
    <b v="0"/>
    <x v="1"/>
    <x v="1"/>
    <s v="ATIVO"/>
    <s v="12081"/>
  </r>
  <r>
    <x v="423"/>
    <x v="4"/>
    <s v="UTILITARIO"/>
    <n v="2025"/>
    <x v="1"/>
    <x v="8"/>
    <s v="SUL"/>
    <s v="JURANDI BELOLI DO NASCIMENTO"/>
    <s v="TECNICO DE MANUTENCAO FO I"/>
    <s v="R$ 3.085,00"/>
    <n v="1168.3000000000002"/>
    <n v="1650.7399999999998"/>
    <n v="1286.25"/>
    <m/>
    <s v="28/05/2029"/>
    <x v="1"/>
    <n v="3085"/>
    <b v="0"/>
    <x v="4"/>
    <x v="4"/>
    <s v="ATIVO"/>
    <s v="12071"/>
  </r>
  <r>
    <x v="424"/>
    <x v="5"/>
    <s v="LEVE"/>
    <n v="2025"/>
    <x v="1"/>
    <x v="11"/>
    <s v="NORTE"/>
    <s v="ROBSON FERREIRA BARRETO"/>
    <s v="INSTALADOR E REPARADOR DE FO"/>
    <s v="R$ 2.108,00"/>
    <n v="1478.5800000000002"/>
    <n v="1579.42"/>
    <n v="809.97"/>
    <m/>
    <s v="20/05/2029"/>
    <x v="1"/>
    <n v="2108"/>
    <b v="0"/>
    <x v="4"/>
    <x v="4"/>
    <s v="ATIVO"/>
    <s v="14011"/>
  </r>
  <r>
    <x v="425"/>
    <x v="5"/>
    <s v="LEVE"/>
    <n v="2025"/>
    <x v="1"/>
    <x v="11"/>
    <s v="NORTE"/>
    <s v="JEAN CARLOS OLIVEIRA DE OLIVEIRA"/>
    <s v="INSTALADOR E REPARADOR DE FO"/>
    <s v="R$ 2.108,00"/>
    <n v="1449.99"/>
    <n v="1788.37"/>
    <n v="560"/>
    <m/>
    <s v="19/05/2029"/>
    <x v="1"/>
    <n v="2108"/>
    <b v="0"/>
    <x v="4"/>
    <x v="4"/>
    <s v="ATIVO"/>
    <s v="19011"/>
  </r>
  <r>
    <x v="426"/>
    <x v="5"/>
    <s v="LEVE"/>
    <n v="2025"/>
    <x v="1"/>
    <x v="11"/>
    <s v="NORTE"/>
    <s v="HUDSON MEDEIROS MARTINS"/>
    <s v="INSTALADOR E REPARADOR DE FO"/>
    <s v="R$ 2.108,00"/>
    <n v="1794.1"/>
    <n v="1288.56"/>
    <n v="1004.32"/>
    <m/>
    <s v="19/05/2029"/>
    <x v="1"/>
    <n v="2108"/>
    <b v="0"/>
    <x v="4"/>
    <x v="4"/>
    <s v="ATIVO"/>
    <s v="11011"/>
  </r>
  <r>
    <x v="427"/>
    <x v="5"/>
    <s v="LEVE"/>
    <n v="2025"/>
    <x v="1"/>
    <x v="11"/>
    <s v="NORTE"/>
    <s v="DIEGO QUEIROZ DOS SANTOS"/>
    <s v="INSTALADOR E REPARADOR DE FO"/>
    <s v="R$ 2.108,00"/>
    <n v="1054.77"/>
    <n v="1266.48"/>
    <n v="532.35"/>
    <m/>
    <s v="26/05/2029"/>
    <x v="1"/>
    <n v="2108"/>
    <b v="0"/>
    <x v="4"/>
    <x v="4"/>
    <s v="ATIVO"/>
    <s v="11011"/>
  </r>
  <r>
    <x v="428"/>
    <x v="13"/>
    <s v="LEVE"/>
    <n v="2023"/>
    <x v="2"/>
    <x v="4"/>
    <s v="CENTRO OESTE"/>
    <s v="WANDER DE SOUZA PEREIRA"/>
    <s v="INSTALADOR E REPARADOR DE FO"/>
    <s v="R$ 1.390,86"/>
    <n v="837.87"/>
    <n v="444.03"/>
    <n v="364.19"/>
    <m/>
    <s v="01/01/2030"/>
    <x v="1"/>
    <n v="1390.86"/>
    <b v="0"/>
    <x v="1"/>
    <x v="1"/>
    <s v="ATIVO"/>
    <s v="11011"/>
  </r>
  <r>
    <x v="429"/>
    <x v="5"/>
    <s v="LEVE"/>
    <n v="2025"/>
    <x v="1"/>
    <x v="11"/>
    <s v="NORTE"/>
    <s v="JOAO DA GRACA MORAES FERRAZ JUNIOR"/>
    <s v="INSTALADOR E REPARADOR DE FO"/>
    <s v="R$ 2.108,00"/>
    <n v="1568.6000000000001"/>
    <n v="1772.34"/>
    <n v="875.17000000000007"/>
    <m/>
    <s v="15/05/2029"/>
    <x v="1"/>
    <n v="2108"/>
    <b v="0"/>
    <x v="4"/>
    <x v="4"/>
    <s v="ATIVO"/>
    <s v="12011"/>
  </r>
  <r>
    <x v="430"/>
    <x v="5"/>
    <s v="LEVE"/>
    <n v="2025"/>
    <x v="1"/>
    <x v="11"/>
    <s v="NORTE"/>
    <s v="FABIANO CONRADO DE LIMA"/>
    <s v="INSTALADOR E REPARADOR DE FO"/>
    <s v="R$ 2.108,00"/>
    <n v="1583.6799999999998"/>
    <n v="1677.19"/>
    <n v="878.42000000000007"/>
    <m/>
    <s v="16/05/2029"/>
    <x v="1"/>
    <n v="2108"/>
    <b v="0"/>
    <x v="4"/>
    <x v="4"/>
    <s v="ATIVO"/>
    <s v="14011"/>
  </r>
  <r>
    <x v="431"/>
    <x v="5"/>
    <s v="LEVE"/>
    <n v="2025"/>
    <x v="1"/>
    <x v="11"/>
    <s v="NORTE"/>
    <s v="EUDES ROCHA DA SILVA"/>
    <s v="INSTALADOR E REPARADOR DE FO"/>
    <s v="R$ 2.108,00"/>
    <n v="1315.6299999999999"/>
    <n v="1931.8899999999999"/>
    <n v="912.63000000000011"/>
    <m/>
    <s v="15/05/2029"/>
    <x v="1"/>
    <n v="2108"/>
    <b v="0"/>
    <x v="4"/>
    <x v="4"/>
    <s v="ATIVO"/>
    <s v="14011"/>
  </r>
  <r>
    <x v="432"/>
    <x v="5"/>
    <s v="LEVE"/>
    <n v="2025"/>
    <x v="1"/>
    <x v="11"/>
    <s v="NORTE"/>
    <s v="CASA CLIENTE-I-SYSTEMS MANAUS"/>
    <s v="PARCEIRO"/>
    <s v="R$ 2.108,00"/>
    <n v="1539.59"/>
    <n v="1639.81"/>
    <n v="210"/>
    <m/>
    <s v="16/05/2029"/>
    <x v="1"/>
    <n v="2108"/>
    <b v="0"/>
    <x v="4"/>
    <x v="4"/>
    <s v="MANUTENÇÃO"/>
    <s v="14011"/>
  </r>
  <r>
    <x v="433"/>
    <x v="5"/>
    <s v="LEVE"/>
    <n v="2025"/>
    <x v="1"/>
    <x v="11"/>
    <s v="NORTE"/>
    <s v="THIAGO CONDE DE SOUZA"/>
    <s v="INSTALADOR E REPARADOR DE FO"/>
    <s v="R$ 2.108,00"/>
    <n v="1475.59"/>
    <n v="1703.0900000000001"/>
    <n v="796.94"/>
    <m/>
    <s v="14/05/2029"/>
    <x v="1"/>
    <n v="2108"/>
    <b v="0"/>
    <x v="4"/>
    <x v="4"/>
    <s v="ATIVO"/>
    <s v="14011"/>
  </r>
  <r>
    <x v="434"/>
    <x v="5"/>
    <s v="LEVE"/>
    <n v="2025"/>
    <x v="1"/>
    <x v="11"/>
    <s v="NORTE"/>
    <s v="JOAO ANDERSON FARIAS TAVARES"/>
    <s v="INSTALADOR E REPARADOR DE FO"/>
    <s v="R$ 2.108,00"/>
    <n v="1290"/>
    <n v="1369.83"/>
    <n v="541"/>
    <m/>
    <s v="14/05/2029"/>
    <x v="1"/>
    <n v="2108"/>
    <b v="0"/>
    <x v="4"/>
    <x v="4"/>
    <s v="ATIVO"/>
    <s v="11011"/>
  </r>
  <r>
    <x v="435"/>
    <x v="5"/>
    <s v="LEVE"/>
    <n v="2025"/>
    <x v="1"/>
    <x v="2"/>
    <s v="SUDESTE"/>
    <s v="LUCAS ARAUJO PINHEIRO"/>
    <s v="TECNICO MULTSKILL METALICO/FI"/>
    <s v="R$ 2.108,00"/>
    <n v="396.27"/>
    <n v="736.25"/>
    <n v="406.04"/>
    <m/>
    <s v="15/04/2029"/>
    <x v="1"/>
    <n v="2108"/>
    <b v="0"/>
    <x v="7"/>
    <x v="4"/>
    <s v="ATIVO"/>
    <s v="11015"/>
  </r>
  <r>
    <x v="436"/>
    <x v="5"/>
    <s v="LEVE"/>
    <n v="2025"/>
    <x v="1"/>
    <x v="6"/>
    <s v="CENTRO OESTE"/>
    <s v="JOSUE RODOLFO SANTOS DE ARAUJO"/>
    <s v="ASSISTENTE TEC. DE MANUTENCAO DE FO III"/>
    <s v="R$ 2.108,00"/>
    <n v="1640"/>
    <n v="780"/>
    <n v="637.84"/>
    <m/>
    <s v="16/04/2029"/>
    <x v="1"/>
    <n v="2108"/>
    <b v="0"/>
    <x v="7"/>
    <x v="4"/>
    <s v="ATIVO"/>
    <s v="11021"/>
  </r>
  <r>
    <x v="437"/>
    <x v="5"/>
    <s v="LEVE"/>
    <n v="2025"/>
    <x v="1"/>
    <x v="11"/>
    <s v="NORTE"/>
    <s v="MATHEUS PONTES SENA"/>
    <s v="TECNICO DE REDE"/>
    <s v="R$ 2.108,00"/>
    <n v="1579.98"/>
    <n v="2018.8100000000002"/>
    <n v="809.97"/>
    <m/>
    <s v="14/05/2029"/>
    <x v="1"/>
    <n v="2108"/>
    <b v="0"/>
    <x v="4"/>
    <x v="4"/>
    <s v="ATIVO"/>
    <s v="14011"/>
  </r>
  <r>
    <x v="438"/>
    <x v="5"/>
    <s v="LEVE"/>
    <n v="2025"/>
    <x v="1"/>
    <x v="11"/>
    <s v="NORTE"/>
    <s v="IZAIAS PICANCO DA SILVA"/>
    <s v="INSTALADOR E REPARADOR DE FO"/>
    <s v="R$ 2.108,00"/>
    <n v="1318.49"/>
    <n v="1683.33"/>
    <n v="939.97"/>
    <m/>
    <s v="15/05/2029"/>
    <x v="1"/>
    <n v="2108"/>
    <b v="0"/>
    <x v="4"/>
    <x v="4"/>
    <s v="ATIVO"/>
    <s v="11011"/>
  </r>
  <r>
    <x v="439"/>
    <x v="5"/>
    <s v="LEVE"/>
    <n v="2025"/>
    <x v="1"/>
    <x v="11"/>
    <s v="NORTE"/>
    <s v="JULIO CESAR DA SILVA ALVES"/>
    <s v="INSTALADOR E REPARADOR DE FO"/>
    <s v="R$ 2.108,00"/>
    <n v="1409.98"/>
    <n v="1659.99"/>
    <n v="698.96"/>
    <m/>
    <s v="15/05/2029"/>
    <x v="1"/>
    <n v="2108"/>
    <b v="0"/>
    <x v="4"/>
    <x v="4"/>
    <s v="ATIVO"/>
    <s v="11011"/>
  </r>
  <r>
    <x v="440"/>
    <x v="4"/>
    <s v="UTILITARIO"/>
    <n v="2025"/>
    <x v="1"/>
    <x v="2"/>
    <s v="SUDESTE"/>
    <s v="ANDREW YAN GOMES DA SILVA MOURA"/>
    <s v="OFICIAL DE REDE I"/>
    <s v="R$ 2.995,00"/>
    <n v="1899.73"/>
    <n v="2780.65"/>
    <n v="1444.59"/>
    <m/>
    <s v="10/04/2029"/>
    <x v="1"/>
    <n v="2995"/>
    <b v="0"/>
    <x v="7"/>
    <x v="4"/>
    <s v="ATIVO"/>
    <s v="11031"/>
  </r>
  <r>
    <x v="441"/>
    <x v="5"/>
    <s v="LEVE"/>
    <n v="2025"/>
    <x v="1"/>
    <x v="12"/>
    <s v="SUDESTE"/>
    <s v="EDIMILSON RITTER LIMA"/>
    <s v="TECNICO DE FIBRA OPTICA IV"/>
    <s v="R$ 2.108,00"/>
    <n v="928.71"/>
    <n v="1152.73"/>
    <n v="416.16999999999996"/>
    <m/>
    <s v="14/04/2029"/>
    <x v="1"/>
    <n v="2108"/>
    <b v="0"/>
    <x v="7"/>
    <x v="4"/>
    <s v="ATIVO"/>
    <s v="11021"/>
  </r>
  <r>
    <x v="442"/>
    <x v="5"/>
    <s v="LEVE"/>
    <n v="2025"/>
    <x v="1"/>
    <x v="12"/>
    <s v="SUDESTE"/>
    <s v="DEIVISON AURELIANO DE SOUZA"/>
    <s v="INSTALADOR E REPARADOR DE FO"/>
    <s v="R$ 2.108,00"/>
    <n v="1100.3200000000002"/>
    <n v="999.67"/>
    <n v="624.98"/>
    <m/>
    <s v="14/04/2029"/>
    <x v="1"/>
    <n v="2108"/>
    <b v="0"/>
    <x v="7"/>
    <x v="4"/>
    <s v="ATIVO"/>
    <s v="11011"/>
  </r>
  <r>
    <x v="443"/>
    <x v="4"/>
    <s v="UTILITARIO"/>
    <n v="2025"/>
    <x v="1"/>
    <x v="8"/>
    <s v="SUL"/>
    <s v="VILMAR ISAIAS JUNGLES"/>
    <s v="TECNICO DE MANUTENCAO PI III"/>
    <s v="R$ 3.085,00"/>
    <n v="1254.19"/>
    <n v="2154.0200000000004"/>
    <n v="1209.54"/>
    <m/>
    <s v="13/05/2029"/>
    <x v="1"/>
    <n v="3085"/>
    <b v="0"/>
    <x v="4"/>
    <x v="4"/>
    <s v="ATIVO"/>
    <s v="12081"/>
  </r>
  <r>
    <x v="444"/>
    <x v="5"/>
    <s v="LEVE"/>
    <n v="2025"/>
    <x v="1"/>
    <x v="2"/>
    <s v="SUDESTE"/>
    <s v="WALLACE FERNANDO DE SOUZA"/>
    <s v="TECNICO MULTSKILL METALICO/FI"/>
    <s v="R$ 2.108,00"/>
    <n v="845"/>
    <n v="845"/>
    <n v="496.02"/>
    <m/>
    <s v="13/05/2029"/>
    <x v="1"/>
    <n v="2108"/>
    <b v="0"/>
    <x v="4"/>
    <x v="4"/>
    <s v="ATIVO"/>
    <s v="14011"/>
  </r>
  <r>
    <x v="445"/>
    <x v="13"/>
    <s v="LEVE"/>
    <n v="2025"/>
    <x v="2"/>
    <x v="10"/>
    <s v="CENTRO OESTE"/>
    <s v="JOAO PEDRO RIBEIRO TAVARES FELIX"/>
    <s v="SUPERVISOR DE OPERACAO"/>
    <s v="R$ 1.500,00"/>
    <n v="923"/>
    <n v="1519"/>
    <n v="663"/>
    <m/>
    <s v="01/01/2030"/>
    <x v="1"/>
    <n v="1390.98"/>
    <b v="0"/>
    <x v="1"/>
    <x v="1"/>
    <s v="ATIVO"/>
    <s v="11011"/>
  </r>
  <r>
    <x v="446"/>
    <x v="5"/>
    <s v="LEVE"/>
    <n v="2025"/>
    <x v="1"/>
    <x v="11"/>
    <s v="NORTE"/>
    <s v="MARCOS GOMES DA SILVA"/>
    <s v="INSTALADOR E REPARADOR DE FO"/>
    <s v="R$ 2.108,00"/>
    <n v="1604.95"/>
    <n v="1708.04"/>
    <n v="948.99"/>
    <m/>
    <s v="14/05/2029"/>
    <x v="1"/>
    <n v="2108"/>
    <b v="0"/>
    <x v="4"/>
    <x v="4"/>
    <s v="ATIVO"/>
    <s v="14011"/>
  </r>
  <r>
    <x v="447"/>
    <x v="5"/>
    <s v="LEVE"/>
    <n v="2025"/>
    <x v="1"/>
    <x v="11"/>
    <s v="NORTE"/>
    <s v="WALLESON FERREIRA LIMA"/>
    <s v="INSTALADOR E REPARADOR DE FO"/>
    <s v="R$ 2.108,00"/>
    <n v="1714.5500000000002"/>
    <n v="1738.27"/>
    <n v="867.67000000000007"/>
    <m/>
    <s v="14/05/2029"/>
    <x v="1"/>
    <n v="2108"/>
    <b v="0"/>
    <x v="4"/>
    <x v="4"/>
    <s v="ATIVO"/>
    <s v="14011"/>
  </r>
  <r>
    <x v="448"/>
    <x v="5"/>
    <s v="LEVE"/>
    <n v="2025"/>
    <x v="1"/>
    <x v="11"/>
    <s v="NORTE"/>
    <s v="RONILDO BEZERRA DE LIMA"/>
    <s v="INSTALADOR E REPARADOR DE FO"/>
    <s v="R$ 2.108,00"/>
    <n v="1516.85"/>
    <n v="1734.0000000000002"/>
    <n v="798.03000000000009"/>
    <m/>
    <s v="14/05/2029"/>
    <x v="1"/>
    <n v="2108"/>
    <b v="0"/>
    <x v="4"/>
    <x v="4"/>
    <s v="ATIVO"/>
    <s v="14011"/>
  </r>
  <r>
    <x v="449"/>
    <x v="5"/>
    <s v="LEVE"/>
    <n v="2025"/>
    <x v="1"/>
    <x v="11"/>
    <s v="NORTE"/>
    <s v="LEANDRO SILVA DAS CHAGAS"/>
    <s v="INSTALADOR E REPARADOR DE FO"/>
    <s v="R$ 2.108,00"/>
    <n v="1538.8000000000002"/>
    <n v="1658.2500000000002"/>
    <n v="868.92"/>
    <m/>
    <s v="14/05/2029"/>
    <x v="1"/>
    <n v="2108"/>
    <b v="0"/>
    <x v="4"/>
    <x v="4"/>
    <s v="ATIVO"/>
    <s v="14011"/>
  </r>
  <r>
    <x v="450"/>
    <x v="5"/>
    <s v="LEVE"/>
    <n v="2025"/>
    <x v="1"/>
    <x v="2"/>
    <s v="SUDESTE"/>
    <s v="WALLISON SILVA DE MIRANDA"/>
    <s v="TECNICO MULTSKILL METALICO/FI"/>
    <s v="R$ 2.108,00"/>
    <n v="1419.73"/>
    <n v="1529.4500000000003"/>
    <n v="835.86"/>
    <m/>
    <s v="15/04/2029"/>
    <x v="1"/>
    <n v="2108"/>
    <b v="0"/>
    <x v="7"/>
    <x v="4"/>
    <s v="ATIVO"/>
    <s v="14011"/>
  </r>
  <r>
    <x v="451"/>
    <x v="5"/>
    <s v="LEVE"/>
    <n v="2025"/>
    <x v="1"/>
    <x v="2"/>
    <s v="SUDESTE"/>
    <s v="WASHINGTON LUIZ BERNARDINO FILHO"/>
    <s v="TECNICO MULTSKILL METALICO/FI"/>
    <s v="R$ 2.108,00"/>
    <n v="572.72"/>
    <n v="288.57"/>
    <n v="505.17"/>
    <m/>
    <s v="15/04/2029"/>
    <x v="1"/>
    <n v="2108"/>
    <b v="0"/>
    <x v="7"/>
    <x v="4"/>
    <s v="ATIVO"/>
    <s v="14011"/>
  </r>
  <r>
    <x v="452"/>
    <x v="5"/>
    <s v="LEVE"/>
    <n v="2025"/>
    <x v="1"/>
    <x v="2"/>
    <s v="SUDESTE"/>
    <s v="VICTOR HUGO ARAUJO E SILVA"/>
    <s v="TECNICO DE FIBRA OPTICA II"/>
    <s v="R$ 2.108,00"/>
    <n v="902.91000000000008"/>
    <n v="741.77"/>
    <n v="514.54999999999995"/>
    <m/>
    <s v="15/04/2029"/>
    <x v="1"/>
    <n v="2108"/>
    <b v="0"/>
    <x v="7"/>
    <x v="4"/>
    <s v="ATIVO"/>
    <s v="11021"/>
  </r>
  <r>
    <x v="453"/>
    <x v="5"/>
    <s v="LEVE"/>
    <n v="2025"/>
    <x v="1"/>
    <x v="2"/>
    <s v="SUDESTE"/>
    <s v="ARIEL MENDES ARAGON DOS SANTOS"/>
    <s v="TECNICO DE FIBRA OPTICA IV"/>
    <s v="R$ 2.108,00"/>
    <s v=""/>
    <s v=""/>
    <s v=""/>
    <m/>
    <s v="16/04/2029"/>
    <x v="1"/>
    <n v="2108"/>
    <b v="0"/>
    <x v="7"/>
    <x v="4"/>
    <s v="ATIVO"/>
    <s v="11021"/>
  </r>
  <r>
    <x v="454"/>
    <x v="4"/>
    <s v="UTILITARIO"/>
    <n v="2025"/>
    <x v="1"/>
    <x v="0"/>
    <s v="SUL"/>
    <s v="NATHANIEL MENDRANA DA ROSA"/>
    <s v="ASSISTENTE TEC. DE MANUTENCAO DE FO III"/>
    <s v="R$ 2.995,00"/>
    <n v="3140.88"/>
    <n v="2011.16"/>
    <n v="603.20000000000005"/>
    <m/>
    <s v="14/04/2029"/>
    <x v="1"/>
    <n v="2995"/>
    <b v="0"/>
    <x v="7"/>
    <x v="4"/>
    <s v="ATIVO"/>
    <s v="12071"/>
  </r>
  <r>
    <x v="455"/>
    <x v="4"/>
    <s v="UTILITARIO"/>
    <n v="2025"/>
    <x v="1"/>
    <x v="8"/>
    <s v="SUL"/>
    <s v="JOSE LAURO OLIVEIRA DA SILVA JUNIOR"/>
    <s v="ASSISTENTE TEC. DE MANUTENCAO DE PI III"/>
    <s v="R$ 2.995,00"/>
    <n v="3266.64"/>
    <n v="1651.92"/>
    <n v="829.98"/>
    <m/>
    <s v="16/04/2029"/>
    <x v="1"/>
    <n v="2995"/>
    <b v="0"/>
    <x v="7"/>
    <x v="4"/>
    <s v="ATIVO"/>
    <s v="12081"/>
  </r>
  <r>
    <x v="456"/>
    <x v="5"/>
    <s v="LEVE"/>
    <n v="2025"/>
    <x v="1"/>
    <x v="6"/>
    <s v="CENTRO OESTE"/>
    <s v="MARCOS DANIEL OLIVEIRA SOARES"/>
    <s v="INSTALADOR E REPARADOR DE FO"/>
    <s v="R$ 2.108,00"/>
    <n v="680"/>
    <n v="1073.18"/>
    <n v="282.02999999999997"/>
    <m/>
    <s v="15/04/2029"/>
    <x v="1"/>
    <n v="2108"/>
    <b v="0"/>
    <x v="7"/>
    <x v="4"/>
    <s v="ATIVO"/>
    <s v="11011"/>
  </r>
  <r>
    <x v="457"/>
    <x v="5"/>
    <s v="LEVE"/>
    <n v="2025"/>
    <x v="1"/>
    <x v="6"/>
    <s v="CENTRO OESTE"/>
    <s v="WALLISSON MARTINS DE OLIVEIRA"/>
    <s v="INSTALADOR E REPARADOR DE FO"/>
    <s v="R$ 2.108,00"/>
    <n v="958.14"/>
    <n v="1642.8999999999999"/>
    <n v="831.28"/>
    <m/>
    <s v="15/04/2029"/>
    <x v="1"/>
    <n v="2108"/>
    <b v="0"/>
    <x v="7"/>
    <x v="4"/>
    <s v="ATIVO"/>
    <s v="11011"/>
  </r>
  <r>
    <x v="458"/>
    <x v="5"/>
    <s v="LEVE"/>
    <n v="2025"/>
    <x v="1"/>
    <x v="6"/>
    <s v="CENTRO OESTE"/>
    <s v="ALEX VELOSO ALCANTARA"/>
    <s v="INSTALADOR E REPARADOR DE FO"/>
    <s v="R$ 2.108,00"/>
    <n v="1320"/>
    <n v="1130"/>
    <n v="600"/>
    <m/>
    <s v="16/04/2029"/>
    <x v="1"/>
    <n v="2108"/>
    <b v="0"/>
    <x v="7"/>
    <x v="4"/>
    <s v="ATIVO"/>
    <s v="11011"/>
  </r>
  <r>
    <x v="459"/>
    <x v="5"/>
    <s v="LEVE"/>
    <n v="2025"/>
    <x v="1"/>
    <x v="6"/>
    <s v="CENTRO OESTE"/>
    <s v="KELVIS LIMA RODRIGUES"/>
    <s v="INSTALADOR E REPARADOR DE FO"/>
    <s v="R$ 2.108,00"/>
    <n v="1255"/>
    <n v="1592"/>
    <n v="915.12"/>
    <m/>
    <s v="29/04/2029"/>
    <x v="1"/>
    <n v="2108"/>
    <b v="0"/>
    <x v="7"/>
    <x v="4"/>
    <s v="ATIVO"/>
    <s v="11011"/>
  </r>
  <r>
    <x v="460"/>
    <x v="4"/>
    <s v="UTILITARIO"/>
    <n v="2025"/>
    <x v="1"/>
    <x v="6"/>
    <s v="CENTRO OESTE"/>
    <s v="RODRIGO DIOMEDIO CARDOSO"/>
    <s v="TECNICO DE FIBRA OPTICA III"/>
    <s v="R$ 2.995,00"/>
    <n v="1620"/>
    <n v="1477.3"/>
    <n v="899.07"/>
    <m/>
    <s v="30/04/2029"/>
    <x v="1"/>
    <n v="2995"/>
    <b v="0"/>
    <x v="7"/>
    <x v="4"/>
    <s v="ATIVO"/>
    <s v="11021"/>
  </r>
  <r>
    <x v="461"/>
    <x v="4"/>
    <s v="UTILITARIO"/>
    <n v="2025"/>
    <x v="1"/>
    <x v="6"/>
    <s v="CENTRO OESTE"/>
    <s v="PEDRO PEREIRA DA SILVA"/>
    <s v="ASSISTENTE TEC. DE MANUTENCAO DE FO III"/>
    <s v="R$ 2.995,00"/>
    <n v="300"/>
    <n v="1469.54"/>
    <n v="816.2"/>
    <m/>
    <s v="14/04/2029"/>
    <x v="1"/>
    <n v="2995"/>
    <b v="0"/>
    <x v="7"/>
    <x v="4"/>
    <s v="ATIVO"/>
    <s v="12071"/>
  </r>
  <r>
    <x v="462"/>
    <x v="5"/>
    <s v="LEVE"/>
    <n v="2025"/>
    <x v="1"/>
    <x v="11"/>
    <s v="NORTE"/>
    <s v="LEANDRO LUAN CAVALCANTE LEMOS"/>
    <s v="INSTALADOR E REPARADOR DE FO"/>
    <s v="R$ 2.108,00"/>
    <n v="1378.69"/>
    <n v="1678.6200000000001"/>
    <n v="848.43999999999994"/>
    <m/>
    <s v="30/04/2029"/>
    <x v="1"/>
    <n v="2108"/>
    <b v="0"/>
    <x v="7"/>
    <x v="4"/>
    <s v="ATIVO"/>
    <s v="14011"/>
  </r>
  <r>
    <x v="463"/>
    <x v="5"/>
    <s v="LEVE"/>
    <n v="2025"/>
    <x v="1"/>
    <x v="11"/>
    <s v="NORTE"/>
    <s v="WILSON BRITO DA SILVA JUNIOR"/>
    <s v="INSTALADOR E REPARADOR DE FO"/>
    <s v="R$ 2.108,00"/>
    <n v="1739.98"/>
    <n v="1689.96"/>
    <n v="870"/>
    <m/>
    <s v="30/04/2029"/>
    <x v="1"/>
    <n v="2108"/>
    <b v="0"/>
    <x v="7"/>
    <x v="4"/>
    <s v="ATIVO"/>
    <s v="14011"/>
  </r>
  <r>
    <x v="464"/>
    <x v="5"/>
    <s v="LEVE"/>
    <n v="2025"/>
    <x v="1"/>
    <x v="11"/>
    <s v="NORTE"/>
    <s v="ALESON DE SOUZA ABREU"/>
    <s v="INSTALADOR E REPARADOR DE FO"/>
    <s v="R$ 2.108,00"/>
    <n v="1238.26"/>
    <n v="1491.13"/>
    <n v="725.17"/>
    <m/>
    <s v="30/04/2029"/>
    <x v="1"/>
    <n v="2108"/>
    <b v="0"/>
    <x v="7"/>
    <x v="4"/>
    <s v="ATIVO"/>
    <s v="14011"/>
  </r>
  <r>
    <x v="465"/>
    <x v="4"/>
    <s v="UTILITARIO"/>
    <n v="2025"/>
    <x v="1"/>
    <x v="9"/>
    <s v="SUDESTE"/>
    <s v="WILBER ANTONIO SILVA"/>
    <s v="ENCARREGADO DE ALMOXARIFADO"/>
    <s v="R$ 2.995,00"/>
    <n v="2569.5499999999993"/>
    <n v="3390.7800000000007"/>
    <n v="1875.94"/>
    <m/>
    <s v="15/04/2029"/>
    <x v="1"/>
    <n v="2995"/>
    <b v="0"/>
    <x v="7"/>
    <x v="4"/>
    <s v="ATIVO"/>
    <s v="99568"/>
  </r>
  <r>
    <x v="466"/>
    <x v="5"/>
    <s v="LEVE"/>
    <n v="2025"/>
    <x v="1"/>
    <x v="6"/>
    <s v="CENTRO OESTE"/>
    <s v="MATHEUS SOUZA DA COSTA"/>
    <s v="INSTALADOR E REPARADOR DE FO"/>
    <s v="R$ 2.108,00"/>
    <n v="826.26"/>
    <n v="1060"/>
    <n v="600.04"/>
    <m/>
    <s v="16/04/2029"/>
    <x v="1"/>
    <n v="2108"/>
    <b v="0"/>
    <x v="7"/>
    <x v="4"/>
    <s v="ATIVO"/>
    <s v="11011"/>
  </r>
  <r>
    <x v="467"/>
    <x v="5"/>
    <s v="LEVE"/>
    <n v="2025"/>
    <x v="1"/>
    <x v="7"/>
    <s v="CENTRO OESTE"/>
    <s v="RUDIHERIO JUNIO PAULO DOURADO"/>
    <s v="SUPERVISOR DE OPERACAO"/>
    <s v="R$ 2.108,00"/>
    <n v="1778.6499999999999"/>
    <n v="1490.22"/>
    <n v="548.14"/>
    <m/>
    <s v="16/04/2029"/>
    <x v="1"/>
    <n v="2108"/>
    <b v="0"/>
    <x v="7"/>
    <x v="4"/>
    <s v="ATIVO"/>
    <s v="11015"/>
  </r>
  <r>
    <x v="468"/>
    <x v="4"/>
    <s v="UTILITARIO"/>
    <n v="2025"/>
    <x v="1"/>
    <x v="7"/>
    <s v="CENTRO OESTE"/>
    <s v="WANDERSON DA SILVA BARBOSA"/>
    <s v="TECNICO DE FIBRA OPTICA III"/>
    <s v="R$ 2.995,00"/>
    <n v="1203.02"/>
    <n v="1195"/>
    <n v="690"/>
    <m/>
    <s v="16/04/2029"/>
    <x v="1"/>
    <n v="2995"/>
    <b v="0"/>
    <x v="7"/>
    <x v="4"/>
    <s v="ATIVO"/>
    <s v="11021"/>
  </r>
  <r>
    <x v="469"/>
    <x v="13"/>
    <s v="LEVE"/>
    <n v="2023"/>
    <x v="2"/>
    <x v="6"/>
    <s v="CENTRO OESTE"/>
    <s v="WILMON DA SILVA GUIMARAES NETO"/>
    <s v="SUPERVISOR DE MANUTENCAO III"/>
    <s v="R$ 2.000,00"/>
    <n v="822.49"/>
    <n v="695.76999999999987"/>
    <n v="615.09"/>
    <m/>
    <s v="01/01/2030"/>
    <x v="1"/>
    <n v="2000"/>
    <b v="0"/>
    <x v="1"/>
    <x v="1"/>
    <s v="ATIVO"/>
    <s v="11025"/>
  </r>
  <r>
    <x v="470"/>
    <x v="5"/>
    <s v="LEVE"/>
    <n v="2025"/>
    <x v="1"/>
    <x v="1"/>
    <s v="SUL"/>
    <s v="ARNALDO GASPAR GOMES"/>
    <s v="SUPERVISOR DE OPERACAO DE PI I"/>
    <s v="R$ 2.103,00"/>
    <n v="2604.7400000000002"/>
    <n v="2534.21"/>
    <n v="520.48"/>
    <m/>
    <s v="11/04/2029"/>
    <x v="1"/>
    <n v="2103"/>
    <b v="0"/>
    <x v="7"/>
    <x v="4"/>
    <s v="ATIVO"/>
    <s v="12085"/>
  </r>
  <r>
    <x v="471"/>
    <x v="4"/>
    <s v="UTILITARIO"/>
    <n v="2025"/>
    <x v="1"/>
    <x v="1"/>
    <s v="SUL"/>
    <s v="SANDRO DA LUZ BARBOSA"/>
    <s v="TECNICO DE MANUTENCAO FO I"/>
    <s v="R$ 2.995,00"/>
    <n v="3245.5700000000006"/>
    <n v="3222.39"/>
    <n v="1996.13"/>
    <m/>
    <s v="25/04/2029"/>
    <x v="1"/>
    <n v="2995"/>
    <b v="0"/>
    <x v="7"/>
    <x v="4"/>
    <s v="ATIVO"/>
    <s v="17071"/>
  </r>
  <r>
    <x v="472"/>
    <x v="4"/>
    <s v="UTILITARIO"/>
    <n v="2025"/>
    <x v="1"/>
    <x v="1"/>
    <s v="SUL"/>
    <s v="CLEVERSON JOSE FERNANDES DE OLIVEIRA"/>
    <s v="TECNICO DE MANUTENCAO FO I"/>
    <s v="R$ 2.995,00"/>
    <n v="2321.7099999999996"/>
    <n v="2856.2999999999997"/>
    <n v="2142.46"/>
    <m/>
    <s v="25/04/2029"/>
    <x v="1"/>
    <n v="2995"/>
    <b v="0"/>
    <x v="7"/>
    <x v="4"/>
    <s v="ATIVO"/>
    <s v="17071"/>
  </r>
  <r>
    <x v="473"/>
    <x v="4"/>
    <s v="UTILITARIO"/>
    <n v="2025"/>
    <x v="1"/>
    <x v="1"/>
    <s v="SUL"/>
    <s v="RONIVAL SCHAFRANSKI DA SILVA"/>
    <s v="TECNICO DE MANUTENCAO FO I"/>
    <s v="R$ 2.995,00"/>
    <n v="2106.6799999999994"/>
    <n v="781.43999999999994"/>
    <n v="1822.7699999999998"/>
    <m/>
    <s v="30/04/2029"/>
    <x v="1"/>
    <n v="2995"/>
    <b v="0"/>
    <x v="7"/>
    <x v="4"/>
    <s v="ATIVO"/>
    <s v="17071"/>
  </r>
  <r>
    <x v="474"/>
    <x v="4"/>
    <s v="UTILITARIO"/>
    <n v="2025"/>
    <x v="1"/>
    <x v="1"/>
    <s v="SUL"/>
    <s v="NILSON LAURIANO RODRIGUES"/>
    <s v="TECNICO DE MANUTENCAO FO I"/>
    <s v="R$ 2.995,00"/>
    <n v="2094.2000000000003"/>
    <n v="2849.7799999999997"/>
    <n v="1193.29"/>
    <m/>
    <s v="30/04/2029"/>
    <x v="1"/>
    <n v="2995"/>
    <b v="0"/>
    <x v="7"/>
    <x v="4"/>
    <s v="ATIVO"/>
    <s v="17071"/>
  </r>
  <r>
    <x v="475"/>
    <x v="5"/>
    <s v="LEVE"/>
    <n v="2025"/>
    <x v="1"/>
    <x v="2"/>
    <s v="SUDESTE"/>
    <s v="TOP TELECOM"/>
    <s v="PARCEIRO"/>
    <s v="R$ 2.108,00"/>
    <s v=""/>
    <s v=""/>
    <s v=""/>
    <m/>
    <s v="16/04/2029"/>
    <x v="1"/>
    <n v="2108"/>
    <b v="0"/>
    <x v="7"/>
    <x v="4"/>
    <s v="ATIVO"/>
    <s v="11031"/>
  </r>
  <r>
    <x v="476"/>
    <x v="5"/>
    <s v="LEVE"/>
    <n v="2025"/>
    <x v="1"/>
    <x v="2"/>
    <s v="SUDESTE"/>
    <s v="TOP TELECOM"/>
    <s v="PARCEIRO"/>
    <s v="R$ 2.108,00"/>
    <s v=""/>
    <s v=""/>
    <s v=""/>
    <m/>
    <s v="15/04/2029"/>
    <x v="1"/>
    <n v="2108"/>
    <b v="0"/>
    <x v="7"/>
    <x v="4"/>
    <s v="ATIVO"/>
    <s v="11031"/>
  </r>
  <r>
    <x v="477"/>
    <x v="5"/>
    <s v="LEVE"/>
    <n v="2025"/>
    <x v="1"/>
    <x v="2"/>
    <s v="SUDESTE"/>
    <s v="TOP TELECOM"/>
    <s v="PARCEIRO"/>
    <s v="R$ 2.108,00"/>
    <s v=""/>
    <s v=""/>
    <s v=""/>
    <m/>
    <s v="11/04/2029"/>
    <x v="1"/>
    <n v="2108"/>
    <b v="0"/>
    <x v="7"/>
    <x v="4"/>
    <s v="ATIVO"/>
    <s v="11031"/>
  </r>
  <r>
    <x v="478"/>
    <x v="5"/>
    <s v="LEVE"/>
    <n v="2025"/>
    <x v="1"/>
    <x v="10"/>
    <s v="CENTRO OESTE"/>
    <s v="LEONARDO MOREIRA DO NASCIMENTO BORGES"/>
    <s v="TECNICO DE MANUTENCAO DE PI V"/>
    <s v="R$ 2.108,00"/>
    <n v="1712.58"/>
    <n v="2225.6499999999996"/>
    <n v="707.2"/>
    <m/>
    <s v="16/04/2029"/>
    <x v="1"/>
    <n v="2108"/>
    <b v="0"/>
    <x v="7"/>
    <x v="4"/>
    <s v="ATIVO"/>
    <s v="12081"/>
  </r>
  <r>
    <x v="479"/>
    <x v="4"/>
    <s v="UTILITARIO"/>
    <n v="2025"/>
    <x v="1"/>
    <x v="6"/>
    <s v="CENTRO OESTE"/>
    <s v="ROMILSON PEREIRA DOS SANTOS"/>
    <s v="TECNICO DE FIBRA OPTICA II"/>
    <s v="R$ 2.995,00"/>
    <n v="1871.68"/>
    <n v="1546.96"/>
    <n v="150"/>
    <m/>
    <s v="14/04/2029"/>
    <x v="1"/>
    <n v="2995"/>
    <b v="0"/>
    <x v="7"/>
    <x v="4"/>
    <s v="ATIVO"/>
    <s v="11021"/>
  </r>
  <r>
    <x v="480"/>
    <x v="0"/>
    <s v="UTILITARIO"/>
    <n v="2024"/>
    <x v="1"/>
    <x v="15"/>
    <s v="NORDESTE"/>
    <s v="IURI SILVA DOS SANTOS"/>
    <s v="TECNICO DE FIBRA OPTICA I"/>
    <s v="R$ 2.467,00"/>
    <n v="1259.0900000000001"/>
    <n v="1150"/>
    <n v="770"/>
    <m/>
    <s v="30/04/2029"/>
    <x v="1"/>
    <n v="2467"/>
    <b v="0"/>
    <x v="7"/>
    <x v="4"/>
    <s v="ATIVO"/>
    <s v="14015"/>
  </r>
  <r>
    <x v="481"/>
    <x v="0"/>
    <s v="UTILITARIO"/>
    <n v="2024"/>
    <x v="1"/>
    <x v="15"/>
    <s v="NORDESTE"/>
    <s v="WELLINGTON SANTOS DE JESUS"/>
    <s v="TECNICO DE FIBRA OPTICA I"/>
    <s v="R$ 2.467,00"/>
    <n v="1379.75"/>
    <n v="1604.41"/>
    <n v="185"/>
    <m/>
    <s v="30/04/2029"/>
    <x v="1"/>
    <n v="2467"/>
    <b v="0"/>
    <x v="7"/>
    <x v="4"/>
    <s v="ATIVO"/>
    <s v="14021"/>
  </r>
  <r>
    <x v="482"/>
    <x v="5"/>
    <s v="LEVE"/>
    <n v="2025"/>
    <x v="1"/>
    <x v="9"/>
    <s v="SUDESTE"/>
    <s v="CASA CLIENTE-VIVO UBERLANDIA"/>
    <s v="PARCEIRO"/>
    <s v="R$ 2.108,00"/>
    <n v="1642.44"/>
    <n v="2408.2000000000003"/>
    <n v="1045.47"/>
    <m/>
    <s v="17/04/2029"/>
    <x v="1"/>
    <n v="2108"/>
    <b v="0"/>
    <x v="7"/>
    <x v="4"/>
    <s v="PATIO"/>
    <s v="11011"/>
  </r>
  <r>
    <x v="483"/>
    <x v="5"/>
    <s v="LEVE"/>
    <n v="2025"/>
    <x v="1"/>
    <x v="2"/>
    <s v="SUDESTE"/>
    <s v="ALCIR MOTA DE SOUZA"/>
    <s v="TECNICO MULTSKILL METALICO/FI"/>
    <s v="R$ 2.108,00"/>
    <n v="989.28000000000009"/>
    <n v="963.69"/>
    <n v="436.77"/>
    <m/>
    <s v="16/04/2029"/>
    <x v="1"/>
    <n v="2108"/>
    <b v="0"/>
    <x v="7"/>
    <x v="4"/>
    <s v="ATIVO"/>
    <s v="14011"/>
  </r>
  <r>
    <x v="484"/>
    <x v="4"/>
    <s v="UTILITARIO"/>
    <n v="2025"/>
    <x v="1"/>
    <x v="8"/>
    <s v="SUL"/>
    <s v="JULIANO ALTINO FERREIRA"/>
    <s v="TECNICO DE MANUTENCAO PI I"/>
    <s v="R$ 2.995,00"/>
    <n v="1249.04"/>
    <n v="2285.7900000000004"/>
    <n v="1809.8799999999999"/>
    <m/>
    <s v="10/04/2029"/>
    <x v="1"/>
    <n v="2995"/>
    <b v="0"/>
    <x v="7"/>
    <x v="4"/>
    <s v="ATIVO"/>
    <s v="12081"/>
  </r>
  <r>
    <x v="485"/>
    <x v="5"/>
    <s v="LEVE"/>
    <n v="2025"/>
    <x v="1"/>
    <x v="4"/>
    <s v="CENTRO OESTE"/>
    <s v="LAUANDER ALVARES PRADO"/>
    <s v="INSTALADOR E REPARADOR DE FO"/>
    <s v="R$ 2.108,00"/>
    <n v="1251.0900000000001"/>
    <n v="1328.34"/>
    <n v="593.04999999999995"/>
    <m/>
    <s v="15/04/2029"/>
    <x v="1"/>
    <n v="2108"/>
    <b v="0"/>
    <x v="7"/>
    <x v="4"/>
    <s v="ATIVO"/>
    <s v="11011"/>
  </r>
  <r>
    <x v="486"/>
    <x v="16"/>
    <s v="LEVE"/>
    <n v="2023"/>
    <x v="2"/>
    <x v="6"/>
    <s v="CENTRO OESTE"/>
    <s v="RENATO ALVES DE SOUZA"/>
    <s v="SUPERVISOR DE OPERACAO"/>
    <s v="R$ 2.000,00"/>
    <n v="836.61"/>
    <n v="775.62"/>
    <n v="340.01"/>
    <m/>
    <s v="01/01/2030"/>
    <x v="1"/>
    <n v="2000"/>
    <b v="0"/>
    <x v="1"/>
    <x v="1"/>
    <s v="ATIVO"/>
    <s v="11015"/>
  </r>
  <r>
    <x v="487"/>
    <x v="5"/>
    <s v="LEVE"/>
    <n v="2025"/>
    <x v="1"/>
    <x v="10"/>
    <s v="CENTRO OESTE"/>
    <s v="DANIEL VIEIRA DA SILVA"/>
    <s v="INSTALADOR E REPARADOR DE FO"/>
    <s v="R$ 2.108,00"/>
    <n v="1290"/>
    <n v="1480"/>
    <n v="680"/>
    <m/>
    <s v="16/04/2029"/>
    <x v="1"/>
    <n v="2108"/>
    <b v="0"/>
    <x v="7"/>
    <x v="4"/>
    <s v="ATIVO"/>
    <s v="11011"/>
  </r>
  <r>
    <x v="488"/>
    <x v="5"/>
    <s v="LEVE"/>
    <n v="2025"/>
    <x v="1"/>
    <x v="12"/>
    <s v="SUDESTE"/>
    <s v="RODRIGO PINTO DA CRUZ DALMAN"/>
    <s v="INSTALADOR E REPARADOR DE FO"/>
    <s v="R$ 2.108,00"/>
    <n v="628.62"/>
    <n v="1197.1099999999999"/>
    <n v="476.1"/>
    <m/>
    <s v="14/04/2029"/>
    <x v="1"/>
    <n v="2108"/>
    <b v="0"/>
    <x v="7"/>
    <x v="4"/>
    <s v="ATIVO"/>
    <s v="11011"/>
  </r>
  <r>
    <x v="489"/>
    <x v="5"/>
    <s v="LEVE"/>
    <n v="2025"/>
    <x v="1"/>
    <x v="12"/>
    <s v="SUDESTE"/>
    <s v="MAYCON DA SILVA IGIDIO"/>
    <s v="INSTALADOR E REPARADOR DE FO"/>
    <s v="R$ 2.108,00"/>
    <n v="1289.69"/>
    <n v="1474.14"/>
    <n v="721.18999999999994"/>
    <m/>
    <s v="14/04/2029"/>
    <x v="1"/>
    <n v="2108"/>
    <b v="0"/>
    <x v="7"/>
    <x v="4"/>
    <s v="ATIVO"/>
    <s v="11011"/>
  </r>
  <r>
    <x v="490"/>
    <x v="5"/>
    <s v="LEVE"/>
    <n v="2025"/>
    <x v="1"/>
    <x v="12"/>
    <s v="SUDESTE"/>
    <s v="LEANDRO BATISTA DIAS"/>
    <s v="TECNICO DE FIBRA OPTICA IV"/>
    <s v="R$ 2.108,00"/>
    <n v="1180"/>
    <n v="1172.52"/>
    <n v="680"/>
    <m/>
    <s v="22/04/2029"/>
    <x v="1"/>
    <n v="2108"/>
    <b v="0"/>
    <x v="7"/>
    <x v="4"/>
    <s v="ATIVO"/>
    <s v="11021"/>
  </r>
  <r>
    <x v="491"/>
    <x v="5"/>
    <s v="LEVE"/>
    <n v="2025"/>
    <x v="1"/>
    <x v="12"/>
    <s v="SUDESTE"/>
    <s v="MAICON FLORENTINO DA CONCEICAO"/>
    <s v="INSTALADOR E REPARADOR DE FO"/>
    <s v="R$ 2.108,00"/>
    <n v="1177.99"/>
    <n v="1034.93"/>
    <n v="243.31"/>
    <m/>
    <s v="16/04/2029"/>
    <x v="1"/>
    <n v="2108"/>
    <b v="0"/>
    <x v="7"/>
    <x v="4"/>
    <s v="ATIVO"/>
    <s v="11011"/>
  </r>
  <r>
    <x v="492"/>
    <x v="4"/>
    <s v="UTILITARIO"/>
    <n v="2025"/>
    <x v="1"/>
    <x v="6"/>
    <s v="CENTRO OESTE"/>
    <s v="JOSE MIKEIA DOS SANTOS SOUSA"/>
    <s v="TECNICO DE FIBRA OPTICA II"/>
    <s v="R$ 2.995,00"/>
    <n v="1200"/>
    <n v="2779.49"/>
    <n v="1831.05"/>
    <m/>
    <s v="10/04/2029"/>
    <x v="1"/>
    <n v="2995"/>
    <b v="0"/>
    <x v="7"/>
    <x v="4"/>
    <s v="ATIVO"/>
    <s v="11021"/>
  </r>
  <r>
    <x v="493"/>
    <x v="5"/>
    <s v="LEVE"/>
    <n v="2025"/>
    <x v="1"/>
    <x v="10"/>
    <s v="CENTRO OESTE"/>
    <s v="ALAN NUNES DE BARROS"/>
    <s v="INSTALADOR E REPARADOR DE FO"/>
    <s v="R$ 2.108,00"/>
    <n v="860"/>
    <n v="1313"/>
    <n v="550"/>
    <m/>
    <s v="16/04/2029"/>
    <x v="1"/>
    <n v="2108"/>
    <b v="0"/>
    <x v="7"/>
    <x v="4"/>
    <s v="ATIVO"/>
    <s v="11011"/>
  </r>
  <r>
    <x v="494"/>
    <x v="5"/>
    <s v="LEVE"/>
    <n v="2025"/>
    <x v="1"/>
    <x v="10"/>
    <s v="CENTRO OESTE"/>
    <s v="RAMON DA COSTA NUNES"/>
    <s v="INSTALADOR E REPARADOR DE FO"/>
    <s v="R$ 2.108,00"/>
    <n v="1053"/>
    <n v="1089.01"/>
    <n v="370"/>
    <m/>
    <s v="16/04/2029"/>
    <x v="1"/>
    <n v="2108"/>
    <b v="0"/>
    <x v="7"/>
    <x v="4"/>
    <s v="ATIVO"/>
    <s v="11011"/>
  </r>
  <r>
    <x v="495"/>
    <x v="5"/>
    <s v="LEVE"/>
    <n v="2025"/>
    <x v="1"/>
    <x v="10"/>
    <s v="CENTRO OESTE"/>
    <s v="TIAGO HENRIQUE OLIVEIRA LIMA"/>
    <s v="INSTALADOR E REPARADOR DE FO"/>
    <s v="R$ 2.108,00"/>
    <n v="1242"/>
    <n v="1992.2"/>
    <n v="923"/>
    <m/>
    <s v="16/04/2029"/>
    <x v="1"/>
    <n v="2108"/>
    <b v="0"/>
    <x v="7"/>
    <x v="4"/>
    <s v="ATIVO"/>
    <s v="11011"/>
  </r>
  <r>
    <x v="496"/>
    <x v="0"/>
    <s v="UTILITARIO"/>
    <n v="2025"/>
    <x v="1"/>
    <x v="15"/>
    <s v="NORDESTE"/>
    <s v="JOSE ARIMATEA DOS SANTOS INACIO"/>
    <s v="TECNICO DE FIBRA OPTICA I"/>
    <s v="R$ 2.467,00"/>
    <n v="0"/>
    <n v="1090"/>
    <n v="840"/>
    <m/>
    <s v="25/04/2029"/>
    <x v="1"/>
    <n v="2467"/>
    <b v="0"/>
    <x v="7"/>
    <x v="4"/>
    <s v="ATIVO"/>
    <s v="14021"/>
  </r>
  <r>
    <x v="497"/>
    <x v="5"/>
    <s v="LEVE"/>
    <n v="2025"/>
    <x v="1"/>
    <x v="10"/>
    <s v="CENTRO OESTE"/>
    <s v="LUIZ CARLOS DO NASCIMENTO DOS SANTOS"/>
    <s v="INSTALADOR E REPARADOR DE FO"/>
    <s v="R$ 2.108,00"/>
    <n v="1020.84"/>
    <n v="1348.95"/>
    <n v="663"/>
    <m/>
    <s v="16/04/2029"/>
    <x v="1"/>
    <n v="2108"/>
    <b v="0"/>
    <x v="7"/>
    <x v="4"/>
    <s v="ATIVO"/>
    <s v="11011"/>
  </r>
  <r>
    <x v="498"/>
    <x v="5"/>
    <s v="LEVE"/>
    <n v="2025"/>
    <x v="1"/>
    <x v="10"/>
    <s v="CENTRO OESTE"/>
    <s v="JOSE MILITAO TEIXEIRA JUNIOR"/>
    <s v="INSTALADOR E REPARADOR DE FO"/>
    <s v="R$ 2.108,00"/>
    <n v="1030"/>
    <n v="1505.03"/>
    <n v="876"/>
    <m/>
    <s v="16/04/2029"/>
    <x v="1"/>
    <n v="2108"/>
    <b v="0"/>
    <x v="7"/>
    <x v="4"/>
    <s v="ATIVO"/>
    <s v="11011"/>
  </r>
  <r>
    <x v="499"/>
    <x v="16"/>
    <s v="LEVE"/>
    <n v="2014"/>
    <x v="2"/>
    <x v="10"/>
    <s v="CENTRO OESTE"/>
    <s v="EDNELZO LOPES DA SILVA"/>
    <s v="INSTALADOR E REPARADOR DE FO"/>
    <s v="R$ 1.500,00"/>
    <n v="1073"/>
    <n v="1273"/>
    <n v="630"/>
    <m/>
    <s v="01/01/2030"/>
    <x v="1"/>
    <n v="1390.98"/>
    <b v="0"/>
    <x v="1"/>
    <x v="1"/>
    <s v="ATIVO"/>
    <s v="11011"/>
  </r>
  <r>
    <x v="500"/>
    <x v="4"/>
    <s v="UTILITARIO"/>
    <n v="2025"/>
    <x v="1"/>
    <x v="8"/>
    <s v="SUL"/>
    <s v="WILLIAM DOS SANTOS"/>
    <s v="ASSISTENTE TEC. DE MANUTENCAO DE FO II"/>
    <s v="R$ 2.995,00"/>
    <n v="2664.6800000000003"/>
    <n v="2621.0000000000005"/>
    <n v="1990.47"/>
    <m/>
    <s v="11/04/2029"/>
    <x v="1"/>
    <n v="2995"/>
    <b v="0"/>
    <x v="7"/>
    <x v="4"/>
    <s v="ATIVO"/>
    <s v="12071"/>
  </r>
  <r>
    <x v="501"/>
    <x v="5"/>
    <s v="LEVE"/>
    <n v="2025"/>
    <x v="1"/>
    <x v="6"/>
    <s v="CENTRO OESTE"/>
    <s v="PAULO ALVES DOS SANTOS"/>
    <s v="CABISTA III"/>
    <s v="R$ 2.108,00"/>
    <n v="1024.1099999999999"/>
    <n v="1286.9599999999998"/>
    <n v="596.76"/>
    <m/>
    <s v="16/04/2029"/>
    <x v="1"/>
    <n v="2108"/>
    <b v="0"/>
    <x v="7"/>
    <x v="4"/>
    <s v="ATIVO"/>
    <s v="11021"/>
  </r>
  <r>
    <x v="502"/>
    <x v="5"/>
    <s v="LEVE"/>
    <n v="2025"/>
    <x v="1"/>
    <x v="10"/>
    <s v="CENTRO OESTE"/>
    <s v="WESLLEY HELIO JUSTINO DA SILVA"/>
    <s v="INSTALADOR E REPARADOR DE FO"/>
    <s v="R$ 2.108,00"/>
    <n v="420"/>
    <n v="1160"/>
    <n v="445"/>
    <m/>
    <s v="11/04/2029"/>
    <x v="1"/>
    <n v="2108"/>
    <b v="0"/>
    <x v="7"/>
    <x v="4"/>
    <s v="ATIVO"/>
    <s v="11011"/>
  </r>
  <r>
    <x v="503"/>
    <x v="5"/>
    <s v="LEVE"/>
    <n v="2025"/>
    <x v="1"/>
    <x v="12"/>
    <s v="SUDESTE"/>
    <s v="DEYVID DA SILVA GONSALVES"/>
    <s v="INSTALADOR E REPARADOR DE FO"/>
    <s v="R$ 2.108,00"/>
    <n v="580.12"/>
    <n v="811.00000000000011"/>
    <n v="716.4"/>
    <m/>
    <s v="16/04/2029"/>
    <x v="1"/>
    <n v="2108"/>
    <b v="0"/>
    <x v="7"/>
    <x v="4"/>
    <s v="ATIVO"/>
    <s v="11011"/>
  </r>
  <r>
    <x v="504"/>
    <x v="5"/>
    <s v="LEVE"/>
    <n v="2025"/>
    <x v="1"/>
    <x v="10"/>
    <s v="CENTRO OESTE"/>
    <s v="MARCOS ALEXANDRE DE ARAUJO DE SOUZA"/>
    <s v="INSTALADOR E REPARADOR DE FO"/>
    <s v="R$ 2.108,00"/>
    <n v="406"/>
    <n v="1016"/>
    <n v="494.78999999999996"/>
    <m/>
    <s v="11/04/2029"/>
    <x v="1"/>
    <n v="2108"/>
    <b v="0"/>
    <x v="7"/>
    <x v="4"/>
    <s v="ATIVO"/>
    <s v="11011"/>
  </r>
  <r>
    <x v="505"/>
    <x v="5"/>
    <s v="LEVE"/>
    <n v="2025"/>
    <x v="1"/>
    <x v="10"/>
    <s v="CENTRO OESTE"/>
    <s v="MAURY ALEXANDRE PEREIRA VIEIRA"/>
    <s v="INSTALADOR E REPARADOR DE FO"/>
    <s v="R$ 2.108,00"/>
    <n v="493"/>
    <n v="1365.68"/>
    <n v="620"/>
    <m/>
    <s v="16/04/2029"/>
    <x v="1"/>
    <n v="2108"/>
    <b v="0"/>
    <x v="7"/>
    <x v="4"/>
    <s v="ATIVO"/>
    <s v="11011"/>
  </r>
  <r>
    <x v="506"/>
    <x v="5"/>
    <s v="LEVE"/>
    <n v="2025"/>
    <x v="1"/>
    <x v="4"/>
    <s v="CENTRO OESTE"/>
    <s v="MAGNO FRANCISCO FLORIANO JUNIOR"/>
    <s v="ASSISTENTE TEC. DE MANUTENCAO DE FO I"/>
    <s v="R$ 2.108,00"/>
    <n v="1500.15"/>
    <n v="1612.1599999999999"/>
    <n v="628.46"/>
    <m/>
    <s v="16/04/2029"/>
    <x v="1"/>
    <n v="2108"/>
    <b v="0"/>
    <x v="7"/>
    <x v="4"/>
    <s v="ATIVO"/>
    <s v="11021"/>
  </r>
  <r>
    <x v="507"/>
    <x v="5"/>
    <s v="LEVE"/>
    <n v="2025"/>
    <x v="1"/>
    <x v="10"/>
    <s v="CENTRO OESTE"/>
    <s v="CASA CLIENTE VIVO BRASILIA"/>
    <s v="PARCEIRO"/>
    <s v="R$ 2.108,00"/>
    <n v="1233"/>
    <n v="1183"/>
    <n v="0"/>
    <m/>
    <s v="16/04/2029"/>
    <x v="1"/>
    <n v="2108"/>
    <b v="0"/>
    <x v="7"/>
    <x v="4"/>
    <s v="PATIO"/>
    <s v="11011"/>
  </r>
  <r>
    <x v="508"/>
    <x v="4"/>
    <s v="UTILITARIO"/>
    <n v="2025"/>
    <x v="1"/>
    <x v="1"/>
    <s v="SUL"/>
    <s v="YURI PINHEIRO DE AMORIM"/>
    <s v="AUXILIAR TECNICO DE FIBRA OPTICA"/>
    <s v="R$ 2.995,00"/>
    <n v="3513.01"/>
    <n v="3415.43"/>
    <n v="1508.1"/>
    <m/>
    <s v="22/04/2029"/>
    <x v="1"/>
    <n v="2995"/>
    <b v="0"/>
    <x v="7"/>
    <x v="4"/>
    <s v="ATIVO"/>
    <s v="17071"/>
  </r>
  <r>
    <x v="509"/>
    <x v="4"/>
    <s v="UTILITARIO"/>
    <n v="2025"/>
    <x v="1"/>
    <x v="1"/>
    <s v="SUL"/>
    <s v="FLAVIO INACIO DA SILVA"/>
    <s v="TECNICO DE MANUTENCAO FO III"/>
    <s v="R$ 2.995,00"/>
    <n v="3087.5700000000006"/>
    <n v="3146.7400000000002"/>
    <n v="1728.06"/>
    <m/>
    <s v="22/04/2029"/>
    <x v="1"/>
    <n v="2995"/>
    <b v="0"/>
    <x v="7"/>
    <x v="4"/>
    <s v="ATIVO"/>
    <s v="17071"/>
  </r>
  <r>
    <x v="510"/>
    <x v="4"/>
    <s v="UTILITARIO"/>
    <n v="2025"/>
    <x v="1"/>
    <x v="1"/>
    <s v="SUL"/>
    <s v="MAYCON GABRIEL RODRIGUES"/>
    <s v="TECNICO DE MANUTENCAO FO I"/>
    <s v="R$ 2.995,00"/>
    <n v="2293.16"/>
    <n v="3260.14"/>
    <n v="1790.06"/>
    <m/>
    <s v="22/04/2029"/>
    <x v="1"/>
    <n v="2995"/>
    <b v="0"/>
    <x v="7"/>
    <x v="4"/>
    <s v="ATIVO"/>
    <s v="17071"/>
  </r>
  <r>
    <x v="511"/>
    <x v="47"/>
    <s v="4X4"/>
    <n v="2015"/>
    <x v="2"/>
    <x v="0"/>
    <s v="SUL"/>
    <s v="RODRIGO PILAR PAIM"/>
    <s v="TECNICO DE MANUTENCAO PI II"/>
    <s v="R$ 2.791,80"/>
    <n v="4159.4699999999993"/>
    <n v="2100"/>
    <n v="0"/>
    <m/>
    <s v="01/01/2030"/>
    <x v="1"/>
    <n v="2791.8"/>
    <b v="0"/>
    <x v="1"/>
    <x v="1"/>
    <s v="ATIVO"/>
    <s v="12081"/>
  </r>
  <r>
    <x v="512"/>
    <x v="4"/>
    <s v="UTILITARIO"/>
    <n v="2025"/>
    <x v="1"/>
    <x v="2"/>
    <s v="SUDESTE"/>
    <s v="FILIPE TADEU DE SOUZA COSTA"/>
    <s v="TECNICO DE FIBRA OPTICA II"/>
    <s v="R$ 2.995,00"/>
    <n v="1551.81"/>
    <n v="610"/>
    <n v="865"/>
    <m/>
    <s v="16/04/2029"/>
    <x v="1"/>
    <n v="2995"/>
    <b v="0"/>
    <x v="7"/>
    <x v="4"/>
    <s v="ATIVO"/>
    <s v="11021"/>
  </r>
  <r>
    <x v="513"/>
    <x v="4"/>
    <s v="UTILITARIO"/>
    <n v="2025"/>
    <x v="1"/>
    <x v="1"/>
    <s v="SUL"/>
    <s v="ADRIEL HENRIQUE DA SILVA E SILVA"/>
    <s v="TECNICO DE MANUTENCAO FO I"/>
    <s v="R$ 2.995,00"/>
    <n v="4036.4800000000005"/>
    <n v="3673.69"/>
    <n v="1439.08"/>
    <m/>
    <s v="10/04/2029"/>
    <x v="1"/>
    <n v="2995"/>
    <b v="0"/>
    <x v="7"/>
    <x v="4"/>
    <s v="ATIVO"/>
    <s v="12071"/>
  </r>
  <r>
    <x v="514"/>
    <x v="4"/>
    <s v="UTILITARIO"/>
    <n v="2025"/>
    <x v="1"/>
    <x v="2"/>
    <s v="SUDESTE"/>
    <s v="HENRIQUE NASCIMENTO SILVA"/>
    <s v="TECNICO MULTSKILL METALICO/FI"/>
    <s v="R$ 2.995,00"/>
    <n v="709.51"/>
    <n v="1031.54"/>
    <n v="936.5200000000001"/>
    <m/>
    <s v="14/04/2029"/>
    <x v="1"/>
    <n v="2995"/>
    <b v="0"/>
    <x v="7"/>
    <x v="4"/>
    <s v="ATIVO"/>
    <s v="11031"/>
  </r>
  <r>
    <x v="515"/>
    <x v="48"/>
    <s v="LEVE"/>
    <n v="2020"/>
    <x v="2"/>
    <x v="1"/>
    <s v="SUL"/>
    <s v="VALDINEI NARCISO DE NOVAIS"/>
    <s v="SUPERVISOR DE MANUTENCAO III"/>
    <s v="R$ 972,00"/>
    <n v="1589.82"/>
    <n v="1892.7600000000002"/>
    <n v="988.73"/>
    <m/>
    <s v="01/01/2030"/>
    <x v="1"/>
    <n v="972"/>
    <b v="0"/>
    <x v="1"/>
    <x v="1"/>
    <s v="ATIVO"/>
    <s v="17075"/>
  </r>
  <r>
    <x v="516"/>
    <x v="4"/>
    <s v="UTILITARIO"/>
    <n v="2025"/>
    <x v="1"/>
    <x v="2"/>
    <s v="SUDESTE"/>
    <s v="WAGNER FRANCISCO DE OLIVEIRA"/>
    <s v="ENCARREGADO"/>
    <s v="R$ 2.995,00"/>
    <n v="790"/>
    <n v="940"/>
    <n v="335"/>
    <m/>
    <s v="14/04/2029"/>
    <x v="1"/>
    <n v="2995"/>
    <b v="0"/>
    <x v="7"/>
    <x v="4"/>
    <s v="ATIVO"/>
    <s v="11021"/>
  </r>
  <r>
    <x v="517"/>
    <x v="3"/>
    <s v="LEVE"/>
    <n v="2010"/>
    <x v="2"/>
    <x v="10"/>
    <s v="CENTRO OESTE"/>
    <s v="WALTER DE SOUZA PONCIANO NETO"/>
    <s v="SUPERVISOR DE OPERACAO"/>
    <s v="R$ 2.000,00"/>
    <n v="899.05"/>
    <n v="1045.8800000000001"/>
    <n v="489.35"/>
    <m/>
    <s v="01/01/2030"/>
    <x v="1"/>
    <n v="2000"/>
    <b v="0"/>
    <x v="1"/>
    <x v="1"/>
    <s v="ATIVO"/>
    <s v="11015"/>
  </r>
  <r>
    <x v="518"/>
    <x v="4"/>
    <s v="UTILITARIO"/>
    <n v="2025"/>
    <x v="1"/>
    <x v="2"/>
    <s v="SUDESTE"/>
    <s v="MARCO ANTONIO CARVALHO CORREIA"/>
    <s v="CABISTA I"/>
    <s v="R$ 2.995,00"/>
    <n v="590"/>
    <n v="1370"/>
    <n v="750"/>
    <m/>
    <s v="14/04/2029"/>
    <x v="1"/>
    <n v="2995"/>
    <b v="0"/>
    <x v="7"/>
    <x v="4"/>
    <s v="ATIVO"/>
    <s v="11021"/>
  </r>
  <r>
    <x v="519"/>
    <x v="4"/>
    <s v="UTILITARIO"/>
    <n v="2025"/>
    <x v="1"/>
    <x v="6"/>
    <s v="CENTRO OESTE"/>
    <s v="CARLOS VINICIUS SOARES SOBRINHO"/>
    <s v="TECNICO DE FIBRA OPTICA II"/>
    <s v="R$ 2.995,00"/>
    <n v="1101.79"/>
    <n v="2990.1099999999992"/>
    <n v="1332.82"/>
    <m/>
    <s v="11/04/2029"/>
    <x v="1"/>
    <n v="2995"/>
    <b v="0"/>
    <x v="7"/>
    <x v="4"/>
    <s v="ATIVO"/>
    <s v="11021"/>
  </r>
  <r>
    <x v="520"/>
    <x v="4"/>
    <s v="UTILITARIO"/>
    <n v="2025"/>
    <x v="1"/>
    <x v="1"/>
    <s v="SUL"/>
    <s v="ACACIO IZAIAS DE SOUZA"/>
    <s v="TECNICO DE MANUTENCAO PI I"/>
    <s v="R$ 2.995,00"/>
    <n v="1975.3500000000001"/>
    <n v="2024.3000000000002"/>
    <n v="1033.82"/>
    <m/>
    <s v="10/04/2029"/>
    <x v="1"/>
    <n v="2995"/>
    <b v="0"/>
    <x v="7"/>
    <x v="4"/>
    <s v="ATIVO"/>
    <s v="12081"/>
  </r>
  <r>
    <x v="521"/>
    <x v="4"/>
    <s v="UTILITARIO"/>
    <n v="2025"/>
    <x v="1"/>
    <x v="0"/>
    <s v="SUL"/>
    <s v="CRISTOFER GOMES ABREU"/>
    <s v="TECNICO DE FIBRA OPTICA II"/>
    <s v="R$ 2.995,00"/>
    <n v="1860.48"/>
    <n v="1830.71"/>
    <n v="1200"/>
    <m/>
    <s v="10/04/2029"/>
    <x v="1"/>
    <n v="2995"/>
    <b v="0"/>
    <x v="7"/>
    <x v="4"/>
    <s v="ATIVO"/>
    <s v="11031"/>
  </r>
  <r>
    <x v="522"/>
    <x v="4"/>
    <s v="UTILITARIO"/>
    <n v="2025"/>
    <x v="1"/>
    <x v="2"/>
    <s v="SUDESTE"/>
    <s v="ANTONIO RODRIGUES DEZIDERIO"/>
    <s v="ENCARREGADO"/>
    <s v="R$ 2.995,00"/>
    <n v="1267.5399999999997"/>
    <n v="1914.21"/>
    <n v="754.41000000000008"/>
    <m/>
    <s v="10/04/2029"/>
    <x v="1"/>
    <n v="2995"/>
    <b v="0"/>
    <x v="7"/>
    <x v="4"/>
    <s v="ATIVO"/>
    <s v="11031"/>
  </r>
  <r>
    <x v="523"/>
    <x v="4"/>
    <s v="UTILITARIO"/>
    <n v="2025"/>
    <x v="1"/>
    <x v="2"/>
    <s v="SUDESTE"/>
    <s v="-"/>
    <s v="-"/>
    <s v="R$ 2.995,00"/>
    <n v="1630"/>
    <n v="1355"/>
    <n v="706"/>
    <m/>
    <s v="08/05/2029"/>
    <x v="1"/>
    <n v="2995"/>
    <b v="0"/>
    <x v="4"/>
    <x v="4"/>
    <s v="MANUTENÇÃO"/>
    <s v=""/>
  </r>
  <r>
    <x v="524"/>
    <x v="4"/>
    <s v="UTILITARIO"/>
    <n v="2025"/>
    <x v="1"/>
    <x v="1"/>
    <s v="SUL"/>
    <s v="RUBENS FERNANDO WESSNER SAMPAIO"/>
    <s v="TECNICO DE MANUTENCAO PI I"/>
    <s v="R$ 2.995,00"/>
    <n v="1937.4900000000002"/>
    <n v="1027.3999999999999"/>
    <n v="271.02"/>
    <m/>
    <s v="16/04/2029"/>
    <x v="1"/>
    <n v="2995"/>
    <b v="0"/>
    <x v="7"/>
    <x v="4"/>
    <s v="ATIVO"/>
    <s v="12081"/>
  </r>
  <r>
    <x v="525"/>
    <x v="5"/>
    <s v="LEVE"/>
    <n v="2025"/>
    <x v="1"/>
    <x v="15"/>
    <s v="NORDESTE"/>
    <s v="ANDRE LUIS SANTOS MARQUES"/>
    <s v="SUPERVISOR DE OPERACAO"/>
    <s v="R$ 2.108,00"/>
    <n v="920"/>
    <n v="1020"/>
    <n v="590"/>
    <m/>
    <s v="16/04/2029"/>
    <x v="1"/>
    <n v="2108"/>
    <b v="0"/>
    <x v="7"/>
    <x v="4"/>
    <s v="ATIVO"/>
    <s v="14015"/>
  </r>
  <r>
    <x v="526"/>
    <x v="4"/>
    <s v="UTILITARIO"/>
    <n v="2025"/>
    <x v="1"/>
    <x v="2"/>
    <s v="SUDESTE"/>
    <s v="VANDILSON LINS DE OLIVEIRA"/>
    <s v="CABISTA I"/>
    <s v="R$ 2.995,00"/>
    <n v="1448.44"/>
    <n v="1828.04"/>
    <n v="973.3"/>
    <m/>
    <s v="10/04/2029"/>
    <x v="1"/>
    <n v="2995"/>
    <b v="0"/>
    <x v="7"/>
    <x v="4"/>
    <s v="ATIVO"/>
    <s v="11021"/>
  </r>
  <r>
    <x v="527"/>
    <x v="4"/>
    <s v="UTILITARIO"/>
    <n v="2025"/>
    <x v="1"/>
    <x v="1"/>
    <s v="SUL"/>
    <s v="ALEX JOHANN"/>
    <s v="TECNICO DE MANUTENCAO FO II"/>
    <s v="R$ 2.995,00"/>
    <n v="3821.8"/>
    <n v="3977.8499999999995"/>
    <n v="1799.05"/>
    <m/>
    <s v="10/04/2029"/>
    <x v="1"/>
    <n v="2995"/>
    <b v="0"/>
    <x v="7"/>
    <x v="4"/>
    <s v="ATIVO"/>
    <s v="17071"/>
  </r>
  <r>
    <x v="528"/>
    <x v="4"/>
    <s v="UTILITARIO"/>
    <n v="2025"/>
    <x v="1"/>
    <x v="1"/>
    <s v="SUL"/>
    <s v="JOAO PEDRO PASTRO"/>
    <s v="TECNICO DE MANUTENCAO FO III"/>
    <s v="R$ 2.995,00"/>
    <n v="3215.54"/>
    <n v="4681.53"/>
    <n v="1898.0800000000002"/>
    <m/>
    <s v="10/04/2029"/>
    <x v="1"/>
    <n v="2995"/>
    <b v="0"/>
    <x v="7"/>
    <x v="4"/>
    <s v="ATIVO"/>
    <s v="17071"/>
  </r>
  <r>
    <x v="529"/>
    <x v="4"/>
    <s v="UTILITARIO"/>
    <n v="2025"/>
    <x v="1"/>
    <x v="1"/>
    <s v="SUL"/>
    <s v="CILMAR CHAGAS"/>
    <s v="ASSISTENTE TEC. DE MANUTENCAO DE PI III"/>
    <s v="R$ 2.995,00"/>
    <n v="2759.6699999999996"/>
    <n v="2234.6499999999996"/>
    <n v="1164.3499999999999"/>
    <m/>
    <s v="11/04/2029"/>
    <x v="1"/>
    <n v="2995"/>
    <b v="0"/>
    <x v="7"/>
    <x v="4"/>
    <s v="ATIVO"/>
    <s v="12081"/>
  </r>
  <r>
    <x v="530"/>
    <x v="4"/>
    <s v="UTILITARIO"/>
    <n v="2025"/>
    <x v="1"/>
    <x v="1"/>
    <s v="SUL"/>
    <s v="LEANDRO DOS SANTOS RIBEIRO"/>
    <s v="TECNICO DE MANUTENCAO FO II"/>
    <s v="R$ 2.995,00"/>
    <n v="2073.37"/>
    <n v="2994.2499999999995"/>
    <n v="1527.37"/>
    <m/>
    <s v="11/04/2029"/>
    <x v="1"/>
    <n v="2995"/>
    <b v="0"/>
    <x v="7"/>
    <x v="4"/>
    <s v="ATIVO"/>
    <s v="17071"/>
  </r>
  <r>
    <x v="531"/>
    <x v="16"/>
    <s v="LEVE"/>
    <n v="2017"/>
    <x v="2"/>
    <x v="6"/>
    <s v="CENTRO OESTE"/>
    <s v="EDINILSON REIS DOS ANJOS LEAL DO NASCIMENTO"/>
    <s v="INSTALADOR E REPARADOR DE FO"/>
    <s v="R$ 1.550,00"/>
    <n v="1280"/>
    <n v="1490"/>
    <n v="680"/>
    <m/>
    <s v="01/01/2030"/>
    <x v="1"/>
    <n v="1390.86"/>
    <b v="0"/>
    <x v="1"/>
    <x v="1"/>
    <s v="ATIVO"/>
    <s v="11015"/>
  </r>
  <r>
    <x v="532"/>
    <x v="5"/>
    <s v="LEVE"/>
    <n v="2025"/>
    <x v="1"/>
    <x v="12"/>
    <s v="SUDESTE"/>
    <s v="MARCO ANTONIO VENTURA DOS SANTOS"/>
    <s v="INSTALADOR E REPARADOR DE FO"/>
    <s v="R$ 2.108,00"/>
    <n v="1180.07"/>
    <n v="949.90000000000009"/>
    <n v="592.03"/>
    <m/>
    <s v="02/04/2029"/>
    <x v="1"/>
    <n v="2108"/>
    <b v="0"/>
    <x v="7"/>
    <x v="4"/>
    <s v="ATIVO"/>
    <s v="11011"/>
  </r>
  <r>
    <x v="533"/>
    <x v="5"/>
    <s v="LEVE"/>
    <n v="2025"/>
    <x v="1"/>
    <x v="10"/>
    <s v="CENTRO OESTE"/>
    <s v="REGINALDO MEDEIROS DA SILVA"/>
    <s v="SUPERVISOR DE MANUTENCAO II"/>
    <s v="R$ 2.108,00"/>
    <n v="950"/>
    <n v="260.11"/>
    <n v="500.36"/>
    <m/>
    <s v="02/04/2029"/>
    <x v="1"/>
    <n v="2108"/>
    <b v="0"/>
    <x v="7"/>
    <x v="4"/>
    <s v="ATIVO"/>
    <s v="12075"/>
  </r>
  <r>
    <x v="534"/>
    <x v="5"/>
    <s v="LEVE"/>
    <n v="2025"/>
    <x v="1"/>
    <x v="6"/>
    <s v="CENTRO OESTE"/>
    <s v="-"/>
    <s v="-"/>
    <s v="R$ 2.108,00"/>
    <n v="1753.4"/>
    <n v="294.53999999999996"/>
    <n v="0"/>
    <m/>
    <s v="01/04/2029"/>
    <x v="1"/>
    <n v="2108"/>
    <b v="0"/>
    <x v="7"/>
    <x v="4"/>
    <s v="ATIVO"/>
    <s v=""/>
  </r>
  <r>
    <x v="535"/>
    <x v="5"/>
    <s v="LEVE"/>
    <n v="2025"/>
    <x v="1"/>
    <x v="6"/>
    <s v="CENTRO OESTE"/>
    <s v="DERIC ALEXANDRE DA SILVA"/>
    <s v="INSTALADOR E REPARADOR DE FO"/>
    <s v="R$ 2.108,00"/>
    <n v="1420"/>
    <n v="1462.3"/>
    <n v="756.69"/>
    <m/>
    <s v="01/04/2029"/>
    <x v="1"/>
    <n v="2108"/>
    <b v="0"/>
    <x v="7"/>
    <x v="4"/>
    <s v="ATIVO"/>
    <s v="11011"/>
  </r>
  <r>
    <x v="536"/>
    <x v="5"/>
    <s v="LEVE"/>
    <n v="2025"/>
    <x v="1"/>
    <x v="6"/>
    <s v="CENTRO OESTE"/>
    <s v="RONALDO IMBUZEIRO GONCALO"/>
    <s v="INSTALADOR E REPARADOR DE FO"/>
    <s v="R$ 2.108,00"/>
    <n v="1360"/>
    <n v="1530"/>
    <n v="920"/>
    <m/>
    <s v="01/04/2029"/>
    <x v="1"/>
    <n v="2108"/>
    <b v="0"/>
    <x v="7"/>
    <x v="4"/>
    <s v="ATIVO"/>
    <s v="11011"/>
  </r>
  <r>
    <x v="537"/>
    <x v="5"/>
    <s v="LEVE"/>
    <n v="2025"/>
    <x v="1"/>
    <x v="2"/>
    <s v="SUDESTE"/>
    <s v="ISAIAS EMIDIO DE SOUZA JUNIOR"/>
    <s v="TECNICO DE FIBRA OPTICA II"/>
    <s v="R$ 2.108,00"/>
    <n v="895.15"/>
    <n v="1520"/>
    <n v="756"/>
    <m/>
    <s v="02/04/2029"/>
    <x v="1"/>
    <n v="2108"/>
    <b v="0"/>
    <x v="7"/>
    <x v="4"/>
    <s v="ATIVO"/>
    <s v="11021"/>
  </r>
  <r>
    <x v="538"/>
    <x v="5"/>
    <s v="LEVE"/>
    <n v="2025"/>
    <x v="1"/>
    <x v="2"/>
    <s v="SUDESTE"/>
    <s v="RODRIGO ARAGAO DE TULIO"/>
    <s v="TECNICO DE FIBRA OPTICA II"/>
    <s v="R$ 2.108,00"/>
    <n v="2130.1899999999996"/>
    <n v="2665.73"/>
    <n v="1049.4099999999999"/>
    <m/>
    <s v="03/04/2029"/>
    <x v="1"/>
    <n v="2108"/>
    <b v="0"/>
    <x v="7"/>
    <x v="4"/>
    <s v="ATIVO"/>
    <s v="11021"/>
  </r>
  <r>
    <x v="539"/>
    <x v="5"/>
    <s v="LEVE"/>
    <n v="2025"/>
    <x v="1"/>
    <x v="2"/>
    <s v="SUDESTE"/>
    <s v="BRUNO DIAS DOLORES"/>
    <s v="TECNICO MULTSKILL METALICO/FI"/>
    <s v="R$ 2.103,00"/>
    <n v="1357.04"/>
    <n v="1642.1000000000001"/>
    <n v="757.4"/>
    <m/>
    <s v="01/04/2029"/>
    <x v="1"/>
    <n v="2103"/>
    <b v="0"/>
    <x v="7"/>
    <x v="4"/>
    <s v="ATIVO"/>
    <s v="11011"/>
  </r>
  <r>
    <x v="540"/>
    <x v="13"/>
    <s v="LEVE"/>
    <n v="2025"/>
    <x v="1"/>
    <x v="9"/>
    <s v="SUDESTE"/>
    <s v="JEFFERSON ALVES DE SOUZA"/>
    <s v="GERENTE GERAL DE OPERACAO"/>
    <s v="R$ 3.043,00"/>
    <n v="893.14"/>
    <n v="1572.6"/>
    <n v="0"/>
    <m/>
    <s v="28/03/2029"/>
    <x v="1"/>
    <n v="3043"/>
    <b v="0"/>
    <x v="8"/>
    <x v="4"/>
    <s v="ATIVO"/>
    <s v="99538"/>
  </r>
  <r>
    <x v="541"/>
    <x v="29"/>
    <s v="LEVE"/>
    <n v="2019"/>
    <x v="2"/>
    <x v="6"/>
    <s v="CENTRO OESTE"/>
    <s v="CLEISSON JUNIOR HONORATO ANDRADE"/>
    <s v="INSTALADOR E REPARADOR DE FO"/>
    <s v="R$ 1.550,00"/>
    <n v="680"/>
    <n v="2310"/>
    <n v="838.1"/>
    <m/>
    <s v="01/01/2030"/>
    <x v="1"/>
    <n v="1390.86"/>
    <b v="0"/>
    <x v="1"/>
    <x v="1"/>
    <s v="ATIVO"/>
    <s v="11011"/>
  </r>
  <r>
    <x v="542"/>
    <x v="0"/>
    <s v="UTILITARIO"/>
    <n v="2009"/>
    <x v="2"/>
    <x v="4"/>
    <s v="CENTRO OESTE"/>
    <s v="GUILHERME DUTRA GARCIA"/>
    <s v="TECNICO DE FIBRA OPTICA IV"/>
    <s v="R$ 1.600,00"/>
    <n v="1270"/>
    <n v="1712.06"/>
    <n v="660"/>
    <m/>
    <s v="01/01/2030"/>
    <x v="1"/>
    <n v="1600"/>
    <b v="0"/>
    <x v="1"/>
    <x v="1"/>
    <s v="ATIVO"/>
    <s v="11021"/>
  </r>
  <r>
    <x v="543"/>
    <x v="38"/>
    <s v="LEVE"/>
    <n v="2022"/>
    <x v="2"/>
    <x v="10"/>
    <s v="CENTRO OESTE"/>
    <s v="DAVYS ROGÉRIO DA SILVA SANTOS"/>
    <s v="GERENTE"/>
    <s v="R$ 2.000,00"/>
    <n v="518.15"/>
    <n v="707.29"/>
    <n v="294.14"/>
    <m/>
    <s v="01/01/2030"/>
    <x v="1"/>
    <n v="2000"/>
    <b v="0"/>
    <x v="1"/>
    <x v="1"/>
    <s v="ATIVO"/>
    <s v="11015"/>
  </r>
  <r>
    <x v="544"/>
    <x v="30"/>
    <s v="UTILITARIO"/>
    <n v="2014"/>
    <x v="2"/>
    <x v="8"/>
    <s v="SUL"/>
    <s v="ANTONIO CARLOS BORBA"/>
    <s v="ASSISTENTE TEC. DE MANUTENCAO DE PI II"/>
    <s v="R$ 1.561,29"/>
    <n v="631.89"/>
    <n v="786.77"/>
    <n v="0"/>
    <m/>
    <s v="01/01/2030"/>
    <x v="1"/>
    <n v="1561.29"/>
    <b v="0"/>
    <x v="1"/>
    <x v="1"/>
    <s v="ATIVO"/>
    <s v="12081"/>
  </r>
  <r>
    <x v="545"/>
    <x v="49"/>
    <s v="LEVE"/>
    <n v="2017"/>
    <x v="2"/>
    <x v="9"/>
    <s v="SUDESTE"/>
    <s v="RAFAEL LOPES DA SILVA"/>
    <s v="GERENTE"/>
    <s v="R$ 2.000,00"/>
    <n v="1248.7"/>
    <n v="1915.6"/>
    <n v="511.93999999999994"/>
    <m/>
    <s v="01/01/2030"/>
    <x v="1"/>
    <n v="2000"/>
    <b v="0"/>
    <x v="1"/>
    <x v="1"/>
    <s v="ATIVO"/>
    <s v="11015"/>
  </r>
  <r>
    <x v="546"/>
    <x v="5"/>
    <s v="LEVE"/>
    <n v="2025"/>
    <x v="1"/>
    <x v="2"/>
    <s v="SUDESTE"/>
    <s v="WANDERLEI RIBEIRO"/>
    <s v="TECNICO MULTSKILL METALICO/FI"/>
    <s v="R$ 2.134,00"/>
    <n v="1292.9299999999998"/>
    <n v="1681.6699999999998"/>
    <n v="997.66"/>
    <m/>
    <s v="18/02/2029"/>
    <x v="1"/>
    <n v="2134"/>
    <b v="0"/>
    <x v="9"/>
    <x v="4"/>
    <s v="ATIVO"/>
    <s v="11011"/>
  </r>
  <r>
    <x v="547"/>
    <x v="5"/>
    <s v="LEVE"/>
    <n v="2025"/>
    <x v="2"/>
    <x v="11"/>
    <s v="NORTE"/>
    <s v="VANDRIANE DA SILVA PEREIRA"/>
    <s v="COORDENADOR DE LOGISTICA"/>
    <s v="R$ 850,00"/>
    <n v="821.81"/>
    <n v="1101.3699999999999"/>
    <n v="460"/>
    <m/>
    <s v="01/01/2030"/>
    <x v="1"/>
    <n v="850"/>
    <b v="0"/>
    <x v="1"/>
    <x v="1"/>
    <s v="ATIVO"/>
    <s v="99568"/>
  </r>
  <r>
    <x v="548"/>
    <x v="50"/>
    <s v="SUV"/>
    <n v="2009"/>
    <x v="2"/>
    <x v="11"/>
    <s v="NORTE"/>
    <s v="EDNEI CORREA COSTA"/>
    <s v="TECNICO DE SEGURANCA DO TRABALHO JR"/>
    <s v="R$ 850,00"/>
    <n v="919.12"/>
    <n v="329.99"/>
    <n v="589.99"/>
    <m/>
    <s v="01/01/2030"/>
    <x v="1"/>
    <n v="850"/>
    <b v="0"/>
    <x v="1"/>
    <x v="1"/>
    <s v="ATIVO"/>
    <s v="99678"/>
  </r>
  <r>
    <x v="549"/>
    <x v="3"/>
    <s v="LEVE"/>
    <n v="2025"/>
    <x v="2"/>
    <x v="10"/>
    <s v="CENTRO OESTE"/>
    <s v="CRISTIANO DE CARVALHO MIGUEL"/>
    <s v="INSTALADOR E REPARADOR DE FO"/>
    <s v="R$ 1.500,00"/>
    <n v="1123"/>
    <n v="1266"/>
    <n v="630"/>
    <m/>
    <s v="01/01/2030"/>
    <x v="1"/>
    <n v="1390.86"/>
    <b v="0"/>
    <x v="1"/>
    <x v="1"/>
    <s v="ATIVO"/>
    <s v="11011"/>
  </r>
  <r>
    <x v="550"/>
    <x v="5"/>
    <s v="LEVE"/>
    <n v="2025"/>
    <x v="1"/>
    <x v="12"/>
    <s v="SUDESTE"/>
    <s v="DIERLE NEVES FRAGA"/>
    <s v="INSTALADOR E REPARADOR DE FO"/>
    <s v="R$ 2.194,00"/>
    <n v="1050.21"/>
    <n v="1099.2"/>
    <n v="445.64"/>
    <m/>
    <s v="17/02/2029"/>
    <x v="1"/>
    <n v="2194"/>
    <b v="0"/>
    <x v="9"/>
    <x v="4"/>
    <s v="ATIVO"/>
    <s v="11011"/>
  </r>
  <r>
    <x v="551"/>
    <x v="0"/>
    <s v="UTILITARIO"/>
    <n v="2025"/>
    <x v="1"/>
    <x v="8"/>
    <s v="SUL"/>
    <s v="RODRIGO LOPES PORTO"/>
    <s v="TECNICO DE MANUTENCAO PI I"/>
    <s v="R$ 2.467,00"/>
    <n v="2943.97"/>
    <n v="1760"/>
    <n v="1729.95"/>
    <m/>
    <s v="21/03/2029"/>
    <x v="1"/>
    <n v="2467"/>
    <b v="0"/>
    <x v="8"/>
    <x v="4"/>
    <s v="ATIVO"/>
    <s v="12081"/>
  </r>
  <r>
    <x v="552"/>
    <x v="0"/>
    <s v="UTILITARIO"/>
    <n v="2025"/>
    <x v="1"/>
    <x v="2"/>
    <s v="SUDESTE"/>
    <s v="CARLOS EDUARDO BARBOSA DA SILVA"/>
    <s v="ENCARREGADO"/>
    <s v="R$ 2.467,00"/>
    <n v="1095.6300000000001"/>
    <n v="1814.3300000000002"/>
    <n v="652.43000000000006"/>
    <m/>
    <s v="11/02/2029"/>
    <x v="1"/>
    <n v="2467"/>
    <b v="0"/>
    <x v="9"/>
    <x v="4"/>
    <s v="ATIVO"/>
    <s v="11031"/>
  </r>
  <r>
    <x v="553"/>
    <x v="0"/>
    <s v="UTILITARIO"/>
    <n v="2025"/>
    <x v="1"/>
    <x v="2"/>
    <s v="SUDESTE"/>
    <s v="THIAGO PINHEIRO NUNES"/>
    <s v="TECNICO DE FIBRA OPTICA III"/>
    <s v="R$ 2.467,00"/>
    <n v="1727.6100000000001"/>
    <n v="1952.6999999999998"/>
    <n v="1093.74"/>
    <m/>
    <s v="21/03/2029"/>
    <x v="1"/>
    <n v="2467"/>
    <b v="0"/>
    <x v="8"/>
    <x v="4"/>
    <s v="ATIVO"/>
    <s v="11021"/>
  </r>
  <r>
    <x v="554"/>
    <x v="5"/>
    <s v="LEVE"/>
    <n v="2025"/>
    <x v="1"/>
    <x v="12"/>
    <s v="SUDESTE"/>
    <s v="ANTONIO BERTULINO TEIXEIRA NETO"/>
    <s v="INSTALADOR E REPARADOR DE FO"/>
    <s v="R$ 2.194,00"/>
    <n v="249.51"/>
    <n v="427.48"/>
    <n v="1108.72"/>
    <m/>
    <s v="19/02/2029"/>
    <x v="1"/>
    <n v="2194"/>
    <b v="0"/>
    <x v="9"/>
    <x v="4"/>
    <s v="ATIVO"/>
    <s v="11011"/>
  </r>
  <r>
    <x v="555"/>
    <x v="5"/>
    <s v="LEVE"/>
    <n v="2025"/>
    <x v="1"/>
    <x v="2"/>
    <s v="SUDESTE"/>
    <s v="VICTOR FERREIRA DOS SANTOS"/>
    <s v="TECNICO DE FIBRA OPTICA III"/>
    <s v="R$ 2.194,00"/>
    <n v="1626.1999999999998"/>
    <n v="1592.3100000000002"/>
    <n v="921.29000000000008"/>
    <m/>
    <s v="17/02/2029"/>
    <x v="1"/>
    <n v="2194"/>
    <b v="0"/>
    <x v="9"/>
    <x v="4"/>
    <s v="ATIVO"/>
    <s v="11021"/>
  </r>
  <r>
    <x v="556"/>
    <x v="5"/>
    <s v="LEVE"/>
    <n v="2025"/>
    <x v="1"/>
    <x v="2"/>
    <s v="SUDESTE"/>
    <s v="ALEXANDRE VANDER MARQUES"/>
    <s v="TECNICO DE FIBRA OPTICA I"/>
    <s v="R$ 2.194,00"/>
    <n v="1654.09"/>
    <n v="1698.38"/>
    <n v="886"/>
    <m/>
    <s v="20/02/2029"/>
    <x v="1"/>
    <n v="2194"/>
    <b v="0"/>
    <x v="9"/>
    <x v="4"/>
    <s v="ATIVO"/>
    <s v="11021"/>
  </r>
  <r>
    <x v="557"/>
    <x v="5"/>
    <s v="LEVE"/>
    <n v="2025"/>
    <x v="1"/>
    <x v="12"/>
    <s v="SUDESTE"/>
    <s v="RAUL DE CARVALHO MOREIRA"/>
    <s v="TECNICO DE FIBRA OPTICA V"/>
    <s v="R$ 2.194,00"/>
    <n v="619.94000000000005"/>
    <n v="1039.95"/>
    <n v="519.58000000000004"/>
    <m/>
    <s v="14/02/2029"/>
    <x v="1"/>
    <n v="2194"/>
    <b v="0"/>
    <x v="9"/>
    <x v="4"/>
    <s v="ATIVO"/>
    <s v="11021"/>
  </r>
  <r>
    <x v="558"/>
    <x v="5"/>
    <s v="LEVE"/>
    <n v="2025"/>
    <x v="1"/>
    <x v="12"/>
    <s v="SUDESTE"/>
    <s v="ANTONY JANN BATISTA GOMES MOREIRA"/>
    <s v="INSTALADOR E REPARADOR DE FO"/>
    <s v="R$ 2.194,00"/>
    <n v="720.48"/>
    <n v="986.97"/>
    <n v="452.32000000000005"/>
    <m/>
    <s v="12/02/2029"/>
    <x v="1"/>
    <n v="2194"/>
    <b v="0"/>
    <x v="9"/>
    <x v="4"/>
    <s v="ATIVO"/>
    <s v="11011"/>
  </r>
  <r>
    <x v="559"/>
    <x v="5"/>
    <s v="LEVE"/>
    <n v="2025"/>
    <x v="1"/>
    <x v="12"/>
    <s v="SUDESTE"/>
    <s v="GIERLISSON VIANA PEREIRA"/>
    <s v="INSTALADOR E REPARADOR DE FO"/>
    <s v="R$ 2.194,00"/>
    <n v="1163.7"/>
    <n v="1226.7099999999998"/>
    <n v="736.29"/>
    <m/>
    <s v="25/02/2029"/>
    <x v="1"/>
    <n v="2194"/>
    <b v="0"/>
    <x v="9"/>
    <x v="4"/>
    <s v="ATIVO"/>
    <s v="11011"/>
  </r>
  <r>
    <x v="560"/>
    <x v="5"/>
    <s v="LEVE"/>
    <n v="2025"/>
    <x v="1"/>
    <x v="12"/>
    <s v="SUDESTE"/>
    <s v="JOSE VITOR DE DEUS MARTINS"/>
    <s v="INSTALADOR E REPARADOR DE FO"/>
    <s v="R$ 2.194,00"/>
    <n v="1538.17"/>
    <n v="1548.2299999999998"/>
    <n v="649.54"/>
    <m/>
    <s v="18/02/2029"/>
    <x v="1"/>
    <n v="2194"/>
    <b v="0"/>
    <x v="9"/>
    <x v="4"/>
    <s v="ATIVO"/>
    <s v="11011"/>
  </r>
  <r>
    <x v="561"/>
    <x v="5"/>
    <s v="LEVE"/>
    <n v="2025"/>
    <x v="1"/>
    <x v="2"/>
    <s v="SUDESTE"/>
    <s v="JOSELITO PLACIDO DA SILVA"/>
    <s v="TECNICO MULTSKILL METALICO/FI"/>
    <s v="R$ 2.194,00"/>
    <n v="929.22"/>
    <n v="1036.69"/>
    <n v="429.96000000000004"/>
    <m/>
    <s v="21/02/2029"/>
    <x v="1"/>
    <n v="2194"/>
    <b v="0"/>
    <x v="9"/>
    <x v="4"/>
    <s v="ATIVO"/>
    <s v="11011"/>
  </r>
  <r>
    <x v="562"/>
    <x v="5"/>
    <s v="LEVE"/>
    <n v="2025"/>
    <x v="1"/>
    <x v="2"/>
    <s v="SUDESTE"/>
    <s v="EDGAR KLAYTON DA CRUZ CAVALCANTE DE SOUZA"/>
    <s v="TECNICO MULTSKILL METALICO/FI"/>
    <s v="R$ 2.194,00"/>
    <n v="1015"/>
    <n v="1100.45"/>
    <n v="419"/>
    <m/>
    <s v="21/02/2029"/>
    <x v="1"/>
    <n v="2194"/>
    <b v="0"/>
    <x v="9"/>
    <x v="4"/>
    <s v="ATIVO"/>
    <s v="14011"/>
  </r>
  <r>
    <x v="563"/>
    <x v="5"/>
    <s v="LEVE"/>
    <n v="2025"/>
    <x v="1"/>
    <x v="2"/>
    <s v="SUDESTE"/>
    <s v="RAPHAEL PANTOLFI DE LIRA ARRUDA"/>
    <s v="TECNICO MULTSKILL METALICO/FI"/>
    <s v="R$ 2.194,00"/>
    <n v="876.33999999999992"/>
    <n v="469.64"/>
    <n v="415.65"/>
    <m/>
    <s v="21/02/2029"/>
    <x v="1"/>
    <n v="2194"/>
    <b v="0"/>
    <x v="9"/>
    <x v="4"/>
    <s v="ATIVO"/>
    <s v="11011"/>
  </r>
  <r>
    <x v="564"/>
    <x v="5"/>
    <s v="LEVE"/>
    <n v="2025"/>
    <x v="1"/>
    <x v="2"/>
    <s v="SUDESTE"/>
    <s v="LINCON DA SILVA SANTOS"/>
    <s v="TECNICO MULTSKILL METALICO/FI"/>
    <s v="R$ 2.194,00"/>
    <n v="1291"/>
    <n v="1375"/>
    <n v="600"/>
    <m/>
    <s v="18/02/2029"/>
    <x v="1"/>
    <n v="2194"/>
    <b v="0"/>
    <x v="9"/>
    <x v="4"/>
    <s v="ATIVO"/>
    <s v="14011"/>
  </r>
  <r>
    <x v="565"/>
    <x v="5"/>
    <s v="LEVE"/>
    <n v="2025"/>
    <x v="1"/>
    <x v="2"/>
    <s v="SUDESTE"/>
    <s v="RAFAEL DA SILVA ALMEIDA GIOVANI"/>
    <s v="TECNICO MULTSKILL METALICO/FI"/>
    <s v="R$ 2.194,00"/>
    <n v="643.34"/>
    <n v="1183.7"/>
    <n v="679.09"/>
    <m/>
    <s v="21/02/2029"/>
    <x v="1"/>
    <n v="2194"/>
    <b v="0"/>
    <x v="9"/>
    <x v="4"/>
    <s v="ATIVO"/>
    <s v="14011"/>
  </r>
  <r>
    <x v="566"/>
    <x v="5"/>
    <s v="LEVE"/>
    <n v="2025"/>
    <x v="1"/>
    <x v="2"/>
    <s v="SUDESTE"/>
    <s v="OSVALDO JOSE DO NASCIMENTO"/>
    <s v="TECNICO MULTSKILL METALICO/FI"/>
    <s v="R$ 2.194,00"/>
    <n v="712.85"/>
    <n v="1013.5"/>
    <n v="493.70000000000005"/>
    <m/>
    <s v="21/02/2029"/>
    <x v="1"/>
    <n v="2194"/>
    <b v="0"/>
    <x v="9"/>
    <x v="4"/>
    <s v="ATIVO"/>
    <s v="11011"/>
  </r>
  <r>
    <x v="567"/>
    <x v="5"/>
    <s v="LEVE"/>
    <n v="2025"/>
    <x v="1"/>
    <x v="6"/>
    <s v="CENTRO OESTE"/>
    <s v="WANDERLEY MARQUES PEREIRA"/>
    <s v="TECNICO DE FIBRA OPTICA II"/>
    <s v="R$ 2.194,00"/>
    <n v="1288.45"/>
    <n v="1267.5"/>
    <n v="722.36"/>
    <m/>
    <s v="21/02/2029"/>
    <x v="1"/>
    <n v="2194"/>
    <b v="0"/>
    <x v="9"/>
    <x v="4"/>
    <s v="ATIVO"/>
    <s v="11021"/>
  </r>
  <r>
    <x v="568"/>
    <x v="51"/>
    <s v="4X4"/>
    <n v="2019"/>
    <x v="2"/>
    <x v="1"/>
    <s v="SUL"/>
    <s v="SELMO CHAGAS"/>
    <s v="SUPERVISOR DE OPERACAO DE PI I"/>
    <s v="R$ 972,00"/>
    <n v="1078.43"/>
    <n v="720"/>
    <n v="480"/>
    <m/>
    <s v="01/01/2030"/>
    <x v="1"/>
    <n v="972"/>
    <b v="0"/>
    <x v="1"/>
    <x v="1"/>
    <s v="ATIVO"/>
    <s v="12085"/>
  </r>
  <r>
    <x v="569"/>
    <x v="5"/>
    <s v="LEVE"/>
    <n v="2025"/>
    <x v="1"/>
    <x v="10"/>
    <s v="CENTRO OESTE"/>
    <s v="RAMILSON PEREIRA DE FIGUEIREDO"/>
    <s v="SUPERVISOR DE MANUTENCAO II"/>
    <s v="R$ 2.194,00"/>
    <n v="1253.57"/>
    <n v="1308"/>
    <n v="300"/>
    <m/>
    <s v="14/02/2029"/>
    <x v="1"/>
    <n v="2194"/>
    <b v="0"/>
    <x v="9"/>
    <x v="4"/>
    <s v="ATIVO"/>
    <s v="11025"/>
  </r>
  <r>
    <x v="570"/>
    <x v="5"/>
    <s v="LEVE"/>
    <n v="2025"/>
    <x v="1"/>
    <x v="1"/>
    <s v="SUL"/>
    <s v="ETSON LUIZ PEREIRA DOS SANTOS"/>
    <s v="SUPERVISOR DE MANUTENCAO III"/>
    <s v="R$ 2.194,00"/>
    <n v="178.92"/>
    <n v="183.6"/>
    <n v="535.42999999999995"/>
    <m/>
    <s v="18/02/2029"/>
    <x v="1"/>
    <n v="2194"/>
    <b v="0"/>
    <x v="9"/>
    <x v="4"/>
    <s v="ATIVO"/>
    <s v="12075"/>
  </r>
  <r>
    <x v="571"/>
    <x v="5"/>
    <s v="LEVE"/>
    <n v="2025"/>
    <x v="1"/>
    <x v="9"/>
    <s v="SUDESTE"/>
    <s v="ROMERO GUEDES FREIRE"/>
    <s v="SUPERVISOR DE OPERACAO CASA CLIENTE"/>
    <s v="R$ 2.194,00"/>
    <n v="1801.4900000000002"/>
    <n v="866.23"/>
    <n v="1023.9"/>
    <m/>
    <s v="13/02/2029"/>
    <x v="1"/>
    <n v="2194"/>
    <b v="0"/>
    <x v="9"/>
    <x v="4"/>
    <s v="ATIVO"/>
    <s v="11015"/>
  </r>
  <r>
    <x v="572"/>
    <x v="5"/>
    <s v="LEVE"/>
    <n v="2025"/>
    <x v="1"/>
    <x v="12"/>
    <s v="SUDESTE"/>
    <s v="DOUGLAS RAPHAEL ALFERES HOLIK"/>
    <s v="INSTALADOR E REPARADOR DE FO"/>
    <s v="R$ 2.194,00"/>
    <n v="594.86"/>
    <n v="775.37999999999988"/>
    <n v="543.37"/>
    <m/>
    <s v="12/02/2029"/>
    <x v="1"/>
    <n v="2194"/>
    <b v="0"/>
    <x v="9"/>
    <x v="4"/>
    <s v="ATIVO"/>
    <s v="11011"/>
  </r>
  <r>
    <x v="573"/>
    <x v="29"/>
    <s v="LEVE"/>
    <n v="2022"/>
    <x v="2"/>
    <x v="6"/>
    <s v="CENTRO OESTE"/>
    <s v="DAVID SOARES DOS SANTOS FILHO"/>
    <s v="INSTALADOR E REPARADOR DE FO"/>
    <s v="R$ 1.553,56"/>
    <n v="1845.04"/>
    <n v="1410"/>
    <n v="785.97"/>
    <m/>
    <s v="01/01/2030"/>
    <x v="1"/>
    <n v="1553.56"/>
    <b v="0"/>
    <x v="1"/>
    <x v="1"/>
    <s v="ATIVO"/>
    <s v="11011"/>
  </r>
  <r>
    <x v="574"/>
    <x v="8"/>
    <s v="LEVE"/>
    <n v="2012"/>
    <x v="2"/>
    <x v="0"/>
    <s v="SUL"/>
    <s v="GILSON OMAR COUTO DA SILVA"/>
    <s v="SUPERVISOR DE OPERACAO DE PI II"/>
    <s v="R$ 1.005,05"/>
    <n v="391.07"/>
    <n v="1011.8900000000001"/>
    <n v="863.13000000000011"/>
    <m/>
    <s v="01/01/2030"/>
    <x v="1"/>
    <n v="949.21"/>
    <b v="0"/>
    <x v="1"/>
    <x v="1"/>
    <s v="ATIVO"/>
    <s v="12085"/>
  </r>
  <r>
    <x v="575"/>
    <x v="5"/>
    <s v="LEVE"/>
    <n v="2025"/>
    <x v="1"/>
    <x v="15"/>
    <s v="NORDESTE"/>
    <s v="RAIMUNDO MOREIRA DA SILVA"/>
    <s v="TECNICO MULTSKILL FO"/>
    <s v="R$ 2.194,00"/>
    <n v="1109.3800000000001"/>
    <n v="1273.22"/>
    <n v="680.09999999999991"/>
    <m/>
    <s v="13/02/2029"/>
    <x v="1"/>
    <n v="2194"/>
    <b v="0"/>
    <x v="9"/>
    <x v="4"/>
    <s v="ATIVO"/>
    <s v="14011"/>
  </r>
  <r>
    <x v="576"/>
    <x v="0"/>
    <s v="UTILITARIO"/>
    <n v="2025"/>
    <x v="1"/>
    <x v="2"/>
    <s v="SUDESTE"/>
    <s v="FROTAS DE VEÍCULOS SAO PAULO"/>
    <s v="PARCEIRO"/>
    <s v="R$ 2.467,00"/>
    <n v="1554.74"/>
    <n v="841.51"/>
    <n v="1735.3600000000001"/>
    <m/>
    <s v="11/02/2029"/>
    <x v="1"/>
    <n v="2467"/>
    <b v="0"/>
    <x v="9"/>
    <x v="4"/>
    <s v="PATIO"/>
    <s v="99628"/>
  </r>
  <r>
    <x v="577"/>
    <x v="5"/>
    <s v="LEVE"/>
    <n v="2025"/>
    <x v="1"/>
    <x v="15"/>
    <s v="NORDESTE"/>
    <s v="WENDEL DOS SANTOS RODRIGUES"/>
    <s v="TECNICO MULTSKILL FO"/>
    <s v="R$ 1.824,00"/>
    <n v="1040"/>
    <n v="1270"/>
    <n v="620"/>
    <m/>
    <s v="11/02/2029"/>
    <x v="1"/>
    <n v="1824"/>
    <b v="0"/>
    <x v="9"/>
    <x v="4"/>
    <s v="ATIVO"/>
    <s v="14011"/>
  </r>
  <r>
    <x v="578"/>
    <x v="13"/>
    <s v="LEVE"/>
    <n v="2024"/>
    <x v="2"/>
    <x v="10"/>
    <s v="CENTRO OESTE"/>
    <s v="JOSE WILSON VIANA DE SOUZA"/>
    <s v="INSTALADOR E REPARADOR DE FO"/>
    <s v="R$ 1.500,00"/>
    <n v="862.14"/>
    <n v="860"/>
    <n v="430"/>
    <m/>
    <s v="01/01/2030"/>
    <x v="1"/>
    <n v="1390.98"/>
    <b v="0"/>
    <x v="1"/>
    <x v="1"/>
    <s v="ATIVO"/>
    <s v="11011"/>
  </r>
  <r>
    <x v="579"/>
    <x v="52"/>
    <s v="SUV"/>
    <n v="2022"/>
    <x v="2"/>
    <x v="10"/>
    <s v="CENTRO OESTE"/>
    <s v="WOLNEY HENRIQUE CARDOSO ALVES"/>
    <s v="TECNICO DE SEGURANCA DO TRABALHO JR"/>
    <s v="R$ 1.500,00"/>
    <n v="150"/>
    <n v="750"/>
    <n v="600"/>
    <m/>
    <s v="01/01/2030"/>
    <x v="1"/>
    <n v="1390.98"/>
    <b v="0"/>
    <x v="1"/>
    <x v="1"/>
    <s v="ATIVO"/>
    <s v="99678"/>
  </r>
  <r>
    <x v="580"/>
    <x v="5"/>
    <s v="LEVE"/>
    <n v="2025"/>
    <x v="1"/>
    <x v="2"/>
    <s v="SUDESTE"/>
    <s v="DEIVE TOMAS ALVES"/>
    <s v="TECNICO MULTSKILL METALICO/FI"/>
    <s v="R$ 1.824,00"/>
    <n v="1038"/>
    <n v="1005"/>
    <n v="569.97"/>
    <m/>
    <s v="05/11/2028"/>
    <x v="1"/>
    <n v="1933.72"/>
    <b v="0"/>
    <x v="10"/>
    <x v="5"/>
    <s v="ATIVO"/>
    <s v="14011"/>
  </r>
  <r>
    <x v="581"/>
    <x v="0"/>
    <s v="UTILITARIO"/>
    <n v="2025"/>
    <x v="1"/>
    <x v="15"/>
    <s v="NORDESTE"/>
    <s v="PEDRO CELESTINO PINHEIRO FILHO"/>
    <s v="TECNICO DE FIBRA OPTICA I"/>
    <s v="R$ 2.467,00"/>
    <n v="1148.08"/>
    <n v="1749.8200000000002"/>
    <n v="934.11"/>
    <m/>
    <s v="21/01/2029"/>
    <x v="1"/>
    <n v="2467"/>
    <b v="0"/>
    <x v="1"/>
    <x v="4"/>
    <s v="ATIVO"/>
    <s v="14021"/>
  </r>
  <r>
    <x v="582"/>
    <x v="5"/>
    <s v="LEVE"/>
    <n v="2025"/>
    <x v="1"/>
    <x v="11"/>
    <s v="NORTE"/>
    <s v="CLODOMIR XAVIER PINHEIRO"/>
    <s v="SUPERVISOR DE MANUTENCAO III"/>
    <s v="R$ 1.953,00"/>
    <n v="1159.9099999999999"/>
    <n v="1534.44"/>
    <n v="639.51"/>
    <m/>
    <s v="15/01/2029"/>
    <x v="1"/>
    <n v="1953"/>
    <b v="0"/>
    <x v="1"/>
    <x v="4"/>
    <s v="ATIVO"/>
    <s v="11025"/>
  </r>
  <r>
    <x v="583"/>
    <x v="2"/>
    <s v="LEVE"/>
    <n v="2025"/>
    <x v="2"/>
    <x v="10"/>
    <s v="CENTRO OESTE"/>
    <s v="ALESSANDRO AVELINO DE SOUZA"/>
    <s v="SUPERVISOR DE OPERACAO"/>
    <s v="R$ 2.000,00"/>
    <n v="1123"/>
    <n v="420"/>
    <n v="560"/>
    <m/>
    <s v="01/01/2030"/>
    <x v="1"/>
    <n v="2000"/>
    <b v="0"/>
    <x v="1"/>
    <x v="1"/>
    <s v="ATIVO"/>
    <s v="11015"/>
  </r>
  <r>
    <x v="584"/>
    <x v="16"/>
    <s v="LEVE"/>
    <n v="2025"/>
    <x v="1"/>
    <x v="2"/>
    <s v="SUDESTE"/>
    <s v="LETICIA LOUREIRO UTIUMI"/>
    <s v="COORDENADOR DE MEDICAO"/>
    <s v="R$ 2.497,00"/>
    <n v="1173.99"/>
    <n v="1329.9699999999998"/>
    <n v="840.24"/>
    <m/>
    <s v="22/01/2029"/>
    <x v="1"/>
    <n v="2497"/>
    <b v="0"/>
    <x v="1"/>
    <x v="4"/>
    <s v="ATIVO"/>
    <s v="99928"/>
  </r>
  <r>
    <x v="585"/>
    <x v="4"/>
    <s v="UTILITARIO"/>
    <n v="2025"/>
    <x v="1"/>
    <x v="11"/>
    <s v="NORTE"/>
    <s v="FROTAS DE VEÍCULOS MANAUS"/>
    <s v="PARCEIRO"/>
    <s v="R$ 2.847,00"/>
    <n v="884.41999999999985"/>
    <n v="753.2"/>
    <n v="570.02"/>
    <m/>
    <s v="15/01/2029"/>
    <x v="1"/>
    <n v="2847"/>
    <b v="0"/>
    <x v="1"/>
    <x v="4"/>
    <s v="ATIVO"/>
    <s v="99628"/>
  </r>
  <r>
    <x v="586"/>
    <x v="33"/>
    <s v="VAN"/>
    <n v="2025"/>
    <x v="1"/>
    <x v="7"/>
    <s v="CENTRO OESTE"/>
    <s v="MARCELO SOARES DE MELO"/>
    <s v="ALMOXARIFE I"/>
    <s v="R$ 5.985,00"/>
    <n v="5235.99"/>
    <n v="5574.8"/>
    <n v="3847.14"/>
    <m/>
    <s v="03/01/2028"/>
    <x v="1"/>
    <n v="5985"/>
    <b v="0"/>
    <x v="1"/>
    <x v="5"/>
    <s v="ATIVO"/>
    <s v="99568"/>
  </r>
  <r>
    <x v="587"/>
    <x v="16"/>
    <s v="LEVE"/>
    <n v="2025"/>
    <x v="1"/>
    <x v="4"/>
    <s v="CENTRO OESTE"/>
    <s v="MAGNO ADRIANO GONCALVES DA SILVA"/>
    <s v="GERENTE"/>
    <s v="R$ 2.400,00"/>
    <n v="2734.4399999999996"/>
    <n v="3520.54"/>
    <n v="1563.67"/>
    <m/>
    <s v="23/12/2028"/>
    <x v="1"/>
    <n v="2400"/>
    <b v="0"/>
    <x v="11"/>
    <x v="5"/>
    <s v="ATIVO"/>
    <s v="11011"/>
  </r>
  <r>
    <x v="588"/>
    <x v="0"/>
    <s v="UTILITARIO"/>
    <n v="2025"/>
    <x v="1"/>
    <x v="2"/>
    <s v="SUDESTE"/>
    <s v="LOGÍSTICA E ALMOXARIFADO SAO PAULO"/>
    <s v="PARCEIRO"/>
    <s v="R$ 2.467,00"/>
    <n v="923.43999999999994"/>
    <n v="2260.54"/>
    <n v="1435.94"/>
    <m/>
    <s v="12/12/2028"/>
    <x v="1"/>
    <n v="2467"/>
    <b v="0"/>
    <x v="11"/>
    <x v="5"/>
    <s v="ATIVO"/>
    <s v="99568"/>
  </r>
  <r>
    <x v="589"/>
    <x v="3"/>
    <s v="LEVE"/>
    <n v="2023"/>
    <x v="2"/>
    <x v="2"/>
    <s v="SUDESTE"/>
    <s v="DOUGLAS DE MELO SANCHEZ"/>
    <s v="GERENTE OPERACAO SR"/>
    <s v="R$ 2.000,00"/>
    <n v="1073.33"/>
    <n v="1151.94"/>
    <n v="1057.27"/>
    <m/>
    <s v="01/01/2030"/>
    <x v="1"/>
    <n v="2000"/>
    <b v="0"/>
    <x v="1"/>
    <x v="1"/>
    <s v="ATIVO"/>
    <s v="99538"/>
  </r>
  <r>
    <x v="590"/>
    <x v="5"/>
    <s v="LEVE"/>
    <n v="2025"/>
    <x v="1"/>
    <x v="11"/>
    <s v="NORTE"/>
    <s v="ANDRE DE LIMA CASTRO"/>
    <s v="INSTALADOR E REPARADOR DE FO"/>
    <s v="R$ 1.953,00"/>
    <n v="1058.78"/>
    <n v="1279.97"/>
    <n v="310"/>
    <m/>
    <s v="18/12/2028"/>
    <x v="1"/>
    <n v="1953"/>
    <b v="0"/>
    <x v="11"/>
    <x v="5"/>
    <s v="ATIVO"/>
    <s v="11011"/>
  </r>
  <r>
    <x v="591"/>
    <x v="5"/>
    <s v="LEVE"/>
    <n v="2025"/>
    <x v="1"/>
    <x v="11"/>
    <s v="NORTE"/>
    <s v="AIRTON CESAR ARAUJO SILVA"/>
    <s v="INSTALADOR E REPARADOR DE FO"/>
    <s v="R$ 1.953,00"/>
    <n v="1439.99"/>
    <n v="1666.26"/>
    <n v="693.26"/>
    <m/>
    <s v="19/12/2028"/>
    <x v="1"/>
    <n v="1953"/>
    <b v="0"/>
    <x v="11"/>
    <x v="5"/>
    <s v="ATIVO"/>
    <s v="11011"/>
  </r>
  <r>
    <x v="592"/>
    <x v="5"/>
    <s v="LEVE"/>
    <n v="2025"/>
    <x v="1"/>
    <x v="11"/>
    <s v="NORTE"/>
    <s v="CASA CLIENTE VIVO MANAUS"/>
    <s v="PARCEIRO"/>
    <s v="R$ 1.953,00"/>
    <n v="1368.82"/>
    <n v="770.01"/>
    <n v="589.99"/>
    <m/>
    <s v="18/12/2028"/>
    <x v="1"/>
    <n v="1953"/>
    <b v="0"/>
    <x v="11"/>
    <x v="5"/>
    <s v="PATIO"/>
    <s v="11015"/>
  </r>
  <r>
    <x v="593"/>
    <x v="5"/>
    <s v="LEVE"/>
    <n v="2025"/>
    <x v="1"/>
    <x v="12"/>
    <s v="SUDESTE"/>
    <s v="JOAO PAULO PEREIRA DE OLIVEIRA"/>
    <s v="INSTALADOR E REPARADOR DE FO"/>
    <s v="R$ 1.824,00"/>
    <n v="1010.8199999999999"/>
    <n v="1233.6000000000001"/>
    <n v="612.28"/>
    <m/>
    <s v="18/12/2028"/>
    <x v="1"/>
    <n v="1824"/>
    <b v="0"/>
    <x v="11"/>
    <x v="5"/>
    <s v="ATIVO"/>
    <s v="11011"/>
  </r>
  <r>
    <x v="594"/>
    <x v="5"/>
    <s v="LEVE"/>
    <n v="2025"/>
    <x v="1"/>
    <x v="14"/>
    <s v="NORTE"/>
    <s v="CASA CLIENTE VIVO CAPANEMA"/>
    <s v="PARCEIRO"/>
    <s v="R$ 1.867,00"/>
    <n v="0"/>
    <n v="0"/>
    <n v="0"/>
    <m/>
    <s v="25/11/2028"/>
    <x v="1"/>
    <n v="1972.21"/>
    <b v="0"/>
    <x v="10"/>
    <x v="5"/>
    <s v="SINISTRO"/>
    <s v="11011"/>
  </r>
  <r>
    <x v="595"/>
    <x v="5"/>
    <s v="LEVE"/>
    <n v="2025"/>
    <x v="1"/>
    <x v="14"/>
    <s v="NORTE"/>
    <s v="CASA CLIENTE VIVO ANANINDEUA"/>
    <s v="PARCEIRO"/>
    <s v="R$ 1.867,00"/>
    <n v="1415.9699999999998"/>
    <n v="427.89"/>
    <n v="435.29999999999995"/>
    <m/>
    <s v="16/12/2028"/>
    <x v="1"/>
    <n v="1867"/>
    <b v="0"/>
    <x v="11"/>
    <x v="5"/>
    <s v="RESERVADO"/>
    <s v="11011"/>
  </r>
  <r>
    <x v="596"/>
    <x v="5"/>
    <s v="LEVE"/>
    <n v="2025"/>
    <x v="1"/>
    <x v="14"/>
    <s v="NORTE"/>
    <s v="HENRIQUE SOARES DE OLIVEIRA"/>
    <s v="INSTALADOR MULTSKILL"/>
    <s v="R$ 1.867,00"/>
    <n v="1185.8600000000001"/>
    <n v="1416.2400000000002"/>
    <n v="858.15000000000009"/>
    <m/>
    <s v="13/12/2028"/>
    <x v="1"/>
    <n v="1867"/>
    <b v="0"/>
    <x v="11"/>
    <x v="5"/>
    <s v="ATIVO"/>
    <s v="11011"/>
  </r>
  <r>
    <x v="597"/>
    <x v="5"/>
    <s v="LEVE"/>
    <n v="2025"/>
    <x v="1"/>
    <x v="14"/>
    <s v="NORTE"/>
    <s v="RODRIGO QUEIROZ MAIA"/>
    <s v="INSTALADOR MULTSKILL"/>
    <s v="R$ 1.867,00"/>
    <n v="1170.96"/>
    <n v="1292.8500000000001"/>
    <n v="621.94000000000005"/>
    <m/>
    <s v="13/12/2028"/>
    <x v="1"/>
    <n v="1867"/>
    <b v="0"/>
    <x v="11"/>
    <x v="5"/>
    <s v="ATIVO"/>
    <s v="11011"/>
  </r>
  <r>
    <x v="598"/>
    <x v="5"/>
    <s v="LEVE"/>
    <n v="2023"/>
    <x v="2"/>
    <x v="10"/>
    <s v="CENTRO OESTE"/>
    <s v="LEANDRO VILELA DE SA"/>
    <s v="COORDENADOR"/>
    <s v="R$ 2.000,00"/>
    <n v="1336.52"/>
    <n v="2443.94"/>
    <n v="2196.37"/>
    <m/>
    <s v="01/01/2030"/>
    <x v="1"/>
    <n v="2000"/>
    <b v="0"/>
    <x v="1"/>
    <x v="1"/>
    <s v="ATIVO"/>
    <s v="11035"/>
  </r>
  <r>
    <x v="599"/>
    <x v="5"/>
    <s v="LEVE"/>
    <n v="2025"/>
    <x v="1"/>
    <x v="14"/>
    <s v="NORTE"/>
    <s v="REGINALDO CALAZANS DE AMARAL"/>
    <s v="INST MULTI SKILL"/>
    <s v="R$ 1.867,00"/>
    <n v="1229.5300000000002"/>
    <n v="864.92"/>
    <n v="651.04"/>
    <m/>
    <s v="11/12/2028"/>
    <x v="1"/>
    <n v="1867"/>
    <b v="0"/>
    <x v="11"/>
    <x v="5"/>
    <s v="ATIVO"/>
    <s v="11011"/>
  </r>
  <r>
    <x v="600"/>
    <x v="5"/>
    <s v="LEVE"/>
    <n v="2025"/>
    <x v="1"/>
    <x v="12"/>
    <s v="SUDESTE"/>
    <s v="MARCOS VINICIUS DOS SANTOS ARAUJO"/>
    <s v="INSTALADOR E REPARADOR DE FO"/>
    <s v="R$ 1.824,00"/>
    <n v="1388.7"/>
    <n v="1576.33"/>
    <n v="679.99"/>
    <m/>
    <s v="05/11/2028"/>
    <x v="1"/>
    <n v="1933.72"/>
    <b v="0"/>
    <x v="10"/>
    <x v="5"/>
    <s v="ATIVO"/>
    <s v="11011"/>
  </r>
  <r>
    <x v="601"/>
    <x v="53"/>
    <s v="LEVE"/>
    <n v="2020"/>
    <x v="2"/>
    <x v="4"/>
    <s v="CENTRO OESTE"/>
    <s v="ROBSON SALES BRANDAO"/>
    <s v="TECNICO DE FIBRA OPTICA II"/>
    <s v="R$ 1.390,86"/>
    <n v="1418.46"/>
    <n v="1806.84"/>
    <n v="212"/>
    <m/>
    <s v="01/01/2030"/>
    <x v="1"/>
    <n v="1390.86"/>
    <b v="0"/>
    <x v="1"/>
    <x v="1"/>
    <s v="ATIVO"/>
    <s v="11021"/>
  </r>
  <r>
    <x v="602"/>
    <x v="5"/>
    <s v="LEVE"/>
    <n v="2025"/>
    <x v="1"/>
    <x v="14"/>
    <s v="NORTE"/>
    <s v="W NET COM VC"/>
    <s v="PARCEIRO"/>
    <s v="R$ 1.867,00"/>
    <s v=""/>
    <s v=""/>
    <s v=""/>
    <m/>
    <s v="29/11/2028"/>
    <x v="1"/>
    <n v="1972.21"/>
    <b v="0"/>
    <x v="10"/>
    <x v="5"/>
    <s v="ATIVO"/>
    <s v="15031"/>
  </r>
  <r>
    <x v="603"/>
    <x v="5"/>
    <s v="LEVE"/>
    <n v="2025"/>
    <x v="1"/>
    <x v="14"/>
    <s v="NORTE"/>
    <s v="PABLO REGO CASTELO BRANCO"/>
    <s v="INSTALADOR MULTSKILL"/>
    <s v="R$ 1.867,00"/>
    <n v="942.39"/>
    <n v="1667.7600000000002"/>
    <n v="736.03"/>
    <m/>
    <s v="22/11/2028"/>
    <x v="1"/>
    <n v="1972.21"/>
    <b v="0"/>
    <x v="10"/>
    <x v="5"/>
    <s v="ATIVO"/>
    <s v="11011"/>
  </r>
  <r>
    <x v="604"/>
    <x v="5"/>
    <s v="LEVE"/>
    <n v="2025"/>
    <x v="1"/>
    <x v="14"/>
    <s v="NORTE"/>
    <s v="SAIME DA SILVA OLIVEIRA"/>
    <s v="INST MULTI SKILL"/>
    <s v="R$ 1.867,00"/>
    <n v="1289.3600000000001"/>
    <n v="1465.2"/>
    <n v="785.17000000000007"/>
    <m/>
    <s v="26/11/2028"/>
    <x v="1"/>
    <n v="1972.21"/>
    <b v="0"/>
    <x v="10"/>
    <x v="5"/>
    <s v="ATIVO"/>
    <s v="11011"/>
  </r>
  <r>
    <x v="605"/>
    <x v="5"/>
    <s v="LEVE"/>
    <n v="2025"/>
    <x v="1"/>
    <x v="14"/>
    <s v="NORTE"/>
    <s v="MATHEUS DA LUZ SOARES"/>
    <s v="INSTALADOR MULTSKILL"/>
    <s v="R$ 1.867,00"/>
    <n v="647.13"/>
    <n v="693.31000000000006"/>
    <n v="437.24"/>
    <m/>
    <s v="26/11/2028"/>
    <x v="1"/>
    <n v="1972.21"/>
    <b v="0"/>
    <x v="10"/>
    <x v="5"/>
    <s v="ATIVO"/>
    <s v="11011"/>
  </r>
  <r>
    <x v="606"/>
    <x v="5"/>
    <s v="LEVE"/>
    <n v="2025"/>
    <x v="1"/>
    <x v="14"/>
    <s v="NORTE"/>
    <s v="GLOBAL COMERCIAL LTDA"/>
    <s v="PARCEIRO"/>
    <s v="R$ 1.867,00"/>
    <s v=""/>
    <s v=""/>
    <s v=""/>
    <m/>
    <s v="25/11/2028"/>
    <x v="1"/>
    <n v="1972.21"/>
    <b v="0"/>
    <x v="10"/>
    <x v="5"/>
    <s v="ATIVO"/>
    <s v="11031"/>
  </r>
  <r>
    <x v="607"/>
    <x v="54"/>
    <s v="SUV"/>
    <n v="2010"/>
    <x v="2"/>
    <x v="0"/>
    <s v="SUL"/>
    <s v="LEANDRO FARIAS MAYER"/>
    <s v="ASSISTENTE TEC. DE MANUTENCAO DE FO III"/>
    <s v="R$ 949,21"/>
    <n v="1138.8399999999999"/>
    <n v="580"/>
    <n v="867.79"/>
    <m/>
    <s v="01/01/2030"/>
    <x v="1"/>
    <n v="949.21"/>
    <b v="0"/>
    <x v="1"/>
    <x v="1"/>
    <s v="ATIVO"/>
    <s v="12071"/>
  </r>
  <r>
    <x v="608"/>
    <x v="5"/>
    <s v="LEVE"/>
    <n v="2025"/>
    <x v="1"/>
    <x v="9"/>
    <s v="SUDESTE"/>
    <s v="IVAN MOSAYEC SILVA LIMA"/>
    <s v="TECNICO DE FIBRA OPTICA I"/>
    <s v="R$ 1.824,00"/>
    <n v="1031.6599999999999"/>
    <n v="1000"/>
    <n v="640"/>
    <m/>
    <s v="12/11/2028"/>
    <x v="1"/>
    <n v="1924.51"/>
    <b v="0"/>
    <x v="10"/>
    <x v="5"/>
    <s v="ATIVO"/>
    <s v="11011"/>
  </r>
  <r>
    <x v="609"/>
    <x v="5"/>
    <s v="LEVE"/>
    <n v="2024"/>
    <x v="1"/>
    <x v="1"/>
    <s v="SUL"/>
    <s v="ROBERTO BARBOSA PINTO"/>
    <s v="SUPERVISOR DE OPERACAO DE PI II"/>
    <s v="R$ 1.824,00"/>
    <n v="570.77"/>
    <n v="418.45000000000005"/>
    <n v="437.62"/>
    <m/>
    <s v="07/11/2028"/>
    <x v="1"/>
    <n v="1924.51"/>
    <b v="0"/>
    <x v="10"/>
    <x v="5"/>
    <s v="ATIVO"/>
    <s v="12085"/>
  </r>
  <r>
    <x v="610"/>
    <x v="5"/>
    <s v="LEVE"/>
    <n v="2025"/>
    <x v="1"/>
    <x v="2"/>
    <s v="SUDESTE"/>
    <s v="DOUGLAS ALMEIDA BARBOSA"/>
    <s v="TECNICO MULTSKILL METALICO/FI"/>
    <s v="R$ 1.824,00"/>
    <n v="1971.43"/>
    <n v="1385.1"/>
    <n v="839.68999999999994"/>
    <m/>
    <s v="30/10/2028"/>
    <x v="1"/>
    <n v="1924.51"/>
    <b v="0"/>
    <x v="12"/>
    <x v="5"/>
    <s v="ATIVO"/>
    <s v="11011"/>
  </r>
  <r>
    <x v="611"/>
    <x v="5"/>
    <s v="LEVE"/>
    <n v="2025"/>
    <x v="1"/>
    <x v="8"/>
    <s v="SUL"/>
    <s v="ANDERSON GEAN DA SILVA"/>
    <s v="TECNICO DE MANUTENCAO PI II"/>
    <s v="R$ 1.824,00"/>
    <n v="1678.29"/>
    <n v="1527.45"/>
    <n v="733.99"/>
    <m/>
    <s v="16/10/2028"/>
    <x v="1"/>
    <n v="1924.51"/>
    <b v="0"/>
    <x v="12"/>
    <x v="5"/>
    <s v="ATIVO"/>
    <s v="12081"/>
  </r>
  <r>
    <x v="612"/>
    <x v="5"/>
    <s v="LEVE"/>
    <n v="2025"/>
    <x v="1"/>
    <x v="9"/>
    <s v="SUDESTE"/>
    <s v="VITOR HUGO SOUSA COSTA"/>
    <s v="TECNICO DE FIBRA OPTICA I"/>
    <s v="R$ 1.824,00"/>
    <n v="524.91"/>
    <n v="678.95"/>
    <n v="328.64"/>
    <m/>
    <s v="28/11/2028"/>
    <x v="1"/>
    <n v="1933.72"/>
    <b v="0"/>
    <x v="10"/>
    <x v="5"/>
    <s v="ATIVO"/>
    <s v="11011"/>
  </r>
  <r>
    <x v="613"/>
    <x v="29"/>
    <s v="LEVE"/>
    <n v="2017"/>
    <x v="2"/>
    <x v="1"/>
    <s v="SUL"/>
    <s v="ROGERIO GIMENES DO NASCIMENTO"/>
    <s v="TECNICO DE MANUTENCAO PI II"/>
    <s v="R$ 918,00"/>
    <n v="936.18999999999994"/>
    <n v="1179.5700000000002"/>
    <n v="618.98"/>
    <m/>
    <s v="01/01/2030"/>
    <x v="1"/>
    <n v="918"/>
    <b v="0"/>
    <x v="1"/>
    <x v="1"/>
    <s v="ATIVO"/>
    <s v="12081"/>
  </r>
  <r>
    <x v="614"/>
    <x v="5"/>
    <s v="LEVE"/>
    <n v="2025"/>
    <x v="1"/>
    <x v="12"/>
    <s v="SUDESTE"/>
    <s v="IGOR ROCHA DE ARAUJO"/>
    <s v="SUPERVISOR DE OPERACAO"/>
    <s v="R$ 1.824,00"/>
    <n v="665"/>
    <n v="1082.48"/>
    <n v="631.79"/>
    <m/>
    <s v="22/11/2028"/>
    <x v="1"/>
    <n v="1924.51"/>
    <b v="0"/>
    <x v="10"/>
    <x v="5"/>
    <s v="ATIVO"/>
    <s v="11015"/>
  </r>
  <r>
    <x v="615"/>
    <x v="5"/>
    <s v="LEVE"/>
    <n v="2025"/>
    <x v="1"/>
    <x v="8"/>
    <s v="SUL"/>
    <s v="SAULO COSTA ARAUJO"/>
    <s v="TECNICO DE FIBRA OPTICA I"/>
    <s v="R$ 1.824,00"/>
    <n v="910.53"/>
    <n v="963.81999999999994"/>
    <n v="140"/>
    <m/>
    <s v="22/11/2028"/>
    <x v="1"/>
    <n v="1924.51"/>
    <b v="0"/>
    <x v="10"/>
    <x v="5"/>
    <s v="ATIVO"/>
    <s v="14011"/>
  </r>
  <r>
    <x v="616"/>
    <x v="5"/>
    <s v="LEVE"/>
    <n v="2025"/>
    <x v="1"/>
    <x v="8"/>
    <s v="SUL"/>
    <s v="HECTOR DANIEL FERMIN RODRIGUEZ"/>
    <s v="SUPERVISOR DE IMPLANTACAO"/>
    <s v="R$ 1.824,00"/>
    <n v="425.5"/>
    <n v="978.77"/>
    <n v="0"/>
    <m/>
    <s v="22/11/2028"/>
    <x v="1"/>
    <n v="1924.51"/>
    <b v="0"/>
    <x v="10"/>
    <x v="5"/>
    <s v="ATIVO"/>
    <s v="14015"/>
  </r>
  <r>
    <x v="617"/>
    <x v="5"/>
    <s v="LEVE"/>
    <n v="2025"/>
    <x v="1"/>
    <x v="2"/>
    <s v="SUDESTE"/>
    <s v="REGINALDO FRANCISCO TROPICO"/>
    <s v="SUPERVISOR DE BACKBONE"/>
    <s v="R$ 1.824,00"/>
    <n v="941.86000000000013"/>
    <n v="1251.22"/>
    <n v="912.83999999999992"/>
    <m/>
    <s v="22/11/2028"/>
    <x v="1"/>
    <n v="1924.51"/>
    <b v="0"/>
    <x v="10"/>
    <x v="5"/>
    <s v="ATIVO"/>
    <s v="11035"/>
  </r>
  <r>
    <x v="618"/>
    <x v="5"/>
    <s v="LEVE"/>
    <n v="2025"/>
    <x v="1"/>
    <x v="8"/>
    <s v="SUL"/>
    <s v="EDER ERNESTO CAMPOLIM"/>
    <s v="ASSISTENTE TEC. DE MANUTENCAO DE PI III"/>
    <s v="R$ 1.824,00"/>
    <n v="490"/>
    <n v="125.97"/>
    <n v="250"/>
    <m/>
    <s v="22/11/2028"/>
    <x v="1"/>
    <n v="1924.51"/>
    <b v="0"/>
    <x v="10"/>
    <x v="5"/>
    <s v="ATIVO"/>
    <s v="12081"/>
  </r>
  <r>
    <x v="619"/>
    <x v="5"/>
    <s v="LEVE"/>
    <n v="2025"/>
    <x v="1"/>
    <x v="8"/>
    <s v="SUL"/>
    <s v="DIEGO DOS SANTOS ALMEIDA"/>
    <s v="ASSISTENTE TEC. DE MANUTENCAO DE PI III"/>
    <s v="R$ 1.824,00"/>
    <n v="1719.83"/>
    <n v="1451.2100000000003"/>
    <n v="469.1"/>
    <m/>
    <s v="22/11/2028"/>
    <x v="1"/>
    <n v="1924.51"/>
    <b v="0"/>
    <x v="10"/>
    <x v="5"/>
    <s v="ATIVO"/>
    <s v="12081"/>
  </r>
  <r>
    <x v="620"/>
    <x v="5"/>
    <s v="LEVE"/>
    <n v="2025"/>
    <x v="1"/>
    <x v="9"/>
    <s v="SUDESTE"/>
    <s v="IGOR FERREIRA SILVA"/>
    <s v="TECNICO DE FIBRA OPTICA I"/>
    <s v="R$ 1.824,00"/>
    <n v="220"/>
    <n v="820"/>
    <n v="550"/>
    <m/>
    <s v="22/11/2028"/>
    <x v="1"/>
    <n v="1924.51"/>
    <b v="0"/>
    <x v="10"/>
    <x v="5"/>
    <s v="ATIVO"/>
    <s v="11011"/>
  </r>
  <r>
    <x v="621"/>
    <x v="5"/>
    <s v="LEVE"/>
    <n v="2025"/>
    <x v="1"/>
    <x v="9"/>
    <s v="SUDESTE"/>
    <s v="JANIO JOSE DOS REIS"/>
    <s v="TECNICO DE FIBRA OPTICA I"/>
    <s v="R$ 1.824,00"/>
    <n v="1059.94"/>
    <n v="1203.97"/>
    <n v="603"/>
    <m/>
    <s v="22/11/2028"/>
    <x v="1"/>
    <n v="1924.51"/>
    <b v="0"/>
    <x v="10"/>
    <x v="5"/>
    <s v="ATIVO"/>
    <s v="11011"/>
  </r>
  <r>
    <x v="622"/>
    <x v="5"/>
    <s v="LEVE"/>
    <n v="2025"/>
    <x v="1"/>
    <x v="9"/>
    <s v="SUDESTE"/>
    <s v="ERIC VINICIUS OLIVEIRA ROCHA"/>
    <s v="TECNICO DE FIBRA OPTICA I"/>
    <s v="R$ 1.824,00"/>
    <n v="1075.92"/>
    <n v="1581.5"/>
    <n v="735.5"/>
    <m/>
    <s v="22/11/2028"/>
    <x v="1"/>
    <n v="1924.51"/>
    <b v="0"/>
    <x v="10"/>
    <x v="5"/>
    <s v="ATIVO"/>
    <s v="11011"/>
  </r>
  <r>
    <x v="623"/>
    <x v="5"/>
    <s v="LEVE"/>
    <n v="2025"/>
    <x v="1"/>
    <x v="9"/>
    <s v="SUDESTE"/>
    <s v="NICHOLAS FERNANDES ANDRADE DA SILVA"/>
    <s v="TECNICO DE FIBRA OPTICA I"/>
    <s v="R$ 1.824,00"/>
    <n v="1980"/>
    <n v="1844.51"/>
    <n v="960"/>
    <m/>
    <s v="22/11/2028"/>
    <x v="1"/>
    <n v="1924.51"/>
    <b v="0"/>
    <x v="10"/>
    <x v="5"/>
    <s v="ATIVO"/>
    <s v="11011"/>
  </r>
  <r>
    <x v="624"/>
    <x v="5"/>
    <s v="LEVE"/>
    <n v="2025"/>
    <x v="1"/>
    <x v="9"/>
    <s v="SUDESTE"/>
    <s v="FARLEI DOS REIS PEREIRA DE OLIVEIRA"/>
    <s v="TECNICO DE FIBRA OPTICA I"/>
    <s v="R$ 1.824,00"/>
    <n v="930"/>
    <n v="1172"/>
    <n v="610"/>
    <m/>
    <s v="22/11/2028"/>
    <x v="1"/>
    <n v="1924.51"/>
    <b v="0"/>
    <x v="10"/>
    <x v="5"/>
    <s v="ATIVO"/>
    <s v="11011"/>
  </r>
  <r>
    <x v="625"/>
    <x v="5"/>
    <s v="LEVE"/>
    <n v="2025"/>
    <x v="1"/>
    <x v="9"/>
    <s v="SUDESTE"/>
    <s v="HUDISON FLAVIO RIBEIRO FILHO"/>
    <s v="TECNICO DE FIBRA OPTICA I"/>
    <s v="R$ 1.824,00"/>
    <n v="730.31999999999994"/>
    <n v="750"/>
    <n v="300"/>
    <m/>
    <s v="22/11/2028"/>
    <x v="1"/>
    <n v="1924.51"/>
    <b v="0"/>
    <x v="10"/>
    <x v="5"/>
    <s v="ATIVO"/>
    <s v="11011"/>
  </r>
  <r>
    <x v="626"/>
    <x v="5"/>
    <s v="LEVE"/>
    <n v="2025"/>
    <x v="1"/>
    <x v="12"/>
    <s v="SUDESTE"/>
    <s v="PABLO SANTOS SILVA"/>
    <s v="INSTALADOR E REPARADOR DE FO"/>
    <s v="R$ 1.824,00"/>
    <n v="1200"/>
    <n v="1580"/>
    <n v="700"/>
    <m/>
    <s v="22/11/2028"/>
    <x v="1"/>
    <n v="1924.51"/>
    <b v="0"/>
    <x v="10"/>
    <x v="5"/>
    <s v="ATIVO"/>
    <s v="11011"/>
  </r>
  <r>
    <x v="627"/>
    <x v="5"/>
    <s v="LEVE"/>
    <n v="2025"/>
    <x v="1"/>
    <x v="9"/>
    <s v="SUDESTE"/>
    <s v="FABIANO ALVES E SOUZA"/>
    <s v="TECNICO DE FIBRA OPTICA I"/>
    <s v="R$ 1.824,00"/>
    <n v="865.31999999999994"/>
    <n v="1479.49"/>
    <n v="806.1"/>
    <m/>
    <s v="22/11/2028"/>
    <x v="1"/>
    <n v="1924.51"/>
    <b v="0"/>
    <x v="10"/>
    <x v="5"/>
    <s v="ATIVO"/>
    <s v="11011"/>
  </r>
  <r>
    <x v="628"/>
    <x v="5"/>
    <s v="LEVE"/>
    <n v="2025"/>
    <x v="1"/>
    <x v="9"/>
    <s v="SUDESTE"/>
    <s v="PEDRO LIBANIO DA SILVA JUNIOR"/>
    <s v="TECNICO DE FIBRA OPTICA I"/>
    <s v="R$ 1.824,00"/>
    <n v="980"/>
    <n v="800"/>
    <n v="346.37"/>
    <m/>
    <s v="22/11/2028"/>
    <x v="1"/>
    <n v="1924.51"/>
    <b v="0"/>
    <x v="10"/>
    <x v="5"/>
    <s v="ATIVO"/>
    <s v="11011"/>
  </r>
  <r>
    <x v="629"/>
    <x v="5"/>
    <s v="LEVE"/>
    <n v="2025"/>
    <x v="1"/>
    <x v="9"/>
    <s v="SUDESTE"/>
    <s v="LUCAS BATISTA SOARES"/>
    <s v="TECNICO DE FIBRA OPTICA I"/>
    <s v="R$ 1.824,00"/>
    <n v="1280"/>
    <n v="1378.7"/>
    <n v="750.21"/>
    <m/>
    <s v="22/11/2028"/>
    <x v="1"/>
    <n v="1924.51"/>
    <b v="0"/>
    <x v="10"/>
    <x v="5"/>
    <s v="ATIVO"/>
    <s v="11011"/>
  </r>
  <r>
    <x v="630"/>
    <x v="5"/>
    <s v="LEVE"/>
    <n v="2025"/>
    <x v="1"/>
    <x v="2"/>
    <s v="SUDESTE"/>
    <s v="JUNIOR AGUIAR MOURA"/>
    <s v="TECNICO MULTSKILL METALICO/FI"/>
    <s v="R$ 1.824,00"/>
    <n v="1550"/>
    <n v="1724.88"/>
    <n v="909.96"/>
    <m/>
    <s v="11/11/2028"/>
    <x v="1"/>
    <n v="1933.72"/>
    <b v="0"/>
    <x v="10"/>
    <x v="5"/>
    <s v="ATIVO"/>
    <s v="14011"/>
  </r>
  <r>
    <x v="631"/>
    <x v="50"/>
    <s v="SUV"/>
    <n v="2015"/>
    <x v="2"/>
    <x v="1"/>
    <s v="SUL"/>
    <s v="FLORISVALDO APARECIDO POLEGATTI"/>
    <s v="COORDENADOR DE OPERACAO III"/>
    <s v="R$ 972,00"/>
    <n v="0"/>
    <n v="0"/>
    <n v="0"/>
    <m/>
    <s v="01/01/2030"/>
    <x v="1"/>
    <n v="972"/>
    <b v="0"/>
    <x v="1"/>
    <x v="1"/>
    <s v="ATIVO"/>
    <s v="12085"/>
  </r>
  <r>
    <x v="632"/>
    <x v="13"/>
    <s v="LEVE"/>
    <n v="2018"/>
    <x v="2"/>
    <x v="11"/>
    <s v="NORTE"/>
    <s v="-"/>
    <s v="-"/>
    <s v="R$ 0,00"/>
    <n v="0"/>
    <n v="919.98"/>
    <n v="459.99"/>
    <m/>
    <e v="#N/A"/>
    <x v="0"/>
    <e v="#N/A"/>
    <e v="#N/A"/>
    <x v="0"/>
    <x v="0"/>
    <s v="ATIVO"/>
    <s v=""/>
  </r>
  <r>
    <x v="633"/>
    <x v="25"/>
    <s v="UTILITARIO"/>
    <n v="2019"/>
    <x v="2"/>
    <x v="6"/>
    <s v="CENTRO OESTE"/>
    <s v="ATILA DE MELO REIS"/>
    <s v="INSTALADOR E REPARADOR DE FO"/>
    <s v="R$ 1.550,00"/>
    <n v="1796.42"/>
    <n v="1150"/>
    <n v="640"/>
    <m/>
    <s v="01/01/2030"/>
    <x v="1"/>
    <n v="1204.98"/>
    <b v="0"/>
    <x v="1"/>
    <x v="1"/>
    <s v="ATIVO"/>
    <s v="11011"/>
  </r>
  <r>
    <x v="634"/>
    <x v="55"/>
    <s v="SUV"/>
    <n v="2023"/>
    <x v="2"/>
    <x v="11"/>
    <s v="NORTE"/>
    <s v="REGIS SOUZA DE LIMA"/>
    <s v="SUPERVISOR DE IMPLANTACAO"/>
    <s v="R$ 850,00"/>
    <n v="909.99"/>
    <n v="999.97"/>
    <n v="667.77"/>
    <m/>
    <s v="01/01/2030"/>
    <x v="1"/>
    <n v="850"/>
    <b v="0"/>
    <x v="1"/>
    <x v="1"/>
    <s v="ATIVO"/>
    <s v="11015"/>
  </r>
  <r>
    <x v="635"/>
    <x v="17"/>
    <s v="LEVE"/>
    <n v="2019"/>
    <x v="2"/>
    <x v="14"/>
    <s v="NORTE"/>
    <s v="ANDERSON COELHO CARNEIRO"/>
    <s v="INSTALADOR MULTSKILL"/>
    <s v="R$ 900,00"/>
    <n v="1154"/>
    <n v="1209.52"/>
    <n v="671.33999999999992"/>
    <m/>
    <s v="01/01/2030"/>
    <x v="1"/>
    <n v="900"/>
    <b v="0"/>
    <x v="1"/>
    <x v="1"/>
    <s v="ATIVO"/>
    <s v="11011"/>
  </r>
  <r>
    <x v="636"/>
    <x v="13"/>
    <s v="LEVE"/>
    <n v="2018"/>
    <x v="2"/>
    <x v="14"/>
    <s v="NORTE"/>
    <s v="GENIVALDO DOS SANTOS DE SOUSA"/>
    <s v="SUPERVISOR DE ALMOXARIFADO I"/>
    <s v="R$ 850,00"/>
    <n v="919.96"/>
    <n v="898.12"/>
    <n v="559.92000000000007"/>
    <m/>
    <s v="01/01/2030"/>
    <x v="1"/>
    <n v="850"/>
    <b v="0"/>
    <x v="1"/>
    <x v="1"/>
    <s v="ATIVO"/>
    <s v="99568"/>
  </r>
  <r>
    <x v="637"/>
    <x v="45"/>
    <s v="LEVE"/>
    <n v="2012"/>
    <x v="2"/>
    <x v="10"/>
    <s v="CENTRO OESTE"/>
    <s v="WELLINGTON NASCIMENTO DOS SANTOS"/>
    <s v="COORDENADOR DE FROTA"/>
    <s v="R$ 2.000,00"/>
    <n v="1428.8"/>
    <n v="1370.37"/>
    <n v="778.37000000000012"/>
    <m/>
    <s v="01/01/2030"/>
    <x v="1"/>
    <n v="2000"/>
    <b v="0"/>
    <x v="1"/>
    <x v="1"/>
    <s v="ATIVO"/>
    <s v="99628"/>
  </r>
  <r>
    <x v="638"/>
    <x v="23"/>
    <s v="LEVE"/>
    <n v="2017"/>
    <x v="2"/>
    <x v="4"/>
    <s v="CENTRO OESTE"/>
    <s v="JOSIEL DE CAMPOS LEMES"/>
    <s v="ENCARREGADO DE ALMOXARIFADO"/>
    <s v="R$ 1.204,90"/>
    <n v="600"/>
    <n v="890"/>
    <n v="300"/>
    <m/>
    <s v="01/01/2030"/>
    <x v="1"/>
    <n v="1204.9000000000001"/>
    <b v="0"/>
    <x v="1"/>
    <x v="1"/>
    <s v="ATIVO"/>
    <s v="99568"/>
  </r>
  <r>
    <x v="639"/>
    <x v="33"/>
    <s v="VAN"/>
    <n v="2025"/>
    <x v="1"/>
    <x v="15"/>
    <s v="NORDESTE"/>
    <s v="SIDNEY JOSE ALVES DOS SANTOS"/>
    <s v="ALMOXARIFE I"/>
    <s v="R$ 5.895,00"/>
    <n v="1039.58"/>
    <n v="789.32999999999993"/>
    <n v="533.01"/>
    <m/>
    <s v="16/10/2027"/>
    <x v="1"/>
    <n v="6261.48"/>
    <b v="0"/>
    <x v="12"/>
    <x v="2"/>
    <s v="ATIVO"/>
    <s v="99568"/>
  </r>
  <r>
    <x v="640"/>
    <x v="4"/>
    <s v="UTILITARIO"/>
    <n v="2025"/>
    <x v="1"/>
    <x v="2"/>
    <s v="SUDESTE"/>
    <s v="AKAWAN DA SILVA SANTOS"/>
    <s v="TECNICO DE FIBRA OPTICA II"/>
    <s v="R$ 2.400,00"/>
    <n v="2491.48"/>
    <n v="300"/>
    <n v="1617"/>
    <m/>
    <s v="30/10/2028"/>
    <x v="1"/>
    <n v="2571.1799999999998"/>
    <b v="0"/>
    <x v="12"/>
    <x v="5"/>
    <s v="ATIVO"/>
    <s v="11021"/>
  </r>
  <r>
    <x v="641"/>
    <x v="0"/>
    <s v="UTILITARIO"/>
    <n v="2019"/>
    <x v="2"/>
    <x v="0"/>
    <s v="SUL"/>
    <s v="JOSE ALEXANDRE DE FREITAS CAMARGO"/>
    <s v="TECNICO DE MANUTENCAO PI III"/>
    <s v="R$ 1.629,29"/>
    <s v=""/>
    <s v=""/>
    <s v=""/>
    <m/>
    <s v="01/01/2030"/>
    <x v="1"/>
    <n v="1629.29"/>
    <b v="0"/>
    <x v="1"/>
    <x v="1"/>
    <s v="ATIVO"/>
    <s v="12081"/>
  </r>
  <r>
    <x v="642"/>
    <x v="26"/>
    <s v="LEVE"/>
    <n v="2025"/>
    <x v="1"/>
    <x v="4"/>
    <s v="CENTRO OESTE"/>
    <s v="JOSE ISAAC MELO MACHADO GONZAGA"/>
    <s v="COORDENADOR"/>
    <s v="R$ 2.862,00"/>
    <n v="1007.1700000000001"/>
    <n v="3044.69"/>
    <n v="190.58"/>
    <m/>
    <s v="28/10/2027"/>
    <x v="1"/>
    <n v="3019.68"/>
    <b v="0"/>
    <x v="12"/>
    <x v="2"/>
    <s v="ATIVO"/>
    <s v="99528"/>
  </r>
  <r>
    <x v="643"/>
    <x v="38"/>
    <s v="LEVE"/>
    <n v="2023"/>
    <x v="2"/>
    <x v="6"/>
    <s v="CENTRO OESTE"/>
    <s v="GUILHERME HENRIQUE MENDES NERES"/>
    <s v="SUPERVISOR DE REDE III"/>
    <s v="R$ 1.887,18"/>
    <n v="1541.5700000000002"/>
    <n v="1131.76"/>
    <n v="559.79"/>
    <m/>
    <s v="01/01/2030"/>
    <x v="1"/>
    <n v="1887.18"/>
    <b v="0"/>
    <x v="1"/>
    <x v="1"/>
    <s v="ATIVO"/>
    <s v="11035"/>
  </r>
  <r>
    <x v="644"/>
    <x v="16"/>
    <s v="LEVE"/>
    <n v="2022"/>
    <x v="2"/>
    <x v="4"/>
    <s v="CENTRO OESTE"/>
    <s v="CLAUDIO DOS SANTOS SILVA"/>
    <s v="SUPERVISOR DE OPERACAO"/>
    <s v="R$ 1.390,98"/>
    <n v="1250"/>
    <n v="1290"/>
    <n v="300"/>
    <m/>
    <s v="01/01/2030"/>
    <x v="1"/>
    <n v="1390.98"/>
    <b v="0"/>
    <x v="1"/>
    <x v="1"/>
    <s v="ATIVO"/>
    <s v="11015"/>
  </r>
  <r>
    <x v="645"/>
    <x v="5"/>
    <s v="LEVE"/>
    <n v="2020"/>
    <x v="2"/>
    <x v="11"/>
    <s v="NORTE"/>
    <s v="LUIZ CARLOS DOS SANTOS JUNIOR"/>
    <s v="SUPERVISOR DE REDE"/>
    <s v="R$ 850,00"/>
    <n v="981.97"/>
    <n v="399.99"/>
    <n v="459.99"/>
    <m/>
    <s v="01/01/2030"/>
    <x v="1"/>
    <n v="850"/>
    <b v="0"/>
    <x v="1"/>
    <x v="1"/>
    <s v="ATIVO"/>
    <s v="11035"/>
  </r>
  <r>
    <x v="646"/>
    <x v="4"/>
    <s v="UTILITARIO"/>
    <n v="2024"/>
    <x v="1"/>
    <x v="8"/>
    <s v="SUL"/>
    <s v="LUIZ PEDRO DA ROSA"/>
    <s v="ASSISTENTE TEC. DE MANUTENCAO DE FO I"/>
    <s v="R$ 2.400,00"/>
    <n v="4077.76"/>
    <n v="4500.55"/>
    <n v="2620.7400000000002"/>
    <m/>
    <s v="08/10/2028"/>
    <x v="1"/>
    <n v="2561.7199999999998"/>
    <b v="0"/>
    <x v="12"/>
    <x v="5"/>
    <s v="ATIVO"/>
    <s v="12071"/>
  </r>
  <r>
    <x v="647"/>
    <x v="4"/>
    <s v="UTILITARIO"/>
    <n v="2024"/>
    <x v="1"/>
    <x v="7"/>
    <s v="Centro-Oeste"/>
    <s v="MANUTENÇÃO ACESSO-VIVO SERRA"/>
    <s v="PARCEIRO"/>
    <s v="R$ 2.400,00"/>
    <n v="838.78"/>
    <n v="0"/>
    <n v="206.87"/>
    <m/>
    <s v="08/10/2028"/>
    <x v="1"/>
    <n v="2561.7199999999998"/>
    <b v="0"/>
    <x v="12"/>
    <x v="5"/>
    <s v="RESERVADO"/>
    <s v="11021"/>
  </r>
  <r>
    <x v="648"/>
    <x v="4"/>
    <s v="UTILITARIO"/>
    <n v="2025"/>
    <x v="1"/>
    <x v="10"/>
    <s v="CENTRO OESTE"/>
    <s v="JEFFERSON BARBOSA DO NASCIMENTO"/>
    <s v="TECNICO DE FIBRA OPTICA III"/>
    <s v="R$ 2.400,00"/>
    <n v="1570"/>
    <n v="1954.19"/>
    <n v="921.45"/>
    <m/>
    <s v="17/09/2028"/>
    <x v="1"/>
    <n v="2561.7199999999998"/>
    <b v="0"/>
    <x v="2"/>
    <x v="5"/>
    <s v="ATIVO"/>
    <s v="11021"/>
  </r>
  <r>
    <x v="649"/>
    <x v="4"/>
    <s v="UTILITARIO"/>
    <n v="2024"/>
    <x v="1"/>
    <x v="1"/>
    <s v="SUL"/>
    <s v="MARCELO ADRIANO SILVA"/>
    <s v="TECNICO DE MANUTENCAO FO I"/>
    <s v="R$ 2.400,00"/>
    <n v="3832.4299999999994"/>
    <n v="3926.1699999999992"/>
    <n v="1842.85"/>
    <m/>
    <s v="01/10/2028"/>
    <x v="1"/>
    <n v="2561.7199999999998"/>
    <b v="0"/>
    <x v="12"/>
    <x v="5"/>
    <s v="ATIVO"/>
    <s v="17071"/>
  </r>
  <r>
    <x v="650"/>
    <x v="4"/>
    <s v="UTILITARIO"/>
    <n v="2025"/>
    <x v="1"/>
    <x v="2"/>
    <s v="SUDESTE"/>
    <s v="GILBERTO VELOSO LEAL"/>
    <s v="TECNICO DE BACKBONE III"/>
    <s v="R$ 2.400,00"/>
    <n v="2193.1799999999998"/>
    <n v="2178.3000000000002"/>
    <n v="732.91000000000008"/>
    <m/>
    <s v="25/09/2028"/>
    <x v="1"/>
    <n v="2561.7199999999998"/>
    <b v="0"/>
    <x v="2"/>
    <x v="5"/>
    <s v="ATIVO"/>
    <s v="11021"/>
  </r>
  <r>
    <x v="651"/>
    <x v="5"/>
    <s v="LEVE"/>
    <n v="2025"/>
    <x v="1"/>
    <x v="15"/>
    <s v="NORDESTE"/>
    <s v="CARLOS ROBERTO DIAS MODESTO"/>
    <s v="TECNICO MULTSKILL FO"/>
    <s v="R$ 1.824,00"/>
    <n v="1359.9299999999998"/>
    <n v="1569.71"/>
    <n v="900"/>
    <m/>
    <s v="17/09/2028"/>
    <x v="1"/>
    <n v="1926.61"/>
    <b v="0"/>
    <x v="2"/>
    <x v="5"/>
    <s v="ATIVO"/>
    <s v="14011"/>
  </r>
  <r>
    <x v="652"/>
    <x v="5"/>
    <s v="LEVE"/>
    <n v="2025"/>
    <x v="1"/>
    <x v="12"/>
    <s v="SUDESTE"/>
    <s v="CASA CLIENTE VIVO SERRA"/>
    <s v="PARCEIRO"/>
    <s v="R$ 1.824,00"/>
    <n v="1268.7"/>
    <n v="1580.0800000000002"/>
    <n v="222.15"/>
    <m/>
    <s v="17/09/2028"/>
    <x v="1"/>
    <n v="1926.61"/>
    <b v="0"/>
    <x v="2"/>
    <x v="5"/>
    <s v="PATIO"/>
    <s v="11011"/>
  </r>
  <r>
    <x v="653"/>
    <x v="5"/>
    <s v="LEVE"/>
    <n v="2025"/>
    <x v="1"/>
    <x v="12"/>
    <s v="SUDESTE"/>
    <s v="MAYCON APARECIDO FERREIRA GOMES"/>
    <s v="INSTALADOR E REPARADOR DE FO"/>
    <s v="R$ 1.823,00"/>
    <n v="1526.7"/>
    <n v="1518.7"/>
    <n v="749.97"/>
    <m/>
    <s v="05/12/2028"/>
    <x v="1"/>
    <n v="1938.47"/>
    <b v="0"/>
    <x v="11"/>
    <x v="5"/>
    <s v="ATIVO"/>
    <s v="11011"/>
  </r>
  <r>
    <x v="654"/>
    <x v="5"/>
    <s v="LEVE"/>
    <n v="2025"/>
    <x v="1"/>
    <x v="12"/>
    <s v="SUDESTE"/>
    <s v="BRUNO RIBEIRO LEMOS DA SILVA"/>
    <s v="INSTALADOR E REPARADOR DE FO"/>
    <s v="R$ 1.824,00"/>
    <n v="830"/>
    <n v="798.5"/>
    <n v="642.39"/>
    <m/>
    <s v="06/11/2028"/>
    <x v="1"/>
    <n v="1924.51"/>
    <b v="0"/>
    <x v="10"/>
    <x v="5"/>
    <s v="ATIVO"/>
    <s v="11011"/>
  </r>
  <r>
    <x v="655"/>
    <x v="5"/>
    <s v="LEVE"/>
    <n v="2025"/>
    <x v="1"/>
    <x v="15"/>
    <s v="NORDESTE"/>
    <s v="ADSON CARIANHA SANTANA"/>
    <s v="TECNICO MULTSKILL FO"/>
    <s v="R$ 1.824,00"/>
    <n v="327.77"/>
    <n v="1090.93"/>
    <n v="570.42999999999995"/>
    <m/>
    <s v="07/11/2028"/>
    <x v="1"/>
    <n v="1924.51"/>
    <b v="0"/>
    <x v="10"/>
    <x v="5"/>
    <s v="ATIVO"/>
    <s v="14011"/>
  </r>
  <r>
    <x v="656"/>
    <x v="5"/>
    <s v="LEVE"/>
    <n v="2025"/>
    <x v="1"/>
    <x v="15"/>
    <s v="NORDESTE"/>
    <s v="GABRIEL SOUSA SILVA DE CARVALHO"/>
    <s v="TECNICO MULTSKILL FO"/>
    <s v="R$ 1.824,00"/>
    <n v="261.62"/>
    <n v="1188.1399999999999"/>
    <n v="620"/>
    <m/>
    <s v="17/09/2028"/>
    <x v="1"/>
    <n v="1926.61"/>
    <b v="0"/>
    <x v="2"/>
    <x v="5"/>
    <s v="ATIVO"/>
    <s v="14011"/>
  </r>
  <r>
    <x v="657"/>
    <x v="5"/>
    <s v="LEVE"/>
    <n v="2025"/>
    <x v="1"/>
    <x v="15"/>
    <s v="NORDESTE"/>
    <s v="TIAGO DE JESUS OLIVEIRA"/>
    <s v="TECNICO MULTSKILL FO"/>
    <s v="R$ 1.824,00"/>
    <n v="980"/>
    <n v="1260"/>
    <n v="709.96"/>
    <m/>
    <s v="31/10/2028"/>
    <x v="1"/>
    <n v="1924.51"/>
    <b v="0"/>
    <x v="12"/>
    <x v="5"/>
    <s v="ATIVO"/>
    <s v="14011"/>
  </r>
  <r>
    <x v="658"/>
    <x v="5"/>
    <s v="LEVE"/>
    <n v="2025"/>
    <x v="1"/>
    <x v="7"/>
    <s v="CENTRO OESTE"/>
    <s v="JEVERSON FERREIRA FRANCA"/>
    <s v="ASSISTENTE TEC. DE MANUTENCAO DE FO I"/>
    <s v="R$ 1.824,00"/>
    <n v="215.96"/>
    <n v="2220.06"/>
    <n v="670.25"/>
    <m/>
    <s v="09/10/2028"/>
    <x v="1"/>
    <n v="1924.51"/>
    <b v="0"/>
    <x v="12"/>
    <x v="5"/>
    <s v="ATIVO"/>
    <s v="12071"/>
  </r>
  <r>
    <x v="659"/>
    <x v="5"/>
    <s v="LEVE"/>
    <n v="2024"/>
    <x v="1"/>
    <x v="15"/>
    <s v="NORDESTE"/>
    <s v="ANDERSON DOS SANTOS BISPO"/>
    <s v="TECNICO MULTSKILL FO"/>
    <s v="R$ 1.824,00"/>
    <n v="1160"/>
    <n v="1289.99"/>
    <n v="700"/>
    <m/>
    <s v="31/10/2028"/>
    <x v="1"/>
    <n v="1924.51"/>
    <b v="0"/>
    <x v="12"/>
    <x v="5"/>
    <s v="ATIVO"/>
    <s v="19011"/>
  </r>
  <r>
    <x v="660"/>
    <x v="5"/>
    <s v="LEVE"/>
    <n v="2025"/>
    <x v="1"/>
    <x v="15"/>
    <s v="NORDESTE"/>
    <s v="ITALO RIOS CORDEIRO"/>
    <s v="TECNICO MULTSKILL FO"/>
    <s v="R$ 1.824,00"/>
    <n v="1035.1299999999999"/>
    <n v="1260.0200000000002"/>
    <n v="601.89"/>
    <m/>
    <s v="06/11/2028"/>
    <x v="1"/>
    <n v="1924.51"/>
    <b v="0"/>
    <x v="10"/>
    <x v="5"/>
    <s v="ATIVO"/>
    <s v="14011"/>
  </r>
  <r>
    <x v="661"/>
    <x v="5"/>
    <s v="LEVE"/>
    <n v="2025"/>
    <x v="1"/>
    <x v="15"/>
    <s v="NORDESTE"/>
    <s v="ADEMIR DE ALMEIDA RODRIGUES"/>
    <s v="TECNICO MULTSKILL FO"/>
    <s v="R$ 1.824,00"/>
    <n v="1039.71"/>
    <n v="1290"/>
    <n v="720"/>
    <m/>
    <s v="30/10/2028"/>
    <x v="1"/>
    <n v="1924.51"/>
    <b v="0"/>
    <x v="12"/>
    <x v="5"/>
    <s v="ATIVO"/>
    <s v="14011"/>
  </r>
  <r>
    <x v="662"/>
    <x v="5"/>
    <s v="LEVE"/>
    <n v="2025"/>
    <x v="1"/>
    <x v="12"/>
    <s v="SUDESTE"/>
    <s v="ADRIANO RODRIGUES PENUTTE"/>
    <s v="INSTALADOR E REPARADOR DE FO"/>
    <s v="R$ 1.824,00"/>
    <n v="1200"/>
    <n v="1239.3399999999999"/>
    <n v="656.74"/>
    <m/>
    <s v="07/11/2028"/>
    <x v="1"/>
    <n v="1924.51"/>
    <b v="0"/>
    <x v="10"/>
    <x v="5"/>
    <s v="ATIVO"/>
    <s v="11011"/>
  </r>
  <r>
    <x v="663"/>
    <x v="5"/>
    <s v="LEVE"/>
    <n v="2025"/>
    <x v="1"/>
    <x v="15"/>
    <s v="NORDESTE"/>
    <s v="RAFAEL SANTOS OLIVEIRA"/>
    <s v="TECNICO MULTSKILL FO"/>
    <s v="R$ 1.824,00"/>
    <n v="988.36"/>
    <n v="1230.97"/>
    <n v="0"/>
    <m/>
    <s v="12/11/2028"/>
    <x v="1"/>
    <n v="1924.51"/>
    <b v="0"/>
    <x v="10"/>
    <x v="5"/>
    <s v="ATIVO"/>
    <s v="14011"/>
  </r>
  <r>
    <x v="664"/>
    <x v="5"/>
    <s v="LEVE"/>
    <n v="2025"/>
    <x v="1"/>
    <x v="7"/>
    <s v="Centro-Oeste"/>
    <s v="CASA CLIENTE VIVO CUIABA"/>
    <s v="PARCEIRO"/>
    <s v="R$ 1.824,00"/>
    <n v="50"/>
    <n v="237.09"/>
    <n v="447.56000000000006"/>
    <m/>
    <s v="17/09/2028"/>
    <x v="1"/>
    <n v="1926.61"/>
    <b v="0"/>
    <x v="2"/>
    <x v="5"/>
    <s v="MANUTENÇÃO"/>
    <s v="11015"/>
  </r>
  <r>
    <x v="665"/>
    <x v="5"/>
    <s v="LEVE"/>
    <n v="2025"/>
    <x v="1"/>
    <x v="15"/>
    <s v="NORDESTE"/>
    <s v="ALEXANDRE SANTANA SANTOS"/>
    <s v="TECNICO MULTSKILL FO"/>
    <s v="R$ 1.824,00"/>
    <n v="936.03000000000009"/>
    <n v="1488.6"/>
    <n v="529.31999999999994"/>
    <m/>
    <s v="12/11/2028"/>
    <x v="1"/>
    <n v="1924.51"/>
    <b v="0"/>
    <x v="10"/>
    <x v="5"/>
    <s v="ATIVO"/>
    <s v="19011"/>
  </r>
  <r>
    <x v="666"/>
    <x v="5"/>
    <s v="LEVE"/>
    <n v="2025"/>
    <x v="1"/>
    <x v="2"/>
    <s v="SUDESTE"/>
    <s v="LUCAS NERES DANTAS CAIRES"/>
    <s v="TECNICO DE FIBRA OPTICA III"/>
    <s v="R$ 1.824,00"/>
    <n v="1208.6100000000001"/>
    <n v="1384.85"/>
    <n v="638.88"/>
    <m/>
    <s v="22/10/2028"/>
    <x v="1"/>
    <n v="1924.51"/>
    <b v="0"/>
    <x v="12"/>
    <x v="5"/>
    <s v="ATIVO"/>
    <s v="11021"/>
  </r>
  <r>
    <x v="667"/>
    <x v="5"/>
    <s v="LEVE"/>
    <n v="2025"/>
    <x v="1"/>
    <x v="15"/>
    <s v="NORDESTE"/>
    <s v="FLAVIO GOIS DE DEUS"/>
    <s v="TECNICO MULTSKILL FO"/>
    <s v="R$ 1.824,00"/>
    <n v="859.66"/>
    <n v="1339.82"/>
    <n v="640"/>
    <m/>
    <s v="25/09/2028"/>
    <x v="1"/>
    <n v="1926.61"/>
    <b v="0"/>
    <x v="2"/>
    <x v="5"/>
    <s v="ATIVO"/>
    <s v="19011"/>
  </r>
  <r>
    <x v="668"/>
    <x v="5"/>
    <s v="LEVE"/>
    <n v="2025"/>
    <x v="1"/>
    <x v="12"/>
    <s v="SUDESTE"/>
    <s v="DANIEL SOARES DE SOUZA"/>
    <s v="INSTALADOR E REPARADOR DE FO"/>
    <s v="R$ 1.824,00"/>
    <n v="1407.9700000000003"/>
    <n v="1731.09"/>
    <n v="945.99"/>
    <m/>
    <s v="04/11/2028"/>
    <x v="1"/>
    <n v="1926.61"/>
    <b v="0"/>
    <x v="10"/>
    <x v="5"/>
    <s v="ATIVO"/>
    <s v="11011"/>
  </r>
  <r>
    <x v="669"/>
    <x v="5"/>
    <s v="LEVE"/>
    <n v="2025"/>
    <x v="1"/>
    <x v="15"/>
    <s v="NORDESTE"/>
    <s v="ANDRE PEREIRA DA SILVA"/>
    <s v="TECNICO MULTSKILL FO"/>
    <s v="R$ 1.824,00"/>
    <n v="1199.82"/>
    <n v="1368.8100000000002"/>
    <n v="609.99"/>
    <m/>
    <s v="22/10/2028"/>
    <x v="1"/>
    <n v="1924.51"/>
    <b v="0"/>
    <x v="12"/>
    <x v="5"/>
    <s v="ATIVO"/>
    <s v="14011"/>
  </r>
  <r>
    <x v="670"/>
    <x v="5"/>
    <s v="LEVE"/>
    <n v="2025"/>
    <x v="1"/>
    <x v="12"/>
    <s v="SUDESTE"/>
    <s v="IGOR DOS SANTOS VASCONCELOS"/>
    <s v="INSTALADOR E REPARADOR DE FO"/>
    <s v="R$ 1.824,00"/>
    <n v="1059.47"/>
    <n v="1324.56"/>
    <n v="682.94999999999993"/>
    <m/>
    <s v="12/11/2028"/>
    <x v="1"/>
    <n v="1924.51"/>
    <b v="0"/>
    <x v="10"/>
    <x v="5"/>
    <s v="ATIVO"/>
    <s v="11011"/>
  </r>
  <r>
    <x v="671"/>
    <x v="5"/>
    <s v="LEVE"/>
    <n v="2025"/>
    <x v="1"/>
    <x v="4"/>
    <s v="CENTRO OESTE"/>
    <s v="CARLOS AUGUSTO PEDROSO RIBEIRO BORGES"/>
    <s v="TECNICO DE FIBRA OPTICA I"/>
    <s v="R$ 1.824,00"/>
    <n v="698.54"/>
    <n v="839.72"/>
    <n v="581.76"/>
    <m/>
    <s v="10/10/2028"/>
    <x v="1"/>
    <n v="1924.51"/>
    <b v="0"/>
    <x v="12"/>
    <x v="5"/>
    <s v="ATIVO"/>
    <s v="11021"/>
  </r>
  <r>
    <x v="672"/>
    <x v="5"/>
    <s v="LEVE"/>
    <n v="2025"/>
    <x v="1"/>
    <x v="12"/>
    <s v="SUDESTE"/>
    <s v="DYHEGO HENRIQUE SOARES"/>
    <s v="INSTALADOR E REPARADOR DE FO"/>
    <s v="R$ 1.824,00"/>
    <n v="1574.48"/>
    <n v="1669.13"/>
    <n v="850"/>
    <m/>
    <s v="31/10/2028"/>
    <x v="1"/>
    <n v="1924.51"/>
    <b v="0"/>
    <x v="12"/>
    <x v="5"/>
    <s v="ATIVO"/>
    <s v="11011"/>
  </r>
  <r>
    <x v="673"/>
    <x v="5"/>
    <s v="LEVE"/>
    <n v="2025"/>
    <x v="1"/>
    <x v="4"/>
    <s v="CENTRO OESTE"/>
    <s v="REGIMAR DE SOUZA SANTOS"/>
    <s v="TECNICO DE FIBRA OPTICA III"/>
    <s v="R$ 1.824,00"/>
    <n v="970"/>
    <n v="969"/>
    <n v="704.99"/>
    <m/>
    <s v="09/10/2028"/>
    <x v="1"/>
    <n v="1924.51"/>
    <b v="0"/>
    <x v="12"/>
    <x v="5"/>
    <s v="ATIVO"/>
    <s v="11021"/>
  </r>
  <r>
    <x v="674"/>
    <x v="5"/>
    <s v="LEVE"/>
    <n v="2025"/>
    <x v="1"/>
    <x v="2"/>
    <s v="SUDESTE"/>
    <s v="WESLEY SOUSA DE CARVALHO"/>
    <s v="TECNICO MULTSKILL METALICO/FI"/>
    <s v="R$ 1.824,00"/>
    <n v="1519.8"/>
    <n v="1474.81"/>
    <n v="570"/>
    <m/>
    <s v="18/11/2028"/>
    <x v="1"/>
    <n v="1924.51"/>
    <b v="0"/>
    <x v="10"/>
    <x v="5"/>
    <s v="ATIVO"/>
    <s v="14011"/>
  </r>
  <r>
    <x v="675"/>
    <x v="5"/>
    <s v="LEVE"/>
    <n v="2025"/>
    <x v="1"/>
    <x v="4"/>
    <s v="CENTRO OESTE"/>
    <s v="JANDER HILTON RODRIGUES FLORES"/>
    <s v="INSTALADOR E REPARADOR DE FO"/>
    <s v="R$ 1.824,00"/>
    <n v="1185.9299999999998"/>
    <n v="1580"/>
    <n v="758.51"/>
    <m/>
    <s v="16/09/2028"/>
    <x v="1"/>
    <n v="1926.61"/>
    <b v="0"/>
    <x v="2"/>
    <x v="5"/>
    <s v="ATIVO"/>
    <s v="11011"/>
  </r>
  <r>
    <x v="676"/>
    <x v="5"/>
    <s v="LEVE"/>
    <n v="2025"/>
    <x v="1"/>
    <x v="2"/>
    <s v="SUDESTE"/>
    <s v="FELIPE QUEIROZ DE OLIVEIRA"/>
    <s v="TECNICO MULTSKILL METALICO/FI"/>
    <s v="R$ 1.824,00"/>
    <n v="1455"/>
    <n v="1944.99"/>
    <n v="1070"/>
    <m/>
    <s v="06/11/2028"/>
    <x v="1"/>
    <n v="1924.51"/>
    <b v="0"/>
    <x v="10"/>
    <x v="5"/>
    <s v="ATIVO"/>
    <s v="14011"/>
  </r>
  <r>
    <x v="677"/>
    <x v="5"/>
    <s v="LEVE"/>
    <n v="2025"/>
    <x v="1"/>
    <x v="15"/>
    <s v="NORDESTE"/>
    <s v="-"/>
    <s v="-"/>
    <s v="R$ 1.824,00"/>
    <n v="1116.55"/>
    <n v="1163.4000000000001"/>
    <n v="0"/>
    <m/>
    <s v="18/09/2028"/>
    <x v="1"/>
    <n v="1926.61"/>
    <b v="0"/>
    <x v="2"/>
    <x v="5"/>
    <s v="SINISTRO"/>
    <s v=""/>
  </r>
  <r>
    <x v="678"/>
    <x v="5"/>
    <s v="LEVE"/>
    <n v="2025"/>
    <x v="1"/>
    <x v="15"/>
    <s v="NORDESTE"/>
    <s v="-"/>
    <s v="-"/>
    <s v="R$ 1.824,00"/>
    <n v="1100"/>
    <n v="1170"/>
    <n v="160"/>
    <m/>
    <s v="17/09/2028"/>
    <x v="1"/>
    <n v="1926.61"/>
    <b v="0"/>
    <x v="2"/>
    <x v="5"/>
    <s v="PATIO"/>
    <s v=""/>
  </r>
  <r>
    <x v="679"/>
    <x v="5"/>
    <s v="LEVE"/>
    <n v="2025"/>
    <x v="1"/>
    <x v="15"/>
    <s v="NORDESTE"/>
    <s v="FERNANDO SANTOS SALES"/>
    <s v="TECNICO MULTSKILL FO"/>
    <s v="R$ 1.824,00"/>
    <n v="460"/>
    <n v="1250"/>
    <n v="659.92"/>
    <m/>
    <s v="06/11/2028"/>
    <x v="1"/>
    <n v="1926.61"/>
    <b v="0"/>
    <x v="10"/>
    <x v="5"/>
    <s v="ATIVO"/>
    <s v="14011"/>
  </r>
  <r>
    <x v="680"/>
    <x v="5"/>
    <s v="LEVE"/>
    <n v="2025"/>
    <x v="1"/>
    <x v="15"/>
    <s v="NORDESTE"/>
    <s v="-"/>
    <s v="-"/>
    <s v="R$ 1.824,00"/>
    <n v="1100"/>
    <n v="610"/>
    <n v="220"/>
    <m/>
    <s v="23/10/2028"/>
    <x v="1"/>
    <n v="1924.51"/>
    <b v="0"/>
    <x v="12"/>
    <x v="5"/>
    <s v="MANUTENÇÃO"/>
    <s v=""/>
  </r>
  <r>
    <x v="681"/>
    <x v="5"/>
    <s v="LEVE"/>
    <n v="2024"/>
    <x v="1"/>
    <x v="15"/>
    <s v="NORDESTE"/>
    <s v="JEFFERSON SANTOS DA ENCARNACAO"/>
    <s v="TECNICO MULTSKILL FO"/>
    <s v="R$ 1.824,00"/>
    <n v="1099.98"/>
    <n v="1259.82"/>
    <n v="610"/>
    <m/>
    <s v="22/10/2028"/>
    <x v="1"/>
    <n v="1924.51"/>
    <b v="0"/>
    <x v="12"/>
    <x v="5"/>
    <s v="ATIVO"/>
    <s v="14011"/>
  </r>
  <r>
    <x v="682"/>
    <x v="5"/>
    <s v="LEVE"/>
    <n v="2024"/>
    <x v="1"/>
    <x v="15"/>
    <s v="NORDESTE"/>
    <s v="JOSEVALDO DA CONCEICAO SANTANA"/>
    <s v="TECNICO DE FIBRA OPTICA I"/>
    <s v="R$ 1.824,00"/>
    <n v="1918.88"/>
    <n v="1891.57"/>
    <n v="918.56"/>
    <m/>
    <s v="05/11/2028"/>
    <x v="1"/>
    <n v="1924.51"/>
    <b v="0"/>
    <x v="10"/>
    <x v="5"/>
    <s v="ATIVO"/>
    <s v="14021"/>
  </r>
  <r>
    <x v="683"/>
    <x v="5"/>
    <s v="LEVE"/>
    <n v="2025"/>
    <x v="1"/>
    <x v="15"/>
    <s v="NORDESTE"/>
    <s v="ANTONIO CLAUDIO DA SILVA TEIXEIRA"/>
    <s v="TECNICO MULTSKILL FO"/>
    <s v="R$ 1.824,00"/>
    <n v="1040"/>
    <n v="980"/>
    <n v="830"/>
    <m/>
    <s v="13/11/2028"/>
    <x v="1"/>
    <n v="1924.51"/>
    <b v="0"/>
    <x v="10"/>
    <x v="5"/>
    <s v="ATIVO"/>
    <s v="19011"/>
  </r>
  <r>
    <x v="684"/>
    <x v="5"/>
    <s v="LEVE"/>
    <n v="2025"/>
    <x v="1"/>
    <x v="2"/>
    <s v="SUDESTE"/>
    <s v="MAICON PEREIRA BARROS"/>
    <s v="TECNICO DE FIBRA OPTICA II"/>
    <s v="R$ 1.824,00"/>
    <n v="0"/>
    <n v="1215"/>
    <n v="699.12"/>
    <m/>
    <s v="12/11/2028"/>
    <x v="1"/>
    <n v="1926.61"/>
    <b v="0"/>
    <x v="10"/>
    <x v="5"/>
    <s v="ATIVO"/>
    <s v="11021"/>
  </r>
  <r>
    <x v="685"/>
    <x v="5"/>
    <s v="LEVE"/>
    <n v="2024"/>
    <x v="1"/>
    <x v="15"/>
    <s v="NORDESTE"/>
    <s v="LEANDRO MOURA SAO JOSE"/>
    <s v="TECNICO MULTSKILL FO"/>
    <s v="R$ 1.824,00"/>
    <n v="1040"/>
    <n v="1279.96"/>
    <n v="620"/>
    <m/>
    <s v="13/11/2028"/>
    <x v="1"/>
    <n v="1924.51"/>
    <b v="0"/>
    <x v="10"/>
    <x v="5"/>
    <s v="ATIVO"/>
    <s v="19011"/>
  </r>
  <r>
    <x v="686"/>
    <x v="5"/>
    <s v="LEVE"/>
    <n v="2025"/>
    <x v="1"/>
    <x v="12"/>
    <s v="SUDESTE"/>
    <s v="RENATO GOMES DE OLIVEIRA"/>
    <s v="INSTALADOR E REPARADOR DE FO"/>
    <s v="R$ 1.824,00"/>
    <n v="867.93000000000006"/>
    <n v="399.75"/>
    <n v="500.1"/>
    <m/>
    <s v="18/09/2028"/>
    <x v="1"/>
    <n v="1926.61"/>
    <b v="0"/>
    <x v="2"/>
    <x v="5"/>
    <s v="ATIVO"/>
    <s v="11011"/>
  </r>
  <r>
    <x v="687"/>
    <x v="5"/>
    <s v="LEVE"/>
    <n v="2025"/>
    <x v="1"/>
    <x v="15"/>
    <s v="NORDESTE"/>
    <s v="RUBENS DIOGENS SILVA"/>
    <s v="TECNICO MULTSKILL FO"/>
    <s v="R$ 1.824,00"/>
    <n v="945.3"/>
    <n v="1289.31"/>
    <n v="680"/>
    <m/>
    <s v="30/10/2028"/>
    <x v="1"/>
    <n v="1924.51"/>
    <b v="0"/>
    <x v="12"/>
    <x v="5"/>
    <s v="ATIVO"/>
    <s v="14011"/>
  </r>
  <r>
    <x v="688"/>
    <x v="5"/>
    <s v="LEVE"/>
    <n v="2025"/>
    <x v="1"/>
    <x v="15"/>
    <s v="NORDESTE"/>
    <s v="ROBERTO MOURA FERREIRA"/>
    <s v="TECNICO MULTSKILL FO"/>
    <s v="R$ 1.824,00"/>
    <n v="711.3"/>
    <n v="964.41"/>
    <n v="378.87"/>
    <m/>
    <s v="07/11/2028"/>
    <x v="1"/>
    <n v="1924.51"/>
    <b v="0"/>
    <x v="10"/>
    <x v="5"/>
    <s v="ATIVO"/>
    <s v="14011"/>
  </r>
  <r>
    <x v="689"/>
    <x v="5"/>
    <s v="LEVE"/>
    <n v="2025"/>
    <x v="1"/>
    <x v="15"/>
    <s v="NORDESTE"/>
    <s v="WAGNER BARTOLOMEU MOREIRA DA CRUZ"/>
    <s v="TECNICO MULTSKILL FO"/>
    <s v="R$ 1.824,00"/>
    <n v="1149.5400000000002"/>
    <n v="1329.9"/>
    <n v="680"/>
    <m/>
    <s v="22/10/2028"/>
    <x v="1"/>
    <n v="1924.51"/>
    <b v="0"/>
    <x v="12"/>
    <x v="5"/>
    <s v="ATIVO"/>
    <s v="14011"/>
  </r>
  <r>
    <x v="690"/>
    <x v="5"/>
    <s v="LEVE"/>
    <n v="2025"/>
    <x v="1"/>
    <x v="12"/>
    <s v="SUDESTE"/>
    <s v="CARLOS MAGNO DE JESUS GOMES"/>
    <s v="INSTALADOR E REPARADOR DE FO"/>
    <s v="R$ 1.824,00"/>
    <n v="1057.33"/>
    <n v="816.74"/>
    <n v="399.03"/>
    <m/>
    <s v="18/09/2028"/>
    <x v="1"/>
    <n v="1926.61"/>
    <b v="0"/>
    <x v="2"/>
    <x v="5"/>
    <s v="ATIVO"/>
    <s v="11011"/>
  </r>
  <r>
    <x v="691"/>
    <x v="5"/>
    <s v="LEVE"/>
    <n v="2025"/>
    <x v="1"/>
    <x v="6"/>
    <s v="CENTRO OESTE"/>
    <s v="VALDEILTON BERTO DA SILVA FILHO"/>
    <s v="INSTALADOR E REPARADOR DE FO"/>
    <s v="R$ 1.824,00"/>
    <n v="1470"/>
    <n v="1590"/>
    <n v="680"/>
    <m/>
    <s v="16/09/2028"/>
    <x v="1"/>
    <n v="1926.61"/>
    <b v="0"/>
    <x v="2"/>
    <x v="5"/>
    <s v="ATIVO"/>
    <s v="11011"/>
  </r>
  <r>
    <x v="692"/>
    <x v="5"/>
    <s v="LEVE"/>
    <n v="2025"/>
    <x v="1"/>
    <x v="12"/>
    <s v="SUDESTE"/>
    <s v="WALTER GONCALVES CIQUEIRA JUNIOR"/>
    <s v="INSTALADOR E REPARADOR DE FO"/>
    <s v="R$ 1.824,00"/>
    <n v="1479.75"/>
    <n v="1871.3"/>
    <n v="939.93000000000006"/>
    <m/>
    <s v="30/09/2028"/>
    <x v="1"/>
    <n v="1926.61"/>
    <b v="0"/>
    <x v="2"/>
    <x v="5"/>
    <s v="ATIVO"/>
    <s v="11011"/>
  </r>
  <r>
    <x v="693"/>
    <x v="5"/>
    <s v="LEVE"/>
    <n v="2024"/>
    <x v="1"/>
    <x v="15"/>
    <s v="NORDESTE"/>
    <s v="MARCOS DOS SANTOS REIS"/>
    <s v="ASSISTENTE DE LOGISTICA I"/>
    <s v="R$ 1.824,00"/>
    <n v="403.14"/>
    <n v="816.90000000000009"/>
    <n v="348.90999999999997"/>
    <m/>
    <s v="30/09/2028"/>
    <x v="1"/>
    <n v="1926.61"/>
    <b v="0"/>
    <x v="2"/>
    <x v="5"/>
    <s v="ATIVO"/>
    <s v="99568"/>
  </r>
  <r>
    <x v="694"/>
    <x v="5"/>
    <s v="LEVE"/>
    <n v="2025"/>
    <x v="1"/>
    <x v="15"/>
    <s v="NORDESTE"/>
    <s v="LUAN VICTOR CRISOSTOMO DOS SANTOS"/>
    <s v="TECNICO MULTSKILL FO"/>
    <s v="R$ 1.824,00"/>
    <n v="997.2"/>
    <n v="1289.97"/>
    <n v="779.99"/>
    <m/>
    <s v="18/11/2028"/>
    <x v="1"/>
    <n v="1924.51"/>
    <b v="0"/>
    <x v="10"/>
    <x v="5"/>
    <s v="ATIVO"/>
    <s v="14011"/>
  </r>
  <r>
    <x v="695"/>
    <x v="5"/>
    <s v="LEVE"/>
    <n v="2025"/>
    <x v="1"/>
    <x v="6"/>
    <s v="CENTRO OESTE"/>
    <s v="GEOVANNI RODRIGUES DOURADO"/>
    <s v="INSTALADOR E REPARADOR DE FO"/>
    <s v="R$ 1.824,00"/>
    <n v="1552.09"/>
    <n v="1130"/>
    <n v="580"/>
    <m/>
    <s v="16/09/2028"/>
    <x v="1"/>
    <n v="1926.61"/>
    <b v="0"/>
    <x v="2"/>
    <x v="5"/>
    <s v="ATIVO"/>
    <s v="11011"/>
  </r>
  <r>
    <x v="696"/>
    <x v="5"/>
    <s v="LEVE"/>
    <n v="2025"/>
    <x v="1"/>
    <x v="12"/>
    <s v="SUDESTE"/>
    <s v="HERCULES RAMOS DA SILVA"/>
    <s v="INSTALADOR E REPARADOR DE FO"/>
    <s v="R$ 1.824,00"/>
    <n v="499.43"/>
    <n v="1496.73"/>
    <n v="779.49"/>
    <m/>
    <s v="12/11/2028"/>
    <x v="1"/>
    <n v="1924.51"/>
    <b v="0"/>
    <x v="10"/>
    <x v="5"/>
    <s v="ATIVO"/>
    <s v="11011"/>
  </r>
  <r>
    <x v="697"/>
    <x v="5"/>
    <s v="LEVE"/>
    <n v="2025"/>
    <x v="1"/>
    <x v="15"/>
    <s v="NORDESTE"/>
    <s v="JENILSON CERQUEIRA PINHEIRO DA SILVA"/>
    <s v="TECNICO MULTSKILL FO"/>
    <s v="R$ 1.824,00"/>
    <n v="1076.72"/>
    <n v="1328.29"/>
    <n v="519.63"/>
    <m/>
    <s v="25/09/2028"/>
    <x v="1"/>
    <n v="1926.61"/>
    <b v="0"/>
    <x v="2"/>
    <x v="5"/>
    <s v="ATIVO"/>
    <s v="14011"/>
  </r>
  <r>
    <x v="698"/>
    <x v="5"/>
    <s v="LEVE"/>
    <n v="2025"/>
    <x v="1"/>
    <x v="15"/>
    <s v="NORDESTE"/>
    <s v="-"/>
    <s v="-"/>
    <s v="R$ 1.824,00"/>
    <n v="1100"/>
    <n v="1270"/>
    <n v="100"/>
    <m/>
    <s v="12/11/2028"/>
    <x v="1"/>
    <n v="1924.51"/>
    <b v="0"/>
    <x v="10"/>
    <x v="5"/>
    <s v="PATIO"/>
    <s v=""/>
  </r>
  <r>
    <x v="699"/>
    <x v="5"/>
    <s v="LEVE"/>
    <n v="2025"/>
    <x v="1"/>
    <x v="9"/>
    <s v="SUDESTE"/>
    <s v="ALEX RONDINELE TOMAZ CRISPIM"/>
    <s v="TECNICO DE FIBRA OPTICA I"/>
    <s v="R$ 1.824,00"/>
    <n v="1456.4700000000003"/>
    <n v="1858.8400000000001"/>
    <n v="1565.1699999999998"/>
    <m/>
    <s v="24/09/2028"/>
    <x v="1"/>
    <n v="1926.61"/>
    <b v="0"/>
    <x v="2"/>
    <x v="5"/>
    <s v="ATIVO"/>
    <s v="11011"/>
  </r>
  <r>
    <x v="700"/>
    <x v="5"/>
    <s v="LEVE"/>
    <n v="2025"/>
    <x v="1"/>
    <x v="10"/>
    <s v="CENTRO OESTE"/>
    <s v="-"/>
    <s v="-"/>
    <s v="R$ 1.824,00"/>
    <n v="929.42"/>
    <n v="0"/>
    <n v="0"/>
    <m/>
    <s v="07/11/2028"/>
    <x v="1"/>
    <n v="1924.51"/>
    <b v="0"/>
    <x v="10"/>
    <x v="5"/>
    <s v="ATIVO"/>
    <s v=""/>
  </r>
  <r>
    <x v="701"/>
    <x v="5"/>
    <s v="LEVE"/>
    <n v="2025"/>
    <x v="1"/>
    <x v="15"/>
    <s v="NORDESTE"/>
    <s v="ITALO REINAN VERGNE DOS REIS"/>
    <s v="SUPERVISOR DE OPERACAO"/>
    <s v="R$ 1.824,00"/>
    <n v="918.36"/>
    <n v="1028.83"/>
    <n v="362.53"/>
    <m/>
    <s v="12/11/2028"/>
    <x v="1"/>
    <n v="1924.51"/>
    <b v="0"/>
    <x v="10"/>
    <x v="5"/>
    <s v="ATIVO"/>
    <s v="14015"/>
  </r>
  <r>
    <x v="702"/>
    <x v="5"/>
    <s v="LEVE"/>
    <n v="2025"/>
    <x v="1"/>
    <x v="2"/>
    <s v="SUDESTE"/>
    <s v="KELVIN CLEITON DE ABREU CRUZ"/>
    <s v="TECNICO MULTSKILL METALICO/FI"/>
    <s v="R$ 1.824,00"/>
    <n v="1124.5"/>
    <n v="1414.96"/>
    <n v="483.73"/>
    <m/>
    <s v="13/11/2028"/>
    <x v="1"/>
    <n v="1924.51"/>
    <b v="0"/>
    <x v="10"/>
    <x v="5"/>
    <s v="ATIVO"/>
    <s v="14011"/>
  </r>
  <r>
    <x v="703"/>
    <x v="5"/>
    <s v="LEVE"/>
    <n v="2025"/>
    <x v="1"/>
    <x v="6"/>
    <s v="CENTRO OESTE"/>
    <s v="CARLOS ROBERTO MOREIRA"/>
    <s v="ESPECIALISTA OPERACIONAL DE PI II"/>
    <s v="R$ 1.824,00"/>
    <n v="690"/>
    <n v="307.25"/>
    <n v="1482.05"/>
    <m/>
    <s v="25/09/2028"/>
    <x v="1"/>
    <n v="1926.61"/>
    <b v="0"/>
    <x v="2"/>
    <x v="5"/>
    <s v="ATIVO"/>
    <s v="12081"/>
  </r>
  <r>
    <x v="704"/>
    <x v="5"/>
    <s v="LEVE"/>
    <n v="2025"/>
    <x v="1"/>
    <x v="15"/>
    <s v="NORDESTE"/>
    <s v="TARCISIO MORAIS SILVA"/>
    <s v="TECNICO MULTSKILL FO"/>
    <s v="R$ 1.824,00"/>
    <n v="1109.96"/>
    <n v="1290"/>
    <n v="620"/>
    <m/>
    <s v="07/11/2028"/>
    <x v="1"/>
    <n v="1924.51"/>
    <b v="0"/>
    <x v="10"/>
    <x v="5"/>
    <s v="ATIVO"/>
    <s v="14011"/>
  </r>
  <r>
    <x v="705"/>
    <x v="5"/>
    <s v="LEVE"/>
    <n v="2025"/>
    <x v="1"/>
    <x v="15"/>
    <s v="NORDESTE"/>
    <s v="HAMILTON CHAVES SANTOS"/>
    <s v="TECNICO MULTSKILL FO"/>
    <s v="R$ 1.824,00"/>
    <n v="1099.98"/>
    <n v="1269.8300000000002"/>
    <n v="639.99"/>
    <m/>
    <s v="12/11/2028"/>
    <x v="1"/>
    <n v="1924.51"/>
    <b v="0"/>
    <x v="10"/>
    <x v="5"/>
    <s v="ATIVO"/>
    <s v="14011"/>
  </r>
  <r>
    <x v="706"/>
    <x v="5"/>
    <s v="LEVE"/>
    <n v="2025"/>
    <x v="1"/>
    <x v="7"/>
    <s v="CENTRO OESTE"/>
    <s v="ELIAS SANTANA PINTO"/>
    <s v="INSTALADOR E REPARADOR DE FO"/>
    <s v="R$ 1.824,00"/>
    <n v="931.6"/>
    <n v="1666.0900000000001"/>
    <n v="500"/>
    <m/>
    <s v="10/10/2028"/>
    <x v="1"/>
    <n v="1924.51"/>
    <b v="0"/>
    <x v="12"/>
    <x v="5"/>
    <s v="ATIVO"/>
    <s v="11011"/>
  </r>
  <r>
    <x v="707"/>
    <x v="5"/>
    <s v="LEVE"/>
    <n v="2025"/>
    <x v="1"/>
    <x v="6"/>
    <s v="CENTRO OESTE"/>
    <s v="EDERSON FABRICIO DA SILVA"/>
    <s v="INSTALADOR E REPARADOR DE FO"/>
    <s v="R$ 1.824,00"/>
    <n v="300"/>
    <n v="150"/>
    <n v="988.7399999999999"/>
    <m/>
    <s v="16/09/2028"/>
    <x v="1"/>
    <n v="1926.61"/>
    <b v="0"/>
    <x v="2"/>
    <x v="5"/>
    <s v="ATIVO"/>
    <s v="11011"/>
  </r>
  <r>
    <x v="708"/>
    <x v="5"/>
    <s v="LEVE"/>
    <n v="2025"/>
    <x v="1"/>
    <x v="6"/>
    <s v="CENTRO OESTE"/>
    <s v="ANDREIA MOREIRA DOS SANTOS"/>
    <s v="TECNICO DE SEGURANCA DO TRABALHO JR"/>
    <s v="R$ 1.824,00"/>
    <n v="1251.76"/>
    <n v="976.55"/>
    <n v="683.28"/>
    <m/>
    <s v="24/09/2028"/>
    <x v="1"/>
    <n v="1926.61"/>
    <b v="0"/>
    <x v="2"/>
    <x v="5"/>
    <s v="ATIVO"/>
    <s v="99678"/>
  </r>
  <r>
    <x v="709"/>
    <x v="5"/>
    <s v="LEVE"/>
    <n v="2024"/>
    <x v="1"/>
    <x v="15"/>
    <s v="NORDESTE"/>
    <s v="CLAUDIVAN LEAL DA SILVA"/>
    <s v="TECNICO MULTSKILL FO"/>
    <s v="R$ 1.824,00"/>
    <n v="1038.79"/>
    <n v="1340"/>
    <n v="580"/>
    <m/>
    <s v="18/09/2028"/>
    <x v="1"/>
    <n v="1926.61"/>
    <b v="0"/>
    <x v="2"/>
    <x v="5"/>
    <s v="ATIVO"/>
    <s v="14011"/>
  </r>
  <r>
    <x v="710"/>
    <x v="5"/>
    <s v="LEVE"/>
    <n v="2025"/>
    <x v="1"/>
    <x v="4"/>
    <s v="CENTRO OESTE"/>
    <s v="UZIEL BURTON DE CAMPOS"/>
    <s v="INSTALADOR E REPARADOR DE FO"/>
    <s v="R$ 1.824,00"/>
    <n v="920"/>
    <n v="1170"/>
    <n v="440"/>
    <m/>
    <s v="25/09/2028"/>
    <x v="1"/>
    <n v="1926.61"/>
    <b v="0"/>
    <x v="2"/>
    <x v="5"/>
    <s v="ATIVO"/>
    <s v="11011"/>
  </r>
  <r>
    <x v="711"/>
    <x v="5"/>
    <s v="LEVE"/>
    <n v="2025"/>
    <x v="1"/>
    <x v="4"/>
    <s v="CENTRO OESTE"/>
    <s v="GABRYEL PESSOA IVAQUIA"/>
    <s v="INSTALADOR E REPARADOR DE FO"/>
    <s v="R$ 1.824,00"/>
    <n v="1229.5900000000001"/>
    <n v="1460"/>
    <n v="460"/>
    <m/>
    <s v="17/09/2028"/>
    <x v="1"/>
    <n v="1926.61"/>
    <b v="0"/>
    <x v="2"/>
    <x v="5"/>
    <s v="ATIVO"/>
    <s v="11011"/>
  </r>
  <r>
    <x v="712"/>
    <x v="5"/>
    <s v="LEVE"/>
    <n v="2025"/>
    <x v="1"/>
    <x v="15"/>
    <s v="NORDESTE"/>
    <s v="KLEBER CUNHA DE SOUZA"/>
    <s v="TECNICO MULTSKILL FO"/>
    <s v="R$ 1.824,00"/>
    <n v="1179.08"/>
    <n v="1319.9099999999999"/>
    <n v="709.98"/>
    <m/>
    <s v="18/09/2028"/>
    <x v="1"/>
    <n v="1926.61"/>
    <b v="0"/>
    <x v="2"/>
    <x v="5"/>
    <s v="ATIVO"/>
    <s v="14011"/>
  </r>
  <r>
    <x v="713"/>
    <x v="5"/>
    <s v="LEVE"/>
    <n v="2024"/>
    <x v="1"/>
    <x v="15"/>
    <s v="NORDESTE"/>
    <s v="JANDERSON MOREIRA DOS REIS"/>
    <s v="TECNICO MULTSKILL FO"/>
    <s v="R$ 1.824,00"/>
    <n v="1350"/>
    <n v="1699.98"/>
    <n v="680"/>
    <m/>
    <s v="17/09/2028"/>
    <x v="1"/>
    <n v="1926.61"/>
    <b v="0"/>
    <x v="2"/>
    <x v="5"/>
    <s v="ATIVO"/>
    <s v="14011"/>
  </r>
  <r>
    <x v="714"/>
    <x v="5"/>
    <s v="LEVE"/>
    <n v="2025"/>
    <x v="1"/>
    <x v="15"/>
    <s v="NORDESTE"/>
    <s v="-"/>
    <s v="-"/>
    <s v="R$ 1.824,00"/>
    <n v="1099.8600000000001"/>
    <n v="1289.99"/>
    <n v="160"/>
    <m/>
    <s v="24/09/2028"/>
    <x v="1"/>
    <n v="1926.61"/>
    <b v="0"/>
    <x v="2"/>
    <x v="5"/>
    <s v="SINISTRO"/>
    <s v=""/>
  </r>
  <r>
    <x v="715"/>
    <x v="5"/>
    <s v="LEVE"/>
    <n v="2025"/>
    <x v="1"/>
    <x v="12"/>
    <s v="SUDESTE"/>
    <s v="IRAN COSTA CASTRO JUNIOR"/>
    <s v="SUPERVISOR DE OPERACAO"/>
    <s v="R$ 1.824,00"/>
    <n v="1500.96"/>
    <n v="1299.78"/>
    <n v="441.33000000000004"/>
    <m/>
    <s v="06/11/2028"/>
    <x v="1"/>
    <n v="1924.51"/>
    <b v="0"/>
    <x v="10"/>
    <x v="5"/>
    <s v="ATIVO"/>
    <s v="11015"/>
  </r>
  <r>
    <x v="716"/>
    <x v="5"/>
    <s v="LEVE"/>
    <n v="2025"/>
    <x v="1"/>
    <x v="15"/>
    <s v="NORDESTE"/>
    <s v="ANTONIO SANTIAGO REGIS DE JESUS"/>
    <s v="TECNICO MULTSKILL FO"/>
    <s v="R$ 1.824,00"/>
    <n v="810"/>
    <n v="380"/>
    <n v="419.94"/>
    <m/>
    <s v="12/11/2028"/>
    <x v="1"/>
    <n v="1924.51"/>
    <b v="0"/>
    <x v="10"/>
    <x v="5"/>
    <s v="ATIVO"/>
    <s v="14011"/>
  </r>
  <r>
    <x v="717"/>
    <x v="5"/>
    <s v="LEVE"/>
    <n v="2025"/>
    <x v="1"/>
    <x v="15"/>
    <s v="NORDESTE"/>
    <s v="PHILIPE NATHAN FERNANDES ALVES"/>
    <s v="TECNICO MULTSKILL FO"/>
    <s v="R$ 1.824,00"/>
    <n v="979.94"/>
    <n v="1289.96"/>
    <n v="679.99"/>
    <m/>
    <s v="12/11/2028"/>
    <x v="1"/>
    <n v="1924.51"/>
    <b v="0"/>
    <x v="10"/>
    <x v="5"/>
    <s v="ATIVO"/>
    <s v="14011"/>
  </r>
  <r>
    <x v="718"/>
    <x v="5"/>
    <s v="LEVE"/>
    <n v="2025"/>
    <x v="1"/>
    <x v="6"/>
    <s v="CENTRO OESTE"/>
    <s v="LUIZ FERNANDO GOMES CAMARGO"/>
    <s v="INSTALADOR E REPARADOR DE FO"/>
    <s v="R$ 1.824,00"/>
    <n v="1080"/>
    <n v="1346.63"/>
    <n v="663"/>
    <m/>
    <s v="17/09/2028"/>
    <x v="1"/>
    <n v="1926.61"/>
    <b v="0"/>
    <x v="2"/>
    <x v="5"/>
    <s v="ATIVO"/>
    <s v="11011"/>
  </r>
  <r>
    <x v="719"/>
    <x v="5"/>
    <s v="LEVE"/>
    <n v="2025"/>
    <x v="1"/>
    <x v="15"/>
    <s v="NORDESTE"/>
    <s v="WESLEY SILVA SANTOS"/>
    <s v="TECNICO DE SEGURANCA DO TRABALHO JR"/>
    <s v="R$ 1.824,00"/>
    <n v="1580"/>
    <n v="1947.68"/>
    <n v="229.76"/>
    <m/>
    <s v="24/09/2028"/>
    <x v="1"/>
    <n v="1926.61"/>
    <b v="0"/>
    <x v="2"/>
    <x v="5"/>
    <s v="ATIVO"/>
    <s v="99678"/>
  </r>
  <r>
    <x v="720"/>
    <x v="5"/>
    <s v="LEVE"/>
    <n v="2025"/>
    <x v="1"/>
    <x v="6"/>
    <s v="CENTRO OESTE"/>
    <s v="PABLO HENRIQUE ROSA DOS SANTOS"/>
    <s v="INSTALADOR E REPARADOR DE FO"/>
    <s v="R$ 1.824,00"/>
    <n v="1580"/>
    <n v="1910"/>
    <n v="770"/>
    <m/>
    <s v="16/09/2028"/>
    <x v="1"/>
    <n v="1926.61"/>
    <b v="0"/>
    <x v="2"/>
    <x v="5"/>
    <s v="ATIVO"/>
    <s v="11011"/>
  </r>
  <r>
    <x v="721"/>
    <x v="5"/>
    <s v="LEVE"/>
    <n v="2025"/>
    <x v="1"/>
    <x v="12"/>
    <s v="SUDESTE"/>
    <s v="SILMAR GOMES CANCELA"/>
    <s v="INSTALADOR E REPARADOR DE FO"/>
    <s v="R$ 1.824,00"/>
    <n v="1359.9"/>
    <n v="1809.3"/>
    <n v="1099.9000000000001"/>
    <m/>
    <s v="31/10/2028"/>
    <x v="1"/>
    <n v="1924.51"/>
    <b v="0"/>
    <x v="12"/>
    <x v="5"/>
    <s v="ATIVO"/>
    <s v="11011"/>
  </r>
  <r>
    <x v="722"/>
    <x v="5"/>
    <s v="LEVE"/>
    <n v="2025"/>
    <x v="1"/>
    <x v="15"/>
    <s v="NORDESTE"/>
    <s v="SIDINEI ROBERTO DE JESUS COELHO"/>
    <s v="TECNICO MULTSKILL FO"/>
    <s v="R$ 1.824,00"/>
    <n v="921.18000000000006"/>
    <n v="1121.4000000000001"/>
    <n v="680"/>
    <m/>
    <s v="04/11/2028"/>
    <x v="1"/>
    <n v="1924.51"/>
    <b v="0"/>
    <x v="10"/>
    <x v="5"/>
    <s v="ATIVO"/>
    <s v="14011"/>
  </r>
  <r>
    <x v="723"/>
    <x v="5"/>
    <s v="LEVE"/>
    <n v="2025"/>
    <x v="1"/>
    <x v="4"/>
    <s v="CENTRO OESTE"/>
    <s v="HERMESON KENED TAVARES"/>
    <s v="INSTALADOR E REPARADOR DE FO"/>
    <s v="R$ 1.824,00"/>
    <n v="745.75"/>
    <n v="780"/>
    <n v="380"/>
    <m/>
    <s v="25/09/2028"/>
    <x v="1"/>
    <n v="1926.61"/>
    <b v="0"/>
    <x v="2"/>
    <x v="5"/>
    <s v="ATIVO"/>
    <s v="11011"/>
  </r>
  <r>
    <x v="724"/>
    <x v="5"/>
    <s v="LEVE"/>
    <n v="2025"/>
    <x v="1"/>
    <x v="15"/>
    <s v="NORDESTE"/>
    <s v="NELSON PIQUET SILVA FELIX"/>
    <s v="SUPERVISOR DE OPERACAO"/>
    <s v="R$ 1.824,00"/>
    <n v="970"/>
    <n v="1370"/>
    <n v="200"/>
    <m/>
    <s v="31/10/2028"/>
    <x v="1"/>
    <n v="1924.51"/>
    <b v="0"/>
    <x v="12"/>
    <x v="5"/>
    <s v="ATIVO"/>
    <s v="14015"/>
  </r>
  <r>
    <x v="725"/>
    <x v="5"/>
    <s v="LEVE"/>
    <n v="2025"/>
    <x v="1"/>
    <x v="4"/>
    <s v="CENTRO OESTE"/>
    <s v="MARCOS ANTONIO FERNANDES DE SOUZA"/>
    <s v="INSTALADOR E REPARADOR DE FO"/>
    <s v="R$ 1.824,00"/>
    <n v="1415.54"/>
    <n v="1090"/>
    <n v="540"/>
    <m/>
    <s v="16/09/2028"/>
    <x v="1"/>
    <n v="1926.61"/>
    <b v="0"/>
    <x v="2"/>
    <x v="5"/>
    <s v="ATIVO"/>
    <s v="11011"/>
  </r>
  <r>
    <x v="726"/>
    <x v="5"/>
    <s v="LEVE"/>
    <n v="2025"/>
    <x v="1"/>
    <x v="2"/>
    <s v="SUDESTE"/>
    <s v="NATANAEL DE ALMEIDA GAMA"/>
    <s v="TECNICO MULTSKILL METALICO/FI"/>
    <s v="R$ 1.824,00"/>
    <n v="1045.98"/>
    <n v="780"/>
    <n v="410"/>
    <m/>
    <s v="18/09/2028"/>
    <x v="1"/>
    <n v="1926.61"/>
    <b v="0"/>
    <x v="2"/>
    <x v="5"/>
    <s v="ATIVO"/>
    <s v="11011"/>
  </r>
  <r>
    <x v="727"/>
    <x v="5"/>
    <s v="LEVE"/>
    <n v="2025"/>
    <x v="1"/>
    <x v="15"/>
    <s v="NORDESTE"/>
    <s v="CLEITON COSTA DO NASCIMENTO"/>
    <s v="SUPERVISOR DE OPERACAO"/>
    <s v="R$ 1.824,00"/>
    <n v="600"/>
    <n v="1039.97"/>
    <n v="619.88000000000011"/>
    <m/>
    <s v="12/11/2028"/>
    <x v="1"/>
    <n v="1924.51"/>
    <b v="0"/>
    <x v="10"/>
    <x v="5"/>
    <s v="ATIVO"/>
    <s v="14015"/>
  </r>
  <r>
    <x v="728"/>
    <x v="5"/>
    <s v="LEVE"/>
    <n v="2025"/>
    <x v="1"/>
    <x v="15"/>
    <s v="NORDESTE"/>
    <s v="MARCOS SILVA SOUZA"/>
    <s v="COORDENADOR DE CAMPO"/>
    <s v="R$ 1.824,00"/>
    <n v="500.94999999999993"/>
    <n v="774.7"/>
    <n v="404.46"/>
    <m/>
    <s v="28/11/2028"/>
    <x v="1"/>
    <n v="1924.51"/>
    <b v="0"/>
    <x v="10"/>
    <x v="5"/>
    <s v="ATIVO"/>
    <s v="14015"/>
  </r>
  <r>
    <x v="729"/>
    <x v="5"/>
    <s v="LEVE"/>
    <n v="2025"/>
    <x v="1"/>
    <x v="15"/>
    <s v="NORDESTE"/>
    <s v="JOAO VITOR BARRETO ALMEIDA"/>
    <s v="TECNICO MULTSKILL FO"/>
    <s v="R$ 1.824,00"/>
    <n v="1470"/>
    <n v="1916.8300000000002"/>
    <n v="638.68999999999994"/>
    <m/>
    <s v="31/10/2028"/>
    <x v="1"/>
    <n v="1924.51"/>
    <b v="0"/>
    <x v="12"/>
    <x v="5"/>
    <s v="ATIVO"/>
    <s v="14011"/>
  </r>
  <r>
    <x v="730"/>
    <x v="5"/>
    <s v="LEVE"/>
    <n v="2025"/>
    <x v="1"/>
    <x v="15"/>
    <s v="NORDESTE"/>
    <s v="LUCIANO SANTOS DO NASCIMENTO"/>
    <s v="TECNICO MULTSKILL FO"/>
    <s v="R$ 1.824,00"/>
    <n v="1159.93"/>
    <n v="1229.95"/>
    <n v="619.93000000000006"/>
    <m/>
    <s v="18/09/2028"/>
    <x v="1"/>
    <n v="1926.61"/>
    <b v="0"/>
    <x v="2"/>
    <x v="5"/>
    <s v="ATIVO"/>
    <s v="14011"/>
  </r>
  <r>
    <x v="731"/>
    <x v="5"/>
    <s v="LEVE"/>
    <n v="2025"/>
    <x v="1"/>
    <x v="15"/>
    <s v="NORDESTE"/>
    <s v="JEORBSON NERES CRUZ"/>
    <s v="TECNICO MULTSKILL FO"/>
    <s v="R$ 1.824,00"/>
    <n v="700"/>
    <n v="1229.99"/>
    <n v="560"/>
    <m/>
    <s v="18/09/2028"/>
    <x v="1"/>
    <n v="1926.61"/>
    <b v="0"/>
    <x v="2"/>
    <x v="5"/>
    <s v="ATIVO"/>
    <s v="14011"/>
  </r>
  <r>
    <x v="732"/>
    <x v="5"/>
    <s v="LEVE"/>
    <n v="2025"/>
    <x v="1"/>
    <x v="6"/>
    <s v="CENTRO OESTE"/>
    <s v="PEDRO HUGO OLIVEIRA SANTANA NINCK"/>
    <s v="INSTALADOR E REPARADOR DE FO"/>
    <s v="R$ 1.824,00"/>
    <n v="1230"/>
    <n v="1230"/>
    <n v="400"/>
    <m/>
    <s v="25/09/2028"/>
    <x v="1"/>
    <n v="1926.61"/>
    <b v="0"/>
    <x v="2"/>
    <x v="5"/>
    <s v="ATIVO"/>
    <s v="11011"/>
  </r>
  <r>
    <x v="733"/>
    <x v="5"/>
    <s v="LEVE"/>
    <n v="2025"/>
    <x v="1"/>
    <x v="12"/>
    <s v="SUDESTE"/>
    <s v="BRUNO WILLIAM OLIVEIRA SANTOS"/>
    <s v="INSTALADOR E REPARADOR DE FO"/>
    <s v="R$ 1.824,00"/>
    <n v="827.81999999999994"/>
    <n v="1140.31"/>
    <n v="343.78"/>
    <m/>
    <s v="16/09/2028"/>
    <x v="1"/>
    <n v="1926.61"/>
    <b v="0"/>
    <x v="2"/>
    <x v="5"/>
    <s v="ATIVO"/>
    <s v="11011"/>
  </r>
  <r>
    <x v="734"/>
    <x v="5"/>
    <s v="LEVE"/>
    <n v="2025"/>
    <x v="1"/>
    <x v="12"/>
    <s v="SUDESTE"/>
    <s v="GABRIEL SERAFIM OLIVEIRA"/>
    <s v="INSTALADOR E REPARADOR DE FO"/>
    <s v="R$ 1.824,00"/>
    <n v="896.59"/>
    <n v="1361.9099999999999"/>
    <n v="600"/>
    <m/>
    <s v="18/09/2028"/>
    <x v="1"/>
    <n v="1926.61"/>
    <b v="0"/>
    <x v="2"/>
    <x v="5"/>
    <s v="ATIVO"/>
    <s v="11011"/>
  </r>
  <r>
    <x v="735"/>
    <x v="5"/>
    <s v="LEVE"/>
    <n v="2025"/>
    <x v="1"/>
    <x v="15"/>
    <s v="NORDESTE"/>
    <s v="FRANCISCO CARLOS SANTOS LIMA"/>
    <s v="TECNICO MULTSKILL FO"/>
    <s v="R$ 1.824,00"/>
    <n v="1027.98"/>
    <n v="1229.0499999999997"/>
    <n v="603.71"/>
    <m/>
    <s v="18/11/2028"/>
    <x v="1"/>
    <n v="1824"/>
    <b v="0"/>
    <x v="10"/>
    <x v="5"/>
    <s v="ATIVO"/>
    <s v="14011"/>
  </r>
  <r>
    <x v="736"/>
    <x v="5"/>
    <s v="LEVE"/>
    <n v="2025"/>
    <x v="1"/>
    <x v="12"/>
    <s v="SUDESTE"/>
    <s v="JURANDIR DO NASCIMENTO JUNIOR"/>
    <s v="INSTALADOR E REPARADOR DE FO"/>
    <s v="R$ 1.824,00"/>
    <n v="1340.14"/>
    <n v="1492.97"/>
    <n v="759.28"/>
    <m/>
    <s v="06/11/2028"/>
    <x v="1"/>
    <n v="1924.51"/>
    <b v="0"/>
    <x v="10"/>
    <x v="5"/>
    <s v="ATIVO"/>
    <s v="11011"/>
  </r>
  <r>
    <x v="737"/>
    <x v="5"/>
    <s v="LEVE"/>
    <n v="2025"/>
    <x v="1"/>
    <x v="15"/>
    <s v="NORDESTE"/>
    <s v="JOILSON DA CRUZ SANTANA"/>
    <s v="TECNICO DE FIBRA OPTICA I"/>
    <s v="R$ 1.824,00"/>
    <n v="1077.19"/>
    <n v="407.51"/>
    <n v="565.41"/>
    <m/>
    <s v="11/11/2028"/>
    <x v="1"/>
    <n v="1924.51"/>
    <b v="0"/>
    <x v="10"/>
    <x v="5"/>
    <s v="ATIVO"/>
    <s v="14021"/>
  </r>
  <r>
    <x v="738"/>
    <x v="5"/>
    <s v="LEVE"/>
    <n v="2025"/>
    <x v="1"/>
    <x v="15"/>
    <s v="NORDESTE"/>
    <s v="JONATHAS FERREIRA DA SILVA"/>
    <s v="TECNICO MULTSKILL FO"/>
    <s v="R$ 1.824,00"/>
    <n v="1159.98"/>
    <n v="1289.68"/>
    <n v="619.99"/>
    <m/>
    <s v="11/11/2028"/>
    <x v="1"/>
    <n v="1924.51"/>
    <b v="0"/>
    <x v="10"/>
    <x v="5"/>
    <s v="ATIVO"/>
    <s v="14011"/>
  </r>
  <r>
    <x v="739"/>
    <x v="5"/>
    <s v="LEVE"/>
    <n v="2025"/>
    <x v="1"/>
    <x v="6"/>
    <s v="CENTRO OESTE"/>
    <s v="HELIO FERREIRA SAMPAIO"/>
    <s v="INSTALADOR E REPARADOR DE FO"/>
    <s v="R$ 1.824,00"/>
    <n v="640"/>
    <n v="1420"/>
    <n v="680"/>
    <m/>
    <s v="16/09/2028"/>
    <x v="1"/>
    <n v="1926.61"/>
    <b v="0"/>
    <x v="2"/>
    <x v="5"/>
    <s v="ATIVO"/>
    <s v="11011"/>
  </r>
  <r>
    <x v="740"/>
    <x v="5"/>
    <s v="LEVE"/>
    <n v="2025"/>
    <x v="1"/>
    <x v="4"/>
    <s v="CENTRO OESTE"/>
    <s v="LUCAS ALVES DE FREITAS"/>
    <s v="INSTALADOR E REPARADOR DE FO"/>
    <s v="R$ 1.824,00"/>
    <n v="1168.6599999999999"/>
    <n v="834.73"/>
    <n v="577.38"/>
    <m/>
    <s v="09/10/2028"/>
    <x v="1"/>
    <n v="1924.51"/>
    <b v="0"/>
    <x v="12"/>
    <x v="5"/>
    <s v="ATIVO"/>
    <s v="11011"/>
  </r>
  <r>
    <x v="741"/>
    <x v="5"/>
    <s v="LEVE"/>
    <n v="2025"/>
    <x v="1"/>
    <x v="2"/>
    <s v="SUDESTE"/>
    <s v="CARLOS EDUARDO TOBIAS DE SOUZA"/>
    <s v="TECNICO MULTSKILL METALICO/FI"/>
    <s v="R$ 1.824,00"/>
    <n v="881.71"/>
    <n v="1005"/>
    <n v="330"/>
    <m/>
    <s v="06/11/2028"/>
    <x v="1"/>
    <n v="1924.51"/>
    <b v="0"/>
    <x v="10"/>
    <x v="5"/>
    <s v="ATIVO"/>
    <s v="14011"/>
  </r>
  <r>
    <x v="742"/>
    <x v="5"/>
    <s v="LEVE"/>
    <n v="2025"/>
    <x v="1"/>
    <x v="12"/>
    <s v="SUDESTE"/>
    <s v="KAYQUE PALMEIRA SOUSA"/>
    <s v="INSTALADOR E REPARADOR DE FO"/>
    <s v="R$ 1.824,00"/>
    <n v="948.61000000000013"/>
    <n v="1051.21"/>
    <n v="300"/>
    <m/>
    <s v="12/11/2028"/>
    <x v="1"/>
    <n v="1924.51"/>
    <b v="0"/>
    <x v="10"/>
    <x v="5"/>
    <s v="ATIVO"/>
    <s v="11011"/>
  </r>
  <r>
    <x v="743"/>
    <x v="5"/>
    <s v="LEVE"/>
    <n v="2025"/>
    <x v="1"/>
    <x v="4"/>
    <s v="CENTRO OESTE"/>
    <s v="REGINALDO DOS SANTOS"/>
    <s v="TECNICO DE FIBRA OPTICA III"/>
    <s v="R$ 1.824,00"/>
    <n v="1546.67"/>
    <n v="1603.9099999999999"/>
    <n v="681"/>
    <m/>
    <s v="10/10/2028"/>
    <x v="1"/>
    <n v="1924.51"/>
    <b v="0"/>
    <x v="12"/>
    <x v="5"/>
    <s v="ATIVO"/>
    <s v="11021"/>
  </r>
  <r>
    <x v="744"/>
    <x v="5"/>
    <s v="LEVE"/>
    <n v="2025"/>
    <x v="1"/>
    <x v="2"/>
    <s v="SUDESTE"/>
    <s v="MARCELO FRANCISCO DE OLIVEIRA FILHO"/>
    <s v="TECNICO MULTSKILL METALICO/FI"/>
    <s v="R$ 1.824,00"/>
    <n v="744.33"/>
    <n v="655.02"/>
    <n v="330"/>
    <m/>
    <s v="12/11/2028"/>
    <x v="1"/>
    <n v="1924.51"/>
    <b v="0"/>
    <x v="10"/>
    <x v="5"/>
    <s v="ATIVO"/>
    <s v="11011"/>
  </r>
  <r>
    <x v="745"/>
    <x v="5"/>
    <s v="LEVE"/>
    <n v="2025"/>
    <x v="1"/>
    <x v="12"/>
    <s v="SUDESTE"/>
    <s v="JOAO MATEUS BATISTA GOMES MOREIRA"/>
    <s v="INSTALADOR E REPARADOR DE FO"/>
    <s v="R$ 1.824,00"/>
    <n v="1269.96"/>
    <n v="1261.5900000000001"/>
    <n v="833"/>
    <m/>
    <s v="17/09/2028"/>
    <x v="1"/>
    <n v="1926.61"/>
    <b v="0"/>
    <x v="2"/>
    <x v="5"/>
    <s v="ATIVO"/>
    <s v="11011"/>
  </r>
  <r>
    <x v="746"/>
    <x v="5"/>
    <s v="LEVE"/>
    <n v="2025"/>
    <x v="1"/>
    <x v="4"/>
    <s v="CENTRO OESTE"/>
    <s v="ODAIR GONCALVES DA SILVA"/>
    <s v="INSTALADOR E REPARADOR DE FO"/>
    <s v="R$ 1.824,00"/>
    <n v="1220"/>
    <n v="1590"/>
    <n v="500"/>
    <m/>
    <s v="10/10/2028"/>
    <x v="1"/>
    <n v="1924.51"/>
    <b v="0"/>
    <x v="12"/>
    <x v="5"/>
    <s v="ATIVO"/>
    <s v="11011"/>
  </r>
  <r>
    <x v="747"/>
    <x v="5"/>
    <s v="LEVE"/>
    <n v="2025"/>
    <x v="1"/>
    <x v="15"/>
    <s v="NORDESTE"/>
    <s v="ITALO BRUNO COSTA SANTANA"/>
    <s v="TECNICO MULTSKILL FO"/>
    <s v="R$ 1.824,00"/>
    <n v="1009.74"/>
    <n v="1130"/>
    <n v="680"/>
    <m/>
    <s v="24/09/2028"/>
    <x v="1"/>
    <n v="1926.61"/>
    <b v="0"/>
    <x v="2"/>
    <x v="5"/>
    <s v="ATIVO"/>
    <s v="14011"/>
  </r>
  <r>
    <x v="748"/>
    <x v="5"/>
    <s v="LEVE"/>
    <n v="2025"/>
    <x v="1"/>
    <x v="15"/>
    <s v="NORDESTE"/>
    <s v="REGINALDO ARAUJO DOS SANTOS"/>
    <s v="TECNICO MULTSKILL FO"/>
    <s v="R$ 1.824,00"/>
    <n v="574.51"/>
    <n v="1409.96"/>
    <n v="899.64"/>
    <m/>
    <s v="14/04/2029"/>
    <x v="1"/>
    <n v="1824"/>
    <b v="0"/>
    <x v="7"/>
    <x v="4"/>
    <s v="ATIVO"/>
    <s v="19011"/>
  </r>
  <r>
    <x v="749"/>
    <x v="5"/>
    <s v="LEVE"/>
    <n v="2025"/>
    <x v="1"/>
    <x v="9"/>
    <s v="SUDESTE"/>
    <s v="CLEBER DOS SANTOS ROSA JUNIOR"/>
    <s v="TECNICO DE FIBRA OPTICA I"/>
    <s v="R$ 1.823,00"/>
    <n v="1186.0700000000002"/>
    <n v="1177.55"/>
    <n v="591.51"/>
    <m/>
    <s v="05/12/2028"/>
    <x v="1"/>
    <n v="1938.47"/>
    <b v="0"/>
    <x v="11"/>
    <x v="5"/>
    <s v="ATIVO"/>
    <s v="11011"/>
  </r>
  <r>
    <x v="750"/>
    <x v="5"/>
    <s v="LEVE"/>
    <n v="2025"/>
    <x v="1"/>
    <x v="12"/>
    <s v="SUDESTE"/>
    <s v="JONATHAN SIQUEIRA FERNANDES"/>
    <s v="INSTALADOR E REPARADOR DE FO"/>
    <s v="R$ 1.824,00"/>
    <n v="1048.8800000000001"/>
    <n v="1514.85"/>
    <n v="610.02"/>
    <m/>
    <s v="25/09/2028"/>
    <x v="1"/>
    <n v="1926.61"/>
    <b v="0"/>
    <x v="2"/>
    <x v="5"/>
    <s v="ATIVO"/>
    <s v="11011"/>
  </r>
  <r>
    <x v="751"/>
    <x v="5"/>
    <s v="LEVE"/>
    <n v="2025"/>
    <x v="1"/>
    <x v="6"/>
    <s v="CENTRO OESTE"/>
    <s v="ROGERIO CRUVINEL DE SOUSA"/>
    <s v="INSTALADOR E REPARADOR DE FO"/>
    <s v="R$ 1.824,00"/>
    <n v="940"/>
    <n v="1030"/>
    <n v="740"/>
    <m/>
    <s v="25/09/2028"/>
    <x v="1"/>
    <n v="1926.61"/>
    <b v="0"/>
    <x v="2"/>
    <x v="5"/>
    <s v="ATIVO"/>
    <s v="11011"/>
  </r>
  <r>
    <x v="752"/>
    <x v="5"/>
    <s v="LEVE"/>
    <n v="2025"/>
    <x v="1"/>
    <x v="6"/>
    <s v="CENTRO OESTE"/>
    <s v="JEFFERSON DOS SANTOS MENEZES DA SILVA"/>
    <s v="INSTALADOR E REPARADOR DE FO"/>
    <s v="R$ 1.824,00"/>
    <n v="1040"/>
    <n v="950"/>
    <n v="600"/>
    <m/>
    <s v="24/09/2028"/>
    <x v="1"/>
    <n v="1926.61"/>
    <b v="0"/>
    <x v="2"/>
    <x v="5"/>
    <s v="ATIVO"/>
    <s v="11011"/>
  </r>
  <r>
    <x v="753"/>
    <x v="5"/>
    <s v="LEVE"/>
    <n v="2025"/>
    <x v="1"/>
    <x v="2"/>
    <s v="SUDESTE"/>
    <s v="PAULO HENRIQUE BARROS LIMA"/>
    <s v="TECNICO MULTSKILL METALICO/FI"/>
    <s v="R$ 1.824,00"/>
    <n v="1530.58"/>
    <n v="1682.2"/>
    <n v="777.56000000000006"/>
    <m/>
    <s v="24/09/2028"/>
    <x v="1"/>
    <n v="1926.61"/>
    <b v="0"/>
    <x v="2"/>
    <x v="5"/>
    <s v="ATIVO"/>
    <s v="14011"/>
  </r>
  <r>
    <x v="754"/>
    <x v="5"/>
    <s v="LEVE"/>
    <n v="2025"/>
    <x v="1"/>
    <x v="2"/>
    <s v="SUDESTE"/>
    <s v="GABRIEL FIDELIS CARDOSO DE SOUZA"/>
    <s v="TECNICO MULTSKILL METALICO/FI"/>
    <s v="R$ 1.824,00"/>
    <n v="1624.27"/>
    <n v="1294.02"/>
    <n v="869.91000000000008"/>
    <m/>
    <s v="25/09/2028"/>
    <x v="1"/>
    <n v="1926.61"/>
    <b v="0"/>
    <x v="2"/>
    <x v="5"/>
    <s v="ATIVO"/>
    <s v="11011"/>
  </r>
  <r>
    <x v="755"/>
    <x v="5"/>
    <s v="LEVE"/>
    <n v="2025"/>
    <x v="1"/>
    <x v="6"/>
    <s v="CENTRO OESTE"/>
    <s v="DARLIVAN DE JESUS SILVA"/>
    <s v="INSTALADOR E REPARADOR DE FO"/>
    <s v="R$ 1.824,00"/>
    <n v="465.65999999999997"/>
    <n v="1030"/>
    <n v="420"/>
    <m/>
    <s v="24/09/2028"/>
    <x v="1"/>
    <n v="1926.61"/>
    <b v="0"/>
    <x v="2"/>
    <x v="5"/>
    <s v="ATIVO"/>
    <s v="11011"/>
  </r>
  <r>
    <x v="756"/>
    <x v="5"/>
    <s v="LEVE"/>
    <n v="2025"/>
    <x v="1"/>
    <x v="2"/>
    <s v="SUDESTE"/>
    <s v="MARCIO DA FONSECA GALINDO"/>
    <s v="TECNICO MULTSKILL METALICO/FI"/>
    <s v="R$ 1.824,00"/>
    <n v="1698"/>
    <n v="983.77"/>
    <n v="346.8"/>
    <m/>
    <s v="24/09/2028"/>
    <x v="1"/>
    <n v="1926.61"/>
    <b v="0"/>
    <x v="2"/>
    <x v="5"/>
    <s v="ATIVO"/>
    <s v="11011"/>
  </r>
  <r>
    <x v="757"/>
    <x v="5"/>
    <s v="LEVE"/>
    <n v="2025"/>
    <x v="1"/>
    <x v="12"/>
    <s v="SUDESTE"/>
    <s v="EDWAN LOPES QUARESMA"/>
    <s v="SUPERVISOR DE OPERACAO"/>
    <s v="R$ 1.824,00"/>
    <n v="1081.22"/>
    <n v="1064.83"/>
    <n v="345.78999999999996"/>
    <m/>
    <s v="24/09/2028"/>
    <x v="1"/>
    <n v="1926.61"/>
    <b v="0"/>
    <x v="2"/>
    <x v="5"/>
    <s v="ATIVO"/>
    <s v="11015"/>
  </r>
  <r>
    <x v="758"/>
    <x v="5"/>
    <s v="LEVE"/>
    <n v="2025"/>
    <x v="1"/>
    <x v="2"/>
    <s v="SUDESTE"/>
    <s v="CARLOS ROBERTO DE AGUIAR"/>
    <s v="TECNICO MULTSKILL METALICO/FI"/>
    <s v="R$ 1.824,00"/>
    <n v="1112.51"/>
    <n v="1354.96"/>
    <n v="620.83000000000004"/>
    <m/>
    <s v="24/09/2028"/>
    <x v="1"/>
    <n v="1926.61"/>
    <b v="0"/>
    <x v="2"/>
    <x v="5"/>
    <s v="ATIVO"/>
    <s v="14011"/>
  </r>
  <r>
    <x v="759"/>
    <x v="5"/>
    <s v="LEVE"/>
    <n v="2025"/>
    <x v="1"/>
    <x v="2"/>
    <s v="SUDESTE"/>
    <s v="LEONARDO DE FREITAS ROMAO"/>
    <s v="TECNICO MULTSKILL METALICO/FI"/>
    <s v="R$ 1.823,00"/>
    <n v="1320.1499999999999"/>
    <n v="1396.95"/>
    <n v="559.95000000000005"/>
    <m/>
    <s v="22/10/2028"/>
    <x v="1"/>
    <n v="1925.56"/>
    <b v="0"/>
    <x v="12"/>
    <x v="5"/>
    <s v="ATIVO"/>
    <s v="11011"/>
  </r>
  <r>
    <x v="760"/>
    <x v="4"/>
    <s v="UTILITARIO"/>
    <n v="2025"/>
    <x v="1"/>
    <x v="1"/>
    <s v="SUL"/>
    <s v="SIDINEI NIUMAR WALACHESKI"/>
    <s v="ESPECIALISTA OPERACIONAL DE PI II"/>
    <s v="R$ 2.400,00"/>
    <n v="1752.21"/>
    <n v="1336.0300000000002"/>
    <n v="2267.8100000000004"/>
    <m/>
    <s v="24/10/2028"/>
    <x v="1"/>
    <n v="2561.7199999999998"/>
    <b v="0"/>
    <x v="12"/>
    <x v="5"/>
    <s v="ATIVO"/>
    <s v="12081"/>
  </r>
  <r>
    <x v="761"/>
    <x v="4"/>
    <s v="UTILITARIO"/>
    <n v="2024"/>
    <x v="1"/>
    <x v="1"/>
    <s v="SUL"/>
    <s v="RENAN JULIANO RIBEIRO"/>
    <s v="TECNICO DE MANUTENCAO FO I"/>
    <s v="R$ 2.400,00"/>
    <n v="1662.02"/>
    <n v="1894.31"/>
    <n v="1292.53"/>
    <m/>
    <s v="02/10/2028"/>
    <x v="1"/>
    <n v="2561.7199999999998"/>
    <b v="0"/>
    <x v="12"/>
    <x v="5"/>
    <s v="ATIVO"/>
    <s v="17071"/>
  </r>
  <r>
    <x v="762"/>
    <x v="56"/>
    <s v="SUV"/>
    <n v="2024"/>
    <x v="6"/>
    <x v="2"/>
    <s v="SUDESTE"/>
    <s v="FABIO VIEIRA SANTANA"/>
    <s v="COORDENADOR DE OPERACAO I"/>
    <s v="R$ 3.937,12"/>
    <n v="1145.19"/>
    <n v="1856.75"/>
    <n v="1037.02"/>
    <m/>
    <s v="03/09/2028"/>
    <x v="1"/>
    <n v="3745"/>
    <b v="0"/>
    <x v="2"/>
    <x v="5"/>
    <s v="ATIVO"/>
    <s v="11025"/>
  </r>
  <r>
    <x v="763"/>
    <x v="56"/>
    <s v="SUV"/>
    <n v="2024"/>
    <x v="6"/>
    <x v="2"/>
    <s v="SUDESTE"/>
    <s v="OSVALDO RIBELLA DA SILVA VASQUES"/>
    <s v="GERENTE OPERACAO JR"/>
    <s v="R$ 3.937,12"/>
    <n v="1074.4000000000001"/>
    <n v="1251.2"/>
    <n v="571.41"/>
    <m/>
    <s v="03/09/2028"/>
    <x v="1"/>
    <n v="3745"/>
    <b v="0"/>
    <x v="2"/>
    <x v="5"/>
    <s v="ATIVO"/>
    <s v="99528"/>
  </r>
  <r>
    <x v="764"/>
    <x v="56"/>
    <s v="SUV"/>
    <n v="2024"/>
    <x v="6"/>
    <x v="2"/>
    <s v="SUDESTE"/>
    <s v="JHONATHAN DE OLIVEIRA CHAGAS"/>
    <s v="GERENTE"/>
    <s v="R$ 3.937,12"/>
    <n v="1900.8899999999999"/>
    <n v="2682.24"/>
    <n v="1118.0900000000001"/>
    <m/>
    <s v="03/09/2028"/>
    <x v="1"/>
    <n v="3745"/>
    <b v="0"/>
    <x v="2"/>
    <x v="5"/>
    <s v="ATIVO"/>
    <s v="99538"/>
  </r>
  <r>
    <x v="765"/>
    <x v="56"/>
    <s v="SUV"/>
    <n v="2024"/>
    <x v="6"/>
    <x v="2"/>
    <s v="SUDESTE"/>
    <s v="HAROLDO BARBOSA MOTA"/>
    <s v="COORDENADOR DE TI"/>
    <s v="R$ 3.937,12"/>
    <n v="378.7"/>
    <n v="545.47"/>
    <n v="550.41000000000008"/>
    <m/>
    <s v="03/09/2028"/>
    <x v="1"/>
    <n v="3745"/>
    <b v="0"/>
    <x v="2"/>
    <x v="5"/>
    <s v="ATIVO"/>
    <s v="99588"/>
  </r>
  <r>
    <x v="766"/>
    <x v="56"/>
    <s v="SUV"/>
    <n v="2024"/>
    <x v="6"/>
    <x v="2"/>
    <s v="SUDESTE"/>
    <s v="ROGERIO PEREIRA DOS SANTOS COSTA"/>
    <s v="COORDENADOR DE OPERACAO I"/>
    <s v="R$ 3.937,12"/>
    <n v="253.37"/>
    <n v="1330.19"/>
    <n v="693.91"/>
    <m/>
    <s v="03/09/2028"/>
    <x v="1"/>
    <n v="3745"/>
    <b v="0"/>
    <x v="2"/>
    <x v="5"/>
    <s v="ATIVO"/>
    <s v="11025"/>
  </r>
  <r>
    <x v="767"/>
    <x v="56"/>
    <s v="SUV"/>
    <n v="2024"/>
    <x v="6"/>
    <x v="2"/>
    <s v="SUDESTE"/>
    <s v="FABIO LASCOSCH COSTA 21381013805"/>
    <s v="GERENTE DE OPERACAO"/>
    <s v="R$ 3.937,12"/>
    <n v="1198.49"/>
    <n v="1389.3"/>
    <n v="231.43"/>
    <m/>
    <s v="03/09/2028"/>
    <x v="1"/>
    <n v="3745"/>
    <b v="0"/>
    <x v="2"/>
    <x v="5"/>
    <s v="ATIVO"/>
    <s v="11031"/>
  </r>
  <r>
    <x v="768"/>
    <x v="57"/>
    <s v="SUV"/>
    <n v="2025"/>
    <x v="6"/>
    <x v="2"/>
    <s v="SUDESTE"/>
    <s v="FABIO TADEU SOLA"/>
    <s v="DIRETOR"/>
    <s v="R$ 5.224,96"/>
    <n v="604.79"/>
    <n v="691.3900000000001"/>
    <n v="333.4"/>
    <m/>
    <s v="03/09/2028"/>
    <x v="1"/>
    <n v="4970"/>
    <b v="0"/>
    <x v="2"/>
    <x v="5"/>
    <s v="ATIVO"/>
    <s v="99518"/>
  </r>
  <r>
    <x v="769"/>
    <x v="56"/>
    <s v="SUV"/>
    <n v="2024"/>
    <x v="6"/>
    <x v="2"/>
    <s v="SUDESTE"/>
    <s v="FROTAS DE VEÍCULOS SAO PAULO"/>
    <s v="PARCEIRO"/>
    <s v="R$ 3.937,12"/>
    <n v="1090.1600000000001"/>
    <n v="1426.59"/>
    <n v="553.42999999999995"/>
    <m/>
    <s v="03/09/2028"/>
    <x v="1"/>
    <n v="3745"/>
    <b v="0"/>
    <x v="2"/>
    <x v="5"/>
    <s v="PATIO"/>
    <s v="99628"/>
  </r>
  <r>
    <x v="770"/>
    <x v="29"/>
    <s v="LEVE"/>
    <n v="2020"/>
    <x v="2"/>
    <x v="6"/>
    <s v="CENTRO OESTE"/>
    <s v="VICENTE FERREIRA DO NASCIMENTO NETO"/>
    <s v="TECNICO DE FIBRA OPTICA I"/>
    <s v="R$ 1.553,56"/>
    <n v="814"/>
    <n v="1333"/>
    <n v="629"/>
    <m/>
    <s v="01/01/2030"/>
    <x v="1"/>
    <n v="1553.56"/>
    <b v="0"/>
    <x v="1"/>
    <x v="1"/>
    <s v="ATIVO"/>
    <s v="11031"/>
  </r>
  <r>
    <x v="771"/>
    <x v="5"/>
    <s v="LEVE"/>
    <n v="2025"/>
    <x v="1"/>
    <x v="13"/>
    <s v="NORTE"/>
    <s v="JORGE DA SILVA BALDEZ FILHO"/>
    <s v="COORDENADOR DE FTTX"/>
    <s v="R$ 1.823,00"/>
    <n v="805.79"/>
    <n v="948.5"/>
    <n v="506.61"/>
    <m/>
    <s v="10/09/2028"/>
    <x v="1"/>
    <n v="1929.6"/>
    <b v="0"/>
    <x v="2"/>
    <x v="5"/>
    <s v="ATIVO"/>
    <s v="11015"/>
  </r>
  <r>
    <x v="772"/>
    <x v="5"/>
    <s v="LEVE"/>
    <n v="2025"/>
    <x v="1"/>
    <x v="3"/>
    <s v="NORTE"/>
    <s v="-"/>
    <s v="-"/>
    <s v="R$ 1.823,00"/>
    <n v="0"/>
    <n v="789.98"/>
    <n v="0"/>
    <m/>
    <s v="10/09/2028"/>
    <x v="1"/>
    <n v="1929.6"/>
    <b v="0"/>
    <x v="2"/>
    <x v="5"/>
    <s v="MANUTENÇÃO"/>
    <s v=""/>
  </r>
  <r>
    <x v="773"/>
    <x v="5"/>
    <s v="LEVE"/>
    <n v="2025"/>
    <x v="1"/>
    <x v="3"/>
    <s v="NORTE"/>
    <s v="FABIO ALVES BARBOSA"/>
    <s v="INSTALADOR E REPARADOR DE FO"/>
    <s v="R$ 1.823,00"/>
    <n v="919.91000000000008"/>
    <n v="1099.97"/>
    <n v="409.99"/>
    <m/>
    <s v="10/09/2028"/>
    <x v="1"/>
    <n v="1929.6"/>
    <b v="0"/>
    <x v="2"/>
    <x v="5"/>
    <s v="ATIVO"/>
    <s v="11011"/>
  </r>
  <r>
    <x v="774"/>
    <x v="5"/>
    <s v="LEVE"/>
    <n v="2025"/>
    <x v="1"/>
    <x v="3"/>
    <s v="NORTE"/>
    <s v="WARLISSON BRITO FERREIRA"/>
    <s v="INSTALADOR E REPARADOR DE FO"/>
    <s v="R$ 1.823,00"/>
    <n v="1130"/>
    <n v="899.98"/>
    <n v="446.23"/>
    <m/>
    <s v="10/09/2028"/>
    <x v="1"/>
    <n v="1929.6"/>
    <b v="0"/>
    <x v="2"/>
    <x v="5"/>
    <s v="ATIVO"/>
    <s v="11011"/>
  </r>
  <r>
    <x v="775"/>
    <x v="5"/>
    <s v="LEVE"/>
    <n v="2025"/>
    <x v="1"/>
    <x v="3"/>
    <s v="NORTE"/>
    <s v="EDUARDO SOARES DA ROCHA"/>
    <s v="FISCAL DE QUALIDADE I"/>
    <s v="R$ 1.823,00"/>
    <n v="840"/>
    <n v="1539.97"/>
    <n v="599.97"/>
    <m/>
    <s v="10/09/2028"/>
    <x v="1"/>
    <n v="1929.6"/>
    <b v="0"/>
    <x v="2"/>
    <x v="5"/>
    <s v="ATIVO"/>
    <s v="99138"/>
  </r>
  <r>
    <x v="776"/>
    <x v="5"/>
    <s v="LEVE"/>
    <n v="2024"/>
    <x v="0"/>
    <x v="3"/>
    <s v="NORTE"/>
    <s v="THIAGO FERNANDO DOS SANTOS NUNES"/>
    <s v="INSTALADOR E REPARADOR DE FO"/>
    <s v="R$ 1.730,00"/>
    <n v="1239.99"/>
    <n v="967.83"/>
    <n v="649.96"/>
    <m/>
    <s v="15/11/2026"/>
    <x v="1"/>
    <n v="1730"/>
    <b v="0"/>
    <x v="10"/>
    <x v="3"/>
    <s v="ATIVO"/>
    <s v="11011"/>
  </r>
  <r>
    <x v="777"/>
    <x v="5"/>
    <s v="LEVE"/>
    <n v="2024"/>
    <x v="0"/>
    <x v="3"/>
    <s v="NORTE"/>
    <s v="WANILSON VIEIRA SILVEIRA"/>
    <s v="INSTALADOR E REPARADOR DE FO"/>
    <s v="R$ 1.730,00"/>
    <n v="900"/>
    <n v="1069.99"/>
    <n v="300"/>
    <m/>
    <s v="16/11/2026"/>
    <x v="1"/>
    <n v="1730"/>
    <b v="0"/>
    <x v="10"/>
    <x v="3"/>
    <s v="ATIVO"/>
    <s v="11011"/>
  </r>
  <r>
    <x v="778"/>
    <x v="5"/>
    <s v="LEVE"/>
    <n v="2025"/>
    <x v="1"/>
    <x v="13"/>
    <s v="NORTE"/>
    <s v="WEMERSON SOUSA MATIAS"/>
    <s v="INST MULTI SKILL"/>
    <s v="R$ 1.730,00"/>
    <n v="1036.93"/>
    <n v="2179.5300000000002"/>
    <n v="557.59"/>
    <m/>
    <s v="03/06/2028"/>
    <x v="1"/>
    <n v="1832.61"/>
    <b v="0"/>
    <x v="5"/>
    <x v="5"/>
    <s v="ATIVO"/>
    <s v="11011"/>
  </r>
  <r>
    <x v="779"/>
    <x v="3"/>
    <s v="LEVE"/>
    <n v="2014"/>
    <x v="2"/>
    <x v="3"/>
    <s v="NORTE"/>
    <s v="EDINANDES MARTINS OLIVEIRA"/>
    <s v="ALMOXARIFE II"/>
    <s v="R$ 1.100,00"/>
    <n v="580"/>
    <n v="909.59"/>
    <n v="529.98"/>
    <m/>
    <s v="01/01/2030"/>
    <x v="1"/>
    <n v="1100"/>
    <b v="0"/>
    <x v="1"/>
    <x v="1"/>
    <s v="ATIVO"/>
    <s v="99568"/>
  </r>
  <r>
    <x v="780"/>
    <x v="23"/>
    <s v="LEVE"/>
    <n v="2019"/>
    <x v="2"/>
    <x v="3"/>
    <s v="NORTE"/>
    <s v="ALEXANDRE MAGNO DIAS DOS SANTOS"/>
    <s v="TECNICO DE FIBRA OPTICA I"/>
    <s v="R$ 1.320,85"/>
    <n v="919"/>
    <n v="1020.98"/>
    <n v="560"/>
    <m/>
    <s v="01/01/2030"/>
    <x v="1"/>
    <n v="1320.85"/>
    <b v="0"/>
    <x v="1"/>
    <x v="1"/>
    <s v="ATIVO"/>
    <s v="11011"/>
  </r>
  <r>
    <x v="781"/>
    <x v="2"/>
    <s v="LEVE"/>
    <n v="2023"/>
    <x v="1"/>
    <x v="2"/>
    <s v="SUDESTE"/>
    <s v="ALISSON TEMOTEO SANTOS"/>
    <s v="SUPERVISOR DE MANUTENCAO II"/>
    <s v="R$ 2.373,08"/>
    <n v="740"/>
    <n v="1227.29"/>
    <n v="569.79999999999995"/>
    <m/>
    <s v="07/07/2026"/>
    <x v="2"/>
    <n v="2373.08"/>
    <b v="0"/>
    <x v="6"/>
    <x v="3"/>
    <s v="ATIVO"/>
    <s v="11025"/>
  </r>
  <r>
    <x v="782"/>
    <x v="5"/>
    <s v="LEVE"/>
    <n v="2024"/>
    <x v="0"/>
    <x v="2"/>
    <s v="SUDESTE"/>
    <s v="WELINGTON NUNES GONZAGA"/>
    <s v="TECNICO MULTSKILL METALICO/FI"/>
    <s v="R$ 1.822,03"/>
    <n v="0"/>
    <n v="985.84000000000015"/>
    <n v="959.2"/>
    <m/>
    <s v="03/05/2027"/>
    <x v="1"/>
    <n v="1822.03"/>
    <b v="0"/>
    <x v="4"/>
    <x v="2"/>
    <s v="ATIVO"/>
    <s v="11011"/>
  </r>
  <r>
    <x v="783"/>
    <x v="4"/>
    <s v="UTILITARIO"/>
    <n v="2024"/>
    <x v="1"/>
    <x v="2"/>
    <s v="SUDESTE"/>
    <s v="LEANDRO RODRIGO DE VASCONCELLOS"/>
    <s v="TECNICO DE FIBRA OPTICA II"/>
    <s v="R$ 2.530,04"/>
    <n v="0"/>
    <n v="0"/>
    <n v="1283.46"/>
    <m/>
    <s v="11/01/2027"/>
    <x v="1"/>
    <n v="2530.04"/>
    <b v="0"/>
    <x v="1"/>
    <x v="2"/>
    <s v="ATIVO"/>
    <s v="11021"/>
  </r>
  <r>
    <x v="784"/>
    <x v="5"/>
    <s v="LEVE"/>
    <n v="2024"/>
    <x v="0"/>
    <x v="2"/>
    <s v="SUDESTE"/>
    <s v="FROTAS DE VEÍCULOS SAO PAULO"/>
    <s v="PARCEIRO"/>
    <s v="R$ 1.822,03"/>
    <s v=""/>
    <s v=""/>
    <s v=""/>
    <m/>
    <s v="03/05/2027"/>
    <x v="1"/>
    <n v="1822.03"/>
    <b v="0"/>
    <x v="4"/>
    <x v="2"/>
    <s v="MANUTENÇÃO"/>
    <s v="99628"/>
  </r>
  <r>
    <x v="785"/>
    <x v="5"/>
    <s v="LEVE"/>
    <n v="2023"/>
    <x v="1"/>
    <x v="2"/>
    <s v="SUDESTE"/>
    <s v="CASA CLIENTE VIVO SAO PAULO"/>
    <s v="PARCEIRO"/>
    <s v="R$ 1.886,91"/>
    <n v="1455.73"/>
    <n v="50"/>
    <n v="0"/>
    <m/>
    <s v="02/03/2026"/>
    <x v="3"/>
    <n v="1886.91"/>
    <b v="0"/>
    <x v="8"/>
    <x v="3"/>
    <s v="MANUTENÇÃO"/>
    <s v="11011"/>
  </r>
  <r>
    <x v="786"/>
    <x v="4"/>
    <s v="UTILITARIO"/>
    <n v="2025"/>
    <x v="1"/>
    <x v="8"/>
    <s v="SUL"/>
    <s v="JULCIMAR MACIEL DE LIMA"/>
    <s v="ASSISTENTE TEC. DE MANUTENCAO DE FO II"/>
    <s v="R$ 2.400,00"/>
    <n v="3083.9999999999995"/>
    <n v="2823.1900000000005"/>
    <n v="2002.8400000000001"/>
    <m/>
    <s v="13/08/2028"/>
    <x v="1"/>
    <n v="2555.0700000000002"/>
    <b v="0"/>
    <x v="3"/>
    <x v="5"/>
    <s v="ATIVO"/>
    <s v="12071"/>
  </r>
  <r>
    <x v="787"/>
    <x v="4"/>
    <s v="UTILITARIO"/>
    <n v="2025"/>
    <x v="1"/>
    <x v="2"/>
    <s v="SUDESTE"/>
    <s v="EDILSON ALVES DE SOUZA"/>
    <s v="OFICIAL DE REDE II"/>
    <s v="R$ 2.400,00"/>
    <n v="730.96999999999991"/>
    <n v="2041.6399999999999"/>
    <n v="1189.9499999999998"/>
    <m/>
    <s v="29/07/2028"/>
    <x v="1"/>
    <n v="2555.0700000000002"/>
    <b v="0"/>
    <x v="6"/>
    <x v="5"/>
    <s v="ATIVO"/>
    <s v="11031"/>
  </r>
  <r>
    <x v="788"/>
    <x v="5"/>
    <s v="LEVE"/>
    <n v="2023"/>
    <x v="1"/>
    <x v="2"/>
    <s v="SUDESTE"/>
    <s v="TOP TELECOM"/>
    <s v="PARCEIRO"/>
    <s v="R$ 1.904,54"/>
    <s v=""/>
    <s v=""/>
    <s v=""/>
    <m/>
    <s v="28/05/2026"/>
    <x v="2"/>
    <n v="1904.54"/>
    <b v="0"/>
    <x v="4"/>
    <x v="3"/>
    <s v="ATIVO"/>
    <s v="11031"/>
  </r>
  <r>
    <x v="789"/>
    <x v="4"/>
    <s v="UTILITARIO"/>
    <n v="2024"/>
    <x v="1"/>
    <x v="1"/>
    <s v="SUL"/>
    <s v="FROTAS DE VEÍCULOS CURITIBA"/>
    <s v="PARCEIRO"/>
    <s v="R$ 2.530,04"/>
    <n v="894.88"/>
    <n v="195"/>
    <n v="1296.58"/>
    <m/>
    <s v="01/01/2027"/>
    <x v="1"/>
    <n v="2530.04"/>
    <b v="0"/>
    <x v="1"/>
    <x v="2"/>
    <s v="ATIVO"/>
    <s v="99628"/>
  </r>
  <r>
    <x v="790"/>
    <x v="5"/>
    <s v="LEVE"/>
    <n v="2024"/>
    <x v="0"/>
    <x v="8"/>
    <s v="SUL"/>
    <s v="MANUTENCAO PLANTA INTERNA TIM SAO JOSE"/>
    <s v="PARCEIRO"/>
    <s v="R$ 1.822,03"/>
    <n v="1298.8499999999999"/>
    <n v="0"/>
    <n v="0"/>
    <m/>
    <s v="03/05/2027"/>
    <x v="1"/>
    <n v="1822.03"/>
    <b v="0"/>
    <x v="4"/>
    <x v="2"/>
    <s v="SINISTRO"/>
    <s v="12085"/>
  </r>
  <r>
    <x v="791"/>
    <x v="4"/>
    <s v="UTILITARIO"/>
    <n v="2025"/>
    <x v="1"/>
    <x v="2"/>
    <s v="SUDESTE"/>
    <s v="RENATO CORDEIRO"/>
    <s v="CABISTA I"/>
    <s v="R$ 2.400,00"/>
    <n v="1892.9299999999998"/>
    <n v="1755.34"/>
    <n v="691.41000000000008"/>
    <m/>
    <s v="28/07/2028"/>
    <x v="1"/>
    <n v="2555.0700000000002"/>
    <b v="0"/>
    <x v="6"/>
    <x v="5"/>
    <s v="ATIVO"/>
    <s v="11021"/>
  </r>
  <r>
    <x v="792"/>
    <x v="5"/>
    <s v="LEVE"/>
    <n v="2023"/>
    <x v="1"/>
    <x v="2"/>
    <s v="SUDESTE"/>
    <s v="FROTAS DE VEÍCULOS SAO PAULO"/>
    <s v="PARCEIRO"/>
    <s v="R$ 1.859,83"/>
    <n v="1052.0999999999999"/>
    <n v="480"/>
    <n v="0"/>
    <m/>
    <s v="02/02/2026"/>
    <x v="3"/>
    <n v="1859.83"/>
    <b v="0"/>
    <x v="9"/>
    <x v="3"/>
    <s v="PATIO"/>
    <s v="99628"/>
  </r>
  <r>
    <x v="793"/>
    <x v="4"/>
    <s v="UTILITARIO"/>
    <n v="2024"/>
    <x v="1"/>
    <x v="1"/>
    <s v="SUL"/>
    <s v="DIEGO RICARDO RAMOS"/>
    <s v="TECNICO DE MANUTENCAO FO II"/>
    <s v="R$ 2.929,29"/>
    <n v="953.54000000000008"/>
    <n v="820.74"/>
    <n v="0"/>
    <m/>
    <s v="24/03/2026"/>
    <x v="3"/>
    <n v="2929.29"/>
    <b v="0"/>
    <x v="8"/>
    <x v="3"/>
    <s v="MANUTENÇÃO"/>
    <s v="12071"/>
  </r>
  <r>
    <x v="794"/>
    <x v="4"/>
    <s v="UTILITARIO"/>
    <n v="2024"/>
    <x v="1"/>
    <x v="1"/>
    <s v="SUL"/>
    <s v="FROTAS DE VEÍCULOS CURITIBA"/>
    <s v="PARCEIRO"/>
    <s v="R$ 2.519,98"/>
    <n v="0"/>
    <n v="0"/>
    <n v="925.45"/>
    <m/>
    <s v="13/03/2027"/>
    <x v="1"/>
    <n v="2519.98"/>
    <b v="0"/>
    <x v="8"/>
    <x v="2"/>
    <s v="ATIVO"/>
    <s v="99628"/>
  </r>
  <r>
    <x v="795"/>
    <x v="2"/>
    <s v="LEVE"/>
    <n v="2023"/>
    <x v="1"/>
    <x v="4"/>
    <s v="CENTRO OESTE"/>
    <s v="MAURICIO OLIVEIRA DE SOUZA"/>
    <s v="COORD DE OPERACAO"/>
    <s v="R$ 2.373,08"/>
    <n v="1525.68"/>
    <n v="1136.56"/>
    <n v="1072.22"/>
    <m/>
    <s v="21/07/2026"/>
    <x v="1"/>
    <n v="2373.08"/>
    <b v="0"/>
    <x v="6"/>
    <x v="3"/>
    <s v="ATIVO"/>
    <s v="11025"/>
  </r>
  <r>
    <x v="796"/>
    <x v="5"/>
    <s v="LEVE"/>
    <n v="2023"/>
    <x v="1"/>
    <x v="9"/>
    <s v="SUDESTE"/>
    <s v="PAULO HENRIQUE COSTA"/>
    <s v="TECNICO DE FIBRA OPTICA I"/>
    <s v="R$ 1.904,54"/>
    <n v="2204.27"/>
    <n v="2262.15"/>
    <n v="171.24"/>
    <m/>
    <s v="28/05/2026"/>
    <x v="2"/>
    <n v="1904.54"/>
    <b v="0"/>
    <x v="4"/>
    <x v="3"/>
    <s v="ATIVO"/>
    <s v="11011"/>
  </r>
  <r>
    <x v="797"/>
    <x v="5"/>
    <s v="LEVE"/>
    <n v="2024"/>
    <x v="1"/>
    <x v="2"/>
    <s v="SUDESTE"/>
    <s v="LUCAS BORGES DE LIMA"/>
    <s v="TECNICO MULTSKILL METALICO/FI"/>
    <s v="R$ 1.806,16"/>
    <n v="1806.08"/>
    <n v="1822.5700000000002"/>
    <n v="790"/>
    <m/>
    <s v="13/12/2026"/>
    <x v="1"/>
    <n v="1806.16"/>
    <b v="0"/>
    <x v="11"/>
    <x v="3"/>
    <s v="ATIVO"/>
    <s v="14011"/>
  </r>
  <r>
    <x v="798"/>
    <x v="5"/>
    <s v="LEVE"/>
    <n v="2024"/>
    <x v="1"/>
    <x v="2"/>
    <s v="SUDESTE"/>
    <s v="MARCOS ANTONIO CAMARGO VEIGA"/>
    <s v="TECNICO MULTSKILL METALICO/FI"/>
    <s v="R$ 1.832,59"/>
    <n v="455.16999999999996"/>
    <n v="864.89"/>
    <n v="390.35"/>
    <m/>
    <s v="19/04/2027"/>
    <x v="1"/>
    <n v="1832.59"/>
    <b v="0"/>
    <x v="7"/>
    <x v="2"/>
    <s v="ATIVO"/>
    <s v="11011"/>
  </r>
  <r>
    <x v="799"/>
    <x v="5"/>
    <s v="LEVE"/>
    <n v="2023"/>
    <x v="1"/>
    <x v="2"/>
    <s v="SUDESTE"/>
    <s v="YURI MIGUEL CABRAL DE MIRANDA"/>
    <s v="TECNICO MULTSKILL METALICO/FI"/>
    <s v="R$ 1.918,72"/>
    <n v="1330.3899999999999"/>
    <n v="165"/>
    <n v="195.14"/>
    <m/>
    <s v="24/05/2026"/>
    <x v="2"/>
    <n v="1918.72"/>
    <b v="0"/>
    <x v="4"/>
    <x v="3"/>
    <s v="ATIVO"/>
    <s v="11011"/>
  </r>
  <r>
    <x v="800"/>
    <x v="5"/>
    <s v="LEVE"/>
    <n v="2024"/>
    <x v="1"/>
    <x v="2"/>
    <s v="SUDESTE"/>
    <s v="RENAN MOITINHO DE ALMEIDA"/>
    <s v="TECNICO MULTSKILL METALICO/FI"/>
    <s v="R$ 1.832,59"/>
    <n v="1702"/>
    <n v="2050"/>
    <n v="1010"/>
    <m/>
    <s v="19/04/2027"/>
    <x v="1"/>
    <n v="1832.59"/>
    <b v="0"/>
    <x v="7"/>
    <x v="2"/>
    <s v="ATIVO"/>
    <s v="14011"/>
  </r>
  <r>
    <x v="801"/>
    <x v="4"/>
    <s v="UTILITARIO"/>
    <n v="2024"/>
    <x v="1"/>
    <x v="1"/>
    <s v="SUL"/>
    <s v="ALISSON CRISTIANO DA SILVA"/>
    <s v="TECNICO DE MANUTENCAO PI I"/>
    <s v="R$ 2.866,27"/>
    <n v="511.61"/>
    <n v="750.84"/>
    <n v="502.85"/>
    <m/>
    <s v="03/08/2026"/>
    <x v="1"/>
    <n v="3019.64"/>
    <b v="0"/>
    <x v="3"/>
    <x v="3"/>
    <s v="ATIVO"/>
    <s v="12081"/>
  </r>
  <r>
    <x v="802"/>
    <x v="4"/>
    <s v="UTILITARIO"/>
    <n v="2024"/>
    <x v="1"/>
    <x v="8"/>
    <s v="SUL"/>
    <s v="LEONARDO AMARAL DE OLIVEIRA"/>
    <s v="ESPECIALISTA OPERACIONAL DE PI I"/>
    <s v="R$ 2.530,04"/>
    <n v="1727.6399999999999"/>
    <n v="1427.6299999999999"/>
    <n v="700.08"/>
    <m/>
    <s v="09/01/2027"/>
    <x v="1"/>
    <n v="2530.04"/>
    <b v="0"/>
    <x v="1"/>
    <x v="2"/>
    <s v="ATIVO"/>
    <s v="12081"/>
  </r>
  <r>
    <x v="803"/>
    <x v="4"/>
    <s v="UTILITARIO"/>
    <n v="2024"/>
    <x v="1"/>
    <x v="2"/>
    <s v="SUDESTE"/>
    <s v="DANIEL PEDROSO CAMPANHA"/>
    <s v="CABISTA I"/>
    <s v="R$ 2.929,29"/>
    <n v="944.99"/>
    <n v="590"/>
    <n v="150"/>
    <m/>
    <s v="20/03/2026"/>
    <x v="3"/>
    <n v="2929.29"/>
    <b v="0"/>
    <x v="8"/>
    <x v="3"/>
    <s v="ATIVO"/>
    <s v="11021"/>
  </r>
  <r>
    <x v="804"/>
    <x v="4"/>
    <s v="UTILITARIO"/>
    <n v="2024"/>
    <x v="1"/>
    <x v="1"/>
    <s v="SUL"/>
    <s v="CARLOS SILVIO NERES BARBOSA"/>
    <s v="TECNICO DE MANUTENCAO FO II"/>
    <s v="R$ 2.866,27"/>
    <n v="4365.2600000000011"/>
    <n v="5496.7699999999995"/>
    <n v="2062.0500000000002"/>
    <m/>
    <s v="04/08/2026"/>
    <x v="1"/>
    <n v="3019.64"/>
    <b v="0"/>
    <x v="3"/>
    <x v="3"/>
    <s v="ATIVO"/>
    <s v="12071"/>
  </r>
  <r>
    <x v="805"/>
    <x v="4"/>
    <s v="UTILITARIO"/>
    <n v="2025"/>
    <x v="1"/>
    <x v="2"/>
    <s v="SUDESTE"/>
    <s v="FROTAS DE VEÍCULOS SAO PAULO"/>
    <s v="PARCEIRO"/>
    <s v="R$ 2.400,00"/>
    <n v="0"/>
    <n v="0"/>
    <n v="0"/>
    <m/>
    <s v="09/08/2028"/>
    <x v="1"/>
    <n v="2555.0700000000002"/>
    <b v="0"/>
    <x v="3"/>
    <x v="5"/>
    <s v="MANUTENÇÃO"/>
    <s v="99628"/>
  </r>
  <r>
    <x v="806"/>
    <x v="5"/>
    <s v="LEVE"/>
    <n v="2024"/>
    <x v="1"/>
    <x v="2"/>
    <s v="SUDESTE"/>
    <s v="WILLIAM MACHADO DOS SANTOS"/>
    <s v="TECNICO MULTSKILL METALICO/FI"/>
    <s v="R$ 1.806,16"/>
    <n v="1340.1100000000001"/>
    <n v="484.6"/>
    <n v="1155"/>
    <m/>
    <s v="13/12/2026"/>
    <x v="1"/>
    <n v="1806.16"/>
    <b v="0"/>
    <x v="11"/>
    <x v="3"/>
    <s v="ATIVO"/>
    <s v="11011"/>
  </r>
  <r>
    <x v="807"/>
    <x v="4"/>
    <s v="UTILITARIO"/>
    <n v="2025"/>
    <x v="1"/>
    <x v="10"/>
    <s v="CENTRO OESTE"/>
    <s v="RODRIGO GOMES DA SILVA"/>
    <s v="TECNICO DE FIBRA OPTICA IV"/>
    <s v="R$ 2.400,00"/>
    <n v="1393.99"/>
    <n v="2775.55"/>
    <n v="1409.7099999999998"/>
    <m/>
    <s v="28/07/2028"/>
    <x v="1"/>
    <n v="2555.0700000000002"/>
    <b v="0"/>
    <x v="6"/>
    <x v="5"/>
    <s v="ATIVO"/>
    <s v="12071"/>
  </r>
  <r>
    <x v="808"/>
    <x v="5"/>
    <s v="LEVE"/>
    <n v="2024"/>
    <x v="0"/>
    <x v="1"/>
    <s v="SUL"/>
    <s v="JORGE MATSUO TANAKA"/>
    <s v="ESPECIALISTA OPERACIONAL DE PI III"/>
    <s v="R$ 1.822,03"/>
    <n v="1216.0800000000002"/>
    <n v="1384.59"/>
    <n v="634"/>
    <m/>
    <s v="03/05/2027"/>
    <x v="1"/>
    <n v="1822.03"/>
    <b v="0"/>
    <x v="4"/>
    <x v="2"/>
    <s v="ATIVO"/>
    <s v="12081"/>
  </r>
  <r>
    <x v="809"/>
    <x v="5"/>
    <s v="LEVE"/>
    <n v="2024"/>
    <x v="1"/>
    <x v="2"/>
    <s v="SUDESTE"/>
    <s v="FROTAS DE VEÍCULOS SAO PAULO"/>
    <s v="PARCEIRO"/>
    <s v="R$ 1.808,86"/>
    <n v="534"/>
    <n v="1624.72"/>
    <n v="690"/>
    <m/>
    <s v="29/03/2027"/>
    <x v="1"/>
    <n v="1808.86"/>
    <b v="0"/>
    <x v="8"/>
    <x v="2"/>
    <s v="MANUTENÇÃO"/>
    <s v="99628"/>
  </r>
  <r>
    <x v="810"/>
    <x v="5"/>
    <s v="LEVE"/>
    <n v="2025"/>
    <x v="1"/>
    <x v="2"/>
    <s v="SUDESTE"/>
    <s v="FROTAS DE VEÍCULOS SAO PAULO"/>
    <s v="PARCEIRO"/>
    <s v="R$ 1.730,00"/>
    <n v="667.36"/>
    <n v="188.55"/>
    <n v="0"/>
    <m/>
    <s v="12/06/2028"/>
    <x v="1"/>
    <n v="1832.6"/>
    <b v="0"/>
    <x v="5"/>
    <x v="5"/>
    <s v="PATIO"/>
    <s v="99628"/>
  </r>
  <r>
    <x v="811"/>
    <x v="5"/>
    <s v="LEVE"/>
    <n v="2025"/>
    <x v="1"/>
    <x v="2"/>
    <s v="SUDESTE"/>
    <s v="ROGERIO JESUS DOS SANTOS"/>
    <s v="TECNICO MULTSKILL METALICO/FI"/>
    <s v="R$ 1.824,00"/>
    <n v="1731.43"/>
    <n v="1524.19"/>
    <n v="975"/>
    <m/>
    <s v="21/11/2028"/>
    <x v="1"/>
    <n v="1933.72"/>
    <b v="0"/>
    <x v="10"/>
    <x v="5"/>
    <s v="ATIVO"/>
    <s v="11011"/>
  </r>
  <r>
    <x v="812"/>
    <x v="4"/>
    <s v="UTILITARIO"/>
    <n v="2025"/>
    <x v="1"/>
    <x v="6"/>
    <s v="CENTRO OESTE"/>
    <s v="JOAO MIGUEL FERNANDES ASSIS"/>
    <s v="TECNICO DE FIBRA OPTICA III"/>
    <s v="R$ 2.400,00"/>
    <n v="1764.67"/>
    <n v="2031.3700000000001"/>
    <n v="616.87"/>
    <m/>
    <s v="24/09/2028"/>
    <x v="1"/>
    <n v="2561.7199999999998"/>
    <b v="0"/>
    <x v="2"/>
    <x v="5"/>
    <s v="ATIVO"/>
    <s v="11021"/>
  </r>
  <r>
    <x v="813"/>
    <x v="4"/>
    <s v="UTILITARIO"/>
    <n v="2025"/>
    <x v="1"/>
    <x v="1"/>
    <s v="SUL"/>
    <s v="DANIMAR DA SILVA"/>
    <s v="ESPECIALISTA OPERACIONAL DE PI I"/>
    <s v="R$ 2.400,00"/>
    <n v="3590.2099999999991"/>
    <n v="3553.1"/>
    <n v="1096.95"/>
    <m/>
    <s v="25/09/2028"/>
    <x v="1"/>
    <n v="2561.7199999999998"/>
    <b v="0"/>
    <x v="2"/>
    <x v="5"/>
    <s v="ATIVO"/>
    <s v="12081"/>
  </r>
  <r>
    <x v="814"/>
    <x v="4"/>
    <s v="UTILITARIO"/>
    <n v="2025"/>
    <x v="1"/>
    <x v="2"/>
    <s v="SUDESTE"/>
    <s v="WILLIAN DE LIRA PESSOA"/>
    <s v="TECNICO DE FIBRA OPTICA III"/>
    <s v="R$ 2.400,00"/>
    <n v="1844.31"/>
    <n v="1785"/>
    <n v="854.56"/>
    <m/>
    <s v="20/08/2028"/>
    <x v="1"/>
    <n v="2555.0700000000002"/>
    <b v="0"/>
    <x v="3"/>
    <x v="5"/>
    <s v="ATIVO"/>
    <s v="11021"/>
  </r>
  <r>
    <x v="815"/>
    <x v="4"/>
    <s v="UTILITARIO"/>
    <n v="2025"/>
    <x v="1"/>
    <x v="10"/>
    <s v="CENTRO OESTE"/>
    <s v="JONAS RODRIGUES DO VALE"/>
    <s v="TECNICO DE FIBRA OPTICA III"/>
    <s v="R$ 2.400,00"/>
    <n v="924"/>
    <n v="1387.3600000000001"/>
    <n v="850"/>
    <m/>
    <s v="17/09/2028"/>
    <x v="1"/>
    <n v="2561.7199999999998"/>
    <b v="0"/>
    <x v="2"/>
    <x v="5"/>
    <s v="ATIVO"/>
    <s v="11021"/>
  </r>
  <r>
    <x v="816"/>
    <x v="4"/>
    <s v="UTILITARIO"/>
    <n v="2025"/>
    <x v="1"/>
    <x v="10"/>
    <s v="CENTRO OESTE"/>
    <s v="ANTONIO RODRIGUES DE OLIVEIRA"/>
    <s v="ASSISTENTE TEC. DE MANUTENCAO DE FO I"/>
    <s v="R$ 2.400,00"/>
    <n v="299.97000000000003"/>
    <n v="2561.4699999999998"/>
    <n v="1099.27"/>
    <m/>
    <s v="19/08/2028"/>
    <x v="1"/>
    <n v="2555.0700000000002"/>
    <b v="0"/>
    <x v="3"/>
    <x v="5"/>
    <s v="ATIVO"/>
    <s v="12071"/>
  </r>
  <r>
    <x v="817"/>
    <x v="4"/>
    <s v="UTILITARIO"/>
    <n v="2025"/>
    <x v="1"/>
    <x v="10"/>
    <s v="CENTRO OESTE"/>
    <s v="LAYLSON DA SILVA OLIVEIRA"/>
    <s v="TECNICO DE FIBRA OPTICA II"/>
    <s v="R$ 2.400,00"/>
    <n v="1471.1999999999998"/>
    <n v="1920"/>
    <n v="1346.6100000000001"/>
    <m/>
    <s v="17/09/2028"/>
    <x v="1"/>
    <n v="2561.7199999999998"/>
    <b v="0"/>
    <x v="2"/>
    <x v="5"/>
    <s v="ATIVO"/>
    <s v="11021"/>
  </r>
  <r>
    <x v="818"/>
    <x v="4"/>
    <s v="UTILITARIO"/>
    <n v="2025"/>
    <x v="1"/>
    <x v="2"/>
    <s v="SUDESTE"/>
    <s v="RAIMUNDO BARBOSA FILHO"/>
    <s v="CABISTA I"/>
    <s v="R$ 2.400,00"/>
    <n v="1450"/>
    <n v="1255"/>
    <n v="695"/>
    <m/>
    <s v="09/08/2028"/>
    <x v="1"/>
    <n v="2555.0700000000002"/>
    <b v="0"/>
    <x v="3"/>
    <x v="5"/>
    <s v="ATIVO"/>
    <s v="11021"/>
  </r>
  <r>
    <x v="819"/>
    <x v="4"/>
    <s v="UTILITARIO"/>
    <n v="2025"/>
    <x v="1"/>
    <x v="6"/>
    <s v="CENTRO OESTE"/>
    <s v="ILSON JOSE DA SILVA"/>
    <s v="ASSISTENTE TEC. DE MANUTENCAO DE FO I"/>
    <s v="R$ 2.400,00"/>
    <n v="1203.73"/>
    <n v="2023.4899999999998"/>
    <n v="1285.01"/>
    <m/>
    <s v="17/09/2028"/>
    <x v="1"/>
    <n v="2561.7199999999998"/>
    <b v="0"/>
    <x v="2"/>
    <x v="5"/>
    <s v="ATIVO"/>
    <s v="12071"/>
  </r>
  <r>
    <x v="820"/>
    <x v="4"/>
    <s v="UTILITARIO"/>
    <n v="2025"/>
    <x v="1"/>
    <x v="9"/>
    <s v="SUDESTE"/>
    <s v="LUCAS RAFAEL PEREIRA ALQUIMIN"/>
    <s v="ALMOXARIFE I"/>
    <s v="R$ 2.400,00"/>
    <n v="3276.71"/>
    <n v="2585.5899999999997"/>
    <n v="1563.91"/>
    <m/>
    <s v="01/10/2028"/>
    <x v="1"/>
    <n v="2561.7199999999998"/>
    <b v="0"/>
    <x v="12"/>
    <x v="5"/>
    <s v="ATIVO"/>
    <s v="99568"/>
  </r>
  <r>
    <x v="821"/>
    <x v="4"/>
    <s v="UTILITARIO"/>
    <n v="2025"/>
    <x v="1"/>
    <x v="6"/>
    <s v="CENTRO OESTE"/>
    <s v="PEDRO NETO MIRANDA DA SILVA"/>
    <s v="ASSISTENTE TEC. DE MANUTENCAO DE FO III"/>
    <s v="R$ 2.400,00"/>
    <n v="2203.2800000000002"/>
    <n v="2910.1899999999996"/>
    <n v="2594.16"/>
    <m/>
    <s v="24/09/2028"/>
    <x v="1"/>
    <n v="2561.7199999999998"/>
    <b v="0"/>
    <x v="2"/>
    <x v="5"/>
    <s v="ATIVO"/>
    <s v="12071"/>
  </r>
  <r>
    <x v="822"/>
    <x v="5"/>
    <s v="LEVE"/>
    <n v="2025"/>
    <x v="1"/>
    <x v="7"/>
    <s v="CENTRO OESTE"/>
    <s v="KELVEEN SAGRILO CLEMENTE"/>
    <s v="INSTALADOR E REPARADOR DE FO"/>
    <s v="R$ 1.938,47"/>
    <n v="630"/>
    <n v="750"/>
    <n v="550"/>
    <m/>
    <s v="04/09/2028"/>
    <x v="1"/>
    <n v="1938.47"/>
    <b v="0"/>
    <x v="2"/>
    <x v="5"/>
    <s v="ATIVO"/>
    <s v="11011"/>
  </r>
  <r>
    <x v="823"/>
    <x v="4"/>
    <s v="UTILITARIO"/>
    <n v="2025"/>
    <x v="1"/>
    <x v="2"/>
    <s v="SUDESTE"/>
    <s v="FROTAS DE VEÍCULOS SAO PAULO"/>
    <s v="PARCEIRO"/>
    <s v="R$ 2.400,00"/>
    <n v="2142.39"/>
    <n v="1326.13"/>
    <n v="336.25"/>
    <m/>
    <s v="09/08/2028"/>
    <x v="1"/>
    <n v="2555.0700000000002"/>
    <b v="0"/>
    <x v="3"/>
    <x v="5"/>
    <s v="PATIO"/>
    <s v="99628"/>
  </r>
  <r>
    <x v="824"/>
    <x v="4"/>
    <s v="UTILITARIO"/>
    <n v="2025"/>
    <x v="1"/>
    <x v="10"/>
    <s v="CENTRO OESTE"/>
    <s v="VINICIUS PEREIRA DE ANDRADE"/>
    <s v="TECNICO DE FIBRA OPTICA III"/>
    <s v="R$ 2.400,00"/>
    <n v="1858"/>
    <n v="1904.62"/>
    <n v="1000"/>
    <m/>
    <s v="17/09/2028"/>
    <x v="1"/>
    <n v="2561.7199999999998"/>
    <b v="0"/>
    <x v="2"/>
    <x v="5"/>
    <s v="ATIVO"/>
    <s v="11021"/>
  </r>
  <r>
    <x v="825"/>
    <x v="4"/>
    <s v="UTILITARIO"/>
    <n v="2025"/>
    <x v="1"/>
    <x v="2"/>
    <s v="SUDESTE"/>
    <s v="IVAN FELICIANO DE ANDRADE"/>
    <s v="TECNICO DE FIBRA OPTICA III"/>
    <s v="R$ 2.400,00"/>
    <n v="1272.8699999999999"/>
    <n v="1754.72"/>
    <n v="854.87"/>
    <m/>
    <s v="14/11/2028"/>
    <x v="1"/>
    <n v="2571.1799999999998"/>
    <b v="0"/>
    <x v="10"/>
    <x v="5"/>
    <s v="ATIVO"/>
    <s v="11021"/>
  </r>
  <r>
    <x v="826"/>
    <x v="4"/>
    <s v="UTILITARIO"/>
    <n v="2025"/>
    <x v="1"/>
    <x v="0"/>
    <s v="SUL"/>
    <s v="JORGE CLAUDIO ZARATE SAROBE"/>
    <s v="TECNICO MANUTENCAO FO II"/>
    <s v="R$ 2.400,00"/>
    <n v="2433.64"/>
    <n v="1836.1699999999998"/>
    <n v="1597.04"/>
    <m/>
    <s v="17/09/2028"/>
    <x v="1"/>
    <n v="2561.7199999999998"/>
    <b v="0"/>
    <x v="2"/>
    <x v="5"/>
    <s v="ATIVO"/>
    <s v="12071"/>
  </r>
  <r>
    <x v="827"/>
    <x v="4"/>
    <s v="UTILITARIO"/>
    <n v="2025"/>
    <x v="1"/>
    <x v="6"/>
    <s v="CENTRO OESTE"/>
    <s v="PAULO HENRIQUE TEIXEIRA DE MOURA"/>
    <s v="ALMOXARIFE III"/>
    <s v="R$ 2.400,00"/>
    <n v="2089.84"/>
    <n v="2285.1699999999996"/>
    <n v="1060.25"/>
    <m/>
    <s v="24/09/2028"/>
    <x v="1"/>
    <n v="2561.7199999999998"/>
    <b v="0"/>
    <x v="2"/>
    <x v="5"/>
    <s v="ATIVO"/>
    <s v="99568"/>
  </r>
  <r>
    <x v="828"/>
    <x v="4"/>
    <s v="UTILITARIO"/>
    <n v="2025"/>
    <x v="1"/>
    <x v="1"/>
    <s v="SUL"/>
    <s v="DANILO PEREIRA NOVAES"/>
    <s v="TECNICO DE MANUTENCAO PI II"/>
    <s v="R$ 2.400,00"/>
    <n v="2084.96"/>
    <n v="2622.6000000000004"/>
    <n v="586.16"/>
    <m/>
    <s v="24/09/2028"/>
    <x v="1"/>
    <n v="2561.7199999999998"/>
    <b v="0"/>
    <x v="2"/>
    <x v="5"/>
    <s v="ATIVO"/>
    <s v="12081"/>
  </r>
  <r>
    <x v="829"/>
    <x v="5"/>
    <s v="LEVE"/>
    <n v="2024"/>
    <x v="0"/>
    <x v="2"/>
    <s v="SUDESTE"/>
    <s v="HENRIQUE BARBOSA DA SILVA"/>
    <s v="TECNICO MULTSKILL METALICO/FI"/>
    <s v="R$ 1.822,03"/>
    <n v="870"/>
    <n v="1114.95"/>
    <n v="305"/>
    <m/>
    <s v="03/05/2027"/>
    <x v="1"/>
    <n v="1822.03"/>
    <b v="0"/>
    <x v="4"/>
    <x v="2"/>
    <s v="ATIVO"/>
    <s v="14011"/>
  </r>
  <r>
    <x v="830"/>
    <x v="5"/>
    <s v="LEVE"/>
    <n v="2023"/>
    <x v="1"/>
    <x v="2"/>
    <s v="SUDESTE"/>
    <s v="FROTAS DE VEÍCULOS SAO PAULO"/>
    <s v="PARCEIRO"/>
    <s v="R$ 1.904,54"/>
    <n v="1839.9"/>
    <n v="895"/>
    <n v="0"/>
    <m/>
    <s v="25/05/2026"/>
    <x v="2"/>
    <n v="1904.54"/>
    <b v="0"/>
    <x v="4"/>
    <x v="3"/>
    <s v="MANUTENÇÃO"/>
    <s v="99628"/>
  </r>
  <r>
    <x v="831"/>
    <x v="5"/>
    <s v="LEVE"/>
    <n v="2023"/>
    <x v="1"/>
    <x v="2"/>
    <s v="SUDESTE"/>
    <s v="CLEISON DE LIMA ARAUJO"/>
    <s v="TECNICO MULTSKILL METALICO/FI"/>
    <s v="R$ 1.904,54"/>
    <n v="1128"/>
    <n v="1445"/>
    <n v="615"/>
    <m/>
    <s v="28/05/2026"/>
    <x v="2"/>
    <n v="1904.54"/>
    <b v="0"/>
    <x v="4"/>
    <x v="3"/>
    <s v="ATIVO"/>
    <s v="14011"/>
  </r>
  <r>
    <x v="832"/>
    <x v="23"/>
    <s v="LEVE"/>
    <n v="2021"/>
    <x v="2"/>
    <x v="2"/>
    <s v="SUDESTE"/>
    <s v="MARCIO GOES DE MATOS"/>
    <s v="SUPERVISOR DE IMPLANTACAO II"/>
    <s v="R$ 750,00"/>
    <n v="1050"/>
    <n v="1359.93"/>
    <n v="731.59000000000015"/>
    <m/>
    <s v="09/09/2030"/>
    <x v="1"/>
    <n v="750"/>
    <b v="0"/>
    <x v="2"/>
    <x v="1"/>
    <s v="ATIVO"/>
    <s v="11035"/>
  </r>
  <r>
    <x v="833"/>
    <x v="25"/>
    <s v="UTILITARIO"/>
    <n v="2024"/>
    <x v="1"/>
    <x v="2"/>
    <s v="SUDESTE"/>
    <s v="ALMIR DIAS DE MIRANDA"/>
    <s v="ENCARREGADO"/>
    <s v="R$ 2.400,00"/>
    <n v="2118.5200000000004"/>
    <n v="2587.3799999999997"/>
    <n v="1326.16"/>
    <m/>
    <s v="23/07/2027"/>
    <x v="1"/>
    <n v="2553.02"/>
    <b v="0"/>
    <x v="6"/>
    <x v="2"/>
    <s v="ATIVO"/>
    <s v="11031"/>
  </r>
  <r>
    <x v="834"/>
    <x v="5"/>
    <s v="LEVE"/>
    <n v="2023"/>
    <x v="1"/>
    <x v="2"/>
    <s v="SUDESTE"/>
    <s v="CLERISTON CUNHA SANTOS"/>
    <s v="TECNICO MULTSKILL METALICO/FI"/>
    <s v="R$ 1.904,54"/>
    <n v="1095.0999999999999"/>
    <n v="1505"/>
    <n v="976.87000000000012"/>
    <m/>
    <s v="28/05/2026"/>
    <x v="2"/>
    <n v="1904.54"/>
    <b v="0"/>
    <x v="4"/>
    <x v="3"/>
    <s v="ATIVO"/>
    <s v="14011"/>
  </r>
  <r>
    <x v="835"/>
    <x v="0"/>
    <s v="UTILITARIO"/>
    <n v="2023"/>
    <x v="1"/>
    <x v="2"/>
    <s v="SUDESTE"/>
    <s v="LUCAS VICENTE DE PAULA"/>
    <s v="ENCARREGADO"/>
    <s v="R$ 2.541,43"/>
    <n v="1479.4999999999998"/>
    <n v="1604.26"/>
    <n v="823.11"/>
    <m/>
    <s v="28/03/2026"/>
    <x v="3"/>
    <n v="2541.4299999999998"/>
    <b v="0"/>
    <x v="8"/>
    <x v="3"/>
    <s v="ATIVO"/>
    <s v="11021"/>
  </r>
  <r>
    <x v="836"/>
    <x v="4"/>
    <s v="UTILITARIO"/>
    <n v="2024"/>
    <x v="1"/>
    <x v="2"/>
    <s v="SUDESTE"/>
    <s v="PAULO ENRIQUE NAVARRO"/>
    <s v="CABISTA I"/>
    <s v="R$ 3.034,69"/>
    <n v="2103.4499999999998"/>
    <n v="2131.94"/>
    <n v="1192.08"/>
    <m/>
    <s v="13/04/2026"/>
    <x v="3"/>
    <n v="3034.69"/>
    <b v="0"/>
    <x v="7"/>
    <x v="3"/>
    <s v="ATIVO"/>
    <s v="11021"/>
  </r>
  <r>
    <x v="837"/>
    <x v="4"/>
    <s v="UTILITARIO"/>
    <n v="2024"/>
    <x v="1"/>
    <x v="2"/>
    <s v="SUDESTE"/>
    <s v="FROTAS DE VEÍCULOS SAO PAULO"/>
    <s v="PARCEIRO"/>
    <s v="R$ 3.051,68"/>
    <n v="1515"/>
    <n v="1395"/>
    <n v="0"/>
    <m/>
    <s v="01/05/2026"/>
    <x v="2"/>
    <n v="3051.68"/>
    <b v="0"/>
    <x v="4"/>
    <x v="3"/>
    <s v="MANUTENÇÃO"/>
    <s v="99628"/>
  </r>
  <r>
    <x v="838"/>
    <x v="4"/>
    <s v="UTILITARIO"/>
    <n v="2024"/>
    <x v="1"/>
    <x v="2"/>
    <s v="SUDESTE"/>
    <s v="JULIO DE MELO NETO"/>
    <s v="CABISTA I"/>
    <s v="R$ 2.530,04"/>
    <n v="1743.2700000000002"/>
    <n v="1073.03"/>
    <n v="392.35"/>
    <m/>
    <s v="09/01/2027"/>
    <x v="1"/>
    <n v="2530.04"/>
    <b v="0"/>
    <x v="1"/>
    <x v="2"/>
    <s v="ATIVO"/>
    <s v="11021"/>
  </r>
  <r>
    <x v="839"/>
    <x v="2"/>
    <s v="LEVE"/>
    <n v="2023"/>
    <x v="1"/>
    <x v="2"/>
    <s v="SUDESTE"/>
    <s v="PABLO ARAUJO E SILVA"/>
    <s v="SUPERVISOR DE MANUTENCAO II"/>
    <s v="R$ 2.373,08"/>
    <n v="1193.1200000000001"/>
    <n v="1533.73"/>
    <n v="764.7700000000001"/>
    <m/>
    <s v="20/07/2026"/>
    <x v="1"/>
    <n v="2373.08"/>
    <b v="0"/>
    <x v="6"/>
    <x v="3"/>
    <s v="ATIVO"/>
    <s v="11025"/>
  </r>
  <r>
    <x v="840"/>
    <x v="4"/>
    <s v="UTILITARIO"/>
    <n v="2024"/>
    <x v="1"/>
    <x v="1"/>
    <s v="SUL"/>
    <s v="ISMARILDO IVASKIO"/>
    <s v="ASSISTENTE TEC. DE MANUTENCAO DE PI II"/>
    <s v="R$ 2.400,00"/>
    <n v="1555.25"/>
    <n v="2178.5100000000002"/>
    <n v="1197.52"/>
    <m/>
    <s v="05/08/2028"/>
    <x v="1"/>
    <n v="2555.0700000000002"/>
    <b v="0"/>
    <x v="3"/>
    <x v="5"/>
    <s v="ATIVO"/>
    <s v="12085"/>
  </r>
  <r>
    <x v="841"/>
    <x v="5"/>
    <s v="LEVE"/>
    <n v="2025"/>
    <x v="1"/>
    <x v="2"/>
    <s v="SUDESTE"/>
    <s v="SERGIO MARINO"/>
    <s v="SUPERVISOR DE PROJETOS"/>
    <s v="R$ 1.730,00"/>
    <n v="457.77"/>
    <n v="896.26"/>
    <n v="386.78999999999996"/>
    <m/>
    <s v="11/06/2028"/>
    <x v="1"/>
    <n v="1832.6"/>
    <b v="0"/>
    <x v="5"/>
    <x v="5"/>
    <s v="ATIVO"/>
    <s v="11091"/>
  </r>
  <r>
    <x v="842"/>
    <x v="47"/>
    <s v="4X4"/>
    <n v="2023"/>
    <x v="1"/>
    <x v="1"/>
    <s v="SUL"/>
    <s v="MANUTENCAO LIGGA CASCAVEL"/>
    <s v="PARCEIRO"/>
    <s v="R$ 6.568,38"/>
    <n v="5247.59"/>
    <n v="1607.9299999999998"/>
    <n v="0"/>
    <m/>
    <s v="12/06/2026"/>
    <x v="2"/>
    <n v="6568.38"/>
    <b v="0"/>
    <x v="5"/>
    <x v="3"/>
    <s v="MANUTENÇÃO"/>
    <s v="17071"/>
  </r>
  <r>
    <x v="843"/>
    <x v="5"/>
    <s v="LEVE"/>
    <n v="2024"/>
    <x v="0"/>
    <x v="2"/>
    <s v="SUDESTE"/>
    <s v="BRUNO SANTOS DO VALE"/>
    <s v="TECNICO DE FIBRA OPTICA II"/>
    <s v="R$ 1.822,03"/>
    <n v="1718.3"/>
    <n v="2123"/>
    <n v="932"/>
    <m/>
    <s v="03/05/2027"/>
    <x v="1"/>
    <n v="1822.03"/>
    <b v="0"/>
    <x v="4"/>
    <x v="2"/>
    <s v="ATIVO"/>
    <s v="11021"/>
  </r>
  <r>
    <x v="844"/>
    <x v="5"/>
    <s v="LEVE"/>
    <n v="2024"/>
    <x v="1"/>
    <x v="2"/>
    <s v="SUDESTE"/>
    <s v="CARLOS HENRIQUE LOPES DA ROCHA"/>
    <s v="TECNICO DE FIBRA OPTICA III"/>
    <s v="R$ 1.806,16"/>
    <n v="1746.06"/>
    <n v="2237.67"/>
    <n v="1056.6399999999999"/>
    <m/>
    <s v="07/12/2026"/>
    <x v="1"/>
    <n v="1806.16"/>
    <b v="0"/>
    <x v="11"/>
    <x v="3"/>
    <s v="ATIVO"/>
    <s v="11031"/>
  </r>
  <r>
    <x v="845"/>
    <x v="5"/>
    <s v="LEVE"/>
    <n v="2024"/>
    <x v="1"/>
    <x v="2"/>
    <s v="SUDESTE"/>
    <s v="MARCOS VINICIUS SANTOS"/>
    <s v="TECNICO DE FIBRA OPTICA III"/>
    <s v="R$ 1.813,20"/>
    <n v="1276.6100000000001"/>
    <n v="1657.47"/>
    <n v="964.02"/>
    <m/>
    <s v="10/01/2027"/>
    <x v="1"/>
    <n v="1813.2"/>
    <b v="0"/>
    <x v="1"/>
    <x v="2"/>
    <s v="ATIVO"/>
    <s v="11021"/>
  </r>
  <r>
    <x v="846"/>
    <x v="58"/>
    <s v="PESADO"/>
    <n v="2019"/>
    <x v="5"/>
    <x v="2"/>
    <s v="SUDESTE"/>
    <s v="MANUTENCAO ACESSO VIVO SAO PAULO"/>
    <s v="PARCEIRO"/>
    <s v="R$ 3.071,94"/>
    <n v="3976.28"/>
    <n v="3674.44"/>
    <n v="3278.23"/>
    <m/>
    <s v="02/04/2029"/>
    <x v="1"/>
    <n v="10071.94"/>
    <b v="0"/>
    <x v="7"/>
    <x v="4"/>
    <s v="ATIVO"/>
    <s v="11021"/>
  </r>
  <r>
    <x v="847"/>
    <x v="5"/>
    <s v="LEVE"/>
    <n v="2024"/>
    <x v="1"/>
    <x v="2"/>
    <s v="SUDESTE"/>
    <s v="MANUTENCAO ACESSO VIVO SAO PAULO"/>
    <s v="PARCEIRO"/>
    <s v="R$ 1.806,16"/>
    <n v="1350"/>
    <n v="930"/>
    <n v="165"/>
    <m/>
    <s v="13/12/2026"/>
    <x v="1"/>
    <n v="1806.16"/>
    <b v="0"/>
    <x v="11"/>
    <x v="3"/>
    <s v="MANUTENÇÃO"/>
    <s v="11021"/>
  </r>
  <r>
    <x v="848"/>
    <x v="13"/>
    <s v="LEVE"/>
    <n v="2025"/>
    <x v="1"/>
    <x v="4"/>
    <s v="CENTRO OESTE"/>
    <s v="JANDER JUNIOR INACIO PRATES"/>
    <s v="GERENTE OPERACAO JR"/>
    <s v="R$ 2.318,00"/>
    <n v="864.68"/>
    <n v="1216.8200000000002"/>
    <n v="1470.61"/>
    <m/>
    <s v="25/04/2027"/>
    <x v="1"/>
    <n v="2469.1999999999998"/>
    <b v="0"/>
    <x v="7"/>
    <x v="2"/>
    <s v="ATIVO"/>
    <s v="99528"/>
  </r>
  <r>
    <x v="849"/>
    <x v="5"/>
    <s v="LEVE"/>
    <n v="2024"/>
    <x v="0"/>
    <x v="2"/>
    <s v="SUDESTE"/>
    <s v="MICHEL GOMES DO NASCIMENTO"/>
    <s v="TECNICO MULTSKILL METALICO/FI"/>
    <s v="R$ 1.822,03"/>
    <n v="1298.8600000000001"/>
    <n v="1503.5"/>
    <n v="772.44999999999993"/>
    <m/>
    <s v="03/05/2027"/>
    <x v="1"/>
    <n v="1822.03"/>
    <b v="0"/>
    <x v="4"/>
    <x v="2"/>
    <s v="ATIVO"/>
    <s v="11011"/>
  </r>
  <r>
    <x v="850"/>
    <x v="2"/>
    <s v="LEVE"/>
    <n v="2023"/>
    <x v="1"/>
    <x v="2"/>
    <s v="SUDESTE"/>
    <s v="PAULO HENRIQUE SILVA LEITE"/>
    <s v="SUPERVISOR DE ASSISTENCIA TECNICA I"/>
    <s v="R$ 2.373,08"/>
    <n v="1083.21"/>
    <n v="1515.04"/>
    <n v="638.95999999999992"/>
    <m/>
    <s v="18/07/2026"/>
    <x v="1"/>
    <n v="2373.08"/>
    <b v="0"/>
    <x v="6"/>
    <x v="3"/>
    <s v="ATIVO"/>
    <s v="14015"/>
  </r>
  <r>
    <x v="851"/>
    <x v="2"/>
    <s v="LEVE"/>
    <n v="2023"/>
    <x v="1"/>
    <x v="2"/>
    <s v="SUDESTE"/>
    <s v="LAWRENCE LUIZ VIEIRA FERREIRA"/>
    <s v="SUPERVISOR DE ASSISTENCIA TECNICA II"/>
    <s v="R$ 2.257,94"/>
    <n v="1189.97"/>
    <n v="1523.28"/>
    <n v="710"/>
    <m/>
    <s v="25/07/2026"/>
    <x v="1"/>
    <n v="2378.7800000000002"/>
    <b v="0"/>
    <x v="6"/>
    <x v="3"/>
    <s v="ATIVO"/>
    <s v="14015"/>
  </r>
  <r>
    <x v="852"/>
    <x v="5"/>
    <s v="LEVE"/>
    <n v="2023"/>
    <x v="1"/>
    <x v="2"/>
    <s v="SUDESTE"/>
    <s v="GESIEL DE ALMEIDA SILVA"/>
    <s v="TECNICO DE FIBRA OPTICA III"/>
    <s v="R$ 1.904,54"/>
    <n v="1830.6100000000001"/>
    <n v="2144.83"/>
    <n v="506"/>
    <m/>
    <s v="28/05/2026"/>
    <x v="2"/>
    <n v="1904.54"/>
    <b v="0"/>
    <x v="4"/>
    <x v="3"/>
    <s v="ATIVO"/>
    <s v="11021"/>
  </r>
  <r>
    <x v="853"/>
    <x v="25"/>
    <s v="UTILITARIO"/>
    <n v="2024"/>
    <x v="1"/>
    <x v="2"/>
    <s v="SUDESTE"/>
    <s v="FRANCISCO PEREIRA DA ROCHA"/>
    <s v="CABISTA I"/>
    <s v="R$ 2.400,00"/>
    <n v="2070.71"/>
    <n v="2974.43"/>
    <n v="1470.3999999999999"/>
    <m/>
    <s v="06/05/2027"/>
    <x v="1"/>
    <n v="2556.56"/>
    <b v="0"/>
    <x v="4"/>
    <x v="2"/>
    <s v="ATIVO"/>
    <s v="11031"/>
  </r>
  <r>
    <x v="854"/>
    <x v="5"/>
    <s v="LEVE"/>
    <n v="2024"/>
    <x v="1"/>
    <x v="2"/>
    <s v="SUDESTE"/>
    <s v="RALPH MAXWELL DE SOUSA JESUS"/>
    <s v="TECNICO MULTSKILL METALICO/FI"/>
    <s v="R$ 1.832,59"/>
    <n v="1214.08"/>
    <n v="1285"/>
    <n v="690"/>
    <m/>
    <s v="02/08/2027"/>
    <x v="1"/>
    <n v="1832.59"/>
    <b v="0"/>
    <x v="3"/>
    <x v="2"/>
    <s v="ATIVO"/>
    <s v="11011"/>
  </r>
  <r>
    <x v="855"/>
    <x v="4"/>
    <s v="UTILITARIO"/>
    <n v="2024"/>
    <x v="1"/>
    <x v="2"/>
    <s v="SUDESTE"/>
    <s v="WENDELL BASTOS GONCALVES"/>
    <s v="TECNICO DE FIBRA OPTICA III"/>
    <s v="R$ 2.530,04"/>
    <n v="1820.86"/>
    <n v="1796.37"/>
    <n v="1010.6800000000001"/>
    <m/>
    <s v="09/01/2027"/>
    <x v="1"/>
    <n v="2530.04"/>
    <b v="0"/>
    <x v="1"/>
    <x v="2"/>
    <s v="ATIVO"/>
    <s v="11021"/>
  </r>
  <r>
    <x v="856"/>
    <x v="5"/>
    <s v="LEVE"/>
    <n v="2023"/>
    <x v="1"/>
    <x v="2"/>
    <s v="SUDESTE"/>
    <s v="MANUTENCAO ACESSO VIVO SAO PAULO"/>
    <s v="PARCEIRO"/>
    <s v="R$ 1.904,54"/>
    <n v="1587.42"/>
    <n v="1893"/>
    <n v="656"/>
    <m/>
    <s v="24/05/2026"/>
    <x v="2"/>
    <n v="1904.54"/>
    <b v="0"/>
    <x v="4"/>
    <x v="3"/>
    <s v="MANUTENÇÃO"/>
    <s v="11021"/>
  </r>
  <r>
    <x v="857"/>
    <x v="5"/>
    <s v="LEVE"/>
    <n v="2024"/>
    <x v="1"/>
    <x v="2"/>
    <s v="SUDESTE"/>
    <s v="PATRICK ANICETO MARTINS"/>
    <s v="TECNICO MULTSKILL METALICO/FI"/>
    <s v="R$ 1.832,59"/>
    <n v="1311.7600000000002"/>
    <n v="1127.94"/>
    <n v="774.51"/>
    <m/>
    <s v="12/04/2027"/>
    <x v="1"/>
    <n v="1832.59"/>
    <b v="0"/>
    <x v="7"/>
    <x v="2"/>
    <s v="ATIVO"/>
    <s v="11011"/>
  </r>
  <r>
    <x v="858"/>
    <x v="5"/>
    <s v="LEVE"/>
    <n v="2024"/>
    <x v="1"/>
    <x v="2"/>
    <s v="SUDESTE"/>
    <s v="FROTAS DE VEÍCULOS SAO PAULO"/>
    <s v="PARCEIRO"/>
    <s v="R$ 1.832,59"/>
    <n v="1002.12"/>
    <n v="591.29999999999995"/>
    <n v="885.6"/>
    <m/>
    <s v="19/04/2027"/>
    <x v="1"/>
    <n v="1832.59"/>
    <b v="0"/>
    <x v="7"/>
    <x v="2"/>
    <s v="PATIO"/>
    <s v="99628"/>
  </r>
  <r>
    <x v="859"/>
    <x v="5"/>
    <s v="LEVE"/>
    <n v="2024"/>
    <x v="1"/>
    <x v="2"/>
    <s v="SUDESTE"/>
    <s v="JORGE LUCAS MARTINS"/>
    <s v="CABISTA I"/>
    <s v="R$ 1.808,86"/>
    <n v="1173"/>
    <n v="1709.4"/>
    <n v="699.99"/>
    <m/>
    <s v="09/01/2027"/>
    <x v="1"/>
    <n v="1808.86"/>
    <b v="0"/>
    <x v="1"/>
    <x v="2"/>
    <s v="ATIVO"/>
    <s v="11021"/>
  </r>
  <r>
    <x v="860"/>
    <x v="3"/>
    <s v="LEVE"/>
    <n v="2024"/>
    <x v="1"/>
    <x v="9"/>
    <s v="SUDESTE"/>
    <s v="MANUTENÇÃO ACESSO-VIVO UBERLANDIA"/>
    <s v="PARCEIRO"/>
    <s v="R$ 1.883,68"/>
    <n v="1840.12"/>
    <n v="0"/>
    <n v="0"/>
    <m/>
    <s v="15/03/2027"/>
    <x v="1"/>
    <n v="1883.68"/>
    <b v="0"/>
    <x v="8"/>
    <x v="2"/>
    <s v="MANUTENÇÃO"/>
    <s v="11021"/>
  </r>
  <r>
    <x v="861"/>
    <x v="5"/>
    <s v="LEVE"/>
    <n v="2023"/>
    <x v="1"/>
    <x v="2"/>
    <s v="SUDESTE"/>
    <s v="JOSE ARNAUD JANUARIO DA SILVA JUNIOR"/>
    <s v="TECNICO MULTSKILL METALICO/FI"/>
    <s v="R$ 1.904,54"/>
    <n v="1683.3400000000001"/>
    <n v="1795"/>
    <n v="604.96"/>
    <m/>
    <s v="02/06/2026"/>
    <x v="2"/>
    <n v="1904.54"/>
    <b v="0"/>
    <x v="5"/>
    <x v="3"/>
    <s v="ATIVO"/>
    <s v="14011"/>
  </r>
  <r>
    <x v="862"/>
    <x v="5"/>
    <s v="LEVE"/>
    <n v="2024"/>
    <x v="0"/>
    <x v="6"/>
    <s v="CENTRO OESTE"/>
    <s v="CASA CLIENTE-VIVO GOIANIA"/>
    <s v="PARCEIRO"/>
    <s v="R$ 1.822,03"/>
    <n v="1010"/>
    <n v="1068.72"/>
    <n v="397.65"/>
    <m/>
    <s v="03/05/2027"/>
    <x v="1"/>
    <n v="1822.03"/>
    <b v="0"/>
    <x v="4"/>
    <x v="2"/>
    <s v="RESERVADO"/>
    <s v="11011"/>
  </r>
  <r>
    <x v="863"/>
    <x v="5"/>
    <s v="LEVE"/>
    <n v="2023"/>
    <x v="1"/>
    <x v="2"/>
    <s v="SUDESTE"/>
    <s v="ROBERTO DE ASSIS JUNIOR"/>
    <s v="TECNICO MULTSKILL METALICO/FI"/>
    <s v="R$ 1.904,54"/>
    <n v="742.13"/>
    <n v="1429.48"/>
    <n v="610"/>
    <m/>
    <s v="02/06/2026"/>
    <x v="2"/>
    <n v="1904.54"/>
    <b v="0"/>
    <x v="5"/>
    <x v="3"/>
    <s v="ATIVO"/>
    <s v="14011"/>
  </r>
  <r>
    <x v="864"/>
    <x v="5"/>
    <s v="LEVE"/>
    <n v="2024"/>
    <x v="0"/>
    <x v="2"/>
    <s v="SUDESTE"/>
    <s v="TOP TELECOM"/>
    <s v="PARCEIRO"/>
    <s v="R$ 1.822,03"/>
    <s v=""/>
    <s v=""/>
    <s v=""/>
    <m/>
    <s v="03/05/2027"/>
    <x v="1"/>
    <n v="1822.03"/>
    <b v="0"/>
    <x v="4"/>
    <x v="2"/>
    <s v="ATIVO"/>
    <s v="11031"/>
  </r>
  <r>
    <x v="865"/>
    <x v="4"/>
    <s v="UTILITARIO"/>
    <n v="2024"/>
    <x v="1"/>
    <x v="3"/>
    <s v="NORTE"/>
    <s v="VARLEY DIAS COSTA"/>
    <s v="ASSISTENTE TEC. DE MANUTENCAO DE FO II"/>
    <s v="R$ 2.530,04"/>
    <n v="489.53"/>
    <n v="2011.6100000000001"/>
    <n v="895.2700000000001"/>
    <m/>
    <s v="01/01/2027"/>
    <x v="1"/>
    <n v="2530.04"/>
    <b v="0"/>
    <x v="1"/>
    <x v="2"/>
    <s v="ATIVO"/>
    <s v="12071"/>
  </r>
  <r>
    <x v="866"/>
    <x v="5"/>
    <s v="LEVE"/>
    <n v="2024"/>
    <x v="0"/>
    <x v="4"/>
    <s v="CENTRO OESTE"/>
    <s v="WIN TELECOM LTDA"/>
    <s v="PARCEIRO"/>
    <s v="R$ 1.822,03"/>
    <n v="150"/>
    <n v="0"/>
    <n v="0"/>
    <m/>
    <s v="03/05/2027"/>
    <x v="1"/>
    <n v="1822.03"/>
    <b v="0"/>
    <x v="4"/>
    <x v="2"/>
    <s v="ATIVO"/>
    <s v="11031"/>
  </r>
  <r>
    <x v="867"/>
    <x v="5"/>
    <s v="LEVE"/>
    <n v="2023"/>
    <x v="1"/>
    <x v="2"/>
    <s v="SUDESTE"/>
    <s v="CARLOS HENRIQUE CORREA DE SOUZA"/>
    <s v="TECNICO MULTSKILL METALICO/FI"/>
    <s v="R$ 1.885,80"/>
    <n v="713.19"/>
    <n v="1069"/>
    <n v="330"/>
    <m/>
    <s v="20/03/2026"/>
    <x v="3"/>
    <n v="1885.8"/>
    <b v="0"/>
    <x v="8"/>
    <x v="3"/>
    <s v="ATIVO"/>
    <s v="14011"/>
  </r>
  <r>
    <x v="868"/>
    <x v="2"/>
    <s v="LEVE"/>
    <n v="2023"/>
    <x v="1"/>
    <x v="6"/>
    <s v="CENTRO OESTE"/>
    <s v="CLEVERSON DAMIAO GOMES"/>
    <s v="COORD DE OPERACAO"/>
    <s v="R$ 2.373,08"/>
    <n v="100"/>
    <n v="1075.55"/>
    <n v="1188.52"/>
    <m/>
    <s v="21/07/2026"/>
    <x v="1"/>
    <n v="2373.08"/>
    <b v="0"/>
    <x v="6"/>
    <x v="3"/>
    <s v="ATIVO"/>
    <s v="11025"/>
  </r>
  <r>
    <x v="869"/>
    <x v="5"/>
    <s v="LEVE"/>
    <n v="2023"/>
    <x v="1"/>
    <x v="2"/>
    <s v="SUDESTE"/>
    <s v="NATHAN DA SILVA"/>
    <s v="TECNICO DE FIBRA OPTICA II"/>
    <s v="R$ 1.904,54"/>
    <n v="1651.94"/>
    <n v="1968.31"/>
    <n v="1265.3"/>
    <m/>
    <s v="24/05/2026"/>
    <x v="2"/>
    <n v="1904.54"/>
    <b v="0"/>
    <x v="4"/>
    <x v="3"/>
    <s v="ATIVO"/>
    <s v="11021"/>
  </r>
  <r>
    <x v="870"/>
    <x v="5"/>
    <s v="LEVE"/>
    <n v="2024"/>
    <x v="1"/>
    <x v="2"/>
    <s v="SUDESTE"/>
    <s v="LEANDRO SILVA DAMASCENO"/>
    <s v="TECNICO MULTSKILL METALICO/FI"/>
    <s v="R$ 1.808,86"/>
    <n v="924.22"/>
    <n v="165"/>
    <n v="0"/>
    <m/>
    <s v="09/01/2027"/>
    <x v="1"/>
    <n v="1808.86"/>
    <b v="0"/>
    <x v="1"/>
    <x v="2"/>
    <s v="ATIVO"/>
    <s v="11011"/>
  </r>
  <r>
    <x v="871"/>
    <x v="25"/>
    <s v="UTILITARIO"/>
    <n v="2024"/>
    <x v="1"/>
    <x v="1"/>
    <s v="SUL"/>
    <s v="JEAN VITOR DANIELUK"/>
    <s v="ASSISTENTE TEC. DE MANUTENCAO DE PI III"/>
    <s v="R$ 2.400,00"/>
    <n v="321.26"/>
    <n v="1753.77"/>
    <n v="1134.6100000000001"/>
    <m/>
    <s v="07/05/2027"/>
    <x v="1"/>
    <n v="2556.56"/>
    <b v="0"/>
    <x v="4"/>
    <x v="2"/>
    <s v="ATIVO"/>
    <s v="12081"/>
  </r>
  <r>
    <x v="872"/>
    <x v="59"/>
    <s v="LEVE"/>
    <n v="2024"/>
    <x v="2"/>
    <x v="2"/>
    <s v="SUDESTE"/>
    <s v="EDSON BRUNO MORELATO"/>
    <s v="GERENTE OPERACIONAL"/>
    <s v="R$ 2.000,00"/>
    <n v="617.23"/>
    <n v="909.84"/>
    <n v="481.98"/>
    <m/>
    <s v="01/01/2030"/>
    <x v="1"/>
    <n v="2000"/>
    <b v="0"/>
    <x v="1"/>
    <x v="1"/>
    <s v="ATIVO"/>
    <s v="11035"/>
  </r>
  <r>
    <x v="873"/>
    <x v="4"/>
    <s v="UTILITARIO"/>
    <n v="2024"/>
    <x v="1"/>
    <x v="8"/>
    <s v="SUL"/>
    <s v="MANUTENCAO FO   BACKBONE TIM JOACABA"/>
    <s v="PARCEIRO"/>
    <s v="R$ 2.866,27"/>
    <n v="0"/>
    <n v="0"/>
    <n v="536.01"/>
    <m/>
    <s v="04/08/2026"/>
    <x v="1"/>
    <n v="3019.64"/>
    <b v="0"/>
    <x v="3"/>
    <x v="3"/>
    <s v="RESERVADO"/>
    <s v="12071"/>
  </r>
  <r>
    <x v="874"/>
    <x v="5"/>
    <s v="LEVE"/>
    <n v="2024"/>
    <x v="1"/>
    <x v="2"/>
    <s v="SUDESTE"/>
    <s v="CIRINEU FIDELES ARRUDA"/>
    <s v="CABISTA I"/>
    <s v="R$ 1.808,86"/>
    <n v="1048.94"/>
    <n v="766"/>
    <n v="1200.72"/>
    <m/>
    <s v="01/01/2027"/>
    <x v="1"/>
    <n v="1808.86"/>
    <b v="0"/>
    <x v="1"/>
    <x v="2"/>
    <s v="ATIVO"/>
    <s v="11021"/>
  </r>
  <r>
    <x v="875"/>
    <x v="25"/>
    <s v="UTILITARIO"/>
    <n v="2024"/>
    <x v="1"/>
    <x v="1"/>
    <s v="SUL"/>
    <s v="SILVIO FELDE"/>
    <s v="TECNICO DE MANUTENCAO FO II"/>
    <s v="R$ 2.400,00"/>
    <n v="2377.3999999999996"/>
    <n v="3369.8900000000003"/>
    <n v="1653.34"/>
    <m/>
    <s v="14/06/2027"/>
    <x v="1"/>
    <n v="2546.41"/>
    <b v="0"/>
    <x v="5"/>
    <x v="2"/>
    <s v="ATIVO"/>
    <s v="17071"/>
  </r>
  <r>
    <x v="876"/>
    <x v="5"/>
    <s v="LEVE"/>
    <n v="2024"/>
    <x v="1"/>
    <x v="2"/>
    <s v="SUDESTE"/>
    <s v="WILLAMES DE OLIVEIRA MOURA"/>
    <s v="TECNICO MULTSKILL METALICO/FI"/>
    <s v="R$ 1.806,16"/>
    <n v="1293.96"/>
    <n v="1464.98"/>
    <n v="669.94999999999993"/>
    <m/>
    <s v="13/12/2026"/>
    <x v="1"/>
    <n v="1806.16"/>
    <b v="0"/>
    <x v="11"/>
    <x v="3"/>
    <s v="ATIVO"/>
    <s v="14011"/>
  </r>
  <r>
    <x v="877"/>
    <x v="5"/>
    <s v="LEVE"/>
    <n v="2024"/>
    <x v="1"/>
    <x v="2"/>
    <s v="SUDESTE"/>
    <s v="RODRIGO SILVA DOS SANTOS"/>
    <s v="TECNICO MULTSKILL METALICO/FI"/>
    <s v="R$ 1.806,16"/>
    <n v="1451.81"/>
    <n v="1618.05"/>
    <n v="1001.06"/>
    <m/>
    <s v="13/12/2026"/>
    <x v="1"/>
    <n v="1806.16"/>
    <b v="0"/>
    <x v="11"/>
    <x v="3"/>
    <s v="ATIVO"/>
    <s v="11011"/>
  </r>
  <r>
    <x v="878"/>
    <x v="5"/>
    <s v="LEVE"/>
    <n v="2024"/>
    <x v="0"/>
    <x v="2"/>
    <s v="SUDESTE"/>
    <s v="CLAUDIO DE SOUZA PEREIRA"/>
    <s v="TECNICO MULTSKILL METALICO/FI"/>
    <s v="R$ 1.822,03"/>
    <n v="1159.23"/>
    <n v="1420.8300000000002"/>
    <n v="584.57999999999993"/>
    <m/>
    <s v="03/05/2027"/>
    <x v="1"/>
    <n v="1822.03"/>
    <b v="0"/>
    <x v="4"/>
    <x v="2"/>
    <s v="ATIVO"/>
    <s v="11011"/>
  </r>
  <r>
    <x v="879"/>
    <x v="25"/>
    <s v="UTILITARIO"/>
    <n v="2024"/>
    <x v="1"/>
    <x v="1"/>
    <s v="SUL"/>
    <s v="CLEVERTON SZENCZUK"/>
    <s v="TECNICO DE MANUTENCAO PI I"/>
    <s v="R$ 2.400,00"/>
    <n v="1910.2099999999998"/>
    <n v="1503.98"/>
    <n v="1010.24"/>
    <m/>
    <s v="22/07/2027"/>
    <x v="1"/>
    <n v="2553.02"/>
    <b v="0"/>
    <x v="6"/>
    <x v="2"/>
    <s v="ATIVO"/>
    <s v="12081"/>
  </r>
  <r>
    <x v="880"/>
    <x v="4"/>
    <s v="UTILITARIO"/>
    <n v="2024"/>
    <x v="1"/>
    <x v="1"/>
    <s v="SUL"/>
    <s v="MANUTENÇÃO PLANTA INTERNA-TIM CURITIBA"/>
    <s v="PARCEIRO"/>
    <s v="R$ 2.552,97"/>
    <n v="0"/>
    <n v="0"/>
    <n v="206.55"/>
    <m/>
    <s v="25/03/2027"/>
    <x v="1"/>
    <n v="2552.9699999999998"/>
    <b v="0"/>
    <x v="8"/>
    <x v="2"/>
    <s v="ATIVO"/>
    <s v="12081"/>
  </r>
  <r>
    <x v="881"/>
    <x v="5"/>
    <s v="LEVE"/>
    <n v="2023"/>
    <x v="1"/>
    <x v="2"/>
    <s v="SUDESTE"/>
    <s v="TIAGO BARRETO FERREIRA PORTO"/>
    <s v="TECNICO DE FIBRA OPTICA III"/>
    <s v="R$ 1.883,57"/>
    <n v="972.85000000000014"/>
    <n v="1133.07"/>
    <n v="273.35000000000002"/>
    <m/>
    <s v="07/03/2026"/>
    <x v="3"/>
    <n v="1883.57"/>
    <b v="0"/>
    <x v="8"/>
    <x v="3"/>
    <s v="ATIVO"/>
    <s v="14011"/>
  </r>
  <r>
    <x v="882"/>
    <x v="13"/>
    <s v="LEVE"/>
    <n v="2014"/>
    <x v="2"/>
    <x v="2"/>
    <s v="SUDESTE"/>
    <s v="DANIEL LOPES CARDOSO"/>
    <s v="SUPERVISOR DE IMPLANTACAO II"/>
    <s v="R$ 750,00"/>
    <n v="1710.3"/>
    <n v="1917.3600000000001"/>
    <n v="1060.01"/>
    <m/>
    <s v="01/01/2030"/>
    <x v="1"/>
    <n v="750"/>
    <b v="0"/>
    <x v="1"/>
    <x v="1"/>
    <s v="ATIVO"/>
    <s v="11035"/>
  </r>
  <r>
    <x v="883"/>
    <x v="5"/>
    <s v="LEVE"/>
    <n v="2023"/>
    <x v="1"/>
    <x v="2"/>
    <s v="SUDESTE"/>
    <s v="LEONARDO APARECIDO DE ANDRADE"/>
    <s v="TECNICO MULTSKILL METALICO/FI"/>
    <s v="R$ 1.904,54"/>
    <n v="0"/>
    <n v="0"/>
    <n v="395"/>
    <m/>
    <s v="28/05/2026"/>
    <x v="2"/>
    <n v="1904.54"/>
    <b v="0"/>
    <x v="4"/>
    <x v="3"/>
    <s v="ATIVO"/>
    <s v="14011"/>
  </r>
  <r>
    <x v="884"/>
    <x v="4"/>
    <s v="UTILITARIO"/>
    <n v="2024"/>
    <x v="1"/>
    <x v="2"/>
    <s v="SUDESTE"/>
    <s v="DANIEL FERREIRA SILVEIRA"/>
    <s v="TECNICO DE FIBRA OPTICA I"/>
    <s v="R$ 2.400,00"/>
    <n v="1214.1300000000001"/>
    <n v="1448.7900000000002"/>
    <n v="955.76"/>
    <m/>
    <s v="05/08/2028"/>
    <x v="1"/>
    <n v="2555.0700000000002"/>
    <b v="0"/>
    <x v="3"/>
    <x v="5"/>
    <s v="ATIVO"/>
    <s v="11031"/>
  </r>
  <r>
    <x v="885"/>
    <x v="5"/>
    <s v="LEVE"/>
    <n v="2024"/>
    <x v="1"/>
    <x v="2"/>
    <s v="SUDESTE"/>
    <s v="CASA CLIENTE VIVO SAO PAULO"/>
    <s v="PARCEIRO"/>
    <s v="R$ 1.818,28"/>
    <n v="1408.98"/>
    <n v="1921.97"/>
    <n v="365.97"/>
    <m/>
    <s v="13/02/2027"/>
    <x v="1"/>
    <n v="1818.28"/>
    <b v="0"/>
    <x v="9"/>
    <x v="2"/>
    <s v="MANUTENÇÃO"/>
    <s v="11011"/>
  </r>
  <r>
    <x v="886"/>
    <x v="5"/>
    <s v="LEVE"/>
    <n v="2023"/>
    <x v="1"/>
    <x v="2"/>
    <s v="SUDESTE"/>
    <s v="CLAYTON CASTRO DO VALE"/>
    <s v="TECNICO MULTSKILL METALICO/FI"/>
    <s v="R$ 1.918,72"/>
    <n v="886.90000000000009"/>
    <n v="889.67000000000007"/>
    <n v="392.20000000000005"/>
    <m/>
    <s v="24/05/2026"/>
    <x v="2"/>
    <n v="1918.72"/>
    <b v="0"/>
    <x v="4"/>
    <x v="3"/>
    <s v="ATIVO"/>
    <s v="14011"/>
  </r>
  <r>
    <x v="887"/>
    <x v="5"/>
    <s v="LEVE"/>
    <n v="2024"/>
    <x v="1"/>
    <x v="2"/>
    <s v="SUDESTE"/>
    <s v="FILIPE PROSPERO NISHIKAWA"/>
    <s v="TECNICO MULTSKILL METALICO/FI"/>
    <s v="R$ 1.806,16"/>
    <n v="569.26"/>
    <n v="1339.92"/>
    <n v="409"/>
    <m/>
    <s v="13/12/2026"/>
    <x v="1"/>
    <n v="1806.16"/>
    <b v="0"/>
    <x v="11"/>
    <x v="3"/>
    <s v="ATIVO"/>
    <s v="11011"/>
  </r>
  <r>
    <x v="888"/>
    <x v="4"/>
    <s v="UTILITARIO"/>
    <n v="2025"/>
    <x v="1"/>
    <x v="2"/>
    <s v="SUDESTE"/>
    <s v="CLAUDIO ROBERTO OLIVEIRA"/>
    <s v="ENCARREGADO"/>
    <s v="R$ 2.400,00"/>
    <n v="1749.8300000000002"/>
    <n v="2203.67"/>
    <n v="1449.61"/>
    <m/>
    <s v="28/07/2028"/>
    <x v="1"/>
    <n v="2555.0700000000002"/>
    <b v="0"/>
    <x v="6"/>
    <x v="5"/>
    <s v="ATIVO"/>
    <s v="11021"/>
  </r>
  <r>
    <x v="889"/>
    <x v="5"/>
    <s v="LEVE"/>
    <n v="2024"/>
    <x v="1"/>
    <x v="2"/>
    <s v="SUDESTE"/>
    <s v="FROTAS DE VEÍCULOS SAO PAULO"/>
    <s v="PARCEIRO"/>
    <s v="R$ 1.808,86"/>
    <n v="1294.7"/>
    <n v="730"/>
    <n v="650"/>
    <m/>
    <s v="10/01/2027"/>
    <x v="1"/>
    <n v="1808.86"/>
    <b v="0"/>
    <x v="1"/>
    <x v="2"/>
    <s v="PATIO"/>
    <s v="99628"/>
  </r>
  <r>
    <x v="890"/>
    <x v="5"/>
    <s v="LEVE"/>
    <n v="2025"/>
    <x v="1"/>
    <x v="1"/>
    <s v="SUL"/>
    <s v="RENATO APARECIDO DOS SANTOS"/>
    <s v="TECNICO DE SEGURANCA DO TRABALHO PL"/>
    <s v="R$ 1.730,00"/>
    <n v="873.4"/>
    <n v="1752.65"/>
    <n v="589.05999999999995"/>
    <m/>
    <s v="11/06/2028"/>
    <x v="1"/>
    <n v="1832.6"/>
    <b v="0"/>
    <x v="5"/>
    <x v="5"/>
    <s v="ATIVO"/>
    <s v="99678"/>
  </r>
  <r>
    <x v="891"/>
    <x v="5"/>
    <s v="LEVE"/>
    <n v="2024"/>
    <x v="0"/>
    <x v="8"/>
    <s v="SUL"/>
    <s v="JULIANO NASCIMENTO COIMBRA"/>
    <s v="TECNICO DE MANUTENCAO PI II"/>
    <s v="R$ 1.822,03"/>
    <n v="2403.84"/>
    <n v="1893.84"/>
    <n v="500"/>
    <m/>
    <s v="03/05/2027"/>
    <x v="1"/>
    <n v="1822.03"/>
    <b v="0"/>
    <x v="4"/>
    <x v="2"/>
    <s v="ATIVO"/>
    <s v="12081"/>
  </r>
  <r>
    <x v="892"/>
    <x v="5"/>
    <s v="LEVE"/>
    <n v="2023"/>
    <x v="1"/>
    <x v="2"/>
    <s v="SUDESTE"/>
    <s v="RAFAEL MORAIS JANUARIO"/>
    <s v="TECNICO MULTSKILL METALICO/FI"/>
    <s v="R$ 1.859,83"/>
    <n v="1410.36"/>
    <n v="1629.99"/>
    <n v="660"/>
    <m/>
    <s v="02/02/2026"/>
    <x v="3"/>
    <n v="1859.83"/>
    <b v="0"/>
    <x v="9"/>
    <x v="3"/>
    <s v="ATIVO"/>
    <s v="14011"/>
  </r>
  <r>
    <x v="893"/>
    <x v="4"/>
    <s v="UTILITARIO"/>
    <n v="2024"/>
    <x v="1"/>
    <x v="10"/>
    <s v="CENTRO OESTE"/>
    <s v="JOSE RAMON DE SOUSA CHAVES"/>
    <s v="TECNICO DE FIBRA OPTICA II"/>
    <s v="R$ 2.827,75"/>
    <n v="150"/>
    <n v="2185.61"/>
    <n v="500"/>
    <m/>
    <s v="01/08/2026"/>
    <x v="1"/>
    <n v="2979.09"/>
    <b v="0"/>
    <x v="3"/>
    <x v="3"/>
    <s v="ATIVO"/>
    <s v="12071"/>
  </r>
  <r>
    <x v="894"/>
    <x v="5"/>
    <s v="LEVE"/>
    <n v="2024"/>
    <x v="1"/>
    <x v="2"/>
    <s v="SUDESTE"/>
    <s v="CARLOS EDUARDO ROCHA VIEIRA"/>
    <s v="TECNICO DE FIBRA OPTICA III"/>
    <s v="R$ 1.808,86"/>
    <n v="0"/>
    <n v="0"/>
    <n v="150"/>
    <m/>
    <s v="10/01/2027"/>
    <x v="1"/>
    <n v="1808.86"/>
    <b v="0"/>
    <x v="1"/>
    <x v="2"/>
    <s v="ATIVO"/>
    <s v="11021"/>
  </r>
  <r>
    <x v="895"/>
    <x v="4"/>
    <s v="UTILITARIO"/>
    <n v="2024"/>
    <x v="1"/>
    <x v="1"/>
    <s v="SUL"/>
    <s v="ROBERTO DA SILVA LOPES"/>
    <s v="TECNICO DE MANUTENCAO PI III"/>
    <s v="R$ 2.530,04"/>
    <n v="2023.8500000000001"/>
    <n v="4642.1400000000003"/>
    <n v="2032.0500000000002"/>
    <m/>
    <s v="09/01/2027"/>
    <x v="1"/>
    <n v="2530.04"/>
    <b v="0"/>
    <x v="1"/>
    <x v="2"/>
    <s v="ATIVO"/>
    <s v="12081"/>
  </r>
  <r>
    <x v="896"/>
    <x v="4"/>
    <s v="UTILITARIO"/>
    <n v="2024"/>
    <x v="1"/>
    <x v="8"/>
    <s v="SUL"/>
    <s v="JAMISON ELVIS SILVA LIMA"/>
    <s v="ALMOXARIFE II"/>
    <s v="R$ 2.519,98"/>
    <n v="0"/>
    <n v="693.11"/>
    <n v="280.01"/>
    <m/>
    <s v="13/03/2027"/>
    <x v="1"/>
    <n v="2519.98"/>
    <b v="0"/>
    <x v="8"/>
    <x v="2"/>
    <s v="ATIVO"/>
    <s v="99568"/>
  </r>
  <r>
    <x v="897"/>
    <x v="5"/>
    <s v="LEVE"/>
    <n v="2023"/>
    <x v="1"/>
    <x v="9"/>
    <s v="SUDESTE"/>
    <s v="CAIO EDUARDO NOBRE RAMOS"/>
    <s v="TECNICO DE FIBRA OPTICA I"/>
    <s v="R$ 1.904,54"/>
    <n v="1504.05"/>
    <n v="1596.14"/>
    <n v="955.06"/>
    <m/>
    <s v="28/05/2026"/>
    <x v="2"/>
    <n v="1904.54"/>
    <b v="0"/>
    <x v="4"/>
    <x v="3"/>
    <s v="ATIVO"/>
    <s v="11011"/>
  </r>
  <r>
    <x v="898"/>
    <x v="25"/>
    <s v="UTILITARIO"/>
    <n v="2024"/>
    <x v="1"/>
    <x v="2"/>
    <s v="SUDESTE"/>
    <s v="ALESSANDRO DOS SANTOS CORREIA"/>
    <s v="TECNICO DE FIBRA OPTICA III"/>
    <s v="R$ 2.400,00"/>
    <n v="1368.32"/>
    <n v="1699.05"/>
    <n v="927.38"/>
    <m/>
    <s v="06/05/2027"/>
    <x v="1"/>
    <n v="2556.56"/>
    <b v="0"/>
    <x v="4"/>
    <x v="2"/>
    <s v="ATIVO"/>
    <s v="11021"/>
  </r>
  <r>
    <x v="899"/>
    <x v="5"/>
    <s v="LEVE"/>
    <n v="2024"/>
    <x v="1"/>
    <x v="2"/>
    <s v="SUDESTE"/>
    <s v="ALEX SANTOS OLIVEIRA"/>
    <s v="TECNICO DE FIBRA OPTICA II"/>
    <s v="R$ 1.813,20"/>
    <n v="1002.3700000000001"/>
    <n v="1795.41"/>
    <n v="713.58999999999992"/>
    <m/>
    <s v="10/01/2027"/>
    <x v="1"/>
    <n v="1813.2"/>
    <b v="0"/>
    <x v="1"/>
    <x v="2"/>
    <s v="ATIVO"/>
    <s v="11021"/>
  </r>
  <r>
    <x v="900"/>
    <x v="5"/>
    <s v="LEVE"/>
    <n v="2025"/>
    <x v="1"/>
    <x v="10"/>
    <s v="CENTRO OESTE"/>
    <s v="AROLDO DE CASTRO TAVARES"/>
    <s v="INSTALADOR E REPARADOR DE FO"/>
    <s v="R$ 1.730,00"/>
    <n v="2043"/>
    <n v="1580.62"/>
    <n v="932.99"/>
    <m/>
    <s v="13/06/2028"/>
    <x v="1"/>
    <n v="1832.6"/>
    <b v="0"/>
    <x v="5"/>
    <x v="5"/>
    <s v="ATIVO"/>
    <s v="11011"/>
  </r>
  <r>
    <x v="901"/>
    <x v="5"/>
    <s v="LEVE"/>
    <n v="2025"/>
    <x v="1"/>
    <x v="10"/>
    <s v="CENTRO OESTE"/>
    <s v="FABIO JUNIOR INACIO RICARDO"/>
    <s v="INSTALADOR E REPARADOR DE FO"/>
    <s v="R$ 1.730,00"/>
    <n v="1483"/>
    <n v="1496"/>
    <n v="710"/>
    <m/>
    <s v="12/06/2028"/>
    <x v="1"/>
    <n v="1832.6"/>
    <b v="0"/>
    <x v="5"/>
    <x v="5"/>
    <s v="ATIVO"/>
    <s v="11011"/>
  </r>
  <r>
    <x v="902"/>
    <x v="5"/>
    <s v="LEVE"/>
    <n v="2025"/>
    <x v="1"/>
    <x v="9"/>
    <s v="SUDESTE"/>
    <s v="LEONARDO FERNANDO GONCALVES SOUSA"/>
    <s v="TECNICO DE FIBRA OPTICA I"/>
    <s v="R$ 1.730,00"/>
    <n v="1558.8500000000001"/>
    <n v="1292.46"/>
    <n v="1335.8400000000001"/>
    <m/>
    <s v="19/06/2028"/>
    <x v="1"/>
    <n v="1832.6"/>
    <b v="0"/>
    <x v="5"/>
    <x v="5"/>
    <s v="ATIVO"/>
    <s v="11011"/>
  </r>
  <r>
    <x v="903"/>
    <x v="5"/>
    <s v="LEVE"/>
    <n v="2025"/>
    <x v="1"/>
    <x v="9"/>
    <s v="SUDESTE"/>
    <s v="GEDEON SILVA DIAS"/>
    <s v="TECNICO DE FIBRA OPTICA I"/>
    <s v="R$ 1.730,00"/>
    <n v="1035"/>
    <n v="2278.8900000000003"/>
    <n v="512"/>
    <m/>
    <s v="13/06/2028"/>
    <x v="1"/>
    <n v="1832.6"/>
    <b v="0"/>
    <x v="5"/>
    <x v="5"/>
    <s v="ATIVO"/>
    <s v="11011"/>
  </r>
  <r>
    <x v="904"/>
    <x v="5"/>
    <s v="LEVE"/>
    <n v="2025"/>
    <x v="1"/>
    <x v="10"/>
    <s v="CENTRO OESTE"/>
    <s v="PAULO CESAR DE SOUSA PAIVA"/>
    <s v="INSTALADOR E REPARADOR DE FO"/>
    <s v="R$ 1.730,00"/>
    <n v="1070"/>
    <n v="1113"/>
    <n v="430"/>
    <m/>
    <s v="24/06/2028"/>
    <x v="1"/>
    <n v="1837.37"/>
    <b v="0"/>
    <x v="5"/>
    <x v="5"/>
    <s v="ATIVO"/>
    <s v="11011"/>
  </r>
  <r>
    <x v="905"/>
    <x v="5"/>
    <s v="LEVE"/>
    <n v="2025"/>
    <x v="1"/>
    <x v="10"/>
    <s v="CENTRO OESTE"/>
    <s v="THALYSON RAMON COSTA ROCHA"/>
    <s v="INSTALADOR E REPARADOR DE FO"/>
    <s v="R$ 1.730,00"/>
    <n v="943"/>
    <n v="2024.63"/>
    <n v="892.29"/>
    <m/>
    <s v="12/06/2028"/>
    <x v="1"/>
    <n v="1832.6"/>
    <b v="0"/>
    <x v="5"/>
    <x v="5"/>
    <s v="ATIVO"/>
    <s v="11011"/>
  </r>
  <r>
    <x v="906"/>
    <x v="5"/>
    <s v="LEVE"/>
    <n v="2025"/>
    <x v="1"/>
    <x v="10"/>
    <s v="CENTRO OESTE"/>
    <s v="ANDERSON DANIEL DE OLIVEIRA MOREIRA"/>
    <s v="INSTALADOR E REPARADOR DE FO"/>
    <s v="R$ 1.730,00"/>
    <n v="600"/>
    <n v="1459"/>
    <n v="680"/>
    <m/>
    <s v="11/06/2028"/>
    <x v="1"/>
    <n v="1832.6"/>
    <b v="0"/>
    <x v="5"/>
    <x v="5"/>
    <s v="ATIVO"/>
    <s v="11011"/>
  </r>
  <r>
    <x v="907"/>
    <x v="5"/>
    <s v="LEVE"/>
    <n v="2025"/>
    <x v="1"/>
    <x v="4"/>
    <s v="CENTRO OESTE"/>
    <s v="ALEX LEMES LOPES"/>
    <s v="INSTALADOR E REPARADOR DE FO"/>
    <s v="R$ 1.730,00"/>
    <n v="175.6"/>
    <n v="1392.07"/>
    <n v="580"/>
    <m/>
    <s v="19/06/2028"/>
    <x v="1"/>
    <n v="1832.6"/>
    <b v="0"/>
    <x v="5"/>
    <x v="5"/>
    <s v="ATIVO"/>
    <s v="11011"/>
  </r>
  <r>
    <x v="908"/>
    <x v="5"/>
    <s v="LEVE"/>
    <n v="2025"/>
    <x v="1"/>
    <x v="6"/>
    <s v="CENTRO OESTE"/>
    <s v="WILLIAN CATHRINE DUQUE SILVA"/>
    <s v="INSTALADOR E REPARADOR DE FO"/>
    <s v="R$ 1.730,00"/>
    <n v="1333.77"/>
    <n v="1009.79"/>
    <n v="710"/>
    <m/>
    <s v="12/06/2028"/>
    <x v="1"/>
    <n v="1832.6"/>
    <b v="0"/>
    <x v="5"/>
    <x v="5"/>
    <s v="ATIVO"/>
    <s v="11011"/>
  </r>
  <r>
    <x v="909"/>
    <x v="5"/>
    <s v="LEVE"/>
    <n v="2025"/>
    <x v="1"/>
    <x v="6"/>
    <s v="CENTRO OESTE"/>
    <s v="RAFAEL SOUSA DA CUNHA"/>
    <s v="INSTALADOR E REPARADOR DE FO"/>
    <s v="R$ 1.730,00"/>
    <n v="1240.97"/>
    <n v="1490"/>
    <n v="680"/>
    <m/>
    <s v="12/06/2028"/>
    <x v="1"/>
    <n v="1832.6"/>
    <b v="0"/>
    <x v="5"/>
    <x v="5"/>
    <s v="ATIVO"/>
    <s v="11011"/>
  </r>
  <r>
    <x v="910"/>
    <x v="4"/>
    <s v="UTILITARIO"/>
    <n v="2024"/>
    <x v="1"/>
    <x v="2"/>
    <s v="SUDESTE"/>
    <s v="FROTAS DE VEÍCULOS SAO PAULO"/>
    <s v="PARCEIRO"/>
    <s v="R$ 2.866,27"/>
    <n v="1858.8700000000001"/>
    <n v="204.78"/>
    <n v="0"/>
    <m/>
    <s v="02/08/2026"/>
    <x v="1"/>
    <n v="3019.64"/>
    <b v="0"/>
    <x v="3"/>
    <x v="3"/>
    <s v="PATIO"/>
    <s v="99628"/>
  </r>
  <r>
    <x v="911"/>
    <x v="25"/>
    <s v="UTILITARIO"/>
    <n v="2024"/>
    <x v="1"/>
    <x v="1"/>
    <s v="SUL"/>
    <s v="FELIPE RODRIGO RODRIGUES"/>
    <s v="ASSISTENTE TEC. DE MANUTENCAO DE PI II"/>
    <s v="R$ 2.400,00"/>
    <n v="2972.25"/>
    <n v="3438.0799999999995"/>
    <n v="1066.0999999999999"/>
    <m/>
    <s v="09/05/2027"/>
    <x v="1"/>
    <n v="2556.56"/>
    <b v="0"/>
    <x v="4"/>
    <x v="2"/>
    <s v="ATIVO"/>
    <s v="12081"/>
  </r>
  <r>
    <x v="912"/>
    <x v="5"/>
    <s v="LEVE"/>
    <n v="2023"/>
    <x v="1"/>
    <x v="2"/>
    <s v="SUDESTE"/>
    <s v="REIS MAGNO BARBOSA"/>
    <s v="TECNICO MULTSKILL METALICO/FI"/>
    <s v="R$ 1.904,54"/>
    <n v="1193.58"/>
    <n v="1331.96"/>
    <n v="510"/>
    <m/>
    <s v="28/05/2026"/>
    <x v="2"/>
    <n v="1904.54"/>
    <b v="0"/>
    <x v="4"/>
    <x v="3"/>
    <s v="ATIVO"/>
    <s v="14011"/>
  </r>
  <r>
    <x v="913"/>
    <x v="5"/>
    <s v="LEVE"/>
    <n v="2024"/>
    <x v="1"/>
    <x v="2"/>
    <s v="SUDESTE"/>
    <s v="ANDRE FURQUIM DE OLIVEIRA"/>
    <s v="TECNICO MULTSKILL METALICO/FI"/>
    <s v="R$ 1.822,64"/>
    <n v="762.14"/>
    <n v="1085"/>
    <n v="589.64"/>
    <m/>
    <s v="09/02/2027"/>
    <x v="1"/>
    <n v="1822.64"/>
    <b v="0"/>
    <x v="9"/>
    <x v="2"/>
    <s v="ATIVO"/>
    <s v="14011"/>
  </r>
  <r>
    <x v="914"/>
    <x v="5"/>
    <s v="LEVE"/>
    <n v="2024"/>
    <x v="1"/>
    <x v="2"/>
    <s v="SUDESTE"/>
    <s v="ANDERSON TADEU IECKES"/>
    <s v="TECNICO MULTSKILL METALICO/FI"/>
    <s v="R$ 1.808,86"/>
    <n v="824"/>
    <n v="1144.6500000000001"/>
    <n v="410"/>
    <m/>
    <s v="28/12/2026"/>
    <x v="1"/>
    <n v="1808.86"/>
    <b v="0"/>
    <x v="11"/>
    <x v="3"/>
    <s v="ATIVO"/>
    <s v="14011"/>
  </r>
  <r>
    <x v="915"/>
    <x v="3"/>
    <s v="LEVE"/>
    <n v="2024"/>
    <x v="1"/>
    <x v="2"/>
    <s v="SUDESTE"/>
    <s v="EDMUR LUIZ FERREIRA DA SILVA"/>
    <s v="COORD DE OPERACAO"/>
    <s v="R$ 1.883,68"/>
    <n v="2233.39"/>
    <n v="1993.33"/>
    <n v="465.62"/>
    <m/>
    <s v="20/03/2027"/>
    <x v="1"/>
    <n v="1883.68"/>
    <b v="0"/>
    <x v="8"/>
    <x v="2"/>
    <s v="ATIVO"/>
    <s v="11031"/>
  </r>
  <r>
    <x v="916"/>
    <x v="48"/>
    <s v="LEVE"/>
    <n v="2023"/>
    <x v="1"/>
    <x v="1"/>
    <s v="SUL"/>
    <s v="FERNANDO JOSE RIBEIRO"/>
    <s v="COORDENADOR DE OPERACAO III"/>
    <s v="R$ 3.240,86"/>
    <n v="679.96"/>
    <n v="770.21"/>
    <n v="1044.6199999999999"/>
    <m/>
    <s v="17/05/2026"/>
    <x v="2"/>
    <n v="3240.86"/>
    <b v="0"/>
    <x v="4"/>
    <x v="3"/>
    <s v="ATIVO"/>
    <s v="12085"/>
  </r>
  <r>
    <x v="917"/>
    <x v="5"/>
    <s v="LEVE"/>
    <n v="2024"/>
    <x v="1"/>
    <x v="2"/>
    <s v="SUDESTE"/>
    <s v="ROSIVAL JESUS BAIANO"/>
    <s v="ENCARREGADO"/>
    <s v="R$ 1.808,86"/>
    <n v="998.03"/>
    <n v="1207.6799999999998"/>
    <n v="310.16999999999996"/>
    <m/>
    <s v="01/01/2027"/>
    <x v="1"/>
    <n v="1808.86"/>
    <b v="0"/>
    <x v="1"/>
    <x v="2"/>
    <s v="ATIVO"/>
    <s v="11021"/>
  </r>
  <r>
    <x v="918"/>
    <x v="13"/>
    <s v="LEVE"/>
    <n v="2024"/>
    <x v="1"/>
    <x v="2"/>
    <s v="SUDESTE"/>
    <s v="LUCIANE DA SILVA OLIVEIRA"/>
    <s v="GERENTE"/>
    <s v="R$ 2.472,85"/>
    <n v="331.31"/>
    <n v="515.91999999999996"/>
    <n v="0"/>
    <m/>
    <s v="23/02/2027"/>
    <x v="1"/>
    <n v="2472.85"/>
    <b v="0"/>
    <x v="9"/>
    <x v="2"/>
    <s v="ATIVO"/>
    <s v="99668"/>
  </r>
  <r>
    <x v="919"/>
    <x v="5"/>
    <s v="LEVE"/>
    <n v="2025"/>
    <x v="1"/>
    <x v="12"/>
    <s v="SUDESTE"/>
    <s v="RAFAEL DE ALMEIDA FORATINI"/>
    <s v="INSTALADOR E REPARADOR DE FO"/>
    <s v="R$ 1.730,00"/>
    <n v="519.96"/>
    <n v="974.87999999999988"/>
    <n v="675.35"/>
    <m/>
    <s v="11/06/2028"/>
    <x v="1"/>
    <n v="1832.6"/>
    <b v="0"/>
    <x v="5"/>
    <x v="5"/>
    <s v="ATIVO"/>
    <s v="11011"/>
  </r>
  <r>
    <x v="920"/>
    <x v="25"/>
    <s v="UTILITARIO"/>
    <n v="2024"/>
    <x v="1"/>
    <x v="2"/>
    <s v="SUDESTE"/>
    <s v="MARCELO LOPES DOS SANTOS"/>
    <s v="TECNICO DE FIBRA OPTICA II"/>
    <s v="R$ 2.400,00"/>
    <n v="652.68000000000006"/>
    <n v="1314.91"/>
    <n v="839.85"/>
    <m/>
    <s v="08/05/2027"/>
    <x v="1"/>
    <n v="2556.56"/>
    <b v="0"/>
    <x v="4"/>
    <x v="2"/>
    <s v="ATIVO"/>
    <s v="11031"/>
  </r>
  <r>
    <x v="921"/>
    <x v="2"/>
    <s v="LEVE"/>
    <n v="2023"/>
    <x v="1"/>
    <x v="4"/>
    <s v="CENTRO OESTE"/>
    <s v="FROTAS DE VEÍCULOS CAMPO GRANDE"/>
    <s v="PARCEIRO"/>
    <s v="R$ 2.373,08"/>
    <n v="1628.88"/>
    <n v="1574.56"/>
    <n v="150"/>
    <m/>
    <s v="20/07/2026"/>
    <x v="1"/>
    <n v="2373.08"/>
    <b v="0"/>
    <x v="6"/>
    <x v="3"/>
    <s v="PATIO"/>
    <s v="99628"/>
  </r>
  <r>
    <x v="922"/>
    <x v="0"/>
    <s v="UTILITARIO"/>
    <n v="2023"/>
    <x v="1"/>
    <x v="2"/>
    <s v="SUDESTE"/>
    <s v="ARTUR JUNIOR DE OLIVEIRA DO ESPIRITO SANTO"/>
    <s v="ENCARREGADO DE MANUTENCAO"/>
    <s v="R$ 2.541,43"/>
    <n v="2364.6000000000004"/>
    <n v="2714.3799999999997"/>
    <n v="881.04000000000008"/>
    <m/>
    <s v="06/04/2026"/>
    <x v="3"/>
    <n v="2541.4299999999998"/>
    <b v="0"/>
    <x v="7"/>
    <x v="3"/>
    <s v="ATIVO"/>
    <s v="99568"/>
  </r>
  <r>
    <x v="923"/>
    <x v="13"/>
    <s v="LEVE"/>
    <n v="2025"/>
    <x v="1"/>
    <x v="2"/>
    <s v="SUDESTE"/>
    <s v="DIOGO HENRIQUE MARCONDES"/>
    <s v="GERENTE"/>
    <s v="R$ 2.318,00"/>
    <n v="842.58999999999992"/>
    <n v="690.64"/>
    <n v="664.9"/>
    <m/>
    <s v="18/04/2027"/>
    <x v="1"/>
    <n v="2465.75"/>
    <b v="0"/>
    <x v="7"/>
    <x v="2"/>
    <s v="ATIVO"/>
    <s v="11015"/>
  </r>
  <r>
    <x v="924"/>
    <x v="13"/>
    <s v="LEVE"/>
    <n v="2025"/>
    <x v="1"/>
    <x v="2"/>
    <s v="SUDESTE"/>
    <s v="LEANDRO AUGUSTO DA SILVA"/>
    <s v="GERENTE DE TI SR"/>
    <s v="R$ 2.606,00"/>
    <n v="2538.38"/>
    <n v="3222.3399999999997"/>
    <n v="1657.75"/>
    <m/>
    <s v="22/05/2027"/>
    <x v="1"/>
    <n v="2753.14"/>
    <b v="0"/>
    <x v="4"/>
    <x v="2"/>
    <s v="ATIVO"/>
    <s v="99588"/>
  </r>
  <r>
    <x v="925"/>
    <x v="5"/>
    <s v="LEVE"/>
    <n v="2024"/>
    <x v="1"/>
    <x v="2"/>
    <s v="SUDESTE"/>
    <s v="DORIVAL WEINGARTNER FILHO"/>
    <s v="TECNICO MULTSKILL METALICO/FI"/>
    <s v="R$ 1.808,86"/>
    <n v="1327.21"/>
    <n v="1515"/>
    <n v="659.44"/>
    <m/>
    <s v="17/01/2027"/>
    <x v="1"/>
    <n v="1808.86"/>
    <b v="0"/>
    <x v="1"/>
    <x v="2"/>
    <s v="ATIVO"/>
    <s v="14011"/>
  </r>
  <r>
    <x v="926"/>
    <x v="2"/>
    <s v="LEVE"/>
    <n v="2023"/>
    <x v="1"/>
    <x v="2"/>
    <s v="SUDESTE"/>
    <s v="FROTAS DE VEÍCULOS SAO PAULO"/>
    <s v="PARCEIRO"/>
    <s v="R$ 2.257,94"/>
    <n v="707.96"/>
    <n v="759.38"/>
    <n v="787.66000000000008"/>
    <m/>
    <s v="25/07/2026"/>
    <x v="1"/>
    <n v="2378.7800000000002"/>
    <b v="0"/>
    <x v="6"/>
    <x v="3"/>
    <s v="MANUTENÇÃO"/>
    <s v="99628"/>
  </r>
  <r>
    <x v="927"/>
    <x v="5"/>
    <s v="LEVE"/>
    <n v="2024"/>
    <x v="1"/>
    <x v="2"/>
    <s v="SUDESTE"/>
    <s v="ANDRE MORETTI DROYK"/>
    <s v="TECNICO MULTSKILL METALICO/FI"/>
    <s v="R$ 1.806,16"/>
    <n v="0"/>
    <n v="0"/>
    <n v="126.23"/>
    <m/>
    <s v="11/12/2026"/>
    <x v="1"/>
    <n v="1806.16"/>
    <b v="0"/>
    <x v="11"/>
    <x v="3"/>
    <s v="ATIVO"/>
    <s v="11011"/>
  </r>
  <r>
    <x v="928"/>
    <x v="5"/>
    <s v="LEVE"/>
    <n v="2023"/>
    <x v="1"/>
    <x v="2"/>
    <s v="SUDESTE"/>
    <s v="ELIAS FERREIRA SALVINO DA SILVA"/>
    <s v="TECNICO DE FIBRA OPTICA I"/>
    <s v="R$ 1.904,54"/>
    <n v="960.64"/>
    <n v="275.61"/>
    <n v="1145.27"/>
    <m/>
    <s v="25/05/2026"/>
    <x v="2"/>
    <n v="1904.54"/>
    <b v="0"/>
    <x v="4"/>
    <x v="3"/>
    <s v="ATIVO"/>
    <s v="11031"/>
  </r>
  <r>
    <x v="929"/>
    <x v="5"/>
    <s v="LEVE"/>
    <n v="2024"/>
    <x v="1"/>
    <x v="12"/>
    <s v="SUDESTE"/>
    <s v="DOUGLAS RIBEIRO DOS SANTOS"/>
    <s v="TECNICO DE FIBRA OPTICA IV"/>
    <s v="R$ 1.813,20"/>
    <n v="830"/>
    <n v="1340"/>
    <n v="780"/>
    <m/>
    <s v="10/01/2027"/>
    <x v="1"/>
    <n v="1813.2"/>
    <b v="0"/>
    <x v="1"/>
    <x v="2"/>
    <s v="ATIVO"/>
    <s v="11021"/>
  </r>
  <r>
    <x v="930"/>
    <x v="3"/>
    <s v="LEVE"/>
    <n v="2024"/>
    <x v="1"/>
    <x v="2"/>
    <s v="SUDESTE"/>
    <s v="FABRIZIO BORGES DE MORAIS"/>
    <s v="FISCAL DE QUALIDADE II"/>
    <s v="R$ 1.883,68"/>
    <n v="939.59"/>
    <n v="1996.1"/>
    <n v="832.62"/>
    <m/>
    <s v="18/03/2027"/>
    <x v="1"/>
    <n v="1883.68"/>
    <b v="0"/>
    <x v="8"/>
    <x v="2"/>
    <s v="ATIVO"/>
    <s v="99138"/>
  </r>
  <r>
    <x v="931"/>
    <x v="2"/>
    <s v="LEVE"/>
    <n v="2023"/>
    <x v="1"/>
    <x v="2"/>
    <s v="SUDESTE"/>
    <s v="KLEBER JORGE LITFALA"/>
    <s v="SUPERVISOR DE IMPLANTACAO II"/>
    <s v="R$ 2.257,94"/>
    <n v="3133.4900000000002"/>
    <n v="2481.6699999999996"/>
    <n v="618.36"/>
    <m/>
    <s v="24/07/2026"/>
    <x v="1"/>
    <n v="2378.7800000000002"/>
    <b v="0"/>
    <x v="6"/>
    <x v="3"/>
    <s v="ATIVO"/>
    <s v="11035"/>
  </r>
  <r>
    <x v="932"/>
    <x v="60"/>
    <s v="SUV"/>
    <n v="2024"/>
    <x v="1"/>
    <x v="2"/>
    <s v="SUDESTE"/>
    <s v="ANDERSON JULIAN ESTEVÃO"/>
    <s v="GERENTE OPERACAO SR"/>
    <s v="R$ 3.515,70"/>
    <n v="920.94999999999993"/>
    <n v="996.57999999999993"/>
    <n v="279.81"/>
    <m/>
    <s v="01/01/2027"/>
    <x v="1"/>
    <n v="3515.7"/>
    <b v="0"/>
    <x v="1"/>
    <x v="2"/>
    <s v="ATIVO"/>
    <s v="99528"/>
  </r>
  <r>
    <x v="933"/>
    <x v="61"/>
    <s v="SUV"/>
    <n v="2024"/>
    <x v="1"/>
    <x v="2"/>
    <s v="SUDESTE"/>
    <s v="FABIO GONZAGA"/>
    <s v="DIRETOR"/>
    <s v="R$ 4.141,16"/>
    <n v="1273.6399999999999"/>
    <n v="2184.84"/>
    <n v="1557.53"/>
    <m/>
    <s v="08/03/2027"/>
    <x v="1"/>
    <n v="4141.16"/>
    <b v="0"/>
    <x v="8"/>
    <x v="2"/>
    <s v="ATIVO"/>
    <s v="99528"/>
  </r>
  <r>
    <x v="934"/>
    <x v="61"/>
    <s v="SUV"/>
    <n v="2022"/>
    <x v="2"/>
    <x v="2"/>
    <s v="SUDESTE"/>
    <s v="MATHEUS RODRIGUES MONTE"/>
    <s v="DIRETOR"/>
    <s v="R$ 3.000,00"/>
    <n v="1740.5599999999997"/>
    <n v="773.36999999999989"/>
    <n v="1903.3500000000001"/>
    <m/>
    <s v="17/01/2026"/>
    <x v="3"/>
    <n v="4464.93"/>
    <b v="0"/>
    <x v="1"/>
    <x v="3"/>
    <s v="ATIVO"/>
    <s v="99538"/>
  </r>
  <r>
    <x v="935"/>
    <x v="62"/>
    <s v="SUV"/>
    <n v="2024"/>
    <x v="1"/>
    <x v="2"/>
    <s v="SUDESTE"/>
    <s v="RODOLFO RONDINONE"/>
    <s v="GERENTE DE TEC SR"/>
    <s v="R$ 3.099,00"/>
    <n v="636.92000000000007"/>
    <n v="711.6"/>
    <n v="498.73"/>
    <m/>
    <s v="11/06/2027"/>
    <x v="1"/>
    <n v="3288.05"/>
    <b v="0"/>
    <x v="5"/>
    <x v="2"/>
    <s v="ATIVO"/>
    <s v="99548"/>
  </r>
  <r>
    <x v="936"/>
    <x v="63"/>
    <s v="LEVE"/>
    <n v="2023"/>
    <x v="2"/>
    <x v="2"/>
    <s v="SUDESTE"/>
    <s v="MARCELO VALLADA"/>
    <s v="DIRETOR"/>
    <s v="R$ 3.000,00"/>
    <n v="495.44"/>
    <n v="758.54"/>
    <n v="265.02"/>
    <m/>
    <s v="01/01/2030"/>
    <x v="1"/>
    <n v="3000"/>
    <b v="0"/>
    <x v="1"/>
    <x v="1"/>
    <s v="ATIVO"/>
    <s v="99558"/>
  </r>
  <r>
    <x v="937"/>
    <x v="4"/>
    <s v="UTILITARIO"/>
    <n v="2025"/>
    <x v="1"/>
    <x v="1"/>
    <s v="SUL"/>
    <s v="MANUTENCAO LIGGA PONTA GROSSA"/>
    <s v="PARCEIRO"/>
    <s v="R$ 2.400,00"/>
    <n v="1569.07"/>
    <n v="2967.31"/>
    <n v="0"/>
    <m/>
    <s v="28/07/2028"/>
    <x v="1"/>
    <n v="2555.0700000000002"/>
    <b v="0"/>
    <x v="6"/>
    <x v="5"/>
    <s v="MANUTENÇÃO"/>
    <s v="17071"/>
  </r>
  <r>
    <x v="938"/>
    <x v="25"/>
    <s v="UTILITARIO"/>
    <n v="2024"/>
    <x v="1"/>
    <x v="8"/>
    <s v="SUL"/>
    <s v="MANUTENCAO PLANTA INTERNA TIM BLUMENAU"/>
    <s v="PARCEIRO"/>
    <s v="R$ 2.400,00"/>
    <s v=""/>
    <s v=""/>
    <s v=""/>
    <m/>
    <s v="07/05/2027"/>
    <x v="1"/>
    <n v="2556.56"/>
    <b v="0"/>
    <x v="4"/>
    <x v="2"/>
    <s v="ATIVO"/>
    <s v="12081"/>
  </r>
  <r>
    <x v="939"/>
    <x v="4"/>
    <s v="UTILITARIO"/>
    <n v="2025"/>
    <x v="1"/>
    <x v="4"/>
    <s v="CENTRO OESTE"/>
    <s v="FROTAS DE VEÍCULOS SAO PAULO"/>
    <s v="PARCEIRO"/>
    <s v="R$ 2.400,00"/>
    <n v="385.57"/>
    <n v="1123.54"/>
    <n v="164.26"/>
    <m/>
    <s v="29/07/2028"/>
    <x v="1"/>
    <n v="2555.0700000000002"/>
    <b v="0"/>
    <x v="6"/>
    <x v="5"/>
    <s v="PATIO"/>
    <s v="99628"/>
  </r>
  <r>
    <x v="940"/>
    <x v="4"/>
    <s v="UTILITARIO"/>
    <n v="2025"/>
    <x v="1"/>
    <x v="2"/>
    <s v="SUDESTE"/>
    <s v="FABIO DE OLIVEIRA NEVES"/>
    <s v="TECNICO DE FIBRA OPTICA III"/>
    <s v="R$ 2.400,00"/>
    <n v="1490.18"/>
    <n v="1861.58"/>
    <n v="986.19"/>
    <m/>
    <s v="29/07/2028"/>
    <x v="1"/>
    <n v="2555.0700000000002"/>
    <b v="0"/>
    <x v="6"/>
    <x v="5"/>
    <s v="ATIVO"/>
    <s v="11021"/>
  </r>
  <r>
    <x v="941"/>
    <x v="4"/>
    <s v="UTILITARIO"/>
    <n v="2025"/>
    <x v="1"/>
    <x v="2"/>
    <s v="SUDESTE"/>
    <s v="RAFAEL DA SILVA"/>
    <s v="CABISTA I"/>
    <s v="R$ 2.400,00"/>
    <n v="1952.51"/>
    <n v="2560.02"/>
    <n v="1146.3499999999999"/>
    <m/>
    <s v="16/08/2028"/>
    <x v="1"/>
    <n v="2555.0700000000002"/>
    <b v="0"/>
    <x v="3"/>
    <x v="5"/>
    <s v="ATIVO"/>
    <s v="11031"/>
  </r>
  <r>
    <x v="942"/>
    <x v="5"/>
    <s v="LEVE"/>
    <n v="2024"/>
    <x v="1"/>
    <x v="2"/>
    <s v="SUDESTE"/>
    <s v="CARLOS AUGUSTO BRITO CAVALCANTE"/>
    <s v="TECNICO MULTSKILL METALICO/FI"/>
    <s v="R$ 1.818,28"/>
    <n v="1223.24"/>
    <n v="1504.21"/>
    <n v="930.26"/>
    <m/>
    <s v="25/01/2027"/>
    <x v="1"/>
    <n v="1818.28"/>
    <b v="0"/>
    <x v="1"/>
    <x v="2"/>
    <s v="ATIVO"/>
    <s v="14011"/>
  </r>
  <r>
    <x v="943"/>
    <x v="4"/>
    <s v="UTILITARIO"/>
    <n v="2024"/>
    <x v="1"/>
    <x v="2"/>
    <s v="SUDESTE"/>
    <s v="DANGELES DOS SANTOS SOUZA"/>
    <s v="TECNICO DE FIBRA OPTICA II"/>
    <s v="R$ 2.552,97"/>
    <n v="0"/>
    <n v="1913.16"/>
    <n v="1484.14"/>
    <m/>
    <s v="27/03/2027"/>
    <x v="1"/>
    <n v="2552.9699999999998"/>
    <b v="0"/>
    <x v="8"/>
    <x v="2"/>
    <s v="ATIVO"/>
    <s v="11021"/>
  </r>
  <r>
    <x v="944"/>
    <x v="4"/>
    <s v="UTILITARIO"/>
    <n v="2024"/>
    <x v="1"/>
    <x v="6"/>
    <s v="CENTRO OESTE"/>
    <s v="ERNANDES BRAGA DA SILVA"/>
    <s v="ASSISTENTE TEC. DE MANUTENCAO DE FO I"/>
    <s v="R$ 2.552,97"/>
    <n v="295.87"/>
    <n v="3332.94"/>
    <n v="795.19"/>
    <m/>
    <s v="28/03/2027"/>
    <x v="1"/>
    <n v="2552.9699999999998"/>
    <b v="0"/>
    <x v="8"/>
    <x v="2"/>
    <s v="ATIVO"/>
    <s v="12071"/>
  </r>
  <r>
    <x v="945"/>
    <x v="25"/>
    <s v="UTILITARIO"/>
    <n v="2024"/>
    <x v="1"/>
    <x v="1"/>
    <s v="SUL"/>
    <s v="DIONE LOPES VASCAO"/>
    <s v="ESPECIALISTA OPERACIONAL DE PI III"/>
    <s v="R$ 2.400,00"/>
    <n v="784.62"/>
    <n v="1164.03"/>
    <n v="444.48"/>
    <m/>
    <s v="07/05/2027"/>
    <x v="1"/>
    <n v="2556.56"/>
    <b v="0"/>
    <x v="4"/>
    <x v="2"/>
    <s v="ATIVO"/>
    <s v="12081"/>
  </r>
  <r>
    <x v="946"/>
    <x v="25"/>
    <s v="UTILITARIO"/>
    <n v="2024"/>
    <x v="1"/>
    <x v="1"/>
    <s v="SUL"/>
    <s v="ANDRE DE SOUZA MARQUES"/>
    <s v="ASSISTENTE TEC. DE MANUTENCAO DE PI III"/>
    <s v="R$ 2.400,00"/>
    <n v="224.55"/>
    <n v="1708.8999999999996"/>
    <n v="618.06999999999994"/>
    <m/>
    <s v="07/05/2027"/>
    <x v="1"/>
    <n v="2556.56"/>
    <b v="0"/>
    <x v="4"/>
    <x v="2"/>
    <s v="ATIVO"/>
    <s v="12081"/>
  </r>
  <r>
    <x v="947"/>
    <x v="25"/>
    <s v="UTILITARIO"/>
    <n v="2024"/>
    <x v="1"/>
    <x v="8"/>
    <s v="SUL"/>
    <s v="GABRIEL CUNICO FELISBINO"/>
    <s v="ASSISTENTE TEC. DE MANUTENCAO DE PI III"/>
    <s v="R$ 2.400,00"/>
    <n v="2583.35"/>
    <n v="2085.9299999999998"/>
    <n v="0"/>
    <m/>
    <s v="06/05/2027"/>
    <x v="1"/>
    <n v="2556.56"/>
    <b v="0"/>
    <x v="4"/>
    <x v="2"/>
    <s v="ATIVO"/>
    <s v="12081"/>
  </r>
  <r>
    <x v="948"/>
    <x v="5"/>
    <s v="LEVE"/>
    <n v="2024"/>
    <x v="1"/>
    <x v="2"/>
    <s v="SUDESTE"/>
    <s v="FERNANDO EFRAIN SANCHEZ MOSQUERA"/>
    <s v="TECNICO DE FIBRA OPTICA I"/>
    <s v="R$ 1.808,86"/>
    <n v="1666"/>
    <n v="2150.2199999999998"/>
    <n v="559.1"/>
    <m/>
    <s v="11/01/2027"/>
    <x v="1"/>
    <n v="1808.86"/>
    <b v="0"/>
    <x v="1"/>
    <x v="2"/>
    <s v="ATIVO"/>
    <s v="11021"/>
  </r>
  <r>
    <x v="949"/>
    <x v="4"/>
    <s v="UTILITARIO"/>
    <n v="2025"/>
    <x v="1"/>
    <x v="2"/>
    <s v="SUDESTE"/>
    <s v="RODRIGO FERNANDES DA SILVA"/>
    <s v="TECNICO DE BACKBONE IV"/>
    <s v="R$ 2.400,00"/>
    <n v="1016.81"/>
    <n v="1452"/>
    <n v="591.41"/>
    <m/>
    <s v="28/07/2028"/>
    <x v="1"/>
    <n v="2555.0700000000002"/>
    <b v="0"/>
    <x v="6"/>
    <x v="5"/>
    <s v="ATIVO"/>
    <s v="11021"/>
  </r>
  <r>
    <x v="950"/>
    <x v="5"/>
    <s v="LEVE"/>
    <n v="2024"/>
    <x v="1"/>
    <x v="2"/>
    <s v="SUDESTE"/>
    <s v="ALDEMIR BATISTA COSTA"/>
    <s v="TECNICO MULTSKILL METALICO/FI"/>
    <s v="R$ 1.808,86"/>
    <n v="888.91"/>
    <n v="752.99"/>
    <n v="690"/>
    <m/>
    <s v="02/01/2027"/>
    <x v="1"/>
    <n v="1808.86"/>
    <b v="0"/>
    <x v="1"/>
    <x v="2"/>
    <s v="ATIVO"/>
    <s v="14011"/>
  </r>
  <r>
    <x v="951"/>
    <x v="2"/>
    <s v="LEVE"/>
    <n v="2019"/>
    <x v="2"/>
    <x v="2"/>
    <s v="SUDESTE"/>
    <s v="MARCIA HUNGRIA MAGALHAES"/>
    <s v="GERENTE OPERACAO JR"/>
    <s v="R$ 2.000,00"/>
    <n v="150"/>
    <n v="400"/>
    <n v="0"/>
    <m/>
    <s v="01/01/2030"/>
    <x v="1"/>
    <n v="2000"/>
    <b v="0"/>
    <x v="1"/>
    <x v="1"/>
    <s v="ATIVO"/>
    <s v="99528"/>
  </r>
  <r>
    <x v="952"/>
    <x v="5"/>
    <s v="LEVE"/>
    <n v="2023"/>
    <x v="1"/>
    <x v="1"/>
    <s v="SUL"/>
    <s v="MAURICIO PINTO NOBRE"/>
    <s v="TECNICO DE MANUTENCAO PI III"/>
    <s v="R$ 1.904,54"/>
    <n v="1405.52"/>
    <n v="2173.83"/>
    <n v="507.08000000000004"/>
    <m/>
    <s v="28/05/2026"/>
    <x v="2"/>
    <n v="1904.54"/>
    <b v="0"/>
    <x v="4"/>
    <x v="3"/>
    <s v="ATIVO"/>
    <s v="12081"/>
  </r>
  <r>
    <x v="953"/>
    <x v="5"/>
    <s v="LEVE"/>
    <n v="2024"/>
    <x v="1"/>
    <x v="8"/>
    <s v="SUL"/>
    <s v="ALENCAR RAZADOR"/>
    <s v="TECNICO DE MANUTENCAO PI II"/>
    <s v="R$ 1.813,20"/>
    <n v="649.1"/>
    <n v="2237.2399999999998"/>
    <n v="1219.95"/>
    <m/>
    <s v="10/01/2027"/>
    <x v="1"/>
    <n v="1813.2"/>
    <b v="0"/>
    <x v="1"/>
    <x v="2"/>
    <s v="ATIVO"/>
    <s v="12081"/>
  </r>
  <r>
    <x v="954"/>
    <x v="4"/>
    <s v="UTILITARIO"/>
    <n v="2024"/>
    <x v="1"/>
    <x v="6"/>
    <s v="CENTRO OESTE"/>
    <s v="JOSE CARLOS DE ARAUJO SOUZA"/>
    <s v="ASSISTENTE TEC. DE MANUTENCAO DE FO I"/>
    <s v="R$ 2.552,97"/>
    <n v="146.83000000000001"/>
    <n v="2719.4800000000009"/>
    <n v="1115.75"/>
    <m/>
    <s v="27/03/2027"/>
    <x v="1"/>
    <n v="2552.9699999999998"/>
    <b v="0"/>
    <x v="8"/>
    <x v="2"/>
    <s v="ATIVO"/>
    <s v="12071"/>
  </r>
  <r>
    <x v="955"/>
    <x v="5"/>
    <s v="LEVE"/>
    <n v="2023"/>
    <x v="1"/>
    <x v="2"/>
    <s v="SUDESTE"/>
    <s v="CESAR DA SILVA JERONIMO"/>
    <s v="TECNICO MULTSKILL METALICO/FI"/>
    <s v="R$ 1.904,54"/>
    <n v="1148.7800000000002"/>
    <n v="1324.9099999999999"/>
    <n v="660.6"/>
    <m/>
    <s v="28/05/2026"/>
    <x v="2"/>
    <n v="1904.54"/>
    <b v="0"/>
    <x v="4"/>
    <x v="3"/>
    <s v="ATIVO"/>
    <s v="11011"/>
  </r>
  <r>
    <x v="956"/>
    <x v="22"/>
    <s v="LEVE"/>
    <n v="2014"/>
    <x v="2"/>
    <x v="2"/>
    <s v="SUDESTE"/>
    <s v="JULIO CESAR RODRIGUES"/>
    <s v="SUPERVISOR DE REDE EXTERNA FERROVIARIA"/>
    <s v="R$ 750,00"/>
    <s v=""/>
    <s v=""/>
    <s v=""/>
    <m/>
    <s v="01/01/2030"/>
    <x v="1"/>
    <n v="750"/>
    <b v="0"/>
    <x v="1"/>
    <x v="1"/>
    <s v="ATIVO"/>
    <s v="18075"/>
  </r>
  <r>
    <x v="957"/>
    <x v="25"/>
    <s v="UTILITARIO"/>
    <n v="2024"/>
    <x v="1"/>
    <x v="2"/>
    <s v="SUDESTE"/>
    <s v="LUAN HENRIQUE DAMASCENO DE SOUZA"/>
    <s v="TECNICO DE FIBRA OPTICA I"/>
    <s v="R$ 2.400,00"/>
    <n v="1838.98"/>
    <n v="2153.2799999999997"/>
    <n v="985"/>
    <m/>
    <s v="23/07/2027"/>
    <x v="1"/>
    <n v="2553.02"/>
    <b v="0"/>
    <x v="6"/>
    <x v="2"/>
    <s v="ATIVO"/>
    <s v="11021"/>
  </r>
  <r>
    <x v="958"/>
    <x v="25"/>
    <s v="UTILITARIO"/>
    <n v="2024"/>
    <x v="1"/>
    <x v="2"/>
    <s v="SUDESTE"/>
    <s v="FROTAS DE VEÍCULOS SAO PAULO"/>
    <s v="PARCEIRO"/>
    <s v="R$ 2.400,00"/>
    <n v="2333.9899999999998"/>
    <n v="2124.98"/>
    <n v="930"/>
    <m/>
    <s v="07/05/2027"/>
    <x v="1"/>
    <n v="2556.56"/>
    <b v="0"/>
    <x v="4"/>
    <x v="2"/>
    <s v="MANUTENÇÃO"/>
    <s v="99628"/>
  </r>
  <r>
    <x v="959"/>
    <x v="5"/>
    <s v="LEVE"/>
    <n v="2024"/>
    <x v="1"/>
    <x v="2"/>
    <s v="SUDESTE"/>
    <s v="RODRIGO FAGUNDES RIBEIRO"/>
    <s v="TECNICO MULTSKILL METALICO/FI"/>
    <s v="R$ 1.808,86"/>
    <n v="970.92000000000007"/>
    <n v="1388.96"/>
    <n v="710"/>
    <m/>
    <s v="09/01/2027"/>
    <x v="1"/>
    <n v="1808.86"/>
    <b v="0"/>
    <x v="1"/>
    <x v="2"/>
    <s v="ATIVO"/>
    <s v="11011"/>
  </r>
  <r>
    <x v="960"/>
    <x v="5"/>
    <s v="LEVE"/>
    <n v="2024"/>
    <x v="1"/>
    <x v="2"/>
    <s v="SUDESTE"/>
    <s v="ALEXANDRE LUIS BORZAGA"/>
    <s v="SUPERVISOR DE ASSISTENCIA TECNICA II"/>
    <s v="R$ 1.808,86"/>
    <n v="100"/>
    <n v="0"/>
    <n v="0"/>
    <m/>
    <s v="05/01/2027"/>
    <x v="1"/>
    <n v="1808.86"/>
    <b v="0"/>
    <x v="1"/>
    <x v="2"/>
    <s v="ATIVO"/>
    <s v="11015"/>
  </r>
  <r>
    <x v="961"/>
    <x v="25"/>
    <s v="UTILITARIO"/>
    <n v="2024"/>
    <x v="1"/>
    <x v="1"/>
    <s v="SUL"/>
    <s v="LUIS GUSTAVO MARTINS PINTO"/>
    <s v="TECNICO DE MANUTENCAO PI III"/>
    <s v="R$ 2.400,00"/>
    <n v="935.53"/>
    <n v="1134.53"/>
    <n v="700.54"/>
    <m/>
    <s v="06/05/2027"/>
    <x v="1"/>
    <n v="2556.56"/>
    <b v="0"/>
    <x v="4"/>
    <x v="2"/>
    <s v="ATIVO"/>
    <s v="12081"/>
  </r>
  <r>
    <x v="962"/>
    <x v="25"/>
    <s v="UTILITARIO"/>
    <n v="2024"/>
    <x v="1"/>
    <x v="8"/>
    <s v="SUL"/>
    <s v="GERMANO HENRIQUE CORADINI"/>
    <s v="ASSISTENTE TEC. DE MANUTENCAO DE PI III"/>
    <s v="R$ 2.400,00"/>
    <n v="3010.7"/>
    <n v="2802.66"/>
    <n v="1586.3"/>
    <m/>
    <s v="07/05/2027"/>
    <x v="1"/>
    <n v="2556.56"/>
    <b v="0"/>
    <x v="4"/>
    <x v="2"/>
    <s v="ATIVO"/>
    <s v="12081"/>
  </r>
  <r>
    <x v="963"/>
    <x v="4"/>
    <s v="UTILITARIO"/>
    <n v="2024"/>
    <x v="1"/>
    <x v="2"/>
    <s v="SUDESTE"/>
    <s v="GUSTAVO ALVES DE ABREU"/>
    <s v="TECNICO DE BACKBONE III"/>
    <s v="R$ 2.552,97"/>
    <n v="1383.71"/>
    <n v="1692.29"/>
    <n v="548.64"/>
    <m/>
    <s v="27/03/2027"/>
    <x v="1"/>
    <n v="2552.9699999999998"/>
    <b v="0"/>
    <x v="8"/>
    <x v="2"/>
    <s v="ATIVO"/>
    <s v="11021"/>
  </r>
  <r>
    <x v="964"/>
    <x v="5"/>
    <s v="LEVE"/>
    <n v="2024"/>
    <x v="1"/>
    <x v="2"/>
    <s v="SUDESTE"/>
    <s v="FABIO ALVES MESSIAS"/>
    <s v="TECNICO MULTSKILL METALICO/FI"/>
    <s v="R$ 1.808,86"/>
    <n v="906.84999999999991"/>
    <n v="754.07999999999993"/>
    <n v="551.52"/>
    <m/>
    <s v="19/01/2027"/>
    <x v="1"/>
    <n v="1808.86"/>
    <b v="0"/>
    <x v="1"/>
    <x v="2"/>
    <s v="ATIVO"/>
    <s v="11011"/>
  </r>
  <r>
    <x v="965"/>
    <x v="3"/>
    <s v="LEVE"/>
    <n v="2024"/>
    <x v="1"/>
    <x v="6"/>
    <s v="CENTRO OESTE"/>
    <s v="ROGERIO PEIXOTO DE ANDRADE"/>
    <s v="SUPERVISOR DE MANUTENCAO III"/>
    <s v="R$ 1.883,68"/>
    <n v="1947.0400000000002"/>
    <n v="1942.75"/>
    <n v="1237.93"/>
    <m/>
    <s v="20/03/2027"/>
    <x v="1"/>
    <n v="1883.68"/>
    <b v="0"/>
    <x v="8"/>
    <x v="2"/>
    <s v="ATIVO"/>
    <s v="11025"/>
  </r>
  <r>
    <x v="966"/>
    <x v="5"/>
    <s v="LEVE"/>
    <n v="2024"/>
    <x v="1"/>
    <x v="2"/>
    <s v="SUDESTE"/>
    <s v="GABRIEL LISBOA FERREIRA"/>
    <s v="TECNICO MULTSKILL METALICO/FI"/>
    <s v="R$ 1.813,20"/>
    <n v="1133.1599999999999"/>
    <n v="1848.93"/>
    <n v="684.99"/>
    <m/>
    <s v="05/01/2027"/>
    <x v="1"/>
    <n v="1813.2"/>
    <b v="0"/>
    <x v="1"/>
    <x v="2"/>
    <s v="ATIVO"/>
    <s v="14011"/>
  </r>
  <r>
    <x v="967"/>
    <x v="3"/>
    <s v="LEVE"/>
    <n v="2024"/>
    <x v="1"/>
    <x v="1"/>
    <s v="SUL"/>
    <s v="CESAR AUGUSTO MELO HOENISCH"/>
    <s v="COORDENADOR DE OPERACAO III"/>
    <s v="R$ 1.883,68"/>
    <n v="1355.71"/>
    <n v="943.39"/>
    <n v="132.85"/>
    <m/>
    <s v="12/03/2027"/>
    <x v="1"/>
    <n v="1883.68"/>
    <b v="0"/>
    <x v="8"/>
    <x v="2"/>
    <s v="ATIVO"/>
    <s v="12085"/>
  </r>
  <r>
    <x v="968"/>
    <x v="5"/>
    <s v="LEVE"/>
    <n v="2024"/>
    <x v="1"/>
    <x v="2"/>
    <s v="SUDESTE"/>
    <s v="EVERTON JACOMINI SIPLIANO"/>
    <s v="TECNICO MULTSKILL METALICO/FI"/>
    <s v="R$ 1.813,20"/>
    <n v="1113.25"/>
    <n v="1235"/>
    <n v="490"/>
    <m/>
    <s v="09/01/2027"/>
    <x v="1"/>
    <n v="1813.2"/>
    <b v="0"/>
    <x v="1"/>
    <x v="2"/>
    <s v="ATIVO"/>
    <s v="14011"/>
  </r>
  <r>
    <x v="969"/>
    <x v="25"/>
    <s v="UTILITARIO"/>
    <n v="2024"/>
    <x v="1"/>
    <x v="0"/>
    <s v="SUL"/>
    <s v="CASA CLIENTE VIVO SAO PAULO"/>
    <s v="PARCEIRO"/>
    <s v="R$ 2.330,45"/>
    <s v=""/>
    <s v=""/>
    <s v=""/>
    <m/>
    <s v="28/03/2027"/>
    <x v="1"/>
    <n v="2330.4499999999998"/>
    <b v="0"/>
    <x v="8"/>
    <x v="2"/>
    <s v="SINISTRO (CULPABILIDADE DO CONDUTOR)"/>
    <s v="11011"/>
  </r>
  <r>
    <x v="970"/>
    <x v="0"/>
    <s v="UTILITARIO"/>
    <n v="2024"/>
    <x v="1"/>
    <x v="8"/>
    <s v="SUL"/>
    <s v="SOCRATES OLIVEIRA"/>
    <s v="TECNICO DE MANUTENCAO PI I"/>
    <s v="R$ 2.557,01"/>
    <n v="1540"/>
    <n v="3047.4300000000003"/>
    <n v="1728.8"/>
    <m/>
    <s v="05/04/2027"/>
    <x v="1"/>
    <n v="2557.0100000000002"/>
    <b v="0"/>
    <x v="7"/>
    <x v="2"/>
    <s v="ATIVO"/>
    <s v="12081"/>
  </r>
  <r>
    <x v="971"/>
    <x v="64"/>
    <s v="SUV"/>
    <n v="2016"/>
    <x v="2"/>
    <x v="8"/>
    <s v="SUL"/>
    <s v="RAMIRES DA ROSA SONAI"/>
    <s v="SUPERVISOR DE OPERACAO DE PI II"/>
    <s v="R$ 1.561,29"/>
    <n v="469.36"/>
    <n v="516.59"/>
    <n v="595.14"/>
    <m/>
    <s v="01/01/2030"/>
    <x v="1"/>
    <n v="1561.29"/>
    <b v="0"/>
    <x v="1"/>
    <x v="1"/>
    <s v="ATIVO"/>
    <s v="12085"/>
  </r>
  <r>
    <x v="972"/>
    <x v="4"/>
    <s v="UTILITARIO"/>
    <n v="2024"/>
    <x v="1"/>
    <x v="8"/>
    <s v="SUL"/>
    <s v="FROTAS DE VEÍCULOS JOINVILLE"/>
    <s v="PARCEIRO"/>
    <s v="R$ 2.866,27"/>
    <n v="1314.8899999999999"/>
    <n v="192.46"/>
    <n v="0"/>
    <m/>
    <s v="21/08/2026"/>
    <x v="1"/>
    <n v="3019.64"/>
    <b v="0"/>
    <x v="3"/>
    <x v="3"/>
    <s v="SINISTRO"/>
    <s v="99628"/>
  </r>
  <r>
    <x v="973"/>
    <x v="25"/>
    <s v="UTILITARIO"/>
    <n v="2020"/>
    <x v="2"/>
    <x v="8"/>
    <s v="SUL"/>
    <s v="MATEUS LEMES"/>
    <s v="ESPECIALISTA OPERACIONAL DE PI I"/>
    <s v="R$ 1.561,29"/>
    <n v="1797.65"/>
    <n v="1832.1"/>
    <n v="1131.8700000000001"/>
    <m/>
    <s v="01/01/2030"/>
    <x v="1"/>
    <n v="1561.29"/>
    <b v="0"/>
    <x v="1"/>
    <x v="1"/>
    <s v="ATIVO"/>
    <s v="12081"/>
  </r>
  <r>
    <x v="974"/>
    <x v="65"/>
    <s v="UTILITARIO"/>
    <n v="2018"/>
    <x v="2"/>
    <x v="8"/>
    <s v="SUL"/>
    <s v="JOSE GILDO GOES DE JESUS"/>
    <s v="ESPECIALISTA OPERACIONAL DE PI III"/>
    <s v="R$ 2.700,00"/>
    <n v="1080.6299999999999"/>
    <n v="2153.6600000000003"/>
    <n v="779.53000000000009"/>
    <m/>
    <s v="01/01/2030"/>
    <x v="1"/>
    <n v="2700"/>
    <b v="0"/>
    <x v="1"/>
    <x v="1"/>
    <s v="ATIVO"/>
    <s v="12081"/>
  </r>
  <r>
    <x v="975"/>
    <x v="5"/>
    <s v="LEVE"/>
    <n v="2023"/>
    <x v="1"/>
    <x v="8"/>
    <s v="SUL"/>
    <s v="JONATAN DOMINGOS DE OLIVEIRA"/>
    <s v="TECNICO DE MANUTENCAO PI II"/>
    <s v="R$ 1.859,83"/>
    <n v="653.59"/>
    <n v="1459.25"/>
    <n v="453.88"/>
    <m/>
    <s v="09/02/2026"/>
    <x v="3"/>
    <n v="1859.83"/>
    <b v="0"/>
    <x v="9"/>
    <x v="3"/>
    <s v="ATIVO"/>
    <s v="12081"/>
  </r>
  <r>
    <x v="976"/>
    <x v="25"/>
    <s v="UTILITARIO"/>
    <n v="2016"/>
    <x v="2"/>
    <x v="8"/>
    <s v="SUL"/>
    <s v="ILSOMAR ALVES RIBEIRO"/>
    <s v="TECNICO DE MANUTENCAO PI III"/>
    <s v="R$ 1.561,29"/>
    <s v=""/>
    <s v=""/>
    <s v=""/>
    <m/>
    <s v="01/01/2030"/>
    <x v="1"/>
    <n v="1561.29"/>
    <b v="0"/>
    <x v="1"/>
    <x v="1"/>
    <s v="ATIVO"/>
    <s v="12081"/>
  </r>
  <r>
    <x v="977"/>
    <x v="66"/>
    <s v="LEVE"/>
    <n v="2015"/>
    <x v="2"/>
    <x v="8"/>
    <s v="SUL"/>
    <s v="EDUARDO CHAVES CINTRA"/>
    <s v="COORDENADOR DE OPERACAO III"/>
    <s v="R$ 972,00"/>
    <n v="1060"/>
    <n v="1651.51"/>
    <n v="541"/>
    <m/>
    <s v="01/01/2030"/>
    <x v="1"/>
    <n v="972"/>
    <b v="0"/>
    <x v="1"/>
    <x v="1"/>
    <s v="ATIVO"/>
    <s v="12085"/>
  </r>
  <r>
    <x v="978"/>
    <x v="0"/>
    <s v="UTILITARIO"/>
    <n v="2021"/>
    <x v="2"/>
    <x v="8"/>
    <s v="SUL"/>
    <s v="EDSON LUIZ FREITAS DOS SANTOS"/>
    <s v="TECNICO DE MANUTENCAO PI III"/>
    <s v="R$ 1.561,29"/>
    <n v="1047.29"/>
    <n v="1153.5"/>
    <n v="1242.47"/>
    <m/>
    <s v="01/01/2030"/>
    <x v="1"/>
    <n v="1561.29"/>
    <b v="0"/>
    <x v="1"/>
    <x v="1"/>
    <s v="ATIVO"/>
    <s v="12081"/>
  </r>
  <r>
    <x v="979"/>
    <x v="47"/>
    <s v="4X4"/>
    <n v="2023"/>
    <x v="1"/>
    <x v="8"/>
    <s v="SUL"/>
    <s v="MANUTENCAO PLANTA INTERNA TIM BLUMENAU"/>
    <s v="PARCEIRO"/>
    <s v="R$ 6.568,38"/>
    <n v="3366.09"/>
    <n v="2819.2299999999996"/>
    <n v="450"/>
    <m/>
    <s v="12/06/2026"/>
    <x v="2"/>
    <n v="6568.38"/>
    <b v="0"/>
    <x v="5"/>
    <x v="3"/>
    <s v="MANUTENÇÃO"/>
    <s v="12081"/>
  </r>
  <r>
    <x v="980"/>
    <x v="47"/>
    <s v="4X4"/>
    <n v="2024"/>
    <x v="1"/>
    <x v="8"/>
    <s v="SUL"/>
    <s v="MANUTENCAO PLANTA INTERNA TIM BLUMENAU"/>
    <s v="PARCEIRO"/>
    <s v="R$ 6.369,70"/>
    <n v="0"/>
    <n v="0"/>
    <n v="2136.71"/>
    <m/>
    <s v="27/03/2027"/>
    <x v="1"/>
    <n v="6369.7"/>
    <b v="0"/>
    <x v="8"/>
    <x v="2"/>
    <s v="ATIVO"/>
    <s v="12081"/>
  </r>
  <r>
    <x v="981"/>
    <x v="47"/>
    <s v="4X4"/>
    <n v="2023"/>
    <x v="1"/>
    <x v="8"/>
    <s v="SUL"/>
    <s v="MANUTENCAO PLANTA INTERNA TIM BLUMENAU"/>
    <s v="PARCEIRO"/>
    <s v="R$ 6.568,38"/>
    <n v="1066.3599999999999"/>
    <n v="1499.6"/>
    <n v="1144.6300000000001"/>
    <m/>
    <s v="21/06/2026"/>
    <x v="2"/>
    <n v="6568.38"/>
    <b v="0"/>
    <x v="5"/>
    <x v="3"/>
    <s v="ATIVO"/>
    <s v="12081"/>
  </r>
  <r>
    <x v="982"/>
    <x v="47"/>
    <s v="4X4"/>
    <n v="2023"/>
    <x v="1"/>
    <x v="8"/>
    <s v="SUL"/>
    <s v="MANUTENCAO PLANTA INTERNA TIM BLUMENAU"/>
    <s v="PARCEIRO"/>
    <s v="R$ 6.596,16"/>
    <n v="4687.0300000000007"/>
    <n v="4211.6100000000006"/>
    <n v="2035.69"/>
    <m/>
    <s v="27/03/2026"/>
    <x v="3"/>
    <n v="6596.16"/>
    <b v="0"/>
    <x v="8"/>
    <x v="3"/>
    <s v="ATIVO"/>
    <s v="12081"/>
  </r>
  <r>
    <x v="983"/>
    <x v="5"/>
    <s v="LEVE"/>
    <n v="2025"/>
    <x v="1"/>
    <x v="7"/>
    <s v="CENTRO OESTE"/>
    <s v="WIN TELECOM LTDA"/>
    <s v="PARCEIRO"/>
    <s v="R$ 1.730,00"/>
    <s v=""/>
    <s v=""/>
    <s v=""/>
    <m/>
    <s v="06/06/2028"/>
    <x v="1"/>
    <n v="1832.6"/>
    <b v="0"/>
    <x v="5"/>
    <x v="5"/>
    <s v="ATIVO"/>
    <s v="11031"/>
  </r>
  <r>
    <x v="984"/>
    <x v="51"/>
    <s v="4X4"/>
    <n v="2012"/>
    <x v="2"/>
    <x v="0"/>
    <s v="SUL"/>
    <s v="VLADEMIR CORREA POSTIGLHONE"/>
    <s v="ESPECIALISTA OPERACIONAL DE PI I"/>
    <s v="R$ 2.791,80"/>
    <n v="2070.83"/>
    <n v="1960.31"/>
    <n v="295.25"/>
    <m/>
    <s v="01/01/2030"/>
    <x v="1"/>
    <n v="2791.8"/>
    <b v="0"/>
    <x v="1"/>
    <x v="1"/>
    <s v="ATIVO"/>
    <s v="12081"/>
  </r>
  <r>
    <x v="985"/>
    <x v="28"/>
    <s v="4X4"/>
    <n v="2021"/>
    <x v="2"/>
    <x v="0"/>
    <s v="SUL"/>
    <s v="SILVIO ALENCAR FERREIRA NEPUMOCENO"/>
    <s v="ESPECIALISTA OPERACIONAL DE PI I"/>
    <s v="R$ 1.629,29"/>
    <n v="945.31"/>
    <n v="1008.21"/>
    <n v="946.3599999999999"/>
    <m/>
    <s v="01/01/2030"/>
    <x v="1"/>
    <n v="1629.29"/>
    <b v="0"/>
    <x v="1"/>
    <x v="1"/>
    <s v="ATIVO"/>
    <s v="12081"/>
  </r>
  <r>
    <x v="986"/>
    <x v="0"/>
    <s v="UTILITARIO"/>
    <n v="2014"/>
    <x v="2"/>
    <x v="0"/>
    <s v="SUL"/>
    <s v="SANDRO CARVALHO DOS SANTOS"/>
    <s v="TECNICO DE MANUTENCAO PI II"/>
    <s v="R$ 1.629,29"/>
    <n v="1743.4"/>
    <n v="1688.29"/>
    <n v="1119.94"/>
    <m/>
    <s v="01/01/2030"/>
    <x v="1"/>
    <n v="1629.29"/>
    <b v="0"/>
    <x v="1"/>
    <x v="1"/>
    <s v="ATIVO"/>
    <s v="12081"/>
  </r>
  <r>
    <x v="987"/>
    <x v="65"/>
    <s v="UTILITARIO"/>
    <n v="2018"/>
    <x v="2"/>
    <x v="0"/>
    <s v="SUL"/>
    <s v="RAFAEL SOUZA"/>
    <s v="TECNICO DE MANUTENCAO PI II"/>
    <s v="R$ 1.629,29"/>
    <n v="1832.32"/>
    <n v="1984.3799999999999"/>
    <n v="1155.21"/>
    <m/>
    <s v="01/01/2030"/>
    <x v="1"/>
    <n v="1629.29"/>
    <b v="0"/>
    <x v="1"/>
    <x v="1"/>
    <s v="ATIVO"/>
    <s v="12081"/>
  </r>
  <r>
    <x v="988"/>
    <x v="47"/>
    <s v="4X4"/>
    <n v="2023"/>
    <x v="1"/>
    <x v="0"/>
    <s v="SUL"/>
    <s v="FABIANO OLIVEIRA DE MELLO"/>
    <s v="ASSISTENTE TEC. DE MANUTENCAO DE PI III"/>
    <s v="R$ 6.468,10"/>
    <n v="3251.79"/>
    <n v="3552.4900000000002"/>
    <n v="1474.68"/>
    <m/>
    <s v="24/01/2026"/>
    <x v="3"/>
    <n v="6468.1"/>
    <b v="0"/>
    <x v="1"/>
    <x v="3"/>
    <s v="ATIVO"/>
    <s v="12081"/>
  </r>
  <r>
    <x v="989"/>
    <x v="47"/>
    <s v="4X4"/>
    <n v="2023"/>
    <x v="1"/>
    <x v="0"/>
    <s v="SUL"/>
    <s v="MANUTENÇÃO FO - BACKBONE-TIM PORTO ALEGRE"/>
    <s v="PARCEIRO"/>
    <s v="R$ 6.596,16"/>
    <n v="1706.92"/>
    <n v="2970.5699999999997"/>
    <n v="1081.04"/>
    <m/>
    <s v="27/03/2026"/>
    <x v="3"/>
    <n v="6596.16"/>
    <b v="0"/>
    <x v="8"/>
    <x v="3"/>
    <s v="ATIVO"/>
    <s v="12071"/>
  </r>
  <r>
    <x v="990"/>
    <x v="25"/>
    <s v="UTILITARIO"/>
    <n v="2020"/>
    <x v="2"/>
    <x v="0"/>
    <s v="SUL"/>
    <s v="MERI ANDREI ZUCCO"/>
    <s v="ESPECIALISTA OPERACIONAL DE PI III"/>
    <s v="R$ 1.629,29"/>
    <n v="1330"/>
    <n v="2349.9"/>
    <n v="1342.58"/>
    <m/>
    <s v="01/01/2030"/>
    <x v="1"/>
    <n v="1629.29"/>
    <b v="0"/>
    <x v="1"/>
    <x v="1"/>
    <s v="ATIVO"/>
    <s v="12081"/>
  </r>
  <r>
    <x v="991"/>
    <x v="25"/>
    <s v="UTILITARIO"/>
    <n v="2014"/>
    <x v="2"/>
    <x v="0"/>
    <s v="SUL"/>
    <s v="MARCELO LEITAO DA SILVA"/>
    <s v="TECNICO DE MANUTENCAO PI I"/>
    <s v="R$ 1.629,29"/>
    <n v="862.14"/>
    <n v="1856.78"/>
    <n v="1160.3800000000001"/>
    <m/>
    <s v="01/01/2030"/>
    <x v="1"/>
    <n v="1629.29"/>
    <b v="0"/>
    <x v="1"/>
    <x v="1"/>
    <s v="ATIVO"/>
    <s v="12081"/>
  </r>
  <r>
    <x v="992"/>
    <x v="47"/>
    <s v="4X4"/>
    <n v="2023"/>
    <x v="1"/>
    <x v="1"/>
    <s v="SUL"/>
    <s v="GABRIEL RIBEIRO DORIA"/>
    <s v="ESPECIALISTA OPERACIONAL DE PI II"/>
    <s v="R$ 6.568,38"/>
    <n v="3456.37"/>
    <n v="4193.5200000000004"/>
    <n v="1614.97"/>
    <m/>
    <s v="12/06/2026"/>
    <x v="2"/>
    <n v="6568.38"/>
    <b v="0"/>
    <x v="5"/>
    <x v="3"/>
    <s v="ATIVO"/>
    <s v="12081"/>
  </r>
  <r>
    <x v="993"/>
    <x v="47"/>
    <s v="4X4"/>
    <n v="2023"/>
    <x v="1"/>
    <x v="0"/>
    <s v="SUL"/>
    <s v="MANUTENCAO PLANTA INTERNA TIM PORTO ALEGRE"/>
    <s v="PARCEIRO"/>
    <s v="R$ 6.468,10"/>
    <s v=""/>
    <s v=""/>
    <s v=""/>
    <m/>
    <s v="06/01/2026"/>
    <x v="3"/>
    <n v="6468.1"/>
    <b v="0"/>
    <x v="1"/>
    <x v="3"/>
    <s v="MANUTENÇÃO"/>
    <s v="12081"/>
  </r>
  <r>
    <x v="994"/>
    <x v="67"/>
    <s v="4X4"/>
    <n v="2014"/>
    <x v="2"/>
    <x v="0"/>
    <s v="SUL"/>
    <s v="LUIS ALBERTO FELIX DA ROSA"/>
    <s v="TECNICO DE MANUTENCAO PI III"/>
    <s v="R$ 2.791,80"/>
    <n v="589.21"/>
    <n v="1618.98"/>
    <n v="324.06"/>
    <m/>
    <s v="01/01/2030"/>
    <x v="1"/>
    <n v="2791.8"/>
    <b v="0"/>
    <x v="1"/>
    <x v="1"/>
    <s v="ATIVO"/>
    <s v="12081"/>
  </r>
  <r>
    <x v="995"/>
    <x v="25"/>
    <s v="UTILITARIO"/>
    <n v="2014"/>
    <x v="2"/>
    <x v="0"/>
    <s v="SUL"/>
    <s v="LUIGI AIRES CABALDI"/>
    <s v="SUPERVISOR DE OPERACAO DE PI II"/>
    <s v="R$ 1.629,29"/>
    <n v="0"/>
    <n v="1062.96"/>
    <n v="290"/>
    <m/>
    <s v="01/01/2030"/>
    <x v="1"/>
    <n v="1629.29"/>
    <b v="0"/>
    <x v="1"/>
    <x v="1"/>
    <s v="ATIVO"/>
    <s v="12085"/>
  </r>
  <r>
    <x v="996"/>
    <x v="0"/>
    <s v="UTILITARIO"/>
    <n v="2017"/>
    <x v="2"/>
    <x v="0"/>
    <s v="SUL"/>
    <s v="JULIANO MOERSCHBERGER DO NASCIMENTO"/>
    <s v="ESPECIALISTA OPERACIONAL DE PI I"/>
    <s v="R$ 1.629,29"/>
    <n v="287.66000000000003"/>
    <n v="571.52"/>
    <n v="0"/>
    <m/>
    <s v="01/01/2030"/>
    <x v="1"/>
    <n v="1629.29"/>
    <b v="0"/>
    <x v="1"/>
    <x v="1"/>
    <s v="ATIVO"/>
    <s v="12081"/>
  </r>
  <r>
    <x v="997"/>
    <x v="0"/>
    <s v="UTILITARIO"/>
    <n v="2012"/>
    <x v="2"/>
    <x v="0"/>
    <s v="SUL"/>
    <s v="FABIO SANTOS DE ALMEIDA"/>
    <s v="TECNICO DE MANUTENCAO PI II"/>
    <s v="R$ 1.629,29"/>
    <n v="0"/>
    <n v="0"/>
    <n v="580"/>
    <m/>
    <s v="01/01/2030"/>
    <x v="1"/>
    <n v="1629.29"/>
    <b v="0"/>
    <x v="1"/>
    <x v="1"/>
    <s v="ATIVO"/>
    <s v="12081"/>
  </r>
  <r>
    <x v="998"/>
    <x v="28"/>
    <s v="4X4"/>
    <n v="2022"/>
    <x v="2"/>
    <x v="0"/>
    <s v="SUL"/>
    <s v="DEIVIS BARBOZA RACHINHAS"/>
    <s v="TECNICO DE MANUTENCAO PI III"/>
    <s v="R$ 2.791,80"/>
    <n v="1884.9599999999998"/>
    <n v="2100.86"/>
    <n v="1199.94"/>
    <m/>
    <s v="01/01/2030"/>
    <x v="1"/>
    <n v="2791.8"/>
    <b v="0"/>
    <x v="1"/>
    <x v="1"/>
    <s v="ATIVO"/>
    <s v="12081"/>
  </r>
  <r>
    <x v="999"/>
    <x v="30"/>
    <s v="UTILITARIO"/>
    <n v="2015"/>
    <x v="2"/>
    <x v="0"/>
    <s v="SUL"/>
    <s v="CRISTIANO SOEIRO DA ROSA"/>
    <s v="ESPECIALISTA OPERACIONAL DE PI II"/>
    <s v="R$ 1.629,29"/>
    <n v="1905.3"/>
    <n v="788.42000000000007"/>
    <n v="1396.53"/>
    <m/>
    <s v="01/01/2030"/>
    <x v="1"/>
    <n v="1629.29"/>
    <b v="0"/>
    <x v="1"/>
    <x v="1"/>
    <s v="ATIVO"/>
    <s v="12081"/>
  </r>
  <r>
    <x v="1000"/>
    <x v="68"/>
    <s v="LEVE"/>
    <n v="2014"/>
    <x v="2"/>
    <x v="0"/>
    <s v="SUL"/>
    <s v="ANDRE LUTTIG"/>
    <s v="TECNICO DE MANUTENCAO PI III"/>
    <s v="R$ 949,21"/>
    <n v="1153.68"/>
    <n v="1312.04"/>
    <n v="861.59"/>
    <m/>
    <s v="01/01/2030"/>
    <x v="1"/>
    <n v="949.21"/>
    <b v="0"/>
    <x v="1"/>
    <x v="1"/>
    <s v="ATIVO"/>
    <s v="12081"/>
  </r>
  <r>
    <x v="1001"/>
    <x v="28"/>
    <s v="4X4"/>
    <n v="2018"/>
    <x v="2"/>
    <x v="0"/>
    <s v="SUL"/>
    <s v="ANDRE LUIZ DIEHL"/>
    <s v="TECNICO DE MANUTENCAO PI II"/>
    <s v="R$ 1.629,29"/>
    <n v="2469.2199999999998"/>
    <n v="2281.0500000000002"/>
    <n v="1038.26"/>
    <m/>
    <s v="01/01/2030"/>
    <x v="1"/>
    <n v="1629.29"/>
    <b v="0"/>
    <x v="1"/>
    <x v="1"/>
    <s v="ATIVO"/>
    <s v="12081"/>
  </r>
  <r>
    <x v="1002"/>
    <x v="0"/>
    <s v="UTILITARIO"/>
    <n v="2023"/>
    <x v="7"/>
    <x v="0"/>
    <s v="SUL"/>
    <s v="JHONNY KEIFER GOWERT REGO"/>
    <s v="ASSISTENTE TEC. DE MANUTENCAO DE FO I"/>
    <s v="R$ 2.462,14"/>
    <n v="1799.33"/>
    <n v="1638.5500000000002"/>
    <n v="1272.8"/>
    <m/>
    <s v="25/11/2025"/>
    <x v="3"/>
    <n v="2462.14"/>
    <b v="0"/>
    <x v="10"/>
    <x v="6"/>
    <s v="ATIVO"/>
    <s v="12071"/>
  </r>
  <r>
    <x v="1003"/>
    <x v="1"/>
    <s v="4X4"/>
    <n v="2024"/>
    <x v="1"/>
    <x v="0"/>
    <s v="SUL"/>
    <s v="MARCELO CUNHA DE SENA"/>
    <s v="TECNICO DE MANUTENCAO PI II"/>
    <s v="R$ 5.672,00"/>
    <n v="3862.98"/>
    <n v="4509.1499999999996"/>
    <n v="2472.5899999999997"/>
    <m/>
    <s v="01/08/2027"/>
    <x v="1"/>
    <n v="6015.62"/>
    <b v="0"/>
    <x v="3"/>
    <x v="2"/>
    <s v="ATIVO"/>
    <s v="12081"/>
  </r>
  <r>
    <x v="1004"/>
    <x v="0"/>
    <s v="UTILITARIO"/>
    <n v="2023"/>
    <x v="7"/>
    <x v="0"/>
    <s v="SUL"/>
    <s v="ADRIANO DE SOUZA FRANCO"/>
    <s v="TECNICO DE MANUTENCAO FO I"/>
    <s v="R$ 2.449,14"/>
    <n v="1160"/>
    <n v="2798.5400000000004"/>
    <n v="1135.51"/>
    <m/>
    <s v="25/11/2025"/>
    <x v="3"/>
    <n v="2449.14"/>
    <b v="0"/>
    <x v="10"/>
    <x v="6"/>
    <s v="ATIVO"/>
    <s v="12071"/>
  </r>
  <r>
    <x v="1005"/>
    <x v="0"/>
    <s v="UTILITARIO"/>
    <n v="2023"/>
    <x v="7"/>
    <x v="1"/>
    <s v="SUL"/>
    <s v="FROTAS DE VEÍCULOS CURITIBA"/>
    <s v="PARCEIRO"/>
    <s v="R$ 2.462,14"/>
    <s v=""/>
    <s v=""/>
    <s v=""/>
    <m/>
    <s v="25/11/2025"/>
    <x v="3"/>
    <n v="2462.14"/>
    <b v="0"/>
    <x v="10"/>
    <x v="6"/>
    <s v="SINISTRO"/>
    <s v="99628"/>
  </r>
  <r>
    <x v="1006"/>
    <x v="5"/>
    <s v="LEVE"/>
    <n v="2023"/>
    <x v="1"/>
    <x v="1"/>
    <s v="SUL"/>
    <s v="GERSON DE LIMA"/>
    <s v="TECNICO DE MANUTENCAO PI III"/>
    <s v="R$ 1.908,46"/>
    <n v="1405.21"/>
    <n v="1866.91"/>
    <n v="938.52"/>
    <m/>
    <s v="16/06/2026"/>
    <x v="2"/>
    <n v="1908.46"/>
    <b v="0"/>
    <x v="5"/>
    <x v="3"/>
    <s v="ATIVO"/>
    <s v="12081"/>
  </r>
  <r>
    <x v="1007"/>
    <x v="47"/>
    <s v="4X4"/>
    <n v="2023"/>
    <x v="1"/>
    <x v="1"/>
    <s v="SUL"/>
    <s v="KLEITON APARECIDO CHAMBERLAIN"/>
    <s v="TECNICO DE MANUTENCAO PI III"/>
    <s v="R$ 6.596,16"/>
    <n v="2722.8900000000003"/>
    <n v="4282.8900000000003"/>
    <n v="2526.83"/>
    <m/>
    <s v="27/03/2026"/>
    <x v="3"/>
    <n v="6596.16"/>
    <b v="0"/>
    <x v="8"/>
    <x v="3"/>
    <s v="ATIVO"/>
    <s v="12081"/>
  </r>
  <r>
    <x v="1008"/>
    <x v="4"/>
    <s v="UTILITARIO"/>
    <n v="2024"/>
    <x v="1"/>
    <x v="1"/>
    <s v="SUL"/>
    <s v="JONAS ALVES DA CRUZ"/>
    <s v="TECNICO DE MANUTENCAO FO II"/>
    <s v="R$ 3.034,69"/>
    <n v="3104.91"/>
    <n v="2371.06"/>
    <n v="1611.7399999999998"/>
    <m/>
    <s v="19/04/2026"/>
    <x v="2"/>
    <n v="3034.69"/>
    <b v="0"/>
    <x v="7"/>
    <x v="3"/>
    <s v="ATIVO"/>
    <s v="12071"/>
  </r>
  <r>
    <x v="1009"/>
    <x v="0"/>
    <s v="UTILITARIO"/>
    <n v="2023"/>
    <x v="1"/>
    <x v="1"/>
    <s v="SUL"/>
    <s v="MANUTENCAO PLANTA INTERNA TIM CASCAVEL"/>
    <s v="PARCEIRO"/>
    <s v="R$ 2.530,49"/>
    <n v="590.89"/>
    <n v="2249.96"/>
    <n v="2338.9499999999998"/>
    <m/>
    <s v="07/12/2026"/>
    <x v="1"/>
    <n v="2530.4899999999998"/>
    <b v="0"/>
    <x v="11"/>
    <x v="3"/>
    <s v="ATIVO"/>
    <s v="12085"/>
  </r>
  <r>
    <x v="1010"/>
    <x v="0"/>
    <s v="UTILITARIO"/>
    <n v="2023"/>
    <x v="7"/>
    <x v="1"/>
    <s v="SUL"/>
    <s v="RODRIGO FRANCISCO DE ALMEIDA"/>
    <s v="TECNICO DE MANUTENCAO PI II"/>
    <s v="R$ 2.450,92"/>
    <n v="1783.9099999999999"/>
    <n v="2633.13"/>
    <n v="1470.18"/>
    <m/>
    <s v="25/11/2025"/>
    <x v="3"/>
    <n v="2450.92"/>
    <b v="0"/>
    <x v="10"/>
    <x v="6"/>
    <s v="ATIVO"/>
    <s v="12081"/>
  </r>
  <r>
    <x v="1011"/>
    <x v="4"/>
    <s v="UTILITARIO"/>
    <n v="2024"/>
    <x v="1"/>
    <x v="1"/>
    <s v="SUL"/>
    <s v="PAULO CEZAR BATISTA"/>
    <s v="ALMOXARIFE I"/>
    <s v="R$ 2.827,75"/>
    <n v="588.55000000000007"/>
    <n v="578.91999999999996"/>
    <n v="208.17"/>
    <m/>
    <s v="21/08/2026"/>
    <x v="1"/>
    <n v="2979.09"/>
    <b v="0"/>
    <x v="3"/>
    <x v="3"/>
    <s v="ATIVO"/>
    <s v="99568"/>
  </r>
  <r>
    <x v="1012"/>
    <x v="4"/>
    <s v="UTILITARIO"/>
    <n v="2024"/>
    <x v="1"/>
    <x v="8"/>
    <s v="SUL"/>
    <s v="DIEGO BORGE DOS SANTOS"/>
    <s v="ASSISTENTE TEC. DE MANUTENCAO DE FO II"/>
    <s v="R$ 3.051,68"/>
    <n v="772.57"/>
    <n v="0"/>
    <n v="0"/>
    <m/>
    <s v="09/05/2026"/>
    <x v="2"/>
    <n v="3051.68"/>
    <b v="0"/>
    <x v="4"/>
    <x v="3"/>
    <s v="SINISTRO (CULPABILIDADE DO CONDUTOR)"/>
    <s v="12071"/>
  </r>
  <r>
    <x v="1013"/>
    <x v="0"/>
    <s v="UTILITARIO"/>
    <n v="2024"/>
    <x v="1"/>
    <x v="1"/>
    <s v="SUL"/>
    <s v="FERNANDO GARCIA DA SILVA"/>
    <s v="ASSISTENTE TEC. DE MANUTENCAO DE PI II"/>
    <s v="R$ 2.517,89"/>
    <n v="608.22"/>
    <n v="2962.9"/>
    <n v="1338.17"/>
    <m/>
    <s v="08/03/2027"/>
    <x v="1"/>
    <n v="2517.89"/>
    <b v="0"/>
    <x v="8"/>
    <x v="2"/>
    <s v="ATIVO"/>
    <s v="12081"/>
  </r>
  <r>
    <x v="1014"/>
    <x v="0"/>
    <s v="UTILITARIO"/>
    <n v="2023"/>
    <x v="7"/>
    <x v="1"/>
    <s v="SUL"/>
    <s v="CARLOS GONZALES AMORIM"/>
    <s v="ASSISTENTE TEC. DE MANUTENCAO DE PI III"/>
    <s v="R$ 2.462,14"/>
    <n v="1950.04"/>
    <n v="2004.49"/>
    <n v="905.18000000000006"/>
    <m/>
    <s v="25/11/2025"/>
    <x v="3"/>
    <n v="2462.14"/>
    <b v="0"/>
    <x v="10"/>
    <x v="6"/>
    <s v="ATIVO"/>
    <s v="12081"/>
  </r>
  <r>
    <x v="1015"/>
    <x v="0"/>
    <s v="UTILITARIO"/>
    <n v="2023"/>
    <x v="7"/>
    <x v="1"/>
    <s v="SUL"/>
    <s v="ALEX WILLIAN DOS SANTOS"/>
    <s v="TECNICO DE MANUTENCAO PI II"/>
    <s v="R$ 2.450,92"/>
    <n v="738.99"/>
    <n v="2873.5399999999995"/>
    <n v="1375.51"/>
    <m/>
    <s v="25/11/2025"/>
    <x v="3"/>
    <n v="2450.92"/>
    <b v="0"/>
    <x v="10"/>
    <x v="6"/>
    <s v="ATIVO"/>
    <s v="12081"/>
  </r>
  <r>
    <x v="1016"/>
    <x v="0"/>
    <s v="UTILITARIO"/>
    <n v="2023"/>
    <x v="7"/>
    <x v="1"/>
    <s v="SUL"/>
    <s v="ALDIR DA SILVA SANCHES"/>
    <s v="TECNICO DE MANUTENCAO PI III"/>
    <s v="R$ 2.462,14"/>
    <n v="3782.6600000000003"/>
    <n v="3459.15"/>
    <n v="1395.52"/>
    <m/>
    <s v="25/11/2025"/>
    <x v="3"/>
    <n v="2462.14"/>
    <b v="0"/>
    <x v="10"/>
    <x v="6"/>
    <s v="ATIVO"/>
    <s v="12081"/>
  </r>
  <r>
    <x v="1017"/>
    <x v="47"/>
    <s v="4X4"/>
    <n v="2023"/>
    <x v="1"/>
    <x v="1"/>
    <s v="SUL"/>
    <s v="ADEMIR MAGAGNIN PRZYVARA"/>
    <s v="TECNICO DE MANUTENCAO FO III"/>
    <s v="R$ 6.468,10"/>
    <n v="2927.2200000000003"/>
    <n v="3965.9099999999994"/>
    <n v="1984.7"/>
    <m/>
    <s v="05/01/2026"/>
    <x v="3"/>
    <n v="6468.1"/>
    <b v="0"/>
    <x v="1"/>
    <x v="3"/>
    <s v="ATIVO"/>
    <s v="12071"/>
  </r>
  <r>
    <x v="1018"/>
    <x v="0"/>
    <s v="UTILITARIO"/>
    <n v="2023"/>
    <x v="1"/>
    <x v="1"/>
    <s v="SUL"/>
    <s v="EDVALTE RIBEIRO DE LIMA"/>
    <s v="ALMOXARIFE I"/>
    <s v="R$ 2.516,38"/>
    <n v="1149.96"/>
    <n v="1753.91"/>
    <n v="930.91"/>
    <m/>
    <s v="29/10/2026"/>
    <x v="1"/>
    <n v="2646.55"/>
    <b v="0"/>
    <x v="12"/>
    <x v="3"/>
    <s v="ATIVO"/>
    <s v="99568"/>
  </r>
  <r>
    <x v="1019"/>
    <x v="33"/>
    <s v="VAN"/>
    <n v="2024"/>
    <x v="1"/>
    <x v="1"/>
    <s v="SUL"/>
    <s v="DENILSON DO NASCIMENTO GOMES"/>
    <s v="SUPERVISOR DE ALMOXARIFADO I"/>
    <s v="R$ 6.162,44"/>
    <n v="780"/>
    <n v="800"/>
    <n v="800"/>
    <m/>
    <s v="13/06/2026"/>
    <x v="2"/>
    <n v="6162.44"/>
    <b v="0"/>
    <x v="5"/>
    <x v="3"/>
    <s v="ATIVO"/>
    <s v="99568"/>
  </r>
  <r>
    <x v="1020"/>
    <x v="47"/>
    <s v="4X4"/>
    <n v="2023"/>
    <x v="1"/>
    <x v="1"/>
    <s v="SUL"/>
    <s v="MANUTENÇÃO PLANTA INTERNA-TIM CURITIBA"/>
    <s v="PARCEIRO"/>
    <s v="R$ 6.468,10"/>
    <n v="0"/>
    <n v="0"/>
    <n v="0"/>
    <m/>
    <s v="05/01/2026"/>
    <x v="3"/>
    <n v="6468.1"/>
    <b v="0"/>
    <x v="1"/>
    <x v="3"/>
    <s v="SINISTRO"/>
    <s v="12081"/>
  </r>
  <r>
    <x v="1021"/>
    <x v="69"/>
    <s v="LEVE"/>
    <n v="2015"/>
    <x v="2"/>
    <x v="1"/>
    <s v="SUL"/>
    <s v="MOISES GOMES BARROSO"/>
    <s v="SUPERVISOR DE OPERACAO DE PI I"/>
    <s v="R$ 972,00"/>
    <n v="708.68000000000006"/>
    <n v="499.98"/>
    <n v="863.92"/>
    <m/>
    <s v="01/01/2030"/>
    <x v="1"/>
    <n v="972"/>
    <b v="0"/>
    <x v="1"/>
    <x v="1"/>
    <s v="ATIVO"/>
    <s v="12085"/>
  </r>
  <r>
    <x v="1022"/>
    <x v="4"/>
    <s v="UTILITARIO"/>
    <n v="2024"/>
    <x v="1"/>
    <x v="1"/>
    <s v="SUL"/>
    <s v="PEDRO SOARES JUNIOR"/>
    <s v="ASSISTENTE TEC. DE MANUTENCAO DE FO I"/>
    <s v="R$ 2.846,05"/>
    <n v="1969.67"/>
    <n v="2624.62"/>
    <n v="897.8"/>
    <m/>
    <s v="07/08/2026"/>
    <x v="1"/>
    <n v="2998.36"/>
    <b v="0"/>
    <x v="3"/>
    <x v="3"/>
    <s v="ATIVO"/>
    <s v="12071"/>
  </r>
  <r>
    <x v="1023"/>
    <x v="4"/>
    <s v="UTILITARIO"/>
    <n v="2021"/>
    <x v="2"/>
    <x v="1"/>
    <s v="SUL"/>
    <s v="MARCIO NOSETE"/>
    <s v="ESPECIALISTA OPERACIONAL DE PI III"/>
    <s v="R$ 1.561,29"/>
    <n v="289.47000000000003"/>
    <n v="1863.61"/>
    <n v="825.51"/>
    <m/>
    <s v="01/01/2030"/>
    <x v="1"/>
    <n v="1561.29"/>
    <b v="0"/>
    <x v="1"/>
    <x v="1"/>
    <s v="ATIVO"/>
    <s v="12081"/>
  </r>
  <r>
    <x v="1024"/>
    <x v="70"/>
    <s v="LEVE"/>
    <n v="2012"/>
    <x v="2"/>
    <x v="1"/>
    <s v="SUL"/>
    <s v="LICANOR SOARES"/>
    <s v="ESPECIALISTA OPERACIONAL DE PI II"/>
    <s v="R$ 918,00"/>
    <n v="1350.1599999999999"/>
    <n v="1695"/>
    <n v="822.39"/>
    <m/>
    <s v="01/01/2030"/>
    <x v="1"/>
    <n v="918"/>
    <b v="0"/>
    <x v="1"/>
    <x v="1"/>
    <s v="ATIVO"/>
    <s v="12081"/>
  </r>
  <r>
    <x v="1025"/>
    <x v="4"/>
    <s v="UTILITARIO"/>
    <n v="2024"/>
    <x v="1"/>
    <x v="1"/>
    <s v="SUL"/>
    <s v="MARCIO RODRIGO TROVO"/>
    <s v="ASSISTENTE TEC. DE MANUTENCAO DE PI III"/>
    <s v="R$ 3.034,69"/>
    <n v="1778.58"/>
    <n v="3660.2000000000003"/>
    <n v="1827.6"/>
    <m/>
    <s v="19/04/2026"/>
    <x v="2"/>
    <n v="3034.69"/>
    <b v="0"/>
    <x v="7"/>
    <x v="3"/>
    <s v="ATIVO"/>
    <s v="12081"/>
  </r>
  <r>
    <x v="1026"/>
    <x v="0"/>
    <s v="UTILITARIO"/>
    <n v="2024"/>
    <x v="1"/>
    <x v="1"/>
    <s v="SUL"/>
    <s v="KLEBER WILLIAN JESUS BATISTA DOS SANTOS"/>
    <s v="ESPECIALISTA OPERACIONAL DE PI I"/>
    <s v="R$ 2.517,89"/>
    <n v="1437.6999999999998"/>
    <n v="660.54"/>
    <n v="486.21000000000004"/>
    <m/>
    <s v="12/03/2027"/>
    <x v="1"/>
    <n v="2517.89"/>
    <b v="0"/>
    <x v="8"/>
    <x v="2"/>
    <s v="ATIVO"/>
    <s v="12081"/>
  </r>
  <r>
    <x v="1027"/>
    <x v="71"/>
    <s v="LEVE"/>
    <n v="2014"/>
    <x v="2"/>
    <x v="1"/>
    <s v="SUL"/>
    <s v="JOSE VALDIR SIMAO JUNIOR"/>
    <s v="COORDENADOR DE OPERACAO III"/>
    <s v="R$ 972,00"/>
    <n v="183.84"/>
    <n v="587.63"/>
    <n v="405.46000000000004"/>
    <m/>
    <s v="01/01/2030"/>
    <x v="1"/>
    <n v="972"/>
    <b v="0"/>
    <x v="1"/>
    <x v="1"/>
    <s v="ATIVO"/>
    <s v="12085"/>
  </r>
  <r>
    <x v="1028"/>
    <x v="47"/>
    <s v="4X4"/>
    <n v="2023"/>
    <x v="1"/>
    <x v="1"/>
    <s v="SUL"/>
    <s v="MANUTENÇÃO PLANTA INTERNA-TIM CURITIBA"/>
    <s v="PARCEIRO"/>
    <s v="R$ 6.568,38"/>
    <n v="1350"/>
    <n v="3512.2300000000005"/>
    <n v="1259.99"/>
    <m/>
    <s v="23/06/2026"/>
    <x v="2"/>
    <n v="6568.38"/>
    <b v="0"/>
    <x v="5"/>
    <x v="3"/>
    <s v="ATIVO"/>
    <s v="12081"/>
  </r>
  <r>
    <x v="1029"/>
    <x v="4"/>
    <s v="UTILITARIO"/>
    <n v="2024"/>
    <x v="1"/>
    <x v="1"/>
    <s v="SUL"/>
    <s v="JOAO PAULO FAGUNDES"/>
    <s v="TECNICO DE MANUTENCAO FO I"/>
    <s v="R$ 3.029,85"/>
    <n v="2136.79"/>
    <n v="2831.67"/>
    <n v="996.61"/>
    <m/>
    <s v="16/06/2026"/>
    <x v="2"/>
    <n v="3029.85"/>
    <b v="0"/>
    <x v="5"/>
    <x v="3"/>
    <s v="ATIVO"/>
    <s v="12071"/>
  </r>
  <r>
    <x v="1030"/>
    <x v="72"/>
    <s v="LEVE"/>
    <n v="2012"/>
    <x v="2"/>
    <x v="1"/>
    <s v="SUL"/>
    <s v="EDSON DE LIMA"/>
    <s v="TECNICO DE MANUTENCAO PI III"/>
    <s v="R$ 918,00"/>
    <n v="469.2"/>
    <n v="1151.17"/>
    <n v="584.38000000000011"/>
    <m/>
    <s v="01/01/2030"/>
    <x v="1"/>
    <n v="918"/>
    <b v="0"/>
    <x v="1"/>
    <x v="1"/>
    <s v="ATIVO"/>
    <s v="12081"/>
  </r>
  <r>
    <x v="1031"/>
    <x v="0"/>
    <s v="UTILITARIO"/>
    <n v="2024"/>
    <x v="1"/>
    <x v="1"/>
    <s v="SUL"/>
    <s v="ALEXANDRE HENRIQUE"/>
    <s v="TECNICO DE MANUTENCAO PI I"/>
    <s v="R$ 2.397,00"/>
    <n v="3986.6200000000008"/>
    <n v="4427.78"/>
    <n v="1733.65"/>
    <m/>
    <s v="13/05/2027"/>
    <x v="1"/>
    <n v="2564.0700000000002"/>
    <b v="0"/>
    <x v="4"/>
    <x v="2"/>
    <s v="ATIVO"/>
    <s v="12081"/>
  </r>
  <r>
    <x v="1032"/>
    <x v="40"/>
    <s v="LEVE"/>
    <n v="2014"/>
    <x v="2"/>
    <x v="1"/>
    <s v="SUL"/>
    <s v="ALEXANDRE VERAS RE"/>
    <s v="COORDENADOR DE OPERACAO I"/>
    <s v="R$ 972,00"/>
    <n v="560.03"/>
    <n v="896.31"/>
    <n v="603.99"/>
    <m/>
    <s v="01/01/2030"/>
    <x v="1"/>
    <n v="972"/>
    <b v="0"/>
    <x v="1"/>
    <x v="1"/>
    <s v="ATIVO"/>
    <s v="12075"/>
  </r>
  <r>
    <x v="1033"/>
    <x v="5"/>
    <s v="LEVE"/>
    <n v="2023"/>
    <x v="1"/>
    <x v="8"/>
    <s v="SUL"/>
    <s v="FABIO RAFAEL RIBEIRO"/>
    <s v="ESPECIALISTA OPERACIONAL DE PI I"/>
    <s v="R$ 1.886,91"/>
    <n v="1960.16"/>
    <n v="1563.4599999999998"/>
    <n v="926.06"/>
    <m/>
    <s v="02/03/2026"/>
    <x v="3"/>
    <n v="1886.91"/>
    <b v="0"/>
    <x v="8"/>
    <x v="3"/>
    <s v="ATIVO"/>
    <s v="12081"/>
  </r>
  <r>
    <x v="1034"/>
    <x v="47"/>
    <s v="4X4"/>
    <n v="2023"/>
    <x v="1"/>
    <x v="1"/>
    <s v="SUL"/>
    <s v="RODRIGO LENZ"/>
    <s v="TECNICO DE MANUTENCAO FO II"/>
    <s v="R$ 6.568,38"/>
    <n v="3254.64"/>
    <n v="3238.2300000000005"/>
    <n v="2055.0700000000002"/>
    <m/>
    <s v="12/06/2026"/>
    <x v="2"/>
    <n v="6568.38"/>
    <b v="0"/>
    <x v="5"/>
    <x v="3"/>
    <s v="ATIVO"/>
    <s v="12071"/>
  </r>
  <r>
    <x v="1035"/>
    <x v="0"/>
    <s v="UTILITARIO"/>
    <n v="2023"/>
    <x v="7"/>
    <x v="1"/>
    <s v="SUL"/>
    <s v="ADRIANO RODRIGUES DOS SANTOS"/>
    <s v="ASSISTENTE TEC. DE MANUTENCAO DE PI III"/>
    <s v="R$ 2.462,14"/>
    <n v="2159.0300000000002"/>
    <n v="2420.83"/>
    <n v="1089.2"/>
    <m/>
    <s v="25/11/2025"/>
    <x v="3"/>
    <n v="2462.14"/>
    <b v="0"/>
    <x v="10"/>
    <x v="6"/>
    <s v="ATIVO"/>
    <s v="12081"/>
  </r>
  <r>
    <x v="1036"/>
    <x v="0"/>
    <s v="UTILITARIO"/>
    <n v="2023"/>
    <x v="7"/>
    <x v="1"/>
    <s v="SUL"/>
    <s v="ADRIANO GIACOMOLLI"/>
    <s v="TECNICO DE MANUTENCAO PI II"/>
    <s v="R$ 2.462,14"/>
    <n v="2388.0000000000005"/>
    <n v="2105.3000000000002"/>
    <n v="221.31"/>
    <m/>
    <s v="25/11/2025"/>
    <x v="3"/>
    <n v="2462.14"/>
    <b v="0"/>
    <x v="10"/>
    <x v="6"/>
    <s v="ATIVO"/>
    <s v="12081"/>
  </r>
  <r>
    <x v="1037"/>
    <x v="5"/>
    <s v="LEVE"/>
    <n v="2024"/>
    <x v="0"/>
    <x v="14"/>
    <s v="NORTE"/>
    <s v="RAILAN NASCIMENTO LEMOS"/>
    <s v="INSTALADOR MULTSKILL"/>
    <s v="R$ 1.730,00"/>
    <n v="979.95"/>
    <n v="1162"/>
    <n v="460"/>
    <m/>
    <s v="22/11/2026"/>
    <x v="1"/>
    <n v="1730"/>
    <b v="0"/>
    <x v="10"/>
    <x v="3"/>
    <s v="ATIVO"/>
    <s v="11011"/>
  </r>
  <r>
    <x v="1038"/>
    <x v="5"/>
    <s v="LEVE"/>
    <n v="2024"/>
    <x v="0"/>
    <x v="14"/>
    <s v="NORTE"/>
    <s v="MATEUS SOUSA MEIRELES"/>
    <s v="CABISTA DE FTTX"/>
    <s v="R$ 1.806,47"/>
    <n v="985"/>
    <n v="984.79"/>
    <n v="230"/>
    <m/>
    <s v="22/09/2026"/>
    <x v="1"/>
    <n v="1806.47"/>
    <b v="0"/>
    <x v="2"/>
    <x v="3"/>
    <s v="ATIVO"/>
    <s v="11021"/>
  </r>
  <r>
    <x v="1039"/>
    <x v="5"/>
    <s v="LEVE"/>
    <n v="2024"/>
    <x v="0"/>
    <x v="14"/>
    <s v="NORTE"/>
    <s v="IGOR NUNES COSTA"/>
    <s v="INSTALADOR MULTSKILL"/>
    <s v="R$ 1.730,00"/>
    <n v="928.14"/>
    <n v="1547.7300000000002"/>
    <n v="829.55000000000007"/>
    <m/>
    <s v="11/11/2026"/>
    <x v="1"/>
    <n v="1730"/>
    <b v="0"/>
    <x v="10"/>
    <x v="3"/>
    <s v="ATIVO"/>
    <s v="11011"/>
  </r>
  <r>
    <x v="1040"/>
    <x v="5"/>
    <s v="LEVE"/>
    <n v="2024"/>
    <x v="0"/>
    <x v="14"/>
    <s v="NORTE"/>
    <s v="DANIEL DA COSTA"/>
    <s v="INSTALADOR MULTSKILL"/>
    <s v="R$ 1.806,47"/>
    <n v="1106"/>
    <n v="1397.95"/>
    <n v="460"/>
    <m/>
    <s v="28/10/2026"/>
    <x v="1"/>
    <n v="1806.47"/>
    <b v="0"/>
    <x v="12"/>
    <x v="3"/>
    <s v="ATIVO"/>
    <s v="11011"/>
  </r>
  <r>
    <x v="1041"/>
    <x v="5"/>
    <s v="LEVE"/>
    <n v="2024"/>
    <x v="0"/>
    <x v="14"/>
    <s v="NORTE"/>
    <s v="JOSE HENRIQUE DOS SANTOS FERREIRA"/>
    <s v="INSTALADOR MULTSKILL"/>
    <s v="R$ 1.730,00"/>
    <n v="1220"/>
    <n v="1342"/>
    <n v="312"/>
    <m/>
    <s v="21/11/2026"/>
    <x v="1"/>
    <n v="1730"/>
    <b v="0"/>
    <x v="10"/>
    <x v="3"/>
    <s v="ATIVO"/>
    <s v="11011"/>
  </r>
  <r>
    <x v="1042"/>
    <x v="5"/>
    <s v="LEVE"/>
    <n v="2024"/>
    <x v="0"/>
    <x v="14"/>
    <s v="NORTE"/>
    <s v="HALEX ANTONIO HONORATO RIBEIRO"/>
    <s v="INSTALADOR MULTSKILL"/>
    <s v="R$ 1.730,00"/>
    <n v="859.66"/>
    <n v="1836"/>
    <n v="707.99"/>
    <m/>
    <s v="11/11/2026"/>
    <x v="1"/>
    <n v="1730"/>
    <b v="0"/>
    <x v="10"/>
    <x v="3"/>
    <s v="ATIVO"/>
    <s v="11011"/>
  </r>
  <r>
    <x v="1043"/>
    <x v="5"/>
    <s v="LEVE"/>
    <n v="2024"/>
    <x v="0"/>
    <x v="14"/>
    <s v="NORTE"/>
    <s v="-"/>
    <s v="-"/>
    <s v="R$ 1.730,00"/>
    <n v="962.56"/>
    <n v="0"/>
    <n v="0"/>
    <m/>
    <s v="11/11/2026"/>
    <x v="1"/>
    <n v="1730"/>
    <b v="0"/>
    <x v="10"/>
    <x v="3"/>
    <s v="RESERVADO"/>
    <s v=""/>
  </r>
  <r>
    <x v="1044"/>
    <x v="5"/>
    <s v="LEVE"/>
    <n v="2024"/>
    <x v="0"/>
    <x v="14"/>
    <s v="NORTE"/>
    <s v="CASA CLIENTE VIVO CANAA DOS CARAJAS"/>
    <s v="PARCEIRO"/>
    <s v="R$ 1.730,00"/>
    <n v="1610.77"/>
    <n v="1640.91"/>
    <n v="62"/>
    <m/>
    <s v="15/11/2026"/>
    <x v="1"/>
    <n v="1730"/>
    <b v="0"/>
    <x v="10"/>
    <x v="3"/>
    <s v="MANUTENÇÃO"/>
    <s v="11011"/>
  </r>
  <r>
    <x v="1045"/>
    <x v="5"/>
    <s v="LEVE"/>
    <n v="2024"/>
    <x v="0"/>
    <x v="14"/>
    <s v="NORTE"/>
    <s v="W NET COM VC"/>
    <s v="PARCEIRO"/>
    <s v="R$ 1.730,00"/>
    <n v="0"/>
    <n v="0"/>
    <n v="0"/>
    <m/>
    <s v="10/11/2026"/>
    <x v="1"/>
    <n v="1730"/>
    <b v="0"/>
    <x v="10"/>
    <x v="3"/>
    <s v="ATIVO"/>
    <s v="15031"/>
  </r>
  <r>
    <x v="1046"/>
    <x v="5"/>
    <s v="LEVE"/>
    <n v="2024"/>
    <x v="0"/>
    <x v="14"/>
    <s v="NORTE"/>
    <s v="GLEDILSON DE SOUZA RODRIGUES"/>
    <s v="INSTALADOR MULTSKILL"/>
    <s v="R$ 1.806,47"/>
    <n v="1227.98"/>
    <n v="1025.08"/>
    <n v="0"/>
    <m/>
    <s v="28/10/2026"/>
    <x v="1"/>
    <n v="1806.47"/>
    <b v="0"/>
    <x v="12"/>
    <x v="3"/>
    <s v="ATIVO"/>
    <s v="11011"/>
  </r>
  <r>
    <x v="1047"/>
    <x v="5"/>
    <s v="LEVE"/>
    <n v="2024"/>
    <x v="0"/>
    <x v="14"/>
    <s v="NORTE"/>
    <s v="PAULO SERGIO SOUSA DOS SANTOS"/>
    <s v="INSTALADOR MULTSKILL"/>
    <s v="R$ 1.730,00"/>
    <n v="787.16"/>
    <n v="817.25"/>
    <n v="671.59"/>
    <m/>
    <s v="15/11/2026"/>
    <x v="1"/>
    <n v="1730"/>
    <b v="0"/>
    <x v="10"/>
    <x v="3"/>
    <s v="ATIVO"/>
    <s v="11011"/>
  </r>
  <r>
    <x v="1048"/>
    <x v="5"/>
    <s v="LEVE"/>
    <n v="2024"/>
    <x v="0"/>
    <x v="14"/>
    <s v="NORTE"/>
    <s v="ANTONIO NUNES BEZERRA NETO"/>
    <s v="TECNICO DE FIBRA OPTICA I"/>
    <s v="R$ 1.806,47"/>
    <n v="1178.8700000000001"/>
    <n v="1249.75"/>
    <n v="689.44"/>
    <m/>
    <s v="28/10/2026"/>
    <x v="1"/>
    <n v="1806.47"/>
    <b v="0"/>
    <x v="12"/>
    <x v="3"/>
    <s v="ATIVO"/>
    <s v="11031"/>
  </r>
  <r>
    <x v="1049"/>
    <x v="5"/>
    <s v="LEVE"/>
    <n v="2024"/>
    <x v="0"/>
    <x v="14"/>
    <s v="NORTE"/>
    <s v="GABRIEL ARAUJO MENESES"/>
    <s v="INSTALADOR MULTSKILL"/>
    <s v="R$ 1.730,00"/>
    <n v="584"/>
    <n v="808.54"/>
    <n v="1329.8500000000001"/>
    <m/>
    <s v="16/11/2026"/>
    <x v="1"/>
    <n v="1730"/>
    <b v="0"/>
    <x v="10"/>
    <x v="3"/>
    <s v="ATIVO"/>
    <s v="11011"/>
  </r>
  <r>
    <x v="1050"/>
    <x v="5"/>
    <s v="LEVE"/>
    <n v="2024"/>
    <x v="0"/>
    <x v="14"/>
    <s v="NORTE"/>
    <s v="SAMUEL ANDRADE DO AMARAL"/>
    <s v="INSTALADOR MULTSKILL"/>
    <s v="R$ 1.806,47"/>
    <n v="1062.8399999999999"/>
    <n v="1300.1500000000001"/>
    <n v="545.12"/>
    <m/>
    <s v="28/10/2026"/>
    <x v="1"/>
    <n v="1806.47"/>
    <b v="0"/>
    <x v="12"/>
    <x v="3"/>
    <s v="ATIVO"/>
    <s v="11011"/>
  </r>
  <r>
    <x v="1051"/>
    <x v="5"/>
    <s v="LEVE"/>
    <n v="2024"/>
    <x v="0"/>
    <x v="14"/>
    <s v="NORTE"/>
    <s v="RAFAEL ANASTACIO SILVA"/>
    <s v="INSTALADOR MULTSKILL"/>
    <s v="R$ 1.806,47"/>
    <n v="1162.1599999999999"/>
    <n v="1267.82"/>
    <n v="745.27"/>
    <m/>
    <s v="28/10/2026"/>
    <x v="1"/>
    <n v="1806.47"/>
    <b v="0"/>
    <x v="12"/>
    <x v="3"/>
    <s v="ATIVO"/>
    <s v="11011"/>
  </r>
  <r>
    <x v="1052"/>
    <x v="5"/>
    <s v="LEVE"/>
    <n v="2024"/>
    <x v="0"/>
    <x v="14"/>
    <s v="NORTE"/>
    <s v="ALAN GLORIA MONIS"/>
    <s v="INSTALADOR MULTSKILL"/>
    <s v="R$ 1.806,47"/>
    <n v="1167.1200000000001"/>
    <n v="1385.97"/>
    <n v="522"/>
    <m/>
    <s v="28/10/2026"/>
    <x v="1"/>
    <n v="1806.47"/>
    <b v="0"/>
    <x v="12"/>
    <x v="3"/>
    <s v="ATIVO"/>
    <s v="11011"/>
  </r>
  <r>
    <x v="1053"/>
    <x v="5"/>
    <s v="LEVE"/>
    <n v="2024"/>
    <x v="0"/>
    <x v="14"/>
    <s v="NORTE"/>
    <s v="CASA CLIENTE VIVO PARAGOMINAS"/>
    <s v="PARCEIRO"/>
    <s v="R$ 1.806,47"/>
    <n v="198.54"/>
    <n v="0"/>
    <n v="209.22"/>
    <m/>
    <s v="28/10/2026"/>
    <x v="1"/>
    <n v="1806.47"/>
    <b v="0"/>
    <x v="12"/>
    <x v="3"/>
    <s v="SINISTRO"/>
    <s v="11015"/>
  </r>
  <r>
    <x v="1054"/>
    <x v="5"/>
    <s v="LEVE"/>
    <n v="2024"/>
    <x v="0"/>
    <x v="14"/>
    <s v="NORTE"/>
    <s v="ALTAY JULLIO SALES FONTENELE"/>
    <s v="INSTALADOR MULTSKILL"/>
    <s v="R$ 1.806,47"/>
    <n v="1165.42"/>
    <n v="1518.66"/>
    <n v="682.17"/>
    <m/>
    <s v="28/10/2026"/>
    <x v="1"/>
    <n v="1806.47"/>
    <b v="0"/>
    <x v="12"/>
    <x v="3"/>
    <s v="ATIVO"/>
    <s v="11011"/>
  </r>
  <r>
    <x v="1055"/>
    <x v="5"/>
    <s v="LEVE"/>
    <n v="2024"/>
    <x v="0"/>
    <x v="14"/>
    <s v="NORTE"/>
    <s v="MARCIO DE SOUSA CONCEICAO"/>
    <s v="INSTALADOR MULTSKILL"/>
    <s v="R$ 1.730,00"/>
    <n v="1286.26"/>
    <n v="1541.08"/>
    <n v="958.03"/>
    <m/>
    <s v="23/11/2026"/>
    <x v="1"/>
    <n v="1730"/>
    <b v="0"/>
    <x v="10"/>
    <x v="3"/>
    <s v="ATIVO"/>
    <s v="11011"/>
  </r>
  <r>
    <x v="1056"/>
    <x v="5"/>
    <s v="LEVE"/>
    <n v="2024"/>
    <x v="0"/>
    <x v="14"/>
    <s v="NORTE"/>
    <s v="CASSIOS CLAY VELASCO OLIVEIRA"/>
    <s v="INSTALADOR MULTSKILL"/>
    <s v="R$ 1.730,00"/>
    <n v="909.99"/>
    <n v="1374.1700000000003"/>
    <n v="430.96000000000004"/>
    <m/>
    <s v="10/11/2026"/>
    <x v="1"/>
    <n v="1730"/>
    <b v="0"/>
    <x v="10"/>
    <x v="3"/>
    <s v="ATIVO"/>
    <s v="11011"/>
  </r>
  <r>
    <x v="1057"/>
    <x v="25"/>
    <s v="UTILITARIO"/>
    <n v="2024"/>
    <x v="1"/>
    <x v="14"/>
    <s v="NORTE"/>
    <s v="ADAIR JOSE COSTA DOS REIS"/>
    <s v="CABISTA DE FTTX"/>
    <s v="R$ 2.222,74"/>
    <n v="920"/>
    <n v="1068.8900000000001"/>
    <n v="639.86"/>
    <m/>
    <s v="19/01/2027"/>
    <x v="1"/>
    <n v="2222.7399999999998"/>
    <b v="0"/>
    <x v="1"/>
    <x v="2"/>
    <s v="ATIVO"/>
    <s v="11021"/>
  </r>
  <r>
    <x v="1058"/>
    <x v="5"/>
    <s v="LEVE"/>
    <n v="2024"/>
    <x v="0"/>
    <x v="14"/>
    <s v="NORTE"/>
    <s v="WENDER BARBOSA FERREIRA"/>
    <s v="INSTALADOR MULTSKILL"/>
    <s v="R$ 1.806,47"/>
    <n v="1477.99"/>
    <n v="353.94"/>
    <n v="620.01"/>
    <m/>
    <s v="28/10/2026"/>
    <x v="1"/>
    <n v="1806.47"/>
    <b v="0"/>
    <x v="12"/>
    <x v="3"/>
    <s v="ATIVO"/>
    <s v="11011"/>
  </r>
  <r>
    <x v="1059"/>
    <x v="5"/>
    <s v="LEVE"/>
    <n v="2024"/>
    <x v="0"/>
    <x v="14"/>
    <s v="NORTE"/>
    <s v="MAIKON DE OLIVEIRA SILVA"/>
    <s v="INSTALADOR MULTSKILL"/>
    <s v="R$ 1.806,47"/>
    <n v="1339.92"/>
    <n v="1601.98"/>
    <n v="743.98"/>
    <m/>
    <s v="28/10/2026"/>
    <x v="1"/>
    <n v="1806.47"/>
    <b v="0"/>
    <x v="12"/>
    <x v="3"/>
    <s v="ATIVO"/>
    <s v="11011"/>
  </r>
  <r>
    <x v="1060"/>
    <x v="5"/>
    <s v="LEVE"/>
    <n v="2024"/>
    <x v="0"/>
    <x v="14"/>
    <s v="NORTE"/>
    <s v="JOSUE BORGES SOUSA"/>
    <s v="INSTALADOR MULTSKILL"/>
    <s v="R$ 1.730,00"/>
    <n v="1163"/>
    <n v="1315.49"/>
    <n v="664"/>
    <m/>
    <s v="15/11/2026"/>
    <x v="1"/>
    <n v="1730"/>
    <b v="0"/>
    <x v="10"/>
    <x v="3"/>
    <s v="ATIVO"/>
    <s v="11011"/>
  </r>
  <r>
    <x v="1061"/>
    <x v="5"/>
    <s v="LEVE"/>
    <n v="2024"/>
    <x v="0"/>
    <x v="14"/>
    <s v="NORTE"/>
    <s v="FRANCISCO ALVES DE MORAES"/>
    <s v="INSTALADOR MULTSKILL"/>
    <s v="R$ 1.730,00"/>
    <n v="1231.71"/>
    <n v="1549.88"/>
    <n v="751.97"/>
    <m/>
    <s v="10/11/2026"/>
    <x v="1"/>
    <n v="1730"/>
    <b v="0"/>
    <x v="10"/>
    <x v="3"/>
    <s v="ATIVO"/>
    <s v="11011"/>
  </r>
  <r>
    <x v="1062"/>
    <x v="5"/>
    <s v="LEVE"/>
    <n v="2024"/>
    <x v="0"/>
    <x v="14"/>
    <s v="NORTE"/>
    <s v="MARCOS JOSE EUGENIO PRAZERES ROCHA FILHO"/>
    <s v="INSTALADOR MULTSKILL"/>
    <s v="R$ 1.806,47"/>
    <n v="920"/>
    <n v="1177.2600000000002"/>
    <n v="832.52"/>
    <m/>
    <s v="28/10/2026"/>
    <x v="1"/>
    <n v="1806.47"/>
    <b v="0"/>
    <x v="12"/>
    <x v="3"/>
    <s v="ATIVO"/>
    <s v="11011"/>
  </r>
  <r>
    <x v="1063"/>
    <x v="5"/>
    <s v="LEVE"/>
    <n v="2024"/>
    <x v="0"/>
    <x v="14"/>
    <s v="NORTE"/>
    <s v="DELSON LUIS SILVEIRA DA SILVA JUNIOR"/>
    <s v="INSTALADOR MULTSKILL"/>
    <s v="R$ 1.806,47"/>
    <n v="796.8"/>
    <n v="1188.5500000000002"/>
    <n v="580.14"/>
    <m/>
    <s v="28/10/2026"/>
    <x v="1"/>
    <n v="1806.47"/>
    <b v="0"/>
    <x v="12"/>
    <x v="3"/>
    <s v="ATIVO"/>
    <s v="11011"/>
  </r>
  <r>
    <x v="1064"/>
    <x v="5"/>
    <s v="LEVE"/>
    <n v="2024"/>
    <x v="0"/>
    <x v="14"/>
    <s v="NORTE"/>
    <s v="PAULO VICTOR BEZERRA GUEDES"/>
    <s v="INST MULTI SKILL"/>
    <s v="R$ 1.806,47"/>
    <n v="879.99"/>
    <n v="948.98"/>
    <n v="679.96"/>
    <m/>
    <s v="28/10/2026"/>
    <x v="1"/>
    <n v="1806.47"/>
    <b v="0"/>
    <x v="12"/>
    <x v="3"/>
    <s v="ATIVO"/>
    <s v="11011"/>
  </r>
  <r>
    <x v="1065"/>
    <x v="5"/>
    <s v="LEVE"/>
    <n v="2024"/>
    <x v="0"/>
    <x v="14"/>
    <s v="NORTE"/>
    <s v="RODRIGO DA CUNHA PINTO"/>
    <s v="INSTALADOR MULTSKILL"/>
    <s v="R$ 1.730,00"/>
    <n v="927.83"/>
    <n v="857.55"/>
    <n v="470"/>
    <m/>
    <s v="15/11/2026"/>
    <x v="1"/>
    <n v="1730"/>
    <b v="0"/>
    <x v="10"/>
    <x v="3"/>
    <s v="ATIVO"/>
    <s v="11011"/>
  </r>
  <r>
    <x v="1066"/>
    <x v="5"/>
    <s v="LEVE"/>
    <n v="2024"/>
    <x v="0"/>
    <x v="14"/>
    <s v="NORTE"/>
    <s v="LEONARDO DA CONCEICAO DA SILVA GONCALVES JUNIOR"/>
    <s v="INSTALADOR MULTSKILL"/>
    <s v="R$ 1.806,47"/>
    <n v="887.77"/>
    <n v="1525.8500000000001"/>
    <n v="621.97"/>
    <m/>
    <s v="28/10/2026"/>
    <x v="1"/>
    <n v="1806.47"/>
    <b v="0"/>
    <x v="12"/>
    <x v="3"/>
    <s v="ATIVO"/>
    <s v="11011"/>
  </r>
  <r>
    <x v="1067"/>
    <x v="5"/>
    <s v="LEVE"/>
    <n v="2024"/>
    <x v="0"/>
    <x v="14"/>
    <s v="NORTE"/>
    <s v="JOSE BRAZ FONSECA DA SILVA"/>
    <s v="CABISTA DE FTTX"/>
    <s v="R$ 1.730,00"/>
    <n v="904.21"/>
    <n v="1017.04"/>
    <n v="527.1"/>
    <m/>
    <s v="23/11/2026"/>
    <x v="1"/>
    <n v="1730"/>
    <b v="0"/>
    <x v="10"/>
    <x v="3"/>
    <s v="ATIVO"/>
    <s v="11021"/>
  </r>
  <r>
    <x v="1068"/>
    <x v="5"/>
    <s v="LEVE"/>
    <n v="2024"/>
    <x v="0"/>
    <x v="14"/>
    <s v="NORTE"/>
    <s v="SANDRO MILANSKI"/>
    <s v="INSTALADOR MULTSKILL"/>
    <s v="R$ 1.806,47"/>
    <n v="1289"/>
    <n v="1580.67"/>
    <n v="705.82"/>
    <m/>
    <s v="28/10/2026"/>
    <x v="1"/>
    <n v="1806.47"/>
    <b v="0"/>
    <x v="12"/>
    <x v="3"/>
    <s v="ATIVO"/>
    <s v="11011"/>
  </r>
  <r>
    <x v="1069"/>
    <x v="5"/>
    <s v="LEVE"/>
    <n v="2024"/>
    <x v="0"/>
    <x v="14"/>
    <s v="NORTE"/>
    <s v="LEANDRO DE MENEZES OLIVEIRA"/>
    <s v="CABISTA DE FTTX"/>
    <s v="R$ 1.730,00"/>
    <n v="1177.31"/>
    <n v="1237.8"/>
    <n v="1158.21"/>
    <m/>
    <s v="11/11/2026"/>
    <x v="1"/>
    <n v="1730"/>
    <b v="0"/>
    <x v="10"/>
    <x v="3"/>
    <s v="ATIVO"/>
    <s v="11021"/>
  </r>
  <r>
    <x v="1070"/>
    <x v="5"/>
    <s v="LEVE"/>
    <n v="2024"/>
    <x v="0"/>
    <x v="14"/>
    <s v="NORTE"/>
    <s v="JOSE FRANCISCO DA SILVA SANTOS"/>
    <s v="INSTALADOR MULTSKILL"/>
    <s v="R$ 1.806,47"/>
    <n v="1226.9299999999998"/>
    <n v="1669.12"/>
    <n v="1030.94"/>
    <m/>
    <s v="28/10/2026"/>
    <x v="1"/>
    <n v="1806.47"/>
    <b v="0"/>
    <x v="12"/>
    <x v="3"/>
    <s v="ATIVO"/>
    <s v="11011"/>
  </r>
  <r>
    <x v="1071"/>
    <x v="5"/>
    <s v="LEVE"/>
    <n v="2024"/>
    <x v="0"/>
    <x v="14"/>
    <s v="NORTE"/>
    <s v="NILTON SA DE SOUSA"/>
    <s v="INST MULTI SKILL"/>
    <s v="R$ 1.730,00"/>
    <n v="890.78"/>
    <n v="1091.04"/>
    <n v="585.76"/>
    <m/>
    <s v="22/11/2026"/>
    <x v="1"/>
    <n v="1730"/>
    <b v="0"/>
    <x v="10"/>
    <x v="3"/>
    <s v="ATIVO"/>
    <s v="11011"/>
  </r>
  <r>
    <x v="1072"/>
    <x v="5"/>
    <s v="LEVE"/>
    <n v="2024"/>
    <x v="0"/>
    <x v="14"/>
    <s v="NORTE"/>
    <s v="WANDER DA CUNHA MACHADO"/>
    <s v="INSTALADOR MULTSKILL"/>
    <s v="R$ 1.806,47"/>
    <n v="1229.33"/>
    <n v="1583.6399999999999"/>
    <n v="684"/>
    <m/>
    <s v="28/10/2026"/>
    <x v="1"/>
    <n v="1806.47"/>
    <b v="0"/>
    <x v="12"/>
    <x v="3"/>
    <s v="ATIVO"/>
    <s v="11011"/>
  </r>
  <r>
    <x v="1073"/>
    <x v="5"/>
    <s v="LEVE"/>
    <n v="2024"/>
    <x v="0"/>
    <x v="14"/>
    <s v="NORTE"/>
    <s v="CASA CLIENTE VIVO ANANINDEUA"/>
    <s v="PARCEIRO"/>
    <s v="R$ 1.730,00"/>
    <n v="1242.0800000000002"/>
    <n v="1523.1399999999999"/>
    <n v="641.4"/>
    <m/>
    <s v="22/11/2026"/>
    <x v="1"/>
    <n v="1730"/>
    <b v="0"/>
    <x v="10"/>
    <x v="3"/>
    <s v="MANUTENÇÃO"/>
    <s v="11011"/>
  </r>
  <r>
    <x v="1074"/>
    <x v="5"/>
    <s v="LEVE"/>
    <n v="2024"/>
    <x v="0"/>
    <x v="14"/>
    <s v="NORTE"/>
    <s v="W NET COM VC"/>
    <s v="PARCEIRO"/>
    <s v="R$ 1.730,00"/>
    <s v=""/>
    <s v=""/>
    <s v=""/>
    <m/>
    <s v="22/11/2026"/>
    <x v="1"/>
    <n v="1730"/>
    <b v="0"/>
    <x v="10"/>
    <x v="3"/>
    <s v="ATIVO"/>
    <s v="15031"/>
  </r>
  <r>
    <x v="1075"/>
    <x v="5"/>
    <s v="LEVE"/>
    <n v="2024"/>
    <x v="0"/>
    <x v="14"/>
    <s v="NORTE"/>
    <s v="CASA CLIENTE VIVO ANANINDEUA"/>
    <s v="PARCEIRO"/>
    <s v="R$ 1.730,00"/>
    <n v="802.18000000000006"/>
    <n v="609.61"/>
    <n v="0"/>
    <m/>
    <s v="22/11/2026"/>
    <x v="1"/>
    <n v="1730"/>
    <b v="0"/>
    <x v="10"/>
    <x v="3"/>
    <s v="RESERVADO"/>
    <s v="11011"/>
  </r>
  <r>
    <x v="1076"/>
    <x v="5"/>
    <s v="LEVE"/>
    <n v="2024"/>
    <x v="0"/>
    <x v="14"/>
    <s v="NORTE"/>
    <s v="JEREMIAS OLIVEIRA DA SILVA"/>
    <s v="INSTALADOR MULTSKILL"/>
    <s v="R$ 1.730,00"/>
    <n v="1165.8399999999999"/>
    <n v="1078.68"/>
    <n v="539.09"/>
    <m/>
    <s v="15/11/2026"/>
    <x v="1"/>
    <n v="1730"/>
    <b v="0"/>
    <x v="10"/>
    <x v="3"/>
    <s v="ATIVO"/>
    <s v="11011"/>
  </r>
  <r>
    <x v="1077"/>
    <x v="5"/>
    <s v="LEVE"/>
    <n v="2024"/>
    <x v="0"/>
    <x v="14"/>
    <s v="NORTE"/>
    <s v="JOSE AILTON MIRANDA"/>
    <s v="INSTALADOR MULTSKILL"/>
    <s v="R$ 1.730,00"/>
    <n v="592.90000000000009"/>
    <n v="423.76"/>
    <n v="457.09"/>
    <m/>
    <s v="28/11/2026"/>
    <x v="1"/>
    <n v="1730"/>
    <b v="0"/>
    <x v="10"/>
    <x v="3"/>
    <s v="ATIVO"/>
    <s v="11011"/>
  </r>
  <r>
    <x v="1078"/>
    <x v="5"/>
    <s v="LEVE"/>
    <n v="2024"/>
    <x v="0"/>
    <x v="14"/>
    <s v="NORTE"/>
    <s v="EDIVALDO BARROS DA COSTA"/>
    <s v="INSTALADOR MULTSKILL"/>
    <s v="R$ 1.806,47"/>
    <n v="1196.95"/>
    <n v="1769.98"/>
    <n v="787.96"/>
    <m/>
    <s v="28/10/2026"/>
    <x v="1"/>
    <n v="1806.47"/>
    <b v="0"/>
    <x v="12"/>
    <x v="3"/>
    <s v="ATIVO"/>
    <s v="11011"/>
  </r>
  <r>
    <x v="1079"/>
    <x v="5"/>
    <s v="LEVE"/>
    <n v="2024"/>
    <x v="0"/>
    <x v="14"/>
    <s v="NORTE"/>
    <s v="DARLISSON MOTA FERNANDES"/>
    <s v="INST MULTI SKILL"/>
    <s v="R$ 1.806,47"/>
    <n v="1329.56"/>
    <n v="1522"/>
    <n v="734"/>
    <m/>
    <s v="28/10/2026"/>
    <x v="1"/>
    <n v="1806.47"/>
    <b v="0"/>
    <x v="12"/>
    <x v="3"/>
    <s v="ATIVO"/>
    <s v="11011"/>
  </r>
  <r>
    <x v="1080"/>
    <x v="45"/>
    <s v="LEVE"/>
    <n v="2018"/>
    <x v="2"/>
    <x v="14"/>
    <s v="NORTE"/>
    <s v="WALDINEY CASTRO MACIEL"/>
    <s v="COORDENADOR DE TELECOM II"/>
    <s v="R$ 900,00"/>
    <n v="920"/>
    <n v="1272.3600000000001"/>
    <n v="460"/>
    <m/>
    <s v="01/01/2030"/>
    <x v="1"/>
    <n v="900"/>
    <b v="0"/>
    <x v="1"/>
    <x v="1"/>
    <s v="ATIVO"/>
    <s v="11015"/>
  </r>
  <r>
    <x v="1081"/>
    <x v="5"/>
    <s v="LEVE"/>
    <n v="2024"/>
    <x v="0"/>
    <x v="14"/>
    <s v="NORTE"/>
    <s v="MATHEUS GUIMARAES MARQUES"/>
    <s v="INSTALADOR MULTSKILL"/>
    <s v="R$ 1.806,47"/>
    <n v="798.78"/>
    <n v="1097.93"/>
    <n v="635"/>
    <m/>
    <s v="28/10/2026"/>
    <x v="1"/>
    <n v="1806.47"/>
    <b v="0"/>
    <x v="12"/>
    <x v="3"/>
    <s v="ATIVO"/>
    <s v="11011"/>
  </r>
  <r>
    <x v="1082"/>
    <x v="73"/>
    <s v="DELIVERY"/>
    <n v="2023"/>
    <x v="8"/>
    <x v="14"/>
    <s v="NORTE"/>
    <s v="ANDRE RODRIGUES BEZERRA"/>
    <s v="MOTORISTA II"/>
    <s v="R$ 7.236,00"/>
    <n v="4453.51"/>
    <n v="9980.2100000000009"/>
    <n v="0"/>
    <m/>
    <s v="02/04/2029"/>
    <x v="1"/>
    <n v="7236"/>
    <b v="0"/>
    <x v="7"/>
    <x v="4"/>
    <s v="ATIVO"/>
    <s v="99568"/>
  </r>
  <r>
    <x v="1083"/>
    <x v="25"/>
    <s v="UTILITARIO"/>
    <n v="2024"/>
    <x v="1"/>
    <x v="14"/>
    <s v="NORTE"/>
    <s v="IMPLANTACAO VIVO ANANINDEUA"/>
    <s v="PARCEIRO"/>
    <s v="R$ 2.222,74"/>
    <n v="595.33000000000004"/>
    <n v="1598.4499999999998"/>
    <n v="1304.2900000000002"/>
    <m/>
    <s v="05/01/2027"/>
    <x v="1"/>
    <n v="2222.7399999999998"/>
    <b v="0"/>
    <x v="1"/>
    <x v="2"/>
    <s v="RESERVADO"/>
    <s v="11031"/>
  </r>
  <r>
    <x v="1084"/>
    <x v="5"/>
    <s v="LEVE"/>
    <n v="2024"/>
    <x v="0"/>
    <x v="14"/>
    <s v="NORTE"/>
    <s v="CASA CLIENTE VIVO ANANINDEUA"/>
    <s v="PARCEIRO"/>
    <s v="R$ 1.806,47"/>
    <n v="1253.24"/>
    <n v="1197.33"/>
    <n v="206.31"/>
    <m/>
    <s v="28/10/2026"/>
    <x v="1"/>
    <n v="1806.47"/>
    <b v="0"/>
    <x v="12"/>
    <x v="3"/>
    <s v="SINISTRO"/>
    <s v="11011"/>
  </r>
  <r>
    <x v="1085"/>
    <x v="25"/>
    <s v="UTILITARIO"/>
    <n v="2024"/>
    <x v="1"/>
    <x v="14"/>
    <s v="NORTE"/>
    <s v="THIAGO GOIS PEDROSA"/>
    <s v="CABISTA DE FTTX"/>
    <s v="R$ 2.222,74"/>
    <n v="919.94"/>
    <n v="985"/>
    <n v="689.99"/>
    <m/>
    <s v="15/01/2027"/>
    <x v="1"/>
    <n v="2222.7399999999998"/>
    <b v="0"/>
    <x v="1"/>
    <x v="2"/>
    <s v="ATIVO"/>
    <s v="11021"/>
  </r>
  <r>
    <x v="1086"/>
    <x v="5"/>
    <s v="LEVE"/>
    <n v="2024"/>
    <x v="0"/>
    <x v="14"/>
    <s v="NORTE"/>
    <s v="EMANUEL MONTEIRO DE LIMA JUNIOR"/>
    <s v="INSTALADOR MULTSKILL"/>
    <s v="R$ 1.806,47"/>
    <n v="1029.1300000000001"/>
    <n v="1375.4399999999998"/>
    <n v="711.99"/>
    <m/>
    <s v="28/10/2026"/>
    <x v="1"/>
    <n v="1806.47"/>
    <b v="0"/>
    <x v="12"/>
    <x v="3"/>
    <s v="ATIVO"/>
    <s v="11011"/>
  </r>
  <r>
    <x v="1087"/>
    <x v="5"/>
    <s v="LEVE"/>
    <n v="2024"/>
    <x v="0"/>
    <x v="14"/>
    <s v="NORTE"/>
    <s v="JORGE ANTONIO DA SILVA JUNIOR"/>
    <s v="INST MULTI SKILL"/>
    <s v="R$ 1.806,47"/>
    <n v="1157.73"/>
    <n v="693.15"/>
    <n v="150"/>
    <m/>
    <s v="28/10/2026"/>
    <x v="1"/>
    <n v="1806.47"/>
    <b v="0"/>
    <x v="12"/>
    <x v="3"/>
    <s v="ATIVO"/>
    <s v="11011"/>
  </r>
  <r>
    <x v="1088"/>
    <x v="5"/>
    <s v="LEVE"/>
    <n v="2025"/>
    <x v="1"/>
    <x v="14"/>
    <s v="NORTE"/>
    <s v="HAROLDO DOS SANTOS SOUSA REIS JUNIOR"/>
    <s v="SUPERVISOR DE FTTX"/>
    <s v="R$ 1.730,00"/>
    <n v="1242.33"/>
    <n v="1511.84"/>
    <n v="600.56999999999994"/>
    <m/>
    <s v="05/06/2027"/>
    <x v="1"/>
    <n v="1832.6"/>
    <b v="0"/>
    <x v="5"/>
    <x v="2"/>
    <s v="ATIVO"/>
    <s v="11015"/>
  </r>
  <r>
    <x v="1089"/>
    <x v="5"/>
    <s v="LEVE"/>
    <n v="2024"/>
    <x v="0"/>
    <x v="14"/>
    <s v="NORTE"/>
    <s v="ELTON SANTOS REIS"/>
    <s v="INSTALADOR MULTSKILL"/>
    <s v="R$ 1.806,47"/>
    <n v="1164.29"/>
    <n v="1335.33"/>
    <n v="576.11999999999989"/>
    <m/>
    <s v="28/10/2026"/>
    <x v="1"/>
    <n v="1806.47"/>
    <b v="0"/>
    <x v="12"/>
    <x v="3"/>
    <s v="ATIVO"/>
    <s v="11011"/>
  </r>
  <r>
    <x v="1090"/>
    <x v="5"/>
    <s v="LEVE"/>
    <n v="2024"/>
    <x v="0"/>
    <x v="14"/>
    <s v="NORTE"/>
    <s v="SAMUEL VILARINS CANAVIEIRA"/>
    <s v="INSTALADOR MULTSKILL"/>
    <s v="R$ 1.730,00"/>
    <n v="1101.03"/>
    <n v="1255.21"/>
    <n v="602"/>
    <m/>
    <s v="15/11/2026"/>
    <x v="1"/>
    <n v="1730"/>
    <b v="0"/>
    <x v="10"/>
    <x v="3"/>
    <s v="ATIVO"/>
    <s v="11011"/>
  </r>
  <r>
    <x v="1091"/>
    <x v="5"/>
    <s v="LEVE"/>
    <n v="2024"/>
    <x v="0"/>
    <x v="14"/>
    <s v="NORTE"/>
    <s v="RUBENS MANASSES PINHEIRO"/>
    <s v="INSTALADOR MULTSKILL"/>
    <s v="R$ 1.730,00"/>
    <n v="1280.4699999999998"/>
    <n v="1577.5600000000002"/>
    <n v="706"/>
    <m/>
    <s v="23/11/2026"/>
    <x v="1"/>
    <n v="1730"/>
    <b v="0"/>
    <x v="10"/>
    <x v="3"/>
    <s v="ATIVO"/>
    <s v="11011"/>
  </r>
  <r>
    <x v="1092"/>
    <x v="25"/>
    <s v="UTILITARIO"/>
    <n v="2024"/>
    <x v="1"/>
    <x v="14"/>
    <s v="NORTE"/>
    <s v="W NET COM VC"/>
    <s v="PARCEIRO"/>
    <s v="R$ 2.214,09"/>
    <s v=""/>
    <s v=""/>
    <s v=""/>
    <m/>
    <s v="14/12/2026"/>
    <x v="1"/>
    <n v="2214.09"/>
    <b v="0"/>
    <x v="11"/>
    <x v="3"/>
    <s v="ATIVO"/>
    <s v="15031"/>
  </r>
  <r>
    <x v="1093"/>
    <x v="5"/>
    <s v="LEVE"/>
    <n v="2024"/>
    <x v="0"/>
    <x v="14"/>
    <s v="NORTE"/>
    <s v="LEANDRO ALMEIDA LEAL"/>
    <s v="INSTALADOR MULTSKILL"/>
    <s v="R$ 1.730,00"/>
    <n v="1141.8899999999999"/>
    <n v="1212.7600000000002"/>
    <n v="540.66000000000008"/>
    <m/>
    <s v="23/11/2026"/>
    <x v="1"/>
    <n v="1730"/>
    <b v="0"/>
    <x v="10"/>
    <x v="3"/>
    <s v="ATIVO"/>
    <s v="11011"/>
  </r>
  <r>
    <x v="1094"/>
    <x v="5"/>
    <s v="LEVE"/>
    <n v="2024"/>
    <x v="0"/>
    <x v="14"/>
    <s v="NORTE"/>
    <s v="ROBSON MONTEIRO RIBEIRO"/>
    <s v="INSTALADOR MULTSKILL"/>
    <s v="R$ 1.730,00"/>
    <n v="1150.54"/>
    <n v="1325.3000000000002"/>
    <n v="455.27000000000004"/>
    <m/>
    <s v="15/11/2026"/>
    <x v="1"/>
    <n v="1730"/>
    <b v="0"/>
    <x v="10"/>
    <x v="3"/>
    <s v="ATIVO"/>
    <s v="11011"/>
  </r>
  <r>
    <x v="1095"/>
    <x v="5"/>
    <s v="LEVE"/>
    <n v="2024"/>
    <x v="0"/>
    <x v="14"/>
    <s v="NORTE"/>
    <s v="JOSE FERNANDO ALVES DOS SANTOS"/>
    <s v="INSTALADOR MULTSKILL"/>
    <s v="R$ 1.806,47"/>
    <n v="1229.97"/>
    <n v="1645.45"/>
    <n v="683.02"/>
    <m/>
    <s v="28/10/2026"/>
    <x v="1"/>
    <n v="1806.47"/>
    <b v="0"/>
    <x v="12"/>
    <x v="3"/>
    <s v="ATIVO"/>
    <s v="11011"/>
  </r>
  <r>
    <x v="1096"/>
    <x v="5"/>
    <s v="LEVE"/>
    <n v="2024"/>
    <x v="0"/>
    <x v="14"/>
    <s v="NORTE"/>
    <s v="RENATO VIANA CARVALHO"/>
    <s v="INSTALADOR MULTSKILL"/>
    <s v="R$ 1.730,00"/>
    <n v="1286.33"/>
    <n v="1458.94"/>
    <n v="739.73"/>
    <m/>
    <s v="11/11/2026"/>
    <x v="1"/>
    <n v="1730"/>
    <b v="0"/>
    <x v="10"/>
    <x v="3"/>
    <s v="ATIVO"/>
    <s v="11011"/>
  </r>
  <r>
    <x v="1097"/>
    <x v="5"/>
    <s v="LEVE"/>
    <n v="2025"/>
    <x v="1"/>
    <x v="14"/>
    <s v="NORTE"/>
    <s v="REGIANE DO SOCORRO CABRAL SERRAO"/>
    <s v="TECNICO DE SEGURANCA DO TRABALHO JR"/>
    <s v="R$ 1.730,00"/>
    <n v="611.65"/>
    <n v="848.23"/>
    <n v="420.64"/>
    <m/>
    <s v="23/05/2027"/>
    <x v="1"/>
    <n v="1824.76"/>
    <b v="0"/>
    <x v="4"/>
    <x v="2"/>
    <s v="ATIVO"/>
    <s v="99678"/>
  </r>
  <r>
    <x v="1098"/>
    <x v="5"/>
    <s v="LEVE"/>
    <n v="2024"/>
    <x v="0"/>
    <x v="14"/>
    <s v="NORTE"/>
    <s v="PAULO HENRIQUE SANTOS MARVAO"/>
    <s v="INSTALADOR MULTSKILL"/>
    <s v="R$ 1.730,00"/>
    <n v="785.8"/>
    <n v="1314.09"/>
    <n v="542.86"/>
    <m/>
    <s v="11/11/2026"/>
    <x v="1"/>
    <n v="1730"/>
    <b v="0"/>
    <x v="10"/>
    <x v="3"/>
    <s v="ATIVO"/>
    <s v="11011"/>
  </r>
  <r>
    <x v="1099"/>
    <x v="5"/>
    <s v="LEVE"/>
    <n v="2024"/>
    <x v="0"/>
    <x v="14"/>
    <s v="NORTE"/>
    <s v="RAPHAEL RICARDO NASCIMENTO ALMEIDA"/>
    <s v="INSTALADOR MULTSKILL"/>
    <s v="R$ 1.730,00"/>
    <n v="1116.3200000000002"/>
    <n v="1503.01"/>
    <n v="822.89"/>
    <m/>
    <s v="10/11/2026"/>
    <x v="1"/>
    <n v="1730"/>
    <b v="0"/>
    <x v="10"/>
    <x v="3"/>
    <s v="ATIVO"/>
    <s v="11011"/>
  </r>
  <r>
    <x v="1100"/>
    <x v="5"/>
    <s v="LEVE"/>
    <n v="2025"/>
    <x v="1"/>
    <x v="14"/>
    <s v="NORTE"/>
    <s v="EDIVANDRO DA SILVA PEREIRA"/>
    <s v="ENCARREGADO DE ALMOXARIFADO"/>
    <s v="R$ 1.730,00"/>
    <n v="938.82999999999993"/>
    <n v="1293.74"/>
    <n v="552"/>
    <m/>
    <s v="22/05/2027"/>
    <x v="1"/>
    <n v="1824.76"/>
    <b v="0"/>
    <x v="4"/>
    <x v="2"/>
    <s v="ATIVO"/>
    <s v="99568"/>
  </r>
  <r>
    <x v="1101"/>
    <x v="5"/>
    <s v="LEVE"/>
    <n v="2024"/>
    <x v="0"/>
    <x v="14"/>
    <s v="NORTE"/>
    <s v="NILSON FERREIRA BRITO"/>
    <s v="INSTALADOR MULTSKILL"/>
    <s v="R$ 1.730,00"/>
    <n v="1320.58"/>
    <n v="1664.5500000000002"/>
    <n v="865.95"/>
    <m/>
    <s v="10/11/2026"/>
    <x v="1"/>
    <n v="1730"/>
    <b v="0"/>
    <x v="10"/>
    <x v="3"/>
    <s v="ATIVO"/>
    <s v="11011"/>
  </r>
  <r>
    <x v="1102"/>
    <x v="5"/>
    <s v="LEVE"/>
    <n v="2024"/>
    <x v="0"/>
    <x v="14"/>
    <s v="NORTE"/>
    <s v="DANIEL MONTEIRO FRANCO"/>
    <s v="INSTALADOR MULTSKILL"/>
    <s v="R$ 1.806,47"/>
    <n v="1096.4699999999998"/>
    <n v="1421.9499999999998"/>
    <n v="811.38000000000011"/>
    <m/>
    <s v="28/10/2026"/>
    <x v="1"/>
    <n v="1806.47"/>
    <b v="0"/>
    <x v="12"/>
    <x v="3"/>
    <s v="ATIVO"/>
    <s v="11011"/>
  </r>
  <r>
    <x v="1103"/>
    <x v="5"/>
    <s v="LEVE"/>
    <n v="2024"/>
    <x v="0"/>
    <x v="14"/>
    <s v="NORTE"/>
    <s v="OTONIEL OLIVEIRA DE OLIVEIRA"/>
    <s v="INSTALADOR MULTSKILL"/>
    <s v="R$ 1.730,00"/>
    <n v="1403.79"/>
    <n v="1523.62"/>
    <n v="799.43999999999994"/>
    <m/>
    <s v="23/11/2026"/>
    <x v="1"/>
    <n v="1730"/>
    <b v="0"/>
    <x v="10"/>
    <x v="3"/>
    <s v="ATIVO"/>
    <s v="11011"/>
  </r>
  <r>
    <x v="1104"/>
    <x v="5"/>
    <s v="LEVE"/>
    <n v="2024"/>
    <x v="0"/>
    <x v="14"/>
    <s v="NORTE"/>
    <s v="PEDRO PAULO BARBOSA MENEZES"/>
    <s v="INSTALADOR MULTSKILL"/>
    <s v="R$ 1.730,00"/>
    <n v="840.65"/>
    <n v="969.18"/>
    <n v="643.19000000000005"/>
    <m/>
    <s v="15/11/2026"/>
    <x v="1"/>
    <n v="1730"/>
    <b v="0"/>
    <x v="10"/>
    <x v="3"/>
    <s v="PATIO"/>
    <s v="11015"/>
  </r>
  <r>
    <x v="1105"/>
    <x v="5"/>
    <s v="LEVE"/>
    <n v="2024"/>
    <x v="0"/>
    <x v="14"/>
    <s v="NORTE"/>
    <s v="CASA CLIENTE VIVO ANANINDEUA"/>
    <s v="PARCEIRO"/>
    <s v="R$ 1.730,00"/>
    <n v="1349.7500000000002"/>
    <n v="1579.9199999999998"/>
    <n v="338.53"/>
    <m/>
    <s v="15/11/2026"/>
    <x v="1"/>
    <n v="1730"/>
    <b v="0"/>
    <x v="10"/>
    <x v="3"/>
    <s v="SINISTRO"/>
    <s v="11011"/>
  </r>
  <r>
    <x v="1106"/>
    <x v="5"/>
    <s v="LEVE"/>
    <n v="2025"/>
    <x v="1"/>
    <x v="14"/>
    <s v="NORTE"/>
    <s v="MULLER RIBEIRO DOS SANTOS"/>
    <s v="SUPERVISOR DE FTTX"/>
    <s v="R$ 1.730,00"/>
    <n v="1265.97"/>
    <n v="1031.7399999999998"/>
    <n v="441.54"/>
    <m/>
    <s v="23/05/2027"/>
    <x v="1"/>
    <n v="1824.76"/>
    <b v="0"/>
    <x v="4"/>
    <x v="2"/>
    <s v="ATIVO"/>
    <s v="11015"/>
  </r>
  <r>
    <x v="1107"/>
    <x v="5"/>
    <s v="LEVE"/>
    <n v="2024"/>
    <x v="0"/>
    <x v="14"/>
    <s v="NORTE"/>
    <s v="JERONIMO FRANK PAIXAO MONTEIRO"/>
    <s v="INSTALADOR MULTSKILL"/>
    <s v="R$ 1.806,47"/>
    <n v="1168"/>
    <n v="1400"/>
    <n v="681.98"/>
    <m/>
    <s v="28/10/2026"/>
    <x v="1"/>
    <n v="1806.47"/>
    <b v="0"/>
    <x v="12"/>
    <x v="3"/>
    <s v="ATIVO"/>
    <s v="11011"/>
  </r>
  <r>
    <x v="1108"/>
    <x v="5"/>
    <s v="LEVE"/>
    <n v="2024"/>
    <x v="0"/>
    <x v="16"/>
    <s v="NORTE"/>
    <s v="NIZOMAR LIMA SOARES JUNIOR"/>
    <s v="TECNICO DE TELECOM"/>
    <s v="R$ 1.806,47"/>
    <n v="911"/>
    <n v="460"/>
    <n v="330"/>
    <m/>
    <s v="28/10/2026"/>
    <x v="1"/>
    <n v="1806.47"/>
    <b v="0"/>
    <x v="12"/>
    <x v="3"/>
    <s v="ATIVO"/>
    <s v="11011"/>
  </r>
  <r>
    <x v="1109"/>
    <x v="5"/>
    <s v="LEVE"/>
    <n v="2025"/>
    <x v="1"/>
    <x v="14"/>
    <s v="NORTE"/>
    <s v="MARCELO SOUZA DA SILVA"/>
    <s v="OFICIAL DE REDE I"/>
    <s v="R$ 1.730,00"/>
    <n v="1320"/>
    <n v="1168.08"/>
    <n v="780"/>
    <m/>
    <s v="28/05/2027"/>
    <x v="1"/>
    <n v="1832.6"/>
    <b v="0"/>
    <x v="4"/>
    <x v="2"/>
    <s v="ATIVO"/>
    <s v="19071"/>
  </r>
  <r>
    <x v="1110"/>
    <x v="25"/>
    <s v="UTILITARIO"/>
    <n v="2024"/>
    <x v="1"/>
    <x v="14"/>
    <s v="NORTE"/>
    <s v="RENILSON CARVALHO CALDAS"/>
    <s v="TECNICO DE FIBRA OPTICA I"/>
    <s v="R$ 2.214,09"/>
    <n v="1931.65"/>
    <n v="1498.32"/>
    <n v="460"/>
    <m/>
    <s v="14/12/2026"/>
    <x v="1"/>
    <n v="2214.09"/>
    <b v="0"/>
    <x v="11"/>
    <x v="3"/>
    <s v="ATIVO"/>
    <s v="11021"/>
  </r>
  <r>
    <x v="1111"/>
    <x v="5"/>
    <s v="LEVE"/>
    <n v="2024"/>
    <x v="0"/>
    <x v="14"/>
    <s v="NORTE"/>
    <s v="EDSON REGO DIAS JUNIOR"/>
    <s v="INSTALADOR MULTSKILL"/>
    <s v="R$ 1.806,47"/>
    <n v="978.86"/>
    <n v="714.07"/>
    <n v="736.91000000000008"/>
    <m/>
    <s v="28/10/2026"/>
    <x v="1"/>
    <n v="1806.47"/>
    <b v="0"/>
    <x v="12"/>
    <x v="3"/>
    <s v="ATIVO"/>
    <s v="11011"/>
  </r>
  <r>
    <x v="1112"/>
    <x v="5"/>
    <s v="LEVE"/>
    <n v="2024"/>
    <x v="0"/>
    <x v="14"/>
    <s v="NORTE"/>
    <s v="CASA CLIENTE VIVO ANANINDEUA"/>
    <s v="PARCEIRO"/>
    <s v="R$ 1.730,00"/>
    <n v="810.4899999999999"/>
    <n v="630.72"/>
    <n v="0"/>
    <m/>
    <s v="15/11/2026"/>
    <x v="1"/>
    <n v="1730"/>
    <b v="0"/>
    <x v="10"/>
    <x v="3"/>
    <s v="RESERVADO"/>
    <s v="11011"/>
  </r>
  <r>
    <x v="1113"/>
    <x v="5"/>
    <s v="LEVE"/>
    <n v="2024"/>
    <x v="0"/>
    <x v="14"/>
    <s v="NORTE"/>
    <s v="CASA CLIENTE VIVO CAPANEMA"/>
    <s v="PARCEIRO"/>
    <s v="R$ 1.730,00"/>
    <n v="1114.8800000000001"/>
    <n v="1333.97"/>
    <n v="493.61"/>
    <m/>
    <s v="11/11/2026"/>
    <x v="1"/>
    <n v="1730"/>
    <b v="0"/>
    <x v="10"/>
    <x v="3"/>
    <s v="MANUTENÇÃO"/>
    <s v="11011"/>
  </r>
  <r>
    <x v="1114"/>
    <x v="5"/>
    <s v="LEVE"/>
    <n v="2024"/>
    <x v="0"/>
    <x v="14"/>
    <s v="NORTE"/>
    <s v="MARLON DOUGLAS CASTRO MARTINS FILHO"/>
    <s v="INST MULTI SKILL"/>
    <s v="R$ 1.730,00"/>
    <n v="1367.94"/>
    <n v="1639.45"/>
    <n v="783.99"/>
    <m/>
    <s v="10/11/2026"/>
    <x v="1"/>
    <n v="1730"/>
    <b v="0"/>
    <x v="10"/>
    <x v="3"/>
    <s v="ATIVO"/>
    <s v="11011"/>
  </r>
  <r>
    <x v="1115"/>
    <x v="5"/>
    <s v="LEVE"/>
    <n v="2024"/>
    <x v="0"/>
    <x v="14"/>
    <s v="NORTE"/>
    <s v="LUCIANO PINHEIRO COSTA"/>
    <s v="INSTALADOR MULTSKILL"/>
    <s v="R$ 1.806,47"/>
    <n v="1084.49"/>
    <n v="1247.6799999999998"/>
    <n v="675.98"/>
    <m/>
    <s v="28/10/2026"/>
    <x v="1"/>
    <n v="1806.47"/>
    <b v="0"/>
    <x v="12"/>
    <x v="3"/>
    <s v="ATIVO"/>
    <s v="11011"/>
  </r>
  <r>
    <x v="1116"/>
    <x v="5"/>
    <s v="LEVE"/>
    <n v="2024"/>
    <x v="0"/>
    <x v="14"/>
    <s v="NORTE"/>
    <s v="LUAN FERREIRA DA SILVA"/>
    <s v="INSTALADOR MULTSKILL"/>
    <s v="R$ 1.730,00"/>
    <n v="1238.75"/>
    <n v="1415.6299999999999"/>
    <n v="762.93999999999994"/>
    <m/>
    <s v="16/11/2026"/>
    <x v="1"/>
    <n v="1730"/>
    <b v="0"/>
    <x v="10"/>
    <x v="3"/>
    <s v="ATIVO"/>
    <s v="11011"/>
  </r>
  <r>
    <x v="1117"/>
    <x v="5"/>
    <s v="LEVE"/>
    <n v="2024"/>
    <x v="0"/>
    <x v="14"/>
    <s v="NORTE"/>
    <s v="NATANAEL COSTA SANTOS"/>
    <s v="INSTALADOR MULTSKILL"/>
    <s v="R$ 1.730,00"/>
    <n v="1377.95"/>
    <n v="1218.5499999999997"/>
    <n v="721.77"/>
    <m/>
    <s v="16/11/2026"/>
    <x v="1"/>
    <n v="1730"/>
    <b v="0"/>
    <x v="10"/>
    <x v="3"/>
    <s v="ATIVO"/>
    <s v="11011"/>
  </r>
  <r>
    <x v="1118"/>
    <x v="5"/>
    <s v="LEVE"/>
    <n v="2024"/>
    <x v="0"/>
    <x v="14"/>
    <s v="NORTE"/>
    <s v="LEONALDO DOS SANTOS POMPEU"/>
    <s v="INST MULTI SKILL"/>
    <s v="R$ 1.806,47"/>
    <n v="1228.99"/>
    <n v="1459.92"/>
    <n v="745.87"/>
    <m/>
    <s v="28/10/2026"/>
    <x v="1"/>
    <n v="1806.47"/>
    <b v="0"/>
    <x v="12"/>
    <x v="3"/>
    <s v="ATIVO"/>
    <s v="11011"/>
  </r>
  <r>
    <x v="1119"/>
    <x v="16"/>
    <s v="LEVE"/>
    <n v="2024"/>
    <x v="1"/>
    <x v="14"/>
    <s v="NORTE"/>
    <s v="ADLER DE SOUSA LIMA"/>
    <s v="COORDENADOR DE REDE"/>
    <s v="R$ 2.010,16"/>
    <n v="2165.58"/>
    <n v="1384.2499999999998"/>
    <n v="0"/>
    <m/>
    <s v="09/11/2026"/>
    <x v="1"/>
    <n v="2114.15"/>
    <b v="0"/>
    <x v="10"/>
    <x v="3"/>
    <s v="ATIVO"/>
    <s v="11015"/>
  </r>
  <r>
    <x v="1120"/>
    <x v="55"/>
    <s v="SUV"/>
    <n v="2022"/>
    <x v="2"/>
    <x v="14"/>
    <s v="NORTE"/>
    <s v="LEIS SOUZA BARATA"/>
    <s v="GERENTE OPERACAO PL"/>
    <s v="R$ 2.000,00"/>
    <n v="970.77"/>
    <n v="1151.68"/>
    <n v="599.96"/>
    <m/>
    <s v="01/01/2030"/>
    <x v="1"/>
    <n v="2000"/>
    <b v="0"/>
    <x v="1"/>
    <x v="1"/>
    <s v="ATIVO"/>
    <s v="99538"/>
  </r>
  <r>
    <x v="1121"/>
    <x v="5"/>
    <s v="LEVE"/>
    <n v="2024"/>
    <x v="0"/>
    <x v="14"/>
    <s v="NORTE"/>
    <s v="VICTOR HUGO ROLON ALMEIDA"/>
    <s v="INSTALADOR MULTSKILL"/>
    <s v="R$ 1.806,47"/>
    <n v="1091.73"/>
    <n v="1005.7800000000001"/>
    <n v="456.59999999999991"/>
    <m/>
    <s v="28/10/2026"/>
    <x v="1"/>
    <n v="1806.47"/>
    <b v="0"/>
    <x v="12"/>
    <x v="3"/>
    <s v="ATIVO"/>
    <s v="11011"/>
  </r>
  <r>
    <x v="1122"/>
    <x v="5"/>
    <s v="LEVE"/>
    <n v="2024"/>
    <x v="0"/>
    <x v="14"/>
    <s v="NORTE"/>
    <s v="JOSE MARLON DE BRITO LIMA"/>
    <s v="SUPERVISOR DE FTTX"/>
    <s v="R$ 1.730,00"/>
    <n v="1039.8399999999999"/>
    <n v="1350.42"/>
    <n v="554.20000000000005"/>
    <m/>
    <s v="15/11/2026"/>
    <x v="1"/>
    <n v="1730"/>
    <b v="0"/>
    <x v="10"/>
    <x v="3"/>
    <s v="ATIVO"/>
    <s v="11015"/>
  </r>
  <r>
    <x v="1123"/>
    <x v="5"/>
    <s v="LEVE"/>
    <n v="2024"/>
    <x v="0"/>
    <x v="14"/>
    <s v="NORTE"/>
    <s v="-"/>
    <s v="-"/>
    <s v="R$ 1.806,47"/>
    <n v="1158.48"/>
    <n v="915.61999999999989"/>
    <n v="206.31"/>
    <m/>
    <s v="28/10/2026"/>
    <x v="1"/>
    <n v="1806.47"/>
    <b v="0"/>
    <x v="12"/>
    <x v="3"/>
    <s v="SINISTRO"/>
    <s v=""/>
  </r>
  <r>
    <x v="1124"/>
    <x v="5"/>
    <s v="LEVE"/>
    <n v="2024"/>
    <x v="0"/>
    <x v="14"/>
    <s v="NORTE"/>
    <s v="ANDERSON BARBOSA MESQUITA"/>
    <s v="INSTALADOR MULTSKILL"/>
    <s v="R$ 1.806,47"/>
    <n v="862.73"/>
    <n v="950.29"/>
    <n v="595.38"/>
    <m/>
    <s v="28/10/2026"/>
    <x v="1"/>
    <n v="1806.47"/>
    <b v="0"/>
    <x v="12"/>
    <x v="3"/>
    <s v="ATIVO"/>
    <s v="11011"/>
  </r>
  <r>
    <x v="1125"/>
    <x v="5"/>
    <s v="LEVE"/>
    <n v="2025"/>
    <x v="1"/>
    <x v="14"/>
    <s v="NORTE"/>
    <s v="SIDNEY ANDRE DAMASCENO DOS SANTOS"/>
    <s v="SUPERVISOR DE FTTX"/>
    <s v="R$ 1.730,00"/>
    <n v="1229.92"/>
    <n v="1522.94"/>
    <n v="459.99"/>
    <m/>
    <s v="23/05/2027"/>
    <x v="1"/>
    <n v="1824.76"/>
    <b v="0"/>
    <x v="4"/>
    <x v="2"/>
    <s v="ATIVO"/>
    <s v="11015"/>
  </r>
  <r>
    <x v="1126"/>
    <x v="5"/>
    <s v="LEVE"/>
    <n v="2024"/>
    <x v="0"/>
    <x v="14"/>
    <s v="NORTE"/>
    <s v="JEFFERSON SOMBRA PINHEIRO"/>
    <s v="SUPERVISOR DE MANUTENCAO II"/>
    <s v="R$ 1.806,47"/>
    <n v="884.7"/>
    <n v="2349.19"/>
    <n v="1344.53"/>
    <m/>
    <s v="28/10/2026"/>
    <x v="1"/>
    <n v="1806.47"/>
    <b v="0"/>
    <x v="12"/>
    <x v="3"/>
    <s v="ATIVO"/>
    <s v="11025"/>
  </r>
  <r>
    <x v="1127"/>
    <x v="5"/>
    <s v="LEVE"/>
    <n v="2024"/>
    <x v="0"/>
    <x v="14"/>
    <s v="NORTE"/>
    <s v="RENISON FIGUEIREDO RIBEIRO"/>
    <s v="INSTALADOR MULTSKILL"/>
    <s v="R$ 1.806,47"/>
    <n v="1330.51"/>
    <n v="1829.0800000000002"/>
    <n v="591.91"/>
    <m/>
    <s v="28/10/2026"/>
    <x v="1"/>
    <n v="1806.47"/>
    <b v="0"/>
    <x v="12"/>
    <x v="3"/>
    <s v="ATIVO"/>
    <s v="11011"/>
  </r>
  <r>
    <x v="1128"/>
    <x v="68"/>
    <s v="LEVE"/>
    <n v="2020"/>
    <x v="2"/>
    <x v="14"/>
    <s v="NORTE"/>
    <s v="ITAMAR BRITO DOS SANTOS"/>
    <s v="INSTALADOR MULTSKILL"/>
    <s v="R$ 900,00"/>
    <n v="1105.8400000000001"/>
    <n v="1334.1699999999998"/>
    <n v="567.57000000000005"/>
    <m/>
    <s v="01/01/2030"/>
    <x v="1"/>
    <n v="900"/>
    <b v="0"/>
    <x v="1"/>
    <x v="1"/>
    <s v="ATIVO"/>
    <s v="11011"/>
  </r>
  <r>
    <x v="1129"/>
    <x v="5"/>
    <s v="LEVE"/>
    <n v="2024"/>
    <x v="0"/>
    <x v="14"/>
    <s v="NORTE"/>
    <s v="CASA CLIENTE VIVO ANANINDEUA"/>
    <s v="PARCEIRO"/>
    <s v="R$ 1.806,47"/>
    <n v="1407.83"/>
    <n v="652.91"/>
    <n v="0"/>
    <m/>
    <s v="28/10/2026"/>
    <x v="1"/>
    <n v="1806.47"/>
    <b v="0"/>
    <x v="12"/>
    <x v="3"/>
    <s v="RESERVADO"/>
    <s v="11011"/>
  </r>
  <r>
    <x v="1130"/>
    <x v="25"/>
    <s v="UTILITARIO"/>
    <n v="2024"/>
    <x v="1"/>
    <x v="14"/>
    <s v="NORTE"/>
    <s v="IMPLANTACAO VIVO ANANINDEUA"/>
    <s v="PARCEIRO"/>
    <s v="R$ 2.222,74"/>
    <s v=""/>
    <s v=""/>
    <s v=""/>
    <m/>
    <s v="05/01/2027"/>
    <x v="1"/>
    <n v="2222.7399999999998"/>
    <b v="0"/>
    <x v="1"/>
    <x v="2"/>
    <s v="MANUTENÇÃO"/>
    <s v="11031"/>
  </r>
  <r>
    <x v="1131"/>
    <x v="5"/>
    <s v="LEVE"/>
    <n v="2025"/>
    <x v="1"/>
    <x v="14"/>
    <s v="NORTE"/>
    <s v="IMPLANTACAO VIVO ANANINDEUA"/>
    <s v="PARCEIRO"/>
    <s v="R$ 1.730,00"/>
    <n v="829.15"/>
    <n v="1169.0899999999999"/>
    <n v="605.09999999999991"/>
    <m/>
    <s v="20/05/2027"/>
    <x v="1"/>
    <n v="1824.76"/>
    <b v="0"/>
    <x v="4"/>
    <x v="2"/>
    <s v="MANUTENÇÃO"/>
    <s v="11031"/>
  </r>
  <r>
    <x v="1132"/>
    <x v="5"/>
    <s v="LEVE"/>
    <n v="2024"/>
    <x v="0"/>
    <x v="14"/>
    <s v="NORTE"/>
    <s v="FRANKLIM CONCEICAO DA SILVA"/>
    <s v="INSTALADOR MULTSKILL"/>
    <s v="R$ 1.806,47"/>
    <n v="943.95"/>
    <n v="1262.75"/>
    <n v="900.76"/>
    <m/>
    <s v="28/10/2026"/>
    <x v="1"/>
    <n v="1806.47"/>
    <b v="0"/>
    <x v="12"/>
    <x v="3"/>
    <s v="ATIVO"/>
    <s v="11011"/>
  </r>
  <r>
    <x v="1133"/>
    <x v="5"/>
    <s v="LEVE"/>
    <n v="2024"/>
    <x v="0"/>
    <x v="14"/>
    <s v="NORTE"/>
    <s v="GUSTAVO QUEIROZ MAGALHAES"/>
    <s v="INSTALADOR MULTSKILL"/>
    <s v="R$ 1.806,47"/>
    <n v="1185.99"/>
    <n v="1398.1299999999999"/>
    <n v="839.36"/>
    <m/>
    <s v="28/10/2026"/>
    <x v="1"/>
    <n v="1806.47"/>
    <b v="0"/>
    <x v="12"/>
    <x v="3"/>
    <s v="ATIVO"/>
    <s v="11011"/>
  </r>
  <r>
    <x v="1134"/>
    <x v="5"/>
    <s v="LEVE"/>
    <n v="2024"/>
    <x v="0"/>
    <x v="14"/>
    <s v="NORTE"/>
    <s v="FABIO RAMOS BARBOSA"/>
    <s v="INSTALADOR MULTSKILL"/>
    <s v="R$ 1.730,00"/>
    <n v="1354"/>
    <n v="1584"/>
    <n v="454"/>
    <m/>
    <s v="11/11/2026"/>
    <x v="1"/>
    <n v="1730"/>
    <b v="0"/>
    <x v="10"/>
    <x v="3"/>
    <s v="ATIVO"/>
    <s v="11011"/>
  </r>
  <r>
    <x v="1135"/>
    <x v="5"/>
    <s v="LEVE"/>
    <n v="2024"/>
    <x v="0"/>
    <x v="14"/>
    <s v="NORTE"/>
    <s v="WESLEY DA SILVA NASCIMENTO"/>
    <s v="INSTALADOR MULTSKILL"/>
    <s v="R$ 1.806,47"/>
    <n v="1104.0999999999999"/>
    <n v="1454.3500000000001"/>
    <n v="725.8"/>
    <m/>
    <s v="28/10/2026"/>
    <x v="1"/>
    <n v="1806.47"/>
    <b v="0"/>
    <x v="12"/>
    <x v="3"/>
    <s v="ATIVO"/>
    <s v="11011"/>
  </r>
  <r>
    <x v="1136"/>
    <x v="5"/>
    <s v="LEVE"/>
    <n v="2024"/>
    <x v="0"/>
    <x v="14"/>
    <s v="NORTE"/>
    <s v="WIRLEY RODRIGUES QUEIROZ"/>
    <s v="SUPERVISOR DE FTTX"/>
    <s v="R$ 1.806,47"/>
    <n v="1251.9599999999998"/>
    <n v="1106.27"/>
    <n v="531.91999999999996"/>
    <m/>
    <s v="31/12/1899"/>
    <x v="3"/>
    <n v="1806.47"/>
    <b v="0"/>
    <x v="13"/>
    <x v="0"/>
    <s v="ATIVO"/>
    <s v="11015"/>
  </r>
  <r>
    <x v="1137"/>
    <x v="5"/>
    <s v="LEVE"/>
    <n v="2024"/>
    <x v="0"/>
    <x v="14"/>
    <s v="NORTE"/>
    <s v="MARCIANO MATIAS DA SILVA"/>
    <s v="INSTALADOR MULTSKILL"/>
    <s v="R$ 1.730,00"/>
    <n v="1229.19"/>
    <n v="1451.01"/>
    <n v="746"/>
    <m/>
    <s v="11/11/2026"/>
    <x v="1"/>
    <n v="1730"/>
    <b v="0"/>
    <x v="10"/>
    <x v="3"/>
    <s v="ATIVO"/>
    <s v="11011"/>
  </r>
  <r>
    <x v="1138"/>
    <x v="23"/>
    <s v="LEVE"/>
    <n v="2023"/>
    <x v="2"/>
    <x v="14"/>
    <s v="NORTE"/>
    <s v="FABIANO PEREIRA RIBEIRO"/>
    <s v="INSTALADOR MULTSKILL"/>
    <s v="R$ 900,00"/>
    <n v="1405.43"/>
    <n v="1641.54"/>
    <n v="188.21"/>
    <m/>
    <s v="01/01/2030"/>
    <x v="1"/>
    <n v="900"/>
    <b v="0"/>
    <x v="1"/>
    <x v="1"/>
    <s v="ATIVO"/>
    <s v="11011"/>
  </r>
  <r>
    <x v="1139"/>
    <x v="5"/>
    <s v="LEVE"/>
    <n v="2025"/>
    <x v="1"/>
    <x v="14"/>
    <s v="NORTE"/>
    <s v="EVERSON EDSON DIAS DUARTE"/>
    <s v="SUPERVISOR DE FTTX"/>
    <s v="R$ 1.730,00"/>
    <n v="1030.8400000000001"/>
    <n v="1303.82"/>
    <n v="687.42"/>
    <m/>
    <s v="26/05/2027"/>
    <x v="1"/>
    <n v="1832.6"/>
    <b v="0"/>
    <x v="4"/>
    <x v="2"/>
    <s v="ATIVO"/>
    <s v="11015"/>
  </r>
  <r>
    <x v="1140"/>
    <x v="5"/>
    <s v="LEVE"/>
    <n v="2024"/>
    <x v="0"/>
    <x v="14"/>
    <s v="NORTE"/>
    <s v="MANOEL VICTOR LOPES"/>
    <s v="INSTALADOR MULTSKILL"/>
    <s v="R$ 1.730,00"/>
    <n v="1264.3900000000001"/>
    <n v="1563.71"/>
    <n v="550.83000000000004"/>
    <m/>
    <s v="25/11/2026"/>
    <x v="1"/>
    <n v="1730"/>
    <b v="0"/>
    <x v="10"/>
    <x v="3"/>
    <s v="ATIVO"/>
    <s v="11011"/>
  </r>
  <r>
    <x v="1141"/>
    <x v="5"/>
    <s v="LEVE"/>
    <n v="2024"/>
    <x v="0"/>
    <x v="14"/>
    <s v="NORTE"/>
    <s v="CASA CLIENTE VIVO ANANINDEUA"/>
    <s v="PARCEIRO"/>
    <s v="R$ 1.806,47"/>
    <n v="1100.01"/>
    <n v="768.86999999999989"/>
    <n v="202.02"/>
    <m/>
    <s v="28/10/2026"/>
    <x v="1"/>
    <n v="1806.47"/>
    <b v="0"/>
    <x v="12"/>
    <x v="3"/>
    <s v="SINISTRO (CULPABILIDADE DO CONDUTOR)"/>
    <s v="11011"/>
  </r>
  <r>
    <x v="1142"/>
    <x v="5"/>
    <s v="LEVE"/>
    <n v="2024"/>
    <x v="0"/>
    <x v="14"/>
    <s v="NORTE"/>
    <s v="EDUARDO ARAUJO FERREIRA"/>
    <s v="INSTALADOR MULTSKILL"/>
    <s v="R$ 1.806,47"/>
    <n v="1167.98"/>
    <n v="1415.98"/>
    <n v="717.55000000000007"/>
    <m/>
    <s v="28/10/2026"/>
    <x v="1"/>
    <n v="1806.47"/>
    <b v="0"/>
    <x v="12"/>
    <x v="3"/>
    <s v="ATIVO"/>
    <s v="11011"/>
  </r>
  <r>
    <x v="1143"/>
    <x v="5"/>
    <s v="LEVE"/>
    <n v="2025"/>
    <x v="1"/>
    <x v="14"/>
    <s v="NORTE"/>
    <s v="WILLIAM FERREIRA CORREIA"/>
    <s v="INSTALADOR MULTSKILL"/>
    <s v="R$ 1.823,00"/>
    <n v="1319.21"/>
    <n v="1457.5500000000002"/>
    <n v="806"/>
    <m/>
    <s v="15/07/2028"/>
    <x v="1"/>
    <n v="1928.81"/>
    <b v="0"/>
    <x v="6"/>
    <x v="5"/>
    <s v="ATIVO"/>
    <s v="11011"/>
  </r>
  <r>
    <x v="1144"/>
    <x v="5"/>
    <s v="LEVE"/>
    <n v="2025"/>
    <x v="1"/>
    <x v="14"/>
    <s v="NORTE"/>
    <s v="GILSON PAIXAO FERREIRA DE OLIVEIRA"/>
    <s v="OFICIAL DE REDE I"/>
    <s v="R$ 1.730,00"/>
    <n v="1733.23"/>
    <n v="2396"/>
    <n v="1303.78"/>
    <m/>
    <s v="22/05/2027"/>
    <x v="1"/>
    <n v="1824.76"/>
    <b v="0"/>
    <x v="4"/>
    <x v="2"/>
    <s v="ATIVO"/>
    <s v="19071"/>
  </r>
  <r>
    <x v="1145"/>
    <x v="5"/>
    <s v="LEVE"/>
    <n v="2025"/>
    <x v="1"/>
    <x v="14"/>
    <s v="NORTE"/>
    <s v="RONALDO TEIXEIRA LAMEIRA"/>
    <s v="INSTALADOR MULTSKILL"/>
    <s v="R$ 1.730,00"/>
    <n v="1163.48"/>
    <n v="1430.0700000000002"/>
    <n v="229.84"/>
    <m/>
    <s v="28/05/2027"/>
    <x v="1"/>
    <n v="1832.6"/>
    <b v="0"/>
    <x v="4"/>
    <x v="2"/>
    <s v="ATIVO"/>
    <s v="11011"/>
  </r>
  <r>
    <x v="1146"/>
    <x v="5"/>
    <s v="LEVE"/>
    <n v="2024"/>
    <x v="0"/>
    <x v="14"/>
    <s v="NORTE"/>
    <s v="DEYVIDE WAGNER FERREIRA DE OLIVEIRA"/>
    <s v="INST MULTI SKILL"/>
    <s v="R$ 1.806,47"/>
    <n v="1159.32"/>
    <n v="1313.44"/>
    <n v="508.03999999999996"/>
    <m/>
    <s v="28/10/2026"/>
    <x v="1"/>
    <n v="1806.47"/>
    <b v="0"/>
    <x v="12"/>
    <x v="3"/>
    <s v="ATIVO"/>
    <s v="11011"/>
  </r>
  <r>
    <x v="1147"/>
    <x v="5"/>
    <s v="LEVE"/>
    <n v="2024"/>
    <x v="0"/>
    <x v="14"/>
    <s v="NORTE"/>
    <s v="CASA CLIENTE VIVO ANANINDEUA"/>
    <s v="PARCEIRO"/>
    <s v="R$ 1.730,00"/>
    <n v="1103.8699999999999"/>
    <n v="1525.43"/>
    <n v="272"/>
    <m/>
    <s v="22/11/2026"/>
    <x v="1"/>
    <n v="1730"/>
    <b v="0"/>
    <x v="10"/>
    <x v="3"/>
    <s v="MANUTENÇÃO"/>
    <s v="11011"/>
  </r>
  <r>
    <x v="1148"/>
    <x v="5"/>
    <s v="LEVE"/>
    <n v="2024"/>
    <x v="0"/>
    <x v="14"/>
    <s v="NORTE"/>
    <s v="WAGNER LEANDRO RIBEIRO DA COSTA"/>
    <s v="INSTALADOR MULTSKILL"/>
    <s v="R$ 1.806,47"/>
    <n v="1019.3199999999999"/>
    <n v="1044.81"/>
    <n v="459.95"/>
    <m/>
    <s v="28/10/2026"/>
    <x v="1"/>
    <n v="1806.47"/>
    <b v="0"/>
    <x v="12"/>
    <x v="3"/>
    <s v="ATIVO"/>
    <s v="11011"/>
  </r>
  <r>
    <x v="1149"/>
    <x v="5"/>
    <s v="LEVE"/>
    <n v="2024"/>
    <x v="0"/>
    <x v="14"/>
    <s v="NORTE"/>
    <s v="BRUNO ROBERTO BARREIRINHAS SOUZA"/>
    <s v="FISCAL DE QUALIDADE I"/>
    <s v="R$ 1.806,47"/>
    <n v="829.93000000000006"/>
    <n v="1109.9000000000001"/>
    <n v="429.93"/>
    <m/>
    <s v="28/10/2026"/>
    <x v="1"/>
    <n v="1806.47"/>
    <b v="0"/>
    <x v="12"/>
    <x v="3"/>
    <s v="ATIVO"/>
    <s v="99138"/>
  </r>
  <r>
    <x v="1150"/>
    <x v="5"/>
    <s v="LEVE"/>
    <n v="2024"/>
    <x v="0"/>
    <x v="14"/>
    <s v="NORTE"/>
    <s v="W NET COM VC"/>
    <s v="PARCEIRO"/>
    <s v="R$ 1.806,47"/>
    <s v=""/>
    <s v=""/>
    <s v=""/>
    <m/>
    <s v="28/10/2026"/>
    <x v="1"/>
    <n v="1806.47"/>
    <b v="0"/>
    <x v="12"/>
    <x v="3"/>
    <s v="ATIVO"/>
    <s v="15031"/>
  </r>
  <r>
    <x v="1151"/>
    <x v="5"/>
    <s v="LEVE"/>
    <n v="2024"/>
    <x v="0"/>
    <x v="14"/>
    <s v="NORTE"/>
    <s v="ADILSON ALVES DE OLIVEIRA"/>
    <s v="INSTALADOR MULTSKILL"/>
    <s v="R$ 1.730,00"/>
    <n v="1080.95"/>
    <n v="1631.68"/>
    <n v="583.94000000000005"/>
    <m/>
    <s v="15/11/2026"/>
    <x v="1"/>
    <n v="1730"/>
    <b v="0"/>
    <x v="10"/>
    <x v="3"/>
    <s v="ATIVO"/>
    <s v="11011"/>
  </r>
  <r>
    <x v="1152"/>
    <x v="5"/>
    <s v="LEVE"/>
    <n v="2024"/>
    <x v="0"/>
    <x v="14"/>
    <s v="NORTE"/>
    <s v="ANTONIO CARLOS SANTOS DA SILVA"/>
    <s v="INST MULTI SKILL"/>
    <s v="R$ 1.806,47"/>
    <n v="1158.6500000000001"/>
    <n v="1495.08"/>
    <n v="598.92000000000007"/>
    <m/>
    <s v="28/10/2026"/>
    <x v="1"/>
    <n v="1806.47"/>
    <b v="0"/>
    <x v="12"/>
    <x v="3"/>
    <s v="ATIVO"/>
    <s v="11011"/>
  </r>
  <r>
    <x v="1153"/>
    <x v="5"/>
    <s v="LEVE"/>
    <n v="2024"/>
    <x v="0"/>
    <x v="14"/>
    <s v="NORTE"/>
    <s v="CASA CLIENTE VIVO CAPANEMA"/>
    <s v="PARCEIRO"/>
    <s v="R$ 1.730,00"/>
    <n v="1390.9699999999998"/>
    <n v="831.45"/>
    <n v="402.04"/>
    <m/>
    <s v="15/11/2026"/>
    <x v="1"/>
    <n v="1730"/>
    <b v="0"/>
    <x v="10"/>
    <x v="3"/>
    <s v="MANUTENÇÃO"/>
    <s v="11011"/>
  </r>
  <r>
    <x v="1154"/>
    <x v="25"/>
    <s v="UTILITARIO"/>
    <n v="2024"/>
    <x v="1"/>
    <x v="14"/>
    <s v="NORTE"/>
    <s v="ANDRE FELIPE DA COSTA FERREIRA"/>
    <s v="CABISTA DE FTTX"/>
    <s v="R$ 2.214,09"/>
    <n v="1221.06"/>
    <n v="2314.8199999999997"/>
    <n v="532.15"/>
    <m/>
    <s v="08/12/2026"/>
    <x v="1"/>
    <n v="2214.09"/>
    <b v="0"/>
    <x v="11"/>
    <x v="3"/>
    <s v="ATIVO"/>
    <s v="11021"/>
  </r>
  <r>
    <x v="1155"/>
    <x v="23"/>
    <s v="LEVE"/>
    <n v="2020"/>
    <x v="2"/>
    <x v="14"/>
    <s v="NORTE"/>
    <s v="ANDERSON MATOS COSTA"/>
    <s v="INSTALADOR MULTSKILL"/>
    <s v="R$ 900,00"/>
    <n v="1157.47"/>
    <n v="1388.51"/>
    <n v="518.92999999999995"/>
    <m/>
    <s v="01/01/2030"/>
    <x v="1"/>
    <n v="900"/>
    <b v="0"/>
    <x v="1"/>
    <x v="1"/>
    <s v="ATIVO"/>
    <s v="11011"/>
  </r>
  <r>
    <x v="1156"/>
    <x v="5"/>
    <s v="LEVE"/>
    <n v="2024"/>
    <x v="0"/>
    <x v="14"/>
    <s v="NORTE"/>
    <s v="ZIZINO ARAUJO FREITAS"/>
    <s v="INSTALADOR MULTSKILL"/>
    <s v="R$ 1.806,47"/>
    <n v="902.02"/>
    <n v="1576.08"/>
    <n v="634.57000000000005"/>
    <m/>
    <s v="28/10/2026"/>
    <x v="1"/>
    <n v="1806.47"/>
    <b v="0"/>
    <x v="12"/>
    <x v="3"/>
    <s v="ATIVO"/>
    <s v="11011"/>
  </r>
  <r>
    <x v="1157"/>
    <x v="5"/>
    <s v="LEVE"/>
    <n v="2025"/>
    <x v="1"/>
    <x v="14"/>
    <s v="NORTE"/>
    <s v="ANDERSON CLAYTON COELHO PINHEIRO"/>
    <s v="SUPERVISOR DE REDE"/>
    <s v="R$ 1.730,00"/>
    <n v="1097.43"/>
    <n v="1262.54"/>
    <n v="576.01"/>
    <m/>
    <s v="21/05/2027"/>
    <x v="1"/>
    <n v="1824.76"/>
    <b v="0"/>
    <x v="4"/>
    <x v="2"/>
    <s v="ATIVO"/>
    <s v="11035"/>
  </r>
  <r>
    <x v="1158"/>
    <x v="5"/>
    <s v="LEVE"/>
    <n v="2024"/>
    <x v="0"/>
    <x v="14"/>
    <s v="NORTE"/>
    <s v="ANTONIO CEZAR FERREIRA LIRA"/>
    <s v="INSTALADOR MULTSKILL"/>
    <s v="R$ 1.730,00"/>
    <n v="1168"/>
    <n v="1327.96"/>
    <n v="691.96"/>
    <m/>
    <s v="11/11/2026"/>
    <x v="1"/>
    <n v="1730"/>
    <b v="0"/>
    <x v="10"/>
    <x v="3"/>
    <s v="ATIVO"/>
    <s v="11011"/>
  </r>
  <r>
    <x v="1159"/>
    <x v="5"/>
    <s v="LEVE"/>
    <n v="2024"/>
    <x v="0"/>
    <x v="14"/>
    <s v="NORTE"/>
    <s v="ALEXSANDRO DA SILVA ALMEIDA"/>
    <s v="INSTALADOR MULTSKILL"/>
    <s v="R$ 1.806,47"/>
    <n v="791.38000000000011"/>
    <n v="848.2299999999999"/>
    <n v="559.99"/>
    <m/>
    <s v="28/10/2026"/>
    <x v="1"/>
    <n v="1806.47"/>
    <b v="0"/>
    <x v="12"/>
    <x v="3"/>
    <s v="ATIVO"/>
    <s v="11011"/>
  </r>
  <r>
    <x v="1160"/>
    <x v="5"/>
    <s v="LEVE"/>
    <n v="2024"/>
    <x v="0"/>
    <x v="14"/>
    <s v="NORTE"/>
    <s v="CARLOS DIEGO NOBRE DA SILVA"/>
    <s v="INSTALADOR MULTSKILL"/>
    <s v="R$ 1.730,00"/>
    <n v="1275.8799999999999"/>
    <n v="1421.01"/>
    <n v="756.49999999999989"/>
    <m/>
    <s v="22/11/2026"/>
    <x v="1"/>
    <n v="1730"/>
    <b v="0"/>
    <x v="10"/>
    <x v="3"/>
    <s v="ATIVO"/>
    <s v="11011"/>
  </r>
  <r>
    <x v="1161"/>
    <x v="5"/>
    <s v="LEVE"/>
    <n v="2024"/>
    <x v="0"/>
    <x v="14"/>
    <s v="NORTE"/>
    <s v="ALENILSON MONTEIRO DO NASCIMENTO"/>
    <s v="INST MULTI SKILL"/>
    <s v="R$ 1.806,47"/>
    <n v="1065.8500000000001"/>
    <n v="1319.5400000000002"/>
    <n v="732.98"/>
    <m/>
    <s v="28/10/2026"/>
    <x v="1"/>
    <n v="1806.47"/>
    <b v="0"/>
    <x v="12"/>
    <x v="3"/>
    <s v="ATIVO"/>
    <s v="11011"/>
  </r>
  <r>
    <x v="1162"/>
    <x v="5"/>
    <s v="LEVE"/>
    <n v="2024"/>
    <x v="0"/>
    <x v="14"/>
    <s v="NORTE"/>
    <s v="ALBERTO MARTINS DO AMARAL"/>
    <s v="INSTALADOR MULTSKILL"/>
    <s v="R$ 1.806,47"/>
    <n v="1164.6500000000001"/>
    <n v="1414.6499999999999"/>
    <n v="745.98"/>
    <m/>
    <s v="28/10/2026"/>
    <x v="1"/>
    <n v="1806.47"/>
    <b v="0"/>
    <x v="12"/>
    <x v="3"/>
    <s v="ATIVO"/>
    <s v="11011"/>
  </r>
  <r>
    <x v="1163"/>
    <x v="5"/>
    <s v="LEVE"/>
    <n v="2024"/>
    <x v="0"/>
    <x v="14"/>
    <s v="NORTE"/>
    <s v="CASA CLIENTE VIVO ANANINDEUA"/>
    <s v="PARCEIRO"/>
    <s v="R$ 1.806,47"/>
    <n v="1276.23"/>
    <n v="828.31999999999994"/>
    <n v="0"/>
    <m/>
    <s v="28/10/2026"/>
    <x v="1"/>
    <n v="1806.47"/>
    <b v="0"/>
    <x v="12"/>
    <x v="3"/>
    <s v="RESERVADO"/>
    <s v="11011"/>
  </r>
  <r>
    <x v="1164"/>
    <x v="5"/>
    <s v="LEVE"/>
    <n v="2025"/>
    <x v="1"/>
    <x v="14"/>
    <s v="NORTE"/>
    <s v="DAVID CABRAL DOS SANTOS"/>
    <s v="INSTALADOR MULTSKILL"/>
    <s v="R$ 1.823,00"/>
    <n v="1329.98"/>
    <n v="1660.86"/>
    <n v="779.92000000000007"/>
    <m/>
    <s v="15/07/2028"/>
    <x v="1"/>
    <n v="1928.81"/>
    <b v="0"/>
    <x v="6"/>
    <x v="5"/>
    <s v="ATIVO"/>
    <s v="11011"/>
  </r>
  <r>
    <x v="1165"/>
    <x v="5"/>
    <s v="LEVE"/>
    <n v="2025"/>
    <x v="1"/>
    <x v="14"/>
    <s v="NORTE"/>
    <s v="ALAN KENEDY DE ALCANTARA BARROSO"/>
    <s v="INSTALADOR MULTSKILL"/>
    <s v="R$ 1.823,00"/>
    <n v="887.8900000000001"/>
    <n v="1159.8500000000001"/>
    <n v="739.66"/>
    <m/>
    <s v="16/07/2028"/>
    <x v="1"/>
    <n v="1928.81"/>
    <b v="0"/>
    <x v="6"/>
    <x v="5"/>
    <s v="ATIVO"/>
    <s v="11011"/>
  </r>
  <r>
    <x v="1166"/>
    <x v="25"/>
    <s v="UTILITARIO"/>
    <n v="2024"/>
    <x v="1"/>
    <x v="14"/>
    <s v="NORTE"/>
    <s v="IMPLANTACAO VIVO ANANINDEUA"/>
    <s v="PARCEIRO"/>
    <s v="R$ 2.214,09"/>
    <n v="1478.54"/>
    <n v="608.86"/>
    <n v="416.52"/>
    <m/>
    <s v="07/12/2026"/>
    <x v="1"/>
    <n v="2214.09"/>
    <b v="0"/>
    <x v="11"/>
    <x v="3"/>
    <s v="RESERVADO"/>
    <s v="11031"/>
  </r>
  <r>
    <x v="1167"/>
    <x v="5"/>
    <s v="LEVE"/>
    <n v="2024"/>
    <x v="0"/>
    <x v="14"/>
    <s v="NORTE"/>
    <s v="LUIZ OTAVIO LOUREIRO MONTEIRO"/>
    <s v="INSTALADOR MULTSKILL"/>
    <s v="R$ 1.806,47"/>
    <n v="795.85"/>
    <n v="1332.99"/>
    <n v="581.98"/>
    <m/>
    <s v="28/10/2026"/>
    <x v="1"/>
    <n v="1806.47"/>
    <b v="0"/>
    <x v="12"/>
    <x v="3"/>
    <s v="ATIVO"/>
    <s v="11011"/>
  </r>
  <r>
    <x v="1168"/>
    <x v="5"/>
    <s v="LEVE"/>
    <n v="2024"/>
    <x v="0"/>
    <x v="14"/>
    <s v="NORTE"/>
    <s v="FABRICIO DE SOUSA SOBRINHO"/>
    <s v="INSTALADOR MULTSKILL"/>
    <s v="R$ 1.806,47"/>
    <n v="1698.63"/>
    <n v="1588.56"/>
    <n v="745.87"/>
    <m/>
    <s v="28/10/2026"/>
    <x v="1"/>
    <n v="1806.47"/>
    <b v="0"/>
    <x v="12"/>
    <x v="3"/>
    <s v="ATIVO"/>
    <s v="11011"/>
  </r>
  <r>
    <x v="1169"/>
    <x v="5"/>
    <s v="LEVE"/>
    <n v="2024"/>
    <x v="0"/>
    <x v="14"/>
    <s v="NORTE"/>
    <s v="WENDHELL THADEU BARBOSA FARIAS"/>
    <s v="INSTALADOR MULTSKILL"/>
    <s v="R$ 1.806,47"/>
    <n v="707"/>
    <n v="1081.8500000000001"/>
    <n v="709.35"/>
    <m/>
    <s v="28/10/2026"/>
    <x v="1"/>
    <n v="1806.47"/>
    <b v="0"/>
    <x v="12"/>
    <x v="3"/>
    <s v="ATIVO"/>
    <s v="11011"/>
  </r>
  <r>
    <x v="1170"/>
    <x v="5"/>
    <s v="LEVE"/>
    <n v="2024"/>
    <x v="0"/>
    <x v="14"/>
    <s v="NORTE"/>
    <s v="ALAN RIBEIRO DOS SANTOS"/>
    <s v="INSTALADOR MULTSKILL"/>
    <s v="R$ 1.806,47"/>
    <n v="915.71999999999991"/>
    <n v="1668.8799999999999"/>
    <n v="933.61000000000013"/>
    <m/>
    <s v="28/10/2026"/>
    <x v="1"/>
    <n v="1806.47"/>
    <b v="0"/>
    <x v="12"/>
    <x v="3"/>
    <s v="ATIVO"/>
    <s v="11011"/>
  </r>
  <r>
    <x v="1171"/>
    <x v="5"/>
    <s v="LEVE"/>
    <n v="2024"/>
    <x v="0"/>
    <x v="14"/>
    <s v="NORTE"/>
    <s v="EVERTON DO ROSARIO PIRES"/>
    <s v="INSTALADOR MULTSKILL"/>
    <s v="R$ 1.806,47"/>
    <n v="1223.5"/>
    <n v="1314.97"/>
    <n v="751.69999999999993"/>
    <m/>
    <s v="28/10/2026"/>
    <x v="1"/>
    <n v="1806.47"/>
    <b v="0"/>
    <x v="12"/>
    <x v="3"/>
    <s v="ATIVO"/>
    <s v="11011"/>
  </r>
  <r>
    <x v="1172"/>
    <x v="5"/>
    <s v="LEVE"/>
    <n v="2024"/>
    <x v="0"/>
    <x v="14"/>
    <s v="NORTE"/>
    <s v="PAULO RICARDO FONSECA LIMA"/>
    <s v="INSTALADOR MULTSKILL"/>
    <s v="R$ 1.806,47"/>
    <n v="1218.97"/>
    <n v="1697.3"/>
    <n v="710"/>
    <m/>
    <s v="28/10/2026"/>
    <x v="1"/>
    <n v="1806.47"/>
    <b v="0"/>
    <x v="12"/>
    <x v="3"/>
    <s v="ATIVO"/>
    <s v="11011"/>
  </r>
  <r>
    <x v="1173"/>
    <x v="5"/>
    <s v="LEVE"/>
    <n v="2024"/>
    <x v="0"/>
    <x v="14"/>
    <s v="NORTE"/>
    <s v="GEORGE ALAN CASTRO DE SOUZA"/>
    <s v="ASSISTENTE DE LOGISTICA I"/>
    <s v="R$ 1.730,00"/>
    <n v="409.42"/>
    <n v="601.42999999999995"/>
    <n v="230"/>
    <m/>
    <s v="16/11/2026"/>
    <x v="1"/>
    <n v="1730"/>
    <b v="0"/>
    <x v="10"/>
    <x v="3"/>
    <s v="ATIVO"/>
    <s v="99568"/>
  </r>
  <r>
    <x v="1174"/>
    <x v="5"/>
    <s v="LEVE"/>
    <n v="2024"/>
    <x v="0"/>
    <x v="14"/>
    <s v="NORTE"/>
    <s v="WANDERLEY BARBOSA MENEZES"/>
    <s v="INSTALADOR MULTSKILL"/>
    <s v="R$ 1.806,47"/>
    <n v="935.79000000000008"/>
    <n v="1136.0900000000001"/>
    <n v="839.82999999999993"/>
    <m/>
    <s v="28/10/2026"/>
    <x v="1"/>
    <n v="1806.47"/>
    <b v="0"/>
    <x v="12"/>
    <x v="3"/>
    <s v="ATIVO"/>
    <s v="11011"/>
  </r>
  <r>
    <x v="1175"/>
    <x v="5"/>
    <s v="LEVE"/>
    <n v="2024"/>
    <x v="0"/>
    <x v="14"/>
    <s v="NORTE"/>
    <s v="ADILON SOUZA SPINOSA"/>
    <s v="INSTALADOR MULTSKILL"/>
    <s v="R$ 1.730,00"/>
    <n v="1228.76"/>
    <n v="1316.15"/>
    <n v="718.95"/>
    <m/>
    <s v="15/11/2026"/>
    <x v="1"/>
    <n v="1730"/>
    <b v="0"/>
    <x v="10"/>
    <x v="3"/>
    <s v="ATIVO"/>
    <s v="11011"/>
  </r>
  <r>
    <x v="1176"/>
    <x v="5"/>
    <s v="LEVE"/>
    <n v="2024"/>
    <x v="0"/>
    <x v="14"/>
    <s v="NORTE"/>
    <s v="SANDRO ANDRE SILVA MESQUITA"/>
    <s v="INSTALADOR MULTSKILL"/>
    <s v="R$ 1.806,47"/>
    <n v="1272.1200000000001"/>
    <n v="720.08999999999992"/>
    <n v="669.21"/>
    <m/>
    <s v="28/10/2026"/>
    <x v="1"/>
    <n v="1806.47"/>
    <b v="0"/>
    <x v="12"/>
    <x v="3"/>
    <s v="ATIVO"/>
    <s v="11011"/>
  </r>
  <r>
    <x v="1177"/>
    <x v="5"/>
    <s v="LEVE"/>
    <n v="2025"/>
    <x v="1"/>
    <x v="14"/>
    <s v="NORTE"/>
    <s v="ELTHON GONCALVES DE ANDRADE"/>
    <s v="INSTALADOR MULTSKILL"/>
    <s v="R$ 1.823,00"/>
    <n v="1161.3599999999999"/>
    <n v="1635.5000000000002"/>
    <n v="645.56000000000006"/>
    <m/>
    <s v="15/07/2028"/>
    <x v="1"/>
    <n v="1928.81"/>
    <b v="0"/>
    <x v="6"/>
    <x v="5"/>
    <s v="ATIVO"/>
    <s v="11011"/>
  </r>
  <r>
    <x v="1178"/>
    <x v="5"/>
    <s v="LEVE"/>
    <n v="2025"/>
    <x v="1"/>
    <x v="14"/>
    <s v="NORTE"/>
    <s v="MANUTENÇÃO ACESSO-VIVO ANANINDEUA"/>
    <s v="PARCEIRO"/>
    <s v="R$ 1.823,00"/>
    <n v="827.25"/>
    <n v="838.14"/>
    <n v="0"/>
    <m/>
    <s v="15/07/2028"/>
    <x v="1"/>
    <n v="1928.81"/>
    <b v="0"/>
    <x v="6"/>
    <x v="5"/>
    <s v="MANUTENÇÃO"/>
    <s v="11021"/>
  </r>
  <r>
    <x v="1179"/>
    <x v="5"/>
    <s v="LEVE"/>
    <n v="2025"/>
    <x v="1"/>
    <x v="14"/>
    <s v="NORTE"/>
    <s v="ANTONIEL LIMA SOARES"/>
    <s v="TECNICO DE FIBRA OPTICA I"/>
    <s v="R$ 1.823,00"/>
    <n v="1320.36"/>
    <n v="784.72"/>
    <n v="151.19999999999999"/>
    <m/>
    <s v="15/07/2028"/>
    <x v="1"/>
    <n v="1928.81"/>
    <b v="0"/>
    <x v="6"/>
    <x v="5"/>
    <s v="ATIVO"/>
    <s v="11021"/>
  </r>
  <r>
    <x v="1180"/>
    <x v="5"/>
    <s v="LEVE"/>
    <n v="2025"/>
    <x v="1"/>
    <x v="14"/>
    <s v="NORTE"/>
    <s v="CASA CLIENTE VIVO ANANINDEUA"/>
    <s v="PARCEIRO"/>
    <s v="R$ 1.823,00"/>
    <n v="1039.26"/>
    <n v="411.05"/>
    <n v="294.67"/>
    <m/>
    <s v="17/07/2028"/>
    <x v="1"/>
    <n v="1928.81"/>
    <b v="0"/>
    <x v="6"/>
    <x v="5"/>
    <s v="RESERVADO"/>
    <s v="11011"/>
  </r>
  <r>
    <x v="1181"/>
    <x v="5"/>
    <s v="LEVE"/>
    <n v="2025"/>
    <x v="1"/>
    <x v="7"/>
    <s v="CENTRO OESTE"/>
    <s v="JEFERSON DENZER"/>
    <s v="INSTALADOR E REPARADOR DE FO"/>
    <s v="R$ 1.832,60"/>
    <n v="1070"/>
    <n v="1038.77"/>
    <n v="500.15"/>
    <m/>
    <s v="14/06/2028"/>
    <x v="1"/>
    <n v="1832.6"/>
    <b v="0"/>
    <x v="5"/>
    <x v="5"/>
    <s v="ATIVO"/>
    <s v="11011"/>
  </r>
  <r>
    <x v="1182"/>
    <x v="5"/>
    <s v="LEVE"/>
    <n v="2025"/>
    <x v="1"/>
    <x v="7"/>
    <s v="CENTRO OESTE"/>
    <s v="WIN TELECOM LTDA"/>
    <s v="PARCEIRO"/>
    <s v="R$ 1.832,60"/>
    <s v=""/>
    <s v=""/>
    <s v=""/>
    <m/>
    <s v="20/06/2028"/>
    <x v="1"/>
    <n v="1832.6"/>
    <b v="0"/>
    <x v="5"/>
    <x v="5"/>
    <s v="ATIVO"/>
    <s v="11031"/>
  </r>
  <r>
    <x v="1183"/>
    <x v="5"/>
    <s v="LEVE"/>
    <n v="2025"/>
    <x v="1"/>
    <x v="7"/>
    <s v="CENTRO OESTE"/>
    <s v="THIAGO DA SILVA NEVES"/>
    <s v="INSTALADOR E REPARADOR DE FO"/>
    <s v="R$ 1.832,60"/>
    <n v="878"/>
    <n v="1185"/>
    <n v="388.03999999999996"/>
    <m/>
    <s v="18/06/2028"/>
    <x v="1"/>
    <n v="1832.6"/>
    <b v="0"/>
    <x v="5"/>
    <x v="5"/>
    <s v="ATIVO"/>
    <s v="11011"/>
  </r>
  <r>
    <x v="1184"/>
    <x v="5"/>
    <s v="LEVE"/>
    <n v="2025"/>
    <x v="1"/>
    <x v="7"/>
    <s v="CENTRO OESTE"/>
    <s v="RONALDO HONORIO DA SILVA"/>
    <s v="INSTALADOR E REPARADOR DE FO"/>
    <s v="R$ 1.832,60"/>
    <n v="908.16"/>
    <n v="400"/>
    <n v="550"/>
    <m/>
    <s v="07/06/2028"/>
    <x v="1"/>
    <n v="1832.6"/>
    <b v="0"/>
    <x v="5"/>
    <x v="5"/>
    <s v="ATIVO"/>
    <s v="11011"/>
  </r>
  <r>
    <x v="1185"/>
    <x v="5"/>
    <s v="LEVE"/>
    <n v="2025"/>
    <x v="1"/>
    <x v="7"/>
    <s v="CENTRO OESTE"/>
    <s v="LYMDYBERG DO CARMO FERREIRA"/>
    <s v="INSTALADOR E REPARADOR DE FO"/>
    <s v="R$ 1.832,60"/>
    <n v="0"/>
    <n v="1805.4299999999998"/>
    <n v="690"/>
    <m/>
    <s v="21/06/2028"/>
    <x v="1"/>
    <n v="1832.6"/>
    <b v="0"/>
    <x v="5"/>
    <x v="5"/>
    <s v="ATIVO"/>
    <s v="11011"/>
  </r>
  <r>
    <x v="1186"/>
    <x v="5"/>
    <s v="LEVE"/>
    <n v="2025"/>
    <x v="1"/>
    <x v="7"/>
    <s v="CENTRO OESTE"/>
    <s v="DIEGO SIQUEIRA DOS SANTOS"/>
    <s v="INSTALADOR E REPARADOR DE FO"/>
    <s v="R$ 1.832,60"/>
    <n v="2432.48"/>
    <n v="2789.99"/>
    <n v="1245"/>
    <m/>
    <s v="19/06/2028"/>
    <x v="1"/>
    <n v="1832.6"/>
    <b v="0"/>
    <x v="5"/>
    <x v="5"/>
    <s v="ATIVO"/>
    <s v="11011"/>
  </r>
  <r>
    <x v="1187"/>
    <x v="5"/>
    <s v="LEVE"/>
    <n v="2025"/>
    <x v="1"/>
    <x v="7"/>
    <s v="CENTRO OESTE"/>
    <s v="MAX VINICIUS SILVA SANTOS"/>
    <s v="INSTALADOR E REPARADOR DE FO"/>
    <s v="R$ 1.832,60"/>
    <n v="1468.8500000000001"/>
    <n v="1080.05"/>
    <n v="0"/>
    <m/>
    <s v="13/06/2028"/>
    <x v="1"/>
    <n v="1832.6"/>
    <b v="0"/>
    <x v="5"/>
    <x v="5"/>
    <s v="ATIVO"/>
    <s v="11011"/>
  </r>
  <r>
    <x v="1188"/>
    <x v="5"/>
    <s v="LEVE"/>
    <n v="2025"/>
    <x v="1"/>
    <x v="4"/>
    <s v="CENTRO OESTE"/>
    <s v="ANIBAL MARTINS BAIVE"/>
    <s v="INSTALADOR E REPARADOR DE FO"/>
    <s v="R$ 1.730,00"/>
    <n v="1220"/>
    <n v="2129.3200000000002"/>
    <n v="698.36"/>
    <m/>
    <s v="18/06/2028"/>
    <x v="1"/>
    <n v="1832.6"/>
    <b v="0"/>
    <x v="5"/>
    <x v="5"/>
    <s v="ATIVO"/>
    <s v="11011"/>
  </r>
  <r>
    <x v="1189"/>
    <x v="5"/>
    <s v="LEVE"/>
    <n v="2025"/>
    <x v="1"/>
    <x v="4"/>
    <s v="CENTRO OESTE"/>
    <s v="ROSEMAR SANTOS DE OLIVEIRA"/>
    <s v="INSTALADOR E REPARADOR DE FO"/>
    <s v="R$ 1.730,00"/>
    <n v="650"/>
    <n v="914.73"/>
    <n v="300"/>
    <m/>
    <s v="07/06/2028"/>
    <x v="1"/>
    <n v="1832.6"/>
    <b v="0"/>
    <x v="5"/>
    <x v="5"/>
    <s v="ATIVO"/>
    <s v="11011"/>
  </r>
  <r>
    <x v="1190"/>
    <x v="23"/>
    <s v="LEVE"/>
    <n v="2011"/>
    <x v="2"/>
    <x v="7"/>
    <s v="CENTRO OESTE"/>
    <s v="SAMUEL FERREIRA DE SENA PEREIRA"/>
    <s v="INSTALADOR E REPARADOR DE FO"/>
    <s v="R$ 1.200,77"/>
    <n v="1010"/>
    <n v="1120"/>
    <n v="450"/>
    <m/>
    <s v="01/01/2030"/>
    <x v="1"/>
    <n v="1200.77"/>
    <b v="0"/>
    <x v="1"/>
    <x v="1"/>
    <s v="ATIVO"/>
    <s v="11011"/>
  </r>
  <r>
    <x v="1191"/>
    <x v="5"/>
    <s v="LEVE"/>
    <n v="2025"/>
    <x v="1"/>
    <x v="4"/>
    <s v="CENTRO OESTE"/>
    <s v="ROBERTO ARGUELHO BRAGA"/>
    <s v="TECNICO DE SEGURANCA DO TRABALHO JR"/>
    <s v="R$ 1.823,00"/>
    <n v="420"/>
    <n v="550"/>
    <n v="300"/>
    <m/>
    <s v="11/07/2028"/>
    <x v="1"/>
    <n v="1928.81"/>
    <b v="0"/>
    <x v="6"/>
    <x v="5"/>
    <s v="ATIVO"/>
    <s v="99678"/>
  </r>
  <r>
    <x v="1192"/>
    <x v="5"/>
    <s v="LEVE"/>
    <n v="2025"/>
    <x v="1"/>
    <x v="7"/>
    <s v="CENTRO OESTE"/>
    <s v="ANTONIO MARQUES SANTOS SILVA"/>
    <s v="INSTALADOR E REPARADOR DE FO"/>
    <s v="R$ 1.928,81"/>
    <n v="1255"/>
    <n v="1312"/>
    <n v="380"/>
    <m/>
    <s v="12/07/2028"/>
    <x v="1"/>
    <n v="1928.81"/>
    <b v="0"/>
    <x v="6"/>
    <x v="5"/>
    <s v="ATIVO"/>
    <s v="11011"/>
  </r>
  <r>
    <x v="1193"/>
    <x v="5"/>
    <s v="LEVE"/>
    <n v="2025"/>
    <x v="1"/>
    <x v="7"/>
    <s v="CENTRO OESTE"/>
    <s v="CASA CLIENTE VIVO SINOP"/>
    <s v="PARCEIRO"/>
    <s v="R$ 1.928,81"/>
    <n v="1916.99"/>
    <n v="700.04"/>
    <n v="850"/>
    <m/>
    <s v="12/07/2028"/>
    <x v="1"/>
    <n v="1928.81"/>
    <b v="0"/>
    <x v="6"/>
    <x v="5"/>
    <s v="RESERVADO"/>
    <s v="11011"/>
  </r>
  <r>
    <x v="1194"/>
    <x v="5"/>
    <s v="LEVE"/>
    <n v="2025"/>
    <x v="1"/>
    <x v="7"/>
    <s v="CENTRO OESTE"/>
    <s v="LEANDRO VIEIRA"/>
    <s v="INSTALADOR E REPARADOR DE FO"/>
    <s v="R$ 1.928,81"/>
    <n v="1120"/>
    <n v="1510"/>
    <n v="630"/>
    <m/>
    <s v="12/07/2028"/>
    <x v="1"/>
    <n v="1928.81"/>
    <b v="0"/>
    <x v="6"/>
    <x v="5"/>
    <s v="ATIVO"/>
    <s v="11011"/>
  </r>
  <r>
    <x v="1195"/>
    <x v="5"/>
    <s v="LEVE"/>
    <n v="2025"/>
    <x v="1"/>
    <x v="7"/>
    <s v="CENTRO OESTE"/>
    <s v="ROBSON KAYK DE SOUZA PORTO"/>
    <s v="INSTALADOR E REPARADOR DE FO"/>
    <s v="R$ 1.928,81"/>
    <n v="2911.86"/>
    <n v="1726.04"/>
    <n v="2449.4300000000003"/>
    <m/>
    <s v="11/07/2028"/>
    <x v="1"/>
    <n v="1928.81"/>
    <b v="0"/>
    <x v="6"/>
    <x v="5"/>
    <s v="ATIVO"/>
    <s v="11011"/>
  </r>
  <r>
    <x v="1196"/>
    <x v="5"/>
    <s v="LEVE"/>
    <n v="2025"/>
    <x v="1"/>
    <x v="4"/>
    <s v="CENTRO OESTE"/>
    <s v="AYRTON MARCAL MARIANO"/>
    <s v="INSTALADOR E REPARADOR DE FO"/>
    <s v="R$ 1.823,00"/>
    <n v="1040"/>
    <n v="1729.78"/>
    <n v="590"/>
    <m/>
    <s v="16/07/2028"/>
    <x v="1"/>
    <n v="1928.81"/>
    <b v="0"/>
    <x v="6"/>
    <x v="5"/>
    <s v="ATIVO"/>
    <s v="11011"/>
  </r>
  <r>
    <x v="1197"/>
    <x v="5"/>
    <s v="LEVE"/>
    <n v="2025"/>
    <x v="1"/>
    <x v="7"/>
    <s v="CENTRO OESTE"/>
    <s v="GEOVANE GONCALVES DA SILVA"/>
    <s v="INSTALADOR E REPARADOR DE FO"/>
    <s v="R$ 1.928,81"/>
    <n v="749.23"/>
    <n v="646.65"/>
    <n v="399.3"/>
    <m/>
    <s v="12/07/2028"/>
    <x v="1"/>
    <n v="1928.81"/>
    <b v="0"/>
    <x v="6"/>
    <x v="5"/>
    <s v="ATIVO"/>
    <s v="11011"/>
  </r>
  <r>
    <x v="1198"/>
    <x v="5"/>
    <s v="LEVE"/>
    <n v="2025"/>
    <x v="1"/>
    <x v="7"/>
    <s v="CENTRO OESTE"/>
    <s v="JOSE LUIZ LOURENCO GUIMARAES"/>
    <s v="INSTALADOR E REPARADOR DE FO"/>
    <s v="R$ 1.928,81"/>
    <n v="1070"/>
    <n v="1420"/>
    <n v="695"/>
    <m/>
    <s v="16/07/2028"/>
    <x v="1"/>
    <n v="1928.81"/>
    <b v="0"/>
    <x v="6"/>
    <x v="5"/>
    <s v="ATIVO"/>
    <s v="11011"/>
  </r>
  <r>
    <x v="1199"/>
    <x v="5"/>
    <s v="LEVE"/>
    <n v="2025"/>
    <x v="1"/>
    <x v="7"/>
    <s v="CENTRO OESTE"/>
    <s v="KAIO RAMIRO DE ALMEIDA GOMES"/>
    <s v="INSTALADOR E REPARADOR DE FO"/>
    <s v="R$ 1.832,60"/>
    <n v="859.98"/>
    <n v="1268.6600000000001"/>
    <n v="489.14"/>
    <m/>
    <s v="20/06/2028"/>
    <x v="1"/>
    <n v="1832.6"/>
    <b v="0"/>
    <x v="5"/>
    <x v="5"/>
    <s v="ATIVO"/>
    <s v="11011"/>
  </r>
  <r>
    <x v="1200"/>
    <x v="5"/>
    <s v="LEVE"/>
    <n v="2025"/>
    <x v="1"/>
    <x v="7"/>
    <s v="CENTRO OESTE"/>
    <s v="ANDREISSON GERMANO DOS SANTOS"/>
    <s v="INSTALADOR E REPARADOR DE FO"/>
    <s v="R$ 1.832,60"/>
    <n v="920"/>
    <n v="1140"/>
    <n v="560"/>
    <m/>
    <s v="18/06/2028"/>
    <x v="1"/>
    <n v="1832.6"/>
    <b v="0"/>
    <x v="5"/>
    <x v="5"/>
    <s v="ATIVO"/>
    <s v="11011"/>
  </r>
  <r>
    <x v="1201"/>
    <x v="5"/>
    <s v="LEVE"/>
    <n v="2025"/>
    <x v="1"/>
    <x v="7"/>
    <s v="CENTRO OESTE"/>
    <s v="MARCELO HONORIO DA SILVA"/>
    <s v="INSTALADOR E REPARADOR DE FO"/>
    <s v="R$ 1.832,60"/>
    <n v="919.03"/>
    <n v="1189.53"/>
    <n v="580"/>
    <m/>
    <s v="18/06/2028"/>
    <x v="1"/>
    <n v="1832.6"/>
    <b v="0"/>
    <x v="5"/>
    <x v="5"/>
    <s v="ATIVO"/>
    <s v="11011"/>
  </r>
  <r>
    <x v="1202"/>
    <x v="5"/>
    <s v="LEVE"/>
    <n v="2025"/>
    <x v="1"/>
    <x v="7"/>
    <s v="CENTRO OESTE"/>
    <s v="WIN TELECOM LTDA"/>
    <s v="PARCEIRO"/>
    <s v="R$ 1.832,60"/>
    <n v="1411.82"/>
    <n v="1742.76"/>
    <n v="906.53"/>
    <m/>
    <s v="20/06/2028"/>
    <x v="1"/>
    <n v="1832.6"/>
    <b v="0"/>
    <x v="5"/>
    <x v="5"/>
    <s v="ATIVO"/>
    <s v="11031"/>
  </r>
  <r>
    <x v="1203"/>
    <x v="5"/>
    <s v="LEVE"/>
    <n v="2025"/>
    <x v="1"/>
    <x v="7"/>
    <s v="CENTRO OESTE"/>
    <s v="JOAO LEOPOLDINO FERREIRA JUNIOR"/>
    <s v="INSTALADOR E REPARADOR DE FO"/>
    <s v="R$ 1.832,60"/>
    <n v="1520"/>
    <n v="2276.48"/>
    <n v="660"/>
    <m/>
    <s v="20/06/2028"/>
    <x v="1"/>
    <n v="1832.6"/>
    <b v="0"/>
    <x v="5"/>
    <x v="5"/>
    <s v="ATIVO"/>
    <s v="11011"/>
  </r>
  <r>
    <x v="1204"/>
    <x v="5"/>
    <s v="LEVE"/>
    <n v="2025"/>
    <x v="1"/>
    <x v="7"/>
    <s v="CENTRO OESTE"/>
    <s v="CAILY VINICIUS REIS GUEDES"/>
    <s v="INSTALADOR E REPARADOR DE FO"/>
    <s v="R$ 1.832,60"/>
    <n v="450.37"/>
    <n v="882"/>
    <n v="465"/>
    <m/>
    <s v="18/06/2028"/>
    <x v="1"/>
    <n v="1832.6"/>
    <b v="0"/>
    <x v="5"/>
    <x v="5"/>
    <s v="ATIVO"/>
    <s v="11011"/>
  </r>
  <r>
    <x v="1205"/>
    <x v="5"/>
    <s v="LEVE"/>
    <n v="2025"/>
    <x v="1"/>
    <x v="4"/>
    <s v="CENTRO OESTE"/>
    <s v="BRUNO HENRIQUE DA SILVA"/>
    <s v="INSTALADOR E REPARADOR DE FO"/>
    <s v="R$ 1.730,00"/>
    <n v="1020"/>
    <n v="1190"/>
    <n v="540"/>
    <m/>
    <s v="07/06/2028"/>
    <x v="1"/>
    <n v="1832.6"/>
    <b v="0"/>
    <x v="5"/>
    <x v="5"/>
    <s v="ATIVO"/>
    <s v="11011"/>
  </r>
  <r>
    <x v="1206"/>
    <x v="5"/>
    <s v="LEVE"/>
    <n v="2025"/>
    <x v="1"/>
    <x v="7"/>
    <s v="CENTRO OESTE"/>
    <s v="EMERSON RAFAEL SILVA DE LIMA"/>
    <s v="INSTALADOR E REPARADOR DE FO"/>
    <s v="R$ 1.832,60"/>
    <n v="1440"/>
    <n v="2244.9"/>
    <n v="1158.48"/>
    <m/>
    <s v="20/06/2028"/>
    <x v="1"/>
    <n v="1832.6"/>
    <b v="0"/>
    <x v="5"/>
    <x v="5"/>
    <s v="ATIVO"/>
    <s v="11011"/>
  </r>
  <r>
    <x v="1207"/>
    <x v="5"/>
    <s v="LEVE"/>
    <n v="2025"/>
    <x v="1"/>
    <x v="7"/>
    <s v="CENTRO OESTE"/>
    <s v="LUCAS WENDER SANTOS"/>
    <s v="INSTALADOR E REPARADOR DE FO"/>
    <s v="R$ 1.832,60"/>
    <n v="1222.24"/>
    <n v="1272"/>
    <n v="250"/>
    <m/>
    <s v="19/06/2028"/>
    <x v="1"/>
    <n v="1832.6"/>
    <b v="0"/>
    <x v="5"/>
    <x v="5"/>
    <s v="ATIVO"/>
    <s v="11011"/>
  </r>
  <r>
    <x v="1208"/>
    <x v="5"/>
    <s v="LEVE"/>
    <n v="2025"/>
    <x v="1"/>
    <x v="7"/>
    <s v="CENTRO OESTE"/>
    <s v="KERLLON SAGRILO CLEMENTE"/>
    <s v="INSTALADOR E REPARADOR DE FO"/>
    <s v="R$ 1.832,60"/>
    <n v="1000"/>
    <n v="1220"/>
    <n v="750"/>
    <m/>
    <s v="19/06/2028"/>
    <x v="1"/>
    <n v="1832.6"/>
    <b v="0"/>
    <x v="5"/>
    <x v="5"/>
    <s v="ATIVO"/>
    <s v="11011"/>
  </r>
  <r>
    <x v="1209"/>
    <x v="5"/>
    <s v="LEVE"/>
    <n v="2025"/>
    <x v="1"/>
    <x v="7"/>
    <s v="CENTRO OESTE"/>
    <s v="JEAN CARLOS VASCONCELOS"/>
    <s v="INSTALADOR E REPARADOR DE FO"/>
    <s v="R$ 1.832,60"/>
    <n v="712.84"/>
    <n v="1412"/>
    <n v="450"/>
    <m/>
    <s v="18/06/2028"/>
    <x v="1"/>
    <n v="1832.6"/>
    <b v="0"/>
    <x v="5"/>
    <x v="5"/>
    <s v="ATIVO"/>
    <s v="11011"/>
  </r>
  <r>
    <x v="1210"/>
    <x v="5"/>
    <s v="LEVE"/>
    <n v="2025"/>
    <x v="1"/>
    <x v="7"/>
    <s v="CENTRO OESTE"/>
    <s v="UERMERSON RODRIGUES SILVA"/>
    <s v="INSTALADOR E REPARADOR DE FO"/>
    <s v="R$ 1.832,60"/>
    <n v="760.7"/>
    <n v="1108.3600000000001"/>
    <n v="406.66"/>
    <m/>
    <s v="20/06/2028"/>
    <x v="1"/>
    <n v="1832.6"/>
    <b v="0"/>
    <x v="5"/>
    <x v="5"/>
    <s v="ATIVO"/>
    <s v="11011"/>
  </r>
  <r>
    <x v="1211"/>
    <x v="5"/>
    <s v="LEVE"/>
    <n v="2025"/>
    <x v="1"/>
    <x v="7"/>
    <s v="CENTRO OESTE"/>
    <s v="FROTAS DE VEÍCULOS RONDONOPOLIS"/>
    <s v="PARCEIRO"/>
    <s v="R$ 1.832,60"/>
    <n v="570"/>
    <n v="730"/>
    <n v="430"/>
    <m/>
    <s v="13/06/2028"/>
    <x v="1"/>
    <n v="1832.6"/>
    <b v="0"/>
    <x v="5"/>
    <x v="5"/>
    <s v="PATIO"/>
    <s v="99628"/>
  </r>
  <r>
    <x v="1212"/>
    <x v="5"/>
    <s v="LEVE"/>
    <n v="2025"/>
    <x v="1"/>
    <x v="7"/>
    <s v="CENTRO OESTE"/>
    <s v="WIN TELECOM LTDA"/>
    <s v="PARCEIRO"/>
    <s v="R$ 1.832,60"/>
    <s v=""/>
    <s v=""/>
    <s v=""/>
    <m/>
    <s v="13/06/2028"/>
    <x v="1"/>
    <n v="1832.6"/>
    <b v="0"/>
    <x v="5"/>
    <x v="5"/>
    <s v="ATIVO"/>
    <s v="11031"/>
  </r>
  <r>
    <x v="1213"/>
    <x v="0"/>
    <s v="UTILITARIO"/>
    <n v="2015"/>
    <x v="2"/>
    <x v="7"/>
    <s v="CENTRO OESTE"/>
    <s v="NERIONILSON JUNIOR ALVES DE OLIVEIRA"/>
    <s v="ALMOXARIFE I"/>
    <s v="R$ 1.600,00"/>
    <n v="1241.8999999999999"/>
    <n v="1764.9500000000003"/>
    <n v="1158.2199999999998"/>
    <m/>
    <s v="01/01/2030"/>
    <x v="1"/>
    <n v="1600"/>
    <b v="0"/>
    <x v="1"/>
    <x v="1"/>
    <s v="ATIVO"/>
    <s v="99568"/>
  </r>
  <r>
    <x v="1214"/>
    <x v="5"/>
    <s v="LEVE"/>
    <n v="2025"/>
    <x v="1"/>
    <x v="7"/>
    <s v="CENTRO OESTE"/>
    <s v="NOE DOS SANTOS BALIEIRO"/>
    <s v="INSTALADOR E REPARADOR DE FO"/>
    <s v="R$ 1.928,81"/>
    <n v="150"/>
    <n v="0"/>
    <n v="150"/>
    <m/>
    <s v="16/07/2028"/>
    <x v="1"/>
    <n v="1928.81"/>
    <b v="0"/>
    <x v="6"/>
    <x v="5"/>
    <s v="ATIVO"/>
    <s v="11011"/>
  </r>
  <r>
    <x v="1215"/>
    <x v="74"/>
    <s v="LEVE"/>
    <n v="2004"/>
    <x v="2"/>
    <x v="7"/>
    <s v="CENTRO OESTE"/>
    <s v="EVERTON OLIVEIRA DOS SANTOS"/>
    <s v="SUPERVISOR DE ALMOXARIFADO I"/>
    <s v="R$ 1.200,77"/>
    <n v="200"/>
    <n v="0"/>
    <n v="0"/>
    <m/>
    <s v="01/01/2030"/>
    <x v="1"/>
    <n v="1200.77"/>
    <b v="0"/>
    <x v="1"/>
    <x v="1"/>
    <s v="ATIVO"/>
    <s v="99568"/>
  </r>
  <r>
    <x v="1216"/>
    <x v="5"/>
    <s v="LEVE"/>
    <n v="2025"/>
    <x v="1"/>
    <x v="7"/>
    <s v="CENTRO OESTE"/>
    <s v="FROTAS DE VEÍCULOS RONDONOPOLIS"/>
    <s v="PARCEIRO"/>
    <s v="R$ 1.832,60"/>
    <n v="0"/>
    <n v="150"/>
    <n v="730"/>
    <m/>
    <s v="19/06/2028"/>
    <x v="1"/>
    <n v="1832.6"/>
    <b v="0"/>
    <x v="5"/>
    <x v="5"/>
    <s v="MANUTENÇÃO"/>
    <s v="99628"/>
  </r>
  <r>
    <x v="1217"/>
    <x v="5"/>
    <s v="LEVE"/>
    <n v="2025"/>
    <x v="1"/>
    <x v="7"/>
    <s v="CENTRO OESTE"/>
    <s v="RAILAN DA LUZ DA SILVA"/>
    <s v="INSTALADOR E REPARADOR DE FO"/>
    <s v="R$ 1.837,37"/>
    <n v="1322.77"/>
    <n v="2272.44"/>
    <n v="1280"/>
    <m/>
    <s v="24/06/2028"/>
    <x v="1"/>
    <n v="1837.37"/>
    <b v="0"/>
    <x v="5"/>
    <x v="5"/>
    <s v="ATIVO"/>
    <s v="11011"/>
  </r>
  <r>
    <x v="1218"/>
    <x v="5"/>
    <s v="LEVE"/>
    <n v="2025"/>
    <x v="1"/>
    <x v="4"/>
    <s v="CENTRO OESTE"/>
    <s v="WALDINEI HELIO IFRAN"/>
    <s v="INSTALADOR E REPARADOR DE FO"/>
    <s v="R$ 1.730,00"/>
    <n v="1059.5700000000002"/>
    <n v="1143.6100000000001"/>
    <n v="599.36"/>
    <m/>
    <s v="26/06/2028"/>
    <x v="1"/>
    <n v="1837.37"/>
    <b v="0"/>
    <x v="5"/>
    <x v="5"/>
    <s v="ATIVO"/>
    <s v="11011"/>
  </r>
  <r>
    <x v="1219"/>
    <x v="5"/>
    <s v="LEVE"/>
    <n v="2025"/>
    <x v="1"/>
    <x v="4"/>
    <s v="CENTRO OESTE"/>
    <s v="FABIO RENATO DE OLIVEIRA"/>
    <s v="INSTALADOR E REPARADOR DE FO"/>
    <s v="R$ 1.730,00"/>
    <n v="903.18999999999994"/>
    <n v="1080"/>
    <n v="510"/>
    <m/>
    <s v="13/06/2028"/>
    <x v="1"/>
    <n v="1832.6"/>
    <b v="0"/>
    <x v="5"/>
    <x v="5"/>
    <s v="ATIVO"/>
    <s v="11011"/>
  </r>
  <r>
    <x v="1220"/>
    <x v="5"/>
    <s v="LEVE"/>
    <n v="2025"/>
    <x v="1"/>
    <x v="4"/>
    <s v="CENTRO OESTE"/>
    <s v="JHONATTAN CLEYTON PEREIRA DA SILVA"/>
    <s v="SUPERVISOR DE MANUTENCAO I"/>
    <s v="R$ 1.730,00"/>
    <n v="1187.3599999999999"/>
    <n v="1030"/>
    <n v="360"/>
    <m/>
    <s v="13/06/2028"/>
    <x v="1"/>
    <n v="1832.6"/>
    <b v="0"/>
    <x v="5"/>
    <x v="5"/>
    <s v="ATIVO"/>
    <s v="11021"/>
  </r>
  <r>
    <x v="1221"/>
    <x v="70"/>
    <s v="LEVE"/>
    <n v="2016"/>
    <x v="2"/>
    <x v="4"/>
    <s v="CENTRO OESTE"/>
    <s v="ROGERIO DE SOUZA PEREIRA"/>
    <s v="TECNICO DE FIBRA OPTICA IV"/>
    <s v="R$ 1.200,77"/>
    <n v="404.9"/>
    <n v="449.65999999999997"/>
    <n v="430.98"/>
    <m/>
    <s v="01/01/2030"/>
    <x v="1"/>
    <n v="1200.77"/>
    <b v="0"/>
    <x v="1"/>
    <x v="1"/>
    <s v="ATIVO"/>
    <s v="11021"/>
  </r>
  <r>
    <x v="1222"/>
    <x v="75"/>
    <s v="LEVE"/>
    <n v="2015"/>
    <x v="2"/>
    <x v="4"/>
    <s v="CENTRO OESTE"/>
    <s v="WASHINGTON LUIS ALVES"/>
    <s v="SUPERVISOR DE MANUTENCAO III"/>
    <s v="R$ 1.200,77"/>
    <n v="662"/>
    <n v="1205.5899999999999"/>
    <n v="405"/>
    <m/>
    <s v="01/01/2030"/>
    <x v="1"/>
    <n v="1200.77"/>
    <b v="0"/>
    <x v="1"/>
    <x v="1"/>
    <s v="ATIVO"/>
    <s v="11025"/>
  </r>
  <r>
    <x v="1223"/>
    <x v="5"/>
    <s v="LEVE"/>
    <n v="2025"/>
    <x v="1"/>
    <x v="2"/>
    <s v="SUDESTE"/>
    <s v="HUGO ALEXSANDER WIRGUES FREIRE"/>
    <s v="TECNICO MULTSKILL METALICO/FI"/>
    <s v="R$ 1.823,00"/>
    <n v="1085"/>
    <n v="1383.95"/>
    <n v="475"/>
    <m/>
    <s v="12/07/2028"/>
    <x v="1"/>
    <n v="1928.81"/>
    <b v="0"/>
    <x v="6"/>
    <x v="5"/>
    <s v="ATIVO"/>
    <s v="14011"/>
  </r>
  <r>
    <x v="1224"/>
    <x v="5"/>
    <s v="LEVE"/>
    <n v="2025"/>
    <x v="1"/>
    <x v="4"/>
    <s v="CENTRO OESTE"/>
    <s v="ROBSON FERNANDO CACCIA"/>
    <s v="INSTALADOR E REPARADOR DE FO"/>
    <s v="R$ 1.823,00"/>
    <n v="611.77"/>
    <n v="864.42"/>
    <n v="514.07999999999993"/>
    <m/>
    <s v="12/07/2028"/>
    <x v="1"/>
    <n v="1928.81"/>
    <b v="0"/>
    <x v="6"/>
    <x v="5"/>
    <s v="ATIVO"/>
    <s v="11011"/>
  </r>
  <r>
    <x v="1225"/>
    <x v="5"/>
    <s v="LEVE"/>
    <n v="2025"/>
    <x v="1"/>
    <x v="7"/>
    <s v="CENTRO OESTE"/>
    <s v="THIAGO PEREIRA DOS SANTOS"/>
    <s v="INSTALADOR E REPARADOR DE FO"/>
    <s v="R$ 1.823,00"/>
    <n v="920"/>
    <n v="1425.24"/>
    <n v="621"/>
    <m/>
    <s v="17/07/2028"/>
    <x v="1"/>
    <n v="1928.81"/>
    <b v="0"/>
    <x v="6"/>
    <x v="5"/>
    <s v="ATIVO"/>
    <s v="11011"/>
  </r>
  <r>
    <x v="1226"/>
    <x v="4"/>
    <s v="UTILITARIO"/>
    <n v="2025"/>
    <x v="1"/>
    <x v="4"/>
    <s v="CENTRO OESTE"/>
    <s v="VILMO RAMOS DOS SANTOS JUNIOR"/>
    <s v="ESPECIALISTA OPERACIONAL DE PI II"/>
    <s v="R$ 2.400,00"/>
    <n v="1035.93"/>
    <n v="3153.5699999999997"/>
    <n v="2253.4999999999995"/>
    <m/>
    <s v="09/09/2028"/>
    <x v="1"/>
    <n v="2561.7199999999998"/>
    <b v="0"/>
    <x v="2"/>
    <x v="5"/>
    <s v="ATIVO"/>
    <s v="12081"/>
  </r>
  <r>
    <x v="1227"/>
    <x v="4"/>
    <s v="UTILITARIO"/>
    <n v="2025"/>
    <x v="1"/>
    <x v="4"/>
    <s v="CENTRO OESTE"/>
    <s v="EDILSON RODRIGUES LIMA"/>
    <s v="TECNICO DE FIBRA OPTICA I"/>
    <s v="R$ 2.400,00"/>
    <n v="1015"/>
    <n v="1578.98"/>
    <n v="540"/>
    <m/>
    <s v="04/07/2028"/>
    <x v="1"/>
    <n v="2548.9499999999998"/>
    <b v="0"/>
    <x v="6"/>
    <x v="5"/>
    <s v="ATIVO"/>
    <s v="11021"/>
  </r>
  <r>
    <x v="1228"/>
    <x v="4"/>
    <s v="UTILITARIO"/>
    <n v="2025"/>
    <x v="1"/>
    <x v="4"/>
    <s v="CENTRO OESTE"/>
    <s v="JOAO ANDRADE DA ROSA"/>
    <s v="TECNICO DE FIBRA OPTICA I"/>
    <s v="R$ 2.400,00"/>
    <n v="660.93999999999994"/>
    <n v="896.25"/>
    <n v="508.03"/>
    <m/>
    <s v="04/07/2028"/>
    <x v="1"/>
    <n v="2548.9499999999998"/>
    <b v="0"/>
    <x v="6"/>
    <x v="5"/>
    <s v="ATIVO"/>
    <s v="11021"/>
  </r>
  <r>
    <x v="1229"/>
    <x v="4"/>
    <s v="UTILITARIO"/>
    <n v="2025"/>
    <x v="1"/>
    <x v="4"/>
    <s v="CENTRO OESTE"/>
    <s v="CICERO ANTONIO ARAUJO DOS SANTOS"/>
    <s v="PARCEIRO"/>
    <s v="R$ 2.400,00"/>
    <s v=""/>
    <s v=""/>
    <s v=""/>
    <m/>
    <s v="03/07/2028"/>
    <x v="1"/>
    <n v="2548.9499999999998"/>
    <b v="0"/>
    <x v="6"/>
    <x v="5"/>
    <s v="ATIVO"/>
    <s v="11031"/>
  </r>
  <r>
    <x v="1230"/>
    <x v="4"/>
    <s v="UTILITARIO"/>
    <n v="2025"/>
    <x v="1"/>
    <x v="4"/>
    <s v="CENTRO OESTE"/>
    <s v="JOAO CARLOS VALADAO BARBOSA"/>
    <s v="ASSISTENTE TEC. DE MANUTENCAO DE FO III"/>
    <s v="R$ 2.400,00"/>
    <n v="1024"/>
    <n v="3037.5099999999998"/>
    <n v="1422.72"/>
    <m/>
    <s v="05/07/2028"/>
    <x v="1"/>
    <n v="2548.9499999999998"/>
    <b v="0"/>
    <x v="6"/>
    <x v="5"/>
    <s v="ATIVO"/>
    <s v="12071"/>
  </r>
  <r>
    <x v="1231"/>
    <x v="5"/>
    <s v="LEVE"/>
    <n v="2025"/>
    <x v="1"/>
    <x v="4"/>
    <s v="CENTRO OESTE"/>
    <s v="EDER CRISTIANO RODRIGUES FLORES"/>
    <s v="INSTALADOR E REPARADOR DE FO"/>
    <s v="R$ 1.730,00"/>
    <n v="380"/>
    <n v="798.05"/>
    <n v="530"/>
    <m/>
    <s v="13/06/2028"/>
    <x v="1"/>
    <n v="1832.6"/>
    <b v="0"/>
    <x v="5"/>
    <x v="5"/>
    <s v="ATIVO"/>
    <s v="11011"/>
  </r>
  <r>
    <x v="1232"/>
    <x v="5"/>
    <s v="LEVE"/>
    <n v="2025"/>
    <x v="1"/>
    <x v="4"/>
    <s v="CENTRO OESTE"/>
    <s v="WAGNER VERA DOS SANTOS"/>
    <s v="INSTALADOR E REPARADOR DE FO"/>
    <s v="R$ 1.730,00"/>
    <n v="450"/>
    <n v="600"/>
    <n v="450"/>
    <m/>
    <s v="14/06/2028"/>
    <x v="1"/>
    <n v="1832.6"/>
    <b v="0"/>
    <x v="5"/>
    <x v="5"/>
    <s v="ATIVO"/>
    <s v="11011"/>
  </r>
  <r>
    <x v="1233"/>
    <x v="5"/>
    <s v="LEVE"/>
    <n v="2025"/>
    <x v="0"/>
    <x v="4"/>
    <s v="CENTRO OESTE"/>
    <s v="FROTAS DE VEÍCULOS CAMPO GRANDE"/>
    <s v="PARCEIRO"/>
    <s v="R$ 1.820,47"/>
    <n v="969.01"/>
    <n v="1031.94"/>
    <n v="380"/>
    <m/>
    <s v="02/07/2027"/>
    <x v="1"/>
    <n v="1730"/>
    <b v="0"/>
    <x v="6"/>
    <x v="2"/>
    <s v="PATIO"/>
    <s v="99628"/>
  </r>
  <r>
    <x v="1234"/>
    <x v="5"/>
    <s v="LEVE"/>
    <n v="2025"/>
    <x v="1"/>
    <x v="4"/>
    <s v="CENTRO OESTE"/>
    <s v="NAUBERT RODRIGUES TEIXEIRA"/>
    <s v="INSTALADOR E REPARADOR DE FO"/>
    <s v="R$ 1.730,00"/>
    <n v="1248.78"/>
    <n v="1999.08"/>
    <n v="593.35"/>
    <m/>
    <s v="12/06/2028"/>
    <x v="1"/>
    <n v="1832.6"/>
    <b v="0"/>
    <x v="5"/>
    <x v="5"/>
    <s v="ATIVO"/>
    <s v="11011"/>
  </r>
  <r>
    <x v="1235"/>
    <x v="5"/>
    <s v="LEVE"/>
    <n v="2025"/>
    <x v="1"/>
    <x v="4"/>
    <s v="CENTRO OESTE"/>
    <s v="LUIS ARTUR OLIVEIRA DUARTE"/>
    <s v="INSTALADOR E REPARADOR DE FO"/>
    <s v="R$ 1.730,00"/>
    <n v="150"/>
    <n v="717.55"/>
    <n v="300"/>
    <m/>
    <s v="13/06/2028"/>
    <x v="1"/>
    <n v="1832.6"/>
    <b v="0"/>
    <x v="5"/>
    <x v="5"/>
    <s v="ATIVO"/>
    <s v="11011"/>
  </r>
  <r>
    <x v="1236"/>
    <x v="4"/>
    <s v="UTILITARIO"/>
    <n v="2025"/>
    <x v="1"/>
    <x v="4"/>
    <s v="CENTRO OESTE"/>
    <s v="ALEX MENDONCA DA SILVA"/>
    <s v="TECNICO DE FIBRA OPTICA III"/>
    <s v="R$ 2.400,00"/>
    <n v="900"/>
    <n v="1598.8799999999999"/>
    <n v="630"/>
    <m/>
    <s v="04/07/2028"/>
    <x v="1"/>
    <n v="2548.9499999999998"/>
    <b v="0"/>
    <x v="6"/>
    <x v="5"/>
    <s v="ATIVO"/>
    <s v="11021"/>
  </r>
  <r>
    <x v="1237"/>
    <x v="5"/>
    <s v="LEVE"/>
    <n v="2025"/>
    <x v="0"/>
    <x v="4"/>
    <s v="CENTRO OESTE"/>
    <s v="SALATIEL BURTON DE CAMPOS"/>
    <s v="INSTALADOR E REPARADOR DE FO"/>
    <s v="R$ 1.822,55"/>
    <n v="1320"/>
    <n v="1648.56"/>
    <n v="660"/>
    <m/>
    <s v="22/06/2027"/>
    <x v="1"/>
    <n v="1730"/>
    <b v="0"/>
    <x v="5"/>
    <x v="2"/>
    <s v="ATIVO"/>
    <s v="11011"/>
  </r>
  <r>
    <x v="1238"/>
    <x v="53"/>
    <s v="LEVE"/>
    <n v="2015"/>
    <x v="2"/>
    <x v="4"/>
    <s v="CENTRO OESTE"/>
    <s v="JOAO PAULO FONSECA DOS SANTOS"/>
    <s v="ALMOXARIFE I"/>
    <s v="R$ 600,00"/>
    <n v="779.77"/>
    <n v="750"/>
    <n v="549.94000000000005"/>
    <m/>
    <s v="01/01/2030"/>
    <x v="1"/>
    <n v="600"/>
    <b v="0"/>
    <x v="1"/>
    <x v="1"/>
    <s v="ATIVO"/>
    <s v="99568"/>
  </r>
  <r>
    <x v="1239"/>
    <x v="5"/>
    <s v="LEVE"/>
    <n v="2025"/>
    <x v="1"/>
    <x v="4"/>
    <s v="CENTRO OESTE"/>
    <s v="GERSON LUCIANO ROLDAO DE QUEIROZ"/>
    <s v="INSTALADOR E REPARADOR DE FO"/>
    <s v="R$ 1.730,00"/>
    <n v="0"/>
    <n v="1220"/>
    <n v="430"/>
    <m/>
    <s v="12/06/2028"/>
    <x v="1"/>
    <n v="1832.6"/>
    <b v="0"/>
    <x v="5"/>
    <x v="5"/>
    <s v="ATIVO"/>
    <s v="11011"/>
  </r>
  <r>
    <x v="1240"/>
    <x v="5"/>
    <s v="LEVE"/>
    <n v="2025"/>
    <x v="0"/>
    <x v="4"/>
    <s v="CENTRO OESTE"/>
    <s v="LUCIANO JORGE DO CARMO"/>
    <s v="INSTALADOR E REPARADOR DE FO"/>
    <s v="R$ 1.822,55"/>
    <n v="150"/>
    <n v="680"/>
    <n v="334.07"/>
    <m/>
    <s v="22/06/2027"/>
    <x v="1"/>
    <n v="1730"/>
    <b v="0"/>
    <x v="5"/>
    <x v="2"/>
    <s v="ATIVO"/>
    <s v="11011"/>
  </r>
  <r>
    <x v="1241"/>
    <x v="5"/>
    <s v="LEVE"/>
    <n v="2025"/>
    <x v="0"/>
    <x v="4"/>
    <s v="CENTRO OESTE"/>
    <s v="JULIO CESAR DE AVILA CHAVES"/>
    <s v="INSTALADOR E REPARADOR DE FO"/>
    <s v="R$ 1.822,55"/>
    <n v="460"/>
    <n v="1749.0700000000002"/>
    <n v="620"/>
    <m/>
    <s v="22/06/2027"/>
    <x v="1"/>
    <n v="1730"/>
    <b v="0"/>
    <x v="5"/>
    <x v="2"/>
    <s v="ATIVO"/>
    <s v="11011"/>
  </r>
  <r>
    <x v="1242"/>
    <x v="5"/>
    <s v="LEVE"/>
    <n v="2025"/>
    <x v="1"/>
    <x v="4"/>
    <s v="CENTRO OESTE"/>
    <s v="ADIMAR DE OLIVEIRA PINTO"/>
    <s v="INSTALADOR E REPARADOR DE FO"/>
    <s v="R$ 1.730,00"/>
    <n v="0"/>
    <n v="756.57"/>
    <n v="378.06"/>
    <m/>
    <s v="13/06/2028"/>
    <x v="1"/>
    <n v="1832.6"/>
    <b v="0"/>
    <x v="5"/>
    <x v="5"/>
    <s v="ATIVO"/>
    <s v="11011"/>
  </r>
  <r>
    <x v="1243"/>
    <x v="5"/>
    <s v="LEVE"/>
    <n v="2025"/>
    <x v="1"/>
    <x v="4"/>
    <s v="CENTRO OESTE"/>
    <s v="OTAVIO GUILHERME FONSECA DE OLIVEIRA"/>
    <s v="INSTALADOR E REPARADOR DE FO"/>
    <s v="R$ 1.730,00"/>
    <n v="1019.88"/>
    <n v="1379.72"/>
    <n v="520"/>
    <m/>
    <s v="12/06/2028"/>
    <x v="1"/>
    <n v="1832.6"/>
    <b v="0"/>
    <x v="5"/>
    <x v="5"/>
    <s v="ATIVO"/>
    <s v="19011"/>
  </r>
  <r>
    <x v="1244"/>
    <x v="29"/>
    <s v="LEVE"/>
    <n v="2023"/>
    <x v="2"/>
    <x v="4"/>
    <s v="CENTRO OESTE"/>
    <s v="CRISTIANO APARECIDO TEIXEIRA"/>
    <s v="TECNICO DE FIBRA OPTICA I"/>
    <s v="R$ 1.390,98"/>
    <n v="1053"/>
    <n v="1250"/>
    <n v="405"/>
    <m/>
    <s v="01/01/2030"/>
    <x v="1"/>
    <n v="1390.98"/>
    <b v="0"/>
    <x v="1"/>
    <x v="1"/>
    <s v="ATIVO"/>
    <s v="11021"/>
  </r>
  <r>
    <x v="1245"/>
    <x v="5"/>
    <s v="LEVE"/>
    <n v="2025"/>
    <x v="1"/>
    <x v="7"/>
    <s v="CENTRO OESTE"/>
    <s v="VINICIUS SANTOS AGUILAR"/>
    <s v="INSTALADOR E REPARADOR DE FO"/>
    <s v="R$ 1.730,00"/>
    <n v="1357.27"/>
    <n v="1782.62"/>
    <n v="1079.92"/>
    <m/>
    <s v="17/06/2028"/>
    <x v="1"/>
    <n v="1832.6"/>
    <b v="0"/>
    <x v="5"/>
    <x v="5"/>
    <s v="ATIVO"/>
    <s v="11011"/>
  </r>
  <r>
    <x v="1246"/>
    <x v="5"/>
    <s v="LEVE"/>
    <n v="2025"/>
    <x v="1"/>
    <x v="7"/>
    <s v="CENTRO OESTE"/>
    <s v="DIEGO NASCIMENTO SENA DE SOUZA"/>
    <s v="INSTALADOR E REPARADOR DE FO"/>
    <s v="R$ 1.832,60"/>
    <n v="150"/>
    <n v="713.44"/>
    <n v="629.02"/>
    <m/>
    <s v="14/06/2028"/>
    <x v="1"/>
    <n v="1832.6"/>
    <b v="0"/>
    <x v="5"/>
    <x v="5"/>
    <s v="ATIVO"/>
    <s v="11011"/>
  </r>
  <r>
    <x v="1247"/>
    <x v="5"/>
    <s v="LEVE"/>
    <n v="2025"/>
    <x v="0"/>
    <x v="7"/>
    <s v="CENTRO OESTE"/>
    <s v="WILSON ANTONIO BARROS MARQUES"/>
    <s v="INSTALADOR E REPARADOR DE FO"/>
    <s v="R$ 1.822,55"/>
    <n v="979.03"/>
    <n v="1060"/>
    <n v="510"/>
    <m/>
    <s v="22/06/2027"/>
    <x v="1"/>
    <n v="1730"/>
    <b v="0"/>
    <x v="5"/>
    <x v="2"/>
    <s v="ATIVO"/>
    <s v="11011"/>
  </r>
  <r>
    <x v="1248"/>
    <x v="5"/>
    <s v="LEVE"/>
    <n v="2025"/>
    <x v="0"/>
    <x v="4"/>
    <s v="CENTRO OESTE"/>
    <s v="DOUGLAS APARECIDO LIMA"/>
    <s v="INSTALADOR E REPARADOR DE FO"/>
    <s v="R$ 1.822,55"/>
    <n v="1128.53"/>
    <n v="996.48"/>
    <n v="517.01"/>
    <m/>
    <s v="22/06/2027"/>
    <x v="1"/>
    <n v="1730"/>
    <b v="0"/>
    <x v="5"/>
    <x v="2"/>
    <s v="ATIVO"/>
    <s v="11011"/>
  </r>
  <r>
    <x v="1249"/>
    <x v="5"/>
    <s v="LEVE"/>
    <n v="2025"/>
    <x v="0"/>
    <x v="4"/>
    <s v="CENTRO OESTE"/>
    <s v="CESAR DOURADO DE ASSIS"/>
    <s v="SUPERVISOR DE REDE"/>
    <s v="R$ 1.822,55"/>
    <n v="1820.04"/>
    <n v="834.01"/>
    <n v="1012.18"/>
    <m/>
    <s v="22/06/2027"/>
    <x v="1"/>
    <n v="1730"/>
    <b v="0"/>
    <x v="5"/>
    <x v="2"/>
    <s v="ATIVO"/>
    <s v="11035"/>
  </r>
  <r>
    <x v="1250"/>
    <x v="5"/>
    <s v="LEVE"/>
    <n v="2025"/>
    <x v="0"/>
    <x v="4"/>
    <s v="CENTRO OESTE"/>
    <s v="FROTAS DE VEÍCULOS CAMPO GRANDE"/>
    <s v="PARCEIRO"/>
    <s v="R$ 1.822,55"/>
    <n v="1446.0500000000002"/>
    <n v="2251.1999999999998"/>
    <n v="150"/>
    <m/>
    <s v="22/06/2027"/>
    <x v="1"/>
    <n v="1730"/>
    <b v="0"/>
    <x v="5"/>
    <x v="2"/>
    <s v="PATIO"/>
    <s v="99628"/>
  </r>
  <r>
    <x v="1251"/>
    <x v="5"/>
    <s v="LEVE"/>
    <n v="2025"/>
    <x v="0"/>
    <x v="3"/>
    <s v="NORTE"/>
    <s v="CASA CLIENTE VIVO PALMAS"/>
    <s v="PARCEIRO"/>
    <s v="R$ 1.820,47"/>
    <n v="0"/>
    <n v="201.37"/>
    <n v="1224.8800000000001"/>
    <m/>
    <s v="02/07/2027"/>
    <x v="1"/>
    <n v="1730"/>
    <b v="0"/>
    <x v="6"/>
    <x v="2"/>
    <s v="MANUTENÇÃO"/>
    <s v="11011"/>
  </r>
  <r>
    <x v="1252"/>
    <x v="5"/>
    <s v="LEVE"/>
    <n v="2025"/>
    <x v="0"/>
    <x v="4"/>
    <s v="CENTRO OESTE"/>
    <s v="CRISTIANO FARINHA CORREA"/>
    <s v="INSTALADOR E REPARADOR DE FO"/>
    <s v="R$ 1.820,47"/>
    <n v="730"/>
    <n v="1070"/>
    <n v="540"/>
    <m/>
    <s v="02/07/2027"/>
    <x v="1"/>
    <n v="1730"/>
    <b v="0"/>
    <x v="6"/>
    <x v="2"/>
    <s v="ATIVO"/>
    <s v="11011"/>
  </r>
  <r>
    <x v="1253"/>
    <x v="5"/>
    <s v="LEVE"/>
    <n v="2025"/>
    <x v="1"/>
    <x v="4"/>
    <s v="CENTRO OESTE"/>
    <s v="FROTAS DE VEÍCULOS CAMPO GRANDE"/>
    <s v="PARCEIRO"/>
    <s v="R$ 1.730,00"/>
    <n v="1150"/>
    <n v="2469.1999999999998"/>
    <n v="1362.8300000000002"/>
    <m/>
    <s v="12/06/2028"/>
    <x v="1"/>
    <n v="1832.6"/>
    <b v="0"/>
    <x v="5"/>
    <x v="5"/>
    <s v="PATIO"/>
    <s v="99628"/>
  </r>
  <r>
    <x v="1254"/>
    <x v="5"/>
    <s v="LEVE"/>
    <n v="2025"/>
    <x v="0"/>
    <x v="9"/>
    <s v="SUDESTE"/>
    <s v="LUCAS ARAUJO MILANI"/>
    <s v="TECNICO DE FIBRA OPTICA I"/>
    <s v="R$ 1.818,74"/>
    <n v="1050"/>
    <n v="1183.31"/>
    <n v="750"/>
    <m/>
    <s v="10/08/2027"/>
    <x v="1"/>
    <n v="1730"/>
    <b v="0"/>
    <x v="3"/>
    <x v="2"/>
    <s v="ATIVO"/>
    <s v="11011"/>
  </r>
  <r>
    <x v="1255"/>
    <x v="5"/>
    <s v="LEVE"/>
    <n v="2025"/>
    <x v="0"/>
    <x v="9"/>
    <s v="SUDESTE"/>
    <s v="CARLOS HENRIQUE ALVES BELIZARIO"/>
    <s v="TECNICO DE FIBRA OPTICA I"/>
    <s v="R$ 1.818,74"/>
    <n v="967.81"/>
    <n v="1019.97"/>
    <n v="549.95000000000005"/>
    <m/>
    <s v="13/08/2027"/>
    <x v="1"/>
    <n v="1730"/>
    <b v="0"/>
    <x v="3"/>
    <x v="2"/>
    <s v="ATIVO"/>
    <s v="11011"/>
  </r>
  <r>
    <x v="1256"/>
    <x v="70"/>
    <s v="LEVE"/>
    <n v="2016"/>
    <x v="2"/>
    <x v="9"/>
    <s v="SUDESTE"/>
    <s v="LEONARDO VIEIRA DE SOUZA"/>
    <s v="TECNICO DE FIBRA OPTICA I"/>
    <s v="R$ 850,00"/>
    <n v="1062.33"/>
    <n v="0"/>
    <n v="670.84"/>
    <m/>
    <s v="01/01/2030"/>
    <x v="1"/>
    <n v="850"/>
    <b v="0"/>
    <x v="1"/>
    <x v="1"/>
    <s v="ATIVO"/>
    <s v="11011"/>
  </r>
  <r>
    <x v="1257"/>
    <x v="5"/>
    <s v="LEVE"/>
    <n v="2023"/>
    <x v="1"/>
    <x v="10"/>
    <s v="CENTRO OESTE"/>
    <s v="WANDERSON ARAUJO DE LIMA"/>
    <s v="ASSISTENTE TEC. DE MANUTENCAO DE FO I"/>
    <s v="R$ 1.904,54"/>
    <n v="0"/>
    <n v="749.96"/>
    <n v="1090.04"/>
    <m/>
    <s v="24/05/2026"/>
    <x v="2"/>
    <n v="1904.54"/>
    <b v="0"/>
    <x v="4"/>
    <x v="3"/>
    <s v="ATIVO"/>
    <s v="11021"/>
  </r>
  <r>
    <x v="1258"/>
    <x v="5"/>
    <s v="LEVE"/>
    <n v="2025"/>
    <x v="1"/>
    <x v="9"/>
    <s v="SUDESTE"/>
    <s v="ELISSON GOMES ROSA"/>
    <s v="TECNICO DE FIBRA OPTICA I"/>
    <s v="R$ 1.823,00"/>
    <n v="1780.52"/>
    <n v="1613.96"/>
    <n v="540"/>
    <m/>
    <s v="11/07/2028"/>
    <x v="1"/>
    <n v="1928.81"/>
    <b v="0"/>
    <x v="6"/>
    <x v="5"/>
    <s v="ATIVO"/>
    <s v="11011"/>
  </r>
  <r>
    <x v="1259"/>
    <x v="5"/>
    <s v="LEVE"/>
    <n v="2024"/>
    <x v="0"/>
    <x v="9"/>
    <s v="SUDESTE"/>
    <s v="FROTAS DE VEÍCULOS UBERLANDIA"/>
    <s v="PARCEIRO"/>
    <s v="R$ 1.730,00"/>
    <n v="318.98"/>
    <n v="0"/>
    <n v="1045.51"/>
    <m/>
    <s v="14/02/2027"/>
    <x v="1"/>
    <n v="1730"/>
    <b v="0"/>
    <x v="9"/>
    <x v="2"/>
    <s v="PATIO"/>
    <s v="99628"/>
  </r>
  <r>
    <x v="1260"/>
    <x v="5"/>
    <s v="LEVE"/>
    <n v="2023"/>
    <x v="1"/>
    <x v="9"/>
    <s v="SUDESTE"/>
    <s v="MAYKON DOUGLAS PEREIRA ROMAO"/>
    <s v="TECNICO DE FIBRA OPTICA I"/>
    <s v="R$ 1.904,54"/>
    <n v="258.7"/>
    <n v="1685.84"/>
    <n v="598.23"/>
    <m/>
    <s v="24/05/2026"/>
    <x v="2"/>
    <n v="1904.54"/>
    <b v="0"/>
    <x v="4"/>
    <x v="3"/>
    <s v="ATIVO"/>
    <s v="11011"/>
  </r>
  <r>
    <x v="1261"/>
    <x v="5"/>
    <s v="LEVE"/>
    <n v="2024"/>
    <x v="0"/>
    <x v="10"/>
    <s v="CENTRO OESTE"/>
    <s v="OMAR PEREIRA DE OLIVEIRA"/>
    <s v="ASSISTENTE TEC. DE MANUTENCAO DE FO I"/>
    <s v="R$ 1.730,00"/>
    <n v="1050"/>
    <n v="1309"/>
    <n v="704.37"/>
    <m/>
    <s v="14/02/2027"/>
    <x v="1"/>
    <n v="1730"/>
    <b v="0"/>
    <x v="9"/>
    <x v="2"/>
    <s v="ATIVO"/>
    <s v="12071"/>
  </r>
  <r>
    <x v="1262"/>
    <x v="5"/>
    <s v="LEVE"/>
    <n v="2023"/>
    <x v="0"/>
    <x v="9"/>
    <s v="SUDESTE"/>
    <s v="FROTAS DE VEÍCULOS UBERLANDIA"/>
    <s v="PARCEIRO"/>
    <s v="R$ 1.803,35"/>
    <n v="0"/>
    <n v="0"/>
    <n v="0"/>
    <m/>
    <s v="18/08/2026"/>
    <x v="1"/>
    <n v="1803.35"/>
    <b v="0"/>
    <x v="3"/>
    <x v="3"/>
    <s v="MANUTENÇÃO"/>
    <s v="99628"/>
  </r>
  <r>
    <x v="1263"/>
    <x v="5"/>
    <s v="LEVE"/>
    <n v="2025"/>
    <x v="1"/>
    <x v="9"/>
    <s v="SUDESTE"/>
    <s v="RAFAEL POLASTRINI SANTOS"/>
    <s v="TECNICO DE FIBRA OPTICA I"/>
    <s v="R$ 1.823,00"/>
    <n v="511.67999999999995"/>
    <n v="998.18000000000006"/>
    <n v="450"/>
    <m/>
    <s v="11/07/2028"/>
    <x v="1"/>
    <n v="1928.81"/>
    <b v="0"/>
    <x v="6"/>
    <x v="5"/>
    <s v="ATIVO"/>
    <s v="11011"/>
  </r>
  <r>
    <x v="1264"/>
    <x v="5"/>
    <s v="LEVE"/>
    <n v="2025"/>
    <x v="0"/>
    <x v="9"/>
    <s v="SUDESTE"/>
    <s v="EDER JUNIO PEREIRA CORTES"/>
    <s v="TECNICO DE FIBRA OPTICA I"/>
    <s v="R$ 1.822,55"/>
    <n v="1379.92"/>
    <n v="1345.42"/>
    <n v="800"/>
    <m/>
    <s v="28/06/2027"/>
    <x v="1"/>
    <n v="1730"/>
    <b v="0"/>
    <x v="5"/>
    <x v="2"/>
    <s v="ATIVO"/>
    <s v="11011"/>
  </r>
  <r>
    <x v="1265"/>
    <x v="5"/>
    <s v="LEVE"/>
    <n v="2025"/>
    <x v="1"/>
    <x v="9"/>
    <s v="SUDESTE"/>
    <s v="HENRIQUE RODRIGUES MARTINS CARDOSO"/>
    <s v="TECNICO DE FIBRA OPTICA I"/>
    <s v="R$ 1.823,00"/>
    <n v="1000"/>
    <n v="1200"/>
    <n v="740.11"/>
    <m/>
    <s v="11/07/2028"/>
    <x v="1"/>
    <n v="1928.81"/>
    <b v="0"/>
    <x v="6"/>
    <x v="5"/>
    <s v="ATIVO"/>
    <s v="11011"/>
  </r>
  <r>
    <x v="1266"/>
    <x v="5"/>
    <s v="LEVE"/>
    <n v="2023"/>
    <x v="1"/>
    <x v="9"/>
    <s v="SUDESTE"/>
    <s v="RAFAEL DOS SANTOS FERREIRA"/>
    <s v="TECNICO DE FIBRA OPTICA I"/>
    <s v="R$ 1.904,54"/>
    <n v="1106.6300000000001"/>
    <n v="1004"/>
    <n v="600"/>
    <m/>
    <s v="24/05/2026"/>
    <x v="2"/>
    <n v="1904.54"/>
    <b v="0"/>
    <x v="4"/>
    <x v="3"/>
    <s v="ATIVO"/>
    <s v="11011"/>
  </r>
  <r>
    <x v="1267"/>
    <x v="5"/>
    <s v="LEVE"/>
    <n v="2024"/>
    <x v="0"/>
    <x v="9"/>
    <s v="SUDESTE"/>
    <s v="CASSIO CRUZ MACIEL"/>
    <s v="TECNICO DE FIBRA OPTICA I"/>
    <s v="R$ 1.730,00"/>
    <n v="1049.3899999999999"/>
    <n v="150"/>
    <n v="0"/>
    <m/>
    <s v="14/02/2027"/>
    <x v="1"/>
    <n v="1730"/>
    <b v="0"/>
    <x v="9"/>
    <x v="2"/>
    <s v="ATIVO"/>
    <s v="11011"/>
  </r>
  <r>
    <x v="1268"/>
    <x v="5"/>
    <s v="LEVE"/>
    <n v="2023"/>
    <x v="1"/>
    <x v="9"/>
    <s v="SUDESTE"/>
    <s v="ANDRE LUIZ FERREIRA DA SILVA"/>
    <s v="TECNICO DE FIBRA OPTICA I"/>
    <s v="R$ 1.904,54"/>
    <n v="828.84"/>
    <n v="1870.8"/>
    <n v="1450"/>
    <m/>
    <s v="24/05/2026"/>
    <x v="2"/>
    <n v="1904.54"/>
    <b v="0"/>
    <x v="4"/>
    <x v="3"/>
    <s v="ATIVO"/>
    <s v="11011"/>
  </r>
  <r>
    <x v="1269"/>
    <x v="5"/>
    <s v="LEVE"/>
    <n v="2025"/>
    <x v="0"/>
    <x v="9"/>
    <s v="SUDESTE"/>
    <s v="GABRIEL FABIANO FERREIRA GONCALVES"/>
    <s v="TECNICO DE FIBRA OPTICA I"/>
    <s v="R$ 1.822,55"/>
    <n v="300"/>
    <n v="150"/>
    <n v="503.03"/>
    <m/>
    <s v="28/06/2027"/>
    <x v="1"/>
    <n v="1730"/>
    <b v="0"/>
    <x v="5"/>
    <x v="2"/>
    <s v="ATIVO"/>
    <s v="11011"/>
  </r>
  <r>
    <x v="1270"/>
    <x v="25"/>
    <s v="UTILITARIO"/>
    <n v="2024"/>
    <x v="1"/>
    <x v="12"/>
    <s v="SUDESTE"/>
    <s v="ALISSON FIGUEREDO SANTOS"/>
    <s v="ALMOXARIFE I"/>
    <s v="R$ 2.400,00"/>
    <n v="1035.24"/>
    <n v="1677.91"/>
    <n v="647.68000000000006"/>
    <m/>
    <s v="19/07/2027"/>
    <x v="1"/>
    <n v="2553.02"/>
    <b v="0"/>
    <x v="6"/>
    <x v="2"/>
    <s v="ATIVO"/>
    <s v="99568"/>
  </r>
  <r>
    <x v="1271"/>
    <x v="25"/>
    <s v="UTILITARIO"/>
    <n v="2023"/>
    <x v="1"/>
    <x v="1"/>
    <s v="SUL"/>
    <s v="RENAN DANIEL MACHADO MONTEIRO CARDOSO"/>
    <s v="ASSISTENTE TEC. DE MANUTENCAO DE PI III"/>
    <s v="R$ 2.400,00"/>
    <n v="2378.04"/>
    <n v="2448.62"/>
    <n v="1149.3699999999999"/>
    <m/>
    <s v="23/07/2027"/>
    <x v="1"/>
    <n v="2553.02"/>
    <b v="0"/>
    <x v="6"/>
    <x v="2"/>
    <s v="ATIVO"/>
    <s v="12081"/>
  </r>
  <r>
    <x v="1272"/>
    <x v="25"/>
    <s v="UTILITARIO"/>
    <n v="2024"/>
    <x v="1"/>
    <x v="8"/>
    <s v="SUL"/>
    <s v="JADSON AGOSTINHO SMIELEVSKI"/>
    <s v="TECNICO DE MANUTENCAO PI II"/>
    <s v="R$ 2.400,00"/>
    <n v="0"/>
    <n v="0"/>
    <n v="640"/>
    <m/>
    <s v="01/08/2027"/>
    <x v="1"/>
    <n v="2559.17"/>
    <b v="0"/>
    <x v="3"/>
    <x v="2"/>
    <s v="ATIVO"/>
    <s v="12081"/>
  </r>
  <r>
    <x v="1273"/>
    <x v="13"/>
    <s v="LEVE"/>
    <n v="2025"/>
    <x v="1"/>
    <x v="2"/>
    <s v="SUDESTE"/>
    <s v="MARCIO BATISTA DA SILVA"/>
    <s v="COLABORADOR"/>
    <s v="R$ 2.318,00"/>
    <n v="387.9"/>
    <n v="945.77"/>
    <n v="100"/>
    <m/>
    <s v="19/04/2027"/>
    <x v="1"/>
    <n v="2465.75"/>
    <b v="0"/>
    <x v="7"/>
    <x v="2"/>
    <s v="ATIVO"/>
    <s v="99598"/>
  </r>
  <r>
    <x v="1274"/>
    <x v="25"/>
    <s v="UTILITARIO"/>
    <n v="2024"/>
    <x v="1"/>
    <x v="1"/>
    <s v="SUL"/>
    <s v="HENRIQUE NEVES DE PEDER CARVALHO"/>
    <s v="ASSISTENTE TEC. DE MANUTENCAO DE PI III"/>
    <s v="R$ 2.400,00"/>
    <n v="2323.2399999999998"/>
    <n v="2579.4499999999998"/>
    <n v="1628.16"/>
    <m/>
    <s v="19/07/2027"/>
    <x v="1"/>
    <n v="2553.02"/>
    <b v="0"/>
    <x v="6"/>
    <x v="2"/>
    <s v="ATIVO"/>
    <s v="12081"/>
  </r>
  <r>
    <x v="1275"/>
    <x v="5"/>
    <s v="LEVE"/>
    <n v="2025"/>
    <x v="0"/>
    <x v="9"/>
    <s v="SUDESTE"/>
    <s v="UBIRATAN GARCIA DE ALMEIDA"/>
    <s v="SUPERVISOR DE MANUTENCAO III"/>
    <s v="R$ 1.820,47"/>
    <n v="1133.19"/>
    <n v="1399.99"/>
    <n v="450"/>
    <m/>
    <s v="03/07/2027"/>
    <x v="1"/>
    <n v="1730"/>
    <b v="0"/>
    <x v="6"/>
    <x v="2"/>
    <s v="ATIVO"/>
    <s v="11025"/>
  </r>
  <r>
    <x v="1276"/>
    <x v="5"/>
    <s v="LEVE"/>
    <n v="2025"/>
    <x v="0"/>
    <x v="9"/>
    <s v="SUDESTE"/>
    <s v="LEANDRO FERREIRA"/>
    <s v="TECNICO DE FIBRA OPTICA I"/>
    <s v="R$ 1.818,74"/>
    <n v="949.92"/>
    <n v="721"/>
    <n v="0"/>
    <m/>
    <s v="01/08/2027"/>
    <x v="1"/>
    <n v="1730"/>
    <b v="0"/>
    <x v="3"/>
    <x v="2"/>
    <s v="ATIVO"/>
    <s v="11011"/>
  </r>
  <r>
    <x v="1277"/>
    <x v="13"/>
    <s v="LEVE"/>
    <n v="2025"/>
    <x v="1"/>
    <x v="9"/>
    <s v="SUDESTE"/>
    <s v="PEDRO WAGNER GOMES DEOLINDO"/>
    <s v="GERENTE OPERACAO JR"/>
    <s v="R$ 2.753,14"/>
    <n v="1248.3900000000001"/>
    <n v="1373.75"/>
    <n v="194.94"/>
    <m/>
    <s v="20/05/2027"/>
    <x v="1"/>
    <n v="2753.14"/>
    <b v="0"/>
    <x v="4"/>
    <x v="2"/>
    <s v="ATIVO"/>
    <s v="11011"/>
  </r>
  <r>
    <x v="1278"/>
    <x v="5"/>
    <s v="LEVE"/>
    <n v="2025"/>
    <x v="0"/>
    <x v="9"/>
    <s v="SUDESTE"/>
    <s v="DAILSON MENINO DE MENESES"/>
    <s v="TECNICO DE FIBRA OPTICA I"/>
    <s v="R$ 1.818,74"/>
    <n v="1090"/>
    <n v="1973.27"/>
    <n v="500"/>
    <m/>
    <s v="01/08/2027"/>
    <x v="1"/>
    <n v="1730"/>
    <b v="0"/>
    <x v="3"/>
    <x v="2"/>
    <s v="ATIVO"/>
    <s v="11011"/>
  </r>
  <r>
    <x v="1279"/>
    <x v="5"/>
    <s v="LEVE"/>
    <n v="2025"/>
    <x v="0"/>
    <x v="9"/>
    <s v="SUDESTE"/>
    <s v="FELIPE HENRIQUE OLIVEIRA ALVES"/>
    <s v="TECNICO DE FIBRA OPTICA I"/>
    <s v="R$ 1.818,74"/>
    <n v="1512.99"/>
    <n v="1604.37"/>
    <n v="934.94"/>
    <m/>
    <s v="01/08/2027"/>
    <x v="1"/>
    <n v="1730"/>
    <b v="0"/>
    <x v="3"/>
    <x v="2"/>
    <s v="ATIVO"/>
    <s v="11011"/>
  </r>
  <r>
    <x v="1280"/>
    <x v="5"/>
    <s v="LEVE"/>
    <n v="2024"/>
    <x v="0"/>
    <x v="2"/>
    <s v="SUDESTE"/>
    <s v="THIAGO AUGUSTO SIMOES TROSDOLF"/>
    <s v="TECNICO DE FIBRA OPTICA II"/>
    <s v="R$ 1.730,00"/>
    <n v="1729.73"/>
    <n v="2562.08"/>
    <n v="1061.33"/>
    <m/>
    <s v="14/02/2027"/>
    <x v="1"/>
    <n v="1730"/>
    <b v="0"/>
    <x v="9"/>
    <x v="2"/>
    <s v="ATIVO"/>
    <s v="11021"/>
  </r>
  <r>
    <x v="1281"/>
    <x v="5"/>
    <s v="LEVE"/>
    <n v="2024"/>
    <x v="0"/>
    <x v="9"/>
    <s v="SUDESTE"/>
    <s v="LUIS CLAUDIO DOS SANTOS SILVA"/>
    <s v="TECNICO DE FIBRA OPTICA I"/>
    <s v="R$ 1.730,00"/>
    <n v="1110"/>
    <n v="800"/>
    <n v="600"/>
    <m/>
    <s v="14/02/2027"/>
    <x v="1"/>
    <n v="1730"/>
    <b v="0"/>
    <x v="9"/>
    <x v="2"/>
    <s v="ATIVO"/>
    <s v="11011"/>
  </r>
  <r>
    <x v="1282"/>
    <x v="25"/>
    <s v="UTILITARIO"/>
    <n v="2024"/>
    <x v="1"/>
    <x v="8"/>
    <s v="SUL"/>
    <s v="TIAGO FERNANDES DA SILVA"/>
    <s v="ASSISTENTE TEC. DE MANUTENCAO DE PI II"/>
    <s v="R$ 2.400,00"/>
    <n v="1160"/>
    <n v="1640.74"/>
    <n v="870"/>
    <m/>
    <s v="19/07/2027"/>
    <x v="1"/>
    <n v="2553.02"/>
    <b v="0"/>
    <x v="6"/>
    <x v="2"/>
    <s v="ATIVO"/>
    <s v="12081"/>
  </r>
  <r>
    <x v="1283"/>
    <x v="5"/>
    <s v="LEVE"/>
    <n v="2024"/>
    <x v="0"/>
    <x v="9"/>
    <s v="SUDESTE"/>
    <s v="CARLOS BRENNON RODRIGUES XAVIER"/>
    <s v="TECNICO DE FIBRA OPTICA I"/>
    <s v="R$ 1.730,00"/>
    <n v="870.11"/>
    <n v="950"/>
    <n v="450"/>
    <m/>
    <s v="14/02/2027"/>
    <x v="1"/>
    <n v="1730"/>
    <b v="0"/>
    <x v="9"/>
    <x v="2"/>
    <s v="ATIVO"/>
    <s v="11011"/>
  </r>
  <r>
    <x v="1284"/>
    <x v="23"/>
    <s v="LEVE"/>
    <n v="2008"/>
    <x v="2"/>
    <x v="9"/>
    <s v="SUDESTE"/>
    <s v="JONATHAS DE OLIVEIRA PAIS"/>
    <s v="TECNICO DE FIBRA OPTICA I"/>
    <s v="R$ 850,00"/>
    <n v="299.40999999999997"/>
    <n v="0"/>
    <n v="0"/>
    <m/>
    <s v="01/01/2030"/>
    <x v="1"/>
    <n v="850"/>
    <b v="0"/>
    <x v="1"/>
    <x v="1"/>
    <s v="ATIVO"/>
    <s v="11011"/>
  </r>
  <r>
    <x v="1285"/>
    <x v="5"/>
    <s v="LEVE"/>
    <n v="2025"/>
    <x v="0"/>
    <x v="9"/>
    <s v="SUDESTE"/>
    <s v="ROMILDO FERREIRA DE SOUZA"/>
    <s v="TECNICO DE FIBRA OPTICA I"/>
    <s v="R$ 1.820,47"/>
    <n v="0"/>
    <n v="953.99"/>
    <n v="400"/>
    <m/>
    <s v="03/07/2027"/>
    <x v="1"/>
    <n v="1730"/>
    <b v="0"/>
    <x v="6"/>
    <x v="2"/>
    <s v="ATIVO"/>
    <s v="11011"/>
  </r>
  <r>
    <x v="1286"/>
    <x v="70"/>
    <s v="LEVE"/>
    <n v="2010"/>
    <x v="2"/>
    <x v="9"/>
    <s v="SUDESTE"/>
    <s v="PAULA THAISA FLAVIO SANTOS"/>
    <s v="SUPERVISOR DE OPERACAO CASA CLIENTE"/>
    <s v="R$ 850,00"/>
    <n v="899.93"/>
    <n v="949.96"/>
    <n v="550"/>
    <m/>
    <s v="01/01/2030"/>
    <x v="1"/>
    <n v="850"/>
    <b v="0"/>
    <x v="1"/>
    <x v="1"/>
    <s v="ATIVO"/>
    <s v="11015"/>
  </r>
  <r>
    <x v="1287"/>
    <x v="5"/>
    <s v="LEVE"/>
    <n v="2024"/>
    <x v="0"/>
    <x v="9"/>
    <s v="SUDESTE"/>
    <s v="JACKSON LEAO ROCHA"/>
    <s v="TECNICO DE FIBRA OPTICA IV"/>
    <s v="R$ 1.730,00"/>
    <n v="600"/>
    <n v="1042.3000000000002"/>
    <n v="270"/>
    <m/>
    <s v="14/02/2027"/>
    <x v="1"/>
    <n v="1730"/>
    <b v="0"/>
    <x v="9"/>
    <x v="2"/>
    <s v="ATIVO"/>
    <s v="11021"/>
  </r>
  <r>
    <x v="1288"/>
    <x v="5"/>
    <s v="LEVE"/>
    <n v="2024"/>
    <x v="0"/>
    <x v="9"/>
    <s v="SUDESTE"/>
    <s v="MARCO ANTONIO SOARES SANTOS"/>
    <s v="TECNICO DE FIBRA OPTICA I"/>
    <s v="R$ 1.730,00"/>
    <n v="600"/>
    <n v="2371.89"/>
    <n v="367.48"/>
    <m/>
    <s v="14/02/2027"/>
    <x v="1"/>
    <n v="1730"/>
    <b v="0"/>
    <x v="9"/>
    <x v="2"/>
    <s v="ATIVO"/>
    <s v="11011"/>
  </r>
  <r>
    <x v="1289"/>
    <x v="5"/>
    <s v="LEVE"/>
    <n v="2025"/>
    <x v="0"/>
    <x v="9"/>
    <s v="SUDESTE"/>
    <s v="CASA CLIENTE VIVO MONTES CLAROS"/>
    <s v="PARCEIRO"/>
    <s v="R$ 1.820,47"/>
    <n v="1120"/>
    <n v="700"/>
    <n v="550"/>
    <m/>
    <s v="03/07/2027"/>
    <x v="1"/>
    <n v="1730"/>
    <b v="0"/>
    <x v="6"/>
    <x v="2"/>
    <s v="PATIO"/>
    <s v="11011"/>
  </r>
  <r>
    <x v="1290"/>
    <x v="5"/>
    <s v="LEVE"/>
    <n v="2023"/>
    <x v="1"/>
    <x v="9"/>
    <s v="SUDESTE"/>
    <s v="RODRIGO AREIAS FRASONI"/>
    <s v="TECNICO DE FIBRA OPTICA I"/>
    <s v="R$ 1.904,54"/>
    <n v="950"/>
    <n v="1980.9399999999998"/>
    <n v="450"/>
    <m/>
    <s v="24/05/2026"/>
    <x v="2"/>
    <n v="1904.54"/>
    <b v="0"/>
    <x v="4"/>
    <x v="3"/>
    <s v="ATIVO"/>
    <s v="11011"/>
  </r>
  <r>
    <x v="1291"/>
    <x v="5"/>
    <s v="LEVE"/>
    <n v="2025"/>
    <x v="0"/>
    <x v="10"/>
    <s v="CENTRO OESTE"/>
    <s v="JOAO GLAUBER ALVES SOUTO"/>
    <s v="INSTALADOR E REPARADOR DE FO"/>
    <s v="R$ 1.820,47"/>
    <n v="1503"/>
    <n v="1685"/>
    <n v="610"/>
    <m/>
    <s v="03/07/2027"/>
    <x v="1"/>
    <n v="1730"/>
    <b v="0"/>
    <x v="6"/>
    <x v="2"/>
    <s v="ATIVO"/>
    <s v="11011"/>
  </r>
  <r>
    <x v="1292"/>
    <x v="23"/>
    <s v="LEVE"/>
    <n v="2014"/>
    <x v="2"/>
    <x v="9"/>
    <s v="SUDESTE"/>
    <s v="JOAO PEDRO MORAIS SOARES"/>
    <s v="TECNICO DE FIBRA OPTICA I"/>
    <s v="R$ 850,00"/>
    <n v="720.06"/>
    <n v="1390"/>
    <n v="280"/>
    <m/>
    <s v="01/01/2030"/>
    <x v="1"/>
    <n v="850"/>
    <b v="0"/>
    <x v="1"/>
    <x v="1"/>
    <s v="ATIVO"/>
    <s v="11011"/>
  </r>
  <r>
    <x v="1293"/>
    <x v="40"/>
    <s v="LEVE"/>
    <n v="2013"/>
    <x v="2"/>
    <x v="9"/>
    <s v="SUDESTE"/>
    <s v="GASPAR SOARES SILVA"/>
    <s v="TECNICO DE FIBRA OPTICA I"/>
    <s v="R$ 850,00"/>
    <n v="930"/>
    <n v="1022.64"/>
    <n v="435"/>
    <m/>
    <s v="01/01/2030"/>
    <x v="1"/>
    <n v="850"/>
    <b v="0"/>
    <x v="1"/>
    <x v="1"/>
    <s v="ATIVO"/>
    <s v="11011"/>
  </r>
  <r>
    <x v="1294"/>
    <x v="5"/>
    <s v="LEVE"/>
    <n v="2023"/>
    <x v="0"/>
    <x v="10"/>
    <s v="CENTRO OESTE"/>
    <s v="PETERSON TAVARES MARTINS"/>
    <s v="SUPERVISOR DE OPERACAO"/>
    <s v="R$ 1.806,47"/>
    <n v="894.83"/>
    <n v="750"/>
    <n v="300"/>
    <m/>
    <s v="05/09/2026"/>
    <x v="1"/>
    <n v="1806.47"/>
    <b v="0"/>
    <x v="2"/>
    <x v="3"/>
    <s v="ATIVO"/>
    <s v="11025"/>
  </r>
  <r>
    <x v="1295"/>
    <x v="5"/>
    <s v="LEVE"/>
    <n v="2025"/>
    <x v="0"/>
    <x v="9"/>
    <s v="SUDESTE"/>
    <s v="FROTAS DE VEÍCULOS MONTES CLAROS"/>
    <s v="PARCEIRO"/>
    <s v="R$ 1.822,55"/>
    <s v=""/>
    <s v=""/>
    <s v=""/>
    <m/>
    <s v="28/06/2027"/>
    <x v="1"/>
    <n v="1730"/>
    <b v="0"/>
    <x v="5"/>
    <x v="2"/>
    <s v="SINISTRO"/>
    <s v="99628"/>
  </r>
  <r>
    <x v="1296"/>
    <x v="5"/>
    <s v="LEVE"/>
    <n v="2024"/>
    <x v="0"/>
    <x v="2"/>
    <s v="SUDESTE"/>
    <s v="CAIO DE AVILA VALENCA"/>
    <s v="TECNICO MULTSKILL METALICO/FI"/>
    <s v="R$ 1.730,00"/>
    <n v="1497.85"/>
    <n v="1690.93"/>
    <n v="587.99"/>
    <m/>
    <s v="14/02/2027"/>
    <x v="1"/>
    <n v="1730"/>
    <b v="0"/>
    <x v="9"/>
    <x v="2"/>
    <s v="ATIVO"/>
    <s v="11011"/>
  </r>
  <r>
    <x v="1297"/>
    <x v="5"/>
    <s v="LEVE"/>
    <n v="2025"/>
    <x v="0"/>
    <x v="9"/>
    <s v="SUDESTE"/>
    <s v="CASA CLIENTE VIVO MONTES CLAROS"/>
    <s v="PARCEIRO"/>
    <s v="R$ 1.822,55"/>
    <n v="948.91000000000008"/>
    <n v="1432.28"/>
    <n v="899.92"/>
    <m/>
    <s v="25/06/2027"/>
    <x v="1"/>
    <n v="1730"/>
    <b v="0"/>
    <x v="5"/>
    <x v="2"/>
    <s v="PATIO"/>
    <s v="11011"/>
  </r>
  <r>
    <x v="1298"/>
    <x v="5"/>
    <s v="LEVE"/>
    <n v="2024"/>
    <x v="0"/>
    <x v="7"/>
    <s v="Centro-Oeste"/>
    <s v="CARLOS ADRIANO DA SILVA OLIVEIRA"/>
    <s v="INSTALADOR E REPARADOR DE FO"/>
    <s v="R$ 1.820,47"/>
    <n v="1109.26"/>
    <n v="0"/>
    <n v="389.16999999999996"/>
    <m/>
    <s v="03/07/2027"/>
    <x v="1"/>
    <n v="1730"/>
    <b v="0"/>
    <x v="6"/>
    <x v="2"/>
    <s v="ATIVO"/>
    <s v="11011"/>
  </r>
  <r>
    <x v="1299"/>
    <x v="5"/>
    <s v="LEVE"/>
    <n v="2024"/>
    <x v="1"/>
    <x v="10"/>
    <s v="CENTRO OESTE"/>
    <s v="BRUNO FERNANDES PINHEIRO"/>
    <s v="INSTALADOR E REPARADOR DE FO"/>
    <s v="R$ 1.808,86"/>
    <n v="989.92"/>
    <n v="1053"/>
    <n v="560"/>
    <m/>
    <s v="25/12/2026"/>
    <x v="1"/>
    <n v="1808.86"/>
    <b v="0"/>
    <x v="11"/>
    <x v="3"/>
    <s v="ATIVO"/>
    <s v="11011"/>
  </r>
  <r>
    <x v="1300"/>
    <x v="5"/>
    <s v="LEVE"/>
    <n v="2025"/>
    <x v="0"/>
    <x v="10"/>
    <s v="CENTRO OESTE"/>
    <s v="FROTAS DE VEÍCULOS BRASILIA"/>
    <s v="PARCEIRO"/>
    <s v="R$ 1.822,55"/>
    <n v="0"/>
    <n v="0"/>
    <n v="0"/>
    <m/>
    <s v="25/06/2027"/>
    <x v="1"/>
    <n v="1730"/>
    <b v="0"/>
    <x v="5"/>
    <x v="2"/>
    <s v="MANUTENÇÃO"/>
    <s v="99628"/>
  </r>
  <r>
    <x v="1301"/>
    <x v="13"/>
    <s v="LEVE"/>
    <n v="2018"/>
    <x v="2"/>
    <x v="9"/>
    <s v="SUDESTE"/>
    <s v="TIAGO DOMINGOS DE FREITAS"/>
    <s v="SUPERVISOR DE IMPLANTACAO II"/>
    <s v="R$ 850,00"/>
    <n v="494"/>
    <n v="738.5"/>
    <n v="244.5"/>
    <m/>
    <s v="01/01/2030"/>
    <x v="1"/>
    <n v="850"/>
    <b v="0"/>
    <x v="1"/>
    <x v="1"/>
    <s v="ATIVO"/>
    <s v="11035"/>
  </r>
  <r>
    <x v="1302"/>
    <x v="5"/>
    <s v="LEVE"/>
    <n v="2024"/>
    <x v="0"/>
    <x v="7"/>
    <s v="Centro-Oeste"/>
    <s v="CASA CLIENTE VIVO SERRA"/>
    <s v="PARCEIRO"/>
    <s v="R$ 1.730,00"/>
    <n v="600"/>
    <n v="750"/>
    <n v="0"/>
    <m/>
    <s v="14/02/2027"/>
    <x v="1"/>
    <n v="1730"/>
    <b v="0"/>
    <x v="9"/>
    <x v="2"/>
    <s v="RESERVADO"/>
    <s v="11011"/>
  </r>
  <r>
    <x v="1303"/>
    <x v="5"/>
    <s v="LEVE"/>
    <n v="2025"/>
    <x v="0"/>
    <x v="1"/>
    <s v="SUL"/>
    <s v="LUIS ANDRE SOUZA DE OLIVEIRA"/>
    <s v="TECNICO DE MANUTENCAO PI I"/>
    <s v="R$ 1.820,47"/>
    <n v="0"/>
    <n v="0"/>
    <n v="400"/>
    <m/>
    <s v="03/07/2027"/>
    <x v="1"/>
    <n v="1730"/>
    <b v="0"/>
    <x v="6"/>
    <x v="2"/>
    <s v="ATIVO"/>
    <s v="12081"/>
  </r>
  <r>
    <x v="1304"/>
    <x v="5"/>
    <s v="LEVE"/>
    <n v="2025"/>
    <x v="0"/>
    <x v="1"/>
    <s v="SUL"/>
    <s v="LUIS FELIPE MENDONCA"/>
    <s v="ASSISTENTE TEC. DE MANUTENCAO DE PI III"/>
    <s v="R$ 1.820,47"/>
    <n v="0"/>
    <n v="497.34000000000003"/>
    <n v="744.66"/>
    <m/>
    <s v="03/07/2027"/>
    <x v="1"/>
    <n v="1730"/>
    <b v="0"/>
    <x v="6"/>
    <x v="2"/>
    <s v="ATIVO"/>
    <s v="12081"/>
  </r>
  <r>
    <x v="1305"/>
    <x v="5"/>
    <s v="LEVE"/>
    <n v="2025"/>
    <x v="0"/>
    <x v="10"/>
    <s v="CENTRO OESTE"/>
    <s v="ELISANDRO ORDENES DO NASCIMENTO"/>
    <s v="INSTALADOR E REPARADOR DE FO"/>
    <s v="R$ 1.822,55"/>
    <n v="1288"/>
    <n v="1297"/>
    <n v="800"/>
    <m/>
    <s v="25/06/2027"/>
    <x v="1"/>
    <n v="1730"/>
    <b v="0"/>
    <x v="5"/>
    <x v="2"/>
    <s v="ATIVO"/>
    <s v="11011"/>
  </r>
  <r>
    <x v="1306"/>
    <x v="5"/>
    <s v="LEVE"/>
    <n v="2024"/>
    <x v="0"/>
    <x v="12"/>
    <s v="SUDESTE"/>
    <s v="GIVANILDO DO NASCIMENTO SILVA"/>
    <s v="INSTALADOR E REPARADOR DE FO"/>
    <s v="R$ 1.730,00"/>
    <n v="1207.29"/>
    <n v="1493.93"/>
    <n v="122.96"/>
    <m/>
    <s v="14/02/2027"/>
    <x v="1"/>
    <n v="1730"/>
    <b v="0"/>
    <x v="9"/>
    <x v="2"/>
    <s v="ATIVO"/>
    <s v="11011"/>
  </r>
  <r>
    <x v="1307"/>
    <x v="5"/>
    <s v="LEVE"/>
    <n v="2023"/>
    <x v="1"/>
    <x v="12"/>
    <s v="SUDESTE"/>
    <s v="CASA CLIENTE VIVO SERRA"/>
    <s v="PARCEIRO"/>
    <s v="R$ 1.904,54"/>
    <n v="899.46"/>
    <n v="1149.97"/>
    <n v="100"/>
    <m/>
    <s v="25/05/2026"/>
    <x v="2"/>
    <n v="1904.54"/>
    <b v="0"/>
    <x v="4"/>
    <x v="3"/>
    <s v="MANUTENÇÃO"/>
    <s v="11011"/>
  </r>
  <r>
    <x v="1308"/>
    <x v="5"/>
    <s v="LEVE"/>
    <n v="2024"/>
    <x v="0"/>
    <x v="12"/>
    <s v="SUDESTE"/>
    <s v="ANDRE LUCAS BINDELLI FREITAS"/>
    <s v="INSTALADOR E REPARADOR DE FO"/>
    <s v="R$ 1.730,00"/>
    <n v="1008.63"/>
    <n v="590.11"/>
    <n v="600"/>
    <m/>
    <s v="14/02/2027"/>
    <x v="1"/>
    <n v="1730"/>
    <b v="0"/>
    <x v="9"/>
    <x v="2"/>
    <s v="ATIVO"/>
    <s v="11011"/>
  </r>
  <r>
    <x v="1309"/>
    <x v="5"/>
    <s v="LEVE"/>
    <n v="2025"/>
    <x v="0"/>
    <x v="9"/>
    <s v="SUDESTE"/>
    <s v="MARCORELIO FRANCISCO DOS REIS"/>
    <s v="TECNICO DE FIBRA OPTICA I"/>
    <s v="R$ 1.822,55"/>
    <n v="1536.9"/>
    <n v="1551.95"/>
    <n v="792.15"/>
    <m/>
    <s v="25/06/2027"/>
    <x v="1"/>
    <n v="1730"/>
    <b v="0"/>
    <x v="5"/>
    <x v="2"/>
    <s v="ATIVO"/>
    <s v="11011"/>
  </r>
  <r>
    <x v="1310"/>
    <x v="5"/>
    <s v="LEVE"/>
    <n v="2024"/>
    <x v="0"/>
    <x v="10"/>
    <s v="CENTRO OESTE"/>
    <s v="FRANK SANTANA EVANGELISTA"/>
    <s v="INSTALADOR E REPARADOR DE FO"/>
    <s v="R$ 1.730,00"/>
    <n v="1889"/>
    <n v="343"/>
    <n v="893"/>
    <m/>
    <s v="14/02/2027"/>
    <x v="1"/>
    <n v="1730"/>
    <b v="0"/>
    <x v="9"/>
    <x v="2"/>
    <s v="ATIVO"/>
    <s v="11011"/>
  </r>
  <r>
    <x v="1311"/>
    <x v="5"/>
    <s v="LEVE"/>
    <n v="2024"/>
    <x v="1"/>
    <x v="12"/>
    <s v="SUDESTE"/>
    <s v="SHERLINGTOM MIGUEL"/>
    <s v="INSTALADOR E REPARADOR DE FO"/>
    <s v="R$ 1.808,86"/>
    <n v="1176.28"/>
    <n v="1535.81"/>
    <n v="717.17"/>
    <m/>
    <s v="25/12/2026"/>
    <x v="1"/>
    <n v="1808.86"/>
    <b v="0"/>
    <x v="11"/>
    <x v="3"/>
    <s v="ATIVO"/>
    <s v="11011"/>
  </r>
  <r>
    <x v="1312"/>
    <x v="5"/>
    <s v="LEVE"/>
    <n v="2025"/>
    <x v="0"/>
    <x v="10"/>
    <s v="CENTRO OESTE"/>
    <s v="CLEITON BRITO DE SOUSA"/>
    <s v="ALMOXARIFE III"/>
    <s v="R$ 1.820,47"/>
    <n v="935.70999999999992"/>
    <n v="1640.51"/>
    <n v="523.71"/>
    <m/>
    <s v="03/07/2027"/>
    <x v="1"/>
    <n v="1730"/>
    <b v="0"/>
    <x v="6"/>
    <x v="2"/>
    <s v="ATIVO"/>
    <s v="99568"/>
  </r>
  <r>
    <x v="1313"/>
    <x v="5"/>
    <s v="LEVE"/>
    <n v="2024"/>
    <x v="1"/>
    <x v="12"/>
    <s v="SUDESTE"/>
    <s v="WILLIAN DE OLIVEIRA SOUZA"/>
    <s v="INSTALADOR E REPARADOR DE FO"/>
    <s v="R$ 1.808,86"/>
    <n v="550"/>
    <n v="1160"/>
    <n v="599.63"/>
    <m/>
    <s v="25/12/2026"/>
    <x v="1"/>
    <n v="1808.86"/>
    <b v="0"/>
    <x v="11"/>
    <x v="3"/>
    <s v="ATIVO"/>
    <s v="11011"/>
  </r>
  <r>
    <x v="1314"/>
    <x v="5"/>
    <s v="LEVE"/>
    <n v="2025"/>
    <x v="0"/>
    <x v="2"/>
    <s v="SUDESTE"/>
    <s v="MICHAEL DIOGO SANTIAGO DA SILVA"/>
    <s v="TECNICO MULTSKILL METALICO/FI"/>
    <s v="R$ 1.822,55"/>
    <n v="1779"/>
    <n v="2471.48"/>
    <n v="898"/>
    <m/>
    <s v="28/06/2027"/>
    <x v="1"/>
    <n v="1730"/>
    <b v="0"/>
    <x v="5"/>
    <x v="2"/>
    <s v="ATIVO"/>
    <s v="14011"/>
  </r>
  <r>
    <x v="1315"/>
    <x v="5"/>
    <s v="LEVE"/>
    <n v="2025"/>
    <x v="0"/>
    <x v="6"/>
    <s v="CENTRO OESTE"/>
    <s v="JUCENILDO MATOS DA SILVA SOUZA"/>
    <s v="INSTALADOR E REPARADOR DE FO"/>
    <s v="R$ 1.820,47"/>
    <n v="522.54999999999995"/>
    <n v="1126.58"/>
    <n v="679.79"/>
    <m/>
    <s v="03/07/2027"/>
    <x v="1"/>
    <n v="1730"/>
    <b v="0"/>
    <x v="6"/>
    <x v="2"/>
    <s v="ATIVO"/>
    <s v="11011"/>
  </r>
  <r>
    <x v="1316"/>
    <x v="5"/>
    <s v="LEVE"/>
    <n v="2025"/>
    <x v="0"/>
    <x v="6"/>
    <s v="CENTRO OESTE"/>
    <s v="JULIO CEZAR ROCHA DE GODOI"/>
    <s v="INSTALADOR E REPARADOR DE FO"/>
    <s v="R$ 1.820,47"/>
    <n v="1218.1399999999999"/>
    <n v="1210"/>
    <n v="567.51"/>
    <m/>
    <s v="03/07/2027"/>
    <x v="1"/>
    <n v="1730"/>
    <b v="0"/>
    <x v="6"/>
    <x v="2"/>
    <s v="ATIVO"/>
    <s v="11011"/>
  </r>
  <r>
    <x v="1317"/>
    <x v="5"/>
    <s v="LEVE"/>
    <n v="2024"/>
    <x v="0"/>
    <x v="1"/>
    <s v="SUL"/>
    <s v="FRANKLIN FRANCA DA SILVA"/>
    <s v="TECNICO DE MANUTENCAO PI II"/>
    <s v="R$ 1.730,00"/>
    <n v="1716.33"/>
    <n v="2095.0499999999997"/>
    <n v="1006.84"/>
    <m/>
    <s v="14/02/2027"/>
    <x v="1"/>
    <n v="1730"/>
    <b v="0"/>
    <x v="9"/>
    <x v="2"/>
    <s v="ATIVO"/>
    <s v="12085"/>
  </r>
  <r>
    <x v="1318"/>
    <x v="5"/>
    <s v="LEVE"/>
    <n v="2025"/>
    <x v="0"/>
    <x v="10"/>
    <s v="CENTRO OESTE"/>
    <s v="IGOR PAIVA LOPES"/>
    <s v="INSTALADOR E REPARADOR DE FO"/>
    <s v="R$ 1.820,47"/>
    <n v="0"/>
    <n v="0"/>
    <n v="150"/>
    <m/>
    <s v="03/07/2027"/>
    <x v="1"/>
    <n v="1730"/>
    <b v="0"/>
    <x v="6"/>
    <x v="2"/>
    <s v="ATIVO"/>
    <s v="11011"/>
  </r>
  <r>
    <x v="1319"/>
    <x v="5"/>
    <s v="LEVE"/>
    <n v="2025"/>
    <x v="0"/>
    <x v="2"/>
    <s v="SUDESTE"/>
    <s v="RENATO SILVA PEREIRA"/>
    <s v="TECNICO DE FIBRA OPTICA III"/>
    <s v="R$ 1.822,55"/>
    <n v="336.45000000000005"/>
    <n v="226.32"/>
    <n v="450.86"/>
    <m/>
    <s v="28/06/2027"/>
    <x v="1"/>
    <n v="1730"/>
    <b v="0"/>
    <x v="5"/>
    <x v="2"/>
    <s v="ATIVO"/>
    <s v="11021"/>
  </r>
  <r>
    <x v="1320"/>
    <x v="5"/>
    <s v="LEVE"/>
    <n v="2024"/>
    <x v="0"/>
    <x v="7"/>
    <s v="Centro-Oeste"/>
    <s v="CASA CLIENTE VIVO SERRA"/>
    <s v="PARCEIRO"/>
    <s v="R$ 1.825,66"/>
    <n v="1219.08"/>
    <n v="734.62999999999988"/>
    <n v="150"/>
    <m/>
    <s v="10/04/2027"/>
    <x v="1"/>
    <n v="1825.66"/>
    <b v="0"/>
    <x v="7"/>
    <x v="2"/>
    <s v="PATIO"/>
    <s v="11011"/>
  </r>
  <r>
    <x v="1321"/>
    <x v="5"/>
    <s v="LEVE"/>
    <n v="2025"/>
    <x v="0"/>
    <x v="10"/>
    <s v="CENTRO OESTE"/>
    <s v="FROTAS DE VEÍCULOS BRASILIA"/>
    <s v="PARCEIRO"/>
    <s v="R$ 1.820,47"/>
    <n v="1416"/>
    <n v="1130"/>
    <n v="0"/>
    <m/>
    <s v="03/07/2027"/>
    <x v="1"/>
    <n v="1730"/>
    <b v="0"/>
    <x v="6"/>
    <x v="2"/>
    <s v="MANUTENÇÃO"/>
    <s v="99628"/>
  </r>
  <r>
    <x v="1322"/>
    <x v="5"/>
    <s v="LEVE"/>
    <n v="2023"/>
    <x v="1"/>
    <x v="12"/>
    <s v="SUDESTE"/>
    <s v="JUSSIMAR LOPES"/>
    <s v="TECNICO DE SEGURANCA DO TRABALHO JR"/>
    <s v="R$ 1.727,27"/>
    <n v="975.58999999999992"/>
    <n v="997.65000000000009"/>
    <n v="581.35"/>
    <m/>
    <s v="16/01/2027"/>
    <x v="1"/>
    <n v="1815.87"/>
    <b v="0"/>
    <x v="1"/>
    <x v="2"/>
    <s v="ATIVO"/>
    <s v="99678"/>
  </r>
  <r>
    <x v="1323"/>
    <x v="5"/>
    <s v="LEVE"/>
    <n v="2024"/>
    <x v="1"/>
    <x v="12"/>
    <s v="SUDESTE"/>
    <s v="ROBSON DA VITORIA DA SILVA"/>
    <s v="INSTALADOR E REPARADOR DE FO"/>
    <s v="R$ 1.808,86"/>
    <n v="739.96"/>
    <n v="1450.0900000000001"/>
    <n v="672.41"/>
    <m/>
    <s v="27/12/2026"/>
    <x v="1"/>
    <n v="1808.86"/>
    <b v="0"/>
    <x v="11"/>
    <x v="3"/>
    <s v="ATIVO"/>
    <s v="11011"/>
  </r>
  <r>
    <x v="1324"/>
    <x v="5"/>
    <s v="LEVE"/>
    <n v="2025"/>
    <x v="0"/>
    <x v="2"/>
    <s v="SUDESTE"/>
    <s v="ADRIANO RIBEIRO PINTO MARCELINO"/>
    <s v="TECNICO MULTSKILL METALICO/FI"/>
    <s v="R$ 1.822,55"/>
    <n v="1358"/>
    <n v="1195"/>
    <n v="750"/>
    <m/>
    <s v="25/06/2027"/>
    <x v="1"/>
    <n v="1730"/>
    <b v="0"/>
    <x v="5"/>
    <x v="2"/>
    <s v="ATIVO"/>
    <s v="14011"/>
  </r>
  <r>
    <x v="1325"/>
    <x v="5"/>
    <s v="LEVE"/>
    <n v="2025"/>
    <x v="0"/>
    <x v="10"/>
    <s v="CENTRO OESTE"/>
    <s v="FABRICIO ANTONIO DO NASCIMENTO"/>
    <s v="INSTALADOR E REPARADOR DE FO"/>
    <s v="R$ 1.820,47"/>
    <n v="150"/>
    <n v="1113"/>
    <n v="490"/>
    <m/>
    <s v="03/07/2027"/>
    <x v="1"/>
    <n v="1730"/>
    <b v="0"/>
    <x v="6"/>
    <x v="2"/>
    <s v="ATIVO"/>
    <s v="11011"/>
  </r>
  <r>
    <x v="1326"/>
    <x v="5"/>
    <s v="LEVE"/>
    <n v="2024"/>
    <x v="1"/>
    <x v="12"/>
    <s v="SUDESTE"/>
    <s v="HENRIQUE EDUARDO DA SILVA LOPES"/>
    <s v="INSTALADOR E REPARADOR DE FO"/>
    <s v="R$ 1.808,86"/>
    <n v="1056.9899999999998"/>
    <n v="929.38000000000011"/>
    <n v="539.01"/>
    <m/>
    <s v="28/12/2026"/>
    <x v="1"/>
    <n v="1808.86"/>
    <b v="0"/>
    <x v="11"/>
    <x v="3"/>
    <s v="ATIVO"/>
    <s v="11011"/>
  </r>
  <r>
    <x v="1327"/>
    <x v="2"/>
    <s v="LEVE"/>
    <n v="2023"/>
    <x v="1"/>
    <x v="9"/>
    <s v="SUDESTE"/>
    <s v="LEONARDO RIBEIRO VASCONCELOS"/>
    <s v="SUPERVISOR DE OPERACAO CASA CLIENTE"/>
    <s v="R$ 2.373,08"/>
    <n v="1411.07"/>
    <n v="1428.69"/>
    <n v="572.22"/>
    <m/>
    <s v="21/07/2026"/>
    <x v="1"/>
    <n v="2373.08"/>
    <b v="0"/>
    <x v="6"/>
    <x v="3"/>
    <s v="ATIVO"/>
    <s v="11015"/>
  </r>
  <r>
    <x v="1328"/>
    <x v="5"/>
    <s v="LEVE"/>
    <n v="2024"/>
    <x v="1"/>
    <x v="10"/>
    <s v="CENTRO OESTE"/>
    <s v="LUCAS ARNAUD SAMPAIO PEDROSA CUNHA"/>
    <s v="INSTALADOR E REPARADOR DE FO"/>
    <s v="R$ 1.808,86"/>
    <n v="233.31"/>
    <n v="780"/>
    <n v="250"/>
    <m/>
    <s v="27/12/2026"/>
    <x v="1"/>
    <n v="1808.86"/>
    <b v="0"/>
    <x v="11"/>
    <x v="3"/>
    <s v="ATIVO"/>
    <s v="11011"/>
  </r>
  <r>
    <x v="1329"/>
    <x v="5"/>
    <s v="LEVE"/>
    <n v="2025"/>
    <x v="0"/>
    <x v="1"/>
    <s v="SUL"/>
    <s v="MARCO ANTONIO MARQUES URSULINO"/>
    <s v="ESPECIALISTA OPERACIONAL DE PI I"/>
    <s v="R$ 1.822,55"/>
    <n v="1144.6400000000001"/>
    <n v="1299.58"/>
    <n v="692"/>
    <m/>
    <s v="25/06/2027"/>
    <x v="1"/>
    <n v="1730"/>
    <b v="0"/>
    <x v="5"/>
    <x v="2"/>
    <s v="ATIVO"/>
    <s v="12081"/>
  </r>
  <r>
    <x v="1330"/>
    <x v="5"/>
    <s v="LEVE"/>
    <n v="2025"/>
    <x v="0"/>
    <x v="9"/>
    <s v="SUDESTE"/>
    <s v="CLEYTON ASSIS DA SILVA"/>
    <s v="TECNICO DE FIBRA OPTICA I"/>
    <s v="R$ 1.822,55"/>
    <n v="1351.03"/>
    <n v="1574.98"/>
    <n v="610.28"/>
    <m/>
    <s v="28/06/2027"/>
    <x v="1"/>
    <n v="1730"/>
    <b v="0"/>
    <x v="5"/>
    <x v="2"/>
    <s v="ATIVO"/>
    <s v="11011"/>
  </r>
  <r>
    <x v="1331"/>
    <x v="5"/>
    <s v="LEVE"/>
    <n v="2025"/>
    <x v="0"/>
    <x v="0"/>
    <s v="SUL"/>
    <s v="FROTAS DE VEÍCULOS CURITIBA"/>
    <s v="PARCEIRO"/>
    <s v="R$ 1.820,47"/>
    <n v="50"/>
    <n v="249.56"/>
    <n v="0"/>
    <m/>
    <s v="03/07/2027"/>
    <x v="1"/>
    <n v="1730"/>
    <b v="0"/>
    <x v="6"/>
    <x v="2"/>
    <s v="MANUTENÇÃO"/>
    <s v="99628"/>
  </r>
  <r>
    <x v="1332"/>
    <x v="5"/>
    <s v="LEVE"/>
    <n v="2024"/>
    <x v="0"/>
    <x v="1"/>
    <s v="SUL"/>
    <s v="FROTAS DE VEÍCULOS CURITIBA"/>
    <s v="PARCEIRO"/>
    <s v="R$ 1.806,47"/>
    <n v="542.97"/>
    <n v="0"/>
    <n v="0"/>
    <m/>
    <s v="16/09/2026"/>
    <x v="1"/>
    <n v="1806.47"/>
    <b v="0"/>
    <x v="2"/>
    <x v="3"/>
    <s v="ATIVO"/>
    <s v="99628"/>
  </r>
  <r>
    <x v="1333"/>
    <x v="5"/>
    <s v="LEVE"/>
    <n v="2024"/>
    <x v="1"/>
    <x v="4"/>
    <s v="CENTRO OESTE"/>
    <s v="THEODORO COELHO DA SILVA"/>
    <s v="TECNICO DE FIBRA OPTICA I"/>
    <s v="R$ 1.808,86"/>
    <n v="0"/>
    <n v="824.62"/>
    <n v="426.89"/>
    <m/>
    <s v="27/12/2026"/>
    <x v="1"/>
    <n v="1808.86"/>
    <b v="0"/>
    <x v="11"/>
    <x v="3"/>
    <s v="ATIVO"/>
    <s v="11021"/>
  </r>
  <r>
    <x v="1334"/>
    <x v="5"/>
    <s v="LEVE"/>
    <n v="2023"/>
    <x v="1"/>
    <x v="12"/>
    <s v="SUDESTE"/>
    <s v="CASA CLIENTE VIVO SERRA"/>
    <s v="PARCEIRO"/>
    <s v="R$ 1.904,54"/>
    <n v="1064.76"/>
    <n v="1651.7399999999998"/>
    <n v="0"/>
    <m/>
    <s v="28/05/2026"/>
    <x v="2"/>
    <n v="1904.54"/>
    <b v="0"/>
    <x v="4"/>
    <x v="3"/>
    <s v="SINISTRO"/>
    <s v="11011"/>
  </r>
  <r>
    <x v="1335"/>
    <x v="5"/>
    <s v="LEVE"/>
    <n v="2025"/>
    <x v="0"/>
    <x v="9"/>
    <s v="SUDESTE"/>
    <s v="YANN JHOMINY QUEIROZ ABREU"/>
    <s v="TECNICO DE FIBRA OPTICA I"/>
    <s v="R$ 1.820,47"/>
    <n v="780"/>
    <n v="880"/>
    <n v="574"/>
    <m/>
    <s v="03/07/2027"/>
    <x v="1"/>
    <n v="1730"/>
    <b v="0"/>
    <x v="6"/>
    <x v="2"/>
    <s v="ATIVO"/>
    <s v="11011"/>
  </r>
  <r>
    <x v="1336"/>
    <x v="5"/>
    <s v="LEVE"/>
    <n v="2024"/>
    <x v="1"/>
    <x v="12"/>
    <s v="SUDESTE"/>
    <s v="PEDRO DE SOUZA ANDRADE"/>
    <s v="INSTALADOR E REPARADOR DE FO"/>
    <s v="R$ 1.808,86"/>
    <n v="1112.6299999999999"/>
    <n v="1597.8400000000001"/>
    <n v="689.98"/>
    <m/>
    <s v="25/12/2026"/>
    <x v="1"/>
    <n v="1808.86"/>
    <b v="0"/>
    <x v="11"/>
    <x v="3"/>
    <s v="ATIVO"/>
    <s v="11011"/>
  </r>
  <r>
    <x v="1337"/>
    <x v="5"/>
    <s v="LEVE"/>
    <n v="2025"/>
    <x v="0"/>
    <x v="0"/>
    <s v="SUL"/>
    <s v="MIGUEL ANGELO DE SOUZA MARQUES"/>
    <s v="ENCARREGADO DE ALMOXARIFADO"/>
    <s v="R$ 1.820,47"/>
    <n v="987.74"/>
    <n v="934.3"/>
    <n v="1138.8600000000001"/>
    <m/>
    <s v="03/07/2027"/>
    <x v="1"/>
    <n v="1730"/>
    <b v="0"/>
    <x v="6"/>
    <x v="2"/>
    <s v="ATIVO"/>
    <s v="99568"/>
  </r>
  <r>
    <x v="1338"/>
    <x v="5"/>
    <s v="LEVE"/>
    <n v="2025"/>
    <x v="0"/>
    <x v="9"/>
    <s v="SUDESTE"/>
    <s v="CASA CLIENTE-VIVO UBERLANDIA"/>
    <s v="PARCEIRO"/>
    <s v="R$ 1.820,47"/>
    <n v="273.06"/>
    <n v="720"/>
    <n v="300"/>
    <m/>
    <s v="03/07/2027"/>
    <x v="1"/>
    <n v="1730"/>
    <b v="0"/>
    <x v="6"/>
    <x v="2"/>
    <s v="MANUTENÇÃO"/>
    <s v="11011"/>
  </r>
  <r>
    <x v="1339"/>
    <x v="5"/>
    <s v="LEVE"/>
    <n v="2025"/>
    <x v="1"/>
    <x v="12"/>
    <s v="SUDESTE"/>
    <s v="GIDEONE NASCIMENTO MOURA"/>
    <s v="INSTALADOR E REPARADOR DE FO"/>
    <s v="R$ 1.823,00"/>
    <n v="749.95"/>
    <n v="1658.91"/>
    <n v="699.97"/>
    <m/>
    <s v="09/07/2028"/>
    <x v="1"/>
    <n v="1928.81"/>
    <b v="0"/>
    <x v="6"/>
    <x v="5"/>
    <s v="ATIVO"/>
    <s v="11011"/>
  </r>
  <r>
    <x v="1340"/>
    <x v="4"/>
    <s v="UTILITARIO"/>
    <n v="2025"/>
    <x v="1"/>
    <x v="4"/>
    <s v="CENTRO OESTE"/>
    <s v="FROTAS DE VEÍCULOS CAMPO GRANDE"/>
    <s v="PARCEIRO"/>
    <s v="R$ 2.400,00"/>
    <n v="2126.91"/>
    <n v="1345.08"/>
    <n v="184.03"/>
    <m/>
    <s v="05/08/2028"/>
    <x v="1"/>
    <n v="2555.0700000000002"/>
    <b v="0"/>
    <x v="3"/>
    <x v="5"/>
    <s v="PATIO"/>
    <s v="99628"/>
  </r>
  <r>
    <x v="1341"/>
    <x v="5"/>
    <s v="LEVE"/>
    <n v="2025"/>
    <x v="1"/>
    <x v="12"/>
    <s v="SUDESTE"/>
    <s v="CASA CLIENTE VIVO SERRA"/>
    <s v="PARCEIRO"/>
    <s v="R$ 1.823,00"/>
    <n v="1522.93"/>
    <n v="1909.99"/>
    <n v="550"/>
    <m/>
    <s v="22/08/2028"/>
    <x v="1"/>
    <n v="1933.44"/>
    <b v="0"/>
    <x v="3"/>
    <x v="5"/>
    <s v="MANUTENÇÃO"/>
    <s v="11011"/>
  </r>
  <r>
    <x v="1342"/>
    <x v="5"/>
    <s v="LEVE"/>
    <n v="2025"/>
    <x v="1"/>
    <x v="9"/>
    <s v="SUDESTE"/>
    <s v="DANILO LIMA DE SOUZA"/>
    <s v="TECNICO DE FIBRA OPTICA I"/>
    <s v="R$ 1.823,00"/>
    <n v="150"/>
    <n v="1419.3"/>
    <n v="854.56"/>
    <m/>
    <s v="21/08/2028"/>
    <x v="1"/>
    <n v="1933.44"/>
    <b v="0"/>
    <x v="3"/>
    <x v="5"/>
    <s v="ATIVO"/>
    <s v="11011"/>
  </r>
  <r>
    <x v="1343"/>
    <x v="5"/>
    <s v="LEVE"/>
    <n v="2025"/>
    <x v="1"/>
    <x v="6"/>
    <s v="CENTRO OESTE"/>
    <s v="ALEX SOUZA SANTOS"/>
    <s v="TECNICO DE FIBRA OPTICA I"/>
    <s v="R$ 1.823,00"/>
    <n v="150"/>
    <n v="799.91"/>
    <n v="630.16999999999996"/>
    <m/>
    <s v="12/08/2028"/>
    <x v="1"/>
    <n v="1933.44"/>
    <b v="0"/>
    <x v="3"/>
    <x v="5"/>
    <s v="ATIVO"/>
    <s v="11021"/>
  </r>
  <r>
    <x v="1344"/>
    <x v="5"/>
    <s v="LEVE"/>
    <n v="2025"/>
    <x v="1"/>
    <x v="1"/>
    <s v="SUL"/>
    <s v="PAULO ROGERIO HERCULANO"/>
    <s v="TECNICO DE MANUTENCAO PI II"/>
    <s v="R$ 1.823,00"/>
    <n v="0"/>
    <n v="395.75"/>
    <n v="0"/>
    <m/>
    <s v="22/07/2028"/>
    <x v="1"/>
    <n v="1928.81"/>
    <b v="0"/>
    <x v="6"/>
    <x v="5"/>
    <s v="ATIVO"/>
    <s v="12081"/>
  </r>
  <r>
    <x v="1345"/>
    <x v="5"/>
    <s v="LEVE"/>
    <n v="2025"/>
    <x v="1"/>
    <x v="10"/>
    <s v="CENTRO OESTE"/>
    <s v="TICIANO KEVEN PAIXAO DOS SANTOS"/>
    <s v="INSTALADOR E REPARADOR DE FO"/>
    <s v="R$ 1.823,00"/>
    <n v="1297"/>
    <n v="1529"/>
    <n v="683"/>
    <m/>
    <s v="15/07/2028"/>
    <x v="1"/>
    <n v="1928.81"/>
    <b v="0"/>
    <x v="6"/>
    <x v="5"/>
    <s v="ATIVO"/>
    <s v="11011"/>
  </r>
  <r>
    <x v="1346"/>
    <x v="5"/>
    <s v="LEVE"/>
    <n v="2025"/>
    <x v="1"/>
    <x v="10"/>
    <s v="CENTRO OESTE"/>
    <s v="GABRIEL DOS SANTOS POLICARPO"/>
    <s v="INSTALADOR E REPARADOR DE FO"/>
    <s v="R$ 1.823,00"/>
    <n v="1063"/>
    <n v="1107.44"/>
    <n v="560"/>
    <m/>
    <s v="12/07/2028"/>
    <x v="1"/>
    <n v="1928.81"/>
    <b v="0"/>
    <x v="6"/>
    <x v="5"/>
    <s v="ATIVO"/>
    <s v="11011"/>
  </r>
  <r>
    <x v="1347"/>
    <x v="5"/>
    <s v="LEVE"/>
    <n v="2025"/>
    <x v="1"/>
    <x v="10"/>
    <s v="CENTRO OESTE"/>
    <s v="VANDER VIEIRA VAZ"/>
    <s v="INSTALADOR E REPARADOR DE FO"/>
    <s v="R$ 1.823,00"/>
    <n v="1334.47"/>
    <n v="1309.18"/>
    <n v="813"/>
    <m/>
    <s v="11/07/2028"/>
    <x v="1"/>
    <n v="1928.81"/>
    <b v="0"/>
    <x v="6"/>
    <x v="5"/>
    <s v="ATIVO"/>
    <s v="11011"/>
  </r>
  <r>
    <x v="1348"/>
    <x v="5"/>
    <s v="LEVE"/>
    <n v="2025"/>
    <x v="1"/>
    <x v="12"/>
    <s v="SUDESTE"/>
    <s v="DEIVERSON FRANCKLIN FERREIRA"/>
    <s v="INSTALADOR E REPARADOR DE FO"/>
    <s v="R$ 1.823,00"/>
    <n v="1259.06"/>
    <n v="1288.79"/>
    <n v="569.99"/>
    <m/>
    <s v="19/11/2028"/>
    <x v="1"/>
    <n v="1938.47"/>
    <b v="0"/>
    <x v="10"/>
    <x v="5"/>
    <s v="ATIVO"/>
    <s v="11011"/>
  </r>
  <r>
    <x v="1349"/>
    <x v="5"/>
    <s v="LEVE"/>
    <n v="2025"/>
    <x v="1"/>
    <x v="12"/>
    <s v="SUDESTE"/>
    <s v="ESDRAS RAMOS DA SILVA"/>
    <s v="INSTALADOR E REPARADOR DE FO"/>
    <s v="R$ 1.823,00"/>
    <n v="869.73"/>
    <n v="1133.48"/>
    <n v="768.21999999999991"/>
    <m/>
    <s v="18/07/2028"/>
    <x v="1"/>
    <n v="1928.81"/>
    <b v="0"/>
    <x v="6"/>
    <x v="5"/>
    <s v="ATIVO"/>
    <s v="11021"/>
  </r>
  <r>
    <x v="1350"/>
    <x v="5"/>
    <s v="LEVE"/>
    <n v="2025"/>
    <x v="1"/>
    <x v="10"/>
    <s v="CENTRO OESTE"/>
    <s v="SAMUEL SANTOS DE SA"/>
    <s v="INSTALADOR E REPARADOR DE FO"/>
    <s v="R$ 1.823,00"/>
    <n v="531.64"/>
    <n v="1862"/>
    <n v="810"/>
    <m/>
    <s v="12/07/2028"/>
    <x v="1"/>
    <n v="1928.81"/>
    <b v="0"/>
    <x v="6"/>
    <x v="5"/>
    <s v="ATIVO"/>
    <s v="11011"/>
  </r>
  <r>
    <x v="1351"/>
    <x v="5"/>
    <s v="LEVE"/>
    <n v="2025"/>
    <x v="1"/>
    <x v="6"/>
    <s v="CENTRO OESTE"/>
    <s v="WANDER FREITAS DE SA"/>
    <s v="TECNICO DE MANUTENCAO PI III"/>
    <s v="R$ 1.823,00"/>
    <n v="465.97"/>
    <n v="150"/>
    <n v="1319.3200000000002"/>
    <m/>
    <s v="16/07/2028"/>
    <x v="1"/>
    <n v="1928.81"/>
    <b v="0"/>
    <x v="6"/>
    <x v="5"/>
    <s v="ATIVO"/>
    <s v="12081"/>
  </r>
  <r>
    <x v="1352"/>
    <x v="5"/>
    <s v="LEVE"/>
    <n v="2025"/>
    <x v="1"/>
    <x v="9"/>
    <s v="SUDESTE"/>
    <s v="ODILOMAR MENDES LOURENCO FILHO"/>
    <s v="TECNICO DE FIBRA OPTICA I"/>
    <s v="R$ 1.823,00"/>
    <n v="1270"/>
    <n v="0"/>
    <n v="753.4"/>
    <m/>
    <s v="11/07/2028"/>
    <x v="1"/>
    <n v="1928.81"/>
    <b v="0"/>
    <x v="6"/>
    <x v="5"/>
    <s v="ATIVO"/>
    <s v="11011"/>
  </r>
  <r>
    <x v="1353"/>
    <x v="5"/>
    <s v="LEVE"/>
    <n v="2025"/>
    <x v="1"/>
    <x v="9"/>
    <s v="SUDESTE"/>
    <s v="KLEYTON SANTOS LIMA"/>
    <s v="TECNICO DE FIBRA OPTICA I"/>
    <s v="R$ 1.823,00"/>
    <n v="898.41"/>
    <n v="1050.01"/>
    <n v="504.02"/>
    <m/>
    <s v="15/07/2028"/>
    <x v="1"/>
    <n v="1928.81"/>
    <b v="0"/>
    <x v="6"/>
    <x v="5"/>
    <s v="ATIVO"/>
    <s v="11011"/>
  </r>
  <r>
    <x v="1354"/>
    <x v="5"/>
    <s v="LEVE"/>
    <n v="2025"/>
    <x v="1"/>
    <x v="10"/>
    <s v="CENTRO OESTE"/>
    <s v="ROGERIO RODRIGUES DOS SANTOS"/>
    <s v="INSTALADOR E REPARADOR DE FO"/>
    <s v="R$ 1.823,00"/>
    <n v="853"/>
    <n v="930"/>
    <n v="370"/>
    <m/>
    <s v="18/07/2028"/>
    <x v="1"/>
    <n v="1928.81"/>
    <b v="0"/>
    <x v="6"/>
    <x v="5"/>
    <s v="ATIVO"/>
    <s v="11011"/>
  </r>
  <r>
    <x v="1355"/>
    <x v="5"/>
    <s v="LEVE"/>
    <n v="2025"/>
    <x v="1"/>
    <x v="12"/>
    <s v="SUDESTE"/>
    <s v="PATRICIO MENDES DE OLIVEIRA"/>
    <s v="INSTALADOR E REPARADOR DE FO"/>
    <s v="R$ 1.823,00"/>
    <n v="990.47"/>
    <n v="954.54"/>
    <n v="705.18000000000006"/>
    <m/>
    <s v="23/07/2028"/>
    <x v="1"/>
    <n v="1928.81"/>
    <b v="0"/>
    <x v="6"/>
    <x v="5"/>
    <s v="ATIVO"/>
    <s v="11011"/>
  </r>
  <r>
    <x v="1356"/>
    <x v="5"/>
    <s v="LEVE"/>
    <n v="2025"/>
    <x v="1"/>
    <x v="10"/>
    <s v="CENTRO OESTE"/>
    <s v="NOXY ENGENHARIA"/>
    <s v="PARCEIRO"/>
    <s v="R$ 1.823,00"/>
    <s v=""/>
    <s v=""/>
    <s v=""/>
    <m/>
    <s v="15/07/2028"/>
    <x v="1"/>
    <n v="1928.81"/>
    <b v="0"/>
    <x v="6"/>
    <x v="5"/>
    <s v="ATIVO"/>
    <s v="11031"/>
  </r>
  <r>
    <x v="1357"/>
    <x v="5"/>
    <s v="LEVE"/>
    <n v="2025"/>
    <x v="1"/>
    <x v="10"/>
    <s v="CENTRO OESTE"/>
    <s v="PEDRO HENRIQUE DOS SANTOS"/>
    <s v="TECNICO DE FIBRA OPTICA I"/>
    <s v="R$ 1.823,00"/>
    <n v="1008"/>
    <n v="1062"/>
    <n v="616.29"/>
    <m/>
    <s v="15/07/2028"/>
    <x v="1"/>
    <n v="1928.81"/>
    <b v="0"/>
    <x v="6"/>
    <x v="5"/>
    <s v="ATIVO"/>
    <s v="11021"/>
  </r>
  <r>
    <x v="1358"/>
    <x v="5"/>
    <s v="LEVE"/>
    <n v="2025"/>
    <x v="1"/>
    <x v="10"/>
    <s v="CENTRO OESTE"/>
    <s v="AGUIAR MANOEL DE SOUSA PEREIRA FILHO"/>
    <s v="INSTALADOR E REPARADOR DE FO"/>
    <s v="R$ 1.823,00"/>
    <n v="949.39"/>
    <n v="1253"/>
    <n v="610"/>
    <m/>
    <s v="16/07/2028"/>
    <x v="1"/>
    <n v="1928.81"/>
    <b v="0"/>
    <x v="6"/>
    <x v="5"/>
    <s v="ATIVO"/>
    <s v="11011"/>
  </r>
  <r>
    <x v="1359"/>
    <x v="5"/>
    <s v="LEVE"/>
    <n v="2024"/>
    <x v="1"/>
    <x v="7"/>
    <s v="Centro-Oeste"/>
    <s v="CASA CLIENTE VIVO SERRA"/>
    <s v="PARCEIRO"/>
    <s v="R$ 1.823,00"/>
    <n v="0"/>
    <n v="50"/>
    <n v="0"/>
    <m/>
    <s v="18/07/2028"/>
    <x v="1"/>
    <n v="1928.81"/>
    <b v="0"/>
    <x v="6"/>
    <x v="5"/>
    <s v="RESERVADO"/>
    <s v="11011"/>
  </r>
  <r>
    <x v="1360"/>
    <x v="5"/>
    <s v="LEVE"/>
    <n v="2025"/>
    <x v="1"/>
    <x v="6"/>
    <s v="CENTRO OESTE"/>
    <s v="FRANCISCO ANDERSON DA COSTA FERREIRA"/>
    <s v="TECNICO DE FIBRA OPTICA II"/>
    <s v="R$ 1.823,00"/>
    <n v="1685.6999999999998"/>
    <n v="1739.82"/>
    <n v="1255.9899999999998"/>
    <m/>
    <s v="15/07/2028"/>
    <x v="1"/>
    <n v="1928.81"/>
    <b v="0"/>
    <x v="6"/>
    <x v="5"/>
    <s v="ATIVO"/>
    <s v="11021"/>
  </r>
  <r>
    <x v="1361"/>
    <x v="5"/>
    <s v="LEVE"/>
    <n v="2025"/>
    <x v="1"/>
    <x v="9"/>
    <s v="SUDESTE"/>
    <s v="HELI CARLOS RODRIGUES MADUREIRA"/>
    <s v="TECNICO DE FIBRA OPTICA I"/>
    <s v="R$ 1.823,00"/>
    <n v="649.35"/>
    <n v="852"/>
    <n v="300"/>
    <m/>
    <s v="11/07/2028"/>
    <x v="1"/>
    <n v="1928.81"/>
    <b v="0"/>
    <x v="6"/>
    <x v="5"/>
    <s v="ATIVO"/>
    <s v="11011"/>
  </r>
  <r>
    <x v="1362"/>
    <x v="5"/>
    <s v="LEVE"/>
    <n v="2025"/>
    <x v="1"/>
    <x v="10"/>
    <s v="CENTRO OESTE"/>
    <s v="BRUNO LEANDRO ARAUJO PEIXOTO"/>
    <s v="INSTALADOR E REPARADOR DE FO"/>
    <s v="R$ 1.823,00"/>
    <n v="1120"/>
    <n v="1380"/>
    <n v="500"/>
    <m/>
    <s v="15/07/2028"/>
    <x v="1"/>
    <n v="1928.81"/>
    <b v="0"/>
    <x v="6"/>
    <x v="5"/>
    <s v="ATIVO"/>
    <s v="11011"/>
  </r>
  <r>
    <x v="1363"/>
    <x v="5"/>
    <s v="LEVE"/>
    <n v="2025"/>
    <x v="1"/>
    <x v="10"/>
    <s v="CENTRO OESTE"/>
    <s v="UEMERSON DA SILVA RAMALHO"/>
    <s v="INSTALADOR E REPARADOR DE FO"/>
    <s v="R$ 1.823,00"/>
    <n v="1163"/>
    <n v="1356"/>
    <n v="720"/>
    <m/>
    <s v="11/07/2028"/>
    <x v="1"/>
    <n v="1928.81"/>
    <b v="0"/>
    <x v="6"/>
    <x v="5"/>
    <s v="ATIVO"/>
    <s v="11011"/>
  </r>
  <r>
    <x v="1364"/>
    <x v="5"/>
    <s v="LEVE"/>
    <n v="2025"/>
    <x v="1"/>
    <x v="10"/>
    <s v="CENTRO OESTE"/>
    <s v="WALKER WILLIAN PEREIRA NUNES DOS SANTOS"/>
    <s v="INSTALADOR E REPARADOR DE FO"/>
    <s v="R$ 1.823,00"/>
    <n v="1097"/>
    <n v="1389"/>
    <n v="580"/>
    <m/>
    <s v="08/07/2028"/>
    <x v="1"/>
    <n v="1928.81"/>
    <b v="0"/>
    <x v="6"/>
    <x v="5"/>
    <s v="ATIVO"/>
    <s v="11011"/>
  </r>
  <r>
    <x v="1365"/>
    <x v="5"/>
    <s v="LEVE"/>
    <n v="2025"/>
    <x v="1"/>
    <x v="10"/>
    <s v="CENTRO OESTE"/>
    <s v="GABRIEL SOARES DA COSTA"/>
    <s v="INSTALADOR E REPARADOR DE FO"/>
    <s v="R$ 1.823,00"/>
    <n v="1538.99"/>
    <n v="1735"/>
    <n v="836"/>
    <m/>
    <s v="02/08/2028"/>
    <x v="1"/>
    <n v="1933.44"/>
    <b v="0"/>
    <x v="3"/>
    <x v="5"/>
    <s v="ATIVO"/>
    <s v="11011"/>
  </r>
  <r>
    <x v="1366"/>
    <x v="5"/>
    <s v="LEVE"/>
    <n v="2025"/>
    <x v="1"/>
    <x v="10"/>
    <s v="CENTRO OESTE"/>
    <s v="MARCOS ANTONIO ALMEIDA SANTANA"/>
    <s v="TECNICO DE FIBRA OPTICA II"/>
    <s v="R$ 1.823,00"/>
    <n v="643"/>
    <n v="1767.58"/>
    <n v="850"/>
    <m/>
    <s v="08/07/2028"/>
    <x v="1"/>
    <n v="1928.81"/>
    <b v="0"/>
    <x v="6"/>
    <x v="5"/>
    <s v="ATIVO"/>
    <s v="11021"/>
  </r>
  <r>
    <x v="1367"/>
    <x v="5"/>
    <s v="LEVE"/>
    <n v="2025"/>
    <x v="1"/>
    <x v="6"/>
    <s v="CENTRO OESTE"/>
    <s v="MARCOS FELIPE ALVES SOUZA"/>
    <s v="INSTALADOR E REPARADOR DE FO"/>
    <s v="R$ 1.823,00"/>
    <n v="1189.98"/>
    <n v="1157.6300000000001"/>
    <n v="920"/>
    <m/>
    <s v="16/07/2028"/>
    <x v="1"/>
    <n v="1928.81"/>
    <b v="0"/>
    <x v="6"/>
    <x v="5"/>
    <s v="ATIVO"/>
    <s v="11011"/>
  </r>
  <r>
    <x v="1368"/>
    <x v="5"/>
    <s v="LEVE"/>
    <n v="2025"/>
    <x v="1"/>
    <x v="9"/>
    <s v="SUDESTE"/>
    <s v="ALEX SANDER MOREIRA"/>
    <s v="TECNICO DE FIBRA OPTICA I"/>
    <s v="R$ 1.823,00"/>
    <n v="793.96"/>
    <n v="1020.15"/>
    <n v="487.24"/>
    <m/>
    <s v="09/07/2028"/>
    <x v="1"/>
    <n v="1928.81"/>
    <b v="0"/>
    <x v="6"/>
    <x v="5"/>
    <s v="ATIVO"/>
    <s v="11011"/>
  </r>
  <r>
    <x v="1369"/>
    <x v="5"/>
    <s v="LEVE"/>
    <n v="2025"/>
    <x v="1"/>
    <x v="12"/>
    <s v="SUDESTE"/>
    <s v="THIELTON DE PAULA FONCECA"/>
    <s v="INSTALADOR E REPARADOR DE FO"/>
    <s v="R$ 1.823,00"/>
    <n v="1270"/>
    <n v="1550"/>
    <n v="679.84"/>
    <m/>
    <s v="08/07/2028"/>
    <x v="1"/>
    <n v="1928.81"/>
    <b v="0"/>
    <x v="6"/>
    <x v="5"/>
    <s v="ATIVO"/>
    <s v="11011"/>
  </r>
  <r>
    <x v="1370"/>
    <x v="5"/>
    <s v="LEVE"/>
    <n v="2025"/>
    <x v="0"/>
    <x v="6"/>
    <s v="CENTRO OESTE"/>
    <s v="EDUARD JOSE OLIVERO PINERO"/>
    <s v="INSTALADOR E REPARADOR DE FO"/>
    <s v="R$ 1.820,47"/>
    <n v="840.02"/>
    <n v="1546.08"/>
    <n v="700"/>
    <m/>
    <s v="03/07/2027"/>
    <x v="1"/>
    <n v="1730"/>
    <b v="0"/>
    <x v="6"/>
    <x v="2"/>
    <s v="ATIVO"/>
    <s v="11011"/>
  </r>
  <r>
    <x v="1371"/>
    <x v="23"/>
    <s v="LEVE"/>
    <n v="2015"/>
    <x v="2"/>
    <x v="9"/>
    <s v="SUDESTE"/>
    <s v="RICHARLINSTON JULIANO REIS PEREIRA"/>
    <s v="TECNICO DE FIBRA OPTICA I"/>
    <s v="R$ 850,00"/>
    <n v="840"/>
    <n v="1293"/>
    <n v="591"/>
    <m/>
    <s v="01/01/2030"/>
    <x v="1"/>
    <n v="850"/>
    <b v="0"/>
    <x v="1"/>
    <x v="1"/>
    <s v="ATIVO"/>
    <s v="11011"/>
  </r>
  <r>
    <x v="1372"/>
    <x v="5"/>
    <s v="LEVE"/>
    <n v="2025"/>
    <x v="0"/>
    <x v="8"/>
    <s v="SUL"/>
    <s v="VICTOR KHAUAN RUCHINSKI"/>
    <s v="ASSISTENTE TEC. DE MANUTENCAO DE PI III"/>
    <s v="R$ 1.820,47"/>
    <n v="445.48"/>
    <n v="856.63"/>
    <n v="686.53"/>
    <m/>
    <s v="03/07/2027"/>
    <x v="1"/>
    <n v="1730"/>
    <b v="0"/>
    <x v="6"/>
    <x v="2"/>
    <s v="ATIVO"/>
    <s v="12081"/>
  </r>
  <r>
    <x v="1373"/>
    <x v="5"/>
    <s v="LEVE"/>
    <n v="2025"/>
    <x v="0"/>
    <x v="10"/>
    <s v="CENTRO OESTE"/>
    <s v="LUCAS VICTOR DA SILVA"/>
    <s v="INSTALADOR E REPARADOR DE FO"/>
    <s v="R$ 1.820,47"/>
    <n v="300"/>
    <n v="1988.93"/>
    <n v="1111"/>
    <m/>
    <s v="03/07/2027"/>
    <x v="1"/>
    <n v="1730"/>
    <b v="0"/>
    <x v="6"/>
    <x v="2"/>
    <s v="ATIVO"/>
    <s v="11011"/>
  </r>
  <r>
    <x v="1374"/>
    <x v="5"/>
    <s v="LEVE"/>
    <n v="2025"/>
    <x v="0"/>
    <x v="12"/>
    <s v="SUDESTE"/>
    <s v="JESSE CURITIBA SOARES SOUZA"/>
    <s v="INSTALADOR E REPARADOR DE FO"/>
    <s v="R$ 1.820,47"/>
    <n v="576.13"/>
    <n v="150"/>
    <n v="211.98"/>
    <m/>
    <s v="03/07/2027"/>
    <x v="1"/>
    <n v="1730"/>
    <b v="0"/>
    <x v="6"/>
    <x v="2"/>
    <s v="ATIVO"/>
    <s v="11011"/>
  </r>
  <r>
    <x v="1375"/>
    <x v="5"/>
    <s v="LEVE"/>
    <n v="2025"/>
    <x v="1"/>
    <x v="6"/>
    <s v="CENTRO OESTE"/>
    <s v="MARCIO GLAUBER DOS SANTOS"/>
    <s v="TECNICO DE FIBRA OPTICA II"/>
    <s v="R$ 1.823,00"/>
    <n v="1922.52"/>
    <n v="1596.0399999999997"/>
    <n v="700"/>
    <m/>
    <s v="23/08/2028"/>
    <x v="1"/>
    <n v="1933.44"/>
    <b v="0"/>
    <x v="3"/>
    <x v="5"/>
    <s v="ATIVO"/>
    <s v="11021"/>
  </r>
  <r>
    <x v="1376"/>
    <x v="5"/>
    <s v="LEVE"/>
    <n v="2023"/>
    <x v="0"/>
    <x v="13"/>
    <s v="NORTE"/>
    <s v="HEILTON SANTOS DA SILVA"/>
    <s v="INSTALADOR MULTSKILL"/>
    <s v="R$ 1.806,47"/>
    <n v="1237.44"/>
    <n v="1555.6200000000001"/>
    <n v="658.18999999999994"/>
    <m/>
    <s v="28/10/2026"/>
    <x v="1"/>
    <n v="1806.47"/>
    <b v="0"/>
    <x v="12"/>
    <x v="3"/>
    <s v="ATIVO"/>
    <s v="11011"/>
  </r>
  <r>
    <x v="1377"/>
    <x v="5"/>
    <s v="LEVE"/>
    <n v="2024"/>
    <x v="0"/>
    <x v="13"/>
    <s v="NORTE"/>
    <s v="EURANDI DE JESUS SANTOS FILHO"/>
    <s v="INSTALADOR MULTSKILL"/>
    <s v="R$ 1.806,47"/>
    <n v="1237.3600000000001"/>
    <n v="1418.75"/>
    <n v="618.97"/>
    <m/>
    <s v="28/10/2026"/>
    <x v="1"/>
    <n v="1806.47"/>
    <b v="0"/>
    <x v="12"/>
    <x v="3"/>
    <s v="ATIVO"/>
    <s v="11011"/>
  </r>
  <r>
    <x v="1378"/>
    <x v="5"/>
    <s v="LEVE"/>
    <n v="2024"/>
    <x v="0"/>
    <x v="14"/>
    <s v="NORTE"/>
    <s v="DIEGO PABLO CASTRO PIMENTEL"/>
    <s v="INST MULTI SKILL"/>
    <s v="R$ 1.806,47"/>
    <n v="1413.83"/>
    <n v="1394.67"/>
    <n v="683.4"/>
    <m/>
    <s v="28/10/2026"/>
    <x v="1"/>
    <n v="1806.47"/>
    <b v="0"/>
    <x v="12"/>
    <x v="3"/>
    <s v="ATIVO"/>
    <s v="11011"/>
  </r>
  <r>
    <x v="1379"/>
    <x v="5"/>
    <s v="LEVE"/>
    <n v="2024"/>
    <x v="0"/>
    <x v="14"/>
    <s v="NORTE"/>
    <s v="RIAN SILVA DE SOUZA"/>
    <s v="INST MULTI SKILL"/>
    <s v="R$ 1.806,47"/>
    <n v="1274.69"/>
    <n v="1552.92"/>
    <n v="693.2"/>
    <m/>
    <s v="28/10/2026"/>
    <x v="1"/>
    <n v="1806.47"/>
    <b v="0"/>
    <x v="12"/>
    <x v="3"/>
    <s v="ATIVO"/>
    <s v="11011"/>
  </r>
  <r>
    <x v="1380"/>
    <x v="5"/>
    <s v="LEVE"/>
    <n v="2024"/>
    <x v="0"/>
    <x v="6"/>
    <s v="CENTRO OESTE"/>
    <s v="VAGNER PEREIRA DE SOUZA"/>
    <s v="INSTALADOR E REPARADOR DE FO"/>
    <s v="R$ 1.806,47"/>
    <n v="150"/>
    <n v="0"/>
    <n v="437.76"/>
    <m/>
    <s v="28/10/2026"/>
    <x v="1"/>
    <n v="1806.47"/>
    <b v="0"/>
    <x v="12"/>
    <x v="3"/>
    <s v="ATIVO"/>
    <s v="11011"/>
  </r>
  <r>
    <x v="1381"/>
    <x v="5"/>
    <s v="LEVE"/>
    <n v="2024"/>
    <x v="0"/>
    <x v="13"/>
    <s v="NORTE"/>
    <s v="CASA CLIENTE VIVO SAO LUIS"/>
    <s v="PARCEIRO"/>
    <s v="R$ 1.730,00"/>
    <n v="1196.58"/>
    <n v="1526.73"/>
    <n v="160.4"/>
    <m/>
    <s v="16/11/2026"/>
    <x v="1"/>
    <n v="1730"/>
    <b v="0"/>
    <x v="10"/>
    <x v="3"/>
    <s v="PATIO"/>
    <s v="11011"/>
  </r>
  <r>
    <x v="1382"/>
    <x v="5"/>
    <s v="LEVE"/>
    <n v="2024"/>
    <x v="0"/>
    <x v="13"/>
    <s v="NORTE"/>
    <s v="WILAME DE JESUS BARROS MENDONCA"/>
    <s v="INST MULTI SKILL"/>
    <s v="R$ 1.806,47"/>
    <n v="1118.72"/>
    <n v="1696.7599999999998"/>
    <n v="598.31999999999994"/>
    <m/>
    <s v="28/10/2026"/>
    <x v="1"/>
    <n v="1806.47"/>
    <b v="0"/>
    <x v="12"/>
    <x v="3"/>
    <s v="ATIVO"/>
    <s v="11011"/>
  </r>
  <r>
    <x v="1383"/>
    <x v="5"/>
    <s v="LEVE"/>
    <n v="2024"/>
    <x v="0"/>
    <x v="13"/>
    <s v="NORTE"/>
    <s v="VANDO BARBOSA PEREIRA"/>
    <s v="INSTALADOR MULTSKILL"/>
    <s v="R$ 1.806,47"/>
    <n v="1168.75"/>
    <n v="1194.8899999999999"/>
    <n v="610"/>
    <m/>
    <s v="28/10/2026"/>
    <x v="1"/>
    <n v="1806.47"/>
    <b v="0"/>
    <x v="12"/>
    <x v="3"/>
    <s v="ATIVO"/>
    <s v="11011"/>
  </r>
  <r>
    <x v="1384"/>
    <x v="5"/>
    <s v="LEVE"/>
    <n v="2024"/>
    <x v="0"/>
    <x v="13"/>
    <s v="NORTE"/>
    <s v="CASA CLIENTE VIVO SAO LUIS"/>
    <s v="PARCEIRO"/>
    <s v="R$ 1.730,00"/>
    <s v=""/>
    <s v=""/>
    <s v=""/>
    <m/>
    <s v="16/11/2026"/>
    <x v="1"/>
    <n v="1730"/>
    <b v="0"/>
    <x v="10"/>
    <x v="3"/>
    <s v="SINISTRO (CULPABILIDADE DO CONDUTOR)"/>
    <s v="11011"/>
  </r>
  <r>
    <x v="1385"/>
    <x v="5"/>
    <s v="LEVE"/>
    <n v="2025"/>
    <x v="1"/>
    <x v="13"/>
    <s v="NORTE"/>
    <s v="GERALDO MOTA NETO"/>
    <s v="SUPERVISOR DE ALMOXARIFADO I"/>
    <s v="R$ 1.730,00"/>
    <n v="646.95000000000005"/>
    <n v="808.7600000000001"/>
    <n v="578.84"/>
    <m/>
    <s v="05/06/2028"/>
    <x v="1"/>
    <n v="1832.61"/>
    <b v="0"/>
    <x v="5"/>
    <x v="5"/>
    <s v="ATIVO"/>
    <s v="99568"/>
  </r>
  <r>
    <x v="1386"/>
    <x v="5"/>
    <s v="LEVE"/>
    <n v="2024"/>
    <x v="0"/>
    <x v="14"/>
    <s v="NORTE"/>
    <s v="MYCKAELL ELYSYO SILVA LUZ"/>
    <s v="INST MULTI SKILL"/>
    <s v="R$ 1.806,47"/>
    <n v="1297.02"/>
    <n v="1345.87"/>
    <n v="470.94"/>
    <m/>
    <s v="28/10/2026"/>
    <x v="1"/>
    <n v="1806.47"/>
    <b v="0"/>
    <x v="12"/>
    <x v="3"/>
    <s v="ATIVO"/>
    <s v="11011"/>
  </r>
  <r>
    <x v="1387"/>
    <x v="5"/>
    <s v="LEVE"/>
    <n v="2024"/>
    <x v="0"/>
    <x v="14"/>
    <s v="NORTE"/>
    <s v="FROTAS DE VEÍCULOS MANAUS"/>
    <s v="PARCEIRO"/>
    <s v="R$ 1.822,03"/>
    <n v="0"/>
    <n v="0"/>
    <n v="0"/>
    <m/>
    <s v="30/05/2027"/>
    <x v="1"/>
    <n v="1822.03"/>
    <b v="0"/>
    <x v="4"/>
    <x v="2"/>
    <s v="SINISTRO (CULPABILIDADE DO CONDUTOR)"/>
    <s v="99628"/>
  </r>
  <r>
    <x v="1388"/>
    <x v="5"/>
    <s v="LEVE"/>
    <n v="2025"/>
    <x v="1"/>
    <x v="3"/>
    <s v="NORTE"/>
    <s v="FAGNER DA CRUZ PEREIRA"/>
    <s v="INSTALADOR E REPARADOR DE FO"/>
    <s v="R$ 1.730,00"/>
    <n v="910"/>
    <n v="1339.97"/>
    <n v="629.13"/>
    <m/>
    <s v="13/06/2028"/>
    <x v="1"/>
    <n v="1832.61"/>
    <b v="0"/>
    <x v="5"/>
    <x v="5"/>
    <s v="ATIVO"/>
    <s v="11011"/>
  </r>
  <r>
    <x v="1389"/>
    <x v="5"/>
    <s v="LEVE"/>
    <n v="2025"/>
    <x v="1"/>
    <x v="13"/>
    <s v="NORTE"/>
    <s v="KELVIN CLEBER ASSUNCAO"/>
    <s v="INSTALADOR MULTSKILL"/>
    <s v="R$ 1.823,00"/>
    <n v="1145.6199999999999"/>
    <n v="1343.6200000000001"/>
    <n v="583.66999999999996"/>
    <m/>
    <s v="15/07/2028"/>
    <x v="1"/>
    <n v="1928.81"/>
    <b v="0"/>
    <x v="6"/>
    <x v="5"/>
    <s v="ATIVO"/>
    <s v="11011"/>
  </r>
  <r>
    <x v="1390"/>
    <x v="5"/>
    <s v="LEVE"/>
    <n v="2024"/>
    <x v="0"/>
    <x v="13"/>
    <s v="NORTE"/>
    <s v="CASA CLIENTE VIVO IMPERATRIZ"/>
    <s v="PARCEIRO"/>
    <s v="R$ 1.806,47"/>
    <n v="479.94"/>
    <n v="339.88"/>
    <n v="0"/>
    <m/>
    <s v="30/09/2026"/>
    <x v="1"/>
    <n v="1806.47"/>
    <b v="0"/>
    <x v="2"/>
    <x v="3"/>
    <s v="PATIO"/>
    <s v="11011"/>
  </r>
  <r>
    <x v="1391"/>
    <x v="5"/>
    <s v="LEVE"/>
    <n v="2025"/>
    <x v="1"/>
    <x v="13"/>
    <s v="NORTE"/>
    <s v="PEDRO HENRIQUE COSTA DE LIMA"/>
    <s v="SUPERVISOR DE FTTX"/>
    <s v="R$ 1.730,00"/>
    <n v="1316.19"/>
    <n v="1349.46"/>
    <n v="148.88999999999999"/>
    <m/>
    <s v="23/05/2027"/>
    <x v="1"/>
    <n v="1824.76"/>
    <b v="0"/>
    <x v="4"/>
    <x v="2"/>
    <s v="ATIVO"/>
    <s v="11015"/>
  </r>
  <r>
    <x v="1392"/>
    <x v="5"/>
    <s v="LEVE"/>
    <n v="2024"/>
    <x v="0"/>
    <x v="13"/>
    <s v="NORTE"/>
    <s v="SATEC"/>
    <s v="PARCEIRO"/>
    <s v="R$ 1.730,00"/>
    <n v="0"/>
    <n v="0"/>
    <n v="0"/>
    <m/>
    <s v="16/11/2026"/>
    <x v="1"/>
    <n v="1730"/>
    <b v="0"/>
    <x v="10"/>
    <x v="3"/>
    <s v="ATIVO"/>
    <s v="15031"/>
  </r>
  <r>
    <x v="1393"/>
    <x v="5"/>
    <s v="LEVE"/>
    <n v="2024"/>
    <x v="0"/>
    <x v="13"/>
    <s v="NORTE"/>
    <s v="JOSE DE ARIMATEIA FERREIRA DA SILVA JUNIOR"/>
    <s v="INSTALADOR MULTSKILL"/>
    <s v="R$ 1.806,47"/>
    <n v="1197.6400000000001"/>
    <n v="1357.28"/>
    <n v="677.29"/>
    <m/>
    <s v="28/10/2026"/>
    <x v="1"/>
    <n v="1806.47"/>
    <b v="0"/>
    <x v="12"/>
    <x v="3"/>
    <s v="ATIVO"/>
    <s v="11011"/>
  </r>
  <r>
    <x v="1394"/>
    <x v="5"/>
    <s v="LEVE"/>
    <n v="2024"/>
    <x v="0"/>
    <x v="13"/>
    <s v="NORTE"/>
    <s v="JULIO CESAR CANTANHEDE RODRIGUES"/>
    <s v="INSTALADOR MULTSKILL"/>
    <s v="R$ 1.806,47"/>
    <n v="1100"/>
    <n v="1379.81"/>
    <n v="519.75"/>
    <m/>
    <s v="28/10/2026"/>
    <x v="1"/>
    <n v="1806.47"/>
    <b v="0"/>
    <x v="12"/>
    <x v="3"/>
    <s v="ATIVO"/>
    <s v="11011"/>
  </r>
  <r>
    <x v="1395"/>
    <x v="5"/>
    <s v="LEVE"/>
    <n v="2024"/>
    <x v="0"/>
    <x v="10"/>
    <s v="CENTRO OESTE"/>
    <s v="LUIZ HENRIQUE CRAVEIRO BERTOLAZI"/>
    <s v="INSTALADOR E REPARADOR DE FO"/>
    <s v="R$ 1.730,00"/>
    <n v="1360"/>
    <n v="1508.4099999999999"/>
    <n v="480"/>
    <m/>
    <s v="16/11/2026"/>
    <x v="1"/>
    <n v="1730"/>
    <b v="0"/>
    <x v="10"/>
    <x v="3"/>
    <s v="ATIVO"/>
    <s v="11011"/>
  </r>
  <r>
    <x v="1396"/>
    <x v="5"/>
    <s v="LEVE"/>
    <n v="2024"/>
    <x v="0"/>
    <x v="13"/>
    <s v="NORTE"/>
    <s v="ERIVALDO RAMOS BISPO"/>
    <s v="INSTALADOR MULTSKILL"/>
    <s v="R$ 1.730,00"/>
    <n v="1236.44"/>
    <n v="1363.38"/>
    <n v="716.6"/>
    <m/>
    <s v="16/11/2026"/>
    <x v="1"/>
    <n v="1730"/>
    <b v="0"/>
    <x v="10"/>
    <x v="3"/>
    <s v="ATIVO"/>
    <s v="11011"/>
  </r>
  <r>
    <x v="1397"/>
    <x v="5"/>
    <s v="LEVE"/>
    <n v="2024"/>
    <x v="0"/>
    <x v="13"/>
    <s v="NORTE"/>
    <s v="DEYWISON SILVA DO ROSARIO"/>
    <s v="INSTALADOR MULTSKILL"/>
    <s v="R$ 1.822,03"/>
    <n v="1061.4000000000001"/>
    <n v="1281.0699999999997"/>
    <n v="615.45999999999992"/>
    <m/>
    <s v="30/05/2027"/>
    <x v="1"/>
    <n v="1822.03"/>
    <b v="0"/>
    <x v="4"/>
    <x v="2"/>
    <s v="ATIVO"/>
    <s v="11011"/>
  </r>
  <r>
    <x v="1398"/>
    <x v="5"/>
    <s v="LEVE"/>
    <n v="2025"/>
    <x v="1"/>
    <x v="13"/>
    <s v="NORTE"/>
    <s v="CLODOALDO SOUZA LIMA"/>
    <s v="SUPERVISOR DE FTTX"/>
    <s v="R$ 1.730,00"/>
    <n v="1895.13"/>
    <n v="2867.36"/>
    <n v="403.84"/>
    <m/>
    <s v="27/05/2027"/>
    <x v="1"/>
    <n v="1832.6"/>
    <b v="0"/>
    <x v="4"/>
    <x v="2"/>
    <s v="ATIVO"/>
    <s v="11015"/>
  </r>
  <r>
    <x v="1399"/>
    <x v="5"/>
    <s v="LEVE"/>
    <n v="2024"/>
    <x v="0"/>
    <x v="13"/>
    <s v="NORTE"/>
    <s v="PAULO ROBERTO SILVA"/>
    <s v="FISCAL DE QUALIDADE I"/>
    <s v="R$ 1.806,47"/>
    <n v="818.23"/>
    <n v="1045.43"/>
    <n v="458.30999999999995"/>
    <m/>
    <s v="28/10/2026"/>
    <x v="1"/>
    <n v="1806.47"/>
    <b v="0"/>
    <x v="12"/>
    <x v="3"/>
    <s v="ATIVO"/>
    <s v="99138"/>
  </r>
  <r>
    <x v="1400"/>
    <x v="5"/>
    <s v="LEVE"/>
    <n v="2024"/>
    <x v="0"/>
    <x v="13"/>
    <s v="NORTE"/>
    <s v="JOSE ESPERIDIAO COSTA SANTOS NETO"/>
    <s v="INSTALADOR MULTSKILL"/>
    <s v="R$ 1.806,47"/>
    <n v="1152.21"/>
    <n v="1421.93"/>
    <n v="637.30999999999995"/>
    <m/>
    <s v="25/10/2026"/>
    <x v="1"/>
    <n v="1806.47"/>
    <b v="0"/>
    <x v="12"/>
    <x v="3"/>
    <s v="ATIVO"/>
    <s v="11011"/>
  </r>
  <r>
    <x v="1401"/>
    <x v="5"/>
    <s v="LEVE"/>
    <n v="2024"/>
    <x v="0"/>
    <x v="13"/>
    <s v="NORTE"/>
    <s v="FRANCK DAVID SOUSA DE OLIVEIRA"/>
    <s v="INSTALADOR MULTSKILL"/>
    <s v="R$ 1.822,03"/>
    <n v="1120"/>
    <n v="1128.1500000000001"/>
    <n v="744.03000000000009"/>
    <m/>
    <s v="30/05/2027"/>
    <x v="1"/>
    <n v="1822.03"/>
    <b v="0"/>
    <x v="4"/>
    <x v="2"/>
    <s v="ATIVO"/>
    <s v="11011"/>
  </r>
  <r>
    <x v="1402"/>
    <x v="5"/>
    <s v="LEVE"/>
    <n v="2024"/>
    <x v="1"/>
    <x v="13"/>
    <s v="NORTE"/>
    <s v="CASA CLIENTE VIVO IMPERATRIZ"/>
    <s v="PARCEIRO"/>
    <s v="R$ 1.730,00"/>
    <s v=""/>
    <s v=""/>
    <s v=""/>
    <m/>
    <s v="05/06/2028"/>
    <x v="1"/>
    <n v="1832.61"/>
    <b v="0"/>
    <x v="5"/>
    <x v="5"/>
    <s v="SINISTRO (CULPABILIDADE DO CONDUTOR)"/>
    <s v="11011"/>
  </r>
  <r>
    <x v="1403"/>
    <x v="25"/>
    <s v="UTILITARIO"/>
    <n v="2024"/>
    <x v="1"/>
    <x v="13"/>
    <s v="NORTE"/>
    <s v="RAYLSON SILVA DE CARVALHO"/>
    <s v="ENCARREGADO"/>
    <s v="R$ 2.214,09"/>
    <n v="884.48"/>
    <n v="1927.14"/>
    <n v="586.28"/>
    <m/>
    <s v="11/12/2026"/>
    <x v="1"/>
    <n v="2214.09"/>
    <b v="0"/>
    <x v="11"/>
    <x v="3"/>
    <s v="ATIVO"/>
    <s v="11015"/>
  </r>
  <r>
    <x v="1404"/>
    <x v="5"/>
    <s v="LEVE"/>
    <n v="2024"/>
    <x v="0"/>
    <x v="3"/>
    <s v="NORTE"/>
    <s v="-"/>
    <s v="-"/>
    <s v="R$ 1.806,47"/>
    <n v="1160"/>
    <n v="1239.93"/>
    <n v="439.94"/>
    <m/>
    <s v="28/10/2026"/>
    <x v="1"/>
    <n v="1806.47"/>
    <b v="0"/>
    <x v="12"/>
    <x v="3"/>
    <s v="MANUTENÇÃO"/>
    <s v=""/>
  </r>
  <r>
    <x v="1405"/>
    <x v="5"/>
    <s v="LEVE"/>
    <n v="2023"/>
    <x v="0"/>
    <x v="13"/>
    <s v="NORTE"/>
    <s v="DENISON SILVA AMORIM"/>
    <s v="INSTALADOR MULTSKILL"/>
    <s v="R$ 1.806,47"/>
    <n v="1243.1199999999999"/>
    <n v="2128.1999999999998"/>
    <n v="747.67"/>
    <m/>
    <s v="28/10/2026"/>
    <x v="1"/>
    <n v="1806.47"/>
    <b v="0"/>
    <x v="12"/>
    <x v="3"/>
    <s v="ATIVO"/>
    <s v="11011"/>
  </r>
  <r>
    <x v="1406"/>
    <x v="5"/>
    <s v="LEVE"/>
    <n v="2024"/>
    <x v="0"/>
    <x v="13"/>
    <s v="NORTE"/>
    <s v="HARRISON BARBOSA FONSECA"/>
    <s v="INSTALADOR MULTSKILL"/>
    <s v="R$ 1.730,00"/>
    <n v="1039.3500000000001"/>
    <n v="1305.7900000000002"/>
    <n v="619.64"/>
    <m/>
    <s v="16/11/2026"/>
    <x v="1"/>
    <n v="1730"/>
    <b v="0"/>
    <x v="10"/>
    <x v="3"/>
    <s v="ATIVO"/>
    <s v="11011"/>
  </r>
  <r>
    <x v="1407"/>
    <x v="5"/>
    <s v="LEVE"/>
    <n v="2024"/>
    <x v="0"/>
    <x v="13"/>
    <s v="NORTE"/>
    <s v="MOISES DOS SANTOS LOPES"/>
    <s v="INSTALADOR MULTSKILL"/>
    <s v="R$ 1.730,00"/>
    <n v="979.2"/>
    <n v="1189.94"/>
    <n v="418.57"/>
    <m/>
    <s v="16/11/2026"/>
    <x v="1"/>
    <n v="1730"/>
    <b v="0"/>
    <x v="10"/>
    <x v="3"/>
    <s v="ATIVO"/>
    <s v="11011"/>
  </r>
  <r>
    <x v="1408"/>
    <x v="5"/>
    <s v="LEVE"/>
    <n v="2024"/>
    <x v="0"/>
    <x v="13"/>
    <s v="NORTE"/>
    <s v="THASSYO GABRIEL DA SILVA SANTOS"/>
    <s v="INSTALADOR MULTSKILL"/>
    <s v="R$ 1.730,00"/>
    <n v="1176.1999999999998"/>
    <n v="1366.33"/>
    <n v="715.27"/>
    <m/>
    <s v="16/11/2026"/>
    <x v="1"/>
    <n v="1730"/>
    <b v="0"/>
    <x v="10"/>
    <x v="3"/>
    <s v="ATIVO"/>
    <s v="11011"/>
  </r>
  <r>
    <x v="1409"/>
    <x v="5"/>
    <s v="LEVE"/>
    <n v="2024"/>
    <x v="0"/>
    <x v="13"/>
    <s v="NORTE"/>
    <s v="RODRIGO AUGUSTO RODRIGUES SANTOS"/>
    <s v="INSTALADOR MULTSKILL"/>
    <s v="R$ 1.806,47"/>
    <n v="1358.3300000000002"/>
    <n v="1368.03"/>
    <n v="778.03"/>
    <m/>
    <s v="28/10/2026"/>
    <x v="1"/>
    <n v="1806.47"/>
    <b v="0"/>
    <x v="12"/>
    <x v="3"/>
    <s v="ATIVO"/>
    <s v="11011"/>
  </r>
  <r>
    <x v="1410"/>
    <x v="5"/>
    <s v="LEVE"/>
    <n v="2025"/>
    <x v="1"/>
    <x v="13"/>
    <s v="NORTE"/>
    <s v="JOSUE DA SILVA CONCEICAO"/>
    <s v="SUPERVISOR DE REDE II"/>
    <s v="R$ 1.805,00"/>
    <n v="1225.4799999999998"/>
    <n v="1159.19"/>
    <n v="1387.22"/>
    <m/>
    <s v="16/07/2028"/>
    <x v="1"/>
    <n v="1909.77"/>
    <b v="0"/>
    <x v="6"/>
    <x v="5"/>
    <s v="ATIVO"/>
    <s v="11035"/>
  </r>
  <r>
    <x v="1411"/>
    <x v="5"/>
    <s v="LEVE"/>
    <n v="2024"/>
    <x v="0"/>
    <x v="13"/>
    <s v="NORTE"/>
    <s v="SATEC"/>
    <s v="PARCEIRO"/>
    <s v="R$ 1.822,03"/>
    <s v=""/>
    <s v=""/>
    <s v=""/>
    <m/>
    <s v="30/05/2027"/>
    <x v="1"/>
    <n v="1822.03"/>
    <b v="0"/>
    <x v="4"/>
    <x v="2"/>
    <s v="ATIVO"/>
    <s v="15031"/>
  </r>
  <r>
    <x v="1412"/>
    <x v="5"/>
    <s v="LEVE"/>
    <n v="2024"/>
    <x v="0"/>
    <x v="13"/>
    <s v="NORTE"/>
    <s v="CASA CLIENTE VIVO SAO LUIS"/>
    <s v="PARCEIRO"/>
    <s v="R$ 1.806,47"/>
    <n v="1317.1200000000001"/>
    <n v="1503.7199999999998"/>
    <n v="229.35000000000002"/>
    <m/>
    <s v="28/10/2026"/>
    <x v="1"/>
    <n v="1806.47"/>
    <b v="0"/>
    <x v="12"/>
    <x v="3"/>
    <s v="MANUTENÇÃO"/>
    <s v="11011"/>
  </r>
  <r>
    <x v="1413"/>
    <x v="5"/>
    <s v="LEVE"/>
    <n v="2024"/>
    <x v="0"/>
    <x v="13"/>
    <s v="NORTE"/>
    <s v="ERICK SILVA FURTADO"/>
    <s v="INSTALADOR MULTSKILL"/>
    <s v="R$ 1.806,47"/>
    <n v="1283.81"/>
    <n v="1367.6599999999999"/>
    <n v="679.01"/>
    <m/>
    <s v="28/10/2026"/>
    <x v="1"/>
    <n v="1806.47"/>
    <b v="0"/>
    <x v="12"/>
    <x v="3"/>
    <s v="ATIVO"/>
    <s v="11011"/>
  </r>
  <r>
    <x v="1414"/>
    <x v="5"/>
    <s v="LEVE"/>
    <n v="2024"/>
    <x v="0"/>
    <x v="13"/>
    <s v="NORTE"/>
    <s v="JOSE MAIA DE OLIVEIRA"/>
    <s v="SUPERVISOR DE MANUTENCAO II"/>
    <s v="R$ 1.822,03"/>
    <n v="1109.1999999999998"/>
    <n v="1260.76"/>
    <n v="405.67"/>
    <m/>
    <s v="30/05/2027"/>
    <x v="1"/>
    <n v="1822.03"/>
    <b v="0"/>
    <x v="4"/>
    <x v="2"/>
    <s v="ATIVO"/>
    <s v="11025"/>
  </r>
  <r>
    <x v="1415"/>
    <x v="5"/>
    <s v="LEVE"/>
    <n v="2024"/>
    <x v="0"/>
    <x v="6"/>
    <s v="CENTRO OESTE"/>
    <s v="CASA CLIENTE-VIVO GOIANIA"/>
    <s v="PARCEIRO"/>
    <s v="R$ 1.806,47"/>
    <n v="980"/>
    <n v="0"/>
    <n v="0"/>
    <m/>
    <s v="28/10/2026"/>
    <x v="1"/>
    <n v="1806.47"/>
    <b v="0"/>
    <x v="12"/>
    <x v="3"/>
    <s v="RESERVADO"/>
    <s v="11011"/>
  </r>
  <r>
    <x v="1416"/>
    <x v="5"/>
    <s v="LEVE"/>
    <n v="2024"/>
    <x v="0"/>
    <x v="14"/>
    <s v="NORTE"/>
    <s v="CLEUBSON DOS SANTOS AZEVEDO"/>
    <s v="INST MULTI SKILL"/>
    <s v="R$ 1.730,00"/>
    <n v="1228.31"/>
    <n v="1451.01"/>
    <n v="525.13"/>
    <m/>
    <s v="16/11/2026"/>
    <x v="1"/>
    <n v="1730"/>
    <b v="0"/>
    <x v="10"/>
    <x v="3"/>
    <s v="ATIVO"/>
    <s v="11011"/>
  </r>
  <r>
    <x v="1417"/>
    <x v="5"/>
    <s v="LEVE"/>
    <n v="2025"/>
    <x v="1"/>
    <x v="13"/>
    <s v="NORTE"/>
    <s v="GLEYDSON ALLAN BRANDAO SANTOS"/>
    <s v="SUPERVISOR DE FTTX"/>
    <s v="R$ 1.730,00"/>
    <n v="867.12000000000012"/>
    <n v="1550.21"/>
    <n v="443.59000000000003"/>
    <m/>
    <s v="03/06/2028"/>
    <x v="1"/>
    <n v="1832.61"/>
    <b v="0"/>
    <x v="5"/>
    <x v="5"/>
    <s v="ATIVO"/>
    <s v="11015"/>
  </r>
  <r>
    <x v="1418"/>
    <x v="5"/>
    <s v="LEVE"/>
    <n v="2024"/>
    <x v="0"/>
    <x v="13"/>
    <s v="NORTE"/>
    <s v="ELOY BARBOSA SOARES"/>
    <s v="INSTALADOR MULTSKILL"/>
    <s v="R$ 1.730,00"/>
    <n v="1218.8"/>
    <n v="1548.42"/>
    <n v="681.15"/>
    <m/>
    <s v="16/11/2026"/>
    <x v="1"/>
    <n v="1730"/>
    <b v="0"/>
    <x v="10"/>
    <x v="3"/>
    <s v="ATIVO"/>
    <s v="11011"/>
  </r>
  <r>
    <x v="1419"/>
    <x v="5"/>
    <s v="LEVE"/>
    <n v="2024"/>
    <x v="0"/>
    <x v="14"/>
    <s v="NORTE"/>
    <s v="DARLISSON MARINHO TEIXEIRA"/>
    <s v="INST MULTI SKILL"/>
    <s v="R$ 1.806,47"/>
    <n v="1351.2300000000002"/>
    <n v="1504.7"/>
    <n v="747.02"/>
    <m/>
    <s v="28/10/2026"/>
    <x v="1"/>
    <n v="1806.47"/>
    <b v="0"/>
    <x v="12"/>
    <x v="3"/>
    <s v="ATIVO"/>
    <s v="11011"/>
  </r>
  <r>
    <x v="1420"/>
    <x v="5"/>
    <s v="LEVE"/>
    <n v="2024"/>
    <x v="0"/>
    <x v="13"/>
    <s v="NORTE"/>
    <s v="WESLY ARTHUR FERREIRA COSTA"/>
    <s v="INSTALADOR MULTSKILL"/>
    <s v="R$ 1.730,00"/>
    <n v="867.64"/>
    <n v="1507.13"/>
    <n v="589.63"/>
    <m/>
    <s v="16/11/2026"/>
    <x v="1"/>
    <n v="1730"/>
    <b v="0"/>
    <x v="10"/>
    <x v="3"/>
    <s v="ATIVO"/>
    <s v="11011"/>
  </r>
  <r>
    <x v="1421"/>
    <x v="5"/>
    <s v="LEVE"/>
    <n v="2025"/>
    <x v="1"/>
    <x v="13"/>
    <s v="NORTE"/>
    <s v="JHONNATAN COSTA PINTO"/>
    <s v="SUPERVISOR DE FTTX"/>
    <s v="R$ 1.730,00"/>
    <n v="1205.54"/>
    <n v="855.85"/>
    <n v="519.71"/>
    <m/>
    <s v="13/06/2028"/>
    <x v="1"/>
    <n v="1832.61"/>
    <b v="0"/>
    <x v="5"/>
    <x v="5"/>
    <s v="ATIVO"/>
    <s v="11015"/>
  </r>
  <r>
    <x v="1422"/>
    <x v="5"/>
    <s v="LEVE"/>
    <n v="2024"/>
    <x v="0"/>
    <x v="3"/>
    <s v="NORTE"/>
    <s v="JOSE LEANDRO DA SILVA FERREIRA"/>
    <s v="TECNICO DE FIBRA OPTICA I"/>
    <s v="R$ 1.730,00"/>
    <n v="874.03000000000009"/>
    <n v="1538.0900000000001"/>
    <n v="331.65"/>
    <m/>
    <s v="16/11/2026"/>
    <x v="1"/>
    <n v="1730"/>
    <b v="0"/>
    <x v="10"/>
    <x v="3"/>
    <s v="ATIVO"/>
    <s v="11021"/>
  </r>
  <r>
    <x v="1423"/>
    <x v="5"/>
    <s v="LEVE"/>
    <n v="2024"/>
    <x v="0"/>
    <x v="13"/>
    <s v="NORTE"/>
    <s v="IAGO COSTA DE SOUZA"/>
    <s v="INSTALADOR MULTSKILL"/>
    <s v="R$ 1.806,47"/>
    <n v="1227.8699999999999"/>
    <n v="1402.5900000000001"/>
    <n v="597.29"/>
    <m/>
    <s v="28/10/2026"/>
    <x v="1"/>
    <n v="1806.47"/>
    <b v="0"/>
    <x v="12"/>
    <x v="3"/>
    <s v="ATIVO"/>
    <s v="11011"/>
  </r>
  <r>
    <x v="1424"/>
    <x v="5"/>
    <s v="LEVE"/>
    <n v="2025"/>
    <x v="1"/>
    <x v="13"/>
    <s v="NORTE"/>
    <s v="ISRAEL BARROS MENESES"/>
    <s v="TECNICO DE SEGURANCA DO TRABALHO SR"/>
    <s v="R$ 1.730,00"/>
    <n v="2190.09"/>
    <n v="1068.21"/>
    <n v="456.03"/>
    <m/>
    <s v="08/07/2028"/>
    <x v="1"/>
    <n v="1837.37"/>
    <b v="0"/>
    <x v="6"/>
    <x v="5"/>
    <s v="ATIVO"/>
    <s v="99678"/>
  </r>
  <r>
    <x v="1425"/>
    <x v="5"/>
    <s v="LEVE"/>
    <n v="2024"/>
    <x v="0"/>
    <x v="13"/>
    <s v="NORTE"/>
    <s v="FELIPE GALVAO VALE"/>
    <s v="INSTALADOR MULTSKILL"/>
    <s v="R$ 1.730,00"/>
    <n v="1137.6100000000001"/>
    <n v="1506.76"/>
    <n v="769.16000000000008"/>
    <m/>
    <s v="16/11/2026"/>
    <x v="1"/>
    <n v="1730"/>
    <b v="0"/>
    <x v="10"/>
    <x v="3"/>
    <s v="ATIVO"/>
    <s v="11011"/>
  </r>
  <r>
    <x v="1426"/>
    <x v="5"/>
    <s v="LEVE"/>
    <n v="2024"/>
    <x v="0"/>
    <x v="13"/>
    <s v="NORTE"/>
    <s v="NATAL DE OLIVEIRA ALMEIDA"/>
    <s v="INSTALADOR MULTSKILL"/>
    <s v="R$ 1.806,47"/>
    <n v="1037.26"/>
    <n v="1244.9499999999998"/>
    <n v="538.13"/>
    <m/>
    <s v="28/10/2026"/>
    <x v="1"/>
    <n v="1806.47"/>
    <b v="0"/>
    <x v="12"/>
    <x v="3"/>
    <s v="ATIVO"/>
    <s v="11011"/>
  </r>
  <r>
    <x v="1427"/>
    <x v="5"/>
    <s v="LEVE"/>
    <n v="2024"/>
    <x v="0"/>
    <x v="13"/>
    <s v="NORTE"/>
    <s v="SATEC"/>
    <s v="PARCEIRO"/>
    <s v="R$ 1.806,47"/>
    <n v="0"/>
    <n v="0"/>
    <n v="0"/>
    <m/>
    <s v="28/10/2026"/>
    <x v="1"/>
    <n v="1806.47"/>
    <b v="0"/>
    <x v="12"/>
    <x v="3"/>
    <s v="ATIVO"/>
    <s v="15031"/>
  </r>
  <r>
    <x v="1428"/>
    <x v="5"/>
    <s v="LEVE"/>
    <n v="2024"/>
    <x v="0"/>
    <x v="13"/>
    <s v="NORTE"/>
    <s v="CASA CLIENTE VIVO SAO LUIS"/>
    <s v="PARCEIRO"/>
    <s v="R$ 1.806,47"/>
    <n v="729.97"/>
    <n v="709.69"/>
    <n v="0"/>
    <m/>
    <s v="28/10/2026"/>
    <x v="1"/>
    <n v="1806.47"/>
    <b v="0"/>
    <x v="12"/>
    <x v="3"/>
    <s v="MANUTENÇÃO"/>
    <s v="11011"/>
  </r>
  <r>
    <x v="1429"/>
    <x v="25"/>
    <s v="UTILITARIO"/>
    <n v="2024"/>
    <x v="1"/>
    <x v="13"/>
    <s v="NORTE"/>
    <s v="HANLLISON FRAGA RIBEIRO"/>
    <s v="TECNICO DE FIBRA OPTICA I"/>
    <s v="R$ 2.222,74"/>
    <n v="1077.1200000000001"/>
    <n v="2255.36"/>
    <n v="1349.97"/>
    <m/>
    <s v="04/01/2027"/>
    <x v="1"/>
    <n v="2222.7399999999998"/>
    <b v="0"/>
    <x v="1"/>
    <x v="2"/>
    <s v="ATIVO"/>
    <s v="11031"/>
  </r>
  <r>
    <x v="1430"/>
    <x v="5"/>
    <s v="LEVE"/>
    <n v="2025"/>
    <x v="1"/>
    <x v="13"/>
    <s v="NORTE"/>
    <s v="RAIMUNDO PENHA DOS SANTOS JUNIOR"/>
    <s v="SUPERVISOR DE FTTX"/>
    <s v="R$ 1.730,00"/>
    <n v="999.33"/>
    <n v="1145.4199999999998"/>
    <n v="558.5"/>
    <m/>
    <s v="11/06/2027"/>
    <x v="1"/>
    <n v="1832.6"/>
    <b v="0"/>
    <x v="5"/>
    <x v="2"/>
    <s v="ATIVO"/>
    <s v="11015"/>
  </r>
  <r>
    <x v="1431"/>
    <x v="5"/>
    <s v="LEVE"/>
    <n v="2024"/>
    <x v="0"/>
    <x v="6"/>
    <s v="CENTRO OESTE"/>
    <s v="LINCON SERGIO BORGES"/>
    <s v="INSTALADOR E REPARADOR DE FO"/>
    <s v="R$ 1.806,47"/>
    <n v="1390"/>
    <n v="1510.76"/>
    <n v="618.02"/>
    <m/>
    <s v="28/10/2026"/>
    <x v="1"/>
    <n v="1806.47"/>
    <b v="0"/>
    <x v="12"/>
    <x v="3"/>
    <s v="ATIVO"/>
    <s v="11011"/>
  </r>
  <r>
    <x v="1432"/>
    <x v="5"/>
    <s v="LEVE"/>
    <n v="2024"/>
    <x v="0"/>
    <x v="13"/>
    <s v="NORTE"/>
    <s v="ADRIANO AIRES DE CARVALHO"/>
    <s v="INSTALADOR MULTSKILL"/>
    <s v="R$ 1.730,00"/>
    <n v="1161.5200000000002"/>
    <n v="1258.8499999999999"/>
    <n v="543.72"/>
    <m/>
    <s v="16/11/2026"/>
    <x v="1"/>
    <n v="1730"/>
    <b v="0"/>
    <x v="10"/>
    <x v="3"/>
    <s v="ATIVO"/>
    <s v="11011"/>
  </r>
  <r>
    <x v="1433"/>
    <x v="5"/>
    <s v="LEVE"/>
    <n v="2024"/>
    <x v="0"/>
    <x v="13"/>
    <s v="NORTE"/>
    <s v="HAILTON DOS SANTOS MORAES"/>
    <s v="INSTALADOR MULTSKILL"/>
    <s v="R$ 1.806,47"/>
    <n v="1188.18"/>
    <n v="1032.9099999999999"/>
    <n v="478.37"/>
    <m/>
    <s v="28/10/2026"/>
    <x v="1"/>
    <n v="1806.47"/>
    <b v="0"/>
    <x v="12"/>
    <x v="3"/>
    <s v="ATIVO"/>
    <s v="11011"/>
  </r>
  <r>
    <x v="1434"/>
    <x v="5"/>
    <s v="LEVE"/>
    <n v="2024"/>
    <x v="0"/>
    <x v="13"/>
    <s v="NORTE"/>
    <s v="JOSE RIBAMAR MENDES ROCHA"/>
    <s v="INSTALADOR MULTSKILL"/>
    <s v="R$ 1.806,47"/>
    <n v="1197.25"/>
    <n v="1413.98"/>
    <n v="609.38"/>
    <m/>
    <s v="28/10/2026"/>
    <x v="1"/>
    <n v="1806.47"/>
    <b v="0"/>
    <x v="12"/>
    <x v="3"/>
    <s v="ATIVO"/>
    <s v="11011"/>
  </r>
  <r>
    <x v="1435"/>
    <x v="5"/>
    <s v="LEVE"/>
    <n v="2024"/>
    <x v="0"/>
    <x v="13"/>
    <s v="NORTE"/>
    <s v="PAULO VINICIUS AGUIAR LIMA"/>
    <s v="INSTALADOR MULTSKILL"/>
    <s v="R$ 1.806,47"/>
    <n v="919.19"/>
    <n v="1106.3999999999999"/>
    <n v="628.82000000000005"/>
    <m/>
    <s v="28/10/2026"/>
    <x v="1"/>
    <n v="1806.47"/>
    <b v="0"/>
    <x v="12"/>
    <x v="3"/>
    <s v="ATIVO"/>
    <s v="11011"/>
  </r>
  <r>
    <x v="1436"/>
    <x v="5"/>
    <s v="LEVE"/>
    <n v="2024"/>
    <x v="0"/>
    <x v="13"/>
    <s v="NORTE"/>
    <s v="FENIX INFRAESTRUTURA"/>
    <s v="PARCEIRO"/>
    <s v="R$ 1.806,47"/>
    <s v=""/>
    <s v=""/>
    <s v=""/>
    <m/>
    <s v="28/10/2026"/>
    <x v="1"/>
    <n v="1806.47"/>
    <b v="0"/>
    <x v="12"/>
    <x v="3"/>
    <s v="ATIVO"/>
    <s v="11031"/>
  </r>
  <r>
    <x v="1437"/>
    <x v="5"/>
    <s v="LEVE"/>
    <n v="2024"/>
    <x v="0"/>
    <x v="13"/>
    <s v="NORTE"/>
    <s v="FLAVIO LIMA SOUZA"/>
    <s v="INST MULTI SKILL"/>
    <s v="R$ 1.806,47"/>
    <n v="1057.6100000000001"/>
    <n v="1134.3"/>
    <n v="527.79"/>
    <m/>
    <s v="28/10/2026"/>
    <x v="1"/>
    <n v="1806.47"/>
    <b v="0"/>
    <x v="12"/>
    <x v="3"/>
    <s v="ATIVO"/>
    <s v="11011"/>
  </r>
  <r>
    <x v="1438"/>
    <x v="55"/>
    <s v="SUV"/>
    <n v="2019"/>
    <x v="2"/>
    <x v="13"/>
    <s v="NORTE"/>
    <s v="FELIPE SILVA SANTOS"/>
    <s v="GERENTE OPERACAO PL"/>
    <s v="R$ 2.000,00"/>
    <n v="1198.5899999999999"/>
    <n v="1402.4"/>
    <n v="729.19"/>
    <m/>
    <s v="01/01/2030"/>
    <x v="1"/>
    <n v="2000"/>
    <b v="0"/>
    <x v="1"/>
    <x v="1"/>
    <s v="ATIVO"/>
    <s v="99538"/>
  </r>
  <r>
    <x v="1439"/>
    <x v="5"/>
    <s v="LEVE"/>
    <n v="2024"/>
    <x v="0"/>
    <x v="13"/>
    <s v="NORTE"/>
    <s v="DEYME RONALD ABREU MENDONCA"/>
    <s v="INST MULTI SKILL"/>
    <s v="R$ 1.806,47"/>
    <n v="1154.73"/>
    <n v="1544.48"/>
    <n v="588.6"/>
    <m/>
    <s v="28/10/2026"/>
    <x v="1"/>
    <n v="1806.47"/>
    <b v="0"/>
    <x v="12"/>
    <x v="3"/>
    <s v="ATIVO"/>
    <s v="11011"/>
  </r>
  <r>
    <x v="1440"/>
    <x v="5"/>
    <s v="LEVE"/>
    <n v="2024"/>
    <x v="0"/>
    <x v="13"/>
    <s v="NORTE"/>
    <s v="MANOEL FERNANDES LIMA JUNIOR"/>
    <s v="INSTALADOR MULTSKILL"/>
    <s v="R$ 1.822,03"/>
    <n v="973.88"/>
    <n v="746.53"/>
    <n v="589.41"/>
    <m/>
    <s v="31/05/2027"/>
    <x v="1"/>
    <n v="1822.03"/>
    <b v="0"/>
    <x v="4"/>
    <x v="2"/>
    <s v="ATIVO"/>
    <s v="11011"/>
  </r>
  <r>
    <x v="1441"/>
    <x v="5"/>
    <s v="LEVE"/>
    <n v="2024"/>
    <x v="0"/>
    <x v="13"/>
    <s v="NORTE"/>
    <s v="JOSE PEREIRA DA SILVA"/>
    <s v="INSTALADOR MULTSKILL"/>
    <s v="R$ 1.806,47"/>
    <n v="992.53"/>
    <n v="1391.66"/>
    <n v="665.53000000000009"/>
    <m/>
    <s v="28/10/2026"/>
    <x v="1"/>
    <n v="1806.47"/>
    <b v="0"/>
    <x v="12"/>
    <x v="3"/>
    <s v="ATIVO"/>
    <s v="11011"/>
  </r>
  <r>
    <x v="1442"/>
    <x v="5"/>
    <s v="LEVE"/>
    <n v="2024"/>
    <x v="0"/>
    <x v="13"/>
    <s v="NORTE"/>
    <s v="ESEQUIAS SANTOS RIBEIRO"/>
    <s v="INSTALADOR MULTSKILL"/>
    <s v="R$ 1.806,47"/>
    <n v="1107.82"/>
    <n v="1246.6300000000001"/>
    <n v="599.49"/>
    <m/>
    <s v="28/10/2026"/>
    <x v="1"/>
    <n v="1806.47"/>
    <b v="0"/>
    <x v="12"/>
    <x v="3"/>
    <s v="ATIVO"/>
    <s v="11011"/>
  </r>
  <r>
    <x v="1443"/>
    <x v="5"/>
    <s v="LEVE"/>
    <n v="2024"/>
    <x v="0"/>
    <x v="13"/>
    <s v="NORTE"/>
    <s v="CARLOS HENRIQUE DE OLIVEIRA BARROS"/>
    <s v="INSTALADOR MULTSKILL"/>
    <s v="R$ 1.730,00"/>
    <n v="1132.99"/>
    <n v="1523.6499999999996"/>
    <n v="679.26"/>
    <m/>
    <s v="16/11/2026"/>
    <x v="1"/>
    <n v="1730"/>
    <b v="0"/>
    <x v="10"/>
    <x v="3"/>
    <s v="ATIVO"/>
    <s v="11011"/>
  </r>
  <r>
    <x v="1444"/>
    <x v="5"/>
    <s v="LEVE"/>
    <n v="2025"/>
    <x v="1"/>
    <x v="13"/>
    <s v="NORTE"/>
    <s v="DIEGO BARROS SANDES"/>
    <s v="INSTALADOR MULTSKILL"/>
    <s v="R$ 1.823,00"/>
    <n v="1069.9099999999999"/>
    <n v="1485.24"/>
    <n v="450.33"/>
    <m/>
    <s v="17/07/2028"/>
    <x v="1"/>
    <n v="1928.81"/>
    <b v="0"/>
    <x v="6"/>
    <x v="5"/>
    <s v="ATIVO"/>
    <s v="11011"/>
  </r>
  <r>
    <x v="1445"/>
    <x v="5"/>
    <s v="LEVE"/>
    <n v="2024"/>
    <x v="0"/>
    <x v="13"/>
    <s v="NORTE"/>
    <s v="CASA CLIENTE VIVO IMPERATRIZ"/>
    <s v="PARCEIRO"/>
    <s v="R$ 1.822,03"/>
    <n v="1093.43"/>
    <n v="329.59000000000003"/>
    <n v="0"/>
    <m/>
    <s v="31/05/2027"/>
    <x v="1"/>
    <n v="1822.03"/>
    <b v="0"/>
    <x v="4"/>
    <x v="2"/>
    <s v="SINISTRO (CULPABILIDADE DO CONDUTOR)"/>
    <s v="11011"/>
  </r>
  <r>
    <x v="1446"/>
    <x v="5"/>
    <s v="LEVE"/>
    <n v="2024"/>
    <x v="0"/>
    <x v="13"/>
    <s v="NORTE"/>
    <s v="JOAO ROCHA BARROSO"/>
    <s v="INSTALADOR MULTSKILL"/>
    <s v="R$ 1.806,47"/>
    <n v="1159.95"/>
    <n v="1179.8399999999999"/>
    <n v="640"/>
    <m/>
    <s v="28/10/2026"/>
    <x v="1"/>
    <n v="1806.47"/>
    <b v="0"/>
    <x v="12"/>
    <x v="3"/>
    <s v="ATIVO"/>
    <s v="11011"/>
  </r>
  <r>
    <x v="1447"/>
    <x v="25"/>
    <s v="UTILITARIO"/>
    <n v="2024"/>
    <x v="1"/>
    <x v="13"/>
    <s v="NORTE"/>
    <s v="DIEGO DOS SANTOS SIQUEIRA"/>
    <s v="TECNICO DE FIBRA OPTICA II"/>
    <s v="R$ 2.214,09"/>
    <n v="993.42000000000007"/>
    <n v="1269.73"/>
    <n v="558.55999999999995"/>
    <m/>
    <s v="13/12/2026"/>
    <x v="1"/>
    <n v="2214.09"/>
    <b v="0"/>
    <x v="11"/>
    <x v="3"/>
    <s v="ATIVO"/>
    <s v="11021"/>
  </r>
  <r>
    <x v="1448"/>
    <x v="5"/>
    <s v="LEVE"/>
    <n v="2024"/>
    <x v="0"/>
    <x v="6"/>
    <s v="CENTRO OESTE"/>
    <s v="JOAO PAULO PEREIRA DE SOUZA"/>
    <s v="INSTALADOR E REPARADOR DE FO"/>
    <s v="R$ 1.806,47"/>
    <n v="1418.54"/>
    <n v="1418.23"/>
    <n v="669.06999999999994"/>
    <m/>
    <s v="28/10/2026"/>
    <x v="1"/>
    <n v="1806.47"/>
    <b v="0"/>
    <x v="12"/>
    <x v="3"/>
    <s v="ATIVO"/>
    <s v="11011"/>
  </r>
  <r>
    <x v="1449"/>
    <x v="5"/>
    <s v="LEVE"/>
    <n v="2024"/>
    <x v="0"/>
    <x v="14"/>
    <s v="NORTE"/>
    <s v="MARLISSON MOTA FERNANDES"/>
    <s v="INSTALADOR MULTSKILL"/>
    <s v="R$ 1.730,00"/>
    <n v="1225.97"/>
    <n v="1357.4399999999998"/>
    <n v="681.93999999999994"/>
    <m/>
    <s v="16/11/2026"/>
    <x v="1"/>
    <n v="1730"/>
    <b v="0"/>
    <x v="10"/>
    <x v="3"/>
    <s v="ATIVO"/>
    <s v="11011"/>
  </r>
  <r>
    <x v="1450"/>
    <x v="5"/>
    <s v="LEVE"/>
    <n v="2024"/>
    <x v="0"/>
    <x v="13"/>
    <s v="NORTE"/>
    <s v="DHIEGO RAPHAEL OLIVEIRA MORAES"/>
    <s v="INSTALADOR MULTSKILL"/>
    <s v="R$ 1.806,47"/>
    <n v="1331.1"/>
    <n v="1500.94"/>
    <n v="755.47"/>
    <m/>
    <s v="28/10/2026"/>
    <x v="1"/>
    <n v="1806.47"/>
    <b v="0"/>
    <x v="12"/>
    <x v="3"/>
    <s v="ATIVO"/>
    <s v="11011"/>
  </r>
  <r>
    <x v="1451"/>
    <x v="5"/>
    <s v="LEVE"/>
    <n v="2024"/>
    <x v="0"/>
    <x v="13"/>
    <s v="NORTE"/>
    <s v="DANIEL PEREIRA RODRIGUES"/>
    <s v="INSTALADOR MULTSKILL"/>
    <s v="R$ 1.806,47"/>
    <n v="1150.6499999999999"/>
    <n v="1296.45"/>
    <n v="529.95000000000005"/>
    <m/>
    <s v="28/10/2026"/>
    <x v="1"/>
    <n v="1806.47"/>
    <b v="0"/>
    <x v="12"/>
    <x v="3"/>
    <s v="ATIVO"/>
    <s v="11011"/>
  </r>
  <r>
    <x v="1452"/>
    <x v="73"/>
    <s v="DELIVERY"/>
    <n v="2023"/>
    <x v="8"/>
    <x v="13"/>
    <s v="NORTE"/>
    <s v="DELRYCK CUNHA DIAS"/>
    <s v="MOTORISTA II"/>
    <s v="R$ 7.236,00"/>
    <n v="1936.6399999999999"/>
    <n v="4805.8600000000006"/>
    <n v="3854.14"/>
    <m/>
    <s v="02/04/2029"/>
    <x v="1"/>
    <n v="7236"/>
    <b v="0"/>
    <x v="7"/>
    <x v="4"/>
    <s v="ATIVO"/>
    <s v="99568"/>
  </r>
  <r>
    <x v="1453"/>
    <x v="5"/>
    <s v="LEVE"/>
    <n v="2024"/>
    <x v="0"/>
    <x v="13"/>
    <s v="NORTE"/>
    <s v="DANRLLEY MORAES MARTINS"/>
    <s v="INSTALADOR MULTSKILL"/>
    <s v="R$ 1.806,47"/>
    <n v="719.99"/>
    <n v="309.71000000000004"/>
    <n v="667.05"/>
    <m/>
    <s v="28/10/2026"/>
    <x v="1"/>
    <n v="1806.47"/>
    <b v="0"/>
    <x v="12"/>
    <x v="3"/>
    <s v="ATIVO"/>
    <s v="11011"/>
  </r>
  <r>
    <x v="1454"/>
    <x v="5"/>
    <s v="LEVE"/>
    <n v="2024"/>
    <x v="0"/>
    <x v="14"/>
    <s v="NORTE"/>
    <s v="GABRIEL VASCONCELOS NERES"/>
    <s v="INSTALADOR MULTSKILL"/>
    <s v="R$ 1.730,00"/>
    <n v="1134.6399999999999"/>
    <n v="1568.83"/>
    <n v="898.03"/>
    <m/>
    <s v="16/11/2026"/>
    <x v="1"/>
    <n v="1730"/>
    <b v="0"/>
    <x v="10"/>
    <x v="3"/>
    <s v="ATIVO"/>
    <s v="11011"/>
  </r>
  <r>
    <x v="1455"/>
    <x v="5"/>
    <s v="LEVE"/>
    <n v="2024"/>
    <x v="0"/>
    <x v="13"/>
    <s v="NORTE"/>
    <s v="SATEC"/>
    <s v="PARCEIRO"/>
    <s v="R$ 1.730,00"/>
    <s v=""/>
    <s v=""/>
    <s v=""/>
    <m/>
    <s v="16/11/2026"/>
    <x v="1"/>
    <n v="1730"/>
    <b v="0"/>
    <x v="10"/>
    <x v="3"/>
    <s v="ATIVO"/>
    <s v="15031"/>
  </r>
  <r>
    <x v="1456"/>
    <x v="5"/>
    <s v="LEVE"/>
    <n v="2024"/>
    <x v="0"/>
    <x v="13"/>
    <s v="NORTE"/>
    <s v="FRANKLLIN IGOR DE OLIVEIRA MORENO"/>
    <s v="INSTALADOR MULTSKILL"/>
    <s v="R$ 1.730,00"/>
    <n v="1158.83"/>
    <n v="1334.6"/>
    <n v="760.2"/>
    <m/>
    <s v="16/11/2026"/>
    <x v="1"/>
    <n v="1730"/>
    <b v="0"/>
    <x v="10"/>
    <x v="3"/>
    <s v="ATIVO"/>
    <s v="11011"/>
  </r>
  <r>
    <x v="1457"/>
    <x v="5"/>
    <s v="LEVE"/>
    <n v="2024"/>
    <x v="0"/>
    <x v="13"/>
    <s v="NORTE"/>
    <s v="DIEGO SILVA CARDOSO"/>
    <s v="TECNICO TRAINEE"/>
    <s v="R$ 1.730,00"/>
    <n v="1332.8100000000002"/>
    <n v="1425.9299999999998"/>
    <n v="456.63"/>
    <m/>
    <s v="16/11/2026"/>
    <x v="1"/>
    <n v="1730"/>
    <b v="0"/>
    <x v="10"/>
    <x v="3"/>
    <s v="ATIVO"/>
    <s v="11011"/>
  </r>
  <r>
    <x v="1458"/>
    <x v="5"/>
    <s v="LEVE"/>
    <n v="2024"/>
    <x v="0"/>
    <x v="13"/>
    <s v="NORTE"/>
    <s v="SATEC"/>
    <s v="PARCEIRO"/>
    <s v="R$ 1.806,47"/>
    <s v=""/>
    <s v=""/>
    <s v=""/>
    <m/>
    <s v="28/10/2026"/>
    <x v="1"/>
    <n v="1806.47"/>
    <b v="0"/>
    <x v="12"/>
    <x v="3"/>
    <s v="ATIVO"/>
    <s v="15031"/>
  </r>
  <r>
    <x v="1459"/>
    <x v="5"/>
    <s v="LEVE"/>
    <n v="2024"/>
    <x v="0"/>
    <x v="13"/>
    <s v="NORTE"/>
    <s v="CLAUDEMIR DE SOUZA CAVALCANTE"/>
    <s v="INSTALADOR MULTSKILL"/>
    <s v="R$ 1.730,00"/>
    <n v="1199.54"/>
    <n v="1158.57"/>
    <n v="578.89"/>
    <m/>
    <s v="16/11/2026"/>
    <x v="1"/>
    <n v="1730"/>
    <b v="0"/>
    <x v="10"/>
    <x v="3"/>
    <s v="ATIVO"/>
    <s v="11011"/>
  </r>
  <r>
    <x v="1460"/>
    <x v="5"/>
    <s v="LEVE"/>
    <n v="2024"/>
    <x v="0"/>
    <x v="13"/>
    <s v="NORTE"/>
    <s v="LUANDERSON SOARES COSTA"/>
    <s v="INSTALADOR MULTSKILL"/>
    <s v="R$ 1.808,37"/>
    <n v="1169.9000000000001"/>
    <n v="1329.91"/>
    <n v="609.65"/>
    <m/>
    <s v="28/10/2026"/>
    <x v="1"/>
    <n v="1808.37"/>
    <b v="0"/>
    <x v="12"/>
    <x v="3"/>
    <s v="ATIVO"/>
    <s v="11011"/>
  </r>
  <r>
    <x v="1461"/>
    <x v="25"/>
    <s v="UTILITARIO"/>
    <n v="2023"/>
    <x v="1"/>
    <x v="13"/>
    <s v="NORTE"/>
    <s v="LUCIO DE OLIVEIRA CARDOSO"/>
    <s v="TECNICO DE FIBRA OPTICA II"/>
    <s v="R$ 2.214,09"/>
    <n v="1490.6499999999999"/>
    <n v="1394.95"/>
    <n v="577.97"/>
    <m/>
    <s v="11/12/2026"/>
    <x v="1"/>
    <n v="2214.09"/>
    <b v="0"/>
    <x v="11"/>
    <x v="3"/>
    <s v="ATIVO"/>
    <s v="11021"/>
  </r>
  <r>
    <x v="1462"/>
    <x v="25"/>
    <s v="UTILITARIO"/>
    <n v="2024"/>
    <x v="1"/>
    <x v="13"/>
    <s v="NORTE"/>
    <s v="FROTAS DE VEÍCULOS SAO LUIS"/>
    <s v="PARCEIRO"/>
    <s v="R$ 2.214,09"/>
    <n v="968.27"/>
    <n v="459.16"/>
    <n v="292.87"/>
    <m/>
    <s v="13/12/2026"/>
    <x v="1"/>
    <n v="2214.09"/>
    <b v="0"/>
    <x v="11"/>
    <x v="3"/>
    <s v="PATIO"/>
    <s v="99628"/>
  </r>
  <r>
    <x v="1463"/>
    <x v="5"/>
    <s v="LEVE"/>
    <n v="2024"/>
    <x v="0"/>
    <x v="13"/>
    <s v="NORTE"/>
    <s v="CAIO JECY BASTISTA DOS SANTOS"/>
    <s v="INSTALADOR MULTSKILL"/>
    <s v="R$ 1.806,47"/>
    <n v="1359.98"/>
    <n v="1408.0400000000002"/>
    <n v="679.99"/>
    <m/>
    <s v="28/10/2026"/>
    <x v="1"/>
    <n v="1806.47"/>
    <b v="0"/>
    <x v="12"/>
    <x v="3"/>
    <s v="ATIVO"/>
    <s v="11011"/>
  </r>
  <r>
    <x v="1464"/>
    <x v="5"/>
    <s v="LEVE"/>
    <n v="2024"/>
    <x v="0"/>
    <x v="13"/>
    <s v="NORTE"/>
    <s v="CASA CLIENTE VIVO SAO LUIS"/>
    <s v="PARCEIRO"/>
    <s v="R$ 1.730,00"/>
    <n v="1079.19"/>
    <n v="1346.05"/>
    <n v="430"/>
    <m/>
    <s v="16/11/2026"/>
    <x v="1"/>
    <n v="1730"/>
    <b v="0"/>
    <x v="10"/>
    <x v="3"/>
    <s v="SINISTRO"/>
    <s v="11011"/>
  </r>
  <r>
    <x v="1465"/>
    <x v="5"/>
    <s v="LEVE"/>
    <n v="2024"/>
    <x v="0"/>
    <x v="13"/>
    <s v="NORTE"/>
    <s v="LUIS FERNANDO SILVA NASCIMENTO"/>
    <s v="INSTALADOR MULTSKILL"/>
    <s v="R$ 1.806,47"/>
    <n v="1199.8499999999999"/>
    <n v="280"/>
    <n v="776.37"/>
    <m/>
    <s v="28/10/2026"/>
    <x v="1"/>
    <n v="1806.47"/>
    <b v="0"/>
    <x v="12"/>
    <x v="3"/>
    <s v="ATIVO"/>
    <s v="11011"/>
  </r>
  <r>
    <x v="1466"/>
    <x v="5"/>
    <s v="LEVE"/>
    <n v="2025"/>
    <x v="1"/>
    <x v="14"/>
    <s v="NORTE"/>
    <s v="MESSIAS FRANCISCO MONTEIRO RIOS"/>
    <s v="INST MULTI SKILL"/>
    <s v="R$ 1.730,00"/>
    <n v="1160.6600000000001"/>
    <n v="1414.6"/>
    <n v="683.04"/>
    <m/>
    <s v="29/05/2027"/>
    <x v="1"/>
    <n v="1832.6"/>
    <b v="0"/>
    <x v="4"/>
    <x v="2"/>
    <s v="ATIVO"/>
    <s v="11011"/>
  </r>
  <r>
    <x v="1467"/>
    <x v="5"/>
    <s v="LEVE"/>
    <n v="2025"/>
    <x v="1"/>
    <x v="13"/>
    <s v="NORTE"/>
    <s v="CASA CLIENTE VIVO SAO LUIS"/>
    <s v="PARCEIRO"/>
    <s v="R$ 1.823,00"/>
    <n v="476.14"/>
    <n v="0"/>
    <n v="0"/>
    <m/>
    <s v="16/07/2028"/>
    <x v="1"/>
    <n v="1928.81"/>
    <b v="0"/>
    <x v="6"/>
    <x v="5"/>
    <s v="SINISTRO"/>
    <s v="11011"/>
  </r>
  <r>
    <x v="1468"/>
    <x v="5"/>
    <s v="LEVE"/>
    <n v="2024"/>
    <x v="0"/>
    <x v="13"/>
    <s v="NORTE"/>
    <s v="ROMULO FERREIRA ALVES"/>
    <s v="INSTALADOR MULTSKILL"/>
    <s v="R$ 1.806,47"/>
    <n v="519.94000000000005"/>
    <n v="1258.54"/>
    <n v="649.96"/>
    <m/>
    <s v="28/10/2026"/>
    <x v="1"/>
    <n v="1806.47"/>
    <b v="0"/>
    <x v="12"/>
    <x v="3"/>
    <s v="ATIVO"/>
    <s v="11011"/>
  </r>
  <r>
    <x v="1469"/>
    <x v="5"/>
    <s v="LEVE"/>
    <n v="2024"/>
    <x v="0"/>
    <x v="13"/>
    <s v="NORTE"/>
    <s v="MATHEUS COSTA GOMES"/>
    <s v="INSTALADOR MULTSKILL"/>
    <s v="R$ 1.730,00"/>
    <n v="1233.77"/>
    <n v="817.12999999999988"/>
    <n v="597.7299999999999"/>
    <m/>
    <s v="16/11/2026"/>
    <x v="1"/>
    <n v="1730"/>
    <b v="0"/>
    <x v="10"/>
    <x v="3"/>
    <s v="ATIVO"/>
    <s v="11011"/>
  </r>
  <r>
    <x v="1470"/>
    <x v="5"/>
    <s v="LEVE"/>
    <n v="2024"/>
    <x v="0"/>
    <x v="13"/>
    <s v="NORTE"/>
    <s v="LIEDSON JOSE SILVA MOTA"/>
    <s v="INSTALADOR MULTSKILL"/>
    <s v="R$ 1.730,00"/>
    <n v="1156.6199999999999"/>
    <n v="1306.2199999999998"/>
    <n v="688.9"/>
    <m/>
    <s v="16/11/2026"/>
    <x v="1"/>
    <n v="1730"/>
    <b v="0"/>
    <x v="10"/>
    <x v="3"/>
    <s v="ATIVO"/>
    <s v="11011"/>
  </r>
  <r>
    <x v="1471"/>
    <x v="5"/>
    <s v="LEVE"/>
    <n v="2024"/>
    <x v="0"/>
    <x v="13"/>
    <s v="NORTE"/>
    <s v="MARCIO JOSE SILVA DE SOUSA"/>
    <s v="INSTALADOR MULTSKILL"/>
    <s v="R$ 1.806,47"/>
    <n v="869.96"/>
    <n v="1189.4000000000001"/>
    <n v="540"/>
    <m/>
    <s v="28/10/2026"/>
    <x v="1"/>
    <n v="1806.47"/>
    <b v="0"/>
    <x v="12"/>
    <x v="3"/>
    <s v="ATIVO"/>
    <s v="11011"/>
  </r>
  <r>
    <x v="1472"/>
    <x v="5"/>
    <s v="LEVE"/>
    <n v="2024"/>
    <x v="0"/>
    <x v="13"/>
    <s v="NORTE"/>
    <s v="ADRIANO CAZUZA ALVES"/>
    <s v="INSTALADOR MULTSKILL"/>
    <s v="R$ 1.806,47"/>
    <n v="1070"/>
    <n v="1239.55"/>
    <n v="100"/>
    <m/>
    <s v="28/10/2026"/>
    <x v="1"/>
    <n v="1806.47"/>
    <b v="0"/>
    <x v="12"/>
    <x v="3"/>
    <s v="ATIVO"/>
    <s v="11011"/>
  </r>
  <r>
    <x v="1473"/>
    <x v="5"/>
    <s v="LEVE"/>
    <n v="2025"/>
    <x v="1"/>
    <x v="13"/>
    <s v="NORTE"/>
    <s v="JARDISON SANTOS PONTES"/>
    <s v="INSTALADOR MULTSKILL"/>
    <s v="R$ 1.823,00"/>
    <n v="1155.45"/>
    <n v="1275.1200000000001"/>
    <n v="786.89"/>
    <m/>
    <s v="16/07/2028"/>
    <x v="1"/>
    <n v="1928.81"/>
    <b v="0"/>
    <x v="6"/>
    <x v="5"/>
    <s v="ATIVO"/>
    <s v="11011"/>
  </r>
  <r>
    <x v="1474"/>
    <x v="25"/>
    <s v="UTILITARIO"/>
    <n v="2024"/>
    <x v="1"/>
    <x v="11"/>
    <s v="NORTE"/>
    <s v="ANTONIO GOMES BRITO CORDEIRO"/>
    <s v="TECNICO DE REDE"/>
    <s v="R$ 2.559,17"/>
    <n v="1447.34"/>
    <n v="1707.17"/>
    <n v="669.28"/>
    <m/>
    <s v="22/08/2027"/>
    <x v="1"/>
    <n v="2559.17"/>
    <b v="0"/>
    <x v="3"/>
    <x v="2"/>
    <s v="ATIVO"/>
    <s v="14021"/>
  </r>
  <r>
    <x v="1475"/>
    <x v="5"/>
    <s v="LEVE"/>
    <n v="2024"/>
    <x v="0"/>
    <x v="3"/>
    <s v="NORTE"/>
    <s v="JOHNATHAN HENRIQUE FERNANDES DA SILVA"/>
    <s v="INSTALADOR E REPARADOR DE FO"/>
    <s v="R$ 1.806,47"/>
    <n v="770"/>
    <n v="1369.94"/>
    <n v="699.96"/>
    <m/>
    <s v="28/10/2026"/>
    <x v="1"/>
    <n v="1806.47"/>
    <b v="0"/>
    <x v="12"/>
    <x v="3"/>
    <s v="ATIVO"/>
    <s v="11011"/>
  </r>
  <r>
    <x v="1476"/>
    <x v="5"/>
    <s v="LEVE"/>
    <n v="2024"/>
    <x v="0"/>
    <x v="13"/>
    <s v="NORTE"/>
    <s v="CASA CLIENTE VIVO SAO LUIS"/>
    <s v="PARCEIRO"/>
    <s v="R$ 1.806,47"/>
    <n v="1076.5"/>
    <n v="1319.35"/>
    <n v="79.42"/>
    <m/>
    <s v="28/10/2026"/>
    <x v="1"/>
    <n v="1806.47"/>
    <b v="0"/>
    <x v="12"/>
    <x v="3"/>
    <s v="PATIO"/>
    <s v="11011"/>
  </r>
  <r>
    <x v="1477"/>
    <x v="5"/>
    <s v="LEVE"/>
    <n v="2025"/>
    <x v="1"/>
    <x v="13"/>
    <s v="NORTE"/>
    <s v="MATHEUS LOUGGAN DE CARVALHO OLIVEIRA"/>
    <s v="INSTALADOR MULTSKILL"/>
    <s v="R$ 1.823,00"/>
    <n v="1413.76"/>
    <n v="1537.05"/>
    <n v="648.16000000000008"/>
    <m/>
    <s v="17/07/2028"/>
    <x v="1"/>
    <n v="1928.81"/>
    <b v="0"/>
    <x v="6"/>
    <x v="5"/>
    <s v="ATIVO"/>
    <s v="11011"/>
  </r>
  <r>
    <x v="1478"/>
    <x v="25"/>
    <s v="UTILITARIO"/>
    <n v="2024"/>
    <x v="1"/>
    <x v="13"/>
    <s v="NORTE"/>
    <s v="SATEC"/>
    <s v="PARCEIRO"/>
    <s v="R$ 2.214,09"/>
    <s v=""/>
    <s v=""/>
    <s v=""/>
    <m/>
    <s v="11/12/2026"/>
    <x v="1"/>
    <n v="2214.09"/>
    <b v="0"/>
    <x v="11"/>
    <x v="3"/>
    <s v="ATIVO"/>
    <s v="15031"/>
  </r>
  <r>
    <x v="1479"/>
    <x v="5"/>
    <s v="LEVE"/>
    <n v="2023"/>
    <x v="0"/>
    <x v="13"/>
    <s v="NORTE"/>
    <s v="GILBERTO NEVES MORAIS"/>
    <s v="INSTALADOR MULTSKILL"/>
    <s v="R$ 1.730,00"/>
    <n v="1053.79"/>
    <n v="1384.33"/>
    <n v="486.44"/>
    <m/>
    <s v="16/11/2026"/>
    <x v="1"/>
    <n v="1730"/>
    <b v="0"/>
    <x v="10"/>
    <x v="3"/>
    <s v="ATIVO"/>
    <s v="11011"/>
  </r>
  <r>
    <x v="1480"/>
    <x v="5"/>
    <s v="LEVE"/>
    <n v="2024"/>
    <x v="0"/>
    <x v="13"/>
    <s v="NORTE"/>
    <s v="ELVES GLEISON FERREIRA SILVA"/>
    <s v="INSTALADOR MULTSKILL"/>
    <s v="R$ 1.730,00"/>
    <n v="935.07"/>
    <n v="926.3"/>
    <n v="455.05"/>
    <m/>
    <s v="16/11/2026"/>
    <x v="1"/>
    <n v="1730"/>
    <b v="0"/>
    <x v="10"/>
    <x v="3"/>
    <s v="ATIVO"/>
    <s v="11011"/>
  </r>
  <r>
    <x v="1481"/>
    <x v="5"/>
    <s v="LEVE"/>
    <n v="2024"/>
    <x v="0"/>
    <x v="13"/>
    <s v="NORTE"/>
    <s v="WENNER BRUNO DOS SANTOS GOMES"/>
    <s v="INSTALADOR MULTSKILL"/>
    <s v="R$ 1.730,00"/>
    <n v="1534.87"/>
    <n v="1553.1399999999999"/>
    <n v="657.14"/>
    <m/>
    <s v="16/11/2026"/>
    <x v="1"/>
    <n v="1730"/>
    <b v="0"/>
    <x v="10"/>
    <x v="3"/>
    <s v="ATIVO"/>
    <s v="11011"/>
  </r>
  <r>
    <x v="1482"/>
    <x v="5"/>
    <s v="LEVE"/>
    <n v="2024"/>
    <x v="0"/>
    <x v="13"/>
    <s v="NORTE"/>
    <s v="THALISON SANTOS ALMEIDA"/>
    <s v="INSTALADOR MULTSKILL"/>
    <s v="R$ 1.730,00"/>
    <n v="559.96"/>
    <n v="1405.68"/>
    <n v="377.21"/>
    <m/>
    <s v="16/11/2026"/>
    <x v="1"/>
    <n v="1730"/>
    <b v="0"/>
    <x v="10"/>
    <x v="3"/>
    <s v="ATIVO"/>
    <s v="11011"/>
  </r>
  <r>
    <x v="1483"/>
    <x v="5"/>
    <s v="LEVE"/>
    <n v="2025"/>
    <x v="1"/>
    <x v="13"/>
    <s v="NORTE"/>
    <s v="NEILTON MENDES DOS SANTOS"/>
    <s v="INSTALADOR MULTSKILL"/>
    <s v="R$ 1.823,00"/>
    <n v="1277.77"/>
    <n v="1066.6199999999999"/>
    <n v="679.79"/>
    <m/>
    <s v="17/07/2028"/>
    <x v="1"/>
    <n v="1928.81"/>
    <b v="0"/>
    <x v="6"/>
    <x v="5"/>
    <s v="ATIVO"/>
    <s v="11011"/>
  </r>
  <r>
    <x v="1484"/>
    <x v="5"/>
    <s v="LEVE"/>
    <n v="2024"/>
    <x v="0"/>
    <x v="13"/>
    <s v="NORTE"/>
    <s v="SANTIAGO MOREIRA DA SILVA"/>
    <s v="INSTALADOR MULTSKILL"/>
    <s v="R$ 1.806,47"/>
    <n v="916.71"/>
    <n v="465.43000000000006"/>
    <n v="617.72"/>
    <m/>
    <s v="28/10/2026"/>
    <x v="1"/>
    <n v="1806.47"/>
    <b v="0"/>
    <x v="12"/>
    <x v="3"/>
    <s v="ATIVO"/>
    <s v="11011"/>
  </r>
  <r>
    <x v="1485"/>
    <x v="5"/>
    <s v="LEVE"/>
    <n v="2024"/>
    <x v="0"/>
    <x v="13"/>
    <s v="NORTE"/>
    <s v="CASA CLIENTE VIVO SAO LUIS"/>
    <s v="PARCEIRO"/>
    <s v="R$ 1.806,47"/>
    <n v="659.93000000000006"/>
    <n v="901.66"/>
    <n v="0"/>
    <m/>
    <s v="28/10/2026"/>
    <x v="1"/>
    <n v="1806.47"/>
    <b v="0"/>
    <x v="12"/>
    <x v="3"/>
    <s v="PATIO"/>
    <s v="11011"/>
  </r>
  <r>
    <x v="1486"/>
    <x v="5"/>
    <s v="LEVE"/>
    <n v="2024"/>
    <x v="0"/>
    <x v="3"/>
    <s v="NORTE"/>
    <s v="DANIEL SILVA BARROS"/>
    <s v="INSTALADOR E REPARADOR DE FO"/>
    <s v="R$ 1.808,37"/>
    <n v="1121.24"/>
    <n v="899.59"/>
    <n v="619.98"/>
    <m/>
    <s v="28/10/2026"/>
    <x v="1"/>
    <n v="1808.37"/>
    <b v="0"/>
    <x v="12"/>
    <x v="3"/>
    <s v="ATIVO"/>
    <s v="11011"/>
  </r>
  <r>
    <x v="1487"/>
    <x v="5"/>
    <s v="LEVE"/>
    <n v="2024"/>
    <x v="0"/>
    <x v="11"/>
    <s v="NORTE"/>
    <s v="RENEE ATAIDE MARINHO"/>
    <s v="INSTALADOR E REPARADOR DE FO"/>
    <s v="R$ 1.820,47"/>
    <n v="769.58999999999992"/>
    <n v="1107.92"/>
    <n v="641"/>
    <m/>
    <s v="17/07/2027"/>
    <x v="1"/>
    <n v="1730"/>
    <b v="0"/>
    <x v="6"/>
    <x v="2"/>
    <s v="ATIVO"/>
    <s v="11011"/>
  </r>
  <r>
    <x v="1488"/>
    <x v="5"/>
    <s v="LEVE"/>
    <n v="2024"/>
    <x v="0"/>
    <x v="13"/>
    <s v="NORTE"/>
    <s v="MICHAEL ANDRES OSPINA TABORDA"/>
    <s v="INSTALADOR MULTSKILL"/>
    <s v="R$ 1.730,00"/>
    <n v="1436.96"/>
    <n v="1658.54"/>
    <n v="779.31999999999994"/>
    <m/>
    <s v="16/11/2026"/>
    <x v="1"/>
    <n v="1730"/>
    <b v="0"/>
    <x v="10"/>
    <x v="3"/>
    <s v="ATIVO"/>
    <s v="11011"/>
  </r>
  <r>
    <x v="1489"/>
    <x v="5"/>
    <s v="LEVE"/>
    <n v="2024"/>
    <x v="0"/>
    <x v="13"/>
    <s v="NORTE"/>
    <s v="MARDONIO LIMA SALES"/>
    <s v="INSTALADOR MULTSKILL"/>
    <s v="R$ 1.806,47"/>
    <n v="1158.99"/>
    <n v="1235.1399999999999"/>
    <n v="564.86"/>
    <m/>
    <s v="28/10/2026"/>
    <x v="1"/>
    <n v="1806.47"/>
    <b v="0"/>
    <x v="12"/>
    <x v="3"/>
    <s v="ATIVO"/>
    <s v="11011"/>
  </r>
  <r>
    <x v="1490"/>
    <x v="5"/>
    <s v="LEVE"/>
    <n v="2024"/>
    <x v="0"/>
    <x v="13"/>
    <s v="NORTE"/>
    <s v="REGIVAL GOMES DE LIMA JUNIOR"/>
    <s v="INST MULTI SKILL"/>
    <s v="R$ 1.806,47"/>
    <n v="1297.69"/>
    <n v="1406.77"/>
    <n v="656.58"/>
    <m/>
    <s v="28/10/2026"/>
    <x v="1"/>
    <n v="1806.47"/>
    <b v="0"/>
    <x v="12"/>
    <x v="3"/>
    <s v="ATIVO"/>
    <s v="11011"/>
  </r>
  <r>
    <x v="1491"/>
    <x v="5"/>
    <s v="LEVE"/>
    <n v="2024"/>
    <x v="0"/>
    <x v="13"/>
    <s v="NORTE"/>
    <s v="DANIEL VICENTE LOBATO BRAGA"/>
    <s v="INSTALADOR MULTSKILL"/>
    <s v="R$ 1.730,00"/>
    <n v="1138.6300000000001"/>
    <n v="1336.37"/>
    <n v="679.56999999999994"/>
    <m/>
    <s v="16/11/2026"/>
    <x v="1"/>
    <n v="1730"/>
    <b v="0"/>
    <x v="10"/>
    <x v="3"/>
    <s v="ATIVO"/>
    <s v="11011"/>
  </r>
  <r>
    <x v="1492"/>
    <x v="4"/>
    <s v="UTILITARIO"/>
    <n v="2025"/>
    <x v="1"/>
    <x v="8"/>
    <s v="SUL"/>
    <s v="LUIS MIGUEL MUENSTER"/>
    <s v="ASSISTENTE TEC. DE MANUTENCAO DE PI III"/>
    <s v="R$ 2.550,00"/>
    <n v="3131.84"/>
    <n v="2164.7600000000002"/>
    <n v="0"/>
    <m/>
    <s v="15/08/2028"/>
    <x v="1"/>
    <n v="2692.09"/>
    <b v="0"/>
    <x v="3"/>
    <x v="5"/>
    <s v="MANUTENÇÃO"/>
    <s v="12081"/>
  </r>
  <r>
    <x v="1493"/>
    <x v="4"/>
    <s v="UTILITARIO"/>
    <n v="2025"/>
    <x v="1"/>
    <x v="6"/>
    <s v="CENTRO OESTE"/>
    <s v="LUIZ FERNANDO NUNES DA SILVA"/>
    <s v="TECNICO DE FIBRA OPTICA III"/>
    <s v="R$ 2.400,00"/>
    <n v="4271.2800000000007"/>
    <n v="3275.2700000000004"/>
    <n v="1861.03"/>
    <m/>
    <s v="04/07/2028"/>
    <x v="1"/>
    <n v="2548.9499999999998"/>
    <b v="0"/>
    <x v="6"/>
    <x v="5"/>
    <s v="ATIVO"/>
    <s v="11021"/>
  </r>
  <r>
    <x v="1494"/>
    <x v="3"/>
    <s v="LEVE"/>
    <n v="2017"/>
    <x v="2"/>
    <x v="6"/>
    <s v="CENTRO OESTE"/>
    <s v="NILTON CESAR LOPES DA SILVA JUNIOR"/>
    <s v="COORDENADOR DE OBRAS II"/>
    <s v="R$ 2.000,00"/>
    <n v="726.77"/>
    <n v="650"/>
    <n v="500"/>
    <m/>
    <s v="01/01/2030"/>
    <x v="1"/>
    <n v="2000"/>
    <b v="0"/>
    <x v="1"/>
    <x v="1"/>
    <s v="ATIVO"/>
    <s v="11015"/>
  </r>
  <r>
    <x v="1495"/>
    <x v="71"/>
    <s v="LEVE"/>
    <n v="2019"/>
    <x v="2"/>
    <x v="6"/>
    <s v="CENTRO OESTE"/>
    <s v="MAXWELL DE SOUZA MENDONCA"/>
    <s v="INSTALADOR E REPARADOR DE FO"/>
    <s v="R$ 1.553,56"/>
    <n v="1079.9100000000001"/>
    <n v="1389.71"/>
    <n v="1079.95"/>
    <m/>
    <s v="01/01/2030"/>
    <x v="1"/>
    <n v="1553.56"/>
    <b v="0"/>
    <x v="1"/>
    <x v="1"/>
    <s v="ATIVO"/>
    <s v="11011"/>
  </r>
  <r>
    <x v="1496"/>
    <x v="9"/>
    <s v="LEVE"/>
    <n v="2020"/>
    <x v="2"/>
    <x v="6"/>
    <s v="CENTRO OESTE"/>
    <s v="LEOMARCOS PAULA DA SILVA"/>
    <s v="INSTALADOR E REPARADOR DE FO"/>
    <s v="R$ 1.553,56"/>
    <n v="1080"/>
    <n v="1250"/>
    <n v="560"/>
    <m/>
    <s v="01/01/2030"/>
    <x v="1"/>
    <n v="1553.56"/>
    <b v="0"/>
    <x v="1"/>
    <x v="1"/>
    <s v="ATIVO"/>
    <s v="11011"/>
  </r>
  <r>
    <x v="1497"/>
    <x v="5"/>
    <s v="LEVE"/>
    <n v="2025"/>
    <x v="0"/>
    <x v="6"/>
    <s v="CENTRO OESTE"/>
    <s v="RUAN DIAS MOTA"/>
    <s v="INSTALADOR E REPARADOR DE FO"/>
    <s v="R$ 1.822,55"/>
    <n v="1110"/>
    <n v="1250"/>
    <n v="560"/>
    <m/>
    <s v="21/06/2027"/>
    <x v="1"/>
    <n v="1730"/>
    <b v="0"/>
    <x v="5"/>
    <x v="2"/>
    <s v="ATIVO"/>
    <s v="11011"/>
  </r>
  <r>
    <x v="1498"/>
    <x v="4"/>
    <s v="UTILITARIO"/>
    <n v="2025"/>
    <x v="1"/>
    <x v="6"/>
    <s v="CENTRO OESTE"/>
    <s v="PAULO HEBERT FERREIRA MONTEIRO"/>
    <s v="ALMOXARIFE III"/>
    <s v="R$ 2.500,00"/>
    <n v="557.18000000000006"/>
    <n v="648.17000000000007"/>
    <n v="1025.67"/>
    <m/>
    <s v="01/08/2028"/>
    <x v="1"/>
    <n v="2632.99"/>
    <b v="0"/>
    <x v="3"/>
    <x v="5"/>
    <s v="ATIVO"/>
    <s v="99568"/>
  </r>
  <r>
    <x v="1499"/>
    <x v="5"/>
    <s v="LEVE"/>
    <n v="2025"/>
    <x v="1"/>
    <x v="4"/>
    <s v="CENTRO OESTE"/>
    <s v="FABIO JUNIOR DA SILVA"/>
    <s v="INSTALADOR E REPARADOR DE FO"/>
    <s v="R$ 1.730,00"/>
    <n v="1520.4699999999998"/>
    <n v="1230"/>
    <n v="440"/>
    <m/>
    <s v="22/07/2028"/>
    <x v="1"/>
    <n v="1837.37"/>
    <b v="0"/>
    <x v="6"/>
    <x v="5"/>
    <s v="ATIVO"/>
    <s v="11011"/>
  </r>
  <r>
    <x v="1500"/>
    <x v="4"/>
    <s v="UTILITARIO"/>
    <n v="2025"/>
    <x v="1"/>
    <x v="10"/>
    <s v="CENTRO OESTE"/>
    <s v="WESLEY ARAUJO DA SILVA"/>
    <s v="TECNICO DE FIBRA OPTICA II"/>
    <s v="R$ 2.400,00"/>
    <n v="2799.51"/>
    <n v="3727.95"/>
    <n v="2816.61"/>
    <m/>
    <s v="11/07/2028"/>
    <x v="1"/>
    <n v="2548.9499999999998"/>
    <b v="0"/>
    <x v="6"/>
    <x v="5"/>
    <s v="ATIVO"/>
    <s v="11031"/>
  </r>
  <r>
    <x v="1501"/>
    <x v="4"/>
    <s v="UTILITARIO"/>
    <n v="2025"/>
    <x v="1"/>
    <x v="10"/>
    <s v="CENTRO OESTE"/>
    <s v="JULIANO FEITOSA DA SILVA"/>
    <s v="TECNICO DE FIBRA OPTICA II"/>
    <s v="R$ 2.400,00"/>
    <n v="1560"/>
    <n v="2424.12"/>
    <n v="1050"/>
    <m/>
    <s v="11/07/2028"/>
    <x v="1"/>
    <n v="2548.9499999999998"/>
    <b v="0"/>
    <x v="6"/>
    <x v="5"/>
    <s v="ATIVO"/>
    <s v="11021"/>
  </r>
  <r>
    <x v="1502"/>
    <x v="39"/>
    <s v="LEVE"/>
    <n v="2017"/>
    <x v="2"/>
    <x v="6"/>
    <s v="CENTRO OESTE"/>
    <s v="PAULO ROBERTO MACHADO"/>
    <s v="SUPERVISOR DE OPERACAO"/>
    <s v="R$ 1.553,56"/>
    <n v="230"/>
    <n v="990"/>
    <n v="598.18000000000006"/>
    <m/>
    <s v="01/01/2030"/>
    <x v="1"/>
    <n v="1553.56"/>
    <b v="0"/>
    <x v="1"/>
    <x v="1"/>
    <s v="ATIVO"/>
    <s v="11015"/>
  </r>
  <r>
    <x v="1503"/>
    <x v="13"/>
    <s v="LEVE"/>
    <n v="2024"/>
    <x v="2"/>
    <x v="6"/>
    <s v="CENTRO OESTE"/>
    <s v="JOSE CARLOS DE SOUZA FILHO"/>
    <s v="GERENTE OPERACAO PL"/>
    <s v="R$ 2.000,00"/>
    <n v="2597.0400000000004"/>
    <n v="2156.86"/>
    <n v="977.28"/>
    <m/>
    <s v="01/01/2030"/>
    <x v="1"/>
    <n v="2000"/>
    <b v="0"/>
    <x v="1"/>
    <x v="1"/>
    <s v="ATIVO"/>
    <s v="99528"/>
  </r>
  <r>
    <x v="1504"/>
    <x v="5"/>
    <s v="LEVE"/>
    <n v="2025"/>
    <x v="1"/>
    <x v="4"/>
    <s v="CENTRO OESTE"/>
    <s v="FROTAS DE VEÍCULOS CAMPO GRANDE"/>
    <s v="PARCEIRO"/>
    <s v="R$ 1.730,00"/>
    <n v="543.4"/>
    <n v="0"/>
    <n v="0"/>
    <m/>
    <s v="13/06/2028"/>
    <x v="1"/>
    <n v="1832.6"/>
    <b v="0"/>
    <x v="5"/>
    <x v="5"/>
    <s v="MANUTENÇÃO"/>
    <s v="99628"/>
  </r>
  <r>
    <x v="1505"/>
    <x v="5"/>
    <s v="LEVE"/>
    <n v="2025"/>
    <x v="0"/>
    <x v="6"/>
    <s v="CENTRO OESTE"/>
    <s v="DOUGLAS MEDEIROS DE SOUZA"/>
    <s v="INSTALADOR E REPARADOR DE FO"/>
    <s v="R$ 1.822,55"/>
    <n v="1090"/>
    <n v="1150"/>
    <n v="100"/>
    <m/>
    <s v="21/06/2027"/>
    <x v="1"/>
    <n v="1730"/>
    <b v="0"/>
    <x v="5"/>
    <x v="2"/>
    <s v="ATIVO"/>
    <s v="11011"/>
  </r>
  <r>
    <x v="1506"/>
    <x v="5"/>
    <s v="LEVE"/>
    <n v="2025"/>
    <x v="1"/>
    <x v="6"/>
    <s v="CENTRO OESTE"/>
    <s v="REGINALDO ALVES DE SOUZA"/>
    <s v="FISCAL DE QUALIDADE I"/>
    <s v="R$ 1.730,00"/>
    <n v="903"/>
    <n v="300"/>
    <n v="620"/>
    <m/>
    <s v="13/06/2028"/>
    <x v="1"/>
    <n v="1832.6"/>
    <b v="0"/>
    <x v="5"/>
    <x v="5"/>
    <s v="ATIVO"/>
    <s v="99138"/>
  </r>
  <r>
    <x v="1507"/>
    <x v="5"/>
    <s v="LEVE"/>
    <n v="2025"/>
    <x v="1"/>
    <x v="6"/>
    <s v="CENTRO OESTE"/>
    <s v="TULIO GOMES FERREIRA"/>
    <s v="INSTALADOR E REPARADOR DE FO"/>
    <s v="R$ 1.730,00"/>
    <n v="1450"/>
    <n v="1470"/>
    <n v="799.72"/>
    <m/>
    <s v="17/06/2028"/>
    <x v="1"/>
    <n v="1832.6"/>
    <b v="0"/>
    <x v="5"/>
    <x v="5"/>
    <s v="ATIVO"/>
    <s v="11011"/>
  </r>
  <r>
    <x v="1508"/>
    <x v="5"/>
    <s v="LEVE"/>
    <n v="2025"/>
    <x v="1"/>
    <x v="6"/>
    <s v="CENTRO OESTE"/>
    <s v="CARLOS EDUARDO DOS SANTOS MAURICIO"/>
    <s v="INSTALADOR E REPARADOR DE FO"/>
    <s v="R$ 1.730,00"/>
    <n v="1190"/>
    <n v="1066.69"/>
    <n v="625.08000000000004"/>
    <m/>
    <s v="18/06/2028"/>
    <x v="1"/>
    <n v="1825.68"/>
    <b v="0"/>
    <x v="5"/>
    <x v="5"/>
    <s v="ATIVO"/>
    <s v="11011"/>
  </r>
  <r>
    <x v="1509"/>
    <x v="5"/>
    <s v="LEVE"/>
    <n v="2025"/>
    <x v="1"/>
    <x v="4"/>
    <s v="CENTRO OESTE"/>
    <s v="ELTON FERNANDES BRITO"/>
    <s v="INSTALADOR E REPARADOR DE FO"/>
    <s v="R$ 1.730,00"/>
    <n v="1150"/>
    <n v="1680"/>
    <n v="779.86"/>
    <m/>
    <s v="19/06/2028"/>
    <x v="1"/>
    <n v="1825.68"/>
    <b v="0"/>
    <x v="5"/>
    <x v="5"/>
    <s v="ATIVO"/>
    <s v="11011"/>
  </r>
  <r>
    <x v="1510"/>
    <x v="5"/>
    <s v="LEVE"/>
    <n v="2025"/>
    <x v="0"/>
    <x v="4"/>
    <s v="CENTRO OESTE"/>
    <s v="VITOR GARCIA RIBEIRO"/>
    <s v="INSTALADOR E REPARADOR DE FO"/>
    <s v="R$ 1.820,47"/>
    <n v="917.56999999999994"/>
    <n v="1533.2500000000005"/>
    <n v="425.12"/>
    <m/>
    <s v="03/07/2027"/>
    <x v="1"/>
    <n v="1730"/>
    <b v="0"/>
    <x v="6"/>
    <x v="2"/>
    <s v="ATIVO"/>
    <s v="11011"/>
  </r>
  <r>
    <x v="1511"/>
    <x v="5"/>
    <s v="LEVE"/>
    <n v="2025"/>
    <x v="1"/>
    <x v="6"/>
    <s v="CENTRO OESTE"/>
    <s v="ANTONIO ANDERSON DA CRUZ CABRAL"/>
    <s v="INSTALADOR E REPARADOR DE FO"/>
    <s v="R$ 1.730,00"/>
    <n v="1420"/>
    <n v="1382.75"/>
    <n v="573.81999999999994"/>
    <m/>
    <s v="19/06/2028"/>
    <x v="1"/>
    <n v="1825.68"/>
    <b v="0"/>
    <x v="5"/>
    <x v="5"/>
    <s v="ATIVO"/>
    <s v="11011"/>
  </r>
  <r>
    <x v="1512"/>
    <x v="5"/>
    <s v="LEVE"/>
    <n v="2025"/>
    <x v="1"/>
    <x v="4"/>
    <s v="CENTRO OESTE"/>
    <s v="RAMAO WILLIAM CHAVES"/>
    <s v="SUPERVISOR DE OPERACAO"/>
    <s v="R$ 1.730,00"/>
    <n v="780"/>
    <n v="850"/>
    <n v="300"/>
    <m/>
    <s v="19/06/2028"/>
    <x v="1"/>
    <n v="1825.68"/>
    <b v="0"/>
    <x v="5"/>
    <x v="5"/>
    <s v="ATIVO"/>
    <s v="11015"/>
  </r>
  <r>
    <x v="1513"/>
    <x v="5"/>
    <s v="LEVE"/>
    <n v="2023"/>
    <x v="1"/>
    <x v="12"/>
    <s v="SUDESTE"/>
    <s v="CASA CLIENTE VIVO SERRA"/>
    <s v="PARCEIRO"/>
    <s v="R$ 1.904,54"/>
    <n v="999.99"/>
    <n v="1248.77"/>
    <n v="450"/>
    <m/>
    <s v="25/05/2026"/>
    <x v="2"/>
    <n v="1904.54"/>
    <b v="0"/>
    <x v="4"/>
    <x v="3"/>
    <s v="MANUTENÇÃO"/>
    <s v="11011"/>
  </r>
  <r>
    <x v="1514"/>
    <x v="5"/>
    <s v="LEVE"/>
    <n v="2024"/>
    <x v="1"/>
    <x v="12"/>
    <s v="SUDESTE"/>
    <s v="DEYVID PECHINCHA NASCIMENTO"/>
    <s v="INSTALADOR E REPARADOR DE FO"/>
    <s v="R$ 1.808,86"/>
    <n v="1459.44"/>
    <n v="1608.95"/>
    <n v="829.95"/>
    <m/>
    <s v="05/01/2027"/>
    <x v="1"/>
    <n v="1808.86"/>
    <b v="0"/>
    <x v="1"/>
    <x v="2"/>
    <s v="ATIVO"/>
    <s v="11011"/>
  </r>
  <r>
    <x v="1515"/>
    <x v="5"/>
    <s v="LEVE"/>
    <n v="2024"/>
    <x v="0"/>
    <x v="6"/>
    <s v="CENTRO OESTE"/>
    <s v="JOAO EVANGELISTA DOS SANTOS"/>
    <s v="INSTALADOR E REPARADOR DE FO"/>
    <s v="R$ 1.822,03"/>
    <n v="2005.01"/>
    <n v="1489.3400000000001"/>
    <n v="680"/>
    <m/>
    <s v="03/05/2027"/>
    <x v="1"/>
    <n v="1822.03"/>
    <b v="0"/>
    <x v="4"/>
    <x v="2"/>
    <s v="ATIVO"/>
    <s v="11011"/>
  </r>
  <r>
    <x v="1516"/>
    <x v="5"/>
    <s v="LEVE"/>
    <n v="2024"/>
    <x v="1"/>
    <x v="7"/>
    <s v="Centro-Oeste"/>
    <s v="MANOEL JOAO SOUSA SOARES"/>
    <s v="INSTALADOR E REPARADOR DE FO"/>
    <s v="R$ 1.904,54"/>
    <n v="819.02"/>
    <n v="50"/>
    <n v="375.74"/>
    <m/>
    <s v="25/05/2026"/>
    <x v="2"/>
    <n v="1904.54"/>
    <b v="0"/>
    <x v="4"/>
    <x v="3"/>
    <s v="ATIVO"/>
    <s v="11011"/>
  </r>
  <r>
    <x v="1517"/>
    <x v="5"/>
    <s v="LEVE"/>
    <n v="2023"/>
    <x v="1"/>
    <x v="2"/>
    <s v="SUDESTE"/>
    <s v="MAXIMILIANO DUARTE FERREIRA"/>
    <s v="TECNICO MULTSKILL METALICO/FI"/>
    <s v="R$ 1.859,83"/>
    <n v="497.96000000000004"/>
    <n v="998.33"/>
    <n v="287.7"/>
    <m/>
    <s v="09/02/2026"/>
    <x v="3"/>
    <n v="1859.83"/>
    <b v="0"/>
    <x v="9"/>
    <x v="3"/>
    <s v="ATIVO"/>
    <s v="14011"/>
  </r>
  <r>
    <x v="1518"/>
    <x v="5"/>
    <s v="LEVE"/>
    <n v="2024"/>
    <x v="1"/>
    <x v="7"/>
    <s v="Centro-Oeste"/>
    <s v="LINIKER FRANCISCO DA SILVA MATOS"/>
    <s v="INSTALADOR E REPARADOR DE FO"/>
    <s v="R$ 1.806,16"/>
    <n v="380"/>
    <n v="0"/>
    <n v="542.06000000000006"/>
    <m/>
    <s v="13/12/2026"/>
    <x v="1"/>
    <n v="1806.16"/>
    <b v="0"/>
    <x v="11"/>
    <x v="3"/>
    <s v="ATIVO"/>
    <s v="11011"/>
  </r>
  <r>
    <x v="1519"/>
    <x v="5"/>
    <s v="LEVE"/>
    <n v="2024"/>
    <x v="0"/>
    <x v="12"/>
    <s v="SUDESTE"/>
    <s v="CASA CLIENTE VIVO SERRA"/>
    <s v="PARCEIRO"/>
    <s v="R$ 1.806,47"/>
    <n v="249.42"/>
    <n v="0"/>
    <n v="0"/>
    <m/>
    <s v="28/10/2026"/>
    <x v="1"/>
    <n v="1806.47"/>
    <b v="0"/>
    <x v="12"/>
    <x v="3"/>
    <s v="MANUTENÇÃO"/>
    <s v="11011"/>
  </r>
  <r>
    <x v="1520"/>
    <x v="4"/>
    <s v="UTILITARIO"/>
    <n v="2024"/>
    <x v="1"/>
    <x v="12"/>
    <s v="SUDESTE"/>
    <s v="DAVI RODRIGUES DA VITORIA"/>
    <s v="TECNICO DE FIBRA OPTICA II"/>
    <s v="R$ 2.991,17"/>
    <n v="1119.3399999999999"/>
    <n v="1508.05"/>
    <n v="680"/>
    <m/>
    <s v="13/07/2026"/>
    <x v="2"/>
    <n v="2991.17"/>
    <b v="0"/>
    <x v="6"/>
    <x v="3"/>
    <s v="ATIVO"/>
    <s v="11021"/>
  </r>
  <r>
    <x v="1521"/>
    <x v="5"/>
    <s v="LEVE"/>
    <n v="2024"/>
    <x v="0"/>
    <x v="12"/>
    <s v="SUDESTE"/>
    <s v="RICHARD DE SOUZA LINHARES"/>
    <s v="INSTALADOR E REPARADOR DE FO"/>
    <s v="R$ 1.730,00"/>
    <n v="1267.97"/>
    <n v="1230"/>
    <n v="350.46000000000004"/>
    <m/>
    <s v="16/11/2026"/>
    <x v="1"/>
    <n v="1730"/>
    <b v="0"/>
    <x v="10"/>
    <x v="3"/>
    <s v="ATIVO"/>
    <s v="11011"/>
  </r>
  <r>
    <x v="1522"/>
    <x v="5"/>
    <s v="LEVE"/>
    <n v="2024"/>
    <x v="0"/>
    <x v="12"/>
    <s v="SUDESTE"/>
    <s v="ALEX JUNIO RAINHA DA SILVA"/>
    <s v="INSTALADOR E REPARADOR DE FO"/>
    <s v="R$ 1.730,00"/>
    <n v="879.02"/>
    <n v="1069.51"/>
    <n v="389.85"/>
    <m/>
    <s v="10/11/2026"/>
    <x v="1"/>
    <n v="1730"/>
    <b v="0"/>
    <x v="10"/>
    <x v="3"/>
    <s v="ATIVO"/>
    <s v="11011"/>
  </r>
  <r>
    <x v="1523"/>
    <x v="5"/>
    <s v="LEVE"/>
    <n v="2024"/>
    <x v="0"/>
    <x v="12"/>
    <s v="SUDESTE"/>
    <s v="BRUNO FERREIRA DE MACEDO"/>
    <s v="INSTALADOR E REPARADOR DE FO"/>
    <s v="R$ 1.822,03"/>
    <n v="1110"/>
    <n v="232.54"/>
    <n v="487.7"/>
    <m/>
    <s v="03/05/2027"/>
    <x v="1"/>
    <n v="1822.03"/>
    <b v="0"/>
    <x v="4"/>
    <x v="2"/>
    <s v="ATIVO"/>
    <s v="11011"/>
  </r>
  <r>
    <x v="1524"/>
    <x v="9"/>
    <s v="LEVE"/>
    <n v="2018"/>
    <x v="2"/>
    <x v="12"/>
    <s v="SUDESTE"/>
    <s v="LUCIO FERREIRA DE PAIVA"/>
    <s v="SUPERVISOR DE MANUTENCAO III"/>
    <s v="R$ 850,00"/>
    <n v="1229.8699999999999"/>
    <n v="1549.97"/>
    <n v="629"/>
    <m/>
    <s v="01/01/2030"/>
    <x v="1"/>
    <n v="850"/>
    <b v="0"/>
    <x v="1"/>
    <x v="1"/>
    <s v="ATIVO"/>
    <s v="11025"/>
  </r>
  <r>
    <x v="1525"/>
    <x v="5"/>
    <s v="LEVE"/>
    <n v="2024"/>
    <x v="0"/>
    <x v="12"/>
    <s v="SUDESTE"/>
    <s v="CLEITON CIRILHO FERNANDES"/>
    <s v="INSTALADOR E REPARADOR DE FO"/>
    <s v="R$ 1.806,47"/>
    <n v="1127.93"/>
    <n v="1154.1599999999999"/>
    <n v="589.91"/>
    <m/>
    <s v="28/10/2026"/>
    <x v="1"/>
    <n v="1806.47"/>
    <b v="0"/>
    <x v="12"/>
    <x v="3"/>
    <s v="ATIVO"/>
    <s v="11011"/>
  </r>
  <r>
    <x v="1526"/>
    <x v="5"/>
    <s v="LEVE"/>
    <n v="2024"/>
    <x v="1"/>
    <x v="7"/>
    <s v="Centro-Oeste"/>
    <s v="-"/>
    <s v="-"/>
    <s v="R$ 1.808,86"/>
    <n v="249.97000000000003"/>
    <n v="0"/>
    <n v="267.58999999999997"/>
    <m/>
    <s v="10/01/2027"/>
    <x v="1"/>
    <n v="1808.86"/>
    <b v="0"/>
    <x v="1"/>
    <x v="2"/>
    <s v="PATIO"/>
    <s v=""/>
  </r>
  <r>
    <x v="1527"/>
    <x v="5"/>
    <s v="LEVE"/>
    <n v="2024"/>
    <x v="0"/>
    <x v="12"/>
    <s v="SUDESTE"/>
    <s v="ADRIANO CABRAL DE OLIVEIRA"/>
    <s v="INSTALADOR E REPARADOR DE FO"/>
    <s v="R$ 1.806,47"/>
    <n v="1052.83"/>
    <n v="638.73"/>
    <n v="498.32999999999993"/>
    <m/>
    <s v="28/10/2026"/>
    <x v="1"/>
    <n v="1806.47"/>
    <b v="0"/>
    <x v="12"/>
    <x v="3"/>
    <s v="ATIVO"/>
    <s v="11011"/>
  </r>
  <r>
    <x v="1528"/>
    <x v="5"/>
    <s v="LEVE"/>
    <n v="2024"/>
    <x v="1"/>
    <x v="6"/>
    <s v="CENTRO OESTE"/>
    <s v="ARTHUR NUNES BOTELHO"/>
    <s v="INSTALADOR E REPARADOR DE FO"/>
    <s v="R$ 1.808,86"/>
    <n v="800.66"/>
    <n v="1387.0900000000001"/>
    <n v="600"/>
    <m/>
    <s v="26/12/2026"/>
    <x v="1"/>
    <n v="1808.86"/>
    <b v="0"/>
    <x v="11"/>
    <x v="3"/>
    <s v="ATIVO"/>
    <s v="11011"/>
  </r>
  <r>
    <x v="1529"/>
    <x v="5"/>
    <s v="LEVE"/>
    <n v="2024"/>
    <x v="0"/>
    <x v="12"/>
    <s v="SUDESTE"/>
    <s v="EDMAR RODRIGUES DA SILVA"/>
    <s v="INSTALADOR E REPARADOR DE FO"/>
    <s v="R$ 1.806,47"/>
    <n v="629.98"/>
    <n v="1360"/>
    <n v="600"/>
    <m/>
    <s v="28/10/2026"/>
    <x v="1"/>
    <n v="1806.47"/>
    <b v="0"/>
    <x v="12"/>
    <x v="3"/>
    <s v="ATIVO"/>
    <s v="11011"/>
  </r>
  <r>
    <x v="1530"/>
    <x v="5"/>
    <s v="LEVE"/>
    <n v="2024"/>
    <x v="0"/>
    <x v="12"/>
    <s v="SUDESTE"/>
    <s v="TOMAZ OLIVEIRA ARAUJO DA SILVA"/>
    <s v="INSTALADOR E REPARADOR DE FO"/>
    <s v="R$ 1.730,00"/>
    <n v="1189.93"/>
    <n v="1319.92"/>
    <n v="699.97"/>
    <m/>
    <s v="23/11/2026"/>
    <x v="1"/>
    <n v="1730"/>
    <b v="0"/>
    <x v="10"/>
    <x v="3"/>
    <s v="ATIVO"/>
    <s v="11011"/>
  </r>
  <r>
    <x v="1531"/>
    <x v="5"/>
    <s v="LEVE"/>
    <n v="2024"/>
    <x v="1"/>
    <x v="12"/>
    <s v="SUDESTE"/>
    <s v="ALEF DA SILVA PEREIRA"/>
    <s v="INSTALADOR E REPARADOR DE FO"/>
    <s v="R$ 1.808,86"/>
    <n v="1048.44"/>
    <n v="992.67999999999984"/>
    <n v="643.37"/>
    <m/>
    <s v="26/12/2026"/>
    <x v="1"/>
    <n v="1808.86"/>
    <b v="0"/>
    <x v="11"/>
    <x v="3"/>
    <s v="ATIVO"/>
    <s v="11011"/>
  </r>
  <r>
    <x v="1532"/>
    <x v="5"/>
    <s v="LEVE"/>
    <n v="2024"/>
    <x v="0"/>
    <x v="12"/>
    <s v="SUDESTE"/>
    <s v="FROTAS DE VEÍCULOS SERRA"/>
    <s v="PARCEIRO"/>
    <s v="R$ 1.730,00"/>
    <n v="969.99"/>
    <n v="0"/>
    <n v="0"/>
    <m/>
    <s v="15/11/2026"/>
    <x v="1"/>
    <n v="1730"/>
    <b v="0"/>
    <x v="10"/>
    <x v="3"/>
    <s v="SINISTRO"/>
    <s v="99628"/>
  </r>
  <r>
    <x v="1533"/>
    <x v="5"/>
    <s v="LEVE"/>
    <n v="2024"/>
    <x v="0"/>
    <x v="7"/>
    <s v="Centro-Oeste"/>
    <s v="DOUGLAS LUIS LEITE TERIJE"/>
    <s v="INSTALADOR E REPARADOR DE FO"/>
    <s v="R$ 1.730,00"/>
    <n v="903.93000000000006"/>
    <n v="190"/>
    <n v="420"/>
    <m/>
    <s v="22/11/2026"/>
    <x v="1"/>
    <n v="1730"/>
    <b v="0"/>
    <x v="10"/>
    <x v="3"/>
    <s v="ATIVO"/>
    <s v="11011"/>
  </r>
  <r>
    <x v="1534"/>
    <x v="5"/>
    <s v="LEVE"/>
    <n v="2024"/>
    <x v="0"/>
    <x v="6"/>
    <s v="CENTRO OESTE"/>
    <s v="NACISO DA SILVA DA COSTA FILHO"/>
    <s v="TECNICO DE FIBRA OPTICA II"/>
    <s v="R$ 1.822,03"/>
    <n v="1469.76"/>
    <n v="837.03"/>
    <n v="0"/>
    <m/>
    <s v="03/05/2027"/>
    <x v="1"/>
    <n v="1822.03"/>
    <b v="0"/>
    <x v="4"/>
    <x v="2"/>
    <s v="ATIVO"/>
    <s v="11021"/>
  </r>
  <r>
    <x v="1535"/>
    <x v="5"/>
    <s v="LEVE"/>
    <n v="2023"/>
    <x v="1"/>
    <x v="1"/>
    <s v="SUL"/>
    <s v="FROTAS DE VEÍCULOS CURITIBA"/>
    <s v="PARCEIRO"/>
    <s v="R$ 1.697,37"/>
    <s v=""/>
    <s v=""/>
    <s v=""/>
    <m/>
    <s v="19/05/2026"/>
    <x v="2"/>
    <n v="1785.16"/>
    <b v="0"/>
    <x v="4"/>
    <x v="3"/>
    <s v="MANUTENÇÃO"/>
    <s v="99628"/>
  </r>
  <r>
    <x v="1536"/>
    <x v="5"/>
    <s v="LEVE"/>
    <n v="2024"/>
    <x v="0"/>
    <x v="10"/>
    <s v="CENTRO OESTE"/>
    <s v="JAQUES DOUGLAS GUTEMBERG MESSIAS NASCIMENTO"/>
    <s v="INSTALADOR E REPARADOR DE FO"/>
    <s v="R$ 1.730,00"/>
    <n v="1113"/>
    <n v="1256"/>
    <n v="370"/>
    <m/>
    <s v="14/02/2027"/>
    <x v="1"/>
    <n v="1730"/>
    <b v="0"/>
    <x v="9"/>
    <x v="2"/>
    <s v="ATIVO"/>
    <s v="11011"/>
  </r>
  <r>
    <x v="1537"/>
    <x v="5"/>
    <s v="LEVE"/>
    <n v="2025"/>
    <x v="0"/>
    <x v="10"/>
    <s v="CENTRO OESTE"/>
    <s v="ROSIVAL JOSE FONSECA"/>
    <s v="CABISTA II"/>
    <s v="R$ 1.820,47"/>
    <n v="1108"/>
    <n v="1428.05"/>
    <n v="650"/>
    <m/>
    <s v="03/07/2027"/>
    <x v="1"/>
    <n v="1730"/>
    <b v="0"/>
    <x v="6"/>
    <x v="2"/>
    <s v="ATIVO"/>
    <s v="11021"/>
  </r>
  <r>
    <x v="1538"/>
    <x v="4"/>
    <s v="UTILITARIO"/>
    <n v="2025"/>
    <x v="1"/>
    <x v="10"/>
    <s v="CENTRO OESTE"/>
    <s v="IPTEL DF"/>
    <s v="PARCEIRO"/>
    <s v="R$ 2.400,00"/>
    <s v=""/>
    <s v=""/>
    <s v=""/>
    <m/>
    <s v="04/07/2028"/>
    <x v="1"/>
    <n v="2548.9499999999998"/>
    <b v="0"/>
    <x v="6"/>
    <x v="5"/>
    <s v="ATIVO"/>
    <s v="11031"/>
  </r>
  <r>
    <x v="1539"/>
    <x v="5"/>
    <s v="LEVE"/>
    <n v="2024"/>
    <x v="0"/>
    <x v="9"/>
    <s v="SUDESTE"/>
    <s v="LEANDRO MANOEL DA SILVA"/>
    <s v="TECNICO DE FIBRA OPTICA I"/>
    <s v="R$ 1.730,00"/>
    <n v="1030.02"/>
    <n v="719.97"/>
    <n v="376.62"/>
    <m/>
    <s v="14/02/2027"/>
    <x v="1"/>
    <n v="1730"/>
    <b v="0"/>
    <x v="9"/>
    <x v="2"/>
    <s v="ATIVO"/>
    <s v="11011"/>
  </r>
  <r>
    <x v="1540"/>
    <x v="5"/>
    <s v="LEVE"/>
    <n v="2024"/>
    <x v="0"/>
    <x v="6"/>
    <s v="CENTRO OESTE"/>
    <s v="DIORGELYS CAETANO DE OLIVEIRA"/>
    <s v="TECNICO DE FIBRA OPTICA II"/>
    <s v="R$ 1.730,00"/>
    <n v="1520"/>
    <n v="1187.43"/>
    <n v="471.08000000000004"/>
    <m/>
    <s v="14/02/2027"/>
    <x v="1"/>
    <n v="1730"/>
    <b v="0"/>
    <x v="9"/>
    <x v="2"/>
    <s v="ATIVO"/>
    <s v="11021"/>
  </r>
  <r>
    <x v="1541"/>
    <x v="5"/>
    <s v="LEVE"/>
    <n v="2025"/>
    <x v="0"/>
    <x v="9"/>
    <s v="SUDESTE"/>
    <s v="RAPHAEL WILSON REIS CUNHA"/>
    <s v="TECNICO DE FIBRA OPTICA I"/>
    <s v="R$ 1.818,74"/>
    <n v="1149.94"/>
    <n v="1243.47"/>
    <n v="650"/>
    <m/>
    <s v="09/08/2027"/>
    <x v="1"/>
    <n v="1730"/>
    <b v="0"/>
    <x v="3"/>
    <x v="2"/>
    <s v="ATIVO"/>
    <s v="11011"/>
  </r>
  <r>
    <x v="1542"/>
    <x v="5"/>
    <s v="LEVE"/>
    <n v="2024"/>
    <x v="1"/>
    <x v="10"/>
    <s v="CENTRO OESTE"/>
    <s v="AUNERIO BATISTA DOS SANTOS"/>
    <s v="INSTALADOR E REPARADOR DE FO"/>
    <s v="R$ 1.730,00"/>
    <n v="1540"/>
    <n v="1639"/>
    <n v="706"/>
    <m/>
    <s v="29/07/2028"/>
    <x v="1"/>
    <n v="1834.81"/>
    <b v="0"/>
    <x v="6"/>
    <x v="5"/>
    <s v="ATIVO"/>
    <s v="11011"/>
  </r>
  <r>
    <x v="1543"/>
    <x v="4"/>
    <s v="UTILITARIO"/>
    <n v="2025"/>
    <x v="1"/>
    <x v="1"/>
    <s v="SUL"/>
    <s v="PAULO HENRIQUE FARIAS MOREIRA"/>
    <s v="ESPECIALISTA OPERACIONAL DE PI I"/>
    <s v="R$ 2.400,00"/>
    <n v="803.78"/>
    <n v="395.71000000000004"/>
    <n v="930.02"/>
    <m/>
    <s v="09/07/2028"/>
    <x v="1"/>
    <n v="2548.9499999999998"/>
    <b v="0"/>
    <x v="6"/>
    <x v="5"/>
    <s v="ATIVO"/>
    <s v="12081"/>
  </r>
  <r>
    <x v="1544"/>
    <x v="5"/>
    <s v="LEVE"/>
    <n v="2025"/>
    <x v="0"/>
    <x v="9"/>
    <s v="SUDESTE"/>
    <s v="ODAILSON EURIPEDES ALVES DOS SANTOS"/>
    <s v="TECNICO DE FIBRA OPTICA I"/>
    <s v="R$ 1.820,47"/>
    <n v="1510.65"/>
    <n v="1500"/>
    <n v="750"/>
    <m/>
    <s v="02/07/2027"/>
    <x v="1"/>
    <n v="1730"/>
    <b v="0"/>
    <x v="6"/>
    <x v="2"/>
    <s v="ATIVO"/>
    <s v="11011"/>
  </r>
  <r>
    <x v="1545"/>
    <x v="5"/>
    <s v="LEVE"/>
    <n v="2024"/>
    <x v="0"/>
    <x v="9"/>
    <s v="SUDESTE"/>
    <s v="MARLOS NOBRE ARAUJO DA SILVA"/>
    <s v="TECNICO DE FIBRA OPTICA I"/>
    <s v="R$ 1.730,00"/>
    <n v="1251.1000000000001"/>
    <n v="739.96"/>
    <n v="901.7"/>
    <m/>
    <s v="14/02/2027"/>
    <x v="1"/>
    <n v="1730"/>
    <b v="0"/>
    <x v="9"/>
    <x v="2"/>
    <s v="ATIVO"/>
    <s v="11011"/>
  </r>
  <r>
    <x v="1546"/>
    <x v="5"/>
    <s v="LEVE"/>
    <n v="2025"/>
    <x v="0"/>
    <x v="9"/>
    <s v="SUDESTE"/>
    <s v="JUNEO RODRIGUES BOTELHO"/>
    <s v="TECNICO DE FIBRA OPTICA I"/>
    <s v="R$ 1.820,47"/>
    <n v="720"/>
    <n v="852"/>
    <n v="300"/>
    <m/>
    <s v="03/07/2027"/>
    <x v="1"/>
    <n v="1730"/>
    <b v="0"/>
    <x v="6"/>
    <x v="2"/>
    <s v="ATIVO"/>
    <s v="11011"/>
  </r>
  <r>
    <x v="1547"/>
    <x v="5"/>
    <s v="LEVE"/>
    <n v="2024"/>
    <x v="0"/>
    <x v="9"/>
    <s v="SUDESTE"/>
    <s v="ILDER OLIVEIRA COSTA"/>
    <s v="TECNICO DE FIBRA OPTICA I"/>
    <s v="R$ 1.730,00"/>
    <n v="384.53999999999996"/>
    <n v="782.95"/>
    <n v="550"/>
    <m/>
    <s v="14/02/2027"/>
    <x v="1"/>
    <n v="1730"/>
    <b v="0"/>
    <x v="9"/>
    <x v="2"/>
    <s v="ATIVO"/>
    <s v="11011"/>
  </r>
  <r>
    <x v="1548"/>
    <x v="5"/>
    <s v="LEVE"/>
    <n v="2024"/>
    <x v="0"/>
    <x v="10"/>
    <s v="CENTRO OESTE"/>
    <s v="FAGNER CINOBELINO DA SILVA"/>
    <s v="INSTALADOR E REPARADOR DE FO"/>
    <s v="R$ 1.730,00"/>
    <n v="603"/>
    <n v="1935"/>
    <n v="773"/>
    <m/>
    <s v="14/02/2027"/>
    <x v="1"/>
    <n v="1730"/>
    <b v="0"/>
    <x v="9"/>
    <x v="2"/>
    <s v="ATIVO"/>
    <s v="11011"/>
  </r>
  <r>
    <x v="1549"/>
    <x v="5"/>
    <s v="LEVE"/>
    <n v="2025"/>
    <x v="0"/>
    <x v="10"/>
    <s v="CENTRO OESTE"/>
    <s v="LUCAS DANTAS MAMEDE"/>
    <s v="INSTALADOR E REPARADOR DE FO"/>
    <s v="R$ 1.820,47"/>
    <n v="920"/>
    <n v="696"/>
    <n v="543"/>
    <m/>
    <s v="03/07/2027"/>
    <x v="1"/>
    <n v="1730"/>
    <b v="0"/>
    <x v="6"/>
    <x v="2"/>
    <s v="ATIVO"/>
    <s v="11011"/>
  </r>
  <r>
    <x v="1550"/>
    <x v="5"/>
    <s v="LEVE"/>
    <n v="2025"/>
    <x v="1"/>
    <x v="10"/>
    <s v="CENTRO OESTE"/>
    <s v="EMERSON SILVINO DOS PASSOS"/>
    <s v="INSTALADOR E REPARADOR DE FO"/>
    <s v="R$ 1.730,00"/>
    <n v="1427"/>
    <n v="1355"/>
    <n v="490"/>
    <m/>
    <s v="19/06/2028"/>
    <x v="1"/>
    <n v="1825.68"/>
    <b v="0"/>
    <x v="5"/>
    <x v="5"/>
    <s v="ATIVO"/>
    <s v="11011"/>
  </r>
  <r>
    <x v="1551"/>
    <x v="5"/>
    <s v="LEVE"/>
    <n v="2025"/>
    <x v="0"/>
    <x v="8"/>
    <s v="SUL"/>
    <s v="RAFAEL ARES CASTILHO"/>
    <s v="TECNICO DE MANUTENCAO PI I"/>
    <s v="R$ 1.820,47"/>
    <n v="0"/>
    <n v="513.81999999999994"/>
    <n v="1151.2"/>
    <m/>
    <s v="27/07/2027"/>
    <x v="1"/>
    <n v="1730"/>
    <b v="0"/>
    <x v="6"/>
    <x v="2"/>
    <s v="ATIVO"/>
    <s v="12081"/>
  </r>
  <r>
    <x v="1552"/>
    <x v="48"/>
    <s v="LEVE"/>
    <n v="2016"/>
    <x v="2"/>
    <x v="10"/>
    <s v="CENTRO OESTE"/>
    <s v="JORGE DELCY DUARTE NOBRE"/>
    <s v="SUPERVISOR DE IMPLANTACAO I"/>
    <s v="R$ 1.500,00"/>
    <n v="781"/>
    <n v="1260"/>
    <n v="657"/>
    <m/>
    <s v="01/01/2030"/>
    <x v="1"/>
    <n v="1204.98"/>
    <b v="0"/>
    <x v="1"/>
    <x v="1"/>
    <s v="ATIVO"/>
    <s v="11035"/>
  </r>
  <r>
    <x v="1553"/>
    <x v="5"/>
    <s v="LEVE"/>
    <n v="2025"/>
    <x v="1"/>
    <x v="9"/>
    <s v="SUDESTE"/>
    <s v="IAGO DE OLIVEIRA COSTA"/>
    <s v="TECNICO DE FIBRA OPTICA I"/>
    <s v="R$ 1.730,00"/>
    <n v="1548.65"/>
    <n v="949.27"/>
    <n v="553.98"/>
    <m/>
    <s v="19/06/2028"/>
    <x v="1"/>
    <n v="1825.68"/>
    <b v="0"/>
    <x v="5"/>
    <x v="5"/>
    <s v="ATIVO"/>
    <s v="11011"/>
  </r>
  <r>
    <x v="1554"/>
    <x v="5"/>
    <s v="LEVE"/>
    <n v="2025"/>
    <x v="1"/>
    <x v="9"/>
    <s v="SUDESTE"/>
    <s v="ANDERSON ROGER CARDOSO DA SILVA"/>
    <s v="TECNICO DE FIBRA OPTICA I"/>
    <s v="R$ 1.730,00"/>
    <n v="1132.48"/>
    <n v="1139.99"/>
    <n v="660"/>
    <m/>
    <s v="19/06/2028"/>
    <x v="1"/>
    <n v="1825.68"/>
    <b v="0"/>
    <x v="5"/>
    <x v="5"/>
    <s v="ATIVO"/>
    <s v="11011"/>
  </r>
  <r>
    <x v="1555"/>
    <x v="5"/>
    <s v="LEVE"/>
    <n v="2025"/>
    <x v="1"/>
    <x v="10"/>
    <s v="CENTRO OESTE"/>
    <s v="RAUL LOURENCO DE MOURA"/>
    <s v="INSTALADOR E REPARADOR DE FO"/>
    <s v="R$ 1.730,00"/>
    <n v="1318.55"/>
    <n v="1479"/>
    <n v="270"/>
    <m/>
    <s v="18/06/2028"/>
    <x v="1"/>
    <n v="1825.68"/>
    <b v="0"/>
    <x v="5"/>
    <x v="5"/>
    <s v="ATIVO"/>
    <s v="11011"/>
  </r>
  <r>
    <x v="1556"/>
    <x v="5"/>
    <s v="LEVE"/>
    <n v="2024"/>
    <x v="0"/>
    <x v="9"/>
    <s v="SUDESTE"/>
    <s v="FROTAS DE VEÍCULOS UBERLANDIA"/>
    <s v="PARCEIRO"/>
    <s v="R$ 1.730,00"/>
    <n v="0"/>
    <n v="0"/>
    <n v="0"/>
    <m/>
    <s v="14/02/2027"/>
    <x v="1"/>
    <n v="1730"/>
    <b v="0"/>
    <x v="9"/>
    <x v="2"/>
    <s v="MANUTENÇÃO"/>
    <s v="99628"/>
  </r>
  <r>
    <x v="1557"/>
    <x v="5"/>
    <s v="LEVE"/>
    <n v="2023"/>
    <x v="0"/>
    <x v="10"/>
    <s v="CENTRO OESTE"/>
    <s v="ARLISON DE SOUZA RIPARDO"/>
    <s v="TECNICO DE FIBRA OPTICA II"/>
    <s v="R$ 1.803,35"/>
    <n v="2088"/>
    <n v="2561.9300000000003"/>
    <n v="1450"/>
    <m/>
    <s v="18/08/2026"/>
    <x v="1"/>
    <n v="1803.35"/>
    <b v="0"/>
    <x v="3"/>
    <x v="3"/>
    <s v="ATIVO"/>
    <s v="11021"/>
  </r>
  <r>
    <x v="1558"/>
    <x v="5"/>
    <s v="LEVE"/>
    <n v="2025"/>
    <x v="0"/>
    <x v="10"/>
    <s v="CENTRO OESTE"/>
    <s v="CLAUDIO VIEIRA DA COSTA"/>
    <s v="TECNICO DE FIBRA OPTICA I"/>
    <s v="R$ 1.820,47"/>
    <n v="1423"/>
    <n v="1820"/>
    <n v="302"/>
    <m/>
    <s v="03/07/2027"/>
    <x v="1"/>
    <n v="1730"/>
    <b v="0"/>
    <x v="6"/>
    <x v="2"/>
    <s v="ATIVO"/>
    <s v="11031"/>
  </r>
  <r>
    <x v="1559"/>
    <x v="5"/>
    <s v="LEVE"/>
    <n v="2025"/>
    <x v="0"/>
    <x v="10"/>
    <s v="CENTRO OESTE"/>
    <s v="-"/>
    <s v="-"/>
    <s v="R$ 1.820,47"/>
    <s v=""/>
    <s v=""/>
    <s v=""/>
    <m/>
    <s v="03/07/2027"/>
    <x v="1"/>
    <n v="1730"/>
    <b v="0"/>
    <x v="6"/>
    <x v="2"/>
    <s v="ATIVO"/>
    <s v=""/>
  </r>
  <r>
    <x v="1560"/>
    <x v="5"/>
    <s v="LEVE"/>
    <n v="2025"/>
    <x v="0"/>
    <x v="9"/>
    <s v="SUDESTE"/>
    <s v="MANUTENÇÃO ACESSO-VIVO UBERLANDIA"/>
    <s v="PARCEIRO"/>
    <s v="R$ 1.820,47"/>
    <n v="1651.72"/>
    <n v="591.16999999999996"/>
    <n v="893.04"/>
    <m/>
    <s v="03/07/2027"/>
    <x v="1"/>
    <n v="1730"/>
    <b v="0"/>
    <x v="6"/>
    <x v="2"/>
    <s v="MANUTENÇÃO"/>
    <s v="11021"/>
  </r>
  <r>
    <x v="1561"/>
    <x v="5"/>
    <s v="LEVE"/>
    <n v="2025"/>
    <x v="1"/>
    <x v="10"/>
    <s v="CENTRO OESTE"/>
    <s v="FABIANO CORREIA DE SOUZA"/>
    <s v="INSTALADOR E REPARADOR DE FO"/>
    <s v="R$ 1.730,00"/>
    <n v="1493"/>
    <n v="1672"/>
    <n v="783"/>
    <m/>
    <s v="18/06/2028"/>
    <x v="1"/>
    <n v="1825.68"/>
    <b v="0"/>
    <x v="5"/>
    <x v="5"/>
    <s v="ATIVO"/>
    <s v="11011"/>
  </r>
  <r>
    <x v="1562"/>
    <x v="5"/>
    <s v="LEVE"/>
    <n v="2025"/>
    <x v="1"/>
    <x v="6"/>
    <s v="CENTRO OESTE"/>
    <s v="LAZARO LEANDRO RAMOS"/>
    <s v="INSTALADOR E REPARADOR DE FO"/>
    <s v="R$ 1.730,00"/>
    <n v="1300.04"/>
    <n v="1821.75"/>
    <n v="940"/>
    <m/>
    <s v="18/06/2028"/>
    <x v="1"/>
    <n v="1825.68"/>
    <b v="0"/>
    <x v="5"/>
    <x v="5"/>
    <s v="ATIVO"/>
    <s v="11011"/>
  </r>
  <r>
    <x v="1563"/>
    <x v="5"/>
    <s v="LEVE"/>
    <n v="2025"/>
    <x v="1"/>
    <x v="10"/>
    <s v="CENTRO OESTE"/>
    <s v="HEMERSON DE OLIVEIRA COSTA"/>
    <s v="INSTALADOR E REPARADOR DE FO"/>
    <s v="R$ 1.730,00"/>
    <n v="1197"/>
    <n v="1213"/>
    <n v="743"/>
    <m/>
    <s v="18/06/2028"/>
    <x v="1"/>
    <n v="1825.68"/>
    <b v="0"/>
    <x v="5"/>
    <x v="5"/>
    <s v="ATIVO"/>
    <s v="11011"/>
  </r>
  <r>
    <x v="1564"/>
    <x v="5"/>
    <s v="LEVE"/>
    <n v="2024"/>
    <x v="0"/>
    <x v="12"/>
    <s v="SUDESTE"/>
    <s v="FROTAS DE VEÍCULOS SERRA"/>
    <s v="PARCEIRO"/>
    <s v="R$ 1.817,53"/>
    <n v="780.87"/>
    <n v="0"/>
    <n v="0"/>
    <m/>
    <s v="14/02/2027"/>
    <x v="1"/>
    <n v="1817.53"/>
    <b v="0"/>
    <x v="9"/>
    <x v="2"/>
    <s v="SINISTRO"/>
    <s v="99628"/>
  </r>
  <r>
    <x v="1565"/>
    <x v="76"/>
    <s v="LEVE"/>
    <n v="2023"/>
    <x v="2"/>
    <x v="10"/>
    <s v="CENTRO OESTE"/>
    <s v="EDUARDO ROSENE DE OLIVEIRA"/>
    <s v="INSTALADOR E REPARADOR DE FO"/>
    <s v="R$ 1.500,00"/>
    <n v="1436.94"/>
    <n v="1539.7299999999998"/>
    <n v="572.92999999999995"/>
    <m/>
    <s v="01/01/2030"/>
    <x v="1"/>
    <n v="1390.98"/>
    <b v="0"/>
    <x v="1"/>
    <x v="1"/>
    <s v="ATIVO"/>
    <s v="11011"/>
  </r>
  <r>
    <x v="1566"/>
    <x v="49"/>
    <s v="LEVE"/>
    <n v="2020"/>
    <x v="2"/>
    <x v="10"/>
    <s v="CENTRO OESTE"/>
    <s v="DIEGO GOMES SILVA"/>
    <s v="INSTALADOR E REPARADOR DE FO"/>
    <s v="R$ 1.500,00"/>
    <n v="1123"/>
    <n v="1441.9099999999999"/>
    <n v="703"/>
    <m/>
    <s v="01/01/2030"/>
    <x v="1"/>
    <n v="1390.98"/>
    <b v="0"/>
    <x v="1"/>
    <x v="1"/>
    <s v="ATIVO"/>
    <s v="11011"/>
  </r>
  <r>
    <x v="1567"/>
    <x v="5"/>
    <s v="LEVE"/>
    <n v="2025"/>
    <x v="0"/>
    <x v="9"/>
    <s v="SUDESTE"/>
    <s v="ALEXANDRE BORGES VIANA"/>
    <s v="TECNICO DE FIBRA OPTICA I"/>
    <s v="R$ 1.820,47"/>
    <n v="1907.6499999999999"/>
    <n v="1220.22"/>
    <n v="689.5"/>
    <m/>
    <s v="03/07/2027"/>
    <x v="1"/>
    <n v="1730"/>
    <b v="0"/>
    <x v="6"/>
    <x v="2"/>
    <s v="ATIVO"/>
    <s v="11011"/>
  </r>
  <r>
    <x v="1568"/>
    <x v="5"/>
    <s v="LEVE"/>
    <n v="2025"/>
    <x v="0"/>
    <x v="9"/>
    <s v="SUDESTE"/>
    <s v="ANDRE SANTOS RIBEIRO"/>
    <s v="TEC FIBRA OPTICA MG"/>
    <s v="R$ 1.820,47"/>
    <n v="1038.94"/>
    <n v="1190"/>
    <n v="383.96000000000004"/>
    <m/>
    <s v="03/07/2027"/>
    <x v="1"/>
    <n v="1730"/>
    <b v="0"/>
    <x v="6"/>
    <x v="2"/>
    <s v="ATIVO"/>
    <s v="11011"/>
  </r>
  <r>
    <x v="1569"/>
    <x v="5"/>
    <s v="LEVE"/>
    <n v="2025"/>
    <x v="0"/>
    <x v="10"/>
    <s v="CENTRO OESTE"/>
    <s v="-"/>
    <s v="-"/>
    <s v="R$ 1.820,47"/>
    <n v="1484"/>
    <n v="1628.3899999999999"/>
    <n v="800"/>
    <m/>
    <s v="02/07/2027"/>
    <x v="1"/>
    <n v="1730"/>
    <b v="0"/>
    <x v="6"/>
    <x v="2"/>
    <s v="PATIO"/>
    <s v=""/>
  </r>
  <r>
    <x v="1570"/>
    <x v="5"/>
    <s v="LEVE"/>
    <n v="2024"/>
    <x v="0"/>
    <x v="6"/>
    <s v="CENTRO OESTE"/>
    <s v="MICHAEL JHONY BALBINO DOS SANTOS"/>
    <s v="INSTALADOR E REPARADOR DE FO"/>
    <s v="R$ 1.730,00"/>
    <n v="920"/>
    <n v="953.25"/>
    <n v="539.01"/>
    <m/>
    <s v="14/02/2027"/>
    <x v="1"/>
    <n v="1730"/>
    <b v="0"/>
    <x v="9"/>
    <x v="2"/>
    <s v="ATIVO"/>
    <s v="11011"/>
  </r>
  <r>
    <x v="1571"/>
    <x v="71"/>
    <s v="LEVE"/>
    <n v="2014"/>
    <x v="2"/>
    <x v="10"/>
    <s v="CENTRO OESTE"/>
    <s v="CLEITON DOS SANTOS DIAS MAIA"/>
    <s v="GERENTE OPERACAO JR"/>
    <s v="R$ 2.000,00"/>
    <n v="1520"/>
    <n v="1000"/>
    <n v="0"/>
    <m/>
    <s v="01/01/2030"/>
    <x v="1"/>
    <n v="2000"/>
    <b v="0"/>
    <x v="1"/>
    <x v="1"/>
    <s v="ATIVO"/>
    <s v="99538"/>
  </r>
  <r>
    <x v="1572"/>
    <x v="5"/>
    <s v="LEVE"/>
    <n v="2024"/>
    <x v="0"/>
    <x v="10"/>
    <s v="CENTRO OESTE"/>
    <s v="WANDERSON GERVASIO GOUVEIA"/>
    <s v="TECNICO DE FIBRA OPTICA II"/>
    <s v="R$ 1.730,00"/>
    <n v="504"/>
    <n v="1812"/>
    <n v="1531.51"/>
    <m/>
    <s v="14/02/2027"/>
    <x v="1"/>
    <n v="1730"/>
    <b v="0"/>
    <x v="9"/>
    <x v="2"/>
    <s v="ATIVO"/>
    <s v="11021"/>
  </r>
  <r>
    <x v="1573"/>
    <x v="23"/>
    <s v="LEVE"/>
    <n v="2021"/>
    <x v="2"/>
    <x v="10"/>
    <s v="CENTRO OESTE"/>
    <s v="CARLOS EDUARDO MARTINS DA SILVA"/>
    <s v="INSTALADOR E REPARADOR DE FO"/>
    <s v="R$ 1.500,00"/>
    <n v="583"/>
    <n v="1469"/>
    <n v="730"/>
    <m/>
    <s v="01/01/2030"/>
    <x v="1"/>
    <n v="1390.98"/>
    <b v="0"/>
    <x v="1"/>
    <x v="1"/>
    <s v="ATIVO"/>
    <s v="11011"/>
  </r>
  <r>
    <x v="1574"/>
    <x v="5"/>
    <s v="LEVE"/>
    <n v="2025"/>
    <x v="0"/>
    <x v="10"/>
    <s v="CENTRO OESTE"/>
    <s v="JONATHAN DA SILVA MACEDO"/>
    <s v="INSTALADOR E REPARADOR DE FO"/>
    <s v="R$ 1.820,47"/>
    <n v="300"/>
    <n v="1497.52"/>
    <n v="623"/>
    <m/>
    <s v="03/07/2027"/>
    <x v="1"/>
    <n v="1730"/>
    <b v="0"/>
    <x v="6"/>
    <x v="2"/>
    <s v="ATIVO"/>
    <s v="11011"/>
  </r>
  <r>
    <x v="1575"/>
    <x v="5"/>
    <s v="LEVE"/>
    <n v="2024"/>
    <x v="0"/>
    <x v="6"/>
    <s v="CENTRO OESTE"/>
    <s v="LAZARO JOSE MONTE JUNIOR"/>
    <s v="INSTALADOR E REPARADOR DE FO"/>
    <s v="R$ 1.730,00"/>
    <n v="1440"/>
    <n v="1463.7399999999998"/>
    <n v="684.06999999999994"/>
    <m/>
    <s v="14/02/2027"/>
    <x v="1"/>
    <n v="1730"/>
    <b v="0"/>
    <x v="9"/>
    <x v="2"/>
    <s v="ATIVO"/>
    <s v="11011"/>
  </r>
  <r>
    <x v="1576"/>
    <x v="5"/>
    <s v="LEVE"/>
    <n v="2025"/>
    <x v="0"/>
    <x v="10"/>
    <s v="CENTRO OESTE"/>
    <s v="ALEXANDRO PEREIRA LIMA"/>
    <s v="TECNICO DE FIBRA OPTICA II"/>
    <s v="R$ 1.822,55"/>
    <n v="1108"/>
    <n v="1304"/>
    <n v="600"/>
    <m/>
    <s v="25/06/2027"/>
    <x v="1"/>
    <n v="1730"/>
    <b v="0"/>
    <x v="5"/>
    <x v="2"/>
    <s v="ATIVO"/>
    <s v="11021"/>
  </r>
  <r>
    <x v="1577"/>
    <x v="16"/>
    <s v="LEVE"/>
    <n v="2023"/>
    <x v="2"/>
    <x v="10"/>
    <s v="CENTRO OESTE"/>
    <s v="ALEXANDRO NASCIMENTO DOS REIS"/>
    <s v="INSTALADOR E REPARADOR DE FO"/>
    <s v="R$ 1.500,00"/>
    <n v="1183"/>
    <n v="1282"/>
    <n v="0"/>
    <m/>
    <s v="01/01/2030"/>
    <x v="1"/>
    <n v="1390.98"/>
    <b v="0"/>
    <x v="1"/>
    <x v="1"/>
    <s v="ATIVO"/>
    <s v="11011"/>
  </r>
  <r>
    <x v="1578"/>
    <x v="5"/>
    <s v="LEVE"/>
    <n v="2024"/>
    <x v="0"/>
    <x v="12"/>
    <s v="SUDESTE"/>
    <s v="LUCAS SOUZA FRANCA"/>
    <s v="INSTALADOR E REPARADOR DE FO"/>
    <s v="R$ 1.730,00"/>
    <n v="1407.18"/>
    <n v="1758.69"/>
    <n v="756.3"/>
    <m/>
    <s v="14/02/2027"/>
    <x v="1"/>
    <n v="1730"/>
    <b v="0"/>
    <x v="9"/>
    <x v="2"/>
    <s v="ATIVO"/>
    <s v="11011"/>
  </r>
  <r>
    <x v="1579"/>
    <x v="5"/>
    <s v="LEVE"/>
    <n v="2025"/>
    <x v="0"/>
    <x v="10"/>
    <s v="CENTRO OESTE"/>
    <s v="GEFERSON FERREIRA SOARES"/>
    <s v="INSTALADOR E REPARADOR DE FO"/>
    <s v="R$ 1.820,47"/>
    <n v="1556"/>
    <n v="1772"/>
    <n v="846"/>
    <m/>
    <s v="02/07/2027"/>
    <x v="1"/>
    <n v="1730"/>
    <b v="0"/>
    <x v="6"/>
    <x v="2"/>
    <s v="ATIVO"/>
    <s v="11011"/>
  </r>
  <r>
    <x v="1580"/>
    <x v="4"/>
    <s v="UTILITARIO"/>
    <n v="2025"/>
    <x v="1"/>
    <x v="1"/>
    <s v="SUL"/>
    <s v="SANDRO MARTINS DE MELO"/>
    <s v="TECNICO DE MANUTENCAO PI II"/>
    <s v="R$ 2.400,00"/>
    <n v="865.06000000000017"/>
    <n v="1185.47"/>
    <n v="479.45"/>
    <m/>
    <s v="03/07/2028"/>
    <x v="1"/>
    <n v="2548.9499999999998"/>
    <b v="0"/>
    <x v="6"/>
    <x v="5"/>
    <s v="ATIVO"/>
    <s v="12081"/>
  </r>
  <r>
    <x v="1581"/>
    <x v="4"/>
    <s v="UTILITARIO"/>
    <n v="2025"/>
    <x v="1"/>
    <x v="10"/>
    <s v="CENTRO OESTE"/>
    <s v="RIAN ALEXANDRE MOTA MATOS"/>
    <s v="TECNICO DE FIBRA OPTICA III"/>
    <s v="R$ 2.400,00"/>
    <n v="1534"/>
    <n v="1862"/>
    <n v="1100"/>
    <m/>
    <s v="03/07/2028"/>
    <x v="1"/>
    <n v="2548.9499999999998"/>
    <b v="0"/>
    <x v="6"/>
    <x v="5"/>
    <s v="ATIVO"/>
    <s v="11021"/>
  </r>
  <r>
    <x v="1582"/>
    <x v="5"/>
    <s v="LEVE"/>
    <n v="2025"/>
    <x v="0"/>
    <x v="7"/>
    <s v="Centro-Oeste"/>
    <s v="GUILHERME EDUARDO SAMPAIO SILVA"/>
    <s v="INSTALADOR E REPARADOR DE FO"/>
    <s v="R$ 1.820,47"/>
    <n v="0"/>
    <n v="200.03"/>
    <n v="369.15999999999997"/>
    <m/>
    <s v="06/07/2027"/>
    <x v="1"/>
    <n v="1730"/>
    <b v="0"/>
    <x v="6"/>
    <x v="2"/>
    <s v="ATIVO"/>
    <s v="11011"/>
  </r>
  <r>
    <x v="1583"/>
    <x v="5"/>
    <s v="LEVE"/>
    <n v="2025"/>
    <x v="0"/>
    <x v="10"/>
    <s v="CENTRO OESTE"/>
    <s v="FRANCISCO LUCAS SOUSA FERREIRA"/>
    <s v="INSTALADOR E REPARADOR DE FO"/>
    <s v="R$ 1.820,47"/>
    <n v="1203"/>
    <n v="1363"/>
    <n v="540"/>
    <m/>
    <s v="02/07/2027"/>
    <x v="1"/>
    <n v="1730"/>
    <b v="0"/>
    <x v="6"/>
    <x v="2"/>
    <s v="ATIVO"/>
    <s v="11011"/>
  </r>
  <r>
    <x v="1584"/>
    <x v="4"/>
    <s v="UTILITARIO"/>
    <n v="2025"/>
    <x v="1"/>
    <x v="1"/>
    <s v="SUL"/>
    <s v="ALEXANDRO SANTIAGO"/>
    <s v="TECNICO DE MANUTENCAO PI II"/>
    <s v="R$ 2.400,00"/>
    <n v="2006.06"/>
    <n v="2678.1499999999996"/>
    <n v="1277.6100000000001"/>
    <m/>
    <s v="05/07/2028"/>
    <x v="1"/>
    <n v="2548.9499999999998"/>
    <b v="0"/>
    <x v="6"/>
    <x v="5"/>
    <s v="ATIVO"/>
    <s v="12081"/>
  </r>
  <r>
    <x v="1585"/>
    <x v="5"/>
    <s v="LEVE"/>
    <n v="2025"/>
    <x v="0"/>
    <x v="10"/>
    <s v="CENTRO OESTE"/>
    <s v="FERNANDO LEITE DA SILVA"/>
    <s v="INSTALADOR E REPARADOR DE FO"/>
    <s v="R$ 1.820,47"/>
    <n v="1643"/>
    <n v="1882"/>
    <n v="1066"/>
    <m/>
    <s v="03/07/2027"/>
    <x v="1"/>
    <n v="1730"/>
    <b v="0"/>
    <x v="6"/>
    <x v="2"/>
    <s v="ATIVO"/>
    <s v="11011"/>
  </r>
  <r>
    <x v="1586"/>
    <x v="5"/>
    <s v="LEVE"/>
    <n v="2025"/>
    <x v="0"/>
    <x v="10"/>
    <s v="CENTRO OESTE"/>
    <s v="RENAN MAGALHAES DE JESUS"/>
    <s v="TECNICO DE MANUTENCAO PI I"/>
    <s v="R$ 1.822,55"/>
    <n v="1536"/>
    <n v="1519.76"/>
    <n v="687.5"/>
    <m/>
    <s v="25/06/2027"/>
    <x v="1"/>
    <n v="1730"/>
    <b v="0"/>
    <x v="5"/>
    <x v="2"/>
    <s v="ATIVO"/>
    <s v="12081"/>
  </r>
  <r>
    <x v="1587"/>
    <x v="5"/>
    <s v="LEVE"/>
    <n v="2024"/>
    <x v="0"/>
    <x v="10"/>
    <s v="CENTRO OESTE"/>
    <s v="IPTEL DF"/>
    <s v="PARCEIRO"/>
    <s v="R$ 1.730,00"/>
    <s v=""/>
    <s v=""/>
    <s v=""/>
    <m/>
    <s v="14/02/2027"/>
    <x v="1"/>
    <n v="1730"/>
    <b v="0"/>
    <x v="9"/>
    <x v="2"/>
    <s v="ATIVO"/>
    <s v="11031"/>
  </r>
  <r>
    <x v="1588"/>
    <x v="5"/>
    <s v="LEVE"/>
    <n v="2024"/>
    <x v="1"/>
    <x v="15"/>
    <s v="NORDESTE"/>
    <s v="RONALD SILVA REIS"/>
    <s v="TECNICO MULTSKILL FO"/>
    <s v="R$ 1.822,64"/>
    <n v="1133.3499999999999"/>
    <n v="900"/>
    <n v="900"/>
    <m/>
    <s v="29/01/2027"/>
    <x v="1"/>
    <n v="1822.64"/>
    <b v="0"/>
    <x v="1"/>
    <x v="2"/>
    <s v="ATIVO"/>
    <s v="14011"/>
  </r>
  <r>
    <x v="1589"/>
    <x v="5"/>
    <s v="LEVE"/>
    <n v="2023"/>
    <x v="1"/>
    <x v="15"/>
    <s v="NORDESTE"/>
    <s v="ADILSON BORGES DA SILVA"/>
    <s v="TECNICO MULTSKILL FO"/>
    <s v="R$ 1.822,64"/>
    <n v="1100"/>
    <n v="1289.23"/>
    <n v="680"/>
    <m/>
    <s v="29/01/2027"/>
    <x v="1"/>
    <n v="1822.64"/>
    <b v="0"/>
    <x v="1"/>
    <x v="2"/>
    <s v="ATIVO"/>
    <s v="14011"/>
  </r>
  <r>
    <x v="1590"/>
    <x v="5"/>
    <s v="LEVE"/>
    <n v="2023"/>
    <x v="1"/>
    <x v="16"/>
    <s v="NORTE"/>
    <s v="CASA CLIENTE VIVO MACAPA"/>
    <s v="PARCEIRO"/>
    <s v="R$ 1.898,47"/>
    <n v="1359.99"/>
    <n v="1657.89"/>
    <n v="324"/>
    <m/>
    <s v="02/03/2026"/>
    <x v="3"/>
    <n v="1898.47"/>
    <b v="0"/>
    <x v="8"/>
    <x v="3"/>
    <s v="A DEVOLVER"/>
    <s v="11015"/>
  </r>
  <r>
    <x v="1591"/>
    <x v="5"/>
    <s v="LEVE"/>
    <n v="2023"/>
    <x v="1"/>
    <x v="16"/>
    <s v="NORTE"/>
    <s v="JOSE MELO DAS CHAGAS JUNIOR"/>
    <s v="TECNICO DE TELECOM"/>
    <s v="R$ 1.898,47"/>
    <n v="1480.95"/>
    <n v="1512"/>
    <n v="871.99"/>
    <m/>
    <s v="13/03/2026"/>
    <x v="3"/>
    <n v="1898.47"/>
    <b v="0"/>
    <x v="8"/>
    <x v="3"/>
    <s v="ATIVO"/>
    <s v="11011"/>
  </r>
  <r>
    <x v="1592"/>
    <x v="5"/>
    <s v="LEVE"/>
    <n v="2024"/>
    <x v="0"/>
    <x v="16"/>
    <s v="NORTE"/>
    <s v="REGINALDO GIUSTI JUNIOR"/>
    <s v="TECNICO DE TELECOM"/>
    <s v="R$ 1.730,00"/>
    <n v="1423.95"/>
    <n v="1609"/>
    <n v="759.97"/>
    <m/>
    <s v="15/11/2026"/>
    <x v="1"/>
    <n v="1730"/>
    <b v="0"/>
    <x v="10"/>
    <x v="3"/>
    <s v="ATIVO"/>
    <s v="11011"/>
  </r>
  <r>
    <x v="1593"/>
    <x v="5"/>
    <s v="LEVE"/>
    <n v="2023"/>
    <x v="1"/>
    <x v="16"/>
    <s v="NORTE"/>
    <s v="BENEDITO FREITAS PANTOJA"/>
    <s v="TECNICO DE TELECOM"/>
    <s v="R$ 1.899,59"/>
    <n v="1029.99"/>
    <n v="1556"/>
    <n v="684.98"/>
    <m/>
    <s v="02/03/2026"/>
    <x v="3"/>
    <n v="1899.59"/>
    <b v="0"/>
    <x v="8"/>
    <x v="3"/>
    <s v="ATIVO"/>
    <s v="11011"/>
  </r>
  <r>
    <x v="1594"/>
    <x v="5"/>
    <s v="LEVE"/>
    <n v="2023"/>
    <x v="1"/>
    <x v="16"/>
    <s v="NORTE"/>
    <s v="JOTANAEL FRANCA DO NASCIMENTO"/>
    <s v="TECNICO DE TELECOM"/>
    <s v="R$ 1.897,35"/>
    <n v="920"/>
    <n v="1215.99"/>
    <n v="545"/>
    <m/>
    <s v="09/03/2026"/>
    <x v="3"/>
    <n v="1897.35"/>
    <b v="0"/>
    <x v="8"/>
    <x v="3"/>
    <s v="ATIVO"/>
    <s v="11011"/>
  </r>
  <r>
    <x v="1595"/>
    <x v="5"/>
    <s v="LEVE"/>
    <n v="2023"/>
    <x v="1"/>
    <x v="16"/>
    <s v="NORTE"/>
    <s v="JOAO WAGNER RIBEIRO MARTINS"/>
    <s v="TECNICO DE TELECOM"/>
    <s v="R$ 1.898,47"/>
    <n v="565.99"/>
    <n v="1361.99"/>
    <n v="520.96"/>
    <m/>
    <s v="08/03/2026"/>
    <x v="3"/>
    <n v="1898.47"/>
    <b v="0"/>
    <x v="8"/>
    <x v="3"/>
    <s v="ATIVO"/>
    <s v="11011"/>
  </r>
  <r>
    <x v="1596"/>
    <x v="3"/>
    <s v="LEVE"/>
    <n v="2019"/>
    <x v="2"/>
    <x v="16"/>
    <s v="NORTE"/>
    <s v="EMERSON LEITE FARIAS"/>
    <s v="ENCARREGADO DE ALMOXARIFADO"/>
    <s v="R$ 850,00"/>
    <n v="919.97"/>
    <n v="1149.99"/>
    <n v="460"/>
    <m/>
    <s v="01/01/2030"/>
    <x v="1"/>
    <n v="850"/>
    <b v="0"/>
    <x v="1"/>
    <x v="1"/>
    <s v="ATIVO"/>
    <s v="99568"/>
  </r>
  <r>
    <x v="1597"/>
    <x v="5"/>
    <s v="LEVE"/>
    <n v="2023"/>
    <x v="1"/>
    <x v="16"/>
    <s v="NORTE"/>
    <s v="-"/>
    <s v="-"/>
    <s v="R$ 1.898,47"/>
    <n v="1239.99"/>
    <n v="1699.99"/>
    <n v="0"/>
    <m/>
    <s v="08/03/2026"/>
    <x v="3"/>
    <n v="1898.47"/>
    <b v="0"/>
    <x v="8"/>
    <x v="3"/>
    <s v="A DEVOLVER"/>
    <s v=""/>
  </r>
  <r>
    <x v="1598"/>
    <x v="5"/>
    <s v="LEVE"/>
    <n v="2023"/>
    <x v="1"/>
    <x v="16"/>
    <s v="NORTE"/>
    <s v="EVERTON RODRIGUES CUNHA"/>
    <s v="TECNICO DE TELECOM"/>
    <s v="R$ 1.898,47"/>
    <n v="972.97"/>
    <n v="919.99"/>
    <n v="690"/>
    <m/>
    <s v="02/03/2026"/>
    <x v="3"/>
    <n v="1898.47"/>
    <b v="0"/>
    <x v="8"/>
    <x v="3"/>
    <s v="ATIVO"/>
    <s v="11011"/>
  </r>
  <r>
    <x v="1599"/>
    <x v="29"/>
    <s v="LEVE"/>
    <n v="2010"/>
    <x v="2"/>
    <x v="16"/>
    <s v="NORTE"/>
    <s v="ALAMIRO GOMES DOS SANTOS"/>
    <s v="SUPERVISOR DE REDE"/>
    <s v="R$ 850,00"/>
    <n v="920"/>
    <n v="1415.99"/>
    <n v="620"/>
    <m/>
    <s v="01/01/2030"/>
    <x v="1"/>
    <n v="850"/>
    <b v="0"/>
    <x v="1"/>
    <x v="1"/>
    <s v="ATIVO"/>
    <s v="11015"/>
  </r>
  <r>
    <x v="1600"/>
    <x v="5"/>
    <s v="LEVE"/>
    <n v="2025"/>
    <x v="1"/>
    <x v="13"/>
    <s v="NORTE"/>
    <s v="PAULO ROBERTO RODRIGUES DE FREITAS"/>
    <s v="CABISTA DE FTTX"/>
    <s v="R$ 1.823,00"/>
    <n v="1350.17"/>
    <n v="1349.14"/>
    <n v="779.6"/>
    <m/>
    <s v="16/07/2028"/>
    <x v="1"/>
    <n v="1928.81"/>
    <b v="0"/>
    <x v="6"/>
    <x v="5"/>
    <s v="ATIVO"/>
    <s v="11011"/>
  </r>
  <r>
    <x v="1601"/>
    <x v="5"/>
    <s v="LEVE"/>
    <n v="2025"/>
    <x v="0"/>
    <x v="11"/>
    <s v="NORTE"/>
    <s v="HIAGO ANTONIO MEDINA DA SILVA"/>
    <s v="INSTALADOR E REPARADOR DE FO"/>
    <s v="R$ 1.822,55"/>
    <n v="1579.42"/>
    <n v="2019.99"/>
    <n v="814.53"/>
    <m/>
    <s v="01/06/2027"/>
    <x v="1"/>
    <n v="1730"/>
    <b v="0"/>
    <x v="5"/>
    <x v="2"/>
    <s v="ATIVO"/>
    <s v="11011"/>
  </r>
  <r>
    <x v="1602"/>
    <x v="5"/>
    <s v="LEVE"/>
    <n v="2023"/>
    <x v="0"/>
    <x v="11"/>
    <s v="NORTE"/>
    <s v="LEONARDO SANTOS DA SILVA"/>
    <s v="INSTALADOR E REPARADOR DE FO"/>
    <s v="R$ 1.803,35"/>
    <n v="1068.5999999999999"/>
    <n v="1309.8900000000001"/>
    <n v="318.98"/>
    <m/>
    <s v="19/08/2026"/>
    <x v="1"/>
    <n v="1803.35"/>
    <b v="0"/>
    <x v="3"/>
    <x v="3"/>
    <s v="ATIVO"/>
    <s v="11011"/>
  </r>
  <r>
    <x v="1603"/>
    <x v="5"/>
    <s v="LEVE"/>
    <n v="2022"/>
    <x v="0"/>
    <x v="11"/>
    <s v="NORTE"/>
    <s v="-"/>
    <s v="-"/>
    <s v="R$ 1.970,00"/>
    <n v="0"/>
    <n v="0"/>
    <n v="0"/>
    <m/>
    <s v="21/09/2024"/>
    <x v="3"/>
    <n v="1313.33"/>
    <b v="0"/>
    <x v="2"/>
    <x v="7"/>
    <s v="PATIO"/>
    <s v=""/>
  </r>
  <r>
    <x v="1604"/>
    <x v="5"/>
    <s v="LEVE"/>
    <n v="2025"/>
    <x v="1"/>
    <x v="11"/>
    <s v="NORTE"/>
    <s v="LUCIANO FARIAS ARRUDA"/>
    <s v="INSTALADOR E REPARADOR DE FO"/>
    <s v="R$ 1.933,44"/>
    <n v="1129.96"/>
    <n v="1519.57"/>
    <n v="849.99"/>
    <m/>
    <s v="07/08/2028"/>
    <x v="1"/>
    <n v="1933.44"/>
    <b v="0"/>
    <x v="3"/>
    <x v="5"/>
    <s v="ATIVO"/>
    <s v="11011"/>
  </r>
  <r>
    <x v="1605"/>
    <x v="4"/>
    <s v="UTILITARIO"/>
    <n v="2021"/>
    <x v="0"/>
    <x v="11"/>
    <s v="NORTE"/>
    <s v="SATEC"/>
    <s v="PARCEIRO"/>
    <s v="R$ 2.375,45"/>
    <s v=""/>
    <s v=""/>
    <s v=""/>
    <m/>
    <s v="14/10/2024"/>
    <x v="3"/>
    <n v="1583.63"/>
    <b v="0"/>
    <x v="12"/>
    <x v="7"/>
    <s v="ATIVO"/>
    <s v="15031"/>
  </r>
  <r>
    <x v="1606"/>
    <x v="5"/>
    <s v="LEVE"/>
    <n v="2023"/>
    <x v="0"/>
    <x v="11"/>
    <s v="NORTE"/>
    <s v="CASA CLIENTE VIVO MANAUS"/>
    <s v="PARCEIRO"/>
    <s v="R$ 1.806,47"/>
    <n v="0"/>
    <n v="0"/>
    <n v="0"/>
    <m/>
    <s v="27/09/2026"/>
    <x v="1"/>
    <n v="1806.47"/>
    <b v="0"/>
    <x v="2"/>
    <x v="3"/>
    <s v="SINISTRO"/>
    <s v="11015"/>
  </r>
  <r>
    <x v="1607"/>
    <x v="5"/>
    <s v="LEVE"/>
    <n v="2023"/>
    <x v="1"/>
    <x v="11"/>
    <s v="NORTE"/>
    <s v="WILLIAN DE SOUZA MOUTINHO"/>
    <s v="INSTALADOR E REPARADOR DE FO"/>
    <s v="R$ 1.898,47"/>
    <n v="1139.68"/>
    <n v="1548.41"/>
    <n v="640"/>
    <m/>
    <s v="08/03/2026"/>
    <x v="3"/>
    <n v="1898.47"/>
    <b v="0"/>
    <x v="8"/>
    <x v="3"/>
    <s v="ATIVO"/>
    <s v="11011"/>
  </r>
  <r>
    <x v="1608"/>
    <x v="5"/>
    <s v="LEVE"/>
    <n v="2023"/>
    <x v="0"/>
    <x v="11"/>
    <s v="NORTE"/>
    <s v="ALEX BRITO NAZARETH"/>
    <s v="INSTALADOR E REPARADOR DE FO"/>
    <s v="R$ 1.803,35"/>
    <n v="1529.99"/>
    <n v="860"/>
    <n v="628.26"/>
    <m/>
    <s v="24/08/2026"/>
    <x v="1"/>
    <n v="1803.35"/>
    <b v="0"/>
    <x v="3"/>
    <x v="3"/>
    <s v="ATIVO"/>
    <s v="11011"/>
  </r>
  <r>
    <x v="1609"/>
    <x v="5"/>
    <s v="LEVE"/>
    <n v="2025"/>
    <x v="1"/>
    <x v="14"/>
    <s v="NORTE"/>
    <s v="HENRIQUE LISBOA SANTIAGO"/>
    <s v="COORDENADOR"/>
    <s v="R$ 1.832,60"/>
    <n v="827.35"/>
    <n v="1007.1299999999999"/>
    <n v="1154.94"/>
    <m/>
    <s v="07/06/2027"/>
    <x v="1"/>
    <n v="1832.6"/>
    <b v="0"/>
    <x v="5"/>
    <x v="2"/>
    <s v="ATIVO"/>
    <s v="11035"/>
  </r>
  <r>
    <x v="1610"/>
    <x v="5"/>
    <s v="LEVE"/>
    <n v="2025"/>
    <x v="0"/>
    <x v="11"/>
    <s v="NORTE"/>
    <s v="ROGERIO LUCAS SANTAREM DA SILVA"/>
    <s v="INSTALADOR E REPARADOR DE FO"/>
    <s v="R$ 1.822,55"/>
    <n v="1364.98"/>
    <n v="1819.87"/>
    <n v="712.21"/>
    <m/>
    <s v="08/06/2027"/>
    <x v="1"/>
    <n v="1730"/>
    <b v="0"/>
    <x v="5"/>
    <x v="2"/>
    <s v="ATIVO"/>
    <s v="11011"/>
  </r>
  <r>
    <x v="1611"/>
    <x v="63"/>
    <s v="LEVE"/>
    <n v="2014"/>
    <x v="2"/>
    <x v="11"/>
    <s v="NORTE"/>
    <s v="RENATO MAQUINE PINHEIRO"/>
    <s v="GERENTE OPERACAO PL"/>
    <s v="R$ 2.000,00"/>
    <n v="1019.97"/>
    <n v="819.99"/>
    <n v="490"/>
    <m/>
    <s v="01/01/2030"/>
    <x v="1"/>
    <n v="2000"/>
    <b v="0"/>
    <x v="1"/>
    <x v="1"/>
    <s v="ATIVO"/>
    <s v="99538"/>
  </r>
  <r>
    <x v="1612"/>
    <x v="13"/>
    <s v="LEVE"/>
    <n v="2023"/>
    <x v="2"/>
    <x v="11"/>
    <s v="NORTE"/>
    <s v="RENAN WILLIAN DE MOURA FRANCA"/>
    <s v="INSTRUTOR"/>
    <s v="R$ 850,00"/>
    <n v="909.96"/>
    <n v="1129.93"/>
    <n v="459.97"/>
    <m/>
    <s v="01/01/2030"/>
    <x v="1"/>
    <n v="850"/>
    <b v="0"/>
    <x v="1"/>
    <x v="1"/>
    <s v="ATIVO"/>
    <s v="11015"/>
  </r>
  <r>
    <x v="1613"/>
    <x v="5"/>
    <s v="LEVE"/>
    <n v="2024"/>
    <x v="0"/>
    <x v="11"/>
    <s v="NORTE"/>
    <s v="SAINT CLAIR BARBOSA DA SILVA FILHO"/>
    <s v="INSTALADOR E REPARADOR DE FO"/>
    <s v="R$ 1.822,03"/>
    <n v="1019.95"/>
    <n v="1249.96"/>
    <n v="508.46000000000004"/>
    <m/>
    <s v="30/05/2027"/>
    <x v="1"/>
    <n v="1822.03"/>
    <b v="0"/>
    <x v="4"/>
    <x v="2"/>
    <s v="ATIVO"/>
    <s v="11011"/>
  </r>
  <r>
    <x v="1614"/>
    <x v="5"/>
    <s v="LEVE"/>
    <n v="2023"/>
    <x v="0"/>
    <x v="11"/>
    <s v="NORTE"/>
    <s v="ISMAEL VIANA RIBEIRO"/>
    <s v="INSTALADOR E REPARADOR DE FO"/>
    <s v="R$ 1.803,35"/>
    <n v="1439.93"/>
    <n v="1568.8500000000001"/>
    <n v="679.40000000000009"/>
    <m/>
    <s v="24/08/2026"/>
    <x v="1"/>
    <n v="1803.35"/>
    <b v="0"/>
    <x v="3"/>
    <x v="3"/>
    <s v="ATIVO"/>
    <s v="11011"/>
  </r>
  <r>
    <x v="1615"/>
    <x v="5"/>
    <s v="LEVE"/>
    <n v="2023"/>
    <x v="0"/>
    <x v="11"/>
    <s v="NORTE"/>
    <s v="JAMERSON SANTANA RIBEIRO"/>
    <s v="INSTALADOR E REPARADOR DE FO"/>
    <s v="R$ 1.803,35"/>
    <n v="1189.99"/>
    <n v="1429.99"/>
    <n v="720"/>
    <m/>
    <s v="24/08/2026"/>
    <x v="1"/>
    <n v="1803.35"/>
    <b v="0"/>
    <x v="3"/>
    <x v="3"/>
    <s v="ATIVO"/>
    <s v="11011"/>
  </r>
  <r>
    <x v="1616"/>
    <x v="16"/>
    <s v="LEVE"/>
    <n v="2024"/>
    <x v="1"/>
    <x v="11"/>
    <s v="NORTE"/>
    <s v="CASA CLIENTE VIVO MANAUS"/>
    <s v="PARCEIRO"/>
    <s v="R$ 2.021,42"/>
    <n v="784.88000000000011"/>
    <n v="1076.2"/>
    <n v="389.13"/>
    <m/>
    <s v="29/11/2026"/>
    <x v="1"/>
    <n v="2021.42"/>
    <b v="0"/>
    <x v="10"/>
    <x v="3"/>
    <s v="PATIO"/>
    <s v="11015"/>
  </r>
  <r>
    <x v="1617"/>
    <x v="5"/>
    <s v="LEVE"/>
    <n v="2025"/>
    <x v="0"/>
    <x v="11"/>
    <s v="NORTE"/>
    <s v="PAULO RAFAEL SOUSA BELEM DA SILVA"/>
    <s v="INSTALADOR E REPARADOR DE FO"/>
    <s v="R$ 1.822,55"/>
    <n v="1353.37"/>
    <n v="1705.21"/>
    <n v="736.18000000000006"/>
    <m/>
    <s v="08/06/2027"/>
    <x v="1"/>
    <n v="1730"/>
    <b v="0"/>
    <x v="5"/>
    <x v="2"/>
    <s v="ATIVO"/>
    <s v="11011"/>
  </r>
  <r>
    <x v="1618"/>
    <x v="5"/>
    <s v="LEVE"/>
    <n v="2023"/>
    <x v="1"/>
    <x v="11"/>
    <s v="NORTE"/>
    <s v="RICHARD CLEYDERSON SANTIAGO MATA"/>
    <s v="INSTALADOR E REPARADOR DE FO"/>
    <s v="R$ 1.898,47"/>
    <n v="1556.7199999999998"/>
    <n v="1815"/>
    <n v="947.77"/>
    <m/>
    <s v="02/03/2026"/>
    <x v="3"/>
    <n v="1898.47"/>
    <b v="0"/>
    <x v="8"/>
    <x v="3"/>
    <s v="ATIVO"/>
    <s v="11011"/>
  </r>
  <r>
    <x v="1619"/>
    <x v="5"/>
    <s v="LEVE"/>
    <n v="2023"/>
    <x v="0"/>
    <x v="11"/>
    <s v="NORTE"/>
    <s v="MATHEUS MONTELES FREIRE"/>
    <s v="TECNICO DE FIBRA OPTICA I"/>
    <s v="R$ 1.803,35"/>
    <n v="1299.95"/>
    <n v="1618.48"/>
    <n v="820"/>
    <m/>
    <s v="24/08/2026"/>
    <x v="1"/>
    <n v="1803.35"/>
    <b v="0"/>
    <x v="3"/>
    <x v="3"/>
    <s v="ATIVO"/>
    <s v="11021"/>
  </r>
  <r>
    <x v="1620"/>
    <x v="13"/>
    <s v="LEVE"/>
    <n v="2014"/>
    <x v="2"/>
    <x v="11"/>
    <s v="NORTE"/>
    <s v="MATHEUS BAZILIO DE ARAUJO"/>
    <s v="SUPERVISOR DE OPERACAO"/>
    <s v="R$ 850,00"/>
    <n v="1648.3999999999999"/>
    <n v="1481.52"/>
    <n v="847.19"/>
    <m/>
    <s v="01/01/2030"/>
    <x v="1"/>
    <n v="850"/>
    <b v="0"/>
    <x v="1"/>
    <x v="1"/>
    <s v="ATIVO"/>
    <s v="11011"/>
  </r>
  <r>
    <x v="1621"/>
    <x v="5"/>
    <s v="LEVE"/>
    <n v="2022"/>
    <x v="0"/>
    <x v="11"/>
    <s v="NORTE"/>
    <s v="SATEC"/>
    <s v="PARCEIRO"/>
    <s v="R$ 1.970,00"/>
    <s v=""/>
    <s v=""/>
    <s v=""/>
    <m/>
    <s v="15/09/2024"/>
    <x v="3"/>
    <n v="1313.33"/>
    <b v="0"/>
    <x v="2"/>
    <x v="7"/>
    <s v="ATIVO"/>
    <s v="15031"/>
  </r>
  <r>
    <x v="1622"/>
    <x v="5"/>
    <s v="LEVE"/>
    <n v="2023"/>
    <x v="1"/>
    <x v="11"/>
    <s v="NORTE"/>
    <s v="ADILSON FRANCO MAIA"/>
    <s v="INSTALADOR E REPARADOR DE FO"/>
    <s v="R$ 1.898,47"/>
    <n v="809.08"/>
    <n v="1452.99"/>
    <n v="894.84"/>
    <m/>
    <s v="08/03/2026"/>
    <x v="3"/>
    <n v="1898.47"/>
    <b v="0"/>
    <x v="8"/>
    <x v="3"/>
    <s v="ATIVO"/>
    <s v="11011"/>
  </r>
  <r>
    <x v="1623"/>
    <x v="16"/>
    <s v="LEVE"/>
    <n v="2024"/>
    <x v="1"/>
    <x v="11"/>
    <s v="NORTE"/>
    <s v="DENIS MARTINS DE OLIVEIRA"/>
    <s v="COORDENADOR DE OPERACAO I"/>
    <s v="R$ 2.021,42"/>
    <n v="734.9"/>
    <n v="862.21"/>
    <n v="517.25"/>
    <m/>
    <s v="12/12/2026"/>
    <x v="1"/>
    <n v="2021.42"/>
    <b v="0"/>
    <x v="11"/>
    <x v="3"/>
    <s v="ATIVO"/>
    <s v="14015"/>
  </r>
  <r>
    <x v="1624"/>
    <x v="5"/>
    <s v="LEVE"/>
    <n v="2025"/>
    <x v="0"/>
    <x v="11"/>
    <s v="NORTE"/>
    <s v="FABIO JORGE BORGES BASTOS"/>
    <s v="INSTALADOR E REPARADOR DE FO"/>
    <s v="R$ 1.822,55"/>
    <n v="1408.6"/>
    <n v="1516.83"/>
    <n v="619.11"/>
    <m/>
    <s v="08/06/2027"/>
    <x v="1"/>
    <n v="1730"/>
    <b v="0"/>
    <x v="5"/>
    <x v="2"/>
    <s v="ATIVO"/>
    <s v="11011"/>
  </r>
  <r>
    <x v="1625"/>
    <x v="5"/>
    <s v="LEVE"/>
    <n v="2023"/>
    <x v="0"/>
    <x v="11"/>
    <s v="NORTE"/>
    <s v="DANIEL CALEBE BATISTA CRUZ"/>
    <s v="INSTALADOR E REPARADOR DE FO"/>
    <s v="R$ 1.803,35"/>
    <n v="1618.94"/>
    <n v="1926.06"/>
    <n v="972.1"/>
    <m/>
    <s v="24/08/2026"/>
    <x v="1"/>
    <n v="1803.35"/>
    <b v="0"/>
    <x v="3"/>
    <x v="3"/>
    <s v="ATIVO"/>
    <s v="11011"/>
  </r>
  <r>
    <x v="1626"/>
    <x v="5"/>
    <s v="LEVE"/>
    <n v="2023"/>
    <x v="0"/>
    <x v="11"/>
    <s v="NORTE"/>
    <s v="CID MICKEY NUNES DA SILVA"/>
    <s v="INSTALADOR E REPARADOR DE FO"/>
    <s v="R$ 1.803,35"/>
    <n v="1043.1399999999999"/>
    <n v="1330"/>
    <n v="709.96"/>
    <m/>
    <s v="19/08/2026"/>
    <x v="1"/>
    <n v="1803.35"/>
    <b v="0"/>
    <x v="3"/>
    <x v="3"/>
    <s v="ATIVO"/>
    <s v="11011"/>
  </r>
  <r>
    <x v="1627"/>
    <x v="5"/>
    <s v="LEVE"/>
    <n v="2023"/>
    <x v="0"/>
    <x v="11"/>
    <s v="NORTE"/>
    <s v="THIAGO JONATA VIEIRA ASSUNCAO"/>
    <s v="INSTALADOR E REPARADOR DE FO"/>
    <s v="R$ 1.803,35"/>
    <n v="1525.72"/>
    <n v="2011.1200000000001"/>
    <n v="812.3"/>
    <m/>
    <s v="24/08/2026"/>
    <x v="1"/>
    <n v="1803.35"/>
    <b v="0"/>
    <x v="3"/>
    <x v="3"/>
    <s v="ATIVO"/>
    <s v="11011"/>
  </r>
  <r>
    <x v="1628"/>
    <x v="13"/>
    <s v="LEVE"/>
    <n v="2023"/>
    <x v="2"/>
    <x v="11"/>
    <s v="NORTE"/>
    <s v="LEANDRO GUIMARAES ANDRADE"/>
    <s v="SUPERVISOR DE IMPLANTACAO"/>
    <s v="R$ 850,00"/>
    <n v="836.06"/>
    <n v="1290"/>
    <n v="759.99"/>
    <m/>
    <s v="01/01/2030"/>
    <x v="1"/>
    <n v="850"/>
    <b v="0"/>
    <x v="1"/>
    <x v="1"/>
    <s v="ATIVO"/>
    <s v="14015"/>
  </r>
  <r>
    <x v="1629"/>
    <x v="5"/>
    <s v="LEVE"/>
    <n v="2025"/>
    <x v="0"/>
    <x v="11"/>
    <s v="NORTE"/>
    <s v="SUERMINO PEREIRA DE SOUZA"/>
    <s v="INSTALADOR E REPARADOR DE FO"/>
    <s v="R$ 1.822,55"/>
    <n v="1174.73"/>
    <n v="1589.94"/>
    <n v="640.99"/>
    <m/>
    <s v="08/06/2027"/>
    <x v="1"/>
    <n v="1730"/>
    <b v="0"/>
    <x v="5"/>
    <x v="2"/>
    <s v="ATIVO"/>
    <s v="11011"/>
  </r>
  <r>
    <x v="1630"/>
    <x v="5"/>
    <s v="LEVE"/>
    <n v="2025"/>
    <x v="1"/>
    <x v="11"/>
    <s v="NORTE"/>
    <s v="SANDRO DOS ANJOS MARTINS"/>
    <s v="INSTALADOR E REPARADOR DE FO"/>
    <s v="R$ 1.933,44"/>
    <n v="1416.94"/>
    <n v="1312.2"/>
    <n v="510.85"/>
    <m/>
    <s v="07/08/2028"/>
    <x v="1"/>
    <n v="1933.44"/>
    <b v="0"/>
    <x v="3"/>
    <x v="5"/>
    <s v="ATIVO"/>
    <s v="11011"/>
  </r>
  <r>
    <x v="1631"/>
    <x v="5"/>
    <s v="LEVE"/>
    <n v="2023"/>
    <x v="0"/>
    <x v="11"/>
    <s v="NORTE"/>
    <s v="SATEC"/>
    <s v="PARCEIRO"/>
    <s v="R$ 1.803,35"/>
    <n v="917.00999999999988"/>
    <n v="409.02"/>
    <n v="0"/>
    <m/>
    <s v="26/08/2026"/>
    <x v="1"/>
    <n v="1803.35"/>
    <b v="0"/>
    <x v="3"/>
    <x v="3"/>
    <s v="ATIVO"/>
    <s v="15031"/>
  </r>
  <r>
    <x v="1632"/>
    <x v="5"/>
    <s v="LEVE"/>
    <n v="2023"/>
    <x v="0"/>
    <x v="11"/>
    <s v="NORTE"/>
    <s v="CASA CLIENTE VIVO MANAUS"/>
    <s v="PARCEIRO"/>
    <s v="R$ 1.803,35"/>
    <n v="230"/>
    <n v="1459.9"/>
    <n v="409.3"/>
    <m/>
    <s v="24/08/2026"/>
    <x v="1"/>
    <n v="1803.35"/>
    <b v="0"/>
    <x v="3"/>
    <x v="3"/>
    <s v="MANUTENÇÃO"/>
    <s v="11015"/>
  </r>
  <r>
    <x v="1633"/>
    <x v="5"/>
    <s v="LEVE"/>
    <n v="2025"/>
    <x v="0"/>
    <x v="11"/>
    <s v="NORTE"/>
    <s v="JOSE SERGIO MARIS ARAUJO SANTANNA"/>
    <s v="INSTALADOR E REPARADOR DE FO"/>
    <s v="R$ 1.822,55"/>
    <n v="1258.78"/>
    <n v="1221.42"/>
    <n v="909.25"/>
    <m/>
    <s v="21/06/2027"/>
    <x v="1"/>
    <n v="1730"/>
    <b v="0"/>
    <x v="5"/>
    <x v="2"/>
    <s v="ATIVO"/>
    <s v="11011"/>
  </r>
  <r>
    <x v="1634"/>
    <x v="5"/>
    <s v="LEVE"/>
    <n v="2023"/>
    <x v="0"/>
    <x v="11"/>
    <s v="NORTE"/>
    <s v="MARCELO SOUZA DE OLIVEIRA"/>
    <s v="INSTALADOR E REPARADOR DE FO"/>
    <s v="R$ 1.803,35"/>
    <n v="1419.3200000000002"/>
    <n v="1479.91"/>
    <n v="789.99"/>
    <m/>
    <s v="19/08/2026"/>
    <x v="1"/>
    <n v="1803.35"/>
    <b v="0"/>
    <x v="3"/>
    <x v="3"/>
    <s v="ATIVO"/>
    <s v="11011"/>
  </r>
  <r>
    <x v="1635"/>
    <x v="5"/>
    <s v="LEVE"/>
    <n v="2025"/>
    <x v="1"/>
    <x v="11"/>
    <s v="NORTE"/>
    <s v="DANIEL CARDOSO DOS SANTOS"/>
    <s v="SUPERVISOR DE OPERACAO"/>
    <s v="R$ 1.832,60"/>
    <n v="1757"/>
    <n v="869.89"/>
    <n v="839.93000000000006"/>
    <m/>
    <s v="07/06/2027"/>
    <x v="1"/>
    <n v="1832.6"/>
    <b v="0"/>
    <x v="5"/>
    <x v="2"/>
    <s v="ATIVO"/>
    <s v="11015"/>
  </r>
  <r>
    <x v="1636"/>
    <x v="5"/>
    <s v="LEVE"/>
    <n v="2025"/>
    <x v="0"/>
    <x v="11"/>
    <s v="NORTE"/>
    <s v="FABRICIO HENRIQUE DE OLIVEIRA RODRIGUES"/>
    <s v="INSTALADOR E REPARADOR DE FO"/>
    <s v="R$ 1.822,55"/>
    <n v="1219.94"/>
    <n v="1508.88"/>
    <n v="718.4"/>
    <m/>
    <s v="08/06/2027"/>
    <x v="1"/>
    <n v="1730"/>
    <b v="0"/>
    <x v="5"/>
    <x v="2"/>
    <s v="ATIVO"/>
    <s v="11011"/>
  </r>
  <r>
    <x v="1637"/>
    <x v="5"/>
    <s v="LEVE"/>
    <n v="2025"/>
    <x v="0"/>
    <x v="11"/>
    <s v="NORTE"/>
    <s v="WEVERTON DA SILVA SANTOS"/>
    <s v="TECNICO DE REDE"/>
    <s v="R$ 1.822,55"/>
    <n v="1209.25"/>
    <n v="1489.95"/>
    <n v="859.91"/>
    <m/>
    <s v="21/06/2027"/>
    <x v="1"/>
    <n v="1730"/>
    <b v="0"/>
    <x v="5"/>
    <x v="2"/>
    <s v="ATIVO"/>
    <s v="14011"/>
  </r>
  <r>
    <x v="1638"/>
    <x v="5"/>
    <s v="LEVE"/>
    <n v="2023"/>
    <x v="0"/>
    <x v="11"/>
    <s v="NORTE"/>
    <s v="ALEX CASCAES DO ESPIRITO SANTO"/>
    <s v="INSTALADOR E REPARADOR DE FO"/>
    <s v="R$ 1.803,35"/>
    <n v="1430.98"/>
    <n v="1688.48"/>
    <n v="659.99"/>
    <m/>
    <s v="24/08/2026"/>
    <x v="1"/>
    <n v="1803.35"/>
    <b v="0"/>
    <x v="3"/>
    <x v="3"/>
    <s v="ATIVO"/>
    <s v="11011"/>
  </r>
  <r>
    <x v="1639"/>
    <x v="5"/>
    <s v="LEVE"/>
    <n v="2023"/>
    <x v="0"/>
    <x v="11"/>
    <s v="NORTE"/>
    <s v="-"/>
    <s v="-"/>
    <s v="R$ 1.803,35"/>
    <n v="376.9"/>
    <n v="1687.96"/>
    <n v="479.99"/>
    <m/>
    <s v="24/08/2026"/>
    <x v="1"/>
    <n v="1803.35"/>
    <b v="0"/>
    <x v="3"/>
    <x v="3"/>
    <s v="MANUTENÇÃO"/>
    <s v=""/>
  </r>
  <r>
    <x v="1640"/>
    <x v="5"/>
    <s v="LEVE"/>
    <n v="2025"/>
    <x v="0"/>
    <x v="11"/>
    <s v="NORTE"/>
    <s v="NATANAEL PRAIA GUEDES"/>
    <s v="INSTALADOR E REPARADOR DE FO"/>
    <s v="R$ 1.822,55"/>
    <n v="1220"/>
    <n v="1488.4099999999999"/>
    <n v="932.81999999999994"/>
    <m/>
    <s v="21/06/2027"/>
    <x v="1"/>
    <n v="1730"/>
    <b v="0"/>
    <x v="5"/>
    <x v="2"/>
    <s v="ATIVO"/>
    <s v="11011"/>
  </r>
  <r>
    <x v="1641"/>
    <x v="5"/>
    <s v="LEVE"/>
    <n v="2023"/>
    <x v="0"/>
    <x v="11"/>
    <s v="NORTE"/>
    <s v="SATEC"/>
    <s v="PARCEIRO"/>
    <s v="R$ 1.803,35"/>
    <n v="1188.46"/>
    <n v="1174.69"/>
    <n v="0"/>
    <m/>
    <s v="24/08/2026"/>
    <x v="1"/>
    <n v="1803.35"/>
    <b v="0"/>
    <x v="3"/>
    <x v="3"/>
    <s v="ATIVO"/>
    <s v="15031"/>
  </r>
  <r>
    <x v="1642"/>
    <x v="5"/>
    <s v="LEVE"/>
    <n v="2025"/>
    <x v="0"/>
    <x v="11"/>
    <s v="NORTE"/>
    <s v="DOUGLAS JHONATHAN BARBOSA DOS SANTOS"/>
    <s v="INSTALADOR E REPARADOR DE FO"/>
    <s v="R$ 1.822,55"/>
    <n v="1749.99"/>
    <n v="2011.97"/>
    <n v="687.40000000000009"/>
    <m/>
    <s v="08/06/2027"/>
    <x v="1"/>
    <n v="1730"/>
    <b v="0"/>
    <x v="5"/>
    <x v="2"/>
    <s v="ATIVO"/>
    <s v="11011"/>
  </r>
  <r>
    <x v="1643"/>
    <x v="5"/>
    <s v="LEVE"/>
    <n v="2023"/>
    <x v="0"/>
    <x v="11"/>
    <s v="NORTE"/>
    <s v="CASA CLIENTE VIVO MANAUS"/>
    <s v="PARCEIRO"/>
    <s v="R$ 1.803,35"/>
    <n v="1579.68"/>
    <n v="1283.51"/>
    <n v="899.84"/>
    <m/>
    <s v="19/08/2026"/>
    <x v="1"/>
    <n v="1803.35"/>
    <b v="0"/>
    <x v="3"/>
    <x v="3"/>
    <s v="MANUTENÇÃO"/>
    <s v="11015"/>
  </r>
  <r>
    <x v="1644"/>
    <x v="5"/>
    <s v="LEVE"/>
    <n v="2025"/>
    <x v="0"/>
    <x v="11"/>
    <s v="NORTE"/>
    <s v="MATEUS PEREIRA OLIVEIRA"/>
    <s v="INSTALADOR E REPARADOR DE FO"/>
    <s v="R$ 1.822,55"/>
    <n v="1504.9"/>
    <n v="1630.07"/>
    <n v="807.99"/>
    <m/>
    <s v="08/06/2027"/>
    <x v="1"/>
    <n v="1730"/>
    <b v="0"/>
    <x v="5"/>
    <x v="2"/>
    <s v="ATIVO"/>
    <s v="11011"/>
  </r>
  <r>
    <x v="1645"/>
    <x v="5"/>
    <s v="LEVE"/>
    <n v="2023"/>
    <x v="0"/>
    <x v="11"/>
    <s v="NORTE"/>
    <s v="WELITON DE AGUIAR RODRIGUES"/>
    <s v="INSTALADOR E REPARADOR DE FO"/>
    <s v="R$ 1.806,47"/>
    <n v="1536.8200000000002"/>
    <n v="1999.51"/>
    <n v="728.11"/>
    <m/>
    <s v="28/09/2026"/>
    <x v="1"/>
    <n v="1806.47"/>
    <b v="0"/>
    <x v="2"/>
    <x v="3"/>
    <s v="ATIVO"/>
    <s v="11011"/>
  </r>
  <r>
    <x v="1646"/>
    <x v="5"/>
    <s v="LEVE"/>
    <n v="2023"/>
    <x v="0"/>
    <x v="11"/>
    <s v="NORTE"/>
    <s v="GABRIEL REIS DE LIMA"/>
    <s v="INSTALADOR E REPARADOR DE FO"/>
    <s v="R$ 1.803,35"/>
    <n v="1130.3"/>
    <n v="1452.8999999999999"/>
    <n v="324.82"/>
    <m/>
    <s v="26/08/2026"/>
    <x v="1"/>
    <n v="1803.35"/>
    <b v="0"/>
    <x v="3"/>
    <x v="3"/>
    <s v="ATIVO"/>
    <s v="11011"/>
  </r>
  <r>
    <x v="1647"/>
    <x v="5"/>
    <s v="LEVE"/>
    <n v="2024"/>
    <x v="0"/>
    <x v="11"/>
    <s v="NORTE"/>
    <s v="CASA CLIENTE VIVO MANAUS"/>
    <s v="PARCEIRO"/>
    <s v="R$ 1.822,03"/>
    <n v="1568.71"/>
    <n v="1745.57"/>
    <n v="759.83"/>
    <m/>
    <s v="30/05/2027"/>
    <x v="1"/>
    <n v="1822.03"/>
    <b v="0"/>
    <x v="4"/>
    <x v="2"/>
    <s v="MANUTENÇÃO"/>
    <s v="11015"/>
  </r>
  <r>
    <x v="1648"/>
    <x v="5"/>
    <s v="LEVE"/>
    <n v="2023"/>
    <x v="0"/>
    <x v="11"/>
    <s v="NORTE"/>
    <s v="MOISES CAMPOS NUNES"/>
    <s v="INSTALADOR E REPARADOR DE FO"/>
    <s v="R$ 1.803,35"/>
    <n v="1132.26"/>
    <n v="489.11"/>
    <n v="600"/>
    <m/>
    <s v="19/08/2026"/>
    <x v="1"/>
    <n v="1803.35"/>
    <b v="0"/>
    <x v="3"/>
    <x v="3"/>
    <s v="ATIVO"/>
    <s v="11011"/>
  </r>
  <r>
    <x v="1649"/>
    <x v="5"/>
    <s v="LEVE"/>
    <n v="2025"/>
    <x v="0"/>
    <x v="11"/>
    <s v="NORTE"/>
    <s v="KELVEM RUBENS CARDOSO DA SILVA"/>
    <s v="INSTALADOR E REPARADOR DE FO"/>
    <s v="R$ 1.822,55"/>
    <n v="1166.1199999999999"/>
    <n v="1298.2"/>
    <n v="629.95000000000005"/>
    <m/>
    <s v="21/06/2027"/>
    <x v="1"/>
    <n v="1730"/>
    <b v="0"/>
    <x v="5"/>
    <x v="2"/>
    <s v="ATIVO"/>
    <s v="11011"/>
  </r>
  <r>
    <x v="1650"/>
    <x v="5"/>
    <s v="LEVE"/>
    <n v="2023"/>
    <x v="1"/>
    <x v="11"/>
    <s v="NORTE"/>
    <s v="NEY ANDRADE NUNES"/>
    <s v="TECNICO DE FIBRA OPTICA I"/>
    <s v="R$ 1.897,35"/>
    <n v="1358.88"/>
    <n v="1659.08"/>
    <n v="560"/>
    <m/>
    <s v="02/03/2026"/>
    <x v="3"/>
    <n v="1897.35"/>
    <b v="0"/>
    <x v="8"/>
    <x v="3"/>
    <s v="ATIVO"/>
    <s v="11021"/>
  </r>
  <r>
    <x v="1651"/>
    <x v="5"/>
    <s v="LEVE"/>
    <n v="2025"/>
    <x v="1"/>
    <x v="11"/>
    <s v="NORTE"/>
    <s v="MOISES DE SOUZA E SOUZA"/>
    <s v="INSTALADOR E REPARADOR DE FO"/>
    <s v="R$ 1.933,44"/>
    <n v="1439.89"/>
    <n v="1899.15"/>
    <n v="859.96"/>
    <m/>
    <s v="02/08/2028"/>
    <x v="1"/>
    <n v="1933.44"/>
    <b v="0"/>
    <x v="3"/>
    <x v="5"/>
    <s v="ATIVO"/>
    <s v="11011"/>
  </r>
  <r>
    <x v="1652"/>
    <x v="23"/>
    <s v="LEVE"/>
    <n v="2012"/>
    <x v="2"/>
    <x v="11"/>
    <s v="NORTE"/>
    <s v="ELIZABETE SANTOS DA COSTA"/>
    <s v="SUPERVISOR DE FROTA"/>
    <s v="R$ 750,00"/>
    <n v="430"/>
    <n v="229.99"/>
    <n v="200"/>
    <m/>
    <s v="01/01/2030"/>
    <x v="1"/>
    <n v="750"/>
    <b v="0"/>
    <x v="1"/>
    <x v="1"/>
    <s v="ATIVO"/>
    <s v="99628"/>
  </r>
  <r>
    <x v="1653"/>
    <x v="5"/>
    <s v="LEVE"/>
    <n v="2025"/>
    <x v="1"/>
    <x v="11"/>
    <s v="NORTE"/>
    <s v="LAZARO MATOS RODRIGUES"/>
    <s v="INSTALADOR E REPARADOR DE FO"/>
    <s v="R$ 1.933,44"/>
    <n v="1417.22"/>
    <n v="1640.37"/>
    <n v="629.98"/>
    <m/>
    <s v="07/08/2028"/>
    <x v="1"/>
    <n v="1933.44"/>
    <b v="0"/>
    <x v="3"/>
    <x v="5"/>
    <s v="ATIVO"/>
    <s v="11011"/>
  </r>
  <r>
    <x v="1654"/>
    <x v="5"/>
    <s v="LEVE"/>
    <n v="2024"/>
    <x v="0"/>
    <x v="11"/>
    <s v="NORTE"/>
    <s v="ALEXANDRE MELO BONIFACIO"/>
    <s v="INSTALADOR E REPARADOR DE FO"/>
    <s v="R$ 1.730,00"/>
    <n v="1585.84"/>
    <n v="1183.08"/>
    <n v="934.77"/>
    <m/>
    <s v="13/10/2026"/>
    <x v="1"/>
    <n v="1730"/>
    <b v="0"/>
    <x v="12"/>
    <x v="3"/>
    <s v="ATIVO"/>
    <s v="11011"/>
  </r>
  <r>
    <x v="1655"/>
    <x v="5"/>
    <s v="LEVE"/>
    <n v="2023"/>
    <x v="0"/>
    <x v="11"/>
    <s v="NORTE"/>
    <s v="CASA CLIENTE VIVO MANAUS"/>
    <s v="PARCEIRO"/>
    <s v="R$ 1.803,35"/>
    <n v="1433.91"/>
    <n v="1359.18"/>
    <n v="0"/>
    <m/>
    <s v="26/08/2026"/>
    <x v="1"/>
    <n v="1803.35"/>
    <b v="0"/>
    <x v="3"/>
    <x v="3"/>
    <s v="MANUTENÇÃO"/>
    <s v="11015"/>
  </r>
  <r>
    <x v="1656"/>
    <x v="49"/>
    <s v="LEVE"/>
    <n v="2019"/>
    <x v="2"/>
    <x v="8"/>
    <s v="SUL"/>
    <s v="DAVID VIEIRA MAIA"/>
    <s v="COORDENADOR DE OPERACAO I"/>
    <s v="R$ 918,00"/>
    <n v="1355.41"/>
    <n v="2143.1400000000003"/>
    <n v="899.83999999999992"/>
    <m/>
    <s v="01/01/2030"/>
    <x v="1"/>
    <n v="918"/>
    <b v="0"/>
    <x v="1"/>
    <x v="1"/>
    <s v="ATIVO"/>
    <s v="19015"/>
  </r>
  <r>
    <x v="1657"/>
    <x v="5"/>
    <s v="LEVE"/>
    <n v="2024"/>
    <x v="0"/>
    <x v="11"/>
    <s v="NORTE"/>
    <s v="HALLAM RODRIGO ALMEIDA EICH"/>
    <s v="SUPERVISOR DE OPERACAO"/>
    <s v="R$ 1.822,03"/>
    <n v="1247.8"/>
    <n v="1359.0700000000002"/>
    <n v="686.85"/>
    <m/>
    <s v="30/05/2027"/>
    <x v="1"/>
    <n v="1822.03"/>
    <b v="0"/>
    <x v="4"/>
    <x v="2"/>
    <s v="ATIVO"/>
    <s v="11015"/>
  </r>
  <r>
    <x v="1658"/>
    <x v="5"/>
    <s v="LEVE"/>
    <n v="2022"/>
    <x v="0"/>
    <x v="11"/>
    <s v="NORTE"/>
    <s v="SATEC"/>
    <s v="PARCEIRO"/>
    <s v="R$ 1.970,00"/>
    <s v=""/>
    <s v=""/>
    <s v=""/>
    <m/>
    <s v="15/09/2024"/>
    <x v="3"/>
    <n v="1313.33"/>
    <b v="0"/>
    <x v="2"/>
    <x v="7"/>
    <s v="ATIVO"/>
    <s v="15031"/>
  </r>
  <r>
    <x v="1659"/>
    <x v="5"/>
    <s v="LEVE"/>
    <n v="2023"/>
    <x v="0"/>
    <x v="11"/>
    <s v="NORTE"/>
    <s v="IZOFRAN MUNIZ DE SOUZA"/>
    <s v="INSTALADOR E REPARADOR DE FO"/>
    <s v="R$ 1.803,35"/>
    <n v="1613.6100000000001"/>
    <n v="1817.7800000000002"/>
    <n v="943.29000000000008"/>
    <m/>
    <s v="24/08/2026"/>
    <x v="1"/>
    <n v="1803.35"/>
    <b v="0"/>
    <x v="3"/>
    <x v="3"/>
    <s v="ATIVO"/>
    <s v="11011"/>
  </r>
  <r>
    <x v="1660"/>
    <x v="5"/>
    <s v="LEVE"/>
    <n v="2025"/>
    <x v="0"/>
    <x v="11"/>
    <s v="NORTE"/>
    <s v="DEVANEI DA COSTA MAFRA"/>
    <s v="INSTALADOR E REPARADOR DE FO"/>
    <s v="R$ 1.822,55"/>
    <n v="1479.17"/>
    <n v="1764.13"/>
    <n v="799"/>
    <m/>
    <s v="08/06/2027"/>
    <x v="1"/>
    <n v="1730"/>
    <b v="0"/>
    <x v="5"/>
    <x v="2"/>
    <s v="ATIVO"/>
    <s v="11011"/>
  </r>
  <r>
    <x v="1661"/>
    <x v="16"/>
    <s v="LEVE"/>
    <n v="2024"/>
    <x v="1"/>
    <x v="11"/>
    <s v="NORTE"/>
    <s v="KLERCIO CHARLES SILVA DE CASTRO"/>
    <s v="SUPERVISOR DE OPERACAO"/>
    <s v="R$ 2.021,42"/>
    <n v="1189.9100000000001"/>
    <n v="1544.57"/>
    <n v="740.04"/>
    <m/>
    <s v="29/11/2026"/>
    <x v="1"/>
    <n v="2021.42"/>
    <b v="0"/>
    <x v="10"/>
    <x v="3"/>
    <s v="ATIVO"/>
    <s v="11015"/>
  </r>
  <r>
    <x v="1662"/>
    <x v="5"/>
    <s v="LEVE"/>
    <n v="2022"/>
    <x v="0"/>
    <x v="11"/>
    <s v="NORTE"/>
    <s v="SATEC"/>
    <s v="PARCEIRO"/>
    <s v="R$ 1.970,00"/>
    <s v=""/>
    <s v=""/>
    <s v=""/>
    <m/>
    <s v="15/09/2024"/>
    <x v="3"/>
    <n v="1313.33"/>
    <b v="0"/>
    <x v="2"/>
    <x v="7"/>
    <s v="ATIVO"/>
    <s v="15031"/>
  </r>
  <r>
    <x v="1663"/>
    <x v="5"/>
    <s v="LEVE"/>
    <n v="2022"/>
    <x v="0"/>
    <x v="11"/>
    <s v="NORTE"/>
    <s v="SATEC"/>
    <s v="PARCEIRO"/>
    <s v="R$ 1.970,00"/>
    <s v=""/>
    <s v=""/>
    <s v=""/>
    <m/>
    <s v="29/09/2024"/>
    <x v="3"/>
    <n v="1313.33"/>
    <b v="0"/>
    <x v="2"/>
    <x v="7"/>
    <s v="ATIVO"/>
    <s v="15031"/>
  </r>
  <r>
    <x v="1664"/>
    <x v="5"/>
    <s v="LEVE"/>
    <n v="2023"/>
    <x v="1"/>
    <x v="11"/>
    <s v="NORTE"/>
    <s v="RICARDO ARAUJO FERNANDES"/>
    <s v="INSTALADOR E REPARADOR DE FO"/>
    <s v="R$ 1.898,47"/>
    <n v="1435.83"/>
    <n v="1642.75"/>
    <n v="1136.78"/>
    <m/>
    <s v="08/03/2026"/>
    <x v="3"/>
    <n v="1898.47"/>
    <b v="0"/>
    <x v="8"/>
    <x v="3"/>
    <s v="ATIVO"/>
    <s v="11011"/>
  </r>
  <r>
    <x v="1665"/>
    <x v="5"/>
    <s v="LEVE"/>
    <n v="2025"/>
    <x v="0"/>
    <x v="11"/>
    <s v="NORTE"/>
    <s v="JHEYVEL XAVIER BRAVO"/>
    <s v="INSTALADOR E REPARADOR DE FO"/>
    <s v="R$ 1.822,55"/>
    <n v="1439.19"/>
    <n v="1789.95"/>
    <n v="459.99"/>
    <m/>
    <s v="08/06/2027"/>
    <x v="1"/>
    <n v="1730"/>
    <b v="0"/>
    <x v="5"/>
    <x v="2"/>
    <s v="ATIVO"/>
    <s v="11011"/>
  </r>
  <r>
    <x v="1666"/>
    <x v="5"/>
    <s v="LEVE"/>
    <n v="2024"/>
    <x v="0"/>
    <x v="11"/>
    <s v="NORTE"/>
    <s v="ANDREI AGUIAR SOARES"/>
    <s v="INSTALADOR E REPARADOR DE FO"/>
    <s v="R$ 1.822,55"/>
    <n v="1236.7199999999998"/>
    <n v="1540"/>
    <n v="734.57999999999993"/>
    <m/>
    <s v="27/06/2027"/>
    <x v="1"/>
    <n v="1730"/>
    <b v="0"/>
    <x v="5"/>
    <x v="2"/>
    <s v="ATIVO"/>
    <s v="11011"/>
  </r>
  <r>
    <x v="1667"/>
    <x v="5"/>
    <s v="LEVE"/>
    <n v="2025"/>
    <x v="1"/>
    <x v="11"/>
    <s v="NORTE"/>
    <s v="KLINSMANN ALECRIM DE ANDRADE"/>
    <s v="INSTALADOR E REPARADOR DE FO"/>
    <s v="R$ 1.832,60"/>
    <n v="1709.8500000000001"/>
    <n v="2058.75"/>
    <n v="879.95"/>
    <m/>
    <s v="07/06/2027"/>
    <x v="1"/>
    <n v="1832.6"/>
    <b v="0"/>
    <x v="5"/>
    <x v="2"/>
    <s v="ATIVO"/>
    <s v="11011"/>
  </r>
  <r>
    <x v="1668"/>
    <x v="5"/>
    <s v="LEVE"/>
    <n v="2025"/>
    <x v="1"/>
    <x v="11"/>
    <s v="NORTE"/>
    <s v="JULIO CESAR SEIXAS SILVA"/>
    <s v="INSTALADOR E REPARADOR DE FO"/>
    <s v="R$ 1.933,44"/>
    <n v="1079.04"/>
    <n v="1259.96"/>
    <n v="751.37"/>
    <m/>
    <s v="07/08/2028"/>
    <x v="1"/>
    <n v="1933.44"/>
    <b v="0"/>
    <x v="3"/>
    <x v="5"/>
    <s v="ATIVO"/>
    <s v="14011"/>
  </r>
  <r>
    <x v="1669"/>
    <x v="5"/>
    <s v="LEVE"/>
    <n v="2025"/>
    <x v="0"/>
    <x v="11"/>
    <s v="NORTE"/>
    <s v="SALIM ANDRADE DA COSTA"/>
    <s v="INSTALADOR E REPARADOR DE FO"/>
    <s v="R$ 1.822,03"/>
    <n v="1079.96"/>
    <n v="1329.99"/>
    <n v="460"/>
    <m/>
    <s v="31/05/2027"/>
    <x v="1"/>
    <n v="1822.03"/>
    <b v="0"/>
    <x v="4"/>
    <x v="2"/>
    <s v="ATIVO"/>
    <s v="11011"/>
  </r>
  <r>
    <x v="1670"/>
    <x v="25"/>
    <s v="UTILITARIO"/>
    <n v="2024"/>
    <x v="1"/>
    <x v="11"/>
    <s v="NORTE"/>
    <s v="CAIO DANESSON DE JESUS ROCHA"/>
    <s v="TECNICO DE FIBRA OPTICA I"/>
    <s v="R$ 2.559,17"/>
    <n v="980.96"/>
    <n v="1305.92"/>
    <n v="728.54"/>
    <m/>
    <s v="07/08/2027"/>
    <x v="1"/>
    <n v="2559.17"/>
    <b v="0"/>
    <x v="3"/>
    <x v="2"/>
    <s v="ATIVO"/>
    <s v="11031"/>
  </r>
  <r>
    <x v="1671"/>
    <x v="77"/>
    <m/>
    <m/>
    <x v="9"/>
    <x v="17"/>
    <m/>
    <m/>
    <m/>
    <m/>
    <m/>
    <m/>
    <m/>
    <m/>
    <m/>
    <x v="4"/>
    <m/>
    <m/>
    <x v="14"/>
    <x v="8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2">
  <r>
    <x v="0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2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3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4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5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"/>
    <s v="SAVEIRO"/>
    <s v="UTILITARIO"/>
    <n v="2026"/>
    <s v="MOVIDA"/>
    <s v="RS"/>
    <s v="SUL"/>
    <x v="0"/>
    <x v="0"/>
    <s v="R$ 2.026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1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2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3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4"/>
    <s v="SAVEIRO"/>
    <s v="UTILITARIO"/>
    <n v="2026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5"/>
    <s v="SAVEIRO"/>
    <s v="UTILITARIO"/>
    <n v="2025"/>
    <s v="MOVIDA"/>
    <s v="RS"/>
    <s v="SUL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6"/>
    <s v="HILUX"/>
    <s v="4X4"/>
    <n v="2025"/>
    <s v="MOVIDA"/>
    <s v="PR"/>
    <s v="SUL"/>
    <x v="0"/>
    <x v="0"/>
    <s v="R$ 0,00"/>
    <n v="0"/>
    <n v="0"/>
    <n v="428"/>
    <m/>
    <e v="#N/A"/>
    <e v="#N/A"/>
    <e v="#N/A"/>
    <e v="#N/A"/>
    <e v="#N/A"/>
    <s v="-"/>
    <s v="PATIO"/>
    <s v=""/>
    <n v="0"/>
    <n v="0"/>
    <n v="428"/>
    <n v="214"/>
  </r>
  <r>
    <x v="17"/>
    <s v="SAVEIRO"/>
    <s v="UTILITARIO"/>
    <n v="2025"/>
    <s v="MOVIDA"/>
    <s v="PR"/>
    <s v="SUL"/>
    <x v="1"/>
    <x v="1"/>
    <s v="R$ 0,00"/>
    <n v="0"/>
    <n v="0"/>
    <n v="311.37"/>
    <m/>
    <e v="#N/A"/>
    <e v="#N/A"/>
    <e v="#N/A"/>
    <e v="#N/A"/>
    <e v="#N/A"/>
    <s v="-"/>
    <s v="ATIVO"/>
    <s v="12081"/>
    <n v="26196"/>
    <s v="TIM MOVEL"/>
    <n v="311.37"/>
    <n v="155.685"/>
  </r>
  <r>
    <x v="18"/>
    <s v="SAVEIRO"/>
    <s v="UTILITARIO"/>
    <n v="2025"/>
    <s v="MOVIDA"/>
    <s v="PR"/>
    <s v="SUL"/>
    <x v="2"/>
    <x v="2"/>
    <s v="R$ 0,00"/>
    <n v="0"/>
    <n v="0"/>
    <n v="250.11"/>
    <m/>
    <e v="#N/A"/>
    <e v="#N/A"/>
    <e v="#N/A"/>
    <e v="#N/A"/>
    <e v="#N/A"/>
    <s v="-"/>
    <s v="ATIVO"/>
    <s v="12081"/>
    <n v="26010"/>
    <s v="TIM MOVEL"/>
    <n v="250.11"/>
    <n v="125.05500000000001"/>
  </r>
  <r>
    <x v="19"/>
    <s v="SAVEIRO"/>
    <s v="UTILITARIO"/>
    <n v="2025"/>
    <s v="MOVIDA"/>
    <s v="PR"/>
    <s v="SUL"/>
    <x v="3"/>
    <x v="3"/>
    <s v="R$ 0,00"/>
    <n v="0"/>
    <n v="0"/>
    <n v="285"/>
    <m/>
    <e v="#N/A"/>
    <e v="#N/A"/>
    <e v="#N/A"/>
    <e v="#N/A"/>
    <e v="#N/A"/>
    <s v="-"/>
    <s v="ATIVO"/>
    <s v="12081"/>
    <n v="31292"/>
    <s v="TIM MOVEL"/>
    <n v="285"/>
    <n v="142.5"/>
  </r>
  <r>
    <x v="20"/>
    <s v="SAVEIRO"/>
    <s v="UTILITARIO"/>
    <n v="2025"/>
    <s v="MOVIDA"/>
    <s v="RS"/>
    <s v="SUL"/>
    <x v="4"/>
    <x v="4"/>
    <s v="R$ 0,00"/>
    <n v="0"/>
    <n v="0"/>
    <n v="289.95999999999998"/>
    <m/>
    <e v="#N/A"/>
    <e v="#N/A"/>
    <e v="#N/A"/>
    <e v="#N/A"/>
    <e v="#N/A"/>
    <s v="-"/>
    <s v="ATIVO"/>
    <s v="12081"/>
    <n v="31001"/>
    <s v="TIM MOVEL"/>
    <n v="289.95999999999998"/>
    <n v="144.97999999999999"/>
  </r>
  <r>
    <x v="21"/>
    <s v="ARGO"/>
    <s v="LEVE"/>
    <n v="2025"/>
    <s v="LOCALIZA"/>
    <s v="SP"/>
    <s v="SUDESTE"/>
    <x v="5"/>
    <x v="5"/>
    <s v="R$ 0,00"/>
    <s v=""/>
    <s v=""/>
    <s v=""/>
    <m/>
    <e v="#N/A"/>
    <e v="#N/A"/>
    <e v="#N/A"/>
    <e v="#N/A"/>
    <e v="#N/A"/>
    <s v="-"/>
    <s v="ATIVO"/>
    <s v="11015"/>
    <n v="35001"/>
    <s v="VIVO"/>
    <n v="0"/>
    <s v="-"/>
  </r>
  <r>
    <x v="22"/>
    <s v="SAVEIRO"/>
    <s v="UTILITARIO"/>
    <n v="2025"/>
    <s v="MOVIDA"/>
    <s v="PR"/>
    <s v="SUL"/>
    <x v="6"/>
    <x v="4"/>
    <s v="R$ 0,00"/>
    <n v="0"/>
    <n v="0"/>
    <n v="389.45"/>
    <m/>
    <e v="#N/A"/>
    <e v="#N/A"/>
    <e v="#N/A"/>
    <e v="#N/A"/>
    <e v="#N/A"/>
    <s v="-"/>
    <s v="ATIVO"/>
    <s v="12081"/>
    <n v="26387"/>
    <s v="TIM MOVEL"/>
    <n v="389.45"/>
    <n v="194.72499999999999"/>
  </r>
  <r>
    <x v="23"/>
    <s v="HB20"/>
    <s v="LEVE"/>
    <n v="2025"/>
    <s v="LOCALIZA"/>
    <s v="SP"/>
    <s v="SUDESTE"/>
    <x v="7"/>
    <x v="6"/>
    <s v="R$ 0,00"/>
    <s v=""/>
    <s v=""/>
    <s v=""/>
    <m/>
    <e v="#N/A"/>
    <e v="#N/A"/>
    <e v="#N/A"/>
    <e v="#N/A"/>
    <e v="#N/A"/>
    <s v="-"/>
    <s v="ATIVO"/>
    <s v="99678"/>
    <n v="35001"/>
    <s v="ADMINISTRATIVO"/>
    <n v="0"/>
    <s v="-"/>
  </r>
  <r>
    <x v="24"/>
    <s v="SAVEIRO"/>
    <s v="UTILITARIO"/>
    <n v="2025"/>
    <s v="MOVIDA"/>
    <s v="TO"/>
    <s v="NORTE"/>
    <x v="8"/>
    <x v="2"/>
    <s v="R$ 0,00"/>
    <n v="0"/>
    <n v="0"/>
    <n v="229.99"/>
    <m/>
    <e v="#N/A"/>
    <e v="#N/A"/>
    <e v="#N/A"/>
    <e v="#N/A"/>
    <e v="#N/A"/>
    <s v="-"/>
    <s v="ATIVO"/>
    <s v="12081"/>
    <n v="37133"/>
    <s v="TIM MOVEL"/>
    <n v="229.99"/>
    <n v="114.995"/>
  </r>
  <r>
    <x v="25"/>
    <s v="FIORINO"/>
    <s v="UTILITARIO"/>
    <n v="2025"/>
    <s v="LOCALIZA"/>
    <s v="TO"/>
    <s v="NORTE"/>
    <x v="0"/>
    <x v="0"/>
    <s v="R$ 0,00"/>
    <n v="0"/>
    <n v="0"/>
    <n v="229.99"/>
    <m/>
    <e v="#N/A"/>
    <e v="#N/A"/>
    <e v="#N/A"/>
    <e v="#N/A"/>
    <e v="#N/A"/>
    <s v="-"/>
    <s v="PATIO"/>
    <s v=""/>
    <n v="0"/>
    <n v="0"/>
    <n v="229.99"/>
    <n v="114.995"/>
  </r>
  <r>
    <x v="26"/>
    <s v="HILUX"/>
    <s v="4X4"/>
    <n v="2025"/>
    <s v="MOVIDA"/>
    <s v="MS"/>
    <s v="CENTRO OESTE"/>
    <x v="9"/>
    <x v="2"/>
    <s v="R$ 0,00"/>
    <n v="0"/>
    <n v="0"/>
    <n v="565.89"/>
    <m/>
    <e v="#N/A"/>
    <e v="#N/A"/>
    <e v="#N/A"/>
    <e v="#N/A"/>
    <e v="#N/A"/>
    <s v="-"/>
    <s v="ATIVO"/>
    <s v="12081"/>
    <n v="22020"/>
    <s v="TIM MOVEL"/>
    <n v="565.89"/>
    <n v="282.94499999999999"/>
  </r>
  <r>
    <x v="27"/>
    <s v="HILUX"/>
    <s v="4X4"/>
    <n v="2025"/>
    <s v="MOVIDA"/>
    <s v="TO"/>
    <s v="NORTE"/>
    <x v="10"/>
    <x v="2"/>
    <s v="R$ 0,00"/>
    <n v="0"/>
    <n v="0"/>
    <n v="300"/>
    <m/>
    <e v="#N/A"/>
    <e v="#N/A"/>
    <e v="#N/A"/>
    <e v="#N/A"/>
    <e v="#N/A"/>
    <s v="-"/>
    <s v="ATIVO"/>
    <s v="12081"/>
    <n v="37133"/>
    <s v="TIM MOVEL"/>
    <n v="300"/>
    <n v="150"/>
  </r>
  <r>
    <x v="28"/>
    <s v="MOBI"/>
    <s v="LEVE"/>
    <n v="2025"/>
    <s v="MOVIDA"/>
    <s v="RO"/>
    <s v="NORTE"/>
    <x v="11"/>
    <x v="7"/>
    <s v="R$ 0,00"/>
    <n v="0"/>
    <n v="0"/>
    <n v="460"/>
    <m/>
    <e v="#N/A"/>
    <e v="#N/A"/>
    <e v="#N/A"/>
    <e v="#N/A"/>
    <e v="#N/A"/>
    <s v="-"/>
    <s v="ATIVO"/>
    <s v="12081"/>
    <n v="32017"/>
    <s v="TIM MOVEL"/>
    <n v="460"/>
    <n v="230"/>
  </r>
  <r>
    <x v="29"/>
    <s v="L200"/>
    <s v="4X4"/>
    <n v="2014"/>
    <s v="PARTICULAR"/>
    <s v="RS"/>
    <s v="SUL"/>
    <x v="12"/>
    <x v="4"/>
    <s v="R$ 2.791,00"/>
    <n v="0"/>
    <n v="0"/>
    <n v="636.96"/>
    <m/>
    <e v="#N/A"/>
    <e v="#N/A"/>
    <e v="#N/A"/>
    <e v="#N/A"/>
    <e v="#N/A"/>
    <s v="-"/>
    <s v="ATIVO"/>
    <s v="12081"/>
    <n v="31288"/>
    <s v="TIM MOVEL"/>
    <n v="636.96"/>
    <n v="318.48"/>
  </r>
  <r>
    <x v="30"/>
    <n v="207"/>
    <s v="LEVE"/>
    <n v="2009"/>
    <s v="PARTICULAR"/>
    <s v="PR"/>
    <s v="SUL"/>
    <x v="13"/>
    <x v="8"/>
    <s v="R$ 972,00"/>
    <n v="0"/>
    <n v="0"/>
    <n v="250"/>
    <m/>
    <e v="#N/A"/>
    <e v="#N/A"/>
    <e v="#N/A"/>
    <e v="#N/A"/>
    <e v="#N/A"/>
    <s v="-"/>
    <s v="ATIVO"/>
    <s v="12075"/>
    <n v="26001"/>
    <s v="TIM"/>
    <n v="250"/>
    <n v="125"/>
  </r>
  <r>
    <x v="31"/>
    <s v="FOCUS"/>
    <s v="LEVE"/>
    <n v="2015"/>
    <s v="PARTICULAR"/>
    <s v="PR"/>
    <s v="SUL"/>
    <x v="14"/>
    <x v="9"/>
    <s v="R$ 972,00"/>
    <n v="0"/>
    <n v="0"/>
    <n v="295.54000000000002"/>
    <m/>
    <e v="#N/A"/>
    <e v="#N/A"/>
    <e v="#N/A"/>
    <e v="#N/A"/>
    <e v="#N/A"/>
    <s v="-"/>
    <s v="ATIVO"/>
    <s v="17075"/>
    <n v="26002"/>
    <s v="LIGGA"/>
    <n v="295.54000000000002"/>
    <n v="147.77000000000001"/>
  </r>
  <r>
    <x v="32"/>
    <s v="SAVEIRO"/>
    <s v="UTILITARIO"/>
    <n v="2025"/>
    <s v="MOVIDA"/>
    <s v="PR"/>
    <s v="SUL"/>
    <x v="15"/>
    <x v="2"/>
    <s v="R$ 0,00"/>
    <n v="0"/>
    <n v="0"/>
    <n v="570.05999999999995"/>
    <m/>
    <e v="#N/A"/>
    <e v="#N/A"/>
    <e v="#N/A"/>
    <e v="#N/A"/>
    <e v="#N/A"/>
    <s v="-"/>
    <s v="ATIVO"/>
    <s v="12085"/>
    <n v="26001"/>
    <s v="TIM MOVEL"/>
    <n v="570.05999999999995"/>
    <n v="285.02999999999997"/>
  </r>
  <r>
    <x v="33"/>
    <s v="HILUX"/>
    <s v="4X4"/>
    <n v="2025"/>
    <s v="MOVIDA"/>
    <s v="RO"/>
    <s v="NORTE"/>
    <x v="16"/>
    <x v="7"/>
    <s v="R$ 0,00"/>
    <n v="0"/>
    <n v="0"/>
    <n v="963.48"/>
    <m/>
    <e v="#N/A"/>
    <e v="#N/A"/>
    <e v="#N/A"/>
    <e v="#N/A"/>
    <e v="#N/A"/>
    <s v="-"/>
    <s v="ATIVO"/>
    <s v="12081"/>
    <n v="32017"/>
    <s v="TIM MOVEL"/>
    <n v="963.48"/>
    <n v="481.74"/>
  </r>
  <r>
    <x v="34"/>
    <s v="SAVEIRO"/>
    <s v="UTILITARIO"/>
    <n v="2025"/>
    <s v="MOVIDA"/>
    <s v="TO"/>
    <s v="NORTE"/>
    <x v="17"/>
    <x v="2"/>
    <s v="R$ 0,00"/>
    <n v="0"/>
    <n v="0"/>
    <n v="2204.0299999999997"/>
    <m/>
    <e v="#N/A"/>
    <e v="#N/A"/>
    <e v="#N/A"/>
    <e v="#N/A"/>
    <e v="#N/A"/>
    <s v="-"/>
    <s v="ATIVO"/>
    <s v="12081"/>
    <n v="37133"/>
    <s v="TIM MOVEL"/>
    <n v="2204.0299999999997"/>
    <n v="1102.0149999999999"/>
  </r>
  <r>
    <x v="35"/>
    <s v="SAVEIRO"/>
    <s v="UTILITARIO"/>
    <n v="2025"/>
    <s v="MOVIDA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36"/>
    <s v="SAVEIRO"/>
    <s v="UTILITARIO"/>
    <n v="2025"/>
    <s v="MOVIDA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37"/>
    <s v="SAVEIRO"/>
    <s v="UTILITARIO"/>
    <n v="2025"/>
    <s v="MOVIDA"/>
    <s v="GO"/>
    <s v="CENTRO OESTE"/>
    <x v="18"/>
    <x v="4"/>
    <s v="R$ 0,00"/>
    <n v="0"/>
    <n v="0"/>
    <n v="812.26"/>
    <m/>
    <e v="#N/A"/>
    <e v="#N/A"/>
    <e v="#N/A"/>
    <e v="#N/A"/>
    <e v="#N/A"/>
    <s v="-"/>
    <s v="ATIVO"/>
    <s v="12081"/>
    <n v="19019"/>
    <s v="TIM MOVEL"/>
    <n v="812.26"/>
    <n v="406.13"/>
  </r>
  <r>
    <x v="38"/>
    <s v="SAVEIRO"/>
    <s v="UTILITARIO"/>
    <n v="2025"/>
    <s v="MOVIDA"/>
    <s v="GO"/>
    <s v="CENTRO OESTE"/>
    <x v="19"/>
    <x v="7"/>
    <s v="R$ 0,00"/>
    <n v="0"/>
    <n v="0"/>
    <n v="756.15"/>
    <m/>
    <e v="#N/A"/>
    <e v="#N/A"/>
    <e v="#N/A"/>
    <e v="#N/A"/>
    <e v="#N/A"/>
    <s v="-"/>
    <s v="ATIVO"/>
    <s v="12081"/>
    <n v="19019"/>
    <s v="TIM MOVEL"/>
    <n v="756.15"/>
    <n v="378.07499999999999"/>
  </r>
  <r>
    <x v="39"/>
    <s v="SAVEIRO"/>
    <s v="UTILITARIO"/>
    <n v="2025"/>
    <s v="MOVIDA"/>
    <s v="GO"/>
    <s v="CENTRO OESTE"/>
    <x v="20"/>
    <x v="2"/>
    <s v="R$ 0,00"/>
    <n v="0"/>
    <n v="0"/>
    <n v="547.70000000000005"/>
    <m/>
    <e v="#N/A"/>
    <e v="#N/A"/>
    <e v="#N/A"/>
    <e v="#N/A"/>
    <e v="#N/A"/>
    <s v="-"/>
    <s v="ATIVO"/>
    <s v="12081"/>
    <n v="19019"/>
    <s v="TIM MOVEL"/>
    <n v="547.70000000000005"/>
    <n v="273.85000000000002"/>
  </r>
  <r>
    <x v="40"/>
    <s v="SAVEIRO"/>
    <s v="UTILITARIO"/>
    <n v="2025"/>
    <s v="MOVIDA"/>
    <s v="GO"/>
    <s v="CENTRO OESTE"/>
    <x v="21"/>
    <x v="4"/>
    <s v="R$ 0,00"/>
    <n v="0"/>
    <n v="0"/>
    <n v="988.06"/>
    <m/>
    <e v="#N/A"/>
    <e v="#N/A"/>
    <e v="#N/A"/>
    <e v="#N/A"/>
    <e v="#N/A"/>
    <s v="-"/>
    <s v="ATIVO"/>
    <s v="12081"/>
    <n v="19019"/>
    <s v="TIM MOVEL"/>
    <n v="988.06"/>
    <n v="494.03"/>
  </r>
  <r>
    <x v="41"/>
    <s v="SAVEIRO"/>
    <s v="UTILITARIO"/>
    <n v="2025"/>
    <s v="MOVIDA"/>
    <s v="TO"/>
    <s v="NORTE"/>
    <x v="22"/>
    <x v="2"/>
    <s v="R$ 0,00"/>
    <n v="0"/>
    <n v="0"/>
    <n v="1416.98"/>
    <m/>
    <e v="#N/A"/>
    <e v="#N/A"/>
    <e v="#N/A"/>
    <e v="#N/A"/>
    <e v="#N/A"/>
    <s v="-"/>
    <s v="ATIVO"/>
    <s v="12081"/>
    <n v="37133"/>
    <s v="TIM MOVEL"/>
    <n v="1416.98"/>
    <n v="708.49"/>
  </r>
  <r>
    <x v="42"/>
    <s v="HILUX"/>
    <s v="4X4"/>
    <n v="2025"/>
    <s v="MOVIDA"/>
    <s v="RS"/>
    <s v="SUL"/>
    <x v="23"/>
    <x v="10"/>
    <s v="R$ 0,00"/>
    <n v="0"/>
    <n v="0"/>
    <n v="1069.32"/>
    <m/>
    <e v="#N/A"/>
    <e v="#N/A"/>
    <e v="#N/A"/>
    <e v="#N/A"/>
    <e v="#N/A"/>
    <s v="-"/>
    <s v="ATIVO"/>
    <s v="12081"/>
    <n v="31001"/>
    <s v="TIM MOVEL"/>
    <n v="1069.32"/>
    <n v="534.66"/>
  </r>
  <r>
    <x v="43"/>
    <s v="HILUX"/>
    <s v="4X4"/>
    <n v="2026"/>
    <s v="MOVIDA"/>
    <s v="MT"/>
    <s v="Centro-Oeste"/>
    <x v="24"/>
    <x v="4"/>
    <s v="R$ 0,00"/>
    <n v="0"/>
    <n v="0"/>
    <n v="2055.42"/>
    <m/>
    <e v="#N/A"/>
    <e v="#N/A"/>
    <e v="#N/A"/>
    <e v="#N/A"/>
    <e v="#N/A"/>
    <s v="-"/>
    <s v="ATIVO"/>
    <s v="12081"/>
    <n v="21104"/>
    <s v="TIM MOVEL"/>
    <n v="2055.42"/>
    <n v="1027.71"/>
  </r>
  <r>
    <x v="44"/>
    <s v="HILUX"/>
    <s v="4X4"/>
    <n v="2025"/>
    <s v="MOVIDA"/>
    <s v="RS"/>
    <s v="SUL"/>
    <x v="25"/>
    <x v="2"/>
    <s v="R$ 0,00"/>
    <n v="0"/>
    <n v="0"/>
    <n v="1421.8899999999999"/>
    <m/>
    <e v="#N/A"/>
    <e v="#N/A"/>
    <e v="#N/A"/>
    <e v="#N/A"/>
    <e v="#N/A"/>
    <s v="-"/>
    <s v="ATIVO"/>
    <s v="12081"/>
    <n v="31271"/>
    <s v="TIM MOVEL"/>
    <n v="1421.8899999999999"/>
    <n v="710.94499999999994"/>
  </r>
  <r>
    <x v="45"/>
    <s v="SAVEIRO"/>
    <s v="UTILITARIO"/>
    <n v="2025"/>
    <s v="MOVIDA"/>
    <s v="GO"/>
    <s v="CENTRO OESTE"/>
    <x v="26"/>
    <x v="3"/>
    <s v="R$ 0,00"/>
    <n v="0"/>
    <n v="0"/>
    <n v="467.88"/>
    <m/>
    <e v="#N/A"/>
    <e v="#N/A"/>
    <e v="#N/A"/>
    <e v="#N/A"/>
    <e v="#N/A"/>
    <s v="-"/>
    <s v="ATIVO"/>
    <s v="12081"/>
    <n v="19019"/>
    <s v="TIM MOVEL"/>
    <n v="467.88"/>
    <n v="233.94"/>
  </r>
  <r>
    <x v="46"/>
    <s v="SAVEIRO"/>
    <s v="UTILITARIO"/>
    <n v="2025"/>
    <s v="MOVIDA"/>
    <s v="GO"/>
    <s v="CENTRO OESTE"/>
    <x v="27"/>
    <x v="7"/>
    <s v="R$ 0,00"/>
    <n v="0"/>
    <n v="0"/>
    <n v="1537.5899999999997"/>
    <m/>
    <e v="#N/A"/>
    <e v="#N/A"/>
    <e v="#N/A"/>
    <e v="#N/A"/>
    <e v="#N/A"/>
    <s v="-"/>
    <s v="ATIVO"/>
    <s v="12081"/>
    <n v="19048"/>
    <s v="TIM MOVEL"/>
    <n v="1537.5899999999997"/>
    <n v="768.79499999999985"/>
  </r>
  <r>
    <x v="47"/>
    <s v="SAVEIRO"/>
    <s v="UTILITARIO"/>
    <n v="2025"/>
    <s v="MOVIDA"/>
    <s v="GO"/>
    <s v="CENTRO OESTE"/>
    <x v="28"/>
    <x v="11"/>
    <s v="R$ 0,00"/>
    <n v="0"/>
    <n v="0"/>
    <n v="478.03"/>
    <m/>
    <e v="#N/A"/>
    <e v="#N/A"/>
    <e v="#N/A"/>
    <e v="#N/A"/>
    <e v="#N/A"/>
    <s v="-"/>
    <s v="ATIVO"/>
    <s v="12081"/>
    <n v="19019"/>
    <s v="TIM MOVEL"/>
    <n v="478.03"/>
    <n v="239.01499999999999"/>
  </r>
  <r>
    <x v="48"/>
    <s v="HILUX"/>
    <s v="4X4"/>
    <n v="2025"/>
    <s v="MOVIDA"/>
    <s v="SC"/>
    <s v="SUL"/>
    <x v="29"/>
    <x v="10"/>
    <s v="R$ 0,00"/>
    <n v="0"/>
    <n v="0"/>
    <n v="1120.04"/>
    <m/>
    <e v="#N/A"/>
    <e v="#N/A"/>
    <e v="#N/A"/>
    <e v="#N/A"/>
    <e v="#N/A"/>
    <s v="-"/>
    <s v="ATIVO"/>
    <s v="12085"/>
    <n v="34248"/>
    <s v="TIM MOVEL"/>
    <n v="1120.04"/>
    <n v="560.02"/>
  </r>
  <r>
    <x v="49"/>
    <s v="FIORINO"/>
    <s v="UTILITARIO"/>
    <n v="2026"/>
    <s v="LOCALIZA"/>
    <s v="MS"/>
    <s v="CENTRO OESTE"/>
    <x v="0"/>
    <x v="0"/>
    <s v="R$ 0,00"/>
    <n v="0"/>
    <n v="0"/>
    <n v="375.9"/>
    <m/>
    <e v="#N/A"/>
    <e v="#N/A"/>
    <e v="#N/A"/>
    <e v="#N/A"/>
    <e v="#N/A"/>
    <s v="-"/>
    <s v="PATIO"/>
    <s v=""/>
    <n v="0"/>
    <n v="0"/>
    <n v="375.9"/>
    <n v="187.95"/>
  </r>
  <r>
    <x v="50"/>
    <s v="FIORINO"/>
    <s v="UTILITARIO"/>
    <n v="2026"/>
    <s v="LOCALIZA"/>
    <s v="MS"/>
    <s v="CENTRO OESTE"/>
    <x v="30"/>
    <x v="12"/>
    <s v="R$ 0,00"/>
    <n v="0"/>
    <n v="0"/>
    <n v="522.75"/>
    <m/>
    <e v="#N/A"/>
    <e v="#N/A"/>
    <e v="#N/A"/>
    <e v="#N/A"/>
    <e v="#N/A"/>
    <s v="-"/>
    <s v="ATIVO"/>
    <s v="12071"/>
    <n v="22020"/>
    <s v="TIM MOVEL"/>
    <n v="522.75"/>
    <n v="261.375"/>
  </r>
  <r>
    <x v="51"/>
    <s v="SAVEIRO"/>
    <s v="UTILITARIO"/>
    <n v="2025"/>
    <s v="MOVIDA"/>
    <s v="MS"/>
    <s v="CENTRO OESTE"/>
    <x v="31"/>
    <x v="2"/>
    <s v="R$ 0,00"/>
    <n v="0"/>
    <n v="0"/>
    <n v="684.47"/>
    <m/>
    <e v="#N/A"/>
    <e v="#N/A"/>
    <e v="#N/A"/>
    <e v="#N/A"/>
    <e v="#N/A"/>
    <s v="-"/>
    <s v="ATIVO"/>
    <s v="12081"/>
    <n v="22020"/>
    <s v="TIM MOVEL"/>
    <n v="684.47"/>
    <n v="342.23500000000001"/>
  </r>
  <r>
    <x v="52"/>
    <s v="SAVEIRO"/>
    <s v="UTILITARIO"/>
    <n v="2025"/>
    <s v="MOVIDA"/>
    <s v="MS"/>
    <s v="CENTRO OESTE"/>
    <x v="32"/>
    <x v="2"/>
    <s v="R$ 0,00"/>
    <n v="0"/>
    <n v="0"/>
    <n v="932.65"/>
    <m/>
    <e v="#N/A"/>
    <e v="#N/A"/>
    <e v="#N/A"/>
    <e v="#N/A"/>
    <e v="#N/A"/>
    <s v="-"/>
    <s v="ATIVO"/>
    <s v="12081"/>
    <n v="22020"/>
    <s v="TIM MOVEL"/>
    <n v="932.65"/>
    <n v="466.32499999999999"/>
  </r>
  <r>
    <x v="53"/>
    <s v="SAVEIRO"/>
    <s v="UTILITARIO"/>
    <n v="2025"/>
    <s v="MOVIDA"/>
    <s v="GO"/>
    <s v="CENTRO OESTE"/>
    <x v="33"/>
    <x v="7"/>
    <s v="R$ 0,00"/>
    <n v="0"/>
    <n v="0"/>
    <n v="447.69"/>
    <m/>
    <e v="#N/A"/>
    <e v="#N/A"/>
    <e v="#N/A"/>
    <e v="#N/A"/>
    <e v="#N/A"/>
    <s v="-"/>
    <s v="ATIVO"/>
    <s v="12081"/>
    <n v="19019"/>
    <s v="TIM MOVEL"/>
    <n v="447.69"/>
    <n v="223.845"/>
  </r>
  <r>
    <x v="54"/>
    <s v="SAVEIRO"/>
    <s v="UTILITARIO"/>
    <n v="2025"/>
    <s v="MOVIDA"/>
    <s v="GO"/>
    <s v="CENTRO OESTE"/>
    <x v="34"/>
    <x v="13"/>
    <s v="R$ 0,00"/>
    <n v="0"/>
    <n v="0"/>
    <n v="994.35"/>
    <m/>
    <e v="#N/A"/>
    <e v="#N/A"/>
    <e v="#N/A"/>
    <e v="#N/A"/>
    <e v="#N/A"/>
    <s v="-"/>
    <s v="ATIVO"/>
    <s v="12081"/>
    <n v="19019"/>
    <s v="TIM MOVEL"/>
    <n v="994.35"/>
    <n v="497.17500000000001"/>
  </r>
  <r>
    <x v="55"/>
    <s v="POLO"/>
    <s v="LEVE"/>
    <n v="2024"/>
    <s v="LOCALIZA"/>
    <s v="MG"/>
    <s v="SUDESTE"/>
    <x v="0"/>
    <x v="0"/>
    <s v="R$ 0,00"/>
    <n v="0"/>
    <n v="0"/>
    <n v="700"/>
    <m/>
    <e v="#N/A"/>
    <e v="#N/A"/>
    <e v="#N/A"/>
    <e v="#N/A"/>
    <e v="#N/A"/>
    <s v="-"/>
    <s v="PATIO"/>
    <s v=""/>
    <n v="0"/>
    <n v="0"/>
    <n v="700"/>
    <n v="350"/>
  </r>
  <r>
    <x v="56"/>
    <s v="SAVEIRO"/>
    <s v="UTILITARIO"/>
    <n v="2026"/>
    <s v="MOVIDA"/>
    <s v="GO"/>
    <s v="CENTRO OESTE"/>
    <x v="35"/>
    <x v="14"/>
    <s v="R$ 0,00"/>
    <n v="0"/>
    <n v="0"/>
    <n v="1176.02"/>
    <m/>
    <e v="#N/A"/>
    <e v="#N/A"/>
    <e v="#N/A"/>
    <e v="#N/A"/>
    <e v="#N/A"/>
    <s v="-"/>
    <s v="ATIVO"/>
    <s v="12081"/>
    <n v="19019"/>
    <s v="TIM MOVEL"/>
    <n v="1176.02"/>
    <n v="588.01"/>
  </r>
  <r>
    <x v="57"/>
    <s v="FIORINO"/>
    <s v="UTILITARIO"/>
    <n v="2026"/>
    <s v="LOCALIZA"/>
    <s v="MT"/>
    <s v="CENTRO OESTE"/>
    <x v="36"/>
    <x v="15"/>
    <s v="R$ 0,00"/>
    <n v="0"/>
    <n v="0"/>
    <n v="1044.17"/>
    <m/>
    <e v="#N/A"/>
    <e v="#N/A"/>
    <e v="#N/A"/>
    <e v="#N/A"/>
    <e v="#N/A"/>
    <s v="-"/>
    <s v="ATIVO"/>
    <s v="12071"/>
    <n v="21104"/>
    <s v="TIM MOVEL"/>
    <n v="1044.17"/>
    <n v="522.08500000000004"/>
  </r>
  <r>
    <x v="58"/>
    <s v="HILUX"/>
    <s v="4X4"/>
    <n v="2025"/>
    <s v="MOVIDA"/>
    <s v="PR"/>
    <s v="SUL"/>
    <x v="37"/>
    <x v="7"/>
    <s v="R$ 0,00"/>
    <n v="0"/>
    <n v="0"/>
    <n v="767.56999999999994"/>
    <m/>
    <e v="#N/A"/>
    <e v="#N/A"/>
    <e v="#N/A"/>
    <e v="#N/A"/>
    <e v="#N/A"/>
    <s v="-"/>
    <s v="ATIVO"/>
    <s v="12081"/>
    <n v="26006"/>
    <s v="TIM MOVEL"/>
    <n v="767.56999999999994"/>
    <n v="383.78499999999997"/>
  </r>
  <r>
    <x v="59"/>
    <s v="SAVEIRO"/>
    <s v="UTILITARIO"/>
    <n v="2025"/>
    <s v="MOVIDA"/>
    <s v="TO"/>
    <s v="NORTE"/>
    <x v="38"/>
    <x v="2"/>
    <s v="R$ 0,00"/>
    <n v="0"/>
    <n v="0"/>
    <n v="1750.81"/>
    <m/>
    <e v="#N/A"/>
    <e v="#N/A"/>
    <e v="#N/A"/>
    <e v="#N/A"/>
    <e v="#N/A"/>
    <s v="-"/>
    <s v="ATIVO"/>
    <s v="12081"/>
    <n v="37133"/>
    <s v="TIM MOVEL"/>
    <n v="1750.81"/>
    <n v="875.40499999999997"/>
  </r>
  <r>
    <x v="60"/>
    <s v="HILUX"/>
    <s v="4X4"/>
    <n v="2025"/>
    <s v="MOVIDA"/>
    <s v="PR"/>
    <s v="SUL"/>
    <x v="39"/>
    <x v="7"/>
    <s v="R$ 0,00"/>
    <n v="0"/>
    <n v="0"/>
    <n v="1260.18"/>
    <m/>
    <e v="#N/A"/>
    <e v="#N/A"/>
    <e v="#N/A"/>
    <e v="#N/A"/>
    <e v="#N/A"/>
    <s v="-"/>
    <s v="ATIVO"/>
    <s v="12081"/>
    <n v="26158"/>
    <s v="TIM MOVEL"/>
    <n v="1260.18"/>
    <n v="630.09"/>
  </r>
  <r>
    <x v="61"/>
    <s v="HILUX"/>
    <s v="4X4"/>
    <n v="2025"/>
    <s v="MOVIDA"/>
    <s v="PR"/>
    <s v="SUL"/>
    <x v="40"/>
    <x v="16"/>
    <s v="R$ 0,00"/>
    <n v="0"/>
    <n v="0"/>
    <n v="2077.2599999999998"/>
    <m/>
    <e v="#N/A"/>
    <e v="#N/A"/>
    <e v="#N/A"/>
    <e v="#N/A"/>
    <e v="#N/A"/>
    <s v="-"/>
    <s v="ATIVO"/>
    <s v="12081"/>
    <n v="26027"/>
    <s v="TIM MOVEL"/>
    <n v="2077.2599999999998"/>
    <n v="1038.6299999999999"/>
  </r>
  <r>
    <x v="62"/>
    <s v="HILUX"/>
    <s v="4X4"/>
    <n v="2026"/>
    <s v="MOVIDA"/>
    <s v="GO"/>
    <s v="CENTRO OESTE"/>
    <x v="41"/>
    <x v="7"/>
    <s v="R$ 0,00"/>
    <n v="0"/>
    <n v="611.29999999999995"/>
    <n v="1868.58"/>
    <m/>
    <e v="#N/A"/>
    <e v="#N/A"/>
    <e v="#N/A"/>
    <e v="#N/A"/>
    <e v="#N/A"/>
    <s v="-"/>
    <s v="ATIVO"/>
    <s v="12081"/>
    <n v="19019"/>
    <s v="TIM MOVEL"/>
    <n v="2479.88"/>
    <n v="1239.94"/>
  </r>
  <r>
    <x v="63"/>
    <s v="B4T 13000E"/>
    <s v="GERADOR"/>
    <n v="2026"/>
    <s v="EQUIPAMENTO"/>
    <s v="TO"/>
    <s v="NORDESTE"/>
    <x v="0"/>
    <x v="0"/>
    <s v="R$ 0,00"/>
    <n v="0"/>
    <n v="0"/>
    <n v="1558"/>
    <m/>
    <e v="#N/A"/>
    <e v="#N/A"/>
    <e v="#N/A"/>
    <e v="#N/A"/>
    <e v="#N/A"/>
    <s v="-"/>
    <s v="PATIO"/>
    <s v=""/>
    <n v="0"/>
    <n v="0"/>
    <n v="1558"/>
    <n v="779"/>
  </r>
  <r>
    <x v="64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5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6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7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8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69"/>
    <s v="B4T 13000E"/>
    <s v="GERADOR"/>
    <n v="2026"/>
    <s v="EQUIPAMENTO"/>
    <s v="TO"/>
    <s v="NORDESTE"/>
    <x v="0"/>
    <x v="0"/>
    <s v="R$ 0,00"/>
    <n v="0"/>
    <n v="1085"/>
    <n v="0"/>
    <m/>
    <e v="#N/A"/>
    <e v="#N/A"/>
    <e v="#N/A"/>
    <e v="#N/A"/>
    <e v="#N/A"/>
    <s v="-"/>
    <s v="PATIO"/>
    <s v=""/>
    <n v="0"/>
    <n v="0"/>
    <n v="1085"/>
    <n v="542.5"/>
  </r>
  <r>
    <x v="70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1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2"/>
    <s v="B4T 13000E"/>
    <s v="GERADOR"/>
    <n v="2026"/>
    <s v="EQUIPAMENTO"/>
    <s v="TO"/>
    <s v="NOR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3"/>
    <s v="B4T 13000E"/>
    <s v="GERADOR"/>
    <n v="2026"/>
    <s v="EQUIPAMENTO"/>
    <s v="RO"/>
    <s v="NOR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4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5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6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7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8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79"/>
    <s v="SAVEIRO"/>
    <s v="UTILITARIO"/>
    <n v="2026"/>
    <s v="MOVIDA"/>
    <s v="MS"/>
    <s v="CENTRO OESTE"/>
    <x v="42"/>
    <x v="2"/>
    <s v="R$ 0,00"/>
    <n v="0"/>
    <n v="0"/>
    <n v="2224.7599999999998"/>
    <m/>
    <e v="#N/A"/>
    <e v="#N/A"/>
    <e v="#N/A"/>
    <e v="#N/A"/>
    <e v="#N/A"/>
    <s v="-"/>
    <s v="ATIVO"/>
    <s v="12081"/>
    <n v="22032"/>
    <s v="TIM MOVEL"/>
    <n v="2224.7599999999998"/>
    <n v="1112.3799999999999"/>
  </r>
  <r>
    <x v="80"/>
    <s v="SAVEIRO"/>
    <s v="UTILITARIO"/>
    <n v="2026"/>
    <s v="MOVIDA"/>
    <s v="MT"/>
    <s v="Centro-Oeste"/>
    <x v="0"/>
    <x v="0"/>
    <s v="R$ 0,00"/>
    <n v="0"/>
    <n v="0"/>
    <n v="2378.1299999999997"/>
    <m/>
    <e v="#N/A"/>
    <e v="#N/A"/>
    <e v="#N/A"/>
    <e v="#N/A"/>
    <e v="#N/A"/>
    <s v="-"/>
    <s v="PATIO"/>
    <s v=""/>
    <n v="0"/>
    <n v="0"/>
    <n v="2378.1299999999997"/>
    <n v="1189.0649999999998"/>
  </r>
  <r>
    <x v="81"/>
    <s v="B4T 13000E"/>
    <s v="GERADOR"/>
    <n v="2026"/>
    <s v="EQUIPAMENTO"/>
    <s v="MT"/>
    <s v="CENTRO OESTE"/>
    <x v="0"/>
    <x v="0"/>
    <s v="R$ 0,00"/>
    <n v="0"/>
    <n v="0"/>
    <n v="1400.4"/>
    <m/>
    <e v="#N/A"/>
    <e v="#N/A"/>
    <e v="#N/A"/>
    <e v="#N/A"/>
    <e v="#N/A"/>
    <s v="-"/>
    <s v="PATIO"/>
    <s v=""/>
    <n v="0"/>
    <n v="0"/>
    <n v="1400.4"/>
    <n v="700.2"/>
  </r>
  <r>
    <x v="82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3"/>
    <s v="B4T 13000E"/>
    <s v="GERADOR"/>
    <n v="2026"/>
    <s v="EQUIPAMENTO"/>
    <s v="MT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4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5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6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7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8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89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0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1"/>
    <s v="B4T 13000E"/>
    <s v="GERADOR"/>
    <n v="2026"/>
    <s v="EQUIPAMENTO"/>
    <s v="MS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2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3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4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5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6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7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8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99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0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1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2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3"/>
    <s v="B4T 13000E"/>
    <s v="GERADOR"/>
    <n v="2026"/>
    <s v="PARTICULAR"/>
    <s v="DF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04"/>
    <s v="HILUX"/>
    <s v="4X4"/>
    <n v="2025"/>
    <s v="MOVIDA"/>
    <s v="PR"/>
    <s v="SUL"/>
    <x v="43"/>
    <x v="16"/>
    <s v="R$ 0,00"/>
    <n v="0"/>
    <n v="0"/>
    <n v="1299.54"/>
    <m/>
    <e v="#N/A"/>
    <e v="#N/A"/>
    <e v="#N/A"/>
    <e v="#N/A"/>
    <e v="#N/A"/>
    <s v="-"/>
    <s v="ATIVO"/>
    <s v="12081"/>
    <n v="26001"/>
    <s v="TIM MOVEL"/>
    <n v="1299.54"/>
    <n v="649.77"/>
  </r>
  <r>
    <x v="105"/>
    <s v="B4T 9000E"/>
    <s v="GERADOR"/>
    <n v="2025"/>
    <s v="EQUIPAMENTO"/>
    <s v="TO"/>
    <s v="NORTE"/>
    <x v="0"/>
    <x v="0"/>
    <s v="R$ 0,00"/>
    <n v="0"/>
    <n v="0"/>
    <n v="814.38"/>
    <m/>
    <e v="#N/A"/>
    <e v="#N/A"/>
    <e v="#N/A"/>
    <e v="#N/A"/>
    <e v="#N/A"/>
    <s v="-"/>
    <s v="ATIVO"/>
    <s v=""/>
    <n v="0"/>
    <n v="0"/>
    <n v="814.38"/>
    <n v="407.19"/>
  </r>
  <r>
    <x v="106"/>
    <s v="B4T 9000E"/>
    <s v="GERADOR"/>
    <n v="2025"/>
    <s v="EQUIPAMENTO"/>
    <s v="RO"/>
    <s v="NORTE"/>
    <x v="0"/>
    <x v="0"/>
    <s v="R$ 0,00"/>
    <n v="0"/>
    <n v="0"/>
    <n v="1148.3399999999999"/>
    <m/>
    <e v="#N/A"/>
    <e v="#N/A"/>
    <e v="#N/A"/>
    <e v="#N/A"/>
    <e v="#N/A"/>
    <s v="-"/>
    <s v="ATIVO"/>
    <s v=""/>
    <n v="0"/>
    <n v="0"/>
    <n v="1148.3399999999999"/>
    <n v="574.16999999999996"/>
  </r>
  <r>
    <x v="107"/>
    <s v="B4T 9000E"/>
    <s v="GERADOR"/>
    <n v="2025"/>
    <s v="EQUIPAMENTO"/>
    <s v="RO"/>
    <s v="NORTE"/>
    <x v="0"/>
    <x v="0"/>
    <s v="R$ 0,00"/>
    <n v="0"/>
    <n v="0"/>
    <n v="379.5"/>
    <m/>
    <e v="#N/A"/>
    <e v="#N/A"/>
    <e v="#N/A"/>
    <e v="#N/A"/>
    <e v="#N/A"/>
    <s v="-"/>
    <s v="ATIVO"/>
    <s v=""/>
    <n v="0"/>
    <n v="0"/>
    <n v="379.5"/>
    <n v="189.75"/>
  </r>
  <r>
    <x v="108"/>
    <s v="B4T 9000E"/>
    <s v="GERADOR"/>
    <n v="2025"/>
    <s v="EQUIPAMENTO"/>
    <s v="TO"/>
    <s v="NORTE"/>
    <x v="0"/>
    <x v="0"/>
    <s v="R$ 0,00"/>
    <n v="0"/>
    <n v="0"/>
    <n v="1251.8399999999999"/>
    <m/>
    <e v="#N/A"/>
    <e v="#N/A"/>
    <e v="#N/A"/>
    <e v="#N/A"/>
    <e v="#N/A"/>
    <s v="-"/>
    <s v="ATIVO"/>
    <s v=""/>
    <n v="0"/>
    <n v="0"/>
    <n v="1251.8399999999999"/>
    <n v="625.91999999999996"/>
  </r>
  <r>
    <x v="109"/>
    <s v="FIORINO"/>
    <s v="UTILITARIO"/>
    <n v="2026"/>
    <s v="LOCALIZA"/>
    <s v="MT"/>
    <s v="Centro-Oeste"/>
    <x v="44"/>
    <x v="12"/>
    <s v="R$ 0,00"/>
    <n v="0"/>
    <n v="0"/>
    <n v="1612.63"/>
    <m/>
    <e v="#N/A"/>
    <e v="#N/A"/>
    <e v="#N/A"/>
    <e v="#N/A"/>
    <e v="#N/A"/>
    <s v="-"/>
    <s v="ATIVO"/>
    <s v="12071"/>
    <n v="21035"/>
    <s v="TIM MOVEL"/>
    <n v="1612.63"/>
    <n v="806.31500000000005"/>
  </r>
  <r>
    <x v="110"/>
    <s v="FIORINO"/>
    <s v="UTILITARIO"/>
    <n v="2026"/>
    <s v="LOCALIZA"/>
    <s v="MT"/>
    <s v="Centro-Oeste"/>
    <x v="45"/>
    <x v="17"/>
    <s v="R$ 0,00"/>
    <n v="0"/>
    <n v="0"/>
    <n v="844.87"/>
    <m/>
    <e v="#N/A"/>
    <e v="#N/A"/>
    <e v="#N/A"/>
    <e v="#N/A"/>
    <e v="#N/A"/>
    <s v="-"/>
    <s v="ATIVO"/>
    <s v="12071"/>
    <n v="21104"/>
    <s v="TIM MOVEL"/>
    <n v="844.87"/>
    <n v="422.435"/>
  </r>
  <r>
    <x v="111"/>
    <s v="SAVEIRO"/>
    <s v="UTILITARIO"/>
    <n v="2026"/>
    <s v="MOVIDA"/>
    <s v="MT"/>
    <s v="CENTRO OESTE"/>
    <x v="46"/>
    <x v="4"/>
    <s v="R$ 0,00"/>
    <n v="0"/>
    <n v="0"/>
    <n v="2470.3100000000004"/>
    <m/>
    <e v="#N/A"/>
    <e v="#N/A"/>
    <e v="#N/A"/>
    <e v="#N/A"/>
    <e v="#N/A"/>
    <s v="-"/>
    <s v="ATIVO"/>
    <s v="12081"/>
    <n v="21104"/>
    <s v="TIM MOVEL"/>
    <n v="2470.3100000000004"/>
    <n v="1235.1550000000002"/>
  </r>
  <r>
    <x v="112"/>
    <s v="SAVEIRO"/>
    <s v="UTILITARIO"/>
    <n v="2026"/>
    <s v="MOVIDA"/>
    <s v="MT"/>
    <s v="Centro-Oeste"/>
    <x v="0"/>
    <x v="0"/>
    <s v="R$ 0,00"/>
    <n v="0"/>
    <n v="0"/>
    <n v="1521.6899999999998"/>
    <m/>
    <e v="#N/A"/>
    <e v="#N/A"/>
    <e v="#N/A"/>
    <e v="#N/A"/>
    <e v="#N/A"/>
    <s v="-"/>
    <s v="PATIO"/>
    <s v=""/>
    <n v="0"/>
    <n v="0"/>
    <n v="1521.6899999999998"/>
    <n v="760.84499999999991"/>
  </r>
  <r>
    <x v="113"/>
    <s v="COMPASS"/>
    <s v="SUV"/>
    <n v="2017"/>
    <s v="PARTICULAR"/>
    <s v="DF"/>
    <s v="CENTRO OESTE"/>
    <x v="47"/>
    <x v="18"/>
    <s v="R$ 2.000,00"/>
    <n v="0"/>
    <n v="0"/>
    <n v="450"/>
    <m/>
    <e v="#N/A"/>
    <e v="#N/A"/>
    <e v="#N/A"/>
    <e v="#N/A"/>
    <e v="#N/A"/>
    <s v="-"/>
    <s v="ATIVO"/>
    <s v="12085"/>
    <n v="17001"/>
    <s v="TIM MOVEL"/>
    <n v="450"/>
    <n v="225"/>
  </r>
  <r>
    <x v="114"/>
    <s v="SAVEIRO"/>
    <s v="UTILITARIO"/>
    <n v="2026"/>
    <s v="MOVIDA"/>
    <s v="MT"/>
    <s v="Centro-Oeste"/>
    <x v="48"/>
    <x v="7"/>
    <s v="R$ 0,00"/>
    <n v="0"/>
    <n v="0"/>
    <n v="1196.49"/>
    <m/>
    <e v="#N/A"/>
    <e v="#N/A"/>
    <e v="#N/A"/>
    <e v="#N/A"/>
    <e v="#N/A"/>
    <s v="-"/>
    <s v="ATIVO"/>
    <s v="12081"/>
    <n v="21104"/>
    <s v="TIM MOVEL"/>
    <n v="1196.49"/>
    <n v="598.245"/>
  </r>
  <r>
    <x v="115"/>
    <s v="SAVEIRO"/>
    <s v="UTILITARIO"/>
    <n v="2026"/>
    <s v="MOVIDA"/>
    <s v="MT"/>
    <s v="Centro-Oeste"/>
    <x v="0"/>
    <x v="0"/>
    <s v="R$ 0,00"/>
    <n v="0"/>
    <n v="0"/>
    <n v="1346.95"/>
    <m/>
    <e v="#N/A"/>
    <e v="#N/A"/>
    <e v="#N/A"/>
    <e v="#N/A"/>
    <e v="#N/A"/>
    <s v="-"/>
    <s v="PATIO"/>
    <s v=""/>
    <n v="0"/>
    <n v="0"/>
    <n v="1346.95"/>
    <n v="673.47500000000002"/>
  </r>
  <r>
    <x v="116"/>
    <s v="SAVEIRO"/>
    <s v="UTILITARIO"/>
    <n v="2026"/>
    <s v="MOVIDA"/>
    <s v="MT"/>
    <s v="Centro-Oeste"/>
    <x v="49"/>
    <x v="7"/>
    <s v="R$ 0,00"/>
    <n v="0"/>
    <n v="0"/>
    <n v="2421.63"/>
    <m/>
    <e v="#N/A"/>
    <e v="#N/A"/>
    <e v="#N/A"/>
    <e v="#N/A"/>
    <e v="#N/A"/>
    <s v="-"/>
    <s v="ATIVO"/>
    <s v="12081"/>
    <n v="21035"/>
    <s v="TIM MOVEL"/>
    <n v="2421.63"/>
    <n v="1210.8150000000001"/>
  </r>
  <r>
    <x v="117"/>
    <s v="HILUX"/>
    <s v="4X4"/>
    <n v="2025"/>
    <s v="LOCALIZA"/>
    <s v="PR"/>
    <s v="SUL"/>
    <x v="50"/>
    <x v="16"/>
    <s v="R$ 0,00"/>
    <n v="0"/>
    <n v="0"/>
    <n v="2651.8099999999995"/>
    <m/>
    <e v="#N/A"/>
    <e v="#N/A"/>
    <e v="#N/A"/>
    <e v="#N/A"/>
    <e v="#N/A"/>
    <s v="-"/>
    <s v="ATIVO"/>
    <s v="12081"/>
    <n v="26003"/>
    <s v="TIM MOVEL"/>
    <n v="2651.8099999999995"/>
    <n v="1325.9049999999997"/>
  </r>
  <r>
    <x v="118"/>
    <s v="SAVEIRO"/>
    <s v="UTILITARIO"/>
    <n v="2025"/>
    <s v="MOVIDA"/>
    <s v="RO"/>
    <s v="NORTE"/>
    <x v="0"/>
    <x v="0"/>
    <s v="R$ 0,00"/>
    <n v="0"/>
    <n v="471.21"/>
    <n v="1768.26"/>
    <m/>
    <e v="#N/A"/>
    <e v="#N/A"/>
    <e v="#N/A"/>
    <e v="#N/A"/>
    <e v="#N/A"/>
    <s v="-"/>
    <s v="PATIO"/>
    <s v=""/>
    <n v="0"/>
    <n v="0"/>
    <n v="2239.4699999999998"/>
    <n v="1119.7349999999999"/>
  </r>
  <r>
    <x v="119"/>
    <s v="ONIX"/>
    <s v="LEVE"/>
    <n v="2016"/>
    <s v="PARTICULAR"/>
    <s v="MT"/>
    <s v="Centro-Oeste"/>
    <x v="51"/>
    <x v="19"/>
    <s v="R$ 2.000,00"/>
    <n v="0"/>
    <n v="250"/>
    <n v="559.62"/>
    <m/>
    <e v="#N/A"/>
    <e v="#N/A"/>
    <e v="#N/A"/>
    <e v="#N/A"/>
    <e v="#N/A"/>
    <s v="-"/>
    <s v="ATIVO"/>
    <s v="11015"/>
    <n v="21035"/>
    <s v="VIVO"/>
    <n v="809.62"/>
    <n v="404.81"/>
  </r>
  <r>
    <x v="120"/>
    <s v="HILUX"/>
    <s v="4X4"/>
    <n v="2025"/>
    <s v="MOVIDA"/>
    <s v="SC"/>
    <s v="SUL"/>
    <x v="52"/>
    <x v="10"/>
    <s v="R$ 0,00"/>
    <n v="0"/>
    <n v="1319.15"/>
    <n v="1656.51"/>
    <m/>
    <e v="#N/A"/>
    <e v="#N/A"/>
    <e v="#N/A"/>
    <e v="#N/A"/>
    <e v="#N/A"/>
    <s v="-"/>
    <s v="ATIVO"/>
    <s v="12081"/>
    <n v="34002"/>
    <s v="TIM MOVEL"/>
    <n v="2975.66"/>
    <n v="1487.83"/>
  </r>
  <r>
    <x v="121"/>
    <s v="HILUX"/>
    <s v="4X4"/>
    <n v="2026"/>
    <s v="MOVIDA"/>
    <s v="GO"/>
    <s v="CENTRO OESTE"/>
    <x v="53"/>
    <x v="4"/>
    <s v="R$ 0,00"/>
    <n v="0"/>
    <n v="864.73"/>
    <n v="2917.7999999999997"/>
    <m/>
    <e v="#N/A"/>
    <e v="#N/A"/>
    <e v="#N/A"/>
    <e v="#N/A"/>
    <e v="#N/A"/>
    <s v="-"/>
    <s v="ATIVO"/>
    <s v="12081"/>
    <n v="19019"/>
    <s v="TIM MOVEL"/>
    <n v="3782.5299999999997"/>
    <n v="1891.2649999999999"/>
  </r>
  <r>
    <x v="122"/>
    <s v="HILUX"/>
    <s v="4X4"/>
    <n v="2026"/>
    <s v="MOVIDA"/>
    <s v="MS"/>
    <s v="CENTRO OESTE"/>
    <x v="54"/>
    <x v="18"/>
    <s v="R$ 0,00"/>
    <n v="0"/>
    <n v="543.71"/>
    <n v="490"/>
    <m/>
    <e v="#N/A"/>
    <e v="#N/A"/>
    <e v="#N/A"/>
    <e v="#N/A"/>
    <e v="#N/A"/>
    <s v="-"/>
    <s v="ATIVO"/>
    <s v="12085"/>
    <n v="22020"/>
    <s v="TIM MOVEL"/>
    <n v="1033.71"/>
    <n v="516.85500000000002"/>
  </r>
  <r>
    <x v="123"/>
    <s v="KANGOO"/>
    <s v="UTILITARIO"/>
    <n v="2025"/>
    <s v="MOVIDA"/>
    <s v="AM"/>
    <s v="NORTE"/>
    <x v="55"/>
    <x v="20"/>
    <s v="R$ 0,00"/>
    <n v="0"/>
    <n v="0"/>
    <n v="584.77"/>
    <m/>
    <e v="#N/A"/>
    <e v="#N/A"/>
    <e v="#N/A"/>
    <e v="#N/A"/>
    <e v="#N/A"/>
    <s v="-"/>
    <s v="ATIVO"/>
    <s v="99568"/>
    <n v="14001"/>
    <s v="ADMINISTRATIVO"/>
    <n v="584.77"/>
    <n v="292.38499999999999"/>
  </r>
  <r>
    <x v="124"/>
    <s v="HILUX"/>
    <s v="4X4"/>
    <n v="2025"/>
    <s v="MOVIDA"/>
    <s v="SC"/>
    <s v="SUL"/>
    <x v="56"/>
    <x v="10"/>
    <s v="R$ 0,00"/>
    <n v="0"/>
    <n v="745.52"/>
    <n v="1684.53"/>
    <m/>
    <e v="#N/A"/>
    <e v="#N/A"/>
    <e v="#N/A"/>
    <e v="#N/A"/>
    <e v="#N/A"/>
    <s v="-"/>
    <s v="ATIVO"/>
    <s v="12085"/>
    <n v="34089"/>
    <s v="TIM MOVEL"/>
    <n v="2430.0500000000002"/>
    <n v="1215.0250000000001"/>
  </r>
  <r>
    <x v="125"/>
    <s v="HILUX"/>
    <s v="4X4"/>
    <n v="2025"/>
    <s v="MOVIDA"/>
    <s v="RS"/>
    <s v="SUL"/>
    <x v="57"/>
    <x v="2"/>
    <s v="R$ 0,00"/>
    <n v="0"/>
    <n v="1266.81"/>
    <n v="2213.7600000000002"/>
    <m/>
    <e v="#N/A"/>
    <e v="#N/A"/>
    <e v="#N/A"/>
    <e v="#N/A"/>
    <e v="#N/A"/>
    <s v="-"/>
    <s v="ATIVO"/>
    <s v="12081"/>
    <n v="31292"/>
    <s v="TIM MOVEL"/>
    <n v="3480.57"/>
    <n v="1740.2850000000001"/>
  </r>
  <r>
    <x v="126"/>
    <s v="COMPASS"/>
    <s v="SUV"/>
    <n v="2021"/>
    <s v="PARTICULAR"/>
    <s v="SP"/>
    <s v="SU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27"/>
    <s v="KA"/>
    <s v="LEVE"/>
    <n v="2018"/>
    <s v="PARTICULAR"/>
    <s v="GO"/>
    <s v="CENTRO OESTE"/>
    <x v="58"/>
    <x v="18"/>
    <s v="R$ 2.000,00"/>
    <n v="0"/>
    <n v="0"/>
    <n v="211.44"/>
    <m/>
    <e v="#N/A"/>
    <e v="#N/A"/>
    <e v="#N/A"/>
    <e v="#N/A"/>
    <e v="#N/A"/>
    <s v="-"/>
    <s v="ATIVO"/>
    <s v="12085"/>
    <n v="19019"/>
    <s v="TIM MOVEL"/>
    <n v="211.44"/>
    <n v="105.72"/>
  </r>
  <r>
    <x v="128"/>
    <s v="B4T 9000E"/>
    <s v="GERADOR"/>
    <n v="2025"/>
    <s v="EQUIPAMENTO"/>
    <s v="RO"/>
    <s v="NORTE"/>
    <x v="0"/>
    <x v="0"/>
    <s v="R$ 0,01"/>
    <s v=""/>
    <s v=""/>
    <s v=""/>
    <m/>
    <e v="#N/A"/>
    <e v="#N/A"/>
    <e v="#N/A"/>
    <e v="#N/A"/>
    <e v="#N/A"/>
    <s v="-"/>
    <s v="ATIVO"/>
    <s v=""/>
    <n v="0"/>
    <n v="0"/>
    <n v="0"/>
    <s v="-"/>
  </r>
  <r>
    <x v="129"/>
    <s v="B4T 9000E"/>
    <s v="GERADOR"/>
    <n v="2025"/>
    <s v="EQUIPAMENTO"/>
    <s v="RO"/>
    <s v="NORTE"/>
    <x v="0"/>
    <x v="0"/>
    <s v="R$ 0,01"/>
    <n v="0"/>
    <n v="3161.37"/>
    <n v="2803.46"/>
    <m/>
    <e v="#N/A"/>
    <e v="#N/A"/>
    <e v="#N/A"/>
    <e v="#N/A"/>
    <e v="#N/A"/>
    <s v="-"/>
    <s v="ATIVO"/>
    <s v=""/>
    <n v="0"/>
    <n v="0"/>
    <n v="5964.83"/>
    <n v="2982.415"/>
  </r>
  <r>
    <x v="130"/>
    <s v="B4T 9000E"/>
    <s v="GERADOR"/>
    <n v="2025"/>
    <s v="EQUIPAMENTO"/>
    <s v="TO"/>
    <s v="NORTE"/>
    <x v="0"/>
    <x v="0"/>
    <s v="R$ 1,00"/>
    <n v="0"/>
    <n v="2448.88"/>
    <n v="1591.0499999999997"/>
    <m/>
    <e v="#N/A"/>
    <e v="#N/A"/>
    <e v="#N/A"/>
    <e v="#N/A"/>
    <e v="#N/A"/>
    <s v="-"/>
    <s v="ATIVO"/>
    <s v=""/>
    <n v="0"/>
    <n v="0"/>
    <n v="4039.93"/>
    <n v="2019.9649999999999"/>
  </r>
  <r>
    <x v="131"/>
    <s v="B4T 13000E"/>
    <s v="GERADOR"/>
    <n v="2026"/>
    <s v="PARTICULAR"/>
    <s v="GO"/>
    <s v="CENTRO OESTE"/>
    <x v="0"/>
    <x v="0"/>
    <s v="R$ 1,00"/>
    <n v="0"/>
    <n v="1100.02"/>
    <n v="0"/>
    <m/>
    <e v="#N/A"/>
    <e v="#N/A"/>
    <e v="#N/A"/>
    <e v="#N/A"/>
    <e v="#N/A"/>
    <s v="-"/>
    <s v="PATIO"/>
    <s v=""/>
    <n v="0"/>
    <n v="0"/>
    <n v="1100.02"/>
    <n v="550.01"/>
  </r>
  <r>
    <x v="132"/>
    <s v="CRONOS"/>
    <s v="LEVE"/>
    <n v="2023"/>
    <s v="PARTICULAR"/>
    <s v="GO"/>
    <s v="CENTRO OESTE"/>
    <x v="59"/>
    <x v="21"/>
    <s v="R$ 1.550,00"/>
    <n v="0"/>
    <n v="608.35"/>
    <n v="1051.5999999999999"/>
    <m/>
    <e v="#N/A"/>
    <e v="#N/A"/>
    <e v="#N/A"/>
    <e v="#N/A"/>
    <e v="#N/A"/>
    <s v="-"/>
    <s v="ATIVO"/>
    <s v="11011"/>
    <n v="19019"/>
    <s v="VIVO"/>
    <n v="1659.9499999999998"/>
    <n v="829.97499999999991"/>
  </r>
  <r>
    <x v="133"/>
    <s v="POLO"/>
    <s v="LEVE"/>
    <n v="2026"/>
    <s v="MOVIDA"/>
    <s v="GO"/>
    <s v="CENTRO OESTE"/>
    <x v="60"/>
    <x v="22"/>
    <s v="R$ 1,00"/>
    <n v="0"/>
    <n v="499.45"/>
    <n v="660.01"/>
    <m/>
    <e v="#N/A"/>
    <e v="#N/A"/>
    <e v="#N/A"/>
    <e v="#N/A"/>
    <e v="#N/A"/>
    <s v="-"/>
    <s v="ATIVO"/>
    <s v="12081"/>
    <n v="19019"/>
    <s v="TIM MOVEL"/>
    <n v="1159.46"/>
    <n v="579.73"/>
  </r>
  <r>
    <x v="134"/>
    <s v="KWID"/>
    <s v="LEVE"/>
    <n v="2024"/>
    <s v="MOVIDA"/>
    <s v="PR"/>
    <s v="SUL"/>
    <x v="61"/>
    <x v="10"/>
    <s v="R$ 0,00"/>
    <n v="0"/>
    <n v="430.91999999999996"/>
    <n v="180"/>
    <m/>
    <e v="#N/A"/>
    <e v="#N/A"/>
    <e v="#N/A"/>
    <e v="#N/A"/>
    <e v="#N/A"/>
    <s v="-"/>
    <s v="ATIVO"/>
    <s v="12081"/>
    <n v="26001"/>
    <s v="TIM MOVEL"/>
    <n v="610.91999999999996"/>
    <n v="305.45999999999998"/>
  </r>
  <r>
    <x v="135"/>
    <s v="SAVEIRO"/>
    <s v="UTILITARIO"/>
    <n v="2026"/>
    <s v="MOVIDA"/>
    <s v="GO"/>
    <s v="CENTRO OESTE"/>
    <x v="62"/>
    <x v="2"/>
    <s v="R$ 1,00"/>
    <n v="0"/>
    <n v="0"/>
    <n v="1388.82"/>
    <m/>
    <e v="#N/A"/>
    <e v="#N/A"/>
    <e v="#N/A"/>
    <e v="#N/A"/>
    <e v="#N/A"/>
    <s v="-"/>
    <s v="ATIVO"/>
    <s v="12081"/>
    <n v="19019"/>
    <s v="TIM MOVEL"/>
    <n v="1388.82"/>
    <n v="694.41"/>
  </r>
  <r>
    <x v="136"/>
    <s v="TRACKER"/>
    <s v="SUV"/>
    <n v="2022"/>
    <s v="PARTICULAR"/>
    <s v="DF"/>
    <s v="CENTRO OESTE"/>
    <x v="63"/>
    <x v="23"/>
    <s v="R$ 2.000,00"/>
    <n v="0"/>
    <n v="845.12"/>
    <n v="980"/>
    <m/>
    <e v="#N/A"/>
    <e v="#N/A"/>
    <e v="#N/A"/>
    <e v="#N/A"/>
    <e v="#N/A"/>
    <s v="-"/>
    <s v="PATIO"/>
    <s v=""/>
    <n v="0"/>
    <n v="0"/>
    <n v="1825.12"/>
    <n v="912.56"/>
  </r>
  <r>
    <x v="137"/>
    <s v="VW"/>
    <s v="LEVE"/>
    <n v="2020"/>
    <s v="PARTICULAR"/>
    <s v="ES"/>
    <s v="SUDESTE"/>
    <x v="0"/>
    <x v="0"/>
    <s v="R$ 2.000,00"/>
    <n v="0"/>
    <n v="789.59"/>
    <n v="715.6"/>
    <m/>
    <e v="#N/A"/>
    <e v="#N/A"/>
    <e v="#N/A"/>
    <e v="#N/A"/>
    <e v="#N/A"/>
    <s v="-"/>
    <s v="PATIO"/>
    <s v=""/>
    <n v="0"/>
    <n v="0"/>
    <n v="1505.19"/>
    <n v="752.59500000000003"/>
  </r>
  <r>
    <x v="138"/>
    <s v="B4T 9000E"/>
    <s v="GERADOR"/>
    <n v="2025"/>
    <s v="EQUIPAMENTO"/>
    <s v="TO"/>
    <s v="NORTE"/>
    <x v="0"/>
    <x v="0"/>
    <s v="R$ 0,00"/>
    <n v="0"/>
    <n v="326.79000000000002"/>
    <n v="338.65"/>
    <m/>
    <e v="#N/A"/>
    <e v="#N/A"/>
    <e v="#N/A"/>
    <e v="#N/A"/>
    <e v="#N/A"/>
    <s v="-"/>
    <s v="ATIVO"/>
    <s v=""/>
    <n v="0"/>
    <n v="0"/>
    <n v="665.44"/>
    <n v="332.72"/>
  </r>
  <r>
    <x v="139"/>
    <s v="PUNTO"/>
    <s v="LEVE"/>
    <n v="2009"/>
    <s v="PARTICULAR"/>
    <s v="SP"/>
    <s v="SUDESTE"/>
    <x v="64"/>
    <x v="24"/>
    <s v="R$ 2.000,00"/>
    <n v="0"/>
    <n v="786.82999999999993"/>
    <n v="924.06"/>
    <m/>
    <e v="#N/A"/>
    <e v="#N/A"/>
    <e v="#N/A"/>
    <e v="#N/A"/>
    <e v="#N/A"/>
    <s v="-"/>
    <s v="ATIVO"/>
    <s v="99138"/>
    <n v="35001"/>
    <s v="ADMINISTRATIVO"/>
    <n v="1710.8899999999999"/>
    <n v="855.44499999999994"/>
  </r>
  <r>
    <x v="140"/>
    <s v="FIT"/>
    <s v="LEVE"/>
    <n v="2023"/>
    <s v="PARTICULAR"/>
    <s v="GO"/>
    <s v="CENTRO OESTE"/>
    <x v="65"/>
    <x v="25"/>
    <s v="R$ 1.550,00"/>
    <n v="0"/>
    <n v="90.09"/>
    <n v="0"/>
    <m/>
    <e v="#N/A"/>
    <e v="#N/A"/>
    <e v="#N/A"/>
    <e v="#N/A"/>
    <e v="#N/A"/>
    <s v="-"/>
    <s v="ATIVO"/>
    <s v="99628"/>
    <n v="19019"/>
    <s v="ADMINISTRATIVO"/>
    <n v="90.09"/>
    <n v="45.045000000000002"/>
  </r>
  <r>
    <x v="141"/>
    <s v="B4T 9000E"/>
    <s v="GERADOR"/>
    <n v="2026"/>
    <s v="EQUIPAMENTO"/>
    <s v="TO"/>
    <s v="NORTE"/>
    <x v="0"/>
    <x v="0"/>
    <s v="R$ 0,01"/>
    <n v="0"/>
    <n v="1669.79"/>
    <n v="432.13"/>
    <m/>
    <e v="#N/A"/>
    <e v="#N/A"/>
    <e v="#N/A"/>
    <e v="#N/A"/>
    <e v="#N/A"/>
    <s v="-"/>
    <s v="ATIVO"/>
    <s v=""/>
    <n v="0"/>
    <n v="0"/>
    <n v="2101.92"/>
    <n v="1050.96"/>
  </r>
  <r>
    <x v="142"/>
    <s v="B4T 9000E"/>
    <s v="GERADOR"/>
    <n v="2026"/>
    <s v="EQUIPAMENTO"/>
    <s v="TO"/>
    <s v="NORTE"/>
    <x v="0"/>
    <x v="0"/>
    <s v="R$ 0,01"/>
    <n v="0"/>
    <n v="1639.53"/>
    <n v="0"/>
    <m/>
    <e v="#N/A"/>
    <e v="#N/A"/>
    <e v="#N/A"/>
    <e v="#N/A"/>
    <e v="#N/A"/>
    <s v="-"/>
    <s v="ATIVO"/>
    <s v=""/>
    <n v="0"/>
    <n v="0"/>
    <n v="1639.53"/>
    <n v="819.76499999999999"/>
  </r>
  <r>
    <x v="143"/>
    <s v="B4T 9000E"/>
    <s v="GERADOR"/>
    <n v="2026"/>
    <s v="EQUIPAMENTO"/>
    <s v="TO"/>
    <s v="NORTE"/>
    <x v="0"/>
    <x v="0"/>
    <s v="R$ 0,01"/>
    <n v="0"/>
    <n v="913.97"/>
    <n v="1602.1"/>
    <m/>
    <e v="#N/A"/>
    <e v="#N/A"/>
    <e v="#N/A"/>
    <e v="#N/A"/>
    <e v="#N/A"/>
    <s v="-"/>
    <s v="ATIVO"/>
    <s v=""/>
    <n v="0"/>
    <n v="0"/>
    <n v="2516.0699999999997"/>
    <n v="1258.0349999999999"/>
  </r>
  <r>
    <x v="144"/>
    <s v="CELTA"/>
    <s v="LEVE"/>
    <n v="2012"/>
    <s v="PARTICULAR"/>
    <s v="AM"/>
    <s v="NORTE"/>
    <x v="0"/>
    <x v="0"/>
    <s v="R$ 0,00"/>
    <n v="0"/>
    <n v="257.7"/>
    <n v="0"/>
    <m/>
    <e v="#N/A"/>
    <e v="#N/A"/>
    <e v="#N/A"/>
    <e v="#N/A"/>
    <e v="#N/A"/>
    <s v="-"/>
    <s v="PATIO"/>
    <s v=""/>
    <n v="0"/>
    <n v="0"/>
    <n v="257.7"/>
    <n v="128.85"/>
  </r>
  <r>
    <x v="145"/>
    <s v="KA"/>
    <s v="LEVE"/>
    <n v="2012"/>
    <s v="PARTICULAR"/>
    <s v="AM"/>
    <s v="NORTE"/>
    <x v="0"/>
    <x v="0"/>
    <s v="R$ 0,00"/>
    <n v="0"/>
    <n v="459.98"/>
    <n v="459.98"/>
    <m/>
    <e v="#N/A"/>
    <e v="#N/A"/>
    <e v="#N/A"/>
    <e v="#N/A"/>
    <e v="#N/A"/>
    <s v="-"/>
    <s v="ATIVO"/>
    <s v=""/>
    <n v="0"/>
    <n v="0"/>
    <n v="919.96"/>
    <n v="459.98"/>
  </r>
  <r>
    <x v="146"/>
    <s v="GOL"/>
    <s v="LEVE"/>
    <n v="2012"/>
    <s v="PARTICULAR"/>
    <s v="AM"/>
    <s v="NORTE"/>
    <x v="0"/>
    <x v="0"/>
    <s v="R$ 0,00"/>
    <n v="0"/>
    <n v="230"/>
    <n v="0"/>
    <m/>
    <e v="#N/A"/>
    <e v="#N/A"/>
    <e v="#N/A"/>
    <e v="#N/A"/>
    <e v="#N/A"/>
    <s v="-"/>
    <s v="ATIVO"/>
    <s v=""/>
    <n v="0"/>
    <n v="0"/>
    <n v="230"/>
    <n v="115"/>
  </r>
  <r>
    <x v="147"/>
    <s v="SAVEIRO"/>
    <s v="UTILITARIO"/>
    <n v="2012"/>
    <s v="PARTICULAR"/>
    <s v="AM"/>
    <s v="NORTE"/>
    <x v="0"/>
    <x v="0"/>
    <s v="R$ 0,00"/>
    <s v=""/>
    <s v=""/>
    <s v=""/>
    <m/>
    <e v="#N/A"/>
    <e v="#N/A"/>
    <e v="#N/A"/>
    <e v="#N/A"/>
    <e v="#N/A"/>
    <s v="-"/>
    <s v="ATIVO"/>
    <s v=""/>
    <n v="0"/>
    <n v="0"/>
    <n v="0"/>
    <s v="-"/>
  </r>
  <r>
    <x v="148"/>
    <s v="FOX"/>
    <s v="LEVE"/>
    <n v="2012"/>
    <s v="PARTICULAR"/>
    <s v="AM"/>
    <s v="NORTE"/>
    <x v="0"/>
    <x v="0"/>
    <s v="R$ 0,00"/>
    <s v=""/>
    <s v=""/>
    <s v=""/>
    <m/>
    <e v="#N/A"/>
    <e v="#N/A"/>
    <e v="#N/A"/>
    <e v="#N/A"/>
    <e v="#N/A"/>
    <s v="-"/>
    <s v="ATIVO"/>
    <s v=""/>
    <n v="0"/>
    <n v="0"/>
    <n v="0"/>
    <s v="-"/>
  </r>
  <r>
    <x v="149"/>
    <s v="ONIX"/>
    <s v="LEVE"/>
    <n v="2012"/>
    <s v="PARTICULAR"/>
    <s v="AM"/>
    <s v="NORTE"/>
    <x v="0"/>
    <x v="0"/>
    <s v="R$ 0,00"/>
    <n v="0"/>
    <n v="559.01"/>
    <n v="0"/>
    <m/>
    <e v="#N/A"/>
    <e v="#N/A"/>
    <e v="#N/A"/>
    <e v="#N/A"/>
    <e v="#N/A"/>
    <s v="-"/>
    <s v="ATIVO"/>
    <s v=""/>
    <n v="0"/>
    <n v="0"/>
    <n v="559.01"/>
    <n v="279.505"/>
  </r>
  <r>
    <x v="150"/>
    <s v="B4T 9000E"/>
    <s v="GERADOR"/>
    <n v="2026"/>
    <s v="EQUIPAMENTO"/>
    <s v="DF"/>
    <s v="CENTRO OESTE"/>
    <x v="0"/>
    <x v="0"/>
    <s v="R$ 0,01"/>
    <n v="0"/>
    <n v="76.22"/>
    <n v="0"/>
    <m/>
    <e v="#N/A"/>
    <e v="#N/A"/>
    <e v="#N/A"/>
    <e v="#N/A"/>
    <e v="#N/A"/>
    <s v="-"/>
    <s v="PATIO"/>
    <s v=""/>
    <n v="0"/>
    <n v="0"/>
    <n v="76.22"/>
    <n v="38.11"/>
  </r>
  <r>
    <x v="151"/>
    <s v="B4T 9000E"/>
    <s v="GERADOR"/>
    <n v="2026"/>
    <s v="EQUIPAMENTO"/>
    <s v="DF"/>
    <s v="CENTRO OESTE"/>
    <x v="0"/>
    <x v="0"/>
    <s v="R$ 0,01"/>
    <n v="0"/>
    <n v="217.96"/>
    <n v="0"/>
    <m/>
    <e v="#N/A"/>
    <e v="#N/A"/>
    <e v="#N/A"/>
    <e v="#N/A"/>
    <e v="#N/A"/>
    <s v="-"/>
    <s v="PATIO"/>
    <s v=""/>
    <n v="0"/>
    <n v="0"/>
    <n v="217.96"/>
    <n v="108.98"/>
  </r>
  <r>
    <x v="152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53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54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55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56"/>
    <s v="B4T 13000E"/>
    <s v="GERADOR"/>
    <n v="2026"/>
    <s v="EQUIPAMENTO"/>
    <s v="DF"/>
    <s v="CENTRO OESTE"/>
    <x v="0"/>
    <x v="0"/>
    <s v="R$ 0,01"/>
    <n v="0"/>
    <n v="75.8"/>
    <n v="0"/>
    <m/>
    <e v="#N/A"/>
    <e v="#N/A"/>
    <e v="#N/A"/>
    <e v="#N/A"/>
    <e v="#N/A"/>
    <s v="-"/>
    <s v="PATIO"/>
    <s v=""/>
    <n v="0"/>
    <n v="0"/>
    <n v="75.8"/>
    <n v="37.9"/>
  </r>
  <r>
    <x v="157"/>
    <s v="B4T 13000E"/>
    <s v="GERADOR"/>
    <n v="2026"/>
    <s v="EQUIPAMENTO"/>
    <s v="DF"/>
    <s v="CENTRO OESTE"/>
    <x v="0"/>
    <x v="0"/>
    <s v="R$ 0,01"/>
    <n v="0"/>
    <n v="567.58999999999992"/>
    <n v="253.18"/>
    <m/>
    <e v="#N/A"/>
    <e v="#N/A"/>
    <e v="#N/A"/>
    <e v="#N/A"/>
    <e v="#N/A"/>
    <s v="-"/>
    <s v="PATIO"/>
    <s v=""/>
    <n v="0"/>
    <n v="0"/>
    <n v="820.77"/>
    <n v="410.38499999999999"/>
  </r>
  <r>
    <x v="158"/>
    <s v="B4T 13000E"/>
    <s v="GERADOR"/>
    <n v="2026"/>
    <s v="EQUIPAMENTO"/>
    <s v="DF"/>
    <s v="CENTRO OESTE"/>
    <x v="0"/>
    <x v="0"/>
    <s v="R$ 0,01"/>
    <n v="0"/>
    <n v="149.99"/>
    <n v="148.99"/>
    <m/>
    <e v="#N/A"/>
    <e v="#N/A"/>
    <e v="#N/A"/>
    <e v="#N/A"/>
    <e v="#N/A"/>
    <s v="-"/>
    <s v="PATIO"/>
    <s v=""/>
    <n v="0"/>
    <n v="0"/>
    <n v="298.98"/>
    <n v="149.49"/>
  </r>
  <r>
    <x v="159"/>
    <s v="B4T 13000E"/>
    <s v="GERADOR"/>
    <n v="2026"/>
    <s v="EQUIPAMENTO"/>
    <s v="DF"/>
    <s v="CENTRO OESTE"/>
    <x v="0"/>
    <x v="0"/>
    <s v="R$ 0,01"/>
    <n v="0"/>
    <n v="299.98"/>
    <n v="0"/>
    <m/>
    <e v="#N/A"/>
    <e v="#N/A"/>
    <e v="#N/A"/>
    <e v="#N/A"/>
    <e v="#N/A"/>
    <s v="-"/>
    <s v="PATIO"/>
    <s v=""/>
    <n v="0"/>
    <n v="0"/>
    <n v="299.98"/>
    <n v="149.99"/>
  </r>
  <r>
    <x v="160"/>
    <s v="B4T 13000E"/>
    <s v="GERADOR"/>
    <n v="2026"/>
    <s v="EQUIPAMENTO"/>
    <s v="DF"/>
    <s v="CENTRO OESTE"/>
    <x v="0"/>
    <x v="0"/>
    <s v="R$ 0,01"/>
    <n v="0"/>
    <n v="323.74"/>
    <n v="164.46"/>
    <m/>
    <e v="#N/A"/>
    <e v="#N/A"/>
    <e v="#N/A"/>
    <e v="#N/A"/>
    <e v="#N/A"/>
    <s v="-"/>
    <s v="PATIO"/>
    <s v=""/>
    <n v="0"/>
    <n v="0"/>
    <n v="488.20000000000005"/>
    <n v="244.10000000000002"/>
  </r>
  <r>
    <x v="161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62"/>
    <s v="B4T 13000E"/>
    <s v="GERADOR"/>
    <n v="2026"/>
    <s v="EQUIPAMENTO"/>
    <s v="DF"/>
    <s v="CENTRO OESTE"/>
    <x v="0"/>
    <x v="0"/>
    <s v="R$ 0,01"/>
    <s v=""/>
    <s v=""/>
    <s v=""/>
    <m/>
    <e v="#N/A"/>
    <e v="#N/A"/>
    <e v="#N/A"/>
    <e v="#N/A"/>
    <e v="#N/A"/>
    <s v="-"/>
    <s v="PATIO"/>
    <s v=""/>
    <n v="0"/>
    <n v="0"/>
    <n v="0"/>
    <s v="-"/>
  </r>
  <r>
    <x v="163"/>
    <s v="SAVEIRO"/>
    <s v="UTILITARIO"/>
    <n v="2025"/>
    <s v="MOVIDA"/>
    <s v="PR"/>
    <s v="SUL"/>
    <x v="66"/>
    <x v="3"/>
    <s v="R$ 0,00"/>
    <n v="0"/>
    <n v="2072.4700000000003"/>
    <n v="1143.3"/>
    <m/>
    <e v="#N/A"/>
    <e v="#N/A"/>
    <e v="#N/A"/>
    <e v="#N/A"/>
    <e v="#N/A"/>
    <s v="-"/>
    <s v="ATIVO"/>
    <s v="12081"/>
    <n v="26010"/>
    <s v="TIM MOVEL"/>
    <n v="3215.7700000000004"/>
    <n v="1607.8850000000002"/>
  </r>
  <r>
    <x v="164"/>
    <s v="B4T 9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65"/>
    <s v="B4T 13000E"/>
    <s v="GERADOR"/>
    <n v="2026"/>
    <s v="EQUIPAMENTO"/>
    <s v="GO"/>
    <s v="CENTRO OESTE"/>
    <x v="0"/>
    <x v="0"/>
    <s v="R$ 0,00"/>
    <n v="0"/>
    <n v="305.17"/>
    <n v="269.32"/>
    <m/>
    <e v="#N/A"/>
    <e v="#N/A"/>
    <e v="#N/A"/>
    <e v="#N/A"/>
    <e v="#N/A"/>
    <s v="-"/>
    <s v="PATIO"/>
    <s v=""/>
    <n v="0"/>
    <n v="0"/>
    <n v="574.49"/>
    <n v="287.245"/>
  </r>
  <r>
    <x v="166"/>
    <s v="B4T 13000E"/>
    <s v="GERADOR"/>
    <n v="2026"/>
    <s v="EQUIPAMENTO"/>
    <s v="GO"/>
    <s v="CENTRO OESTE"/>
    <x v="0"/>
    <x v="0"/>
    <s v="R$ 0,00"/>
    <n v="0"/>
    <n v="428.3"/>
    <n v="0"/>
    <m/>
    <e v="#N/A"/>
    <e v="#N/A"/>
    <e v="#N/A"/>
    <e v="#N/A"/>
    <e v="#N/A"/>
    <s v="-"/>
    <s v="PATIO"/>
    <s v=""/>
    <n v="0"/>
    <n v="0"/>
    <n v="428.3"/>
    <n v="214.15"/>
  </r>
  <r>
    <x v="167"/>
    <s v="B4T 13000E"/>
    <s v="GERADOR"/>
    <n v="2026"/>
    <s v="EQUIPAMENTO"/>
    <s v="GO"/>
    <s v="CENTRO OESTE"/>
    <x v="0"/>
    <x v="0"/>
    <s v="R$ 0,00"/>
    <n v="0"/>
    <n v="334.5"/>
    <n v="186.03"/>
    <m/>
    <e v="#N/A"/>
    <e v="#N/A"/>
    <e v="#N/A"/>
    <e v="#N/A"/>
    <e v="#N/A"/>
    <s v="-"/>
    <s v="PATIO"/>
    <s v=""/>
    <n v="0"/>
    <n v="0"/>
    <n v="520.53"/>
    <n v="260.26499999999999"/>
  </r>
  <r>
    <x v="168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69"/>
    <s v="B4T 13000E"/>
    <s v="GERADOR"/>
    <n v="2026"/>
    <s v="EQUIPAMENTO"/>
    <s v="GO"/>
    <s v="CENTRO OESTE"/>
    <x v="0"/>
    <x v="0"/>
    <s v="R$ 0,00"/>
    <n v="0"/>
    <n v="1104.5999999999999"/>
    <n v="0"/>
    <m/>
    <e v="#N/A"/>
    <e v="#N/A"/>
    <e v="#N/A"/>
    <e v="#N/A"/>
    <e v="#N/A"/>
    <s v="-"/>
    <s v="PATIO"/>
    <s v=""/>
    <n v="0"/>
    <n v="0"/>
    <n v="1104.5999999999999"/>
    <n v="552.29999999999995"/>
  </r>
  <r>
    <x v="170"/>
    <s v="B4T 9000E"/>
    <s v="GERADOR"/>
    <n v="2026"/>
    <s v="EQUIPAMENTO"/>
    <s v="GO"/>
    <s v="CENTRO OESTE"/>
    <x v="0"/>
    <x v="0"/>
    <s v="R$ 0,00"/>
    <n v="0"/>
    <n v="430"/>
    <n v="84.12"/>
    <m/>
    <e v="#N/A"/>
    <e v="#N/A"/>
    <e v="#N/A"/>
    <e v="#N/A"/>
    <e v="#N/A"/>
    <s v="-"/>
    <s v="PATIO"/>
    <s v=""/>
    <n v="0"/>
    <n v="0"/>
    <n v="514.12"/>
    <n v="257.06"/>
  </r>
  <r>
    <x v="171"/>
    <s v="B4T 9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72"/>
    <s v="B4T 13000E"/>
    <s v="GERADOR"/>
    <n v="2026"/>
    <s v="EQUIPAMENTO"/>
    <s v="GO"/>
    <s v="CENTRO OESTE"/>
    <x v="0"/>
    <x v="0"/>
    <s v="R$ 0,00"/>
    <n v="0"/>
    <n v="0"/>
    <n v="2362.77"/>
    <m/>
    <e v="#N/A"/>
    <e v="#N/A"/>
    <e v="#N/A"/>
    <e v="#N/A"/>
    <e v="#N/A"/>
    <s v="-"/>
    <s v="PATIO"/>
    <s v=""/>
    <n v="0"/>
    <n v="0"/>
    <n v="2362.77"/>
    <n v="1181.385"/>
  </r>
  <r>
    <x v="173"/>
    <s v="B4T 13000E"/>
    <s v="GERADOR"/>
    <n v="2026"/>
    <s v="EQUIPAMENTO"/>
    <s v="GO"/>
    <s v="CENTRO OESTE"/>
    <x v="0"/>
    <x v="0"/>
    <s v="R$ 0,00"/>
    <n v="0"/>
    <n v="180.25"/>
    <n v="158.29"/>
    <m/>
    <e v="#N/A"/>
    <e v="#N/A"/>
    <e v="#N/A"/>
    <e v="#N/A"/>
    <e v="#N/A"/>
    <s v="-"/>
    <s v="PATIO"/>
    <s v=""/>
    <n v="0"/>
    <n v="0"/>
    <n v="338.53999999999996"/>
    <n v="169.26999999999998"/>
  </r>
  <r>
    <x v="174"/>
    <s v="B4T 13000E"/>
    <s v="GERADOR"/>
    <n v="2026"/>
    <s v="EQUIPAMENTO"/>
    <s v="GO"/>
    <s v="CENTRO OESTE"/>
    <x v="0"/>
    <x v="0"/>
    <s v="R$ 0,00"/>
    <n v="0"/>
    <n v="150"/>
    <n v="584.5"/>
    <m/>
    <e v="#N/A"/>
    <e v="#N/A"/>
    <e v="#N/A"/>
    <e v="#N/A"/>
    <e v="#N/A"/>
    <s v="-"/>
    <s v="PATIO"/>
    <s v=""/>
    <n v="0"/>
    <n v="0"/>
    <n v="734.5"/>
    <n v="367.25"/>
  </r>
  <r>
    <x v="175"/>
    <s v="B4T 13000E"/>
    <s v="GERADOR"/>
    <n v="2026"/>
    <s v="EQUIPAMENTO"/>
    <s v="GO"/>
    <s v="CENTRO 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76"/>
    <s v="B4T 13000E"/>
    <s v="GERADOR"/>
    <n v="2026"/>
    <s v="EQUIPAMENTO"/>
    <s v="GO"/>
    <s v="CENTRO OESTE"/>
    <x v="0"/>
    <x v="0"/>
    <s v="R$ 0,00"/>
    <n v="0"/>
    <n v="5306.0099999999993"/>
    <n v="2474.96"/>
    <m/>
    <e v="#N/A"/>
    <e v="#N/A"/>
    <e v="#N/A"/>
    <e v="#N/A"/>
    <e v="#N/A"/>
    <s v="-"/>
    <s v="PATIO"/>
    <s v=""/>
    <n v="0"/>
    <n v="0"/>
    <n v="7780.9699999999993"/>
    <n v="3890.4849999999997"/>
  </r>
  <r>
    <x v="177"/>
    <s v="B4T 13000E"/>
    <s v="GERADOR"/>
    <n v="2026"/>
    <s v="EQUIPAMENTO"/>
    <s v="GO"/>
    <s v="CENTRO OESTE"/>
    <x v="0"/>
    <x v="0"/>
    <s v="R$ 0,00"/>
    <n v="0"/>
    <n v="0"/>
    <n v="489.85"/>
    <m/>
    <e v="#N/A"/>
    <e v="#N/A"/>
    <e v="#N/A"/>
    <e v="#N/A"/>
    <e v="#N/A"/>
    <s v="-"/>
    <s v="PATIO"/>
    <s v=""/>
    <n v="0"/>
    <n v="0"/>
    <n v="489.85"/>
    <n v="244.92500000000001"/>
  </r>
  <r>
    <x v="178"/>
    <s v="B4T 13000E"/>
    <s v="GERADOR"/>
    <n v="2026"/>
    <s v="EQUIPAMENTO"/>
    <s v="GO"/>
    <s v="CENTRO OESTE"/>
    <x v="0"/>
    <x v="0"/>
    <s v="R$ 0,00"/>
    <n v="0"/>
    <n v="352.48"/>
    <n v="420.75"/>
    <m/>
    <e v="#N/A"/>
    <e v="#N/A"/>
    <e v="#N/A"/>
    <e v="#N/A"/>
    <e v="#N/A"/>
    <s v="-"/>
    <s v="PATIO"/>
    <s v=""/>
    <n v="0"/>
    <n v="0"/>
    <n v="773.23"/>
    <n v="386.61500000000001"/>
  </r>
  <r>
    <x v="179"/>
    <s v="B4T 13000E"/>
    <s v="GERADOR"/>
    <n v="2026"/>
    <s v="EQUIPAMENTO"/>
    <s v="MT"/>
    <s v="Centro-Oeste"/>
    <x v="0"/>
    <x v="0"/>
    <s v="R$ 0,00"/>
    <n v="0"/>
    <n v="0"/>
    <n v="1353.9199999999998"/>
    <m/>
    <e v="#N/A"/>
    <e v="#N/A"/>
    <e v="#N/A"/>
    <e v="#N/A"/>
    <e v="#N/A"/>
    <s v="-"/>
    <s v="PATIO"/>
    <s v=""/>
    <n v="0"/>
    <n v="0"/>
    <n v="1353.9199999999998"/>
    <n v="676.95999999999992"/>
  </r>
  <r>
    <x v="180"/>
    <s v="B4T 13000E"/>
    <s v="GERADOR"/>
    <n v="2026"/>
    <s v="EQUIPAMENTO"/>
    <s v="MT"/>
    <s v="Centro-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81"/>
    <s v="B4T 9000E"/>
    <s v="GERADOR"/>
    <n v="2026"/>
    <s v="EQUIPAMENTO"/>
    <s v="MT"/>
    <s v="Centro-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82"/>
    <s v="B4T 9000E"/>
    <s v="GERADOR"/>
    <n v="2026"/>
    <s v="EQUIPAMENTO"/>
    <s v="MT"/>
    <s v="Centro-Oeste"/>
    <x v="0"/>
    <x v="0"/>
    <s v="R$ 0,00"/>
    <n v="0"/>
    <n v="0"/>
    <n v="77.55"/>
    <m/>
    <e v="#N/A"/>
    <e v="#N/A"/>
    <e v="#N/A"/>
    <e v="#N/A"/>
    <e v="#N/A"/>
    <s v="-"/>
    <s v="PATIO"/>
    <s v=""/>
    <n v="0"/>
    <n v="0"/>
    <n v="77.55"/>
    <n v="38.774999999999999"/>
  </r>
  <r>
    <x v="183"/>
    <s v="B4T 9000E"/>
    <s v="GERADOR"/>
    <n v="2026"/>
    <s v="EQUIPAMENTO"/>
    <s v="MT"/>
    <s v="Centro-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84"/>
    <s v="B4T 9000E"/>
    <s v="GERADOR"/>
    <n v="2026"/>
    <s v="EQUIPAMENTO"/>
    <s v="MT"/>
    <s v="Centro-O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85"/>
    <s v="B4T 9000E"/>
    <s v="GERADOR"/>
    <n v="2026"/>
    <s v="EQUIPAMENTO"/>
    <s v="MT"/>
    <s v="Centro-Oeste"/>
    <x v="0"/>
    <x v="0"/>
    <s v="R$ 0,00"/>
    <n v="0"/>
    <n v="0"/>
    <n v="503.04"/>
    <m/>
    <e v="#N/A"/>
    <e v="#N/A"/>
    <e v="#N/A"/>
    <e v="#N/A"/>
    <e v="#N/A"/>
    <s v="-"/>
    <s v="PATIO"/>
    <s v=""/>
    <n v="0"/>
    <n v="0"/>
    <n v="503.04"/>
    <n v="251.52"/>
  </r>
  <r>
    <x v="186"/>
    <s v="STRADA"/>
    <s v="UTILITARIO"/>
    <n v="2025"/>
    <s v="MOVIDA"/>
    <s v="MT"/>
    <s v="Centro-Oeste"/>
    <x v="67"/>
    <x v="26"/>
    <s v="R$ 0,00"/>
    <n v="0"/>
    <n v="506.19"/>
    <n v="240.45"/>
    <m/>
    <e v="#N/A"/>
    <e v="#N/A"/>
    <e v="#N/A"/>
    <e v="#N/A"/>
    <e v="#N/A"/>
    <s v="-"/>
    <s v="ATIVO"/>
    <s v="12085"/>
    <n v="21035"/>
    <s v="TIM MOVEL"/>
    <n v="746.64"/>
    <n v="373.32"/>
  </r>
  <r>
    <x v="187"/>
    <s v="SAVEIRO"/>
    <s v="UTILITARIO"/>
    <n v="2024"/>
    <s v="LOCALIZA RENT A CAR"/>
    <s v="SP"/>
    <s v="SUDESTE"/>
    <x v="0"/>
    <x v="0"/>
    <s v="R$ 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188"/>
    <s v="SAVEIRO"/>
    <s v="UTILITARIO"/>
    <n v="2026"/>
    <s v="MOVIDA"/>
    <s v="GO"/>
    <s v="CENTRO OESTE"/>
    <x v="68"/>
    <x v="3"/>
    <s v="R$ 1,00"/>
    <n v="0"/>
    <n v="1550.6"/>
    <n v="493.57"/>
    <m/>
    <e v="#N/A"/>
    <e v="#N/A"/>
    <e v="#N/A"/>
    <e v="#N/A"/>
    <e v="#N/A"/>
    <s v="-"/>
    <s v="ATIVO"/>
    <s v="12081"/>
    <n v="19019"/>
    <s v="TIM MOVEL"/>
    <n v="2044.1699999999998"/>
    <n v="1022.0849999999999"/>
  </r>
  <r>
    <x v="189"/>
    <s v="SAVEIRO"/>
    <s v="UTILITARIO"/>
    <n v="2025"/>
    <s v="MOVIDA"/>
    <s v="SC"/>
    <s v="SUL"/>
    <x v="69"/>
    <x v="4"/>
    <s v="R$ 0,00"/>
    <n v="0"/>
    <n v="1556.23"/>
    <n v="1775.65"/>
    <m/>
    <e v="#N/A"/>
    <e v="#N/A"/>
    <e v="#N/A"/>
    <e v="#N/A"/>
    <e v="#N/A"/>
    <s v="-"/>
    <s v="ATIVO"/>
    <s v="12081"/>
    <n v="34217"/>
    <s v="TIM MOVEL"/>
    <n v="3331.88"/>
    <n v="1665.94"/>
  </r>
  <r>
    <x v="190"/>
    <s v="B4T 9000E"/>
    <s v="GERADOR"/>
    <n v="2026"/>
    <s v="EQUIPAMENTO"/>
    <s v="MT"/>
    <s v="Centro-Oeste"/>
    <x v="0"/>
    <x v="0"/>
    <s v="R$ 0,00"/>
    <n v="0"/>
    <n v="3772.6100000000019"/>
    <n v="2762.6200000000008"/>
    <m/>
    <e v="#N/A"/>
    <e v="#N/A"/>
    <e v="#N/A"/>
    <e v="#N/A"/>
    <e v="#N/A"/>
    <s v="-"/>
    <s v="PATIO"/>
    <s v=""/>
    <n v="0"/>
    <n v="0"/>
    <n v="6535.2300000000032"/>
    <n v="3267.6150000000016"/>
  </r>
  <r>
    <x v="191"/>
    <s v="HB20"/>
    <s v="LEVE"/>
    <n v="2025"/>
    <s v="LOCALIZA RENT A CAR"/>
    <s v="MT"/>
    <s v="CENTRO OESTE"/>
    <x v="70"/>
    <x v="27"/>
    <s v="R$ 0,00"/>
    <n v="753.74999999999989"/>
    <n v="2010.67"/>
    <n v="379.93"/>
    <m/>
    <e v="#N/A"/>
    <e v="#N/A"/>
    <e v="#N/A"/>
    <e v="#N/A"/>
    <e v="#N/A"/>
    <s v="-"/>
    <s v="ATIVO"/>
    <s v="99628"/>
    <n v="21104"/>
    <s v="ADMINISTRATIVO"/>
    <n v="3144.35"/>
    <n v="1195.3"/>
  </r>
  <r>
    <x v="192"/>
    <s v="STRADA"/>
    <s v="UTILITARIO"/>
    <n v="2026"/>
    <s v="MOVIDA"/>
    <s v="MS"/>
    <s v="CENTRO OESTE"/>
    <x v="71"/>
    <x v="2"/>
    <s v="R$ 0,00"/>
    <n v="0"/>
    <n v="2559.65"/>
    <n v="1381.04"/>
    <m/>
    <e v="#N/A"/>
    <e v="#N/A"/>
    <e v="#N/A"/>
    <e v="#N/A"/>
    <e v="#N/A"/>
    <s v="-"/>
    <s v="ATIVO"/>
    <s v="12081"/>
    <n v="22020"/>
    <s v="TIM MOVEL"/>
    <n v="3940.69"/>
    <n v="1970.345"/>
  </r>
  <r>
    <x v="193"/>
    <s v="SAVEIRO"/>
    <s v="UTILITARIO"/>
    <n v="2025"/>
    <s v="MOVIDA"/>
    <s v="RS"/>
    <s v="SUL"/>
    <x v="72"/>
    <x v="1"/>
    <s v="R$ 0,00"/>
    <n v="0"/>
    <n v="3532.2800000000007"/>
    <n v="1476.12"/>
    <m/>
    <e v="#N/A"/>
    <e v="#N/A"/>
    <e v="#N/A"/>
    <e v="#N/A"/>
    <e v="#N/A"/>
    <s v="-"/>
    <s v="ATIVO"/>
    <s v="12081"/>
    <n v="31271"/>
    <s v="TIM MOVEL"/>
    <n v="5008.4000000000005"/>
    <n v="2504.2000000000003"/>
  </r>
  <r>
    <x v="194"/>
    <s v="HB20S"/>
    <s v="LEVE"/>
    <n v="2024"/>
    <s v="PARTICULAR"/>
    <s v="AM"/>
    <s v="NORTE"/>
    <x v="73"/>
    <x v="28"/>
    <s v="R$ 850,00"/>
    <n v="0"/>
    <n v="1019.94"/>
    <n v="689.99"/>
    <m/>
    <e v="#N/A"/>
    <e v="#N/A"/>
    <e v="#N/A"/>
    <e v="#N/A"/>
    <e v="#N/A"/>
    <s v="-"/>
    <s v="ATIVO"/>
    <s v="11015"/>
    <n v="14001"/>
    <s v="VIVO"/>
    <n v="1709.93"/>
    <n v="854.96500000000003"/>
  </r>
  <r>
    <x v="195"/>
    <s v="SAVEIRO"/>
    <s v="UTILITARIO"/>
    <n v="2025"/>
    <s v="MOVIDA"/>
    <s v="PR"/>
    <s v="SUL"/>
    <x v="74"/>
    <x v="4"/>
    <s v="R$ 0,00"/>
    <n v="0"/>
    <n v="1470.1299999999999"/>
    <n v="1174.8200000000002"/>
    <m/>
    <e v="#N/A"/>
    <e v="#N/A"/>
    <e v="#N/A"/>
    <e v="#N/A"/>
    <e v="#N/A"/>
    <s v="-"/>
    <s v="ATIVO"/>
    <s v="12081"/>
    <n v="26010"/>
    <s v="TIM MOVEL"/>
    <n v="2644.95"/>
    <n v="1322.4749999999999"/>
  </r>
  <r>
    <x v="196"/>
    <s v="SAVEIRO"/>
    <s v="UTILITARIO"/>
    <n v="2025"/>
    <s v="MOVIDA"/>
    <s v="SC"/>
    <s v="SUL"/>
    <x v="75"/>
    <x v="29"/>
    <s v="R$ 0,00"/>
    <n v="0"/>
    <n v="1588.57"/>
    <n v="1275.04"/>
    <m/>
    <e v="#N/A"/>
    <e v="#N/A"/>
    <e v="#N/A"/>
    <e v="#N/A"/>
    <e v="#N/A"/>
    <s v="-"/>
    <s v="ATIVO"/>
    <s v="99568"/>
    <n v="34089"/>
    <s v="ADMINISTRATIVO"/>
    <n v="2863.6099999999997"/>
    <n v="1431.8049999999998"/>
  </r>
  <r>
    <x v="197"/>
    <s v="GOL"/>
    <s v="LEVE"/>
    <n v="2021"/>
    <s v="PARTICULAR"/>
    <s v="DF"/>
    <s v="CENTRO OESTE"/>
    <x v="76"/>
    <x v="21"/>
    <s v="R$ 1.500,00"/>
    <n v="0"/>
    <n v="1361.93"/>
    <n v="803"/>
    <m/>
    <e v="#N/A"/>
    <e v="#N/A"/>
    <e v="#N/A"/>
    <e v="#N/A"/>
    <e v="#N/A"/>
    <s v="-"/>
    <s v="ATIVO"/>
    <s v="11011"/>
    <n v="17001"/>
    <s v="VIVO"/>
    <n v="2164.9300000000003"/>
    <n v="1082.4650000000001"/>
  </r>
  <r>
    <x v="198"/>
    <s v="SAVEIRO"/>
    <s v="UTILITARIO"/>
    <n v="2025"/>
    <s v="MOVIDA"/>
    <s v="PR"/>
    <s v="SUL"/>
    <x v="77"/>
    <x v="16"/>
    <s v="R$ 0,00"/>
    <n v="0"/>
    <n v="3829.9599999999996"/>
    <n v="1881.6"/>
    <m/>
    <e v="#N/A"/>
    <e v="#N/A"/>
    <e v="#N/A"/>
    <e v="#N/A"/>
    <e v="#N/A"/>
    <s v="-"/>
    <s v="ATIVO"/>
    <s v="12081"/>
    <n v="26172"/>
    <s v="TIM MOVEL"/>
    <n v="5711.5599999999995"/>
    <n v="2855.7799999999997"/>
  </r>
  <r>
    <x v="199"/>
    <s v="KWID"/>
    <s v="LEVE"/>
    <n v="2025"/>
    <s v="MOVIDA"/>
    <s v="MS"/>
    <s v="CENTRO OESTE"/>
    <x v="78"/>
    <x v="10"/>
    <s v="R$ 0,00"/>
    <n v="0"/>
    <n v="1893.4199999999998"/>
    <n v="574.12999999999988"/>
    <m/>
    <e v="#N/A"/>
    <e v="#N/A"/>
    <e v="#N/A"/>
    <e v="#N/A"/>
    <e v="#N/A"/>
    <s v="-"/>
    <s v="PATIO"/>
    <s v="99628"/>
    <n v="22020"/>
    <s v="ADMINISTRATIVO"/>
    <n v="2467.5499999999997"/>
    <n v="1233.7749999999999"/>
  </r>
  <r>
    <x v="200"/>
    <s v="SAVEIRO"/>
    <s v="UTILITARIO"/>
    <n v="2025"/>
    <s v="MOVIDA"/>
    <s v="PR"/>
    <s v="SUL"/>
    <x v="79"/>
    <x v="16"/>
    <s v="R$ 0,00"/>
    <n v="0"/>
    <n v="1834.57"/>
    <n v="970.3900000000001"/>
    <m/>
    <e v="#N/A"/>
    <e v="#N/A"/>
    <e v="#N/A"/>
    <e v="#N/A"/>
    <e v="#N/A"/>
    <s v="-"/>
    <s v="ATIVO"/>
    <s v="12081"/>
    <n v="26196"/>
    <s v="TIM MOVEL"/>
    <n v="2804.96"/>
    <n v="1402.48"/>
  </r>
  <r>
    <x v="201"/>
    <s v="STRADA"/>
    <s v="UTILITARIO"/>
    <n v="2026"/>
    <s v="MOVIDA"/>
    <s v="MS"/>
    <s v="CENTRO OESTE"/>
    <x v="80"/>
    <x v="4"/>
    <s v="R$ 0,00"/>
    <n v="0"/>
    <n v="3355.86"/>
    <n v="2228.7799999999997"/>
    <m/>
    <e v="#N/A"/>
    <e v="#N/A"/>
    <e v="#N/A"/>
    <e v="#N/A"/>
    <e v="#N/A"/>
    <s v="-"/>
    <s v="ATIVO"/>
    <s v="12081"/>
    <n v="22020"/>
    <s v="TIM MOVEL"/>
    <n v="5584.6399999999994"/>
    <n v="2792.3199999999997"/>
  </r>
  <r>
    <x v="202"/>
    <s v="SAVEIRO"/>
    <s v="UTILITARIO"/>
    <n v="2025"/>
    <s v="MOVIDA"/>
    <s v="RS"/>
    <s v="SUL"/>
    <x v="81"/>
    <x v="4"/>
    <s v="R$ 0,00"/>
    <n v="540.29"/>
    <n v="885.43"/>
    <n v="752.25"/>
    <m/>
    <e v="#N/A"/>
    <e v="#N/A"/>
    <e v="#N/A"/>
    <e v="#N/A"/>
    <e v="#N/A"/>
    <s v="-"/>
    <s v="ATIVO"/>
    <s v="12081"/>
    <n v="31339"/>
    <s v="TIM MOVEL"/>
    <n v="2177.9699999999998"/>
    <n v="818.83999999999992"/>
  </r>
  <r>
    <x v="203"/>
    <s v="KWID"/>
    <s v="LEVE"/>
    <n v="2025"/>
    <s v="MOVIDA"/>
    <s v="MS"/>
    <s v="CENTRO OESTE"/>
    <x v="78"/>
    <x v="10"/>
    <s v="R$ 0,00"/>
    <n v="0"/>
    <n v="817.52"/>
    <n v="0"/>
    <m/>
    <e v="#N/A"/>
    <e v="#N/A"/>
    <e v="#N/A"/>
    <e v="#N/A"/>
    <e v="#N/A"/>
    <s v="-"/>
    <s v="PATIO"/>
    <s v="99628"/>
    <n v="22020"/>
    <s v="ADMINISTRATIVO"/>
    <n v="817.52"/>
    <n v="408.76"/>
  </r>
  <r>
    <x v="204"/>
    <s v="SAVEIRO"/>
    <s v="UTILITARIO"/>
    <n v="2025"/>
    <s v="MOVIDA"/>
    <s v="DF"/>
    <s v="CENTRO OESTE"/>
    <x v="82"/>
    <x v="16"/>
    <s v="R$ 0,00"/>
    <n v="0"/>
    <n v="5344.3200000000015"/>
    <n v="1570.59"/>
    <m/>
    <e v="#N/A"/>
    <e v="#N/A"/>
    <e v="#N/A"/>
    <e v="#N/A"/>
    <e v="#N/A"/>
    <s v="-"/>
    <s v="ATIVO"/>
    <s v="12081"/>
    <n v="17001"/>
    <s v="TIM MOVEL"/>
    <n v="6914.9100000000017"/>
    <n v="3457.4550000000008"/>
  </r>
  <r>
    <x v="205"/>
    <s v="SAVEIRO"/>
    <s v="UTILITARIO"/>
    <n v="2025"/>
    <s v="MOVIDA"/>
    <s v="DF"/>
    <s v="CENTRO OESTE"/>
    <x v="83"/>
    <x v="14"/>
    <s v="R$ 0,00"/>
    <n v="0"/>
    <n v="2739.5700000000006"/>
    <n v="1199"/>
    <m/>
    <e v="#N/A"/>
    <e v="#N/A"/>
    <e v="#N/A"/>
    <e v="#N/A"/>
    <e v="#N/A"/>
    <s v="-"/>
    <s v="ATIVO"/>
    <s v="12081"/>
    <n v="17001"/>
    <s v="TIM MOVEL"/>
    <n v="3938.5700000000006"/>
    <n v="1969.2850000000003"/>
  </r>
  <r>
    <x v="206"/>
    <s v="SAVEIRO"/>
    <s v="UTILITARIO"/>
    <n v="2025"/>
    <s v="MOVIDA"/>
    <s v="RO"/>
    <s v="NORTE"/>
    <x v="84"/>
    <x v="2"/>
    <s v="R$ 0,00"/>
    <n v="0"/>
    <n v="5388.6200000000008"/>
    <n v="4256.3399999999992"/>
    <m/>
    <e v="#N/A"/>
    <e v="#N/A"/>
    <e v="#N/A"/>
    <e v="#N/A"/>
    <e v="#N/A"/>
    <s v="-"/>
    <s v="ATIVO"/>
    <s v="12081"/>
    <n v="21104"/>
    <s v="TIM MOVEL"/>
    <n v="9644.9599999999991"/>
    <n v="4822.4799999999996"/>
  </r>
  <r>
    <x v="207"/>
    <s v="STRADA"/>
    <s v="UTILITARIO"/>
    <n v="2025"/>
    <s v="MOVIDA"/>
    <s v="DF"/>
    <s v="CENTRO OESTE"/>
    <x v="85"/>
    <x v="11"/>
    <s v="R$ 0,00"/>
    <n v="0"/>
    <n v="3232.4500000000007"/>
    <n v="1258.6799999999998"/>
    <m/>
    <e v="#N/A"/>
    <e v="#N/A"/>
    <e v="#N/A"/>
    <e v="#N/A"/>
    <e v="#N/A"/>
    <s v="-"/>
    <s v="ATIVO"/>
    <s v="12081"/>
    <n v="17001"/>
    <s v="TIM MOVEL"/>
    <n v="4491.130000000001"/>
    <n v="2245.5650000000005"/>
  </r>
  <r>
    <x v="208"/>
    <s v="STRADA"/>
    <s v="UTILITARIO"/>
    <n v="2026"/>
    <s v="MOVIDA"/>
    <s v="MS"/>
    <s v="CENTRO OESTE"/>
    <x v="86"/>
    <x v="7"/>
    <s v="R$ 0,00"/>
    <n v="0"/>
    <n v="3624.8300000000004"/>
    <n v="1725.9499999999998"/>
    <m/>
    <e v="#N/A"/>
    <e v="#N/A"/>
    <e v="#N/A"/>
    <e v="#N/A"/>
    <e v="#N/A"/>
    <s v="-"/>
    <s v="ATIVO"/>
    <s v="12081"/>
    <n v="22020"/>
    <s v="TIM MOVEL"/>
    <n v="5350.7800000000007"/>
    <n v="2675.3900000000003"/>
  </r>
  <r>
    <x v="209"/>
    <s v="STRADA"/>
    <s v="UTILITARIO"/>
    <n v="2026"/>
    <s v="MOVIDA"/>
    <s v="MS"/>
    <s v="CENTRO OESTE"/>
    <x v="78"/>
    <x v="10"/>
    <s v="R$ 0,00"/>
    <n v="0"/>
    <n v="2727.5000000000005"/>
    <n v="2029.6900000000003"/>
    <m/>
    <e v="#N/A"/>
    <e v="#N/A"/>
    <e v="#N/A"/>
    <e v="#N/A"/>
    <e v="#N/A"/>
    <s v="-"/>
    <s v="PATIO"/>
    <s v="99628"/>
    <n v="22020"/>
    <s v="ADMINISTRATIVO"/>
    <n v="4757.1900000000005"/>
    <n v="2378.5950000000003"/>
  </r>
  <r>
    <x v="210"/>
    <s v="SAVEIRO"/>
    <s v="UTILITARIO"/>
    <n v="2025"/>
    <s v="MOVIDA"/>
    <s v="RO"/>
    <s v="NORTE"/>
    <x v="87"/>
    <x v="2"/>
    <s v="R$ 0,00"/>
    <n v="0"/>
    <n v="2524.0899999999997"/>
    <n v="1515.03"/>
    <m/>
    <e v="#N/A"/>
    <e v="#N/A"/>
    <e v="#N/A"/>
    <e v="#N/A"/>
    <e v="#N/A"/>
    <s v="-"/>
    <s v="ATIVO"/>
    <s v="12081"/>
    <n v="32017"/>
    <s v="TIM MOVEL"/>
    <n v="4039.12"/>
    <n v="2019.56"/>
  </r>
  <r>
    <x v="211"/>
    <s v="SAVEIRO"/>
    <s v="UTILITARIO"/>
    <n v="2026"/>
    <s v="MOVIDA"/>
    <s v="MT"/>
    <s v="Centro-Oeste"/>
    <x v="88"/>
    <x v="2"/>
    <s v="R$ 0,00"/>
    <n v="0"/>
    <n v="2614.8799999999997"/>
    <n v="1017.51"/>
    <m/>
    <e v="#N/A"/>
    <e v="#N/A"/>
    <e v="#N/A"/>
    <e v="#N/A"/>
    <e v="#N/A"/>
    <s v="-"/>
    <s v="ATIVO"/>
    <s v="12081"/>
    <n v="21104"/>
    <s v="TIM MOVEL"/>
    <n v="3632.3899999999994"/>
    <n v="1816.1949999999997"/>
  </r>
  <r>
    <x v="212"/>
    <s v="STRADA"/>
    <s v="UTILITARIO"/>
    <n v="2026"/>
    <s v="MOVIDA"/>
    <s v="MS"/>
    <s v="CENTRO OESTE"/>
    <x v="0"/>
    <x v="0"/>
    <s v="R$ 0,00"/>
    <n v="0"/>
    <n v="5155.7100000000009"/>
    <n v="725.9"/>
    <m/>
    <e v="#N/A"/>
    <e v="#N/A"/>
    <e v="#N/A"/>
    <e v="#N/A"/>
    <e v="#N/A"/>
    <s v="-"/>
    <s v="MANUTENÇÃO"/>
    <s v=""/>
    <n v="0"/>
    <n v="0"/>
    <n v="5881.6100000000006"/>
    <n v="2940.8050000000003"/>
  </r>
  <r>
    <x v="213"/>
    <s v="STRADA"/>
    <s v="UTILITARIO"/>
    <n v="2026"/>
    <s v="MOVIDA"/>
    <s v="MS"/>
    <s v="CENTRO OESTE"/>
    <x v="78"/>
    <x v="10"/>
    <s v="R$ 0,00"/>
    <n v="0"/>
    <n v="2646.1199999999994"/>
    <n v="1124.71"/>
    <m/>
    <e v="#N/A"/>
    <e v="#N/A"/>
    <e v="#N/A"/>
    <e v="#N/A"/>
    <e v="#N/A"/>
    <s v="-"/>
    <s v="PATIO"/>
    <s v="99628"/>
    <n v="22020"/>
    <s v="ADMINISTRATIVO"/>
    <n v="3770.8299999999995"/>
    <n v="1885.4149999999997"/>
  </r>
  <r>
    <x v="214"/>
    <s v="SAVEIRO"/>
    <s v="UTILITARIO"/>
    <n v="2026"/>
    <s v="MOVIDA"/>
    <s v="MS"/>
    <s v="CENTRO OESTE"/>
    <x v="78"/>
    <x v="10"/>
    <s v="R$ 0,00"/>
    <n v="0"/>
    <n v="2481.87"/>
    <n v="0"/>
    <m/>
    <e v="#N/A"/>
    <e v="#N/A"/>
    <e v="#N/A"/>
    <e v="#N/A"/>
    <e v="#N/A"/>
    <s v="-"/>
    <s v="PATIO"/>
    <s v="99628"/>
    <n v="22020"/>
    <s v="ADMINISTRATIVO"/>
    <n v="2481.87"/>
    <n v="1240.9349999999999"/>
  </r>
  <r>
    <x v="215"/>
    <s v="SAVEIRO"/>
    <s v="UTILITARIO"/>
    <n v="2025"/>
    <s v="MOVIDA"/>
    <s v="RO"/>
    <s v="NORTE"/>
    <x v="89"/>
    <x v="2"/>
    <s v="R$ 0,00"/>
    <n v="229.99"/>
    <n v="2133.08"/>
    <n v="2057.75"/>
    <m/>
    <e v="#N/A"/>
    <e v="#N/A"/>
    <e v="#N/A"/>
    <e v="#N/A"/>
    <e v="#N/A"/>
    <s v="-"/>
    <s v="ATIVO"/>
    <s v="12081"/>
    <n v="11015"/>
    <s v="TIM MOVEL"/>
    <n v="4420.82"/>
    <n v="2095.415"/>
  </r>
  <r>
    <x v="216"/>
    <s v="KARDIAN"/>
    <s v="SUV"/>
    <n v="2024"/>
    <s v="MOVIDA"/>
    <s v="SC"/>
    <s v="SUL"/>
    <x v="90"/>
    <x v="30"/>
    <s v="R$ 0,00"/>
    <n v="293.3"/>
    <n v="645.70000000000005"/>
    <n v="849.44"/>
    <m/>
    <e v="#N/A"/>
    <e v="#N/A"/>
    <e v="#N/A"/>
    <e v="#N/A"/>
    <e v="#N/A"/>
    <s v="-"/>
    <s v="ATIVO"/>
    <s v="99528"/>
    <n v="26001"/>
    <s v="ADMINISTRATIVO"/>
    <n v="1788.44"/>
    <n v="747.57"/>
  </r>
  <r>
    <x v="217"/>
    <s v="GOL"/>
    <s v="LEVE"/>
    <n v="2014"/>
    <s v="PARTICULAR"/>
    <s v="PR"/>
    <s v="SUL"/>
    <x v="91"/>
    <x v="12"/>
    <s v="R$ 918,00"/>
    <n v="200"/>
    <n v="1305"/>
    <n v="725"/>
    <m/>
    <e v="#N/A"/>
    <e v="#N/A"/>
    <e v="#N/A"/>
    <e v="#N/A"/>
    <e v="#N/A"/>
    <s v="-"/>
    <s v="ATIVO"/>
    <s v="12071"/>
    <n v="26001"/>
    <s v="TIM MOVEL"/>
    <n v="2230"/>
    <n v="1015"/>
  </r>
  <r>
    <x v="218"/>
    <s v="SAVEIRO"/>
    <s v="UTILITARIO"/>
    <n v="2024"/>
    <s v="MOVIDA"/>
    <s v="RO"/>
    <s v="NORTE"/>
    <x v="92"/>
    <x v="3"/>
    <s v="R$ 0,00"/>
    <n v="379.95000000000005"/>
    <n v="2871.2700000000004"/>
    <n v="2310.08"/>
    <m/>
    <e v="#N/A"/>
    <e v="#N/A"/>
    <e v="#N/A"/>
    <e v="#N/A"/>
    <e v="#N/A"/>
    <s v="-"/>
    <s v="ATIVO"/>
    <s v="12081"/>
    <n v="11015"/>
    <s v="TIM MOVEL"/>
    <n v="5561.3"/>
    <n v="2590.6750000000002"/>
  </r>
  <r>
    <x v="219"/>
    <s v="MOBI"/>
    <s v="LEVE"/>
    <n v="2024"/>
    <s v="MOVIDA"/>
    <s v="RO"/>
    <s v="NORTE"/>
    <x v="93"/>
    <x v="15"/>
    <s v="R$ 0,00"/>
    <n v="186.04"/>
    <n v="3040.1300000000006"/>
    <n v="1366.02"/>
    <m/>
    <e v="#N/A"/>
    <e v="#N/A"/>
    <e v="#N/A"/>
    <e v="#N/A"/>
    <e v="#N/A"/>
    <s v="-"/>
    <s v="ATIVO"/>
    <s v="12071"/>
    <n v="32017"/>
    <s v="TIM MOVEL"/>
    <n v="4592.1900000000005"/>
    <n v="2203.0750000000003"/>
  </r>
  <r>
    <x v="220"/>
    <s v="TORO"/>
    <s v="4X4"/>
    <n v="2025"/>
    <s v="MOVIDA"/>
    <s v="RO"/>
    <s v="NORTE"/>
    <x v="94"/>
    <x v="7"/>
    <s v="R$ 0,00"/>
    <n v="433.32000000000005"/>
    <n v="2963.35"/>
    <n v="2065.3199999999997"/>
    <m/>
    <e v="#N/A"/>
    <e v="#N/A"/>
    <e v="#N/A"/>
    <e v="#N/A"/>
    <e v="#N/A"/>
    <s v="-"/>
    <s v="ATIVO"/>
    <s v="12081"/>
    <n v="32017"/>
    <s v="TIM MOVEL"/>
    <n v="5461.99"/>
    <n v="2514.335"/>
  </r>
  <r>
    <x v="221"/>
    <s v="SAVEIRO"/>
    <s v="UTILITARIO"/>
    <n v="2025"/>
    <s v="MOVIDA"/>
    <s v="RO"/>
    <s v="NORTE"/>
    <x v="95"/>
    <x v="7"/>
    <s v="R$ 0,00"/>
    <n v="0"/>
    <n v="2432.4000000000005"/>
    <n v="1518.32"/>
    <m/>
    <e v="#N/A"/>
    <e v="#N/A"/>
    <e v="#N/A"/>
    <e v="#N/A"/>
    <e v="#N/A"/>
    <s v="-"/>
    <s v="ATIVO"/>
    <s v="12081"/>
    <n v="32017"/>
    <s v="TIM MOVEL"/>
    <n v="3950.7200000000003"/>
    <n v="1975.3600000000001"/>
  </r>
  <r>
    <x v="222"/>
    <s v="FIORINO"/>
    <s v="UTILITARIO"/>
    <n v="2025"/>
    <s v="MOVIDA"/>
    <s v="MS"/>
    <s v="CENTRO OESTE"/>
    <x v="96"/>
    <x v="15"/>
    <s v="R$ 0,00"/>
    <n v="0"/>
    <n v="1467.15"/>
    <n v="902.49999999999989"/>
    <m/>
    <e v="#N/A"/>
    <e v="#N/A"/>
    <e v="#N/A"/>
    <e v="#N/A"/>
    <e v="#N/A"/>
    <s v="-"/>
    <s v="ATIVO"/>
    <s v="12071"/>
    <n v="22032"/>
    <s v="TIM MOVEL"/>
    <n v="2369.65"/>
    <n v="1184.825"/>
  </r>
  <r>
    <x v="223"/>
    <s v="FIORINO"/>
    <s v="UTILITARIO"/>
    <n v="2023"/>
    <s v="MOVIDA"/>
    <s v="RO"/>
    <s v="NORTE"/>
    <x v="0"/>
    <x v="0"/>
    <s v="R$ 0,00"/>
    <n v="0"/>
    <n v="1727.9199999999998"/>
    <n v="724.85"/>
    <m/>
    <e v="#N/A"/>
    <e v="#N/A"/>
    <e v="#N/A"/>
    <e v="#N/A"/>
    <e v="#N/A"/>
    <s v="-"/>
    <s v="PATIO"/>
    <s v=""/>
    <n v="0"/>
    <n v="0"/>
    <n v="2452.77"/>
    <n v="1226.385"/>
  </r>
  <r>
    <x v="224"/>
    <s v="SAVEIRO"/>
    <s v="UTILITARIO"/>
    <n v="2026"/>
    <s v="MOVIDA"/>
    <s v="MT"/>
    <s v="Centro-Oeste"/>
    <x v="97"/>
    <x v="4"/>
    <s v="R$ 0,00"/>
    <n v="0"/>
    <n v="2950.91"/>
    <n v="197.08"/>
    <m/>
    <e v="#N/A"/>
    <e v="#N/A"/>
    <e v="#N/A"/>
    <e v="#N/A"/>
    <e v="#N/A"/>
    <s v="-"/>
    <s v="ATIVO"/>
    <s v="12081"/>
    <n v="21035"/>
    <s v="TIM MOVEL"/>
    <n v="3147.99"/>
    <n v="1573.9949999999999"/>
  </r>
  <r>
    <x v="225"/>
    <s v="SAVEIRO"/>
    <s v="UTILITARIO"/>
    <n v="2026"/>
    <s v="MOVIDA"/>
    <s v="MT"/>
    <s v="Centro-Oeste"/>
    <x v="98"/>
    <x v="2"/>
    <s v="R$ 0,00"/>
    <n v="0"/>
    <n v="5325.51"/>
    <n v="4264.8100000000004"/>
    <m/>
    <e v="#N/A"/>
    <e v="#N/A"/>
    <e v="#N/A"/>
    <e v="#N/A"/>
    <e v="#N/A"/>
    <s v="-"/>
    <s v="ATIVO"/>
    <s v="12081"/>
    <n v="21104"/>
    <s v="TIM MOVEL"/>
    <n v="9590.32"/>
    <n v="4795.16"/>
  </r>
  <r>
    <x v="226"/>
    <s v="SAVEIRO"/>
    <s v="UTILITARIO"/>
    <n v="2026"/>
    <s v="MOVIDA"/>
    <s v="MT"/>
    <s v="Centro-Oeste"/>
    <x v="0"/>
    <x v="0"/>
    <s v="R$ 0,00"/>
    <n v="0"/>
    <n v="3205.88"/>
    <n v="355.9"/>
    <m/>
    <e v="#N/A"/>
    <e v="#N/A"/>
    <e v="#N/A"/>
    <e v="#N/A"/>
    <e v="#N/A"/>
    <s v="-"/>
    <s v="MANUTENÇÃO"/>
    <s v=""/>
    <n v="0"/>
    <n v="0"/>
    <n v="3561.78"/>
    <n v="1780.89"/>
  </r>
  <r>
    <x v="227"/>
    <s v="SAVEIRO"/>
    <s v="UTILITARIO"/>
    <n v="2026"/>
    <s v="MOVIDA"/>
    <s v="MT"/>
    <s v="Centro-Oeste"/>
    <x v="99"/>
    <x v="11"/>
    <s v="R$ 0,00"/>
    <n v="0"/>
    <n v="3352.14"/>
    <n v="1431.77"/>
    <m/>
    <e v="#N/A"/>
    <e v="#N/A"/>
    <e v="#N/A"/>
    <e v="#N/A"/>
    <e v="#N/A"/>
    <s v="-"/>
    <s v="ATIVO"/>
    <s v="12081"/>
    <n v="21104"/>
    <s v="TIM MOVEL"/>
    <n v="4783.91"/>
    <n v="2391.9549999999999"/>
  </r>
  <r>
    <x v="228"/>
    <s v="SAVEIRO"/>
    <s v="UTILITARIO"/>
    <n v="2026"/>
    <s v="MOVIDA"/>
    <s v="MT"/>
    <s v="Centro-Oeste"/>
    <x v="100"/>
    <x v="11"/>
    <s v="R$ 0,00"/>
    <n v="0"/>
    <n v="1972.9699999999998"/>
    <n v="1676.9299999999998"/>
    <m/>
    <e v="#N/A"/>
    <e v="#N/A"/>
    <e v="#N/A"/>
    <e v="#N/A"/>
    <e v="#N/A"/>
    <s v="-"/>
    <s v="ATIVO"/>
    <s v="12081"/>
    <n v="21104"/>
    <s v="TIM MOVEL"/>
    <n v="3649.8999999999996"/>
    <n v="1824.9499999999998"/>
  </r>
  <r>
    <x v="229"/>
    <s v="SAVEIRO"/>
    <s v="UTILITARIO"/>
    <n v="2025"/>
    <s v="MOVIDA"/>
    <s v="RO"/>
    <s v="NORTE"/>
    <x v="101"/>
    <x v="2"/>
    <s v="R$ 0,00"/>
    <n v="0"/>
    <n v="2065.4300000000003"/>
    <n v="0"/>
    <m/>
    <e v="#N/A"/>
    <e v="#N/A"/>
    <e v="#N/A"/>
    <e v="#N/A"/>
    <e v="#N/A"/>
    <s v="-"/>
    <s v="ATIVO"/>
    <s v="12081"/>
    <n v="32017"/>
    <s v="TIM MOVEL"/>
    <n v="2065.4300000000003"/>
    <n v="1032.7150000000001"/>
  </r>
  <r>
    <x v="230"/>
    <s v="VOYAGE"/>
    <s v="LEVE"/>
    <n v="2018"/>
    <s v="PARTICULAR"/>
    <s v="AM"/>
    <s v="NORTE"/>
    <x v="102"/>
    <x v="28"/>
    <s v="R$ 850,00"/>
    <n v="429.99"/>
    <n v="858.85"/>
    <n v="690"/>
    <m/>
    <e v="#N/A"/>
    <e v="#N/A"/>
    <e v="#N/A"/>
    <e v="#N/A"/>
    <e v="#N/A"/>
    <s v="-"/>
    <s v="ATIVO"/>
    <s v="11015"/>
    <n v="14001"/>
    <s v="VIVO"/>
    <n v="1978.8400000000001"/>
    <n v="774.42499999999995"/>
  </r>
  <r>
    <x v="231"/>
    <s v="TORO"/>
    <s v="4X4"/>
    <n v="2023"/>
    <s v="MOVIDA"/>
    <s v="DF"/>
    <s v="CENTRO OESTE"/>
    <x v="103"/>
    <x v="31"/>
    <s v="R$ 1,00"/>
    <n v="0"/>
    <n v="1258.08"/>
    <n v="854.51"/>
    <m/>
    <e v="#N/A"/>
    <e v="#N/A"/>
    <e v="#N/A"/>
    <e v="#N/A"/>
    <e v="#N/A"/>
    <s v="-"/>
    <s v="ATIVO"/>
    <s v="12081"/>
    <n v="17001"/>
    <s v="TIM MOVEL"/>
    <n v="2112.59"/>
    <n v="1056.2950000000001"/>
  </r>
  <r>
    <x v="232"/>
    <s v="MONTANA"/>
    <s v="UTILITARIO"/>
    <n v="2023"/>
    <s v="PARTICULAR"/>
    <s v="MT"/>
    <s v="Centro-Oeste"/>
    <x v="104"/>
    <x v="8"/>
    <s v="R$ 2.000,00"/>
    <n v="158.36000000000001"/>
    <n v="783.39"/>
    <n v="524.08999999999992"/>
    <m/>
    <e v="#N/A"/>
    <e v="#N/A"/>
    <e v="#N/A"/>
    <e v="#N/A"/>
    <e v="#N/A"/>
    <s v="-"/>
    <s v="ATIVO"/>
    <s v="12075"/>
    <n v="21104"/>
    <s v="TIM"/>
    <n v="1465.84"/>
    <n v="653.74"/>
  </r>
  <r>
    <x v="233"/>
    <s v="STRADA"/>
    <s v="UTILITARIO"/>
    <n v="2026"/>
    <s v="MOVIDA"/>
    <s v="MS"/>
    <s v="CENTRO OESTE"/>
    <x v="105"/>
    <x v="7"/>
    <s v="R$ 0,00"/>
    <n v="865.67"/>
    <n v="2477.58"/>
    <n v="1807.1200000000001"/>
    <m/>
    <e v="#N/A"/>
    <e v="#N/A"/>
    <e v="#N/A"/>
    <e v="#N/A"/>
    <e v="#N/A"/>
    <s v="-"/>
    <s v="ATIVO"/>
    <s v="12081"/>
    <n v="22020"/>
    <s v="TIM MOVEL"/>
    <n v="5150.37"/>
    <n v="2142.35"/>
  </r>
  <r>
    <x v="234"/>
    <s v="STRADA"/>
    <s v="UTILITARIO"/>
    <n v="2026"/>
    <s v="MOVIDA"/>
    <s v="MS"/>
    <s v="CENTRO OESTE"/>
    <x v="106"/>
    <x v="2"/>
    <s v="R$ 0,00"/>
    <n v="200"/>
    <n v="4855.5199999999986"/>
    <n v="3363.1900000000005"/>
    <m/>
    <e v="#N/A"/>
    <e v="#N/A"/>
    <e v="#N/A"/>
    <e v="#N/A"/>
    <e v="#N/A"/>
    <s v="-"/>
    <s v="ATIVO"/>
    <s v="12081"/>
    <n v="22032"/>
    <s v="TIM MOVEL"/>
    <n v="8418.7099999999991"/>
    <n v="4109.3549999999996"/>
  </r>
  <r>
    <x v="235"/>
    <s v="C3"/>
    <s v="LEVE"/>
    <n v="2023"/>
    <s v="PARTICULAR"/>
    <s v="DF"/>
    <s v="CENTRO OESTE"/>
    <x v="107"/>
    <x v="19"/>
    <s v="R$ 2.000,00"/>
    <n v="350"/>
    <n v="1529"/>
    <n v="670"/>
    <m/>
    <e v="#N/A"/>
    <e v="#N/A"/>
    <e v="#N/A"/>
    <e v="#N/A"/>
    <e v="#N/A"/>
    <s v="-"/>
    <s v="ATIVO"/>
    <s v="11011"/>
    <n v="17001"/>
    <s v="VIVO"/>
    <n v="2549"/>
    <n v="1099.5"/>
  </r>
  <r>
    <x v="236"/>
    <s v="SAVEIRO"/>
    <s v="UTILITARIO"/>
    <n v="2025"/>
    <s v="MOVIDA"/>
    <s v="GO"/>
    <s v="CENTRO OESTE"/>
    <x v="108"/>
    <x v="2"/>
    <s v="R$ 1,00"/>
    <n v="150"/>
    <n v="7222.93"/>
    <n v="3470.0800000000004"/>
    <m/>
    <e v="#N/A"/>
    <e v="#N/A"/>
    <e v="#N/A"/>
    <e v="#N/A"/>
    <e v="#N/A"/>
    <s v="-"/>
    <s v="ATIVO"/>
    <s v="12081"/>
    <n v="19019"/>
    <s v="TIM MOVEL"/>
    <n v="10843.01"/>
    <n v="5346.5050000000001"/>
  </r>
  <r>
    <x v="237"/>
    <s v="SAVEIRO"/>
    <s v="UTILITARIO"/>
    <n v="2025"/>
    <s v="MOVIDA"/>
    <s v="TO"/>
    <s v="NORTE"/>
    <x v="109"/>
    <x v="2"/>
    <s v="R$ 0,00"/>
    <n v="0"/>
    <n v="4999.1200000000017"/>
    <n v="3898.9300000000003"/>
    <m/>
    <e v="#N/A"/>
    <e v="#N/A"/>
    <e v="#N/A"/>
    <e v="#N/A"/>
    <e v="#N/A"/>
    <s v="-"/>
    <s v="ATIVO"/>
    <s v="12081"/>
    <n v="37133"/>
    <s v="TIM MOVEL"/>
    <n v="8898.0500000000029"/>
    <n v="4449.0250000000015"/>
  </r>
  <r>
    <x v="238"/>
    <s v="SAVEIRO"/>
    <s v="UTILITARIO"/>
    <n v="2025"/>
    <s v="MOVIDA"/>
    <s v="TO"/>
    <s v="NORTE"/>
    <x v="110"/>
    <x v="1"/>
    <s v="R$ 0,00"/>
    <n v="0"/>
    <n v="4454.84"/>
    <n v="3708.83"/>
    <m/>
    <e v="#N/A"/>
    <e v="#N/A"/>
    <e v="#N/A"/>
    <e v="#N/A"/>
    <e v="#N/A"/>
    <s v="-"/>
    <s v="ATIVO"/>
    <s v="12081"/>
    <n v="37133"/>
    <s v="TIM MOVEL"/>
    <n v="8163.67"/>
    <n v="4081.835"/>
  </r>
  <r>
    <x v="239"/>
    <s v="SAVEIRO"/>
    <s v="UTILITARIO"/>
    <n v="2025"/>
    <s v="MOVIDA"/>
    <s v="TO"/>
    <s v="NORTE"/>
    <x v="111"/>
    <x v="2"/>
    <s v="R$ 0,00"/>
    <n v="0"/>
    <n v="4012.1499999999996"/>
    <n v="4263.7199999999993"/>
    <m/>
    <e v="#N/A"/>
    <e v="#N/A"/>
    <e v="#N/A"/>
    <e v="#N/A"/>
    <e v="#N/A"/>
    <s v="-"/>
    <s v="ATIVO"/>
    <s v="12081"/>
    <n v="37133"/>
    <s v="TIM MOVEL"/>
    <n v="8275.869999999999"/>
    <n v="4137.9349999999995"/>
  </r>
  <r>
    <x v="240"/>
    <s v="SAVEIRO"/>
    <s v="UTILITARIO"/>
    <n v="2025"/>
    <s v="MOVIDA"/>
    <s v="TO"/>
    <s v="NORTE"/>
    <x v="112"/>
    <x v="2"/>
    <s v="R$ 0,00"/>
    <n v="0"/>
    <n v="4304.7400000000007"/>
    <n v="2702.8499999999995"/>
    <m/>
    <e v="#N/A"/>
    <e v="#N/A"/>
    <e v="#N/A"/>
    <e v="#N/A"/>
    <e v="#N/A"/>
    <s v="-"/>
    <s v="ATIVO"/>
    <s v="12081"/>
    <n v="37133"/>
    <s v="TIM MOVEL"/>
    <n v="7007.59"/>
    <n v="3503.7950000000001"/>
  </r>
  <r>
    <x v="241"/>
    <s v="STRADA"/>
    <s v="UTILITARIO"/>
    <n v="2025"/>
    <s v="LOCALIZA"/>
    <s v="TO"/>
    <s v="NORTE"/>
    <x v="113"/>
    <x v="2"/>
    <s v="R$ 0,00"/>
    <n v="0"/>
    <n v="3667.65"/>
    <n v="2026.05"/>
    <m/>
    <e v="#N/A"/>
    <e v="#N/A"/>
    <e v="#N/A"/>
    <e v="#N/A"/>
    <e v="#N/A"/>
    <s v="-"/>
    <s v="ATIVO"/>
    <s v="12081"/>
    <n v="37133"/>
    <s v="TIM MOVEL"/>
    <n v="5693.7"/>
    <n v="2846.85"/>
  </r>
  <r>
    <x v="242"/>
    <s v="SAVEIRO"/>
    <s v="UTILITARIO"/>
    <n v="2026"/>
    <s v="MOVIDA"/>
    <s v="GO"/>
    <s v="CENTRO OESTE"/>
    <x v="114"/>
    <x v="2"/>
    <s v="R$ 1,00"/>
    <n v="524.5"/>
    <n v="3234.61"/>
    <n v="1813.8999999999999"/>
    <m/>
    <e v="#N/A"/>
    <e v="#N/A"/>
    <e v="#N/A"/>
    <e v="#N/A"/>
    <e v="#N/A"/>
    <s v="-"/>
    <s v="ATIVO"/>
    <s v="12081"/>
    <n v="19093"/>
    <s v="TIM MOVEL"/>
    <n v="5573.01"/>
    <n v="2524.2550000000001"/>
  </r>
  <r>
    <x v="243"/>
    <s v="SAVEIRO"/>
    <s v="UTILITARIO"/>
    <n v="2026"/>
    <s v="MOVIDA"/>
    <s v="GO"/>
    <s v="CENTRO OESTE"/>
    <x v="115"/>
    <x v="4"/>
    <s v="R$ 1,00"/>
    <n v="140"/>
    <n v="2884.95"/>
    <n v="1347.4999999999998"/>
    <m/>
    <e v="#N/A"/>
    <e v="#N/A"/>
    <e v="#N/A"/>
    <e v="#N/A"/>
    <e v="#N/A"/>
    <s v="-"/>
    <s v="ATIVO"/>
    <s v="12081"/>
    <n v="19019"/>
    <s v="TIM MOVEL"/>
    <n v="4372.45"/>
    <n v="2116.2249999999999"/>
  </r>
  <r>
    <x v="244"/>
    <s v="SAVEIRO"/>
    <s v="UTILITARIO"/>
    <n v="2026"/>
    <s v="MOVIDA"/>
    <s v="GO"/>
    <s v="CENTRO OESTE"/>
    <x v="116"/>
    <x v="10"/>
    <s v="R$ 1,00"/>
    <n v="0"/>
    <n v="2575.77"/>
    <n v="2172.6200000000003"/>
    <m/>
    <e v="#N/A"/>
    <e v="#N/A"/>
    <e v="#N/A"/>
    <e v="#N/A"/>
    <e v="#N/A"/>
    <s v="-"/>
    <s v="PATIO"/>
    <s v="99628"/>
    <n v="19093"/>
    <s v="ADMINISTRATIVO"/>
    <n v="4748.3900000000003"/>
    <n v="2374.1950000000002"/>
  </r>
  <r>
    <x v="245"/>
    <s v="SAVEIRO"/>
    <s v="UTILITARIO"/>
    <n v="2026"/>
    <s v="MOVIDA"/>
    <s v="GO"/>
    <s v="CENTRO OESTE"/>
    <x v="116"/>
    <x v="10"/>
    <s v="R$ 1,00"/>
    <n v="342.96"/>
    <n v="2785.69"/>
    <n v="378.86"/>
    <m/>
    <e v="#N/A"/>
    <e v="#N/A"/>
    <e v="#N/A"/>
    <e v="#N/A"/>
    <e v="#N/A"/>
    <s v="-"/>
    <s v="PATIO"/>
    <s v="99628"/>
    <n v="19093"/>
    <s v="ADMINISTRATIVO"/>
    <n v="3507.51"/>
    <n v="1582.2750000000001"/>
  </r>
  <r>
    <x v="246"/>
    <s v="SAVEIRO"/>
    <s v="UTILITARIO"/>
    <n v="2026"/>
    <s v="MOVIDA"/>
    <s v="GO"/>
    <s v="CENTRO OESTE"/>
    <x v="117"/>
    <x v="1"/>
    <s v="R$ 1,00"/>
    <n v="0"/>
    <n v="2515.9499999999998"/>
    <n v="1821.5800000000002"/>
    <m/>
    <e v="#N/A"/>
    <e v="#N/A"/>
    <e v="#N/A"/>
    <e v="#N/A"/>
    <e v="#N/A"/>
    <s v="-"/>
    <s v="ATIVO"/>
    <s v="12081"/>
    <n v="19019"/>
    <s v="TIM MOVEL"/>
    <n v="4337.53"/>
    <n v="2168.7649999999999"/>
  </r>
  <r>
    <x v="247"/>
    <s v="SAVEIRO"/>
    <s v="UTILITARIO"/>
    <n v="2026"/>
    <s v="MOVIDA"/>
    <s v="GO"/>
    <s v="CENTRO OESTE"/>
    <x v="118"/>
    <x v="11"/>
    <s v="R$ 1,00"/>
    <n v="100"/>
    <n v="5186.6499999999996"/>
    <n v="3150.02"/>
    <m/>
    <e v="#N/A"/>
    <e v="#N/A"/>
    <e v="#N/A"/>
    <e v="#N/A"/>
    <e v="#N/A"/>
    <s v="-"/>
    <s v="ATIVO"/>
    <s v="12081"/>
    <n v="19048"/>
    <s v="TIM MOVEL"/>
    <n v="8436.67"/>
    <n v="4168.335"/>
  </r>
  <r>
    <x v="248"/>
    <s v="RANGER"/>
    <s v="4X4"/>
    <n v="2026"/>
    <s v="MOVIDA"/>
    <s v="GO"/>
    <s v="CENTRO OESTE"/>
    <x v="116"/>
    <x v="10"/>
    <s v="R$ 1,00"/>
    <n v="455.86"/>
    <n v="10453.969999999999"/>
    <n v="2987.71"/>
    <m/>
    <e v="#N/A"/>
    <e v="#N/A"/>
    <e v="#N/A"/>
    <e v="#N/A"/>
    <e v="#N/A"/>
    <s v="-"/>
    <s v="PATIO"/>
    <s v="99628"/>
    <n v="19093"/>
    <s v="ADMINISTRATIVO"/>
    <n v="13897.54"/>
    <n v="6720.84"/>
  </r>
  <r>
    <x v="249"/>
    <s v="SAVEIRO"/>
    <s v="UTILITARIO"/>
    <n v="2026"/>
    <s v="MOVIDA"/>
    <s v="GO"/>
    <s v="CENTRO OESTE"/>
    <x v="116"/>
    <x v="10"/>
    <s v="R$ 1,00"/>
    <n v="420"/>
    <n v="5850.6699999999992"/>
    <n v="1776.7199999999998"/>
    <m/>
    <e v="#N/A"/>
    <e v="#N/A"/>
    <e v="#N/A"/>
    <e v="#N/A"/>
    <e v="#N/A"/>
    <s v="-"/>
    <s v="PATIO"/>
    <s v="99628"/>
    <n v="19093"/>
    <s v="ADMINISTRATIVO"/>
    <n v="8047.3899999999994"/>
    <n v="3813.6949999999997"/>
  </r>
  <r>
    <x v="250"/>
    <s v="SAVEIRO"/>
    <s v="UTILITARIO"/>
    <n v="2026"/>
    <s v="MOVIDA"/>
    <s v="GO"/>
    <s v="CENTRO OESTE"/>
    <x v="119"/>
    <x v="2"/>
    <s v="R$ 1,00"/>
    <n v="0"/>
    <n v="1200.1299999999999"/>
    <n v="928.6099999999999"/>
    <m/>
    <e v="#N/A"/>
    <e v="#N/A"/>
    <e v="#N/A"/>
    <e v="#N/A"/>
    <e v="#N/A"/>
    <s v="-"/>
    <s v="ATIVO"/>
    <s v="12081"/>
    <n v="19019"/>
    <s v="TIM MOVEL"/>
    <n v="2128.7399999999998"/>
    <n v="1064.3699999999999"/>
  </r>
  <r>
    <x v="251"/>
    <s v="SAVEIRO"/>
    <s v="UTILITARIO"/>
    <n v="2026"/>
    <s v="MOVIDA"/>
    <s v="GO"/>
    <s v="CENTRO OESTE"/>
    <x v="120"/>
    <x v="11"/>
    <s v="R$ 1,00"/>
    <n v="0"/>
    <n v="5632.88"/>
    <n v="3293.5400000000004"/>
    <m/>
    <e v="#N/A"/>
    <e v="#N/A"/>
    <e v="#N/A"/>
    <e v="#N/A"/>
    <e v="#N/A"/>
    <s v="-"/>
    <s v="ATIVO"/>
    <s v="12081"/>
    <n v="19194"/>
    <s v="TIM MOVEL"/>
    <n v="8926.42"/>
    <n v="4463.21"/>
  </r>
  <r>
    <x v="252"/>
    <s v="FIT"/>
    <s v="LEVE"/>
    <n v="2010"/>
    <s v="PARTICULAR"/>
    <s v="DF"/>
    <s v="CENTRO OESTE"/>
    <x v="121"/>
    <x v="32"/>
    <s v="R$ 2.000,00"/>
    <n v="400"/>
    <n v="1372.39"/>
    <n v="625.11"/>
    <m/>
    <e v="#N/A"/>
    <e v="#N/A"/>
    <e v="#N/A"/>
    <e v="#N/A"/>
    <e v="#N/A"/>
    <s v="-"/>
    <s v="ATIVO"/>
    <s v="12085"/>
    <n v="17001"/>
    <s v="TIM MOVEL"/>
    <n v="2397.5"/>
    <n v="998.75"/>
  </r>
  <r>
    <x v="253"/>
    <s v="SAVEIRO"/>
    <s v="UTILITARIO"/>
    <n v="2026"/>
    <s v="MOVIDA"/>
    <s v="DF"/>
    <s v="CENTRO OESTE"/>
    <x v="122"/>
    <x v="11"/>
    <s v="R$ 1,00"/>
    <n v="298.16999999999996"/>
    <n v="1623.27"/>
    <n v="1966.34"/>
    <m/>
    <e v="#N/A"/>
    <e v="#N/A"/>
    <e v="#N/A"/>
    <e v="#N/A"/>
    <e v="#N/A"/>
    <s v="-"/>
    <s v="ATIVO"/>
    <s v="12081"/>
    <n v="19019"/>
    <s v="TIM MOVEL"/>
    <n v="3887.7799999999997"/>
    <n v="1794.8049999999998"/>
  </r>
  <r>
    <x v="254"/>
    <s v="SAVEIRO"/>
    <s v="UTILITARIO"/>
    <n v="2026"/>
    <s v="MOVIDA"/>
    <s v="DF"/>
    <s v="CENTRO OESTE"/>
    <x v="123"/>
    <x v="2"/>
    <s v="R$ 1,00"/>
    <n v="300"/>
    <n v="4289.74"/>
    <n v="2305.8099999999995"/>
    <m/>
    <e v="#N/A"/>
    <e v="#N/A"/>
    <e v="#N/A"/>
    <e v="#N/A"/>
    <e v="#N/A"/>
    <s v="-"/>
    <s v="ATIVO"/>
    <s v="12081"/>
    <n v="17001"/>
    <s v="TIM MOVEL"/>
    <n v="6895.5499999999993"/>
    <n v="3297.7749999999996"/>
  </r>
  <r>
    <x v="255"/>
    <s v="SAVEIRO"/>
    <s v="UTILITARIO"/>
    <n v="2026"/>
    <s v="MOVIDA"/>
    <s v="DF"/>
    <s v="CENTRO OESTE"/>
    <x v="124"/>
    <x v="2"/>
    <s v="R$ 1,00"/>
    <n v="260.02"/>
    <n v="2848.4600000000005"/>
    <n v="1552.27"/>
    <m/>
    <e v="#N/A"/>
    <e v="#N/A"/>
    <e v="#N/A"/>
    <e v="#N/A"/>
    <e v="#N/A"/>
    <s v="-"/>
    <s v="ATIVO"/>
    <s v="12081"/>
    <n v="17001"/>
    <s v="TIM MOVEL"/>
    <n v="4660.75"/>
    <n v="2200.3650000000002"/>
  </r>
  <r>
    <x v="256"/>
    <s v="SAVEIRO"/>
    <s v="UTILITARIO"/>
    <n v="2026"/>
    <s v="MOVIDA"/>
    <s v="DF"/>
    <s v="CENTRO OESTE"/>
    <x v="125"/>
    <x v="2"/>
    <s v="R$ 1,00"/>
    <n v="0"/>
    <n v="2082.27"/>
    <n v="1104.3899999999999"/>
    <m/>
    <e v="#N/A"/>
    <e v="#N/A"/>
    <e v="#N/A"/>
    <e v="#N/A"/>
    <e v="#N/A"/>
    <s v="-"/>
    <s v="ATIVO"/>
    <s v="12081"/>
    <n v="17001"/>
    <s v="TIM MOVEL"/>
    <n v="3186.66"/>
    <n v="1593.33"/>
  </r>
  <r>
    <x v="257"/>
    <s v="SAVEIRO"/>
    <s v="UTILITARIO"/>
    <n v="2026"/>
    <s v="MOVIDA"/>
    <s v="DF"/>
    <s v="CENTRO OESTE"/>
    <x v="126"/>
    <x v="11"/>
    <s v="R$ 1,00"/>
    <n v="150"/>
    <n v="2457.61"/>
    <n v="1159.56"/>
    <m/>
    <e v="#N/A"/>
    <e v="#N/A"/>
    <e v="#N/A"/>
    <e v="#N/A"/>
    <e v="#N/A"/>
    <s v="-"/>
    <s v="ATIVO"/>
    <s v="12081"/>
    <n v="17001"/>
    <s v="TIM MOVEL"/>
    <n v="3767.17"/>
    <n v="1808.585"/>
  </r>
  <r>
    <x v="258"/>
    <s v="SAVEIRO"/>
    <s v="UTILITARIO"/>
    <n v="2026"/>
    <s v="MOVIDA"/>
    <s v="DF"/>
    <s v="CENTRO OESTE"/>
    <x v="127"/>
    <x v="3"/>
    <s v="R$ 1,00"/>
    <n v="150"/>
    <n v="2922.41"/>
    <n v="1343.8400000000001"/>
    <m/>
    <e v="#N/A"/>
    <e v="#N/A"/>
    <e v="#N/A"/>
    <e v="#N/A"/>
    <e v="#N/A"/>
    <s v="-"/>
    <s v="ATIVO"/>
    <s v="12081"/>
    <n v="17001"/>
    <s v="TIM MOVEL"/>
    <n v="4416.25"/>
    <n v="2133.125"/>
  </r>
  <r>
    <x v="259"/>
    <s v="SAVEIRO"/>
    <s v="UTILITARIO"/>
    <n v="2026"/>
    <s v="MOVIDA"/>
    <s v="DF"/>
    <s v="CENTRO OESTE"/>
    <x v="128"/>
    <x v="2"/>
    <s v="R$ 1,00"/>
    <n v="0"/>
    <n v="1382.37"/>
    <n v="870.89"/>
    <m/>
    <e v="#N/A"/>
    <e v="#N/A"/>
    <e v="#N/A"/>
    <e v="#N/A"/>
    <e v="#N/A"/>
    <s v="-"/>
    <s v="ATIVO"/>
    <s v="12081"/>
    <n v="17001"/>
    <s v="TIM MOVEL"/>
    <n v="2253.2599999999998"/>
    <n v="1126.6299999999999"/>
  </r>
  <r>
    <x v="260"/>
    <s v="SAVEIRO"/>
    <s v="UTILITARIO"/>
    <n v="2026"/>
    <s v="MOVIDA"/>
    <s v="DF"/>
    <s v="CENTRO OESTE"/>
    <x v="129"/>
    <x v="11"/>
    <s v="R$ 1,00"/>
    <n v="150"/>
    <n v="2573.62"/>
    <n v="1467.56"/>
    <m/>
    <e v="#N/A"/>
    <e v="#N/A"/>
    <e v="#N/A"/>
    <e v="#N/A"/>
    <e v="#N/A"/>
    <s v="-"/>
    <s v="ATIVO"/>
    <s v="12081"/>
    <n v="17001"/>
    <s v="TIM MOVEL"/>
    <n v="4191.18"/>
    <n v="2020.59"/>
  </r>
  <r>
    <x v="261"/>
    <s v="SAVEIRO"/>
    <s v="UTILITARIO"/>
    <n v="2026"/>
    <s v="MOVIDA"/>
    <s v="DF"/>
    <s v="CENTRO OESTE"/>
    <x v="130"/>
    <x v="7"/>
    <s v="R$ 1,00"/>
    <n v="0"/>
    <n v="1195.93"/>
    <n v="748.41"/>
    <m/>
    <e v="#N/A"/>
    <e v="#N/A"/>
    <e v="#N/A"/>
    <e v="#N/A"/>
    <e v="#N/A"/>
    <s v="-"/>
    <s v="ATIVO"/>
    <s v="12081"/>
    <n v="17001"/>
    <s v="TIM MOVEL"/>
    <n v="1944.3400000000001"/>
    <n v="972.17000000000007"/>
  </r>
  <r>
    <x v="262"/>
    <s v="SAVEIRO"/>
    <s v="UTILITARIO"/>
    <n v="2026"/>
    <s v="MOVIDA"/>
    <s v="DF"/>
    <s v="CENTRO OESTE"/>
    <x v="131"/>
    <x v="11"/>
    <s v="R$ 1,00"/>
    <n v="0"/>
    <n v="3076.8599999999997"/>
    <n v="1065.8800000000001"/>
    <m/>
    <e v="#N/A"/>
    <e v="#N/A"/>
    <e v="#N/A"/>
    <e v="#N/A"/>
    <e v="#N/A"/>
    <s v="-"/>
    <s v="ATIVO"/>
    <s v="12081"/>
    <n v="17001"/>
    <s v="TIM MOVEL"/>
    <n v="4142.74"/>
    <n v="2071.37"/>
  </r>
  <r>
    <x v="263"/>
    <s v="SAVEIRO"/>
    <s v="UTILITARIO"/>
    <n v="2026"/>
    <s v="MOVIDA"/>
    <s v="DF"/>
    <s v="CENTRO OESTE"/>
    <x v="132"/>
    <x v="4"/>
    <s v="R$ 1,00"/>
    <n v="150"/>
    <n v="2776.5099999999998"/>
    <n v="783.16000000000008"/>
    <m/>
    <e v="#N/A"/>
    <e v="#N/A"/>
    <e v="#N/A"/>
    <e v="#N/A"/>
    <e v="#N/A"/>
    <s v="-"/>
    <s v="ATIVO"/>
    <s v="12081"/>
    <n v="17001"/>
    <s v="TIM MOVEL"/>
    <n v="3709.67"/>
    <n v="1779.835"/>
  </r>
  <r>
    <x v="264"/>
    <s v="SAVEIRO"/>
    <s v="UTILITARIO"/>
    <n v="2026"/>
    <s v="MOVIDA"/>
    <s v="DF"/>
    <s v="CENTRO OESTE"/>
    <x v="133"/>
    <x v="7"/>
    <s v="R$ 1,00"/>
    <n v="0"/>
    <n v="2528.2799999999997"/>
    <n v="960.89"/>
    <m/>
    <e v="#N/A"/>
    <e v="#N/A"/>
    <e v="#N/A"/>
    <e v="#N/A"/>
    <e v="#N/A"/>
    <s v="-"/>
    <s v="ATIVO"/>
    <s v="12081"/>
    <n v="17001"/>
    <s v="TIM MOVEL"/>
    <n v="3489.1699999999996"/>
    <n v="1744.5849999999998"/>
  </r>
  <r>
    <x v="265"/>
    <s v="SAVEIRO"/>
    <s v="UTILITARIO"/>
    <n v="2026"/>
    <s v="MOVIDA"/>
    <s v="DF"/>
    <s v="CENTRO OESTE"/>
    <x v="134"/>
    <x v="33"/>
    <s v="R$ 1,00"/>
    <n v="0"/>
    <n v="3416.2899999999995"/>
    <n v="1497.6499999999999"/>
    <m/>
    <e v="#N/A"/>
    <e v="#N/A"/>
    <e v="#N/A"/>
    <e v="#N/A"/>
    <e v="#N/A"/>
    <s v="-"/>
    <s v="ATIVO"/>
    <s v="12081"/>
    <n v="17001"/>
    <s v="TIM MOVEL"/>
    <n v="4913.9399999999996"/>
    <n v="2456.9699999999998"/>
  </r>
  <r>
    <x v="266"/>
    <s v="SAVEIRO"/>
    <s v="UTILITARIO"/>
    <n v="2026"/>
    <s v="MOVIDA"/>
    <s v="DF"/>
    <s v="CENTRO OESTE"/>
    <x v="135"/>
    <x v="7"/>
    <s v="R$ 1,00"/>
    <n v="0"/>
    <n v="4016.7"/>
    <n v="1517.67"/>
    <m/>
    <e v="#N/A"/>
    <e v="#N/A"/>
    <e v="#N/A"/>
    <e v="#N/A"/>
    <e v="#N/A"/>
    <s v="-"/>
    <s v="ATIVO"/>
    <s v="12081"/>
    <n v="17001"/>
    <s v="TIM MOVEL"/>
    <n v="5534.37"/>
    <n v="2767.1849999999999"/>
  </r>
  <r>
    <x v="267"/>
    <s v="SAVEIRO"/>
    <s v="UTILITARIO"/>
    <n v="2026"/>
    <s v="MOVIDA"/>
    <s v="DF"/>
    <s v="CENTRO OESTE"/>
    <x v="136"/>
    <x v="3"/>
    <s v="R$ 1,00"/>
    <n v="150"/>
    <n v="2571.13"/>
    <n v="554.11"/>
    <m/>
    <e v="#N/A"/>
    <e v="#N/A"/>
    <e v="#N/A"/>
    <e v="#N/A"/>
    <e v="#N/A"/>
    <s v="-"/>
    <s v="ATIVO"/>
    <s v="12081"/>
    <n v="17001"/>
    <s v="TIM MOVEL"/>
    <n v="3275.2400000000002"/>
    <n v="1562.6200000000001"/>
  </r>
  <r>
    <x v="268"/>
    <s v="SAVEIRO"/>
    <s v="UTILITARIO"/>
    <n v="2026"/>
    <s v="MOVIDA"/>
    <s v="DF"/>
    <s v="CENTRO OESTE"/>
    <x v="137"/>
    <x v="3"/>
    <s v="R$ 1,00"/>
    <n v="150"/>
    <n v="4405.6600000000008"/>
    <n v="1075.1600000000001"/>
    <m/>
    <e v="#N/A"/>
    <e v="#N/A"/>
    <e v="#N/A"/>
    <e v="#N/A"/>
    <e v="#N/A"/>
    <s v="-"/>
    <s v="ATIVO"/>
    <s v="12081"/>
    <n v="17001"/>
    <s v="TIM MOVEL"/>
    <n v="5630.8200000000006"/>
    <n v="2740.4100000000003"/>
  </r>
  <r>
    <x v="269"/>
    <s v="HB20"/>
    <s v="LEVE"/>
    <n v="2025"/>
    <s v="MOVIDA"/>
    <s v="GO"/>
    <s v="CENTRO OESTE"/>
    <x v="138"/>
    <x v="18"/>
    <s v="R$ 1,00"/>
    <n v="379.87"/>
    <n v="505.46000000000004"/>
    <n v="406.12"/>
    <m/>
    <e v="#N/A"/>
    <e v="#N/A"/>
    <e v="#N/A"/>
    <e v="#N/A"/>
    <e v="#N/A"/>
    <s v="-"/>
    <s v="ATIVO"/>
    <s v="12085"/>
    <n v="19093"/>
    <s v="TIM MOVEL"/>
    <n v="1291.45"/>
    <n v="455.79"/>
  </r>
  <r>
    <x v="270"/>
    <s v="SAVEIRO"/>
    <s v="UTILITARIO"/>
    <n v="2025"/>
    <s v="MOVIDA"/>
    <s v="RS"/>
    <s v="SUL"/>
    <x v="139"/>
    <x v="1"/>
    <s v="R$ 0,00"/>
    <n v="2528.29"/>
    <n v="870"/>
    <n v="1459.71"/>
    <m/>
    <e v="#N/A"/>
    <e v="#N/A"/>
    <e v="#N/A"/>
    <e v="#N/A"/>
    <e v="#N/A"/>
    <s v="-"/>
    <s v="ATIVO"/>
    <s v="12081"/>
    <n v="31271"/>
    <s v="TIM MOVEL"/>
    <n v="4858"/>
    <n v="1164.855"/>
  </r>
  <r>
    <x v="271"/>
    <s v="SAVEIRO"/>
    <s v="UTILITARIO"/>
    <n v="2025"/>
    <s v="MOVIDA"/>
    <s v="SC"/>
    <s v="SUL"/>
    <x v="140"/>
    <x v="16"/>
    <s v="R$ 0,00"/>
    <n v="806.42000000000007"/>
    <n v="1000.5699999999999"/>
    <n v="772.08999999999992"/>
    <m/>
    <e v="#N/A"/>
    <e v="#N/A"/>
    <e v="#N/A"/>
    <e v="#N/A"/>
    <e v="#N/A"/>
    <s v="-"/>
    <s v="ATIVO"/>
    <s v="12081"/>
    <n v="34141"/>
    <s v="TIM MOVEL"/>
    <n v="2579.08"/>
    <n v="886.32999999999993"/>
  </r>
  <r>
    <x v="272"/>
    <s v="STRADA"/>
    <s v="UTILITARIO"/>
    <n v="2024"/>
    <s v="LOCALIZA RENT A CAR"/>
    <s v="PR"/>
    <s v="SUL"/>
    <x v="141"/>
    <x v="4"/>
    <s v="R$ 0,00"/>
    <n v="1446.08"/>
    <n v="1854.62"/>
    <n v="890.53"/>
    <m/>
    <e v="#N/A"/>
    <e v="#N/A"/>
    <e v="#N/A"/>
    <e v="#N/A"/>
    <e v="#N/A"/>
    <s v="-"/>
    <s v="ATIVO"/>
    <s v="12081"/>
    <n v="26005"/>
    <s v="TIM MOVEL"/>
    <n v="4191.2299999999996"/>
    <n v="1372.5749999999998"/>
  </r>
  <r>
    <x v="273"/>
    <s v="SAVEIRO"/>
    <s v="UTILITARIO"/>
    <n v="2025"/>
    <s v="MOVIDA"/>
    <s v="SC"/>
    <s v="SUL"/>
    <x v="142"/>
    <x v="4"/>
    <s v="R$ 0,00"/>
    <n v="2029.2700000000002"/>
    <n v="1665.6499999999999"/>
    <n v="1609.92"/>
    <m/>
    <e v="#N/A"/>
    <e v="#N/A"/>
    <e v="#N/A"/>
    <e v="#N/A"/>
    <e v="#N/A"/>
    <s v="-"/>
    <s v="ATIVO"/>
    <s v="12081"/>
    <n v="34217"/>
    <s v="TIM MOVEL"/>
    <n v="5304.84"/>
    <n v="1637.7849999999999"/>
  </r>
  <r>
    <x v="274"/>
    <s v="MASTER FURGAO"/>
    <s v="VAN"/>
    <n v="2012"/>
    <s v="LOCAEL"/>
    <s v="TO"/>
    <s v="NORTE"/>
    <x v="0"/>
    <x v="0"/>
    <s v="R$ 1.000,00"/>
    <s v=""/>
    <s v=""/>
    <s v=""/>
    <m/>
    <e v="#N/A"/>
    <e v="#N/A"/>
    <e v="#N/A"/>
    <e v="#N/A"/>
    <e v="#N/A"/>
    <s v="-"/>
    <s v="PATIO"/>
    <s v=""/>
    <n v="0"/>
    <n v="0"/>
    <n v="0"/>
    <s v="-"/>
  </r>
  <r>
    <x v="275"/>
    <s v="SAVEIRO"/>
    <s v="UTILITARIO"/>
    <n v="2025"/>
    <s v="MOVIDA"/>
    <s v="PR"/>
    <s v="SUL"/>
    <x v="143"/>
    <x v="2"/>
    <s v="R$ 0,00"/>
    <n v="469.88"/>
    <n v="1998.8100000000002"/>
    <n v="478.72"/>
    <m/>
    <e v="#N/A"/>
    <e v="#N/A"/>
    <e v="#N/A"/>
    <e v="#N/A"/>
    <e v="#N/A"/>
    <s v="-"/>
    <s v="ATIVO"/>
    <s v="12081"/>
    <n v="26196"/>
    <s v="TIM MOVEL"/>
    <n v="2947.41"/>
    <n v="1238.7650000000001"/>
  </r>
  <r>
    <x v="276"/>
    <s v="HB20"/>
    <s v="LEVE"/>
    <n v="2024"/>
    <s v="MOVIDA"/>
    <s v="RS"/>
    <s v="SUL"/>
    <x v="144"/>
    <x v="34"/>
    <s v="R$ 0,00"/>
    <n v="0"/>
    <n v="0"/>
    <n v="143.80000000000001"/>
    <m/>
    <e v="#N/A"/>
    <e v="#N/A"/>
    <e v="#N/A"/>
    <e v="#N/A"/>
    <e v="#N/A"/>
    <s v="-"/>
    <s v="ATIVO"/>
    <s v="11035"/>
    <n v="31001"/>
    <s v="VIVO"/>
    <n v="143.80000000000001"/>
    <n v="71.900000000000006"/>
  </r>
  <r>
    <x v="277"/>
    <s v="SAVEIRO"/>
    <s v="UTILITARIO"/>
    <n v="2025"/>
    <s v="MOVIDA"/>
    <s v="RS"/>
    <s v="SUL"/>
    <x v="145"/>
    <x v="4"/>
    <s v="R$ 0,00"/>
    <n v="1423.86"/>
    <n v="3656.119999999999"/>
    <n v="589.99"/>
    <m/>
    <e v="#N/A"/>
    <e v="#N/A"/>
    <e v="#N/A"/>
    <e v="#N/A"/>
    <e v="#N/A"/>
    <s v="-"/>
    <s v="ATIVO"/>
    <s v="12081"/>
    <n v="31076"/>
    <s v="TIM MOVEL"/>
    <n v="5669.9699999999984"/>
    <n v="2123.0549999999994"/>
  </r>
  <r>
    <x v="278"/>
    <s v="SAVEIRO"/>
    <s v="UTILITARIO"/>
    <n v="2025"/>
    <s v="MOVIDA"/>
    <s v="RS"/>
    <s v="SUL"/>
    <x v="146"/>
    <x v="2"/>
    <s v="R$ 0,00"/>
    <n v="3137.55"/>
    <n v="3751.4900000000002"/>
    <n v="2667.95"/>
    <m/>
    <e v="#N/A"/>
    <e v="#N/A"/>
    <e v="#N/A"/>
    <e v="#N/A"/>
    <e v="#N/A"/>
    <s v="-"/>
    <s v="ATIVO"/>
    <s v="12081"/>
    <n v="31348"/>
    <s v="TIM MOVEL"/>
    <n v="9556.9900000000016"/>
    <n v="3209.7200000000003"/>
  </r>
  <r>
    <x v="279"/>
    <s v="SAVEIRO"/>
    <s v="UTILITARIO"/>
    <n v="2025"/>
    <s v="MOVIDA"/>
    <s v="RS"/>
    <s v="SUL"/>
    <x v="147"/>
    <x v="4"/>
    <s v="R$ 0,00"/>
    <n v="1814.2399999999998"/>
    <n v="2298.59"/>
    <n v="1109.83"/>
    <m/>
    <e v="#N/A"/>
    <e v="#N/A"/>
    <e v="#N/A"/>
    <e v="#N/A"/>
    <e v="#N/A"/>
    <s v="-"/>
    <s v="ATIVO"/>
    <s v="12081"/>
    <n v="31340"/>
    <s v="TIM MOVEL"/>
    <n v="5222.66"/>
    <n v="1704.21"/>
  </r>
  <r>
    <x v="280"/>
    <s v="SAVEIRO"/>
    <s v="UTILITARIO"/>
    <n v="2025"/>
    <s v="MOVIDA"/>
    <s v="RS"/>
    <s v="SUL"/>
    <x v="148"/>
    <x v="2"/>
    <s v="R$ 0,00"/>
    <n v="1843.4700000000003"/>
    <n v="2807.63"/>
    <n v="1541.48"/>
    <m/>
    <e v="#N/A"/>
    <e v="#N/A"/>
    <e v="#N/A"/>
    <e v="#N/A"/>
    <e v="#N/A"/>
    <s v="-"/>
    <s v="ATIVO"/>
    <s v="12081"/>
    <n v="31292"/>
    <s v="TIM MOVEL"/>
    <n v="6192.58"/>
    <n v="2174.5550000000003"/>
  </r>
  <r>
    <x v="281"/>
    <s v="SAVEIRO"/>
    <s v="UTILITARIO"/>
    <n v="2025"/>
    <s v="MOVIDA"/>
    <s v="SC"/>
    <s v="SUL"/>
    <x v="149"/>
    <x v="2"/>
    <s v="R$ 0,00"/>
    <n v="1671.6699999999998"/>
    <n v="1791.6"/>
    <n v="1102.05"/>
    <m/>
    <e v="#N/A"/>
    <e v="#N/A"/>
    <e v="#N/A"/>
    <e v="#N/A"/>
    <e v="#N/A"/>
    <s v="-"/>
    <s v="ATIVO"/>
    <s v="12081"/>
    <n v="34089"/>
    <s v="TIM MOVEL"/>
    <n v="4565.32"/>
    <n v="1446.8249999999998"/>
  </r>
  <r>
    <x v="282"/>
    <s v="SAVEIRO"/>
    <s v="UTILITARIO"/>
    <n v="2025"/>
    <s v="MOVIDA"/>
    <s v="RS"/>
    <s v="SUL"/>
    <x v="150"/>
    <x v="1"/>
    <s v="R$ 0,00"/>
    <n v="1605.03"/>
    <n v="3376.1800000000003"/>
    <n v="2311.3100000000004"/>
    <m/>
    <e v="#N/A"/>
    <e v="#N/A"/>
    <e v="#N/A"/>
    <e v="#N/A"/>
    <e v="#N/A"/>
    <s v="-"/>
    <s v="ATIVO"/>
    <s v="12081"/>
    <n v="31292"/>
    <s v="TIM MOVEL"/>
    <n v="7292.52"/>
    <n v="2843.7450000000003"/>
  </r>
  <r>
    <x v="283"/>
    <s v="ARGO"/>
    <s v="LEVE"/>
    <n v="2024"/>
    <s v="MOVIDA"/>
    <s v="RS"/>
    <s v="SUL"/>
    <x v="151"/>
    <x v="18"/>
    <s v="R$ 0,00"/>
    <n v="1119.4000000000001"/>
    <n v="1826.17"/>
    <n v="662.13"/>
    <m/>
    <e v="#N/A"/>
    <e v="#N/A"/>
    <e v="#N/A"/>
    <e v="#N/A"/>
    <e v="#N/A"/>
    <s v="-"/>
    <s v="ATIVO"/>
    <s v="12085"/>
    <n v="31001"/>
    <s v="TIM MOVEL"/>
    <n v="3607.7000000000003"/>
    <n v="1244.1500000000001"/>
  </r>
  <r>
    <x v="284"/>
    <s v="SAVEIRO"/>
    <s v="UTILITARIO"/>
    <n v="2025"/>
    <s v="MOVIDA"/>
    <s v="RS"/>
    <s v="SUL"/>
    <x v="152"/>
    <x v="11"/>
    <s v="R$ 0,00"/>
    <n v="0"/>
    <n v="1941.18"/>
    <n v="1054.05"/>
    <m/>
    <e v="#N/A"/>
    <e v="#N/A"/>
    <e v="#N/A"/>
    <e v="#N/A"/>
    <e v="#N/A"/>
    <s v="-"/>
    <s v="ATIVO"/>
    <s v="12081"/>
    <n v="31001"/>
    <s v="TIM MOVEL"/>
    <n v="2995.23"/>
    <n v="1497.615"/>
  </r>
  <r>
    <x v="285"/>
    <s v="SAVEIRO"/>
    <s v="UTILITARIO"/>
    <n v="2025"/>
    <s v="MOVIDA"/>
    <s v="RS"/>
    <s v="SUL"/>
    <x v="153"/>
    <x v="2"/>
    <s v="R$ 0,00"/>
    <n v="2656.8500000000004"/>
    <n v="3599.98"/>
    <n v="1970.99"/>
    <m/>
    <e v="#N/A"/>
    <e v="#N/A"/>
    <e v="#N/A"/>
    <e v="#N/A"/>
    <e v="#N/A"/>
    <s v="-"/>
    <s v="ATIVO"/>
    <s v="12081"/>
    <n v="31001"/>
    <s v="TIM MOVEL"/>
    <n v="8227.82"/>
    <n v="2785.4850000000001"/>
  </r>
  <r>
    <x v="286"/>
    <s v="SAVEIRO"/>
    <s v="UTILITARIO"/>
    <n v="2025"/>
    <s v="MOVIDA"/>
    <s v="RS"/>
    <s v="SUL"/>
    <x v="154"/>
    <x v="2"/>
    <s v="R$ 0,00"/>
    <n v="2863.05"/>
    <n v="3552.7799999999997"/>
    <n v="2614.31"/>
    <m/>
    <e v="#N/A"/>
    <e v="#N/A"/>
    <e v="#N/A"/>
    <e v="#N/A"/>
    <e v="#N/A"/>
    <s v="-"/>
    <s v="ATIVO"/>
    <s v="12081"/>
    <n v="31001"/>
    <s v="TIM MOVEL"/>
    <n v="9030.14"/>
    <n v="3083.5450000000001"/>
  </r>
  <r>
    <x v="287"/>
    <s v="SAVEIRO"/>
    <s v="UTILITARIO"/>
    <n v="2025"/>
    <s v="MOVIDA"/>
    <s v="RS"/>
    <s v="SUL"/>
    <x v="155"/>
    <x v="4"/>
    <s v="R$ 0,00"/>
    <n v="2257.06"/>
    <n v="3146.67"/>
    <n v="4307.0599999999995"/>
    <m/>
    <e v="#N/A"/>
    <e v="#N/A"/>
    <e v="#N/A"/>
    <e v="#N/A"/>
    <e v="#N/A"/>
    <s v="-"/>
    <s v="ATIVO"/>
    <s v="12081"/>
    <n v="31006"/>
    <s v="TIM MOVEL"/>
    <n v="9710.7899999999991"/>
    <n v="3726.8649999999998"/>
  </r>
  <r>
    <x v="288"/>
    <s v="SAVEIRO"/>
    <s v="UTILITARIO"/>
    <n v="2025"/>
    <s v="MOVIDA"/>
    <s v="RS"/>
    <s v="SUL"/>
    <x v="156"/>
    <x v="4"/>
    <s v="R$ 0,00"/>
    <n v="869.99"/>
    <n v="1991.83"/>
    <n v="1291.68"/>
    <m/>
    <e v="#N/A"/>
    <e v="#N/A"/>
    <e v="#N/A"/>
    <e v="#N/A"/>
    <e v="#N/A"/>
    <s v="-"/>
    <s v="ATIVO"/>
    <s v="12081"/>
    <n v="31001"/>
    <s v="TIM MOVEL"/>
    <n v="4153.5"/>
    <n v="1641.7550000000001"/>
  </r>
  <r>
    <x v="289"/>
    <s v="SAVEIRO"/>
    <s v="UTILITARIO"/>
    <n v="2025"/>
    <s v="MOVIDA"/>
    <s v="RS"/>
    <s v="SUL"/>
    <x v="157"/>
    <x v="2"/>
    <s v="R$ 0,00"/>
    <n v="2774.8199999999997"/>
    <n v="3206.77"/>
    <n v="1728"/>
    <m/>
    <e v="#N/A"/>
    <e v="#N/A"/>
    <e v="#N/A"/>
    <e v="#N/A"/>
    <e v="#N/A"/>
    <s v="-"/>
    <s v="ATIVO"/>
    <s v="12081"/>
    <n v="31076"/>
    <s v="TIM MOVEL"/>
    <n v="7709.59"/>
    <n v="2467.3850000000002"/>
  </r>
  <r>
    <x v="290"/>
    <s v="SAVEIRO"/>
    <s v="UTILITARIO"/>
    <n v="2025"/>
    <s v="MOVIDA"/>
    <s v="SC"/>
    <s v="SUL"/>
    <x v="158"/>
    <x v="1"/>
    <s v="R$ 0,00"/>
    <n v="1684.15"/>
    <n v="1886.03"/>
    <n v="820.95"/>
    <m/>
    <e v="#N/A"/>
    <e v="#N/A"/>
    <e v="#N/A"/>
    <e v="#N/A"/>
    <e v="#N/A"/>
    <s v="-"/>
    <s v="ATIVO"/>
    <s v="12081"/>
    <n v="34153"/>
    <s v="TIM MOVEL"/>
    <n v="4391.13"/>
    <n v="1353.49"/>
  </r>
  <r>
    <x v="291"/>
    <s v="KWID"/>
    <s v="LEVE"/>
    <n v="2025"/>
    <s v="MOVIDA"/>
    <s v="RS"/>
    <s v="SUL"/>
    <x v="159"/>
    <x v="2"/>
    <s v="R$ 0,00"/>
    <n v="1063.23"/>
    <n v="1654.92"/>
    <n v="819.98"/>
    <m/>
    <e v="#N/A"/>
    <e v="#N/A"/>
    <e v="#N/A"/>
    <e v="#N/A"/>
    <e v="#N/A"/>
    <s v="-"/>
    <s v="ATIVO"/>
    <s v="12081"/>
    <n v="31001"/>
    <s v="TIM MOVEL"/>
    <n v="3538.13"/>
    <n v="1237.45"/>
  </r>
  <r>
    <x v="292"/>
    <s v="SAVEIRO"/>
    <s v="UTILITARIO"/>
    <n v="2025"/>
    <s v="MOVIDA"/>
    <s v="RS"/>
    <s v="SUL"/>
    <x v="160"/>
    <x v="4"/>
    <s v="R$ 0,00"/>
    <n v="1548.8799999999999"/>
    <n v="3720.8899999999994"/>
    <n v="1560.77"/>
    <m/>
    <e v="#N/A"/>
    <e v="#N/A"/>
    <e v="#N/A"/>
    <e v="#N/A"/>
    <e v="#N/A"/>
    <s v="-"/>
    <s v="ATIVO"/>
    <s v="12081"/>
    <n v="31001"/>
    <s v="TIM MOVEL"/>
    <n v="6830.5399999999991"/>
    <n v="2640.83"/>
  </r>
  <r>
    <x v="293"/>
    <s v="SAVEIRO"/>
    <s v="UTILITARIO"/>
    <n v="2025"/>
    <s v="MOVIDA"/>
    <s v="SC"/>
    <s v="SUL"/>
    <x v="161"/>
    <x v="4"/>
    <s v="R$ 0,00"/>
    <n v="2336.65"/>
    <n v="2329.8100000000004"/>
    <n v="1469.46"/>
    <m/>
    <e v="#N/A"/>
    <e v="#N/A"/>
    <e v="#N/A"/>
    <e v="#N/A"/>
    <e v="#N/A"/>
    <s v="-"/>
    <s v="ATIVO"/>
    <s v="12081"/>
    <n v="34076"/>
    <s v="TIM MOVEL"/>
    <n v="6135.920000000001"/>
    <n v="1899.6350000000002"/>
  </r>
  <r>
    <x v="294"/>
    <s v="SAVEIRO"/>
    <s v="UTILITARIO"/>
    <n v="2025"/>
    <s v="MOVIDA"/>
    <s v="RS"/>
    <s v="SUL"/>
    <x v="162"/>
    <x v="11"/>
    <s v="R$ 0,00"/>
    <n v="1404.7800000000002"/>
    <n v="1396.5800000000002"/>
    <n v="0"/>
    <m/>
    <e v="#N/A"/>
    <e v="#N/A"/>
    <e v="#N/A"/>
    <e v="#N/A"/>
    <e v="#N/A"/>
    <s v="-"/>
    <s v="ATIVO"/>
    <s v="12081"/>
    <n v="31001"/>
    <s v="TIM MOVEL"/>
    <n v="2801.3600000000006"/>
    <n v="698.29000000000008"/>
  </r>
  <r>
    <x v="295"/>
    <s v="SAVEIRO"/>
    <s v="UTILITARIO"/>
    <n v="2025"/>
    <s v="MOVIDA"/>
    <s v="RS"/>
    <s v="SUL"/>
    <x v="23"/>
    <x v="10"/>
    <s v="R$ 0,00"/>
    <n v="1972.58"/>
    <n v="3555.6300000000006"/>
    <n v="1440"/>
    <m/>
    <e v="#N/A"/>
    <e v="#N/A"/>
    <e v="#N/A"/>
    <e v="#N/A"/>
    <e v="#N/A"/>
    <s v="-"/>
    <s v="ATIVO"/>
    <s v="12081"/>
    <n v="31001"/>
    <s v="TIM MOVEL"/>
    <n v="6968.2100000000009"/>
    <n v="2497.8150000000005"/>
  </r>
  <r>
    <x v="296"/>
    <s v="FIORINO"/>
    <s v="UTILITARIO"/>
    <n v="2025"/>
    <s v="MOVIDA"/>
    <s v="RS"/>
    <s v="SUL"/>
    <x v="163"/>
    <x v="35"/>
    <s v="R$ 0,00"/>
    <n v="1110.3699999999999"/>
    <n v="1426.98"/>
    <n v="568.04999999999995"/>
    <m/>
    <e v="#N/A"/>
    <e v="#N/A"/>
    <e v="#N/A"/>
    <e v="#N/A"/>
    <e v="#N/A"/>
    <s v="-"/>
    <s v="ATIVO"/>
    <s v="99568"/>
    <n v="31001"/>
    <s v="ADMINISTRATIVO"/>
    <n v="3105.3999999999996"/>
    <n v="997.51499999999999"/>
  </r>
  <r>
    <x v="297"/>
    <s v="SAVEIRO"/>
    <s v="UTILITARIO"/>
    <n v="2025"/>
    <s v="MOVIDA"/>
    <s v="SC"/>
    <s v="SUL"/>
    <x v="164"/>
    <x v="2"/>
    <s v="R$ 0,00"/>
    <n v="1664.95"/>
    <n v="2140.08"/>
    <n v="884.23"/>
    <m/>
    <e v="#N/A"/>
    <e v="#N/A"/>
    <e v="#N/A"/>
    <e v="#N/A"/>
    <e v="#N/A"/>
    <s v="-"/>
    <s v="ATIVO"/>
    <s v="12081"/>
    <n v="34001"/>
    <s v="TIM MOVEL"/>
    <n v="4689.26"/>
    <n v="1512.155"/>
  </r>
  <r>
    <x v="298"/>
    <s v="SAVEIRO"/>
    <s v="UTILITARIO"/>
    <n v="2025"/>
    <s v="MOVIDA"/>
    <s v="SC"/>
    <s v="SUL"/>
    <x v="165"/>
    <x v="2"/>
    <s v="R$ 0,00"/>
    <n v="1451.81"/>
    <n v="2274.7800000000002"/>
    <n v="1178.19"/>
    <m/>
    <e v="#N/A"/>
    <e v="#N/A"/>
    <e v="#N/A"/>
    <e v="#N/A"/>
    <e v="#N/A"/>
    <s v="-"/>
    <s v="ATIVO"/>
    <s v="12081"/>
    <n v="34089"/>
    <s v="TIM MOVEL"/>
    <n v="4904.7800000000007"/>
    <n v="1726.4850000000001"/>
  </r>
  <r>
    <x v="299"/>
    <s v="SAVEIRO"/>
    <s v="UTILITARIO"/>
    <n v="2025"/>
    <s v="MOVIDA"/>
    <s v="SC"/>
    <s v="SUL"/>
    <x v="166"/>
    <x v="2"/>
    <s v="R$ 0,00"/>
    <n v="1921.9800000000002"/>
    <n v="3556.9200000000005"/>
    <n v="1665.0899999999997"/>
    <m/>
    <e v="#N/A"/>
    <e v="#N/A"/>
    <e v="#N/A"/>
    <e v="#N/A"/>
    <e v="#N/A"/>
    <s v="-"/>
    <s v="ATIVO"/>
    <s v="12081"/>
    <n v="34089"/>
    <s v="TIM MOVEL"/>
    <n v="7143.99"/>
    <n v="2611.0050000000001"/>
  </r>
  <r>
    <x v="300"/>
    <s v="SAVEIRO"/>
    <s v="UTILITARIO"/>
    <n v="2025"/>
    <s v="MOVIDA"/>
    <s v="PR"/>
    <s v="SUL"/>
    <x v="167"/>
    <x v="16"/>
    <s v="R$ 0,00"/>
    <n v="3880.0399999999995"/>
    <n v="3414.9500000000003"/>
    <n v="1974.6200000000001"/>
    <m/>
    <e v="#N/A"/>
    <e v="#N/A"/>
    <e v="#N/A"/>
    <e v="#N/A"/>
    <e v="#N/A"/>
    <s v="-"/>
    <s v="ATIVO"/>
    <s v="12081"/>
    <n v="26196"/>
    <s v="TIM MOVEL"/>
    <n v="9269.61"/>
    <n v="2694.7850000000003"/>
  </r>
  <r>
    <x v="301"/>
    <s v="GOL"/>
    <s v="LEVE"/>
    <n v="2019"/>
    <s v="PARTICULAR"/>
    <s v="TO"/>
    <s v="NORTE"/>
    <x v="168"/>
    <x v="36"/>
    <s v="R$ 900,00"/>
    <n v="920"/>
    <n v="1150"/>
    <n v="460"/>
    <m/>
    <e v="#N/A"/>
    <e v="#N/A"/>
    <e v="#N/A"/>
    <e v="#N/A"/>
    <e v="#N/A"/>
    <s v="-"/>
    <s v="ATIVO"/>
    <s v="11015"/>
    <n v="37133"/>
    <s v="VIVO"/>
    <n v="2530"/>
    <n v="805"/>
  </r>
  <r>
    <x v="302"/>
    <s v="MOBI"/>
    <s v="LEVE"/>
    <n v="2025"/>
    <s v="MOVIDA"/>
    <s v="RS"/>
    <s v="SUL"/>
    <x v="169"/>
    <x v="4"/>
    <s v="R$ 0,00"/>
    <n v="2415.25"/>
    <n v="1169.19"/>
    <n v="1250.3599999999999"/>
    <m/>
    <e v="#N/A"/>
    <e v="#N/A"/>
    <e v="#N/A"/>
    <e v="#N/A"/>
    <e v="#N/A"/>
    <s v="-"/>
    <s v="ATIVO"/>
    <s v="12081"/>
    <n v="31001"/>
    <s v="TIM MOVEL"/>
    <n v="4834.8"/>
    <n v="1209.7750000000001"/>
  </r>
  <r>
    <x v="303"/>
    <s v="MOBI"/>
    <s v="LEVE"/>
    <n v="2026"/>
    <s v="MOVIDA"/>
    <s v="AM"/>
    <s v="NORTE"/>
    <x v="170"/>
    <x v="21"/>
    <s v="R$ 0,00"/>
    <n v="1629.93"/>
    <n v="1688.5900000000001"/>
    <n v="819.99"/>
    <m/>
    <e v="#N/A"/>
    <e v="#N/A"/>
    <e v="#N/A"/>
    <e v="#N/A"/>
    <e v="#N/A"/>
    <s v="-"/>
    <s v="ATIVO"/>
    <s v="12011"/>
    <n v="14001"/>
    <s v="TIM"/>
    <n v="4138.51"/>
    <n v="1254.29"/>
  </r>
  <r>
    <x v="304"/>
    <s v="FIORINO"/>
    <s v="UTILITARIO"/>
    <n v="2025"/>
    <s v="MOVIDA"/>
    <s v="SC"/>
    <s v="SUL"/>
    <x v="171"/>
    <x v="35"/>
    <s v="R$ 0,00"/>
    <n v="1849.49"/>
    <n v="200"/>
    <n v="0"/>
    <m/>
    <e v="#N/A"/>
    <e v="#N/A"/>
    <e v="#N/A"/>
    <e v="#N/A"/>
    <e v="#N/A"/>
    <s v="-"/>
    <s v="ATIVO"/>
    <s v="99568"/>
    <n v="34089"/>
    <s v="ADMINISTRATIVO"/>
    <n v="2049.4899999999998"/>
    <n v="100"/>
  </r>
  <r>
    <x v="305"/>
    <s v="HB20"/>
    <s v="LEVE"/>
    <n v="2018"/>
    <s v="PARTICULAR"/>
    <s v="SP"/>
    <s v="SUDESTE"/>
    <x v="172"/>
    <x v="37"/>
    <s v="R$ 2.000,00"/>
    <n v="947.25"/>
    <n v="1545.29"/>
    <n v="403.11"/>
    <m/>
    <e v="#N/A"/>
    <e v="#N/A"/>
    <e v="#N/A"/>
    <e v="#N/A"/>
    <e v="#N/A"/>
    <s v="-"/>
    <s v="ATIVO"/>
    <s v="99568"/>
    <n v="35001"/>
    <s v="ADMINISTRATIVO"/>
    <n v="2895.65"/>
    <n v="974.2"/>
  </r>
  <r>
    <x v="306"/>
    <s v="KWID"/>
    <s v="LEVE"/>
    <n v="2025"/>
    <s v="LOCALIZA"/>
    <s v="RS"/>
    <s v="SUL"/>
    <x v="173"/>
    <x v="2"/>
    <s v="R$ 0,01"/>
    <n v="2516.9"/>
    <n v="2324.7200000000003"/>
    <n v="976.36999999999989"/>
    <m/>
    <e v="#N/A"/>
    <e v="#N/A"/>
    <e v="#N/A"/>
    <e v="#N/A"/>
    <e v="#N/A"/>
    <s v="-"/>
    <s v="ATIVO"/>
    <s v="12081"/>
    <n v="31271"/>
    <s v="TIM MOVEL"/>
    <n v="5817.9900000000007"/>
    <n v="1650.5450000000001"/>
  </r>
  <r>
    <x v="307"/>
    <s v="MOBI"/>
    <s v="LEVE"/>
    <n v="2026"/>
    <s v="MOVIDA"/>
    <s v="AM"/>
    <s v="NORTE"/>
    <x v="174"/>
    <x v="21"/>
    <s v="R$ 0,00"/>
    <n v="1649.97"/>
    <n v="1977.48"/>
    <n v="797.78"/>
    <m/>
    <e v="#N/A"/>
    <e v="#N/A"/>
    <e v="#N/A"/>
    <e v="#N/A"/>
    <e v="#N/A"/>
    <s v="-"/>
    <s v="ATIVO"/>
    <s v="11011"/>
    <n v="14001"/>
    <s v="VIVO"/>
    <n v="4425.2299999999996"/>
    <n v="1387.63"/>
  </r>
  <r>
    <x v="308"/>
    <s v="MOBI"/>
    <s v="LEVE"/>
    <n v="2025"/>
    <s v="MOVIDA"/>
    <s v="AM"/>
    <s v="NORTE"/>
    <x v="175"/>
    <x v="21"/>
    <s v="R$ 0,00"/>
    <n v="1258.54"/>
    <n v="1337.68"/>
    <n v="819.90000000000009"/>
    <m/>
    <e v="#N/A"/>
    <e v="#N/A"/>
    <e v="#N/A"/>
    <e v="#N/A"/>
    <e v="#N/A"/>
    <s v="-"/>
    <s v="ATIVO"/>
    <s v="11011"/>
    <n v="14001"/>
    <s v="VIVO"/>
    <n v="3416.1200000000003"/>
    <n v="1078.79"/>
  </r>
  <r>
    <x v="309"/>
    <n v="208"/>
    <s v="LEVE"/>
    <n v="2016"/>
    <s v="PARTICULAR"/>
    <s v="MA"/>
    <s v="NORTE"/>
    <x v="176"/>
    <x v="10"/>
    <s v="R$ 900,00"/>
    <n v="310"/>
    <n v="816.95"/>
    <n v="150.12"/>
    <m/>
    <e v="#N/A"/>
    <e v="#N/A"/>
    <e v="#N/A"/>
    <e v="#N/A"/>
    <e v="#N/A"/>
    <s v="-"/>
    <s v="MANUTENÇÃO"/>
    <s v="11011"/>
    <n v="20001"/>
    <s v="VIVO"/>
    <n v="1277.0700000000002"/>
    <n v="483.53500000000003"/>
  </r>
  <r>
    <x v="310"/>
    <s v="PULSE"/>
    <s v="SUV"/>
    <n v="2025"/>
    <s v="PARTICULAR"/>
    <s v="DF"/>
    <s v="CENTRO OESTE"/>
    <x v="177"/>
    <x v="21"/>
    <s v="R$ 1.500,00"/>
    <n v="1243"/>
    <n v="1173"/>
    <n v="0"/>
    <m/>
    <e v="#N/A"/>
    <e v="#N/A"/>
    <e v="#N/A"/>
    <e v="#N/A"/>
    <e v="#N/A"/>
    <s v="-"/>
    <s v="ATIVO"/>
    <s v="11011"/>
    <n v="17001"/>
    <s v="VIVO"/>
    <n v="2416"/>
    <n v="586.5"/>
  </r>
  <r>
    <x v="311"/>
    <s v="MOBI"/>
    <s v="LEVE"/>
    <n v="2025"/>
    <s v="LOCALIZA RENT A CAR"/>
    <s v="RS"/>
    <s v="SUL"/>
    <x v="178"/>
    <x v="38"/>
    <s v="R$ 0,00"/>
    <n v="1918.75"/>
    <n v="1250.25"/>
    <n v="569.5"/>
    <m/>
    <e v="#N/A"/>
    <e v="#N/A"/>
    <e v="#N/A"/>
    <e v="#N/A"/>
    <e v="#N/A"/>
    <s v="-"/>
    <s v="ATIVO"/>
    <s v="11035"/>
    <n v="31001"/>
    <s v="VIVO"/>
    <n v="3738.5"/>
    <n v="909.875"/>
  </r>
  <r>
    <x v="312"/>
    <s v="FIORINO"/>
    <s v="UTILITARIO"/>
    <n v="2025"/>
    <s v="MOVIDA"/>
    <s v="PA"/>
    <s v="NORTE"/>
    <x v="179"/>
    <x v="29"/>
    <s v="R$ 3.971,99"/>
    <n v="2339.0299999999997"/>
    <n v="2583.4900000000002"/>
    <n v="3152.1899999999996"/>
    <m/>
    <e v="#N/A"/>
    <e v="#N/A"/>
    <e v="#N/A"/>
    <e v="#N/A"/>
    <e v="#N/A"/>
    <s v="-"/>
    <s v="ATIVO"/>
    <s v="99568"/>
    <n v="24001"/>
    <s v="ADMINISTRATIVO"/>
    <n v="8074.71"/>
    <n v="2867.84"/>
  </r>
  <r>
    <x v="313"/>
    <s v="MOBI"/>
    <s v="LEVE"/>
    <n v="2021"/>
    <s v="PARTICULAR"/>
    <s v="DF"/>
    <s v="CENTRO OESTE"/>
    <x v="180"/>
    <x v="34"/>
    <s v="R$ 2.000,00"/>
    <n v="1000"/>
    <n v="1383"/>
    <n v="857.04"/>
    <m/>
    <s v="04/01/2030"/>
    <s v="EM DIAS"/>
    <n v="2000"/>
    <b v="0"/>
    <s v="JAN"/>
    <n v="2030"/>
    <s v="ATIVO"/>
    <s v="11015"/>
    <n v="17001"/>
    <s v="VIVO"/>
    <n v="3240.04"/>
    <n v="1120.02"/>
  </r>
  <r>
    <x v="314"/>
    <s v="TIGGO5X"/>
    <s v="SUV"/>
    <n v="2025"/>
    <s v="PARTICULAR"/>
    <s v="GO"/>
    <s v="CENTRO OESTE"/>
    <x v="181"/>
    <x v="39"/>
    <s v="R$ 2.000,00"/>
    <n v="1059.6699999999998"/>
    <n v="1678.79"/>
    <n v="484.24"/>
    <m/>
    <s v="01/01/2027"/>
    <s v="EM DIAS"/>
    <n v="2000"/>
    <b v="0"/>
    <s v="JAN"/>
    <n v="2027"/>
    <s v="ATIVO"/>
    <s v="12081"/>
    <n v="19019"/>
    <s v="TIM MOVEL"/>
    <n v="3222.7"/>
    <n v="1081.5149999999999"/>
  </r>
  <r>
    <x v="315"/>
    <s v="MOBI"/>
    <s v="LEVE"/>
    <n v="2024"/>
    <s v="MOVIDA"/>
    <s v="AM"/>
    <s v="NORTE"/>
    <x v="182"/>
    <x v="21"/>
    <s v="R$ 0,00"/>
    <n v="1437.51"/>
    <n v="1429.1"/>
    <n v="790"/>
    <m/>
    <e v="#N/A"/>
    <e v="#N/A"/>
    <e v="#N/A"/>
    <e v="#N/A"/>
    <e v="#N/A"/>
    <s v="-"/>
    <s v="ATIVO"/>
    <s v="12011"/>
    <n v="14001"/>
    <s v="TIM"/>
    <n v="3656.6099999999997"/>
    <n v="1109.55"/>
  </r>
  <r>
    <x v="316"/>
    <s v="MOBI"/>
    <s v="LEVE"/>
    <n v="2024"/>
    <s v="MOVIDA"/>
    <s v="AM"/>
    <s v="NORTE"/>
    <x v="183"/>
    <x v="21"/>
    <s v="R$ 0,00"/>
    <n v="1531.95"/>
    <n v="688.56"/>
    <n v="769.01"/>
    <m/>
    <e v="#N/A"/>
    <e v="#N/A"/>
    <e v="#N/A"/>
    <e v="#N/A"/>
    <e v="#N/A"/>
    <s v="-"/>
    <s v="ATIVO"/>
    <s v="11011"/>
    <n v="14001"/>
    <s v="VIVO"/>
    <n v="2989.5200000000004"/>
    <n v="728.78499999999997"/>
  </r>
  <r>
    <x v="317"/>
    <s v="MOBI"/>
    <s v="LEVE"/>
    <n v="2024"/>
    <s v="MOVIDA"/>
    <s v="AM"/>
    <s v="NORTE"/>
    <x v="184"/>
    <x v="21"/>
    <s v="R$ 0,00"/>
    <n v="1379.94"/>
    <n v="1689.98"/>
    <n v="810"/>
    <m/>
    <e v="#N/A"/>
    <e v="#N/A"/>
    <e v="#N/A"/>
    <e v="#N/A"/>
    <e v="#N/A"/>
    <s v="-"/>
    <s v="ATIVO"/>
    <s v="11011"/>
    <n v="14001"/>
    <s v="VIVO"/>
    <n v="3879.92"/>
    <n v="1249.99"/>
  </r>
  <r>
    <x v="318"/>
    <s v="MOBI"/>
    <s v="LEVE"/>
    <n v="2024"/>
    <s v="MOVIDA"/>
    <s v="AM"/>
    <s v="NORTE"/>
    <x v="185"/>
    <x v="21"/>
    <s v="R$ 0,00"/>
    <n v="1610"/>
    <n v="1789.97"/>
    <n v="897.93999999999994"/>
    <m/>
    <e v="#N/A"/>
    <e v="#N/A"/>
    <e v="#N/A"/>
    <e v="#N/A"/>
    <e v="#N/A"/>
    <s v="-"/>
    <s v="ATIVO"/>
    <s v="11011"/>
    <n v="14001"/>
    <s v="VIVO"/>
    <n v="4297.91"/>
    <n v="1343.9549999999999"/>
  </r>
  <r>
    <x v="319"/>
    <s v="MOBI"/>
    <s v="LEVE"/>
    <n v="2025"/>
    <s v="MOVIDA"/>
    <s v="AM"/>
    <s v="NORTE"/>
    <x v="186"/>
    <x v="21"/>
    <s v="R$ 0,00"/>
    <n v="1469.75"/>
    <n v="1699.92"/>
    <n v="759.99"/>
    <m/>
    <e v="#N/A"/>
    <e v="#N/A"/>
    <e v="#N/A"/>
    <e v="#N/A"/>
    <e v="#N/A"/>
    <s v="-"/>
    <s v="ATIVO"/>
    <s v="11011"/>
    <n v="14001"/>
    <s v="VIVO"/>
    <n v="3929.66"/>
    <n v="1229.9549999999999"/>
  </r>
  <r>
    <x v="320"/>
    <s v="MOBI"/>
    <s v="LEVE"/>
    <n v="2025"/>
    <s v="MOVIDA"/>
    <s v="AM"/>
    <s v="NORTE"/>
    <x v="187"/>
    <x v="21"/>
    <s v="R$ 0,00"/>
    <n v="1299.95"/>
    <n v="1462.55"/>
    <n v="819.91"/>
    <m/>
    <e v="#N/A"/>
    <e v="#N/A"/>
    <e v="#N/A"/>
    <e v="#N/A"/>
    <e v="#N/A"/>
    <s v="-"/>
    <s v="ATIVO"/>
    <s v="14011"/>
    <n v="14001"/>
    <s v="I-SYSTEMS"/>
    <n v="3582.41"/>
    <n v="1141.23"/>
  </r>
  <r>
    <x v="321"/>
    <s v="MOBI"/>
    <s v="LEVE"/>
    <n v="2025"/>
    <s v="MOVIDA"/>
    <s v="AM"/>
    <s v="NORTE"/>
    <x v="188"/>
    <x v="21"/>
    <s v="R$ 0,00"/>
    <n v="1280"/>
    <n v="1429.2"/>
    <n v="498.78999999999996"/>
    <m/>
    <e v="#N/A"/>
    <e v="#N/A"/>
    <e v="#N/A"/>
    <e v="#N/A"/>
    <e v="#N/A"/>
    <s v="-"/>
    <s v="ATIVO"/>
    <s v="11011"/>
    <n v="14001"/>
    <s v="VIVO"/>
    <n v="3207.99"/>
    <n v="963.995"/>
  </r>
  <r>
    <x v="322"/>
    <s v="MOBI"/>
    <s v="LEVE"/>
    <n v="2025"/>
    <s v="MOVIDA"/>
    <s v="AM"/>
    <s v="NORTE"/>
    <x v="189"/>
    <x v="21"/>
    <s v="R$ 0,00"/>
    <n v="1600.88"/>
    <n v="2049.66"/>
    <n v="919.86"/>
    <m/>
    <e v="#N/A"/>
    <e v="#N/A"/>
    <e v="#N/A"/>
    <e v="#N/A"/>
    <e v="#N/A"/>
    <s v="-"/>
    <s v="ATIVO"/>
    <s v="11011"/>
    <n v="14001"/>
    <s v="VIVO"/>
    <n v="4570.3999999999996"/>
    <n v="1484.76"/>
  </r>
  <r>
    <x v="323"/>
    <s v="MOBI"/>
    <s v="LEVE"/>
    <n v="2025"/>
    <s v="MOVIDA"/>
    <s v="AM"/>
    <s v="NORTE"/>
    <x v="190"/>
    <x v="21"/>
    <s v="R$ 0,00"/>
    <n v="1362.77"/>
    <n v="1670.04"/>
    <n v="694.02"/>
    <m/>
    <e v="#N/A"/>
    <e v="#N/A"/>
    <e v="#N/A"/>
    <e v="#N/A"/>
    <e v="#N/A"/>
    <s v="-"/>
    <s v="ATIVO"/>
    <s v="14011"/>
    <n v="14001"/>
    <s v="I-SYSTEMS"/>
    <n v="3726.83"/>
    <n v="1182.03"/>
  </r>
  <r>
    <x v="324"/>
    <s v="MOBI"/>
    <s v="LEVE"/>
    <n v="2025"/>
    <s v="MOVIDA"/>
    <s v="AM"/>
    <s v="NORTE"/>
    <x v="191"/>
    <x v="21"/>
    <s v="R$ 0,00"/>
    <n v="1319.97"/>
    <n v="1489.8999999999999"/>
    <n v="599.99"/>
    <m/>
    <e v="#N/A"/>
    <e v="#N/A"/>
    <e v="#N/A"/>
    <e v="#N/A"/>
    <e v="#N/A"/>
    <s v="-"/>
    <s v="ATIVO"/>
    <s v="11011"/>
    <n v="14001"/>
    <s v="VIVO"/>
    <n v="3409.8599999999997"/>
    <n v="1044.9449999999999"/>
  </r>
  <r>
    <x v="325"/>
    <s v="MOBI"/>
    <s v="LEVE"/>
    <n v="2025"/>
    <s v="MOVIDA"/>
    <s v="AM"/>
    <s v="NORTE"/>
    <x v="192"/>
    <x v="21"/>
    <s v="R$ 0,00"/>
    <n v="1559.72"/>
    <n v="1870.09"/>
    <n v="870"/>
    <m/>
    <e v="#N/A"/>
    <e v="#N/A"/>
    <e v="#N/A"/>
    <e v="#N/A"/>
    <e v="#N/A"/>
    <s v="-"/>
    <s v="ATIVO"/>
    <s v="11011"/>
    <n v="14001"/>
    <s v="VIVO"/>
    <n v="4299.8099999999995"/>
    <n v="1370.0450000000001"/>
  </r>
  <r>
    <x v="326"/>
    <s v="MOBI"/>
    <s v="LEVE"/>
    <n v="2023"/>
    <s v="MOVIDA"/>
    <s v="AM"/>
    <s v="NORTE"/>
    <x v="193"/>
    <x v="21"/>
    <s v="R$ 0,00"/>
    <n v="1685.22"/>
    <n v="1822.97"/>
    <n v="829.99"/>
    <m/>
    <e v="#N/A"/>
    <e v="#N/A"/>
    <e v="#N/A"/>
    <e v="#N/A"/>
    <e v="#N/A"/>
    <s v="-"/>
    <s v="ATIVO"/>
    <s v="11011"/>
    <n v="14001"/>
    <s v="VIVO"/>
    <n v="4338.18"/>
    <n v="1326.48"/>
  </r>
  <r>
    <x v="327"/>
    <s v="MOBI"/>
    <s v="LEVE"/>
    <n v="2023"/>
    <s v="MOVIDA"/>
    <s v="AM"/>
    <s v="NORTE"/>
    <x v="0"/>
    <x v="0"/>
    <s v="R$ 0,00"/>
    <n v="1549.98"/>
    <n v="1519.97"/>
    <n v="360"/>
    <m/>
    <e v="#N/A"/>
    <e v="#N/A"/>
    <e v="#N/A"/>
    <e v="#N/A"/>
    <e v="#N/A"/>
    <s v="-"/>
    <s v="PATIO"/>
    <s v=""/>
    <n v="0"/>
    <n v="0"/>
    <n v="3429.95"/>
    <n v="939.98500000000001"/>
  </r>
  <r>
    <x v="328"/>
    <s v="MOBI"/>
    <s v="LEVE"/>
    <n v="2024"/>
    <s v="MOVIDA"/>
    <s v="AM"/>
    <s v="NORTE"/>
    <x v="194"/>
    <x v="21"/>
    <s v="R$ 0,00"/>
    <n v="0"/>
    <n v="0"/>
    <n v="215.13"/>
    <m/>
    <e v="#N/A"/>
    <e v="#N/A"/>
    <e v="#N/A"/>
    <e v="#N/A"/>
    <e v="#N/A"/>
    <s v="-"/>
    <s v="ATIVO"/>
    <s v="11011"/>
    <n v="14001"/>
    <s v="VIVO"/>
    <n v="215.13"/>
    <n v="107.565"/>
  </r>
  <r>
    <x v="329"/>
    <s v="MOBI"/>
    <s v="LEVE"/>
    <n v="2023"/>
    <s v="MOVIDA"/>
    <s v="AM"/>
    <s v="NORTE"/>
    <x v="195"/>
    <x v="21"/>
    <s v="R$ 0,00"/>
    <n v="1552.9499999999998"/>
    <n v="1734.76"/>
    <n v="379.98"/>
    <m/>
    <e v="#N/A"/>
    <e v="#N/A"/>
    <e v="#N/A"/>
    <e v="#N/A"/>
    <e v="#N/A"/>
    <s v="-"/>
    <s v="ATIVO"/>
    <s v="11011"/>
    <n v="14001"/>
    <s v="VIVO"/>
    <n v="3667.69"/>
    <n v="1057.3699999999999"/>
  </r>
  <r>
    <x v="330"/>
    <s v="MOBI"/>
    <s v="LEVE"/>
    <n v="2023"/>
    <s v="MOVIDA"/>
    <s v="AM"/>
    <s v="NORTE"/>
    <x v="196"/>
    <x v="21"/>
    <s v="R$ 0,00"/>
    <n v="1011.66"/>
    <n v="1266.3799999999999"/>
    <n v="529.91"/>
    <m/>
    <e v="#N/A"/>
    <e v="#N/A"/>
    <e v="#N/A"/>
    <e v="#N/A"/>
    <e v="#N/A"/>
    <s v="-"/>
    <s v="ATIVO"/>
    <s v="11011"/>
    <n v="14001"/>
    <s v="VIVO"/>
    <n v="2807.95"/>
    <n v="898.14499999999998"/>
  </r>
  <r>
    <x v="331"/>
    <s v="MOBI"/>
    <s v="LEVE"/>
    <n v="2023"/>
    <s v="MOVIDA"/>
    <s v="AM"/>
    <s v="NORTE"/>
    <x v="197"/>
    <x v="21"/>
    <s v="R$ 0,00"/>
    <n v="1359.81"/>
    <n v="1590.96"/>
    <n v="799.97"/>
    <m/>
    <e v="#N/A"/>
    <e v="#N/A"/>
    <e v="#N/A"/>
    <e v="#N/A"/>
    <e v="#N/A"/>
    <s v="-"/>
    <s v="ATIVO"/>
    <s v="11011"/>
    <n v="14001"/>
    <s v="VIVO"/>
    <n v="3750.74"/>
    <n v="1195.4650000000001"/>
  </r>
  <r>
    <x v="332"/>
    <s v="MOBI"/>
    <s v="LEVE"/>
    <n v="2023"/>
    <s v="MOVIDA"/>
    <s v="AM"/>
    <s v="NORTE"/>
    <x v="198"/>
    <x v="21"/>
    <s v="R$ 0,00"/>
    <n v="1579.4"/>
    <n v="1659.99"/>
    <n v="899.13"/>
    <m/>
    <e v="#N/A"/>
    <e v="#N/A"/>
    <e v="#N/A"/>
    <e v="#N/A"/>
    <e v="#N/A"/>
    <s v="-"/>
    <s v="ATIVO"/>
    <s v="11011"/>
    <n v="14001"/>
    <s v="VIVO"/>
    <n v="4138.5200000000004"/>
    <n v="1279.56"/>
  </r>
  <r>
    <x v="333"/>
    <s v="MOBI"/>
    <s v="LEVE"/>
    <n v="2023"/>
    <s v="MOVIDA"/>
    <s v="AM"/>
    <s v="NORTE"/>
    <x v="199"/>
    <x v="21"/>
    <s v="R$ 0,00"/>
    <n v="1417.03"/>
    <n v="1657.98"/>
    <n v="629.91"/>
    <m/>
    <e v="#N/A"/>
    <e v="#N/A"/>
    <e v="#N/A"/>
    <e v="#N/A"/>
    <e v="#N/A"/>
    <s v="-"/>
    <s v="ATIVO"/>
    <s v="11011"/>
    <n v="14001"/>
    <s v="VIVO"/>
    <n v="3704.92"/>
    <n v="1143.9449999999999"/>
  </r>
  <r>
    <x v="334"/>
    <s v="MOBI"/>
    <s v="LEVE"/>
    <n v="2023"/>
    <s v="MOVIDA"/>
    <s v="AM"/>
    <s v="NORTE"/>
    <x v="200"/>
    <x v="19"/>
    <s v="R$ 0,00"/>
    <n v="1408.37"/>
    <n v="1696.73"/>
    <n v="700"/>
    <m/>
    <e v="#N/A"/>
    <e v="#N/A"/>
    <e v="#N/A"/>
    <e v="#N/A"/>
    <e v="#N/A"/>
    <s v="-"/>
    <s v="ATIVO"/>
    <s v="11015"/>
    <n v="14001"/>
    <s v="VIVO"/>
    <n v="3805.1"/>
    <n v="1198.365"/>
  </r>
  <r>
    <x v="335"/>
    <s v="MOBI"/>
    <s v="LEVE"/>
    <n v="2023"/>
    <s v="MOVIDA"/>
    <s v="AM"/>
    <s v="NORTE"/>
    <x v="201"/>
    <x v="21"/>
    <s v="R$ 0,00"/>
    <n v="906.11"/>
    <n v="1899.27"/>
    <n v="988.53"/>
    <m/>
    <e v="#N/A"/>
    <e v="#N/A"/>
    <e v="#N/A"/>
    <e v="#N/A"/>
    <e v="#N/A"/>
    <s v="-"/>
    <s v="ATIVO"/>
    <s v="11011"/>
    <n v="14001"/>
    <s v="VIVO"/>
    <n v="3793.91"/>
    <n v="1443.9"/>
  </r>
  <r>
    <x v="336"/>
    <s v="MOBI"/>
    <s v="LEVE"/>
    <n v="2023"/>
    <s v="MOVIDA"/>
    <s v="AM"/>
    <s v="NORTE"/>
    <x v="202"/>
    <x v="21"/>
    <s v="R$ 0,00"/>
    <n v="1269.9199999999998"/>
    <n v="1770.5500000000002"/>
    <n v="810"/>
    <m/>
    <e v="#N/A"/>
    <e v="#N/A"/>
    <e v="#N/A"/>
    <e v="#N/A"/>
    <e v="#N/A"/>
    <s v="-"/>
    <s v="ATIVO"/>
    <s v="11011"/>
    <n v="14001"/>
    <s v="VIVO"/>
    <n v="3850.4700000000003"/>
    <n v="1290.2750000000001"/>
  </r>
  <r>
    <x v="337"/>
    <s v="MOBI"/>
    <s v="LEVE"/>
    <n v="2024"/>
    <s v="MOVIDA"/>
    <s v="AM"/>
    <s v="NORTE"/>
    <x v="203"/>
    <x v="21"/>
    <s v="R$ 0,00"/>
    <n v="1292.8499999999999"/>
    <n v="1316.69"/>
    <n v="484.21000000000004"/>
    <m/>
    <e v="#N/A"/>
    <e v="#N/A"/>
    <e v="#N/A"/>
    <e v="#N/A"/>
    <e v="#N/A"/>
    <s v="-"/>
    <s v="ATIVO"/>
    <s v="11011"/>
    <n v="14001"/>
    <s v="VIVO"/>
    <n v="3093.75"/>
    <n v="900.45"/>
  </r>
  <r>
    <x v="338"/>
    <s v="MOBI"/>
    <s v="LEVE"/>
    <n v="2023"/>
    <s v="MOVIDA"/>
    <s v="AM"/>
    <s v="NORTE"/>
    <x v="204"/>
    <x v="21"/>
    <s v="R$ 0,00"/>
    <n v="1287.22"/>
    <n v="1697.8799999999999"/>
    <n v="709.33"/>
    <m/>
    <e v="#N/A"/>
    <e v="#N/A"/>
    <e v="#N/A"/>
    <e v="#N/A"/>
    <e v="#N/A"/>
    <s v="-"/>
    <s v="ATIVO"/>
    <s v="11011"/>
    <n v="14001"/>
    <s v="VIVO"/>
    <n v="3694.43"/>
    <n v="1203.605"/>
  </r>
  <r>
    <x v="339"/>
    <s v="MOBI"/>
    <s v="LEVE"/>
    <n v="2023"/>
    <s v="MOVIDA"/>
    <s v="AM"/>
    <s v="NORTE"/>
    <x v="205"/>
    <x v="21"/>
    <s v="R$ 0,00"/>
    <n v="760"/>
    <n v="1050"/>
    <n v="600"/>
    <m/>
    <e v="#N/A"/>
    <e v="#N/A"/>
    <e v="#N/A"/>
    <e v="#N/A"/>
    <e v="#N/A"/>
    <s v="-"/>
    <s v="ATIVO"/>
    <s v="11011"/>
    <n v="14001"/>
    <s v="VIVO"/>
    <n v="2410"/>
    <n v="825"/>
  </r>
  <r>
    <x v="340"/>
    <s v="MOBI"/>
    <s v="LEVE"/>
    <n v="2025"/>
    <s v="MOVIDA"/>
    <s v="AM"/>
    <s v="NORTE"/>
    <x v="206"/>
    <x v="21"/>
    <s v="R$ 0,00"/>
    <n v="1528.6799999999998"/>
    <n v="1775.55"/>
    <n v="999.28"/>
    <m/>
    <e v="#N/A"/>
    <e v="#N/A"/>
    <e v="#N/A"/>
    <e v="#N/A"/>
    <e v="#N/A"/>
    <s v="-"/>
    <s v="ATIVO"/>
    <s v="19011"/>
    <n v="14001"/>
    <s v="V.TAL"/>
    <n v="4303.5099999999993"/>
    <n v="1387.415"/>
  </r>
  <r>
    <x v="341"/>
    <s v="MOBI"/>
    <s v="LEVE"/>
    <n v="2026"/>
    <s v="MOVIDA"/>
    <s v="AM"/>
    <s v="NORTE"/>
    <x v="207"/>
    <x v="21"/>
    <s v="R$ 0,00"/>
    <n v="1189.93"/>
    <n v="1637.99"/>
    <n v="580"/>
    <m/>
    <e v="#N/A"/>
    <e v="#N/A"/>
    <e v="#N/A"/>
    <e v="#N/A"/>
    <e v="#N/A"/>
    <s v="-"/>
    <s v="ATIVO"/>
    <s v="11011"/>
    <n v="14001"/>
    <s v="VIVO"/>
    <n v="3407.92"/>
    <n v="1108.9949999999999"/>
  </r>
  <r>
    <x v="342"/>
    <s v="MOBI"/>
    <s v="LEVE"/>
    <n v="2026"/>
    <s v="MOVIDA"/>
    <s v="AM"/>
    <s v="NORTE"/>
    <x v="208"/>
    <x v="21"/>
    <s v="R$ 0,00"/>
    <n v="1323.3899999999999"/>
    <n v="1698.3600000000001"/>
    <n v="700"/>
    <m/>
    <e v="#N/A"/>
    <e v="#N/A"/>
    <e v="#N/A"/>
    <e v="#N/A"/>
    <e v="#N/A"/>
    <s v="-"/>
    <s v="ATIVO"/>
    <s v="14011"/>
    <n v="14001"/>
    <s v="I-SYSTEMS"/>
    <n v="3721.75"/>
    <n v="1199.18"/>
  </r>
  <r>
    <x v="343"/>
    <s v="TIGGO5X"/>
    <s v="SUV"/>
    <n v="2025"/>
    <s v="PARTICULAR"/>
    <s v="SP"/>
    <s v="SUDESTE"/>
    <x v="209"/>
    <x v="39"/>
    <s v="R$ 2.000,00"/>
    <n v="236.02"/>
    <n v="996.78"/>
    <n v="254.33"/>
    <m/>
    <s v="01/01/2030"/>
    <s v="EM DIAS"/>
    <n v="2000"/>
    <b v="0"/>
    <s v="JAN"/>
    <n v="2030"/>
    <s v="ATIVO"/>
    <s v="99578"/>
    <n v="35001"/>
    <s v="ADMINISTRATIVO"/>
    <n v="1487.1299999999999"/>
    <n v="625.55499999999995"/>
  </r>
  <r>
    <x v="344"/>
    <s v="MOBI"/>
    <s v="LEVE"/>
    <n v="2025"/>
    <s v="MOVIDA"/>
    <s v="PA"/>
    <s v="NORTE"/>
    <x v="210"/>
    <x v="10"/>
    <s v="R$ 1.856,64"/>
    <n v="806.45"/>
    <n v="832.85"/>
    <n v="618.47"/>
    <m/>
    <e v="#N/A"/>
    <e v="#N/A"/>
    <e v="#N/A"/>
    <e v="#N/A"/>
    <e v="#N/A"/>
    <s v="-"/>
    <s v="MANUTENÇÃO"/>
    <s v="11011"/>
    <n v="24001"/>
    <s v="VIVO"/>
    <n v="2257.7700000000004"/>
    <n v="725.66000000000008"/>
  </r>
  <r>
    <x v="345"/>
    <s v="PULSE"/>
    <s v="SUV"/>
    <n v="2025"/>
    <s v="PARTICULAR"/>
    <s v="SP"/>
    <s v="SUDESTE"/>
    <x v="211"/>
    <x v="40"/>
    <s v="R$ 0,00"/>
    <n v="1258"/>
    <n v="1363.97"/>
    <n v="502.8900000000001"/>
    <m/>
    <s v="01/01/2030"/>
    <s v="EM DIAS"/>
    <n v="0"/>
    <b v="0"/>
    <s v="JAN"/>
    <n v="2030"/>
    <s v="ATIVO"/>
    <s v="99678"/>
    <n v="35001"/>
    <s v="ADMINISTRATIVO"/>
    <n v="3124.8600000000006"/>
    <n v="933.43000000000006"/>
  </r>
  <r>
    <x v="346"/>
    <s v="ONIX"/>
    <s v="LEVE"/>
    <n v="2020"/>
    <s v="PARTICULAR"/>
    <s v="MS"/>
    <s v="CENTRO OESTE"/>
    <x v="212"/>
    <x v="40"/>
    <s v="R$ 2.000,00"/>
    <n v="1040"/>
    <n v="800"/>
    <n v="266.01"/>
    <m/>
    <s v="01/01/2030"/>
    <s v="EM DIAS"/>
    <n v="2000"/>
    <b v="0"/>
    <s v="JAN"/>
    <n v="2030"/>
    <s v="ATIVO"/>
    <s v="11015"/>
    <n v="22020"/>
    <s v="VIVO"/>
    <n v="2106.0100000000002"/>
    <n v="533.005"/>
  </r>
  <r>
    <x v="347"/>
    <s v="POLO"/>
    <s v="LEVE"/>
    <n v="2023"/>
    <s v="PARTICULAR"/>
    <s v="MS"/>
    <s v="CENTRO OESTE"/>
    <x v="213"/>
    <x v="41"/>
    <s v="R$ 1.390,98"/>
    <n v="1106"/>
    <n v="1225"/>
    <n v="485"/>
    <m/>
    <s v="01/01/2030"/>
    <s v="EM DIAS"/>
    <n v="1390.98"/>
    <b v="0"/>
    <s v="JAN"/>
    <n v="2030"/>
    <s v="ATIVO"/>
    <s v="11021"/>
    <n v="22020"/>
    <s v="VIVO"/>
    <n v="2816"/>
    <n v="855"/>
  </r>
  <r>
    <x v="348"/>
    <s v="REBOQUE (CARRETINHA)"/>
    <s v="PESADO"/>
    <n v="2013"/>
    <s v="PARTICULAR"/>
    <s v="GO"/>
    <s v="CENTRO OESTE"/>
    <x v="0"/>
    <x v="0"/>
    <s v="R$ 0,00"/>
    <s v=""/>
    <s v=""/>
    <s v=""/>
    <m/>
    <s v="01/01/2030"/>
    <s v="EM DIAS"/>
    <n v="0"/>
    <b v="0"/>
    <s v="JAN"/>
    <n v="2030"/>
    <s v="ATIVO"/>
    <s v=""/>
    <n v="0"/>
    <n v="0"/>
    <n v="0"/>
    <s v="-"/>
  </r>
  <r>
    <x v="349"/>
    <s v="VOYAGE"/>
    <s v="LEVE"/>
    <n v="2023"/>
    <s v="PARTICULAR"/>
    <s v="GO"/>
    <s v="CENTRO OESTE"/>
    <x v="214"/>
    <x v="21"/>
    <s v="R$ 1.550,00"/>
    <n v="1440"/>
    <n v="1330"/>
    <n v="0"/>
    <m/>
    <s v="01/01/2030"/>
    <s v="EM DIAS"/>
    <n v="1550"/>
    <b v="0"/>
    <s v="JAN"/>
    <n v="2030"/>
    <s v="ATIVO"/>
    <s v="11011"/>
    <n v="19125"/>
    <s v="VIVO"/>
    <n v="2770"/>
    <n v="665"/>
  </r>
  <r>
    <x v="350"/>
    <s v="REBOQUE (CARRETINHA)"/>
    <s v="PESADO"/>
    <n v="2018"/>
    <s v="PARTICULAR"/>
    <s v="PR"/>
    <s v="SUL"/>
    <x v="0"/>
    <x v="0"/>
    <s v="R$ 0,00"/>
    <s v=""/>
    <s v=""/>
    <s v=""/>
    <m/>
    <s v="01/01/2030"/>
    <s v="EM DIAS"/>
    <n v="0"/>
    <b v="0"/>
    <s v="JAN"/>
    <n v="2030"/>
    <s v="PATIO"/>
    <s v=""/>
    <n v="0"/>
    <n v="0"/>
    <n v="0"/>
    <s v="-"/>
  </r>
  <r>
    <x v="351"/>
    <s v="REBOQUE (CARRETINHA)"/>
    <s v="PESADO"/>
    <n v="2018"/>
    <s v="PARTICULAR"/>
    <s v="PR"/>
    <s v="SUL"/>
    <x v="0"/>
    <x v="0"/>
    <s v="R$ 0,00"/>
    <s v=""/>
    <s v=""/>
    <s v=""/>
    <m/>
    <s v="01/01/2030"/>
    <s v="EM DIAS"/>
    <n v="0"/>
    <b v="0"/>
    <s v="JAN"/>
    <n v="2030"/>
    <s v="PATIO"/>
    <s v=""/>
    <n v="0"/>
    <n v="0"/>
    <n v="0"/>
    <s v="-"/>
  </r>
  <r>
    <x v="352"/>
    <s v="COROLLA"/>
    <s v="LEVE"/>
    <n v="2021"/>
    <s v="PARTICULAR"/>
    <s v="GO"/>
    <s v="CENTRO OESTE"/>
    <x v="215"/>
    <x v="19"/>
    <s v="R$ 2.000,00"/>
    <n v="2610"/>
    <n v="1810"/>
    <n v="1757.9499999999998"/>
    <m/>
    <s v="01/01/2030"/>
    <s v="EM DIAS"/>
    <n v="2000"/>
    <b v="0"/>
    <s v="JAN"/>
    <n v="2030"/>
    <s v="ATIVO"/>
    <s v="11015"/>
    <n v="19048"/>
    <s v="VIVO"/>
    <n v="6177.95"/>
    <n v="1783.9749999999999"/>
  </r>
  <r>
    <x v="353"/>
    <s v="GOL"/>
    <s v="LEVE"/>
    <n v="2020"/>
    <s v="PARTICULAR"/>
    <s v="MG"/>
    <s v="SUDESTE"/>
    <x v="216"/>
    <x v="41"/>
    <s v="R$ 850,00"/>
    <n v="1163"/>
    <n v="1296"/>
    <n v="906"/>
    <m/>
    <s v="01/01/2030"/>
    <s v="EM DIAS"/>
    <n v="850"/>
    <b v="0"/>
    <s v="JAN"/>
    <n v="2030"/>
    <s v="ATIVO"/>
    <s v="11011"/>
    <n v="23844"/>
    <s v="VIVO"/>
    <n v="3365"/>
    <n v="1101"/>
  </r>
  <r>
    <x v="354"/>
    <s v="FOX"/>
    <s v="LEVE"/>
    <n v="2019"/>
    <s v="PARTICULAR"/>
    <s v="RS"/>
    <s v="SUL"/>
    <x v="217"/>
    <x v="2"/>
    <s v="R$ 949,21"/>
    <n v="1049.6399999999999"/>
    <n v="1567.44"/>
    <n v="1034.74"/>
    <m/>
    <s v="01/01/2030"/>
    <s v="EM DIAS"/>
    <n v="449.21"/>
    <b v="0"/>
    <s v="JAN"/>
    <n v="2030"/>
    <s v="ATIVO"/>
    <s v="12081"/>
    <n v="31001"/>
    <s v="TIM MOVEL"/>
    <n v="3651.8199999999997"/>
    <n v="1301.0900000000001"/>
  </r>
  <r>
    <x v="355"/>
    <s v="CRUZE"/>
    <s v="LEVE"/>
    <n v="2018"/>
    <s v="PARTICULAR"/>
    <s v="RS"/>
    <s v="SUL"/>
    <x v="218"/>
    <x v="18"/>
    <s v="R$ 1.005,05"/>
    <n v="575.23"/>
    <n v="269.08"/>
    <n v="290"/>
    <m/>
    <s v="01/01/2030"/>
    <s v="EM DIAS"/>
    <n v="1005.05"/>
    <b v="0"/>
    <s v="JAN"/>
    <n v="2030"/>
    <s v="ATIVO"/>
    <s v="12085"/>
    <n v="31292"/>
    <s v="TIM MOVEL"/>
    <n v="1134.31"/>
    <n v="279.53999999999996"/>
  </r>
  <r>
    <x v="356"/>
    <s v="GOL"/>
    <s v="LEVE"/>
    <n v="2011"/>
    <s v="PARTICULAR"/>
    <s v="ES"/>
    <s v="SUDESTE"/>
    <x v="219"/>
    <x v="19"/>
    <s v="R$ 850,00"/>
    <n v="1449.4"/>
    <n v="1498.07"/>
    <n v="949.91"/>
    <m/>
    <s v="01/01/2030"/>
    <s v="EM DIAS"/>
    <n v="850"/>
    <b v="0"/>
    <s v="JAN"/>
    <n v="2030"/>
    <s v="ATIVO"/>
    <s v="11015"/>
    <n v="18001"/>
    <s v="VIVO"/>
    <n v="3897.38"/>
    <n v="1223.99"/>
  </r>
  <r>
    <x v="357"/>
    <s v="REBOQUE (CARRETINHA)"/>
    <s v="PESADO"/>
    <n v="2010"/>
    <s v="PARTICULAR"/>
    <s v="SP"/>
    <s v="SUDESTE"/>
    <x v="220"/>
    <x v="10"/>
    <s v="R$ 0,00"/>
    <s v=""/>
    <s v=""/>
    <s v=""/>
    <m/>
    <s v="02/01/2030"/>
    <s v="EM DIAS"/>
    <n v="0"/>
    <b v="0"/>
    <s v="JAN"/>
    <n v="2030"/>
    <s v="ATIVO"/>
    <s v="11021"/>
    <n v="35001"/>
    <s v="VIVO"/>
    <n v="0"/>
    <s v="-"/>
  </r>
  <r>
    <x v="358"/>
    <s v="ARGO"/>
    <s v="LEVE"/>
    <n v="2018"/>
    <s v="PARTICULAR"/>
    <s v="AM"/>
    <s v="NORTE"/>
    <x v="221"/>
    <x v="42"/>
    <s v="R$ 850,00"/>
    <n v="964.1400000000001"/>
    <n v="746.59"/>
    <n v="350"/>
    <m/>
    <s v="03/01/2030"/>
    <s v="EM DIAS"/>
    <n v="850"/>
    <b v="0"/>
    <s v="JAN"/>
    <n v="2030"/>
    <s v="ATIVO"/>
    <s v="19015"/>
    <n v="14001"/>
    <s v="V.TAL"/>
    <n v="2060.73"/>
    <n v="548.29500000000007"/>
  </r>
  <r>
    <x v="359"/>
    <s v="UNO"/>
    <s v="LEVE"/>
    <n v="2014"/>
    <s v="PARTICULAR"/>
    <s v="DF"/>
    <s v="CENTRO OESTE"/>
    <x v="222"/>
    <x v="37"/>
    <s v="R$ 2.000,00"/>
    <n v="300"/>
    <n v="600"/>
    <n v="323.37"/>
    <m/>
    <s v="04/01/2030"/>
    <s v="EM DIAS"/>
    <n v="2000"/>
    <b v="0"/>
    <s v="JAN"/>
    <n v="2030"/>
    <s v="ATIVO"/>
    <s v="99568"/>
    <n v="17001"/>
    <s v="ADMINISTRATIVO"/>
    <n v="1223.3699999999999"/>
    <n v="461.685"/>
  </r>
  <r>
    <x v="360"/>
    <s v="KWID"/>
    <s v="LEVE"/>
    <n v="2024"/>
    <s v="PARTICULAR"/>
    <s v="MS"/>
    <s v="CENTRO OESTE"/>
    <x v="223"/>
    <x v="21"/>
    <s v="R$ 1.390,98"/>
    <n v="919.79"/>
    <n v="446.9"/>
    <n v="0"/>
    <m/>
    <s v="05/01/2030"/>
    <s v="EM DIAS"/>
    <n v="1390.98"/>
    <b v="0"/>
    <s v="JAN"/>
    <n v="2030"/>
    <s v="ATIVO"/>
    <s v="11011"/>
    <n v="22032"/>
    <s v="VIVO"/>
    <n v="1366.69"/>
    <n v="223.45"/>
  </r>
  <r>
    <x v="361"/>
    <s v="ARGO"/>
    <s v="LEVE"/>
    <n v="2023"/>
    <s v="PARTICULAR"/>
    <s v="GO"/>
    <s v="CENTRO OESTE"/>
    <x v="224"/>
    <x v="21"/>
    <s v="R$ 1.550,00"/>
    <n v="1539.98"/>
    <n v="1400"/>
    <n v="719.65"/>
    <m/>
    <s v="06/01/2030"/>
    <s v="EM DIAS"/>
    <n v="1390.98"/>
    <b v="0"/>
    <s v="JAN"/>
    <n v="2030"/>
    <s v="ATIVO"/>
    <s v="11011"/>
    <n v="19019"/>
    <s v="VIVO"/>
    <n v="3659.63"/>
    <n v="1059.825"/>
  </r>
  <r>
    <x v="362"/>
    <s v="KWID"/>
    <s v="LEVE"/>
    <n v="2021"/>
    <s v="PARTICULAR"/>
    <s v="MS"/>
    <s v="CENTRO OESTE"/>
    <x v="225"/>
    <x v="21"/>
    <s v="R$ 1.390,98"/>
    <n v="918.80000000000007"/>
    <n v="1069.95"/>
    <n v="460"/>
    <m/>
    <s v="01/01/2030"/>
    <s v="EM DIAS"/>
    <n v="1390.98"/>
    <b v="0"/>
    <s v="JAN"/>
    <n v="2030"/>
    <s v="ATIVO"/>
    <s v="11011"/>
    <n v="22032"/>
    <s v="VIVO"/>
    <n v="2448.75"/>
    <n v="764.97500000000002"/>
  </r>
  <r>
    <x v="363"/>
    <s v="ONIX"/>
    <s v="LEVE"/>
    <n v="2014"/>
    <s v="PARTICULAR"/>
    <s v="MG"/>
    <s v="SUDESTE"/>
    <x v="226"/>
    <x v="43"/>
    <s v="R$ 850,00"/>
    <n v="600"/>
    <n v="1238.24"/>
    <n v="428.81"/>
    <m/>
    <s v="01/01/2030"/>
    <s v="EM DIAS"/>
    <n v="850"/>
    <b v="0"/>
    <s v="JAN"/>
    <n v="2030"/>
    <s v="ATIVO"/>
    <s v="11015"/>
    <n v="23847"/>
    <s v="VIVO"/>
    <n v="2267.0500000000002"/>
    <n v="833.52499999999998"/>
  </r>
  <r>
    <x v="364"/>
    <n v="208"/>
    <s v="LEVE"/>
    <n v="2015"/>
    <s v="PARTICULAR"/>
    <s v="MA"/>
    <s v="NORTE"/>
    <x v="227"/>
    <x v="44"/>
    <s v="R$ 900,00"/>
    <n v="562.39"/>
    <n v="725.02"/>
    <n v="640"/>
    <m/>
    <s v="04/09/2026"/>
    <s v="EM DIAS"/>
    <n v="900"/>
    <b v="0"/>
    <s v="SET"/>
    <n v="2026"/>
    <s v="ATIVO"/>
    <s v="11015"/>
    <n v="20001"/>
    <s v="VIVO"/>
    <n v="1927.4099999999999"/>
    <n v="682.51"/>
  </r>
  <r>
    <x v="365"/>
    <s v="ONIX"/>
    <s v="LEVE"/>
    <n v="2021"/>
    <s v="PARTICULAR"/>
    <s v="DF"/>
    <s v="CENTRO OESTE"/>
    <x v="228"/>
    <x v="45"/>
    <s v="R$ 2.000,00"/>
    <n v="1488.22"/>
    <n v="1319.46"/>
    <n v="629.61"/>
    <m/>
    <s v="01/09/2030"/>
    <s v="EM DIAS"/>
    <n v="2000"/>
    <b v="0"/>
    <s v="SET"/>
    <n v="2030"/>
    <s v="ATIVO"/>
    <s v="99568"/>
    <n v="19019"/>
    <s v="ADMINISTRATIVO"/>
    <n v="3437.2900000000004"/>
    <n v="974.53500000000008"/>
  </r>
  <r>
    <x v="366"/>
    <s v="RENEGADE"/>
    <s v="SUV"/>
    <n v="2022"/>
    <s v="PARTICULAR"/>
    <s v="GO"/>
    <s v="CENTRO OESTE"/>
    <x v="229"/>
    <x v="35"/>
    <s v="R$ 2.000,00"/>
    <n v="600"/>
    <n v="600"/>
    <n v="760"/>
    <m/>
    <s v="01/01/2030"/>
    <s v="EM DIAS"/>
    <n v="2000"/>
    <b v="0"/>
    <s v="JAN"/>
    <n v="2030"/>
    <s v="ATIVO"/>
    <s v="99568"/>
    <n v="19019"/>
    <s v="ADMINISTRATIVO"/>
    <n v="1960"/>
    <n v="680"/>
  </r>
  <r>
    <x v="367"/>
    <s v="L200"/>
    <s v="4X4"/>
    <n v="2023"/>
    <s v="PARTICULAR"/>
    <s v="SC"/>
    <s v="SUL"/>
    <x v="230"/>
    <x v="7"/>
    <s v="R$ 2.700,00"/>
    <n v="1495.22"/>
    <n v="3920"/>
    <n v="2153.58"/>
    <m/>
    <s v="01/01/2030"/>
    <s v="EM DIAS"/>
    <n v="2700"/>
    <b v="0"/>
    <s v="JAN"/>
    <n v="2030"/>
    <s v="ATIVO"/>
    <s v="12081"/>
    <n v="34137"/>
    <s v="TIM MOVEL"/>
    <n v="7568.8"/>
    <n v="3036.79"/>
  </r>
  <r>
    <x v="368"/>
    <s v="REBOQUE (CARRETINHA)"/>
    <s v="PESADO"/>
    <n v="2012"/>
    <s v="PARTICULAR"/>
    <s v="GO"/>
    <s v="CENTRO OESTE"/>
    <x v="231"/>
    <x v="46"/>
    <s v="R$ 0,00"/>
    <s v=""/>
    <s v=""/>
    <s v=""/>
    <m/>
    <s v="28/08/2030"/>
    <s v="EM DIAS"/>
    <n v="0"/>
    <b v="0"/>
    <s v="AGO"/>
    <n v="2030"/>
    <s v="ATIVO"/>
    <s v="11031"/>
    <n v="19019"/>
    <s v="VIVO"/>
    <n v="0"/>
    <s v="-"/>
  </r>
  <r>
    <x v="369"/>
    <s v="MOBI"/>
    <s v="LEVE"/>
    <n v="2025"/>
    <s v="LOCALIZA"/>
    <s v="AM"/>
    <s v="NORTE"/>
    <x v="232"/>
    <x v="19"/>
    <s v="R$ 2.108,00"/>
    <n v="1589.92"/>
    <n v="1091.21"/>
    <n v="939.98"/>
    <m/>
    <s v="23/05/2029"/>
    <s v="EM DIAS"/>
    <n v="2108"/>
    <b v="0"/>
    <s v="MAI"/>
    <n v="2029"/>
    <s v="ATIVO"/>
    <s v="11015"/>
    <n v="14001"/>
    <s v="VIVO"/>
    <n v="3621.11"/>
    <n v="1015.595"/>
  </r>
  <r>
    <x v="370"/>
    <s v="ONIX"/>
    <s v="LEVE"/>
    <n v="2015"/>
    <s v="PARTICULAR"/>
    <s v="SP"/>
    <s v="SUDESTE"/>
    <x v="233"/>
    <x v="40"/>
    <s v="R$ 1.050,00"/>
    <n v="951.88"/>
    <n v="583.61"/>
    <n v="0"/>
    <m/>
    <s v="13/08/2030"/>
    <s v="EM DIAS"/>
    <n v="1050"/>
    <b v="0"/>
    <s v="AGO"/>
    <n v="2030"/>
    <s v="ATIVO"/>
    <s v="11095"/>
    <n v="35001"/>
    <s v="VIVO"/>
    <n v="1535.49"/>
    <n v="291.80500000000001"/>
  </r>
  <r>
    <x v="371"/>
    <s v="GOL"/>
    <s v="LEVE"/>
    <n v="2020"/>
    <s v="PARTICULAR"/>
    <s v="MS"/>
    <s v="CENTRO OESTE"/>
    <x v="234"/>
    <x v="21"/>
    <s v="R$ 1.390,98"/>
    <n v="1090"/>
    <n v="1365.52"/>
    <n v="463.9"/>
    <m/>
    <s v="01/01/2030"/>
    <s v="EM DIAS"/>
    <n v="1390.98"/>
    <b v="0"/>
    <s v="JAN"/>
    <n v="2030"/>
    <s v="ATIVO"/>
    <s v="11011"/>
    <n v="22020"/>
    <s v="VIVO"/>
    <n v="2919.42"/>
    <n v="914.71"/>
  </r>
  <r>
    <x v="372"/>
    <s v="HB20"/>
    <s v="LEVE"/>
    <n v="2024"/>
    <s v="PARTICULAR"/>
    <s v="RS"/>
    <s v="SUL"/>
    <x v="235"/>
    <x v="9"/>
    <s v="R$ 1.005,05"/>
    <n v="1435.12"/>
    <n v="499.01"/>
    <n v="699.31"/>
    <m/>
    <s v="04/06/2026"/>
    <s v="ATENÇÃO"/>
    <n v="1005.05"/>
    <b v="0"/>
    <s v="JUN"/>
    <n v="2026"/>
    <s v="ATIVO"/>
    <s v="12075"/>
    <n v="31001"/>
    <s v="TIM"/>
    <n v="2633.4399999999996"/>
    <n v="599.16"/>
  </r>
  <r>
    <x v="373"/>
    <s v="MOBI"/>
    <s v="LEVE"/>
    <n v="2025"/>
    <s v="LOCALIZA"/>
    <s v="AM"/>
    <s v="NORTE"/>
    <x v="236"/>
    <x v="21"/>
    <s v="R$ 2.108,00"/>
    <n v="1080"/>
    <n v="1467.57"/>
    <n v="915.29"/>
    <m/>
    <s v="07/08/2029"/>
    <s v="EM DIAS"/>
    <n v="2108"/>
    <b v="0"/>
    <s v="AGO"/>
    <n v="2029"/>
    <s v="ATIVO"/>
    <s v="11011"/>
    <n v="14001"/>
    <s v="VIVO"/>
    <n v="3462.8599999999997"/>
    <n v="1191.4299999999998"/>
  </r>
  <r>
    <x v="374"/>
    <s v="MOBI"/>
    <s v="LEVE"/>
    <n v="2025"/>
    <s v="LOCALIZA"/>
    <s v="MG"/>
    <s v="SUDESTE"/>
    <x v="237"/>
    <x v="41"/>
    <s v="R$ 2.108,00"/>
    <n v="719.66"/>
    <n v="720"/>
    <n v="553.12"/>
    <m/>
    <s v="24/07/2029"/>
    <s v="EM DIAS"/>
    <n v="2108"/>
    <b v="0"/>
    <s v="JUL"/>
    <n v="2029"/>
    <s v="ATIVO"/>
    <s v="11011"/>
    <n v="23852"/>
    <s v="VIVO"/>
    <n v="1992.7799999999997"/>
    <n v="636.55999999999995"/>
  </r>
  <r>
    <x v="375"/>
    <s v="POLO"/>
    <s v="LEVE"/>
    <n v="2023"/>
    <s v="PARTICULAR"/>
    <s v="GO"/>
    <s v="CENTRO OESTE"/>
    <x v="238"/>
    <x v="21"/>
    <s v="R$ 1.550,00"/>
    <n v="1307.01"/>
    <n v="331.14"/>
    <n v="769.91"/>
    <m/>
    <s v="01/01/2030"/>
    <s v="EM DIAS"/>
    <n v="1390.98"/>
    <b v="0"/>
    <s v="JAN"/>
    <n v="2030"/>
    <s v="ATIVO"/>
    <s v="11011"/>
    <n v="19019"/>
    <s v="VIVO"/>
    <n v="2408.06"/>
    <n v="550.52499999999998"/>
  </r>
  <r>
    <x v="376"/>
    <s v="STILO"/>
    <s v="LEVE"/>
    <n v="2004"/>
    <s v="PARTICULAR"/>
    <s v="RS"/>
    <s v="SUL"/>
    <x v="239"/>
    <x v="4"/>
    <s v="R$ 949,21"/>
    <n v="1723.4099999999999"/>
    <n v="1971.9499999999998"/>
    <n v="1228.1799999999998"/>
    <m/>
    <s v="01/01/2030"/>
    <s v="EM DIAS"/>
    <n v="949.21"/>
    <b v="0"/>
    <s v="JAN"/>
    <n v="2030"/>
    <s v="ATIVO"/>
    <s v="12081"/>
    <n v="31001"/>
    <s v="TIM MOVEL"/>
    <n v="4923.5399999999991"/>
    <n v="1600.0649999999998"/>
  </r>
  <r>
    <x v="377"/>
    <s v="HB20"/>
    <s v="LEVE"/>
    <n v="2026"/>
    <s v="LOCALIZA"/>
    <s v="SP"/>
    <s v="SUDESTE"/>
    <x v="240"/>
    <x v="40"/>
    <s v="R$ 2.391,00"/>
    <n v="1664.56"/>
    <n v="1916.83"/>
    <n v="705.06"/>
    <m/>
    <s v="08/07/2029"/>
    <s v="EM DIAS"/>
    <n v="2391"/>
    <b v="0"/>
    <s v="JUL"/>
    <n v="2029"/>
    <s v="ATIVO"/>
    <s v="11015"/>
    <n v="19019"/>
    <s v="VIVO"/>
    <n v="4286.45"/>
    <n v="1310.9449999999999"/>
  </r>
  <r>
    <x v="378"/>
    <s v="MOBI"/>
    <s v="LEVE"/>
    <n v="2025"/>
    <s v="LOCALIZA"/>
    <s v="AM"/>
    <s v="NORTE"/>
    <x v="241"/>
    <x v="21"/>
    <s v="R$ 2.108,00"/>
    <n v="974.22"/>
    <n v="1221.8799999999999"/>
    <n v="669.07"/>
    <m/>
    <s v="29/05/2029"/>
    <s v="EM DIAS"/>
    <n v="2108"/>
    <b v="0"/>
    <s v="MAI"/>
    <n v="2029"/>
    <s v="ATIVO"/>
    <s v="19011"/>
    <n v="14001"/>
    <s v="V.TAL"/>
    <n v="2865.17"/>
    <n v="945.47499999999991"/>
  </r>
  <r>
    <x v="379"/>
    <s v="MOBI"/>
    <s v="LEVE"/>
    <n v="2025"/>
    <s v="LOCALIZA"/>
    <s v="AM"/>
    <s v="NORTE"/>
    <x v="242"/>
    <x v="21"/>
    <s v="R$ 2.108,00"/>
    <n v="1521.7"/>
    <n v="1097.17"/>
    <n v="709.97"/>
    <m/>
    <s v="15/05/2029"/>
    <s v="EM DIAS"/>
    <n v="2108"/>
    <b v="0"/>
    <s v="MAI"/>
    <n v="2029"/>
    <s v="ATIVO"/>
    <s v="11011"/>
    <n v="14001"/>
    <s v="VIVO"/>
    <n v="3328.84"/>
    <n v="903.57"/>
  </r>
  <r>
    <x v="380"/>
    <s v="HB20"/>
    <s v="LEVE"/>
    <n v="2024"/>
    <s v="PARTICULAR"/>
    <s v="GO"/>
    <s v="CENTRO OESTE"/>
    <x v="243"/>
    <x v="21"/>
    <s v="R$ 1.550,00"/>
    <n v="1840"/>
    <n v="2330"/>
    <n v="1257.6599999999999"/>
    <m/>
    <e v="#N/A"/>
    <e v="#N/A"/>
    <e v="#N/A"/>
    <e v="#N/A"/>
    <e v="#N/A"/>
    <s v="-"/>
    <s v="ATIVO"/>
    <s v="11011"/>
    <n v="19125"/>
    <s v="VIVO"/>
    <n v="5427.66"/>
    <n v="1793.83"/>
  </r>
  <r>
    <x v="381"/>
    <s v="MOBI"/>
    <s v="LEVE"/>
    <n v="2025"/>
    <s v="LOCALIZA"/>
    <s v="AM"/>
    <s v="NORTE"/>
    <x v="244"/>
    <x v="21"/>
    <s v="R$ 2.108,00"/>
    <n v="1789.98"/>
    <n v="1648.46"/>
    <n v="779.98"/>
    <m/>
    <s v="19/05/2029"/>
    <s v="EM DIAS"/>
    <n v="2108"/>
    <b v="0"/>
    <s v="MAI"/>
    <n v="2029"/>
    <s v="ATIVO"/>
    <s v="14011"/>
    <n v="14001"/>
    <s v="I-SYSTEMS"/>
    <n v="4218.42"/>
    <n v="1214.22"/>
  </r>
  <r>
    <x v="382"/>
    <s v="MOBI"/>
    <s v="LEVE"/>
    <n v="2025"/>
    <s v="LOCALIZA"/>
    <s v="AM"/>
    <s v="NORTE"/>
    <x v="245"/>
    <x v="21"/>
    <s v="R$ 2.108,00"/>
    <n v="1638.77"/>
    <n v="1509.21"/>
    <n v="850"/>
    <m/>
    <s v="15/05/2029"/>
    <s v="EM DIAS"/>
    <n v="2108"/>
    <b v="0"/>
    <s v="MAI"/>
    <n v="2029"/>
    <s v="ATIVO"/>
    <s v="12011"/>
    <n v="14001"/>
    <s v="TIM"/>
    <n v="3997.98"/>
    <n v="1179.605"/>
  </r>
  <r>
    <x v="383"/>
    <s v="MOBI"/>
    <s v="LEVE"/>
    <n v="2025"/>
    <s v="LOCALIZA"/>
    <s v="AM"/>
    <s v="NORTE"/>
    <x v="246"/>
    <x v="21"/>
    <s v="R$ 2.108,00"/>
    <n v="1408.6"/>
    <n v="1865.33"/>
    <n v="929.97"/>
    <m/>
    <s v="23/05/2029"/>
    <s v="EM DIAS"/>
    <n v="2108"/>
    <b v="0"/>
    <s v="MAI"/>
    <n v="2029"/>
    <s v="ATIVO"/>
    <s v="11011"/>
    <n v="14001"/>
    <s v="VIVO"/>
    <n v="4203.8999999999996"/>
    <n v="1397.65"/>
  </r>
  <r>
    <x v="384"/>
    <s v="MOBI"/>
    <s v="LEVE"/>
    <n v="2025"/>
    <s v="LOCALIZA"/>
    <s v="AM"/>
    <s v="NORTE"/>
    <x v="247"/>
    <x v="21"/>
    <s v="R$ 2.108,00"/>
    <n v="1514.96"/>
    <n v="1871.0299999999997"/>
    <n v="867.99"/>
    <m/>
    <s v="15/05/2029"/>
    <s v="EM DIAS"/>
    <n v="2108"/>
    <b v="0"/>
    <s v="MAI"/>
    <n v="2029"/>
    <s v="ATIVO"/>
    <s v="19011"/>
    <n v="14001"/>
    <s v="V.TAL"/>
    <n v="4253.9799999999996"/>
    <n v="1369.5099999999998"/>
  </r>
  <r>
    <x v="385"/>
    <s v="MOBI"/>
    <s v="LEVE"/>
    <n v="2025"/>
    <s v="LOCALIZA"/>
    <s v="AM"/>
    <s v="NORTE"/>
    <x v="248"/>
    <x v="21"/>
    <s v="R$ 2.108,00"/>
    <n v="1209.96"/>
    <n v="1989.0700000000002"/>
    <n v="877.97"/>
    <m/>
    <s v="24/06/2029"/>
    <s v="EM DIAS"/>
    <n v="2108"/>
    <b v="0"/>
    <s v="JUN"/>
    <n v="2029"/>
    <s v="ATIVO"/>
    <s v="14011"/>
    <n v="14001"/>
    <s v="I-SYSTEMS"/>
    <n v="4077"/>
    <n v="1433.52"/>
  </r>
  <r>
    <x v="386"/>
    <s v="MOBI"/>
    <s v="LEVE"/>
    <n v="2025"/>
    <s v="LOCALIZA"/>
    <s v="AM"/>
    <s v="NORTE"/>
    <x v="249"/>
    <x v="21"/>
    <s v="R$ 2.108,00"/>
    <n v="1470"/>
    <n v="1688.83"/>
    <n v="900"/>
    <m/>
    <s v="23/06/2029"/>
    <s v="EM DIAS"/>
    <n v="2108"/>
    <b v="0"/>
    <s v="JUN"/>
    <n v="2029"/>
    <s v="ATIVO"/>
    <s v="11011"/>
    <n v="14001"/>
    <s v="VIVO"/>
    <n v="4058.83"/>
    <n v="1294.415"/>
  </r>
  <r>
    <x v="387"/>
    <s v="MOBI"/>
    <s v="LEVE"/>
    <n v="2025"/>
    <s v="LOCALIZA"/>
    <s v="AM"/>
    <s v="NORTE"/>
    <x v="250"/>
    <x v="21"/>
    <s v="R$ 2.108,00"/>
    <n v="1639.45"/>
    <n v="1894.64"/>
    <n v="767.96"/>
    <m/>
    <s v="15/05/2029"/>
    <s v="EM DIAS"/>
    <n v="2108"/>
    <b v="0"/>
    <s v="MAI"/>
    <n v="2029"/>
    <s v="ATIVO"/>
    <s v="14011"/>
    <n v="14001"/>
    <s v="I-SYSTEMS"/>
    <n v="4302.05"/>
    <n v="1331.3000000000002"/>
  </r>
  <r>
    <x v="388"/>
    <s v="MOBI"/>
    <s v="LEVE"/>
    <n v="2025"/>
    <s v="LOCALIZA"/>
    <s v="AM"/>
    <s v="NORTE"/>
    <x v="251"/>
    <x v="21"/>
    <s v="R$ 2.108,00"/>
    <n v="1372.98"/>
    <n v="1600"/>
    <n v="759.95"/>
    <m/>
    <s v="27/06/2029"/>
    <s v="EM DIAS"/>
    <n v="2108"/>
    <b v="0"/>
    <s v="JUN"/>
    <n v="2029"/>
    <s v="ATIVO"/>
    <s v="11011"/>
    <n v="14001"/>
    <s v="VIVO"/>
    <n v="3732.9300000000003"/>
    <n v="1179.9749999999999"/>
  </r>
  <r>
    <x v="389"/>
    <s v="MOBI"/>
    <s v="LEVE"/>
    <n v="2025"/>
    <s v="LOCALIZA"/>
    <s v="AM"/>
    <s v="NORTE"/>
    <x v="252"/>
    <x v="21"/>
    <s v="R$ 2.108,00"/>
    <n v="1598.91"/>
    <n v="1649.8"/>
    <n v="457.99"/>
    <m/>
    <s v="18/06/2029"/>
    <s v="EM DIAS"/>
    <n v="2108"/>
    <b v="0"/>
    <s v="JUN"/>
    <n v="2029"/>
    <s v="ATIVO"/>
    <s v="12011"/>
    <n v="14001"/>
    <s v="TIM"/>
    <n v="3706.7"/>
    <n v="1053.895"/>
  </r>
  <r>
    <x v="390"/>
    <s v="MOBI"/>
    <s v="LEVE"/>
    <n v="2025"/>
    <s v="LOCALIZA"/>
    <s v="AM"/>
    <s v="NORTE"/>
    <x v="253"/>
    <x v="21"/>
    <s v="R$ 2.108,00"/>
    <n v="1587.73"/>
    <n v="1709.88"/>
    <n v="740"/>
    <m/>
    <s v="19/05/2029"/>
    <s v="EM DIAS"/>
    <n v="2108"/>
    <b v="0"/>
    <s v="MAI"/>
    <n v="2029"/>
    <s v="ATIVO"/>
    <s v="11011"/>
    <n v="14001"/>
    <s v="VIVO"/>
    <n v="4037.61"/>
    <n v="1224.94"/>
  </r>
  <r>
    <x v="391"/>
    <s v="MOBI"/>
    <s v="LEVE"/>
    <n v="2025"/>
    <s v="LOCALIZA"/>
    <s v="AM"/>
    <s v="NORTE"/>
    <x v="254"/>
    <x v="21"/>
    <s v="R$ 2.108,00"/>
    <n v="1190.96"/>
    <n v="1325.95"/>
    <n v="678.04"/>
    <m/>
    <s v="15/05/2029"/>
    <s v="EM DIAS"/>
    <n v="2108"/>
    <b v="0"/>
    <s v="MAI"/>
    <n v="2029"/>
    <s v="ATIVO"/>
    <s v="14011"/>
    <n v="14001"/>
    <s v="I-SYSTEMS"/>
    <n v="3194.95"/>
    <n v="1001.995"/>
  </r>
  <r>
    <x v="392"/>
    <s v="MOBI"/>
    <s v="LEVE"/>
    <n v="2025"/>
    <s v="LOCALIZA"/>
    <s v="DF"/>
    <s v="CENTRO OESTE"/>
    <x v="255"/>
    <x v="21"/>
    <s v="R$ 2.108,00"/>
    <n v="1123"/>
    <n v="1306"/>
    <n v="640"/>
    <m/>
    <s v="15/04/2029"/>
    <s v="EM DIAS"/>
    <n v="2108"/>
    <b v="0"/>
    <s v="ABR"/>
    <n v="2029"/>
    <s v="ATIVO"/>
    <s v="11011"/>
    <n v="17001"/>
    <s v="VIVO"/>
    <n v="3069"/>
    <n v="973"/>
  </r>
  <r>
    <x v="393"/>
    <s v="MOBI"/>
    <s v="LEVE"/>
    <n v="2025"/>
    <s v="LOCALIZA"/>
    <s v="MS"/>
    <s v="CENTRO OESTE"/>
    <x v="256"/>
    <x v="21"/>
    <s v="R$ 2.108,00"/>
    <n v="1346.6100000000001"/>
    <n v="2324.14"/>
    <n v="1324.6499999999999"/>
    <m/>
    <s v="15/04/2029"/>
    <s v="EM DIAS"/>
    <n v="2108"/>
    <b v="0"/>
    <s v="ABR"/>
    <n v="2029"/>
    <s v="ATIVO"/>
    <s v="11011"/>
    <n v="22020"/>
    <s v="VIVO"/>
    <n v="4995.3999999999996"/>
    <n v="1824.395"/>
  </r>
  <r>
    <x v="394"/>
    <s v="MOBI"/>
    <s v="LEVE"/>
    <n v="2025"/>
    <s v="LOCALIZA"/>
    <s v="MS"/>
    <s v="CENTRO OESTE"/>
    <x v="257"/>
    <x v="21"/>
    <s v="R$ 2.108,00"/>
    <n v="688.63"/>
    <n v="918.75"/>
    <n v="399.02"/>
    <m/>
    <s v="15/04/2029"/>
    <s v="EM DIAS"/>
    <n v="2108"/>
    <b v="0"/>
    <s v="ABR"/>
    <n v="2029"/>
    <s v="ATIVO"/>
    <s v="11011"/>
    <n v="22032"/>
    <s v="VIVO"/>
    <n v="2006.4"/>
    <n v="658.88499999999999"/>
  </r>
  <r>
    <x v="395"/>
    <s v="MOBI"/>
    <s v="LEVE"/>
    <n v="2025"/>
    <s v="LOCALIZA"/>
    <s v="MG"/>
    <s v="SUDESTE"/>
    <x v="258"/>
    <x v="10"/>
    <s v="R$ 2.108,00"/>
    <n v="1091.8"/>
    <n v="1601.04"/>
    <n v="946.62"/>
    <m/>
    <s v="15/04/2029"/>
    <s v="EM DIAS"/>
    <n v="2108"/>
    <b v="0"/>
    <s v="ABR"/>
    <n v="2029"/>
    <s v="ATIVO"/>
    <s v="11011"/>
    <n v="17001"/>
    <s v="VIVO"/>
    <n v="3639.46"/>
    <n v="1273.83"/>
  </r>
  <r>
    <x v="396"/>
    <s v="MOBI"/>
    <s v="LEVE"/>
    <n v="2025"/>
    <s v="LOCALIZA"/>
    <s v="MT"/>
    <s v="CENTRO OESTE"/>
    <x v="259"/>
    <x v="19"/>
    <s v="R$ 2.108,00"/>
    <n v="2039.5599999999997"/>
    <n v="2095.44"/>
    <n v="687.41"/>
    <m/>
    <s v="15/04/2029"/>
    <s v="EM DIAS"/>
    <n v="2108"/>
    <b v="0"/>
    <s v="ABR"/>
    <n v="2029"/>
    <s v="ATIVO"/>
    <s v="11015"/>
    <n v="21111"/>
    <s v="VIVO"/>
    <n v="4822.41"/>
    <n v="1391.425"/>
  </r>
  <r>
    <x v="397"/>
    <s v="MOBI"/>
    <s v="LEVE"/>
    <n v="2025"/>
    <s v="LOCALIZA"/>
    <s v="MS"/>
    <s v="CENTRO OESTE"/>
    <x v="260"/>
    <x v="21"/>
    <s v="R$ 2.108,00"/>
    <n v="1370"/>
    <n v="2589.8099999999995"/>
    <n v="1489.0500000000002"/>
    <m/>
    <s v="15/04/2029"/>
    <s v="EM DIAS"/>
    <n v="2108"/>
    <b v="0"/>
    <s v="ABR"/>
    <n v="2029"/>
    <s v="ATIVO"/>
    <s v="11011"/>
    <n v="22020"/>
    <s v="VIVO"/>
    <n v="5448.86"/>
    <n v="2039.4299999999998"/>
  </r>
  <r>
    <x v="398"/>
    <s v="NIVUS"/>
    <s v="SUV"/>
    <n v="2020"/>
    <s v="PARTICULAR"/>
    <s v="DF"/>
    <s v="CENTRO OESTE"/>
    <x v="261"/>
    <x v="21"/>
    <s v="R$ 1.500,00"/>
    <n v="1020"/>
    <n v="1453"/>
    <n v="860"/>
    <m/>
    <s v="01/01/2030"/>
    <s v="EM DIAS"/>
    <n v="1390.98"/>
    <b v="0"/>
    <s v="JAN"/>
    <n v="2030"/>
    <s v="ATIVO"/>
    <s v="11011"/>
    <n v="17001"/>
    <s v="VIVO"/>
    <n v="3333"/>
    <n v="1156.5"/>
  </r>
  <r>
    <x v="399"/>
    <s v="MOBI"/>
    <s v="LEVE"/>
    <n v="2025"/>
    <s v="LOCALIZA"/>
    <s v="AM"/>
    <s v="NORTE"/>
    <x v="262"/>
    <x v="21"/>
    <s v="R$ 2.108,00"/>
    <n v="837.75000000000011"/>
    <n v="1094.3499999999999"/>
    <n v="536.41"/>
    <m/>
    <s v="20/05/2029"/>
    <s v="EM DIAS"/>
    <n v="2108"/>
    <b v="0"/>
    <s v="MAI"/>
    <n v="2029"/>
    <s v="ATIVO"/>
    <s v="11031"/>
    <n v="14001"/>
    <s v="VIVO"/>
    <n v="2468.5099999999998"/>
    <n v="815.37999999999988"/>
  </r>
  <r>
    <x v="400"/>
    <s v="MOBI"/>
    <s v="LEVE"/>
    <n v="2025"/>
    <s v="LOCALIZA"/>
    <s v="AM"/>
    <s v="NORTE"/>
    <x v="263"/>
    <x v="21"/>
    <s v="R$ 2.108,00"/>
    <n v="1261.6599999999999"/>
    <n v="1323.79"/>
    <n v="642.95000000000005"/>
    <m/>
    <s v="16/05/2029"/>
    <s v="EM DIAS"/>
    <n v="2108"/>
    <b v="0"/>
    <s v="MAI"/>
    <n v="2029"/>
    <s v="ATIVO"/>
    <s v="14011"/>
    <n v="14001"/>
    <s v="I-SYSTEMS"/>
    <n v="3228.3999999999996"/>
    <n v="983.37"/>
  </r>
  <r>
    <x v="401"/>
    <s v="MOBI"/>
    <s v="LEVE"/>
    <n v="2025"/>
    <s v="LOCALIZA"/>
    <s v="AM"/>
    <s v="NORTE"/>
    <x v="264"/>
    <x v="21"/>
    <s v="R$ 2.108,00"/>
    <n v="1583.1799999999998"/>
    <n v="1789.76"/>
    <n v="900"/>
    <m/>
    <s v="27/05/2029"/>
    <s v="EM DIAS"/>
    <n v="2108"/>
    <b v="0"/>
    <s v="MAI"/>
    <n v="2029"/>
    <s v="ATIVO"/>
    <s v="11011"/>
    <n v="14001"/>
    <s v="VIVO"/>
    <n v="4272.9399999999996"/>
    <n v="1344.88"/>
  </r>
  <r>
    <x v="402"/>
    <s v="MOBI"/>
    <s v="LEVE"/>
    <n v="2025"/>
    <s v="LOCALIZA"/>
    <s v="AM"/>
    <s v="NORTE"/>
    <x v="265"/>
    <x v="21"/>
    <s v="R$ 2.108,00"/>
    <n v="873.74"/>
    <n v="1387.73"/>
    <n v="608.89"/>
    <m/>
    <s v="20/05/2029"/>
    <s v="EM DIAS"/>
    <n v="2108"/>
    <b v="0"/>
    <s v="MAI"/>
    <n v="2029"/>
    <s v="ATIVO"/>
    <s v="11011"/>
    <n v="14001"/>
    <s v="VIVO"/>
    <n v="2870.36"/>
    <n v="998.31"/>
  </r>
  <r>
    <x v="403"/>
    <s v="FLUENCE"/>
    <s v="LEVE"/>
    <n v="2016"/>
    <s v="PARTICULAR"/>
    <s v="PR"/>
    <s v="SUL"/>
    <x v="266"/>
    <x v="47"/>
    <s v="R$ 972,00"/>
    <s v=""/>
    <s v=""/>
    <s v=""/>
    <m/>
    <s v="01/01/2030"/>
    <s v="EM DIAS"/>
    <n v="972"/>
    <b v="0"/>
    <s v="JAN"/>
    <n v="2030"/>
    <s v="ATIVO"/>
    <s v="99628"/>
    <n v="26001"/>
    <s v="ADMINISTRATIVO"/>
    <n v="0"/>
    <s v="-"/>
  </r>
  <r>
    <x v="404"/>
    <s v="MOBI"/>
    <s v="LEVE"/>
    <n v="2025"/>
    <s v="LOCALIZA"/>
    <s v="AM"/>
    <s v="NORTE"/>
    <x v="267"/>
    <x v="21"/>
    <s v="R$ 2.108,00"/>
    <n v="1689.97"/>
    <n v="1559.97"/>
    <n v="849.9"/>
    <m/>
    <s v="20/05/2029"/>
    <s v="EM DIAS"/>
    <n v="2108"/>
    <b v="0"/>
    <s v="MAI"/>
    <n v="2029"/>
    <s v="ATIVO"/>
    <s v="11011"/>
    <n v="14001"/>
    <s v="VIVO"/>
    <n v="4099.84"/>
    <n v="1204.9349999999999"/>
  </r>
  <r>
    <x v="405"/>
    <s v="MOBI"/>
    <s v="LEVE"/>
    <n v="2025"/>
    <s v="LOCALIZA"/>
    <s v="ES"/>
    <s v="SUDESTE"/>
    <x v="268"/>
    <x v="21"/>
    <s v="R$ 2.108,00"/>
    <n v="878.26"/>
    <n v="716.35"/>
    <n v="744.01"/>
    <m/>
    <s v="03/06/2029"/>
    <s v="EM DIAS"/>
    <n v="2108"/>
    <b v="0"/>
    <s v="JUN"/>
    <n v="2029"/>
    <s v="ATIVO"/>
    <s v="11011"/>
    <n v="18001"/>
    <s v="VIVO"/>
    <n v="2338.62"/>
    <n v="730.18000000000006"/>
  </r>
  <r>
    <x v="406"/>
    <s v="TRACKER"/>
    <s v="SUV"/>
    <n v="2025"/>
    <s v="PARTICULAR"/>
    <s v="SP"/>
    <s v="SUDESTE"/>
    <x v="269"/>
    <x v="48"/>
    <s v="R$ 2.000,00"/>
    <n v="0"/>
    <n v="0"/>
    <n v="0"/>
    <m/>
    <s v="01/01/2030"/>
    <s v="EM DIAS"/>
    <n v="2000"/>
    <b v="0"/>
    <s v="JAN"/>
    <n v="2030"/>
    <s v="ATIVO"/>
    <s v="99638"/>
    <n v="35001"/>
    <s v="ADMINISTRATIVO"/>
    <n v="0"/>
    <n v="0"/>
  </r>
  <r>
    <x v="407"/>
    <s v="FIORINO"/>
    <s v="UTILITARIO"/>
    <n v="2025"/>
    <s v="LOCALIZA"/>
    <s v="GO"/>
    <s v="CENTRO OESTE"/>
    <x v="270"/>
    <x v="49"/>
    <s v="R$ 3.085,00"/>
    <n v="3196.1899999999996"/>
    <n v="5529.6599999999989"/>
    <n v="1966.77"/>
    <m/>
    <s v="29/05/2029"/>
    <s v="EM DIAS"/>
    <n v="3085"/>
    <b v="0"/>
    <s v="MAI"/>
    <n v="2029"/>
    <s v="ATIVO"/>
    <s v="11035"/>
    <n v="21104"/>
    <s v="VIVO"/>
    <n v="10692.619999999999"/>
    <n v="3748.2149999999992"/>
  </r>
  <r>
    <x v="408"/>
    <s v="COROLLA"/>
    <s v="LEVE"/>
    <n v="2016"/>
    <s v="PARTICULAR"/>
    <s v="MS"/>
    <s v="CENTRO OESTE"/>
    <x v="271"/>
    <x v="50"/>
    <s v="R$ 2.000,00"/>
    <n v="2042.12"/>
    <n v="1880.33"/>
    <n v="935.21"/>
    <m/>
    <s v="01/01/2030"/>
    <s v="EM DIAS"/>
    <n v="2000"/>
    <b v="0"/>
    <s v="JAN"/>
    <n v="2030"/>
    <s v="ATIVO"/>
    <s v="11035"/>
    <n v="22020"/>
    <s v="VIVO"/>
    <n v="4857.66"/>
    <n v="1407.77"/>
  </r>
  <r>
    <x v="409"/>
    <s v="FIORINO"/>
    <s v="UTILITARIO"/>
    <n v="2025"/>
    <s v="LOCALIZA"/>
    <s v="SP"/>
    <s v="SUDESTE"/>
    <x v="272"/>
    <x v="51"/>
    <s v="R$ 3.085,00"/>
    <n v="1400.4699999999998"/>
    <n v="1976.37"/>
    <n v="964.40000000000009"/>
    <m/>
    <s v="28/05/2029"/>
    <s v="EM DIAS"/>
    <n v="3085"/>
    <b v="0"/>
    <s v="MAI"/>
    <n v="2029"/>
    <s v="ATIVO"/>
    <s v="11021"/>
    <n v="35001"/>
    <s v="VIVO"/>
    <n v="4341.24"/>
    <n v="1470.385"/>
  </r>
  <r>
    <x v="410"/>
    <s v="MOBI"/>
    <s v="LEVE"/>
    <n v="2025"/>
    <s v="LOCALIZA"/>
    <s v="ES"/>
    <s v="SUDESTE"/>
    <x v="273"/>
    <x v="21"/>
    <s v="R$ 2.108,00"/>
    <n v="780.29000000000008"/>
    <n v="1048.19"/>
    <n v="840"/>
    <m/>
    <s v="03/06/2029"/>
    <s v="EM DIAS"/>
    <n v="2108"/>
    <b v="0"/>
    <s v="JUN"/>
    <n v="2029"/>
    <s v="ATIVO"/>
    <s v="11011"/>
    <n v="18001"/>
    <s v="VIVO"/>
    <n v="2668.48"/>
    <n v="944.09500000000003"/>
  </r>
  <r>
    <x v="411"/>
    <s v="SIENA"/>
    <s v="LEVE"/>
    <n v="2021"/>
    <s v="PARTICULAR"/>
    <s v="GO"/>
    <s v="CENTRO OESTE"/>
    <x v="274"/>
    <x v="21"/>
    <s v="R$ 1.550,00"/>
    <n v="1450"/>
    <n v="1489.6"/>
    <n v="680"/>
    <m/>
    <s v="01/01/2030"/>
    <s v="EM DIAS"/>
    <n v="1390.86"/>
    <b v="0"/>
    <s v="JAN"/>
    <n v="2030"/>
    <s v="ATIVO"/>
    <s v="11011"/>
    <n v="19093"/>
    <s v="VIVO"/>
    <n v="3619.6"/>
    <n v="1084.8"/>
  </r>
  <r>
    <x v="412"/>
    <s v="MOBI"/>
    <s v="LEVE"/>
    <n v="2025"/>
    <s v="LOCALIZA"/>
    <s v="AM"/>
    <s v="NORTE"/>
    <x v="275"/>
    <x v="21"/>
    <s v="R$ 2.108,00"/>
    <n v="1310"/>
    <n v="1580"/>
    <n v="690"/>
    <m/>
    <s v="27/05/2029"/>
    <s v="EM DIAS"/>
    <n v="2108"/>
    <b v="0"/>
    <s v="MAI"/>
    <n v="2029"/>
    <s v="ATIVO"/>
    <s v="14011"/>
    <n v="14001"/>
    <s v="I-SYSTEMS"/>
    <n v="3580"/>
    <n v="1135"/>
  </r>
  <r>
    <x v="413"/>
    <s v="MOBI"/>
    <s v="LEVE"/>
    <n v="2025"/>
    <s v="LOCALIZA"/>
    <s v="AM"/>
    <s v="NORTE"/>
    <x v="276"/>
    <x v="52"/>
    <s v="R$ 2.108,00"/>
    <n v="1420.3899999999999"/>
    <n v="1270.43"/>
    <n v="329.97"/>
    <m/>
    <s v="23/05/2029"/>
    <s v="EM DIAS"/>
    <n v="2108"/>
    <b v="0"/>
    <s v="MAI"/>
    <n v="2029"/>
    <s v="ATIVO"/>
    <s v="19011"/>
    <n v="14001"/>
    <s v="V.TAL"/>
    <n v="3020.79"/>
    <n v="800.2"/>
  </r>
  <r>
    <x v="414"/>
    <s v="MOBI"/>
    <s v="LEVE"/>
    <n v="2025"/>
    <s v="LOCALIZA"/>
    <s v="AM"/>
    <s v="NORTE"/>
    <x v="277"/>
    <x v="10"/>
    <s v="R$ 2.108,00"/>
    <n v="1439.84"/>
    <n v="1559.0100000000002"/>
    <n v="889.96"/>
    <m/>
    <s v="16/05/2029"/>
    <s v="EM DIAS"/>
    <n v="2108"/>
    <b v="0"/>
    <s v="MAI"/>
    <n v="2029"/>
    <s v="ATIVO"/>
    <s v="11015"/>
    <n v="14001"/>
    <s v="VIVO"/>
    <n v="3888.8100000000004"/>
    <n v="1224.4850000000001"/>
  </r>
  <r>
    <x v="415"/>
    <s v="MOBI"/>
    <s v="LEVE"/>
    <n v="2025"/>
    <s v="LOCALIZA"/>
    <s v="AM"/>
    <s v="NORTE"/>
    <x v="278"/>
    <x v="21"/>
    <s v="R$ 2.108,00"/>
    <n v="1119.99"/>
    <n v="1220.97"/>
    <n v="760.51"/>
    <m/>
    <s v="16/05/2029"/>
    <s v="EM DIAS"/>
    <n v="2108"/>
    <b v="0"/>
    <s v="MAI"/>
    <n v="2029"/>
    <s v="ATIVO"/>
    <s v="11011"/>
    <n v="14001"/>
    <s v="VIVO"/>
    <n v="3101.4700000000003"/>
    <n v="990.74"/>
  </r>
  <r>
    <x v="416"/>
    <s v="MOBI"/>
    <s v="LEVE"/>
    <n v="2025"/>
    <s v="LOCALIZA"/>
    <s v="AM"/>
    <s v="NORTE"/>
    <x v="279"/>
    <x v="21"/>
    <s v="R$ 2.108,00"/>
    <n v="1070"/>
    <n v="1049.99"/>
    <n v="559.98"/>
    <m/>
    <s v="19/05/2029"/>
    <s v="EM DIAS"/>
    <n v="2108"/>
    <b v="0"/>
    <s v="MAI"/>
    <n v="2029"/>
    <s v="ATIVO"/>
    <s v="11011"/>
    <n v="14001"/>
    <s v="VIVO"/>
    <n v="2679.97"/>
    <n v="804.98500000000001"/>
  </r>
  <r>
    <x v="417"/>
    <s v="FIORINO"/>
    <s v="UTILITARIO"/>
    <n v="2025"/>
    <s v="LOCALIZA"/>
    <s v="MS"/>
    <s v="CENTRO OESTE"/>
    <x v="280"/>
    <x v="53"/>
    <s v="R$ 2.995,00"/>
    <n v="787.93"/>
    <n v="600"/>
    <n v="797.56999999999994"/>
    <m/>
    <s v="19/05/2029"/>
    <s v="EM DIAS"/>
    <n v="2995"/>
    <b v="0"/>
    <s v="MAI"/>
    <n v="2029"/>
    <s v="ATIVO"/>
    <s v="99568"/>
    <n v="22020"/>
    <s v="ADMINISTRATIVO"/>
    <n v="2185.5"/>
    <n v="698.78499999999997"/>
  </r>
  <r>
    <x v="418"/>
    <s v="MOBI"/>
    <s v="LEVE"/>
    <n v="2025"/>
    <s v="LOCALIZA"/>
    <s v="AM"/>
    <s v="NORTE"/>
    <x v="281"/>
    <x v="21"/>
    <s v="R$ 2.108,00"/>
    <n v="1373.74"/>
    <n v="1670.62"/>
    <n v="892"/>
    <m/>
    <s v="23/05/2029"/>
    <s v="EM DIAS"/>
    <n v="2108"/>
    <b v="0"/>
    <s v="MAI"/>
    <n v="2029"/>
    <s v="ATIVO"/>
    <s v="11011"/>
    <n v="14001"/>
    <s v="VIVO"/>
    <n v="3936.3599999999997"/>
    <n v="1281.31"/>
  </r>
  <r>
    <x v="419"/>
    <s v="FIORINO"/>
    <s v="UTILITARIO"/>
    <n v="2025"/>
    <s v="LOCALIZA"/>
    <s v="GO"/>
    <s v="CENTRO OESTE"/>
    <x v="282"/>
    <x v="54"/>
    <s v="R$ 2.995,00"/>
    <n v="1610.79"/>
    <n v="2281.17"/>
    <n v="1519.67"/>
    <m/>
    <s v="14/04/2029"/>
    <s v="EM DIAS"/>
    <n v="2995"/>
    <b v="0"/>
    <s v="ABR"/>
    <n v="2029"/>
    <s v="ATIVO"/>
    <s v="99568"/>
    <n v="19194"/>
    <s v="ADMINISTRATIVO"/>
    <n v="5411.63"/>
    <n v="1900.42"/>
  </r>
  <r>
    <x v="420"/>
    <s v="FIORINO"/>
    <s v="UTILITARIO"/>
    <n v="2025"/>
    <s v="LOCALIZA"/>
    <s v="PR"/>
    <s v="SUL"/>
    <x v="283"/>
    <x v="55"/>
    <s v="R$ 2.995,00"/>
    <n v="3452.5699999999997"/>
    <n v="3001.78"/>
    <n v="1432.1299999999997"/>
    <m/>
    <s v="16/05/2029"/>
    <s v="EM DIAS"/>
    <n v="2995"/>
    <b v="0"/>
    <s v="MAI"/>
    <n v="2029"/>
    <s v="ATIVO"/>
    <s v="17071"/>
    <n v="26002"/>
    <s v="LIGGA"/>
    <n v="7886.48"/>
    <n v="2216.9549999999999"/>
  </r>
  <r>
    <x v="421"/>
    <s v="FIORINO"/>
    <s v="UTILITARIO"/>
    <n v="2025"/>
    <s v="LOCALIZA"/>
    <s v="PR"/>
    <s v="SUL"/>
    <x v="284"/>
    <x v="2"/>
    <s v="R$ 2.995,00"/>
    <n v="3263.33"/>
    <n v="2283"/>
    <n v="1175.71"/>
    <m/>
    <s v="20/05/2029"/>
    <s v="EM DIAS"/>
    <n v="2995"/>
    <b v="0"/>
    <s v="MAI"/>
    <n v="2029"/>
    <s v="ATIVO"/>
    <s v="12081"/>
    <n v="26010"/>
    <s v="TIM MOVEL"/>
    <n v="6722.04"/>
    <n v="1729.355"/>
  </r>
  <r>
    <x v="422"/>
    <s v="TUCSON"/>
    <s v="SUV"/>
    <n v="2013"/>
    <s v="PARTICULAR"/>
    <s v="RS"/>
    <s v="SUL"/>
    <x v="285"/>
    <x v="13"/>
    <s v="R$ 949,21"/>
    <n v="1113.08"/>
    <n v="1252.4899999999998"/>
    <n v="559.3900000000001"/>
    <m/>
    <s v="01/01/2030"/>
    <s v="EM DIAS"/>
    <n v="949.21"/>
    <b v="0"/>
    <s v="JAN"/>
    <n v="2030"/>
    <s v="ATIVO"/>
    <s v="12081"/>
    <n v="31001"/>
    <s v="TIM MOVEL"/>
    <n v="2924.96"/>
    <n v="905.93999999999994"/>
  </r>
  <r>
    <x v="423"/>
    <s v="FIORINO"/>
    <s v="UTILITARIO"/>
    <n v="2025"/>
    <s v="LOCALIZA"/>
    <s v="SC"/>
    <s v="SUL"/>
    <x v="286"/>
    <x v="56"/>
    <s v="R$ 3.085,00"/>
    <n v="1168.3000000000002"/>
    <n v="1650.7399999999998"/>
    <n v="1286.25"/>
    <m/>
    <s v="28/05/2029"/>
    <s v="EM DIAS"/>
    <n v="3085"/>
    <b v="0"/>
    <s v="MAI"/>
    <n v="2029"/>
    <s v="ATIVO"/>
    <s v="12071"/>
    <n v="34076"/>
    <s v="TIM MOVEL"/>
    <n v="4105.29"/>
    <n v="1468.4949999999999"/>
  </r>
  <r>
    <x v="424"/>
    <s v="MOBI"/>
    <s v="LEVE"/>
    <n v="2025"/>
    <s v="LOCALIZA"/>
    <s v="AM"/>
    <s v="NORTE"/>
    <x v="287"/>
    <x v="21"/>
    <s v="R$ 2.108,00"/>
    <n v="1478.5800000000002"/>
    <n v="1579.42"/>
    <n v="809.97"/>
    <m/>
    <s v="20/05/2029"/>
    <s v="EM DIAS"/>
    <n v="2108"/>
    <b v="0"/>
    <s v="MAI"/>
    <n v="2029"/>
    <s v="ATIVO"/>
    <s v="14011"/>
    <n v="14001"/>
    <s v="I-SYSTEMS"/>
    <n v="3867.9700000000003"/>
    <n v="1194.6950000000002"/>
  </r>
  <r>
    <x v="425"/>
    <s v="MOBI"/>
    <s v="LEVE"/>
    <n v="2025"/>
    <s v="LOCALIZA"/>
    <s v="AM"/>
    <s v="NORTE"/>
    <x v="288"/>
    <x v="21"/>
    <s v="R$ 2.108,00"/>
    <n v="1449.99"/>
    <n v="1788.37"/>
    <n v="560"/>
    <m/>
    <s v="19/05/2029"/>
    <s v="EM DIAS"/>
    <n v="2108"/>
    <b v="0"/>
    <s v="MAI"/>
    <n v="2029"/>
    <s v="ATIVO"/>
    <s v="19011"/>
    <n v="14001"/>
    <s v="V.TAL"/>
    <n v="3798.3599999999997"/>
    <n v="1174.1849999999999"/>
  </r>
  <r>
    <x v="426"/>
    <s v="MOBI"/>
    <s v="LEVE"/>
    <n v="2025"/>
    <s v="LOCALIZA"/>
    <s v="AM"/>
    <s v="NORTE"/>
    <x v="289"/>
    <x v="21"/>
    <s v="R$ 2.108,00"/>
    <n v="1794.1"/>
    <n v="1288.56"/>
    <n v="1004.32"/>
    <m/>
    <s v="19/05/2029"/>
    <s v="EM DIAS"/>
    <n v="2108"/>
    <b v="0"/>
    <s v="MAI"/>
    <n v="2029"/>
    <s v="ATIVO"/>
    <s v="11011"/>
    <n v="14001"/>
    <s v="VIVO"/>
    <n v="4086.98"/>
    <n v="1146.44"/>
  </r>
  <r>
    <x v="427"/>
    <s v="MOBI"/>
    <s v="LEVE"/>
    <n v="2025"/>
    <s v="LOCALIZA"/>
    <s v="AM"/>
    <s v="NORTE"/>
    <x v="290"/>
    <x v="21"/>
    <s v="R$ 2.108,00"/>
    <n v="1054.77"/>
    <n v="1266.48"/>
    <n v="532.35"/>
    <m/>
    <s v="26/05/2029"/>
    <s v="EM DIAS"/>
    <n v="2108"/>
    <b v="0"/>
    <s v="MAI"/>
    <n v="2029"/>
    <s v="ATIVO"/>
    <s v="11011"/>
    <n v="14001"/>
    <s v="VIVO"/>
    <n v="2853.6"/>
    <n v="899.41499999999996"/>
  </r>
  <r>
    <x v="428"/>
    <s v="ONIX"/>
    <s v="LEVE"/>
    <n v="2023"/>
    <s v="PARTICULAR"/>
    <s v="MS"/>
    <s v="CENTRO OESTE"/>
    <x v="291"/>
    <x v="21"/>
    <s v="R$ 1.390,86"/>
    <n v="837.87"/>
    <n v="444.03"/>
    <n v="364.19"/>
    <m/>
    <s v="01/01/2030"/>
    <s v="EM DIAS"/>
    <n v="1390.86"/>
    <b v="0"/>
    <s v="JAN"/>
    <n v="2030"/>
    <s v="ATIVO"/>
    <s v="11011"/>
    <n v="22032"/>
    <s v="VIVO"/>
    <n v="1646.0900000000001"/>
    <n v="404.11"/>
  </r>
  <r>
    <x v="429"/>
    <s v="MOBI"/>
    <s v="LEVE"/>
    <n v="2025"/>
    <s v="LOCALIZA"/>
    <s v="AM"/>
    <s v="NORTE"/>
    <x v="292"/>
    <x v="21"/>
    <s v="R$ 2.108,00"/>
    <n v="1568.6000000000001"/>
    <n v="1772.34"/>
    <n v="875.17000000000007"/>
    <m/>
    <s v="15/05/2029"/>
    <s v="EM DIAS"/>
    <n v="2108"/>
    <b v="0"/>
    <s v="MAI"/>
    <n v="2029"/>
    <s v="ATIVO"/>
    <s v="12011"/>
    <n v="14001"/>
    <s v="TIM"/>
    <n v="4216.1100000000006"/>
    <n v="1323.7550000000001"/>
  </r>
  <r>
    <x v="430"/>
    <s v="MOBI"/>
    <s v="LEVE"/>
    <n v="2025"/>
    <s v="LOCALIZA"/>
    <s v="AM"/>
    <s v="NORTE"/>
    <x v="293"/>
    <x v="21"/>
    <s v="R$ 2.108,00"/>
    <n v="1583.6799999999998"/>
    <n v="1677.19"/>
    <n v="878.42000000000007"/>
    <m/>
    <s v="16/05/2029"/>
    <s v="EM DIAS"/>
    <n v="2108"/>
    <b v="0"/>
    <s v="MAI"/>
    <n v="2029"/>
    <s v="ATIVO"/>
    <s v="14011"/>
    <n v="14001"/>
    <s v="I-SYSTEMS"/>
    <n v="4139.29"/>
    <n v="1277.8050000000001"/>
  </r>
  <r>
    <x v="431"/>
    <s v="MOBI"/>
    <s v="LEVE"/>
    <n v="2025"/>
    <s v="LOCALIZA"/>
    <s v="AM"/>
    <s v="NORTE"/>
    <x v="294"/>
    <x v="21"/>
    <s v="R$ 2.108,00"/>
    <n v="1315.6299999999999"/>
    <n v="1931.8899999999999"/>
    <n v="912.63000000000011"/>
    <m/>
    <s v="15/05/2029"/>
    <s v="EM DIAS"/>
    <n v="2108"/>
    <b v="0"/>
    <s v="MAI"/>
    <n v="2029"/>
    <s v="ATIVO"/>
    <s v="14011"/>
    <n v="14001"/>
    <s v="I-SYSTEMS"/>
    <n v="4160.1499999999996"/>
    <n v="1422.26"/>
  </r>
  <r>
    <x v="432"/>
    <s v="MOBI"/>
    <s v="LEVE"/>
    <n v="2025"/>
    <s v="LOCALIZA"/>
    <s v="AM"/>
    <s v="NORTE"/>
    <x v="295"/>
    <x v="10"/>
    <s v="R$ 2.108,00"/>
    <n v="1539.59"/>
    <n v="1639.81"/>
    <n v="210"/>
    <m/>
    <s v="16/05/2029"/>
    <s v="EM DIAS"/>
    <n v="2108"/>
    <b v="0"/>
    <s v="MAI"/>
    <n v="2029"/>
    <s v="MANUTENÇÃO"/>
    <s v="14011"/>
    <n v="14001"/>
    <s v="I-SYSTEMS"/>
    <n v="3389.3999999999996"/>
    <n v="924.90499999999997"/>
  </r>
  <r>
    <x v="433"/>
    <s v="MOBI"/>
    <s v="LEVE"/>
    <n v="2025"/>
    <s v="LOCALIZA"/>
    <s v="AM"/>
    <s v="NORTE"/>
    <x v="296"/>
    <x v="21"/>
    <s v="R$ 2.108,00"/>
    <n v="1475.59"/>
    <n v="1703.0900000000001"/>
    <n v="796.94"/>
    <m/>
    <s v="14/05/2029"/>
    <s v="EM DIAS"/>
    <n v="2108"/>
    <b v="0"/>
    <s v="MAI"/>
    <n v="2029"/>
    <s v="ATIVO"/>
    <s v="14011"/>
    <n v="14001"/>
    <s v="I-SYSTEMS"/>
    <n v="3975.6200000000003"/>
    <n v="1250.0150000000001"/>
  </r>
  <r>
    <x v="434"/>
    <s v="MOBI"/>
    <s v="LEVE"/>
    <n v="2025"/>
    <s v="LOCALIZA"/>
    <s v="AM"/>
    <s v="NORTE"/>
    <x v="297"/>
    <x v="21"/>
    <s v="R$ 2.108,00"/>
    <n v="1290"/>
    <n v="1369.83"/>
    <n v="541"/>
    <m/>
    <s v="14/05/2029"/>
    <s v="EM DIAS"/>
    <n v="2108"/>
    <b v="0"/>
    <s v="MAI"/>
    <n v="2029"/>
    <s v="ATIVO"/>
    <s v="11011"/>
    <n v="14001"/>
    <s v="VIVO"/>
    <n v="3200.83"/>
    <n v="955.41499999999996"/>
  </r>
  <r>
    <x v="435"/>
    <s v="MOBI"/>
    <s v="LEVE"/>
    <n v="2025"/>
    <s v="LOCALIZA"/>
    <s v="SP"/>
    <s v="SUDESTE"/>
    <x v="298"/>
    <x v="57"/>
    <s v="R$ 2.108,00"/>
    <n v="396.27"/>
    <n v="736.25"/>
    <n v="406.04"/>
    <m/>
    <s v="15/04/2029"/>
    <s v="EM DIAS"/>
    <n v="2108"/>
    <b v="0"/>
    <s v="ABR"/>
    <n v="2029"/>
    <s v="ATIVO"/>
    <s v="11015"/>
    <n v="35001"/>
    <s v="VIVO"/>
    <n v="1538.56"/>
    <n v="571.14499999999998"/>
  </r>
  <r>
    <x v="436"/>
    <s v="MOBI"/>
    <s v="LEVE"/>
    <n v="2025"/>
    <s v="LOCALIZA"/>
    <s v="GO"/>
    <s v="CENTRO OESTE"/>
    <x v="299"/>
    <x v="15"/>
    <s v="R$ 2.108,00"/>
    <n v="1640"/>
    <n v="780"/>
    <n v="637.84"/>
    <m/>
    <s v="16/04/2029"/>
    <s v="EM DIAS"/>
    <n v="2108"/>
    <b v="0"/>
    <s v="ABR"/>
    <n v="2029"/>
    <s v="ATIVO"/>
    <s v="11021"/>
    <n v="19019"/>
    <s v="VIVO"/>
    <n v="3057.84"/>
    <n v="708.92000000000007"/>
  </r>
  <r>
    <x v="437"/>
    <s v="MOBI"/>
    <s v="LEVE"/>
    <n v="2025"/>
    <s v="LOCALIZA"/>
    <s v="AM"/>
    <s v="NORTE"/>
    <x v="300"/>
    <x v="52"/>
    <s v="R$ 2.108,00"/>
    <n v="1579.98"/>
    <n v="2018.8100000000002"/>
    <n v="809.97"/>
    <m/>
    <s v="14/05/2029"/>
    <s v="EM DIAS"/>
    <n v="2108"/>
    <b v="0"/>
    <s v="MAI"/>
    <n v="2029"/>
    <s v="ATIVO"/>
    <s v="14011"/>
    <n v="14001"/>
    <s v="I-SYSTEMS"/>
    <n v="4408.76"/>
    <n v="1414.39"/>
  </r>
  <r>
    <x v="438"/>
    <s v="MOBI"/>
    <s v="LEVE"/>
    <n v="2025"/>
    <s v="LOCALIZA"/>
    <s v="AM"/>
    <s v="NORTE"/>
    <x v="301"/>
    <x v="21"/>
    <s v="R$ 2.108,00"/>
    <n v="1318.49"/>
    <n v="1683.33"/>
    <n v="939.97"/>
    <m/>
    <s v="15/05/2029"/>
    <s v="EM DIAS"/>
    <n v="2108"/>
    <b v="0"/>
    <s v="MAI"/>
    <n v="2029"/>
    <s v="ATIVO"/>
    <s v="11011"/>
    <n v="14001"/>
    <s v="VIVO"/>
    <n v="3941.79"/>
    <n v="1311.65"/>
  </r>
  <r>
    <x v="439"/>
    <s v="MOBI"/>
    <s v="LEVE"/>
    <n v="2025"/>
    <s v="LOCALIZA"/>
    <s v="AM"/>
    <s v="NORTE"/>
    <x v="302"/>
    <x v="21"/>
    <s v="R$ 2.108,00"/>
    <n v="1409.98"/>
    <n v="1659.99"/>
    <n v="698.96"/>
    <m/>
    <s v="15/05/2029"/>
    <s v="EM DIAS"/>
    <n v="2108"/>
    <b v="0"/>
    <s v="MAI"/>
    <n v="2029"/>
    <s v="ATIVO"/>
    <s v="11011"/>
    <n v="14001"/>
    <s v="VIVO"/>
    <n v="3768.9300000000003"/>
    <n v="1179.4749999999999"/>
  </r>
  <r>
    <x v="440"/>
    <s v="FIORINO"/>
    <s v="UTILITARIO"/>
    <n v="2025"/>
    <s v="LOCALIZA"/>
    <s v="SP"/>
    <s v="SUDESTE"/>
    <x v="303"/>
    <x v="58"/>
    <s v="R$ 2.995,00"/>
    <n v="1899.73"/>
    <n v="2780.65"/>
    <n v="1444.59"/>
    <m/>
    <s v="10/04/2029"/>
    <s v="EM DIAS"/>
    <n v="2995"/>
    <b v="0"/>
    <s v="ABR"/>
    <n v="2029"/>
    <s v="ATIVO"/>
    <s v="11031"/>
    <n v="35001"/>
    <s v="VIVO"/>
    <n v="6124.97"/>
    <n v="2112.62"/>
  </r>
  <r>
    <x v="441"/>
    <s v="MOBI"/>
    <s v="LEVE"/>
    <n v="2025"/>
    <s v="LOCALIZA"/>
    <s v="ES"/>
    <s v="SUDESTE"/>
    <x v="304"/>
    <x v="59"/>
    <s v="R$ 2.108,00"/>
    <n v="928.71"/>
    <n v="1152.73"/>
    <n v="416.16999999999996"/>
    <m/>
    <s v="14/04/2029"/>
    <s v="EM DIAS"/>
    <n v="2108"/>
    <b v="0"/>
    <s v="ABR"/>
    <n v="2029"/>
    <s v="ATIVO"/>
    <s v="11021"/>
    <n v="18001"/>
    <s v="VIVO"/>
    <n v="2497.61"/>
    <n v="784.45"/>
  </r>
  <r>
    <x v="442"/>
    <s v="MOBI"/>
    <s v="LEVE"/>
    <n v="2025"/>
    <s v="LOCALIZA"/>
    <s v="ES"/>
    <s v="SUDESTE"/>
    <x v="305"/>
    <x v="21"/>
    <s v="R$ 2.108,00"/>
    <n v="1100.3200000000002"/>
    <n v="999.67"/>
    <n v="624.98"/>
    <m/>
    <s v="14/04/2029"/>
    <s v="EM DIAS"/>
    <n v="2108"/>
    <b v="0"/>
    <s v="ABR"/>
    <n v="2029"/>
    <s v="ATIVO"/>
    <s v="11011"/>
    <n v="18001"/>
    <s v="VIVO"/>
    <n v="2724.9700000000003"/>
    <n v="812.32500000000005"/>
  </r>
  <r>
    <x v="443"/>
    <s v="FIORINO"/>
    <s v="UTILITARIO"/>
    <n v="2025"/>
    <s v="LOCALIZA"/>
    <s v="SC"/>
    <s v="SUL"/>
    <x v="306"/>
    <x v="7"/>
    <s v="R$ 3.085,00"/>
    <n v="1254.19"/>
    <n v="2154.0200000000004"/>
    <n v="1209.54"/>
    <m/>
    <s v="13/05/2029"/>
    <s v="EM DIAS"/>
    <n v="3085"/>
    <b v="0"/>
    <s v="MAI"/>
    <n v="2029"/>
    <s v="ATIVO"/>
    <s v="12081"/>
    <n v="34001"/>
    <s v="TIM MOVEL"/>
    <n v="4617.75"/>
    <n v="1681.7800000000002"/>
  </r>
  <r>
    <x v="444"/>
    <s v="MOBI"/>
    <s v="LEVE"/>
    <n v="2025"/>
    <s v="LOCALIZA"/>
    <s v="SP"/>
    <s v="SUDESTE"/>
    <x v="307"/>
    <x v="57"/>
    <s v="R$ 2.108,00"/>
    <n v="845"/>
    <n v="845"/>
    <n v="496.02"/>
    <m/>
    <s v="13/05/2029"/>
    <s v="EM DIAS"/>
    <n v="2108"/>
    <b v="0"/>
    <s v="MAI"/>
    <n v="2029"/>
    <s v="ATIVO"/>
    <s v="14011"/>
    <n v="35001"/>
    <s v="I-SYSTEMS"/>
    <n v="2186.02"/>
    <n v="670.51"/>
  </r>
  <r>
    <x v="445"/>
    <s v="ONIX"/>
    <s v="LEVE"/>
    <n v="2025"/>
    <s v="PARTICULAR"/>
    <s v="DF"/>
    <s v="CENTRO OESTE"/>
    <x v="308"/>
    <x v="19"/>
    <s v="R$ 1.500,00"/>
    <n v="923"/>
    <n v="1519"/>
    <n v="663"/>
    <m/>
    <s v="01/01/2030"/>
    <s v="EM DIAS"/>
    <n v="1390.98"/>
    <b v="0"/>
    <s v="JAN"/>
    <n v="2030"/>
    <s v="ATIVO"/>
    <s v="11011"/>
    <n v="17001"/>
    <s v="VIVO"/>
    <n v="3105"/>
    <n v="1091"/>
  </r>
  <r>
    <x v="446"/>
    <s v="MOBI"/>
    <s v="LEVE"/>
    <n v="2025"/>
    <s v="LOCALIZA"/>
    <s v="AM"/>
    <s v="NORTE"/>
    <x v="309"/>
    <x v="21"/>
    <s v="R$ 2.108,00"/>
    <n v="1604.95"/>
    <n v="1708.04"/>
    <n v="948.99"/>
    <m/>
    <s v="14/05/2029"/>
    <s v="EM DIAS"/>
    <n v="2108"/>
    <b v="0"/>
    <s v="MAI"/>
    <n v="2029"/>
    <s v="ATIVO"/>
    <s v="14011"/>
    <n v="14001"/>
    <s v="I-SYSTEMS"/>
    <n v="4261.9799999999996"/>
    <n v="1328.5149999999999"/>
  </r>
  <r>
    <x v="447"/>
    <s v="MOBI"/>
    <s v="LEVE"/>
    <n v="2025"/>
    <s v="LOCALIZA"/>
    <s v="AM"/>
    <s v="NORTE"/>
    <x v="310"/>
    <x v="21"/>
    <s v="R$ 2.108,00"/>
    <n v="1714.5500000000002"/>
    <n v="1738.27"/>
    <n v="867.67000000000007"/>
    <m/>
    <s v="14/05/2029"/>
    <s v="EM DIAS"/>
    <n v="2108"/>
    <b v="0"/>
    <s v="MAI"/>
    <n v="2029"/>
    <s v="ATIVO"/>
    <s v="14011"/>
    <n v="14001"/>
    <s v="I-SYSTEMS"/>
    <n v="4320.49"/>
    <n v="1302.97"/>
  </r>
  <r>
    <x v="448"/>
    <s v="MOBI"/>
    <s v="LEVE"/>
    <n v="2025"/>
    <s v="LOCALIZA"/>
    <s v="AM"/>
    <s v="NORTE"/>
    <x v="311"/>
    <x v="21"/>
    <s v="R$ 2.108,00"/>
    <n v="1516.85"/>
    <n v="1734.0000000000002"/>
    <n v="798.03000000000009"/>
    <m/>
    <s v="14/05/2029"/>
    <s v="EM DIAS"/>
    <n v="2108"/>
    <b v="0"/>
    <s v="MAI"/>
    <n v="2029"/>
    <s v="ATIVO"/>
    <s v="14011"/>
    <n v="14001"/>
    <s v="I-SYSTEMS"/>
    <n v="4048.8800000000006"/>
    <n v="1266.0150000000001"/>
  </r>
  <r>
    <x v="449"/>
    <s v="MOBI"/>
    <s v="LEVE"/>
    <n v="2025"/>
    <s v="LOCALIZA"/>
    <s v="AM"/>
    <s v="NORTE"/>
    <x v="312"/>
    <x v="21"/>
    <s v="R$ 2.108,00"/>
    <n v="1538.8000000000002"/>
    <n v="1658.2500000000002"/>
    <n v="868.92"/>
    <m/>
    <s v="14/05/2029"/>
    <s v="EM DIAS"/>
    <n v="2108"/>
    <b v="0"/>
    <s v="MAI"/>
    <n v="2029"/>
    <s v="ATIVO"/>
    <s v="14011"/>
    <n v="14001"/>
    <s v="I-SYSTEMS"/>
    <n v="4065.9700000000003"/>
    <n v="1263.585"/>
  </r>
  <r>
    <x v="450"/>
    <s v="MOBI"/>
    <s v="LEVE"/>
    <n v="2025"/>
    <s v="LOCALIZA"/>
    <s v="SP"/>
    <s v="SUDESTE"/>
    <x v="313"/>
    <x v="57"/>
    <s v="R$ 2.108,00"/>
    <n v="1419.73"/>
    <n v="1529.4500000000003"/>
    <n v="835.86"/>
    <m/>
    <s v="15/04/2029"/>
    <s v="EM DIAS"/>
    <n v="2108"/>
    <b v="0"/>
    <s v="ABR"/>
    <n v="2029"/>
    <s v="ATIVO"/>
    <s v="14011"/>
    <n v="35001"/>
    <s v="I-SYSTEMS"/>
    <n v="3785.0400000000004"/>
    <n v="1182.6550000000002"/>
  </r>
  <r>
    <x v="451"/>
    <s v="MOBI"/>
    <s v="LEVE"/>
    <n v="2025"/>
    <s v="LOCALIZA"/>
    <s v="SP"/>
    <s v="SUDESTE"/>
    <x v="314"/>
    <x v="57"/>
    <s v="R$ 2.108,00"/>
    <n v="572.72"/>
    <n v="288.57"/>
    <n v="505.17"/>
    <m/>
    <s v="15/04/2029"/>
    <s v="EM DIAS"/>
    <n v="2108"/>
    <b v="0"/>
    <s v="ABR"/>
    <n v="2029"/>
    <s v="ATIVO"/>
    <s v="14011"/>
    <n v="35001"/>
    <s v="I-SYSTEMS"/>
    <n v="1366.46"/>
    <n v="396.87"/>
  </r>
  <r>
    <x v="452"/>
    <s v="MOBI"/>
    <s v="LEVE"/>
    <n v="2025"/>
    <s v="LOCALIZA"/>
    <s v="SP"/>
    <s v="SUDESTE"/>
    <x v="315"/>
    <x v="60"/>
    <s v="R$ 2.108,00"/>
    <n v="902.91000000000008"/>
    <n v="741.77"/>
    <n v="514.54999999999995"/>
    <m/>
    <s v="15/04/2029"/>
    <s v="EM DIAS"/>
    <n v="2108"/>
    <b v="0"/>
    <s v="ABR"/>
    <n v="2029"/>
    <s v="ATIVO"/>
    <s v="11021"/>
    <n v="35001"/>
    <s v="VIVO"/>
    <n v="2159.23"/>
    <n v="628.16"/>
  </r>
  <r>
    <x v="453"/>
    <s v="MOBI"/>
    <s v="LEVE"/>
    <n v="2025"/>
    <s v="LOCALIZA"/>
    <s v="SP"/>
    <s v="SUDESTE"/>
    <x v="316"/>
    <x v="59"/>
    <s v="R$ 2.108,00"/>
    <s v=""/>
    <s v=""/>
    <s v=""/>
    <m/>
    <s v="16/04/2029"/>
    <s v="EM DIAS"/>
    <n v="2108"/>
    <b v="0"/>
    <s v="ABR"/>
    <n v="2029"/>
    <s v="ATIVO"/>
    <s v="11021"/>
    <n v="35001"/>
    <s v="VIVO"/>
    <n v="0"/>
    <s v="-"/>
  </r>
  <r>
    <x v="454"/>
    <s v="FIORINO"/>
    <s v="UTILITARIO"/>
    <n v="2025"/>
    <s v="LOCALIZA"/>
    <s v="RS"/>
    <s v="SUL"/>
    <x v="317"/>
    <x v="15"/>
    <s v="R$ 2.995,00"/>
    <n v="3140.88"/>
    <n v="2011.16"/>
    <n v="603.20000000000005"/>
    <m/>
    <s v="14/04/2029"/>
    <s v="EM DIAS"/>
    <n v="2995"/>
    <b v="0"/>
    <s v="ABR"/>
    <n v="2029"/>
    <s v="ATIVO"/>
    <s v="12071"/>
    <n v="31001"/>
    <s v="TIM MOVEL"/>
    <n v="5755.24"/>
    <n v="1307.18"/>
  </r>
  <r>
    <x v="455"/>
    <s v="FIORINO"/>
    <s v="UTILITARIO"/>
    <n v="2025"/>
    <s v="LOCALIZA"/>
    <s v="SC"/>
    <s v="SUL"/>
    <x v="318"/>
    <x v="1"/>
    <s v="R$ 2.995,00"/>
    <n v="3266.64"/>
    <n v="1651.92"/>
    <n v="829.98"/>
    <m/>
    <s v="16/04/2029"/>
    <s v="EM DIAS"/>
    <n v="2995"/>
    <b v="0"/>
    <s v="ABR"/>
    <n v="2029"/>
    <s v="ATIVO"/>
    <s v="12081"/>
    <n v="34002"/>
    <s v="TIM MOVEL"/>
    <n v="5748.5399999999991"/>
    <n v="1240.95"/>
  </r>
  <r>
    <x v="456"/>
    <s v="MOBI"/>
    <s v="LEVE"/>
    <n v="2025"/>
    <s v="LOCALIZA"/>
    <s v="GO"/>
    <s v="CENTRO OESTE"/>
    <x v="319"/>
    <x v="21"/>
    <s v="R$ 2.108,00"/>
    <n v="680"/>
    <n v="1073.18"/>
    <n v="282.02999999999997"/>
    <m/>
    <s v="15/04/2029"/>
    <s v="EM DIAS"/>
    <n v="2108"/>
    <b v="0"/>
    <s v="ABR"/>
    <n v="2029"/>
    <s v="ATIVO"/>
    <s v="11011"/>
    <n v="19019"/>
    <s v="VIVO"/>
    <n v="2035.21"/>
    <n v="677.60500000000002"/>
  </r>
  <r>
    <x v="457"/>
    <s v="MOBI"/>
    <s v="LEVE"/>
    <n v="2025"/>
    <s v="LOCALIZA"/>
    <s v="GO"/>
    <s v="CENTRO OESTE"/>
    <x v="320"/>
    <x v="21"/>
    <s v="R$ 2.108,00"/>
    <n v="958.14"/>
    <n v="1642.8999999999999"/>
    <n v="831.28"/>
    <m/>
    <s v="15/04/2029"/>
    <s v="EM DIAS"/>
    <n v="2108"/>
    <b v="0"/>
    <s v="ABR"/>
    <n v="2029"/>
    <s v="ATIVO"/>
    <s v="11011"/>
    <n v="19146"/>
    <s v="VIVO"/>
    <n v="3432.3199999999997"/>
    <n v="1237.0899999999999"/>
  </r>
  <r>
    <x v="458"/>
    <s v="MOBI"/>
    <s v="LEVE"/>
    <n v="2025"/>
    <s v="LOCALIZA"/>
    <s v="GO"/>
    <s v="CENTRO OESTE"/>
    <x v="321"/>
    <x v="21"/>
    <s v="R$ 2.108,00"/>
    <n v="1320"/>
    <n v="1130"/>
    <n v="600"/>
    <m/>
    <s v="16/04/2029"/>
    <s v="EM DIAS"/>
    <n v="2108"/>
    <b v="0"/>
    <s v="ABR"/>
    <n v="2029"/>
    <s v="ATIVO"/>
    <s v="11011"/>
    <n v="19140"/>
    <s v="VIVO"/>
    <n v="3050"/>
    <n v="865"/>
  </r>
  <r>
    <x v="459"/>
    <s v="MOBI"/>
    <s v="LEVE"/>
    <n v="2025"/>
    <s v="LOCALIZA"/>
    <s v="GO"/>
    <s v="CENTRO OESTE"/>
    <x v="322"/>
    <x v="21"/>
    <s v="R$ 2.108,00"/>
    <n v="1255"/>
    <n v="1592"/>
    <n v="915.12"/>
    <m/>
    <s v="29/04/2029"/>
    <s v="EM DIAS"/>
    <n v="2108"/>
    <b v="0"/>
    <s v="ABR"/>
    <n v="2029"/>
    <s v="ATIVO"/>
    <s v="11011"/>
    <n v="19125"/>
    <s v="VIVO"/>
    <n v="3762.12"/>
    <n v="1253.56"/>
  </r>
  <r>
    <x v="460"/>
    <s v="FIORINO"/>
    <s v="UTILITARIO"/>
    <n v="2025"/>
    <s v="LOCALIZA"/>
    <s v="GO"/>
    <s v="CENTRO OESTE"/>
    <x v="323"/>
    <x v="61"/>
    <s v="R$ 2.995,00"/>
    <n v="1620"/>
    <n v="1477.3"/>
    <n v="899.07"/>
    <m/>
    <s v="30/04/2029"/>
    <s v="EM DIAS"/>
    <n v="2995"/>
    <b v="0"/>
    <s v="ABR"/>
    <n v="2029"/>
    <s v="ATIVO"/>
    <s v="11021"/>
    <n v="19093"/>
    <s v="VIVO"/>
    <n v="3996.3700000000003"/>
    <n v="1188.1849999999999"/>
  </r>
  <r>
    <x v="461"/>
    <s v="FIORINO"/>
    <s v="UTILITARIO"/>
    <n v="2025"/>
    <s v="LOCALIZA"/>
    <s v="GO"/>
    <s v="CENTRO OESTE"/>
    <x v="324"/>
    <x v="15"/>
    <s v="R$ 2.995,00"/>
    <n v="300"/>
    <n v="1469.54"/>
    <n v="816.2"/>
    <m/>
    <s v="14/04/2029"/>
    <s v="EM DIAS"/>
    <n v="2995"/>
    <b v="0"/>
    <s v="ABR"/>
    <n v="2029"/>
    <s v="ATIVO"/>
    <s v="12071"/>
    <n v="19019"/>
    <s v="TIM MOVEL"/>
    <n v="2585.7399999999998"/>
    <n v="1142.8699999999999"/>
  </r>
  <r>
    <x v="462"/>
    <s v="MOBI"/>
    <s v="LEVE"/>
    <n v="2025"/>
    <s v="LOCALIZA"/>
    <s v="AM"/>
    <s v="NORTE"/>
    <x v="325"/>
    <x v="21"/>
    <s v="R$ 2.108,00"/>
    <n v="1378.69"/>
    <n v="1678.6200000000001"/>
    <n v="848.43999999999994"/>
    <m/>
    <s v="30/04/2029"/>
    <s v="EM DIAS"/>
    <n v="2108"/>
    <b v="0"/>
    <s v="ABR"/>
    <n v="2029"/>
    <s v="ATIVO"/>
    <s v="14011"/>
    <n v="14001"/>
    <s v="I-SYSTEMS"/>
    <n v="3905.7500000000005"/>
    <n v="1263.53"/>
  </r>
  <r>
    <x v="463"/>
    <s v="MOBI"/>
    <s v="LEVE"/>
    <n v="2025"/>
    <s v="LOCALIZA"/>
    <s v="AM"/>
    <s v="NORTE"/>
    <x v="326"/>
    <x v="21"/>
    <s v="R$ 2.108,00"/>
    <n v="1739.98"/>
    <n v="1689.96"/>
    <n v="870"/>
    <m/>
    <s v="30/04/2029"/>
    <s v="EM DIAS"/>
    <n v="2108"/>
    <b v="0"/>
    <s v="ABR"/>
    <n v="2029"/>
    <s v="ATIVO"/>
    <s v="14011"/>
    <n v="14001"/>
    <s v="I-SYSTEMS"/>
    <n v="4299.9400000000005"/>
    <n v="1279.98"/>
  </r>
  <r>
    <x v="464"/>
    <s v="MOBI"/>
    <s v="LEVE"/>
    <n v="2025"/>
    <s v="LOCALIZA"/>
    <s v="AM"/>
    <s v="NORTE"/>
    <x v="327"/>
    <x v="21"/>
    <s v="R$ 2.108,00"/>
    <n v="1238.26"/>
    <n v="1491.13"/>
    <n v="725.17"/>
    <m/>
    <s v="30/04/2029"/>
    <s v="EM DIAS"/>
    <n v="2108"/>
    <b v="0"/>
    <s v="ABR"/>
    <n v="2029"/>
    <s v="ATIVO"/>
    <s v="14011"/>
    <n v="14001"/>
    <s v="I-SYSTEMS"/>
    <n v="3454.5600000000004"/>
    <n v="1108.1500000000001"/>
  </r>
  <r>
    <x v="465"/>
    <s v="FIORINO"/>
    <s v="UTILITARIO"/>
    <n v="2025"/>
    <s v="LOCALIZA"/>
    <s v="MG"/>
    <s v="SUDESTE"/>
    <x v="328"/>
    <x v="35"/>
    <s v="R$ 2.995,00"/>
    <n v="2569.5499999999993"/>
    <n v="3390.7800000000007"/>
    <n v="1875.94"/>
    <m/>
    <s v="15/04/2029"/>
    <s v="EM DIAS"/>
    <n v="2995"/>
    <b v="0"/>
    <s v="ABR"/>
    <n v="2029"/>
    <s v="ATIVO"/>
    <s v="99568"/>
    <n v="23845"/>
    <s v="ADMINISTRATIVO"/>
    <n v="7836.27"/>
    <n v="2633.3600000000006"/>
  </r>
  <r>
    <x v="466"/>
    <s v="MOBI"/>
    <s v="LEVE"/>
    <n v="2025"/>
    <s v="LOCALIZA"/>
    <s v="GO"/>
    <s v="CENTRO OESTE"/>
    <x v="329"/>
    <x v="21"/>
    <s v="R$ 2.108,00"/>
    <n v="826.26"/>
    <n v="1060"/>
    <n v="600.04"/>
    <m/>
    <s v="16/04/2029"/>
    <s v="EM DIAS"/>
    <n v="2108"/>
    <b v="0"/>
    <s v="ABR"/>
    <n v="2029"/>
    <s v="ATIVO"/>
    <s v="11011"/>
    <n v="19194"/>
    <s v="VIVO"/>
    <n v="2486.3000000000002"/>
    <n v="830.02"/>
  </r>
  <r>
    <x v="467"/>
    <s v="MOBI"/>
    <s v="LEVE"/>
    <n v="2025"/>
    <s v="LOCALIZA"/>
    <s v="MT"/>
    <s v="CENTRO OESTE"/>
    <x v="330"/>
    <x v="19"/>
    <s v="R$ 2.108,00"/>
    <n v="1778.6499999999999"/>
    <n v="1490.22"/>
    <n v="548.14"/>
    <m/>
    <s v="16/04/2029"/>
    <s v="EM DIAS"/>
    <n v="2108"/>
    <b v="0"/>
    <s v="ABR"/>
    <n v="2029"/>
    <s v="ATIVO"/>
    <s v="11015"/>
    <n v="21104"/>
    <s v="VIVO"/>
    <n v="3817.0099999999998"/>
    <n v="1019.1800000000001"/>
  </r>
  <r>
    <x v="468"/>
    <s v="FIORINO"/>
    <s v="UTILITARIO"/>
    <n v="2025"/>
    <s v="LOCALIZA"/>
    <s v="MT"/>
    <s v="CENTRO OESTE"/>
    <x v="331"/>
    <x v="61"/>
    <s v="R$ 2.995,00"/>
    <n v="1203.02"/>
    <n v="1195"/>
    <n v="690"/>
    <m/>
    <s v="16/04/2029"/>
    <s v="EM DIAS"/>
    <n v="2995"/>
    <b v="0"/>
    <s v="ABR"/>
    <n v="2029"/>
    <s v="ATIVO"/>
    <s v="11021"/>
    <n v="21104"/>
    <s v="VIVO"/>
    <n v="3088.02"/>
    <n v="942.5"/>
  </r>
  <r>
    <x v="469"/>
    <s v="ONIX"/>
    <s v="LEVE"/>
    <n v="2023"/>
    <s v="PARTICULAR"/>
    <s v="GO"/>
    <s v="CENTRO OESTE"/>
    <x v="332"/>
    <x v="9"/>
    <s v="R$ 2.000,00"/>
    <n v="822.49"/>
    <n v="695.76999999999987"/>
    <n v="615.09"/>
    <m/>
    <s v="01/01/2030"/>
    <s v="EM DIAS"/>
    <n v="2000"/>
    <b v="0"/>
    <s v="JAN"/>
    <n v="2030"/>
    <s v="ATIVO"/>
    <s v="11025"/>
    <n v="19093"/>
    <s v="VIVO"/>
    <n v="2133.35"/>
    <n v="655.43"/>
  </r>
  <r>
    <x v="470"/>
    <s v="MOBI"/>
    <s v="LEVE"/>
    <n v="2025"/>
    <s v="LOCALIZA"/>
    <s v="PR"/>
    <s v="SUL"/>
    <x v="333"/>
    <x v="62"/>
    <s v="R$ 2.103,00"/>
    <n v="2604.7400000000002"/>
    <n v="2534.21"/>
    <n v="520.48"/>
    <m/>
    <s v="11/04/2029"/>
    <s v="EM DIAS"/>
    <n v="2103"/>
    <b v="0"/>
    <s v="ABR"/>
    <n v="2029"/>
    <s v="ATIVO"/>
    <s v="12085"/>
    <n v="26010"/>
    <s v="TIM MOVEL"/>
    <n v="5659.43"/>
    <n v="1527.345"/>
  </r>
  <r>
    <x v="471"/>
    <s v="FIORINO"/>
    <s v="UTILITARIO"/>
    <n v="2025"/>
    <s v="LOCALIZA"/>
    <s v="PR"/>
    <s v="SUL"/>
    <x v="334"/>
    <x v="56"/>
    <s v="R$ 2.995,00"/>
    <n v="3245.5700000000006"/>
    <n v="3222.39"/>
    <n v="1996.13"/>
    <m/>
    <s v="25/04/2029"/>
    <s v="EM DIAS"/>
    <n v="2995"/>
    <b v="0"/>
    <s v="ABR"/>
    <n v="2029"/>
    <s v="ATIVO"/>
    <s v="17071"/>
    <n v="26002"/>
    <s v="LIGGA"/>
    <n v="8464.09"/>
    <n v="2609.2600000000002"/>
  </r>
  <r>
    <x v="472"/>
    <s v="FIORINO"/>
    <s v="UTILITARIO"/>
    <n v="2025"/>
    <s v="LOCALIZA"/>
    <s v="PR"/>
    <s v="SUL"/>
    <x v="335"/>
    <x v="56"/>
    <s v="R$ 2.995,00"/>
    <n v="2321.7099999999996"/>
    <n v="2856.2999999999997"/>
    <n v="2142.46"/>
    <m/>
    <s v="25/04/2029"/>
    <s v="EM DIAS"/>
    <n v="2995"/>
    <b v="0"/>
    <s v="ABR"/>
    <n v="2029"/>
    <s v="ATIVO"/>
    <s v="17071"/>
    <n v="26002"/>
    <s v="LIGGA"/>
    <n v="7320.4699999999993"/>
    <n v="2499.38"/>
  </r>
  <r>
    <x v="473"/>
    <s v="FIORINO"/>
    <s v="UTILITARIO"/>
    <n v="2025"/>
    <s v="LOCALIZA"/>
    <s v="PR"/>
    <s v="SUL"/>
    <x v="336"/>
    <x v="56"/>
    <s v="R$ 2.995,00"/>
    <n v="2106.6799999999994"/>
    <n v="781.43999999999994"/>
    <n v="1822.7699999999998"/>
    <m/>
    <s v="30/04/2029"/>
    <s v="EM DIAS"/>
    <n v="2995"/>
    <b v="0"/>
    <s v="ABR"/>
    <n v="2029"/>
    <s v="ATIVO"/>
    <s v="17071"/>
    <n v="26158"/>
    <s v="LIGGA"/>
    <n v="4710.8899999999994"/>
    <n v="1302.1049999999998"/>
  </r>
  <r>
    <x v="474"/>
    <s v="FIORINO"/>
    <s v="UTILITARIO"/>
    <n v="2025"/>
    <s v="LOCALIZA"/>
    <s v="PR"/>
    <s v="SUL"/>
    <x v="337"/>
    <x v="56"/>
    <s v="R$ 2.995,00"/>
    <n v="2094.2000000000003"/>
    <n v="2849.7799999999997"/>
    <n v="1193.29"/>
    <m/>
    <s v="30/04/2029"/>
    <s v="EM DIAS"/>
    <n v="2995"/>
    <b v="0"/>
    <s v="ABR"/>
    <n v="2029"/>
    <s v="ATIVO"/>
    <s v="17071"/>
    <n v="26005"/>
    <s v="LIGGA"/>
    <n v="6137.2699999999995"/>
    <n v="2021.5349999999999"/>
  </r>
  <r>
    <x v="475"/>
    <s v="MOBI"/>
    <s v="LEVE"/>
    <n v="2025"/>
    <s v="LOCALIZA"/>
    <s v="SP"/>
    <s v="SUDESTE"/>
    <x v="338"/>
    <x v="10"/>
    <s v="R$ 2.108,00"/>
    <s v=""/>
    <s v=""/>
    <s v=""/>
    <m/>
    <s v="16/04/2029"/>
    <s v="EM DIAS"/>
    <n v="2108"/>
    <b v="0"/>
    <s v="ABR"/>
    <n v="2029"/>
    <s v="ATIVO"/>
    <s v="11031"/>
    <n v="35001"/>
    <s v="VIVO"/>
    <n v="0"/>
    <s v="-"/>
  </r>
  <r>
    <x v="476"/>
    <s v="MOBI"/>
    <s v="LEVE"/>
    <n v="2025"/>
    <s v="LOCALIZA"/>
    <s v="SP"/>
    <s v="SUDESTE"/>
    <x v="338"/>
    <x v="10"/>
    <s v="R$ 2.108,00"/>
    <s v=""/>
    <s v=""/>
    <s v=""/>
    <m/>
    <s v="15/04/2029"/>
    <s v="EM DIAS"/>
    <n v="2108"/>
    <b v="0"/>
    <s v="ABR"/>
    <n v="2029"/>
    <s v="ATIVO"/>
    <s v="11031"/>
    <n v="35001"/>
    <s v="VIVO"/>
    <n v="0"/>
    <s v="-"/>
  </r>
  <r>
    <x v="477"/>
    <s v="MOBI"/>
    <s v="LEVE"/>
    <n v="2025"/>
    <s v="LOCALIZA"/>
    <s v="SP"/>
    <s v="SUDESTE"/>
    <x v="338"/>
    <x v="10"/>
    <s v="R$ 2.108,00"/>
    <s v=""/>
    <s v=""/>
    <s v=""/>
    <m/>
    <s v="11/04/2029"/>
    <s v="EM DIAS"/>
    <n v="2108"/>
    <b v="0"/>
    <s v="ABR"/>
    <n v="2029"/>
    <s v="ATIVO"/>
    <s v="11031"/>
    <n v="35001"/>
    <s v="VIVO"/>
    <n v="0"/>
    <s v="-"/>
  </r>
  <r>
    <x v="478"/>
    <s v="MOBI"/>
    <s v="LEVE"/>
    <n v="2025"/>
    <s v="LOCALIZA"/>
    <s v="DF"/>
    <s v="CENTRO OESTE"/>
    <x v="339"/>
    <x v="31"/>
    <s v="R$ 2.108,00"/>
    <n v="1712.58"/>
    <n v="2225.6499999999996"/>
    <n v="707.2"/>
    <m/>
    <s v="16/04/2029"/>
    <s v="EM DIAS"/>
    <n v="2108"/>
    <b v="0"/>
    <s v="ABR"/>
    <n v="2029"/>
    <s v="ATIVO"/>
    <s v="12081"/>
    <n v="17001"/>
    <s v="TIM MOVEL"/>
    <n v="4645.4299999999994"/>
    <n v="1466.4249999999997"/>
  </r>
  <r>
    <x v="479"/>
    <s v="FIORINO"/>
    <s v="UTILITARIO"/>
    <n v="2025"/>
    <s v="LOCALIZA"/>
    <s v="GO"/>
    <s v="CENTRO OESTE"/>
    <x v="340"/>
    <x v="60"/>
    <s v="R$ 2.995,00"/>
    <n v="1871.68"/>
    <n v="1546.96"/>
    <n v="150"/>
    <m/>
    <s v="14/04/2029"/>
    <s v="EM DIAS"/>
    <n v="2995"/>
    <b v="0"/>
    <s v="ABR"/>
    <n v="2029"/>
    <s v="ATIVO"/>
    <s v="11021"/>
    <n v="19093"/>
    <s v="VIVO"/>
    <n v="3568.6400000000003"/>
    <n v="848.48"/>
  </r>
  <r>
    <x v="480"/>
    <s v="SAVEIRO"/>
    <s v="UTILITARIO"/>
    <n v="2024"/>
    <s v="LOCALIZA"/>
    <s v="BA"/>
    <s v="NORDESTE"/>
    <x v="341"/>
    <x v="41"/>
    <s v="R$ 2.467,00"/>
    <n v="1259.0900000000001"/>
    <n v="1150"/>
    <n v="770"/>
    <m/>
    <s v="30/04/2029"/>
    <s v="EM DIAS"/>
    <n v="2467"/>
    <b v="0"/>
    <s v="ABR"/>
    <n v="2029"/>
    <s v="ATIVO"/>
    <s v="14015"/>
    <n v="15001"/>
    <s v="I-SYSTEMS"/>
    <n v="3179.09"/>
    <n v="960"/>
  </r>
  <r>
    <x v="481"/>
    <s v="SAVEIRO"/>
    <s v="UTILITARIO"/>
    <n v="2024"/>
    <s v="LOCALIZA"/>
    <s v="BA"/>
    <s v="NORDESTE"/>
    <x v="342"/>
    <x v="41"/>
    <s v="R$ 2.467,00"/>
    <n v="1379.75"/>
    <n v="1604.41"/>
    <n v="185"/>
    <m/>
    <s v="30/04/2029"/>
    <s v="EM DIAS"/>
    <n v="2467"/>
    <b v="0"/>
    <s v="ABR"/>
    <n v="2029"/>
    <s v="ATIVO"/>
    <s v="14021"/>
    <n v="15001"/>
    <s v="I-SYSTEMS"/>
    <n v="3169.16"/>
    <n v="894.70500000000004"/>
  </r>
  <r>
    <x v="482"/>
    <s v="MOBI"/>
    <s v="LEVE"/>
    <n v="2025"/>
    <s v="LOCALIZA"/>
    <s v="MG"/>
    <s v="SUDESTE"/>
    <x v="343"/>
    <x v="10"/>
    <s v="R$ 2.108,00"/>
    <n v="1642.44"/>
    <n v="2408.2000000000003"/>
    <n v="1045.47"/>
    <m/>
    <s v="17/04/2029"/>
    <s v="EM DIAS"/>
    <n v="2108"/>
    <b v="0"/>
    <s v="ABR"/>
    <n v="2029"/>
    <s v="PATIO"/>
    <s v="11011"/>
    <n v="23845"/>
    <s v="VIVO"/>
    <n v="5096.1100000000006"/>
    <n v="1726.835"/>
  </r>
  <r>
    <x v="483"/>
    <s v="MOBI"/>
    <s v="LEVE"/>
    <n v="2025"/>
    <s v="LOCALIZA"/>
    <s v="SP"/>
    <s v="SUDESTE"/>
    <x v="344"/>
    <x v="57"/>
    <s v="R$ 2.108,00"/>
    <n v="989.28000000000009"/>
    <n v="963.69"/>
    <n v="436.77"/>
    <m/>
    <s v="16/04/2029"/>
    <s v="EM DIAS"/>
    <n v="2108"/>
    <b v="0"/>
    <s v="ABR"/>
    <n v="2029"/>
    <s v="ATIVO"/>
    <s v="14011"/>
    <n v="35001"/>
    <s v="I-SYSTEMS"/>
    <n v="2389.7400000000002"/>
    <n v="700.23"/>
  </r>
  <r>
    <x v="484"/>
    <s v="FIORINO"/>
    <s v="UTILITARIO"/>
    <n v="2025"/>
    <s v="LOCALIZA"/>
    <s v="SC"/>
    <s v="SUL"/>
    <x v="345"/>
    <x v="2"/>
    <s v="R$ 2.995,00"/>
    <n v="1249.04"/>
    <n v="2285.7900000000004"/>
    <n v="1809.8799999999999"/>
    <m/>
    <s v="10/04/2029"/>
    <s v="EM DIAS"/>
    <n v="2995"/>
    <b v="0"/>
    <s v="ABR"/>
    <n v="2029"/>
    <s v="ATIVO"/>
    <s v="12081"/>
    <n v="34068"/>
    <s v="TIM MOVEL"/>
    <n v="5344.71"/>
    <n v="2047.835"/>
  </r>
  <r>
    <x v="485"/>
    <s v="MOBI"/>
    <s v="LEVE"/>
    <n v="2025"/>
    <s v="LOCALIZA"/>
    <s v="MS"/>
    <s v="CENTRO OESTE"/>
    <x v="346"/>
    <x v="21"/>
    <s v="R$ 2.108,00"/>
    <n v="1251.0900000000001"/>
    <n v="1328.34"/>
    <n v="593.04999999999995"/>
    <m/>
    <s v="15/04/2029"/>
    <s v="EM DIAS"/>
    <n v="2108"/>
    <b v="0"/>
    <s v="ABR"/>
    <n v="2029"/>
    <s v="ATIVO"/>
    <s v="11011"/>
    <n v="22020"/>
    <s v="VIVO"/>
    <n v="3172.4800000000005"/>
    <n v="960.69499999999994"/>
  </r>
  <r>
    <x v="486"/>
    <s v="CRONOS"/>
    <s v="LEVE"/>
    <n v="2023"/>
    <s v="PARTICULAR"/>
    <s v="GO"/>
    <s v="CENTRO OESTE"/>
    <x v="347"/>
    <x v="19"/>
    <s v="R$ 2.000,00"/>
    <n v="836.61"/>
    <n v="775.62"/>
    <n v="340.01"/>
    <m/>
    <s v="01/01/2030"/>
    <s v="EM DIAS"/>
    <n v="2000"/>
    <b v="0"/>
    <s v="JAN"/>
    <n v="2030"/>
    <s v="ATIVO"/>
    <s v="11015"/>
    <n v="19093"/>
    <s v="VIVO"/>
    <n v="1952.24"/>
    <n v="557.81500000000005"/>
  </r>
  <r>
    <x v="487"/>
    <s v="MOBI"/>
    <s v="LEVE"/>
    <n v="2025"/>
    <s v="LOCALIZA"/>
    <s v="DF"/>
    <s v="CENTRO OESTE"/>
    <x v="348"/>
    <x v="21"/>
    <s v="R$ 2.108,00"/>
    <n v="1290"/>
    <n v="1480"/>
    <n v="680"/>
    <m/>
    <s v="16/04/2029"/>
    <s v="EM DIAS"/>
    <n v="2108"/>
    <b v="0"/>
    <s v="ABR"/>
    <n v="2029"/>
    <s v="ATIVO"/>
    <s v="11011"/>
    <n v="17001"/>
    <s v="VIVO"/>
    <n v="3450"/>
    <n v="1080"/>
  </r>
  <r>
    <x v="488"/>
    <s v="MOBI"/>
    <s v="LEVE"/>
    <n v="2025"/>
    <s v="LOCALIZA"/>
    <s v="ES"/>
    <s v="SUDESTE"/>
    <x v="349"/>
    <x v="21"/>
    <s v="R$ 2.108,00"/>
    <n v="628.62"/>
    <n v="1197.1099999999999"/>
    <n v="476.1"/>
    <m/>
    <s v="14/04/2029"/>
    <s v="EM DIAS"/>
    <n v="2108"/>
    <b v="0"/>
    <s v="ABR"/>
    <n v="2029"/>
    <s v="ATIVO"/>
    <s v="11011"/>
    <n v="18001"/>
    <s v="VIVO"/>
    <n v="2301.83"/>
    <n v="836.60500000000002"/>
  </r>
  <r>
    <x v="489"/>
    <s v="MOBI"/>
    <s v="LEVE"/>
    <n v="2025"/>
    <s v="LOCALIZA"/>
    <s v="ES"/>
    <s v="SUDESTE"/>
    <x v="350"/>
    <x v="21"/>
    <s v="R$ 2.108,00"/>
    <n v="1289.69"/>
    <n v="1474.14"/>
    <n v="721.18999999999994"/>
    <m/>
    <s v="14/04/2029"/>
    <s v="EM DIAS"/>
    <n v="2108"/>
    <b v="0"/>
    <s v="ABR"/>
    <n v="2029"/>
    <s v="ATIVO"/>
    <s v="11011"/>
    <n v="18001"/>
    <s v="VIVO"/>
    <n v="3485.02"/>
    <n v="1097.665"/>
  </r>
  <r>
    <x v="490"/>
    <s v="MOBI"/>
    <s v="LEVE"/>
    <n v="2025"/>
    <s v="LOCALIZA"/>
    <s v="ES"/>
    <s v="SUDESTE"/>
    <x v="351"/>
    <x v="59"/>
    <s v="R$ 2.108,00"/>
    <n v="1180"/>
    <n v="1172.52"/>
    <n v="680"/>
    <m/>
    <s v="22/04/2029"/>
    <s v="EM DIAS"/>
    <n v="2108"/>
    <b v="0"/>
    <s v="ABR"/>
    <n v="2029"/>
    <s v="ATIVO"/>
    <s v="11021"/>
    <n v="18001"/>
    <s v="VIVO"/>
    <n v="3032.52"/>
    <n v="926.26"/>
  </r>
  <r>
    <x v="491"/>
    <s v="MOBI"/>
    <s v="LEVE"/>
    <n v="2025"/>
    <s v="LOCALIZA"/>
    <s v="ES"/>
    <s v="SUDESTE"/>
    <x v="352"/>
    <x v="21"/>
    <s v="R$ 2.108,00"/>
    <n v="1177.99"/>
    <n v="1034.93"/>
    <n v="243.31"/>
    <m/>
    <s v="16/04/2029"/>
    <s v="EM DIAS"/>
    <n v="2108"/>
    <b v="0"/>
    <s v="ABR"/>
    <n v="2029"/>
    <s v="ATIVO"/>
    <s v="11011"/>
    <n v="18001"/>
    <s v="VIVO"/>
    <n v="2456.23"/>
    <n v="639.12"/>
  </r>
  <r>
    <x v="492"/>
    <s v="FIORINO"/>
    <s v="UTILITARIO"/>
    <n v="2025"/>
    <s v="LOCALIZA"/>
    <s v="GO"/>
    <s v="CENTRO OESTE"/>
    <x v="353"/>
    <x v="60"/>
    <s v="R$ 2.995,00"/>
    <n v="1200"/>
    <n v="2779.49"/>
    <n v="1831.05"/>
    <m/>
    <s v="10/04/2029"/>
    <s v="EM DIAS"/>
    <n v="2995"/>
    <b v="0"/>
    <s v="ABR"/>
    <n v="2029"/>
    <s v="ATIVO"/>
    <s v="11021"/>
    <n v="19194"/>
    <s v="VIVO"/>
    <n v="5810.54"/>
    <n v="2305.27"/>
  </r>
  <r>
    <x v="493"/>
    <s v="MOBI"/>
    <s v="LEVE"/>
    <n v="2025"/>
    <s v="LOCALIZA"/>
    <s v="DF"/>
    <s v="CENTRO OESTE"/>
    <x v="354"/>
    <x v="21"/>
    <s v="R$ 2.108,00"/>
    <n v="860"/>
    <n v="1313"/>
    <n v="550"/>
    <m/>
    <s v="16/04/2029"/>
    <s v="EM DIAS"/>
    <n v="2108"/>
    <b v="0"/>
    <s v="ABR"/>
    <n v="2029"/>
    <s v="ATIVO"/>
    <s v="11011"/>
    <n v="17001"/>
    <s v="VIVO"/>
    <n v="2723"/>
    <n v="931.5"/>
  </r>
  <r>
    <x v="494"/>
    <s v="MOBI"/>
    <s v="LEVE"/>
    <n v="2025"/>
    <s v="LOCALIZA"/>
    <s v="DF"/>
    <s v="CENTRO OESTE"/>
    <x v="355"/>
    <x v="21"/>
    <s v="R$ 2.108,00"/>
    <n v="1053"/>
    <n v="1089.01"/>
    <n v="370"/>
    <m/>
    <s v="16/04/2029"/>
    <s v="EM DIAS"/>
    <n v="2108"/>
    <b v="0"/>
    <s v="ABR"/>
    <n v="2029"/>
    <s v="ATIVO"/>
    <s v="11011"/>
    <n v="17001"/>
    <s v="VIVO"/>
    <n v="2512.0100000000002"/>
    <n v="729.505"/>
  </r>
  <r>
    <x v="495"/>
    <s v="MOBI"/>
    <s v="LEVE"/>
    <n v="2025"/>
    <s v="LOCALIZA"/>
    <s v="DF"/>
    <s v="CENTRO OESTE"/>
    <x v="356"/>
    <x v="21"/>
    <s v="R$ 2.108,00"/>
    <n v="1242"/>
    <n v="1992.2"/>
    <n v="923"/>
    <m/>
    <s v="16/04/2029"/>
    <s v="EM DIAS"/>
    <n v="2108"/>
    <b v="0"/>
    <s v="ABR"/>
    <n v="2029"/>
    <s v="ATIVO"/>
    <s v="11011"/>
    <n v="17001"/>
    <s v="VIVO"/>
    <n v="4157.2"/>
    <n v="1457.6"/>
  </r>
  <r>
    <x v="496"/>
    <s v="SAVEIRO"/>
    <s v="UTILITARIO"/>
    <n v="2025"/>
    <s v="LOCALIZA"/>
    <s v="BA"/>
    <s v="NORDESTE"/>
    <x v="357"/>
    <x v="41"/>
    <s v="R$ 2.467,00"/>
    <n v="0"/>
    <n v="1090"/>
    <n v="840"/>
    <m/>
    <s v="25/04/2029"/>
    <s v="EM DIAS"/>
    <n v="2467"/>
    <b v="0"/>
    <s v="ABR"/>
    <n v="2029"/>
    <s v="ATIVO"/>
    <s v="14021"/>
    <n v="15001"/>
    <s v="I-SYSTEMS"/>
    <n v="1930"/>
    <n v="965"/>
  </r>
  <r>
    <x v="497"/>
    <s v="MOBI"/>
    <s v="LEVE"/>
    <n v="2025"/>
    <s v="LOCALIZA"/>
    <s v="DF"/>
    <s v="CENTRO OESTE"/>
    <x v="358"/>
    <x v="21"/>
    <s v="R$ 2.108,00"/>
    <n v="1020.84"/>
    <n v="1348.95"/>
    <n v="663"/>
    <m/>
    <s v="16/04/2029"/>
    <s v="EM DIAS"/>
    <n v="2108"/>
    <b v="0"/>
    <s v="ABR"/>
    <n v="2029"/>
    <s v="ATIVO"/>
    <s v="11011"/>
    <n v="17001"/>
    <s v="VIVO"/>
    <n v="3032.79"/>
    <n v="1005.975"/>
  </r>
  <r>
    <x v="498"/>
    <s v="MOBI"/>
    <s v="LEVE"/>
    <n v="2025"/>
    <s v="LOCALIZA"/>
    <s v="DF"/>
    <s v="CENTRO OESTE"/>
    <x v="359"/>
    <x v="21"/>
    <s v="R$ 2.108,00"/>
    <n v="1030"/>
    <n v="1505.03"/>
    <n v="876"/>
    <m/>
    <s v="16/04/2029"/>
    <s v="EM DIAS"/>
    <n v="2108"/>
    <b v="0"/>
    <s v="ABR"/>
    <n v="2029"/>
    <s v="ATIVO"/>
    <s v="11011"/>
    <n v="17001"/>
    <s v="VIVO"/>
    <n v="3411.0299999999997"/>
    <n v="1190.5149999999999"/>
  </r>
  <r>
    <x v="499"/>
    <s v="CRONOS"/>
    <s v="LEVE"/>
    <n v="2014"/>
    <s v="PARTICULAR"/>
    <s v="DF"/>
    <s v="CENTRO OESTE"/>
    <x v="360"/>
    <x v="21"/>
    <s v="R$ 1.500,00"/>
    <n v="1073"/>
    <n v="1273"/>
    <n v="630"/>
    <m/>
    <s v="01/01/2030"/>
    <s v="EM DIAS"/>
    <n v="1390.98"/>
    <b v="0"/>
    <s v="JAN"/>
    <n v="2030"/>
    <s v="ATIVO"/>
    <s v="11011"/>
    <n v="17001"/>
    <s v="VIVO"/>
    <n v="2976"/>
    <n v="951.5"/>
  </r>
  <r>
    <x v="500"/>
    <s v="FIORINO"/>
    <s v="UTILITARIO"/>
    <n v="2025"/>
    <s v="LOCALIZA"/>
    <s v="SC"/>
    <s v="SUL"/>
    <x v="361"/>
    <x v="17"/>
    <s v="R$ 2.995,00"/>
    <n v="2664.6800000000003"/>
    <n v="2621.0000000000005"/>
    <n v="1990.47"/>
    <m/>
    <s v="11/04/2029"/>
    <s v="EM DIAS"/>
    <n v="2995"/>
    <b v="0"/>
    <s v="ABR"/>
    <n v="2029"/>
    <s v="ATIVO"/>
    <s v="12071"/>
    <n v="34049"/>
    <s v="TIM MOVEL"/>
    <n v="7276.1500000000005"/>
    <n v="2305.7350000000001"/>
  </r>
  <r>
    <x v="501"/>
    <s v="MOBI"/>
    <s v="LEVE"/>
    <n v="2025"/>
    <s v="LOCALIZA"/>
    <s v="GO"/>
    <s v="CENTRO OESTE"/>
    <x v="362"/>
    <x v="63"/>
    <s v="R$ 2.108,00"/>
    <n v="1024.1099999999999"/>
    <n v="1286.9599999999998"/>
    <n v="596.76"/>
    <m/>
    <s v="16/04/2029"/>
    <s v="EM DIAS"/>
    <n v="2108"/>
    <b v="0"/>
    <s v="ABR"/>
    <n v="2029"/>
    <s v="ATIVO"/>
    <s v="11021"/>
    <n v="19019"/>
    <s v="VIVO"/>
    <n v="2907.83"/>
    <n v="941.8599999999999"/>
  </r>
  <r>
    <x v="502"/>
    <s v="MOBI"/>
    <s v="LEVE"/>
    <n v="2025"/>
    <s v="LOCALIZA"/>
    <s v="DF"/>
    <s v="CENTRO OESTE"/>
    <x v="363"/>
    <x v="21"/>
    <s v="R$ 2.108,00"/>
    <n v="420"/>
    <n v="1160"/>
    <n v="445"/>
    <m/>
    <s v="11/04/2029"/>
    <s v="EM DIAS"/>
    <n v="2108"/>
    <b v="0"/>
    <s v="ABR"/>
    <n v="2029"/>
    <s v="ATIVO"/>
    <s v="11011"/>
    <n v="17001"/>
    <s v="VIVO"/>
    <n v="2025"/>
    <n v="802.5"/>
  </r>
  <r>
    <x v="503"/>
    <s v="MOBI"/>
    <s v="LEVE"/>
    <n v="2025"/>
    <s v="LOCALIZA"/>
    <s v="ES"/>
    <s v="SUDESTE"/>
    <x v="364"/>
    <x v="21"/>
    <s v="R$ 2.108,00"/>
    <n v="580.12"/>
    <n v="811.00000000000011"/>
    <n v="716.4"/>
    <m/>
    <s v="16/04/2029"/>
    <s v="EM DIAS"/>
    <n v="2108"/>
    <b v="0"/>
    <s v="ABR"/>
    <n v="2029"/>
    <s v="ATIVO"/>
    <s v="11011"/>
    <n v="18001"/>
    <s v="VIVO"/>
    <n v="2107.52"/>
    <n v="763.7"/>
  </r>
  <r>
    <x v="504"/>
    <s v="MOBI"/>
    <s v="LEVE"/>
    <n v="2025"/>
    <s v="LOCALIZA"/>
    <s v="DF"/>
    <s v="CENTRO OESTE"/>
    <x v="365"/>
    <x v="21"/>
    <s v="R$ 2.108,00"/>
    <n v="406"/>
    <n v="1016"/>
    <n v="494.78999999999996"/>
    <m/>
    <s v="11/04/2029"/>
    <s v="EM DIAS"/>
    <n v="2108"/>
    <b v="0"/>
    <s v="ABR"/>
    <n v="2029"/>
    <s v="ATIVO"/>
    <s v="11011"/>
    <n v="17001"/>
    <s v="VIVO"/>
    <n v="1916.79"/>
    <n v="755.39499999999998"/>
  </r>
  <r>
    <x v="505"/>
    <s v="MOBI"/>
    <s v="LEVE"/>
    <n v="2025"/>
    <s v="LOCALIZA"/>
    <s v="DF"/>
    <s v="CENTRO OESTE"/>
    <x v="366"/>
    <x v="21"/>
    <s v="R$ 2.108,00"/>
    <n v="493"/>
    <n v="1365.68"/>
    <n v="620"/>
    <m/>
    <s v="16/04/2029"/>
    <s v="EM DIAS"/>
    <n v="2108"/>
    <b v="0"/>
    <s v="ABR"/>
    <n v="2029"/>
    <s v="ATIVO"/>
    <s v="11011"/>
    <n v="17001"/>
    <s v="VIVO"/>
    <n v="2478.6800000000003"/>
    <n v="992.84"/>
  </r>
  <r>
    <x v="506"/>
    <s v="MOBI"/>
    <s v="LEVE"/>
    <n v="2025"/>
    <s v="LOCALIZA"/>
    <s v="MS"/>
    <s v="CENTRO OESTE"/>
    <x v="367"/>
    <x v="12"/>
    <s v="R$ 2.108,00"/>
    <n v="1500.15"/>
    <n v="1612.1599999999999"/>
    <n v="628.46"/>
    <m/>
    <s v="16/04/2029"/>
    <s v="EM DIAS"/>
    <n v="2108"/>
    <b v="0"/>
    <s v="ABR"/>
    <n v="2029"/>
    <s v="ATIVO"/>
    <s v="11021"/>
    <n v="22020"/>
    <s v="VIVO"/>
    <n v="3740.77"/>
    <n v="1120.31"/>
  </r>
  <r>
    <x v="507"/>
    <s v="MOBI"/>
    <s v="LEVE"/>
    <n v="2025"/>
    <s v="LOCALIZA"/>
    <s v="DF"/>
    <s v="CENTRO OESTE"/>
    <x v="258"/>
    <x v="10"/>
    <s v="R$ 2.108,00"/>
    <n v="1233"/>
    <n v="1183"/>
    <n v="0"/>
    <m/>
    <s v="16/04/2029"/>
    <s v="EM DIAS"/>
    <n v="2108"/>
    <b v="0"/>
    <s v="ABR"/>
    <n v="2029"/>
    <s v="PATIO"/>
    <s v="11011"/>
    <n v="17001"/>
    <s v="VIVO"/>
    <n v="2416"/>
    <n v="591.5"/>
  </r>
  <r>
    <x v="508"/>
    <s v="FIORINO"/>
    <s v="UTILITARIO"/>
    <n v="2025"/>
    <s v="LOCALIZA"/>
    <s v="PR"/>
    <s v="SUL"/>
    <x v="368"/>
    <x v="55"/>
    <s v="R$ 2.995,00"/>
    <n v="3513.01"/>
    <n v="3415.43"/>
    <n v="1508.1"/>
    <m/>
    <s v="22/04/2029"/>
    <s v="EM DIAS"/>
    <n v="2995"/>
    <b v="0"/>
    <s v="ABR"/>
    <n v="2029"/>
    <s v="ATIVO"/>
    <s v="17071"/>
    <n v="26009"/>
    <s v="LIGGA"/>
    <n v="8436.5400000000009"/>
    <n v="2461.7649999999999"/>
  </r>
  <r>
    <x v="509"/>
    <s v="FIORINO"/>
    <s v="UTILITARIO"/>
    <n v="2025"/>
    <s v="LOCALIZA"/>
    <s v="PR"/>
    <s v="SUL"/>
    <x v="369"/>
    <x v="64"/>
    <s v="R$ 2.995,00"/>
    <n v="3087.5700000000006"/>
    <n v="3146.7400000000002"/>
    <n v="1728.06"/>
    <m/>
    <s v="22/04/2029"/>
    <s v="EM DIAS"/>
    <n v="2995"/>
    <b v="0"/>
    <s v="ABR"/>
    <n v="2029"/>
    <s v="ATIVO"/>
    <s v="17071"/>
    <n v="26009"/>
    <s v="LIGGA"/>
    <n v="7962.3700000000008"/>
    <n v="2437.4"/>
  </r>
  <r>
    <x v="510"/>
    <s v="FIORINO"/>
    <s v="UTILITARIO"/>
    <n v="2025"/>
    <s v="LOCALIZA"/>
    <s v="PR"/>
    <s v="SUL"/>
    <x v="370"/>
    <x v="56"/>
    <s v="R$ 2.995,00"/>
    <n v="2293.16"/>
    <n v="3260.14"/>
    <n v="1790.06"/>
    <m/>
    <s v="22/04/2029"/>
    <s v="EM DIAS"/>
    <n v="2995"/>
    <b v="0"/>
    <s v="ABR"/>
    <n v="2029"/>
    <s v="ATIVO"/>
    <s v="17071"/>
    <n v="26005"/>
    <s v="LIGGA"/>
    <n v="7343.3599999999988"/>
    <n v="2525.1"/>
  </r>
  <r>
    <x v="511"/>
    <s v="S10"/>
    <s v="4X4"/>
    <n v="2015"/>
    <s v="PARTICULAR"/>
    <s v="RS"/>
    <s v="SUL"/>
    <x v="371"/>
    <x v="4"/>
    <s v="R$ 2.791,80"/>
    <n v="4159.4699999999993"/>
    <n v="2100"/>
    <n v="0"/>
    <m/>
    <s v="01/01/2030"/>
    <s v="EM DIAS"/>
    <n v="2791.8"/>
    <b v="0"/>
    <s v="JAN"/>
    <n v="2030"/>
    <s v="ATIVO"/>
    <s v="12081"/>
    <n v="31006"/>
    <s v="TIM MOVEL"/>
    <n v="6259.4699999999993"/>
    <n v="1050"/>
  </r>
  <r>
    <x v="512"/>
    <s v="FIORINO"/>
    <s v="UTILITARIO"/>
    <n v="2025"/>
    <s v="LOCALIZA"/>
    <s v="SP"/>
    <s v="SUDESTE"/>
    <x v="372"/>
    <x v="60"/>
    <s v="R$ 2.995,00"/>
    <n v="1551.81"/>
    <n v="610"/>
    <n v="865"/>
    <m/>
    <s v="16/04/2029"/>
    <s v="EM DIAS"/>
    <n v="2995"/>
    <b v="0"/>
    <s v="ABR"/>
    <n v="2029"/>
    <s v="ATIVO"/>
    <s v="11021"/>
    <n v="35001"/>
    <s v="VIVO"/>
    <n v="3026.81"/>
    <n v="737.5"/>
  </r>
  <r>
    <x v="513"/>
    <s v="FIORINO"/>
    <s v="UTILITARIO"/>
    <n v="2025"/>
    <s v="LOCALIZA"/>
    <s v="PR"/>
    <s v="SUL"/>
    <x v="373"/>
    <x v="56"/>
    <s v="R$ 2.995,00"/>
    <n v="4036.4800000000005"/>
    <n v="3673.69"/>
    <n v="1439.08"/>
    <m/>
    <s v="10/04/2029"/>
    <s v="EM DIAS"/>
    <n v="2995"/>
    <b v="0"/>
    <s v="ABR"/>
    <n v="2029"/>
    <s v="ATIVO"/>
    <s v="12071"/>
    <n v="26196"/>
    <s v="TIM MOVEL"/>
    <n v="9149.25"/>
    <n v="2556.3850000000002"/>
  </r>
  <r>
    <x v="514"/>
    <s v="FIORINO"/>
    <s v="UTILITARIO"/>
    <n v="2025"/>
    <s v="LOCALIZA"/>
    <s v="SP"/>
    <s v="SUDESTE"/>
    <x v="374"/>
    <x v="57"/>
    <s v="R$ 2.995,00"/>
    <n v="709.51"/>
    <n v="1031.54"/>
    <n v="936.5200000000001"/>
    <m/>
    <s v="14/04/2029"/>
    <s v="EM DIAS"/>
    <n v="2995"/>
    <b v="0"/>
    <s v="ABR"/>
    <n v="2029"/>
    <s v="ATIVO"/>
    <s v="11031"/>
    <n v="35001"/>
    <s v="VIVO"/>
    <n v="2677.57"/>
    <n v="984.03"/>
  </r>
  <r>
    <x v="515"/>
    <s v="VERSA"/>
    <s v="LEVE"/>
    <n v="2020"/>
    <s v="PARTICULAR"/>
    <s v="PR"/>
    <s v="SUL"/>
    <x v="375"/>
    <x v="9"/>
    <s v="R$ 972,00"/>
    <n v="1589.82"/>
    <n v="1892.7600000000002"/>
    <n v="988.73"/>
    <m/>
    <s v="01/01/2030"/>
    <s v="EM DIAS"/>
    <n v="972"/>
    <b v="0"/>
    <s v="JAN"/>
    <n v="2030"/>
    <s v="ATIVO"/>
    <s v="17075"/>
    <n v="26009"/>
    <s v="LIGGA"/>
    <n v="4471.3099999999995"/>
    <n v="1440.7450000000001"/>
  </r>
  <r>
    <x v="516"/>
    <s v="FIORINO"/>
    <s v="UTILITARIO"/>
    <n v="2025"/>
    <s v="LOCALIZA"/>
    <s v="SP"/>
    <s v="SUDESTE"/>
    <x v="376"/>
    <x v="65"/>
    <s v="R$ 2.995,00"/>
    <n v="790"/>
    <n v="940"/>
    <n v="335"/>
    <m/>
    <s v="14/04/2029"/>
    <s v="EM DIAS"/>
    <n v="2995"/>
    <b v="0"/>
    <s v="ABR"/>
    <n v="2029"/>
    <s v="ATIVO"/>
    <s v="11021"/>
    <n v="35001"/>
    <s v="VIVO"/>
    <n v="2065"/>
    <n v="637.5"/>
  </r>
  <r>
    <x v="517"/>
    <s v="HB20"/>
    <s v="LEVE"/>
    <n v="2010"/>
    <s v="PARTICULAR"/>
    <s v="DF"/>
    <s v="CENTRO OESTE"/>
    <x v="377"/>
    <x v="19"/>
    <s v="R$ 2.000,00"/>
    <n v="899.05"/>
    <n v="1045.8800000000001"/>
    <n v="489.35"/>
    <m/>
    <s v="01/01/2030"/>
    <s v="EM DIAS"/>
    <n v="2000"/>
    <b v="0"/>
    <s v="JAN"/>
    <n v="2030"/>
    <s v="ATIVO"/>
    <s v="11015"/>
    <n v="17001"/>
    <s v="VIVO"/>
    <n v="2434.2800000000002"/>
    <n v="767.61500000000001"/>
  </r>
  <r>
    <x v="518"/>
    <s v="FIORINO"/>
    <s v="UTILITARIO"/>
    <n v="2025"/>
    <s v="LOCALIZA"/>
    <s v="SP"/>
    <s v="SUDESTE"/>
    <x v="378"/>
    <x v="51"/>
    <s v="R$ 2.995,00"/>
    <n v="590"/>
    <n v="1370"/>
    <n v="750"/>
    <m/>
    <s v="14/04/2029"/>
    <s v="EM DIAS"/>
    <n v="2995"/>
    <b v="0"/>
    <s v="ABR"/>
    <n v="2029"/>
    <s v="ATIVO"/>
    <s v="11021"/>
    <n v="35001"/>
    <s v="VIVO"/>
    <n v="2710"/>
    <n v="1060"/>
  </r>
  <r>
    <x v="519"/>
    <s v="FIORINO"/>
    <s v="UTILITARIO"/>
    <n v="2025"/>
    <s v="LOCALIZA"/>
    <s v="GO"/>
    <s v="CENTRO OESTE"/>
    <x v="379"/>
    <x v="60"/>
    <s v="R$ 2.995,00"/>
    <n v="1101.79"/>
    <n v="2990.1099999999992"/>
    <n v="1332.82"/>
    <m/>
    <s v="11/04/2029"/>
    <s v="EM DIAS"/>
    <n v="2995"/>
    <b v="0"/>
    <s v="ABR"/>
    <n v="2029"/>
    <s v="ATIVO"/>
    <s v="11021"/>
    <n v="19124"/>
    <s v="VIVO"/>
    <n v="5424.7199999999993"/>
    <n v="2161.4649999999997"/>
  </r>
  <r>
    <x v="520"/>
    <s v="FIORINO"/>
    <s v="UTILITARIO"/>
    <n v="2025"/>
    <s v="LOCALIZA"/>
    <s v="PR"/>
    <s v="SUL"/>
    <x v="380"/>
    <x v="2"/>
    <s v="R$ 2.995,00"/>
    <n v="1975.3500000000001"/>
    <n v="2024.3000000000002"/>
    <n v="1033.82"/>
    <m/>
    <s v="10/04/2029"/>
    <s v="EM DIAS"/>
    <n v="2995"/>
    <b v="0"/>
    <s v="ABR"/>
    <n v="2029"/>
    <s v="ATIVO"/>
    <s v="12081"/>
    <n v="26001"/>
    <s v="TIM MOVEL"/>
    <n v="5033.47"/>
    <n v="1529.06"/>
  </r>
  <r>
    <x v="521"/>
    <s v="FIORINO"/>
    <s v="UTILITARIO"/>
    <n v="2025"/>
    <s v="LOCALIZA"/>
    <s v="RS"/>
    <s v="SUL"/>
    <x v="381"/>
    <x v="60"/>
    <s v="R$ 2.995,00"/>
    <n v="1860.48"/>
    <n v="1830.71"/>
    <n v="1200"/>
    <m/>
    <s v="10/04/2029"/>
    <s v="EM DIAS"/>
    <n v="2995"/>
    <b v="0"/>
    <s v="ABR"/>
    <n v="2029"/>
    <s v="ATIVO"/>
    <s v="11031"/>
    <n v="31001"/>
    <s v="VIVO"/>
    <n v="4891.1900000000005"/>
    <n v="1515.355"/>
  </r>
  <r>
    <x v="522"/>
    <s v="FIORINO"/>
    <s v="UTILITARIO"/>
    <n v="2025"/>
    <s v="LOCALIZA"/>
    <s v="SP"/>
    <s v="SUDESTE"/>
    <x v="382"/>
    <x v="65"/>
    <s v="R$ 2.995,00"/>
    <n v="1267.5399999999997"/>
    <n v="1914.21"/>
    <n v="754.41000000000008"/>
    <m/>
    <s v="10/04/2029"/>
    <s v="EM DIAS"/>
    <n v="2995"/>
    <b v="0"/>
    <s v="ABR"/>
    <n v="2029"/>
    <s v="ATIVO"/>
    <s v="11031"/>
    <n v="35001"/>
    <s v="VIVO"/>
    <n v="3936.16"/>
    <n v="1334.31"/>
  </r>
  <r>
    <x v="523"/>
    <s v="FIORINO"/>
    <s v="UTILITARIO"/>
    <n v="2025"/>
    <s v="LOCALIZA"/>
    <s v="SP"/>
    <s v="SUDESTE"/>
    <x v="0"/>
    <x v="0"/>
    <s v="R$ 2.995,00"/>
    <n v="1630"/>
    <n v="1355"/>
    <n v="706"/>
    <m/>
    <s v="08/05/2029"/>
    <s v="EM DIAS"/>
    <n v="2995"/>
    <b v="0"/>
    <s v="MAI"/>
    <n v="2029"/>
    <s v="MANUTENÇÃO"/>
    <s v=""/>
    <n v="0"/>
    <n v="0"/>
    <n v="3691"/>
    <n v="1030.5"/>
  </r>
  <r>
    <x v="524"/>
    <s v="FIORINO"/>
    <s v="UTILITARIO"/>
    <n v="2025"/>
    <s v="LOCALIZA"/>
    <s v="PR"/>
    <s v="SUL"/>
    <x v="383"/>
    <x v="2"/>
    <s v="R$ 2.995,00"/>
    <n v="1937.4900000000002"/>
    <n v="1027.3999999999999"/>
    <n v="271.02"/>
    <m/>
    <s v="16/04/2029"/>
    <s v="EM DIAS"/>
    <n v="2995"/>
    <b v="0"/>
    <s v="ABR"/>
    <n v="2029"/>
    <s v="ATIVO"/>
    <s v="12081"/>
    <n v="26001"/>
    <s v="TIM MOVEL"/>
    <n v="3235.9100000000003"/>
    <n v="649.20999999999992"/>
  </r>
  <r>
    <x v="525"/>
    <s v="MOBI"/>
    <s v="LEVE"/>
    <n v="2025"/>
    <s v="LOCALIZA"/>
    <s v="BA"/>
    <s v="NORDESTE"/>
    <x v="384"/>
    <x v="19"/>
    <s v="R$ 2.108,00"/>
    <n v="920"/>
    <n v="1020"/>
    <n v="590"/>
    <m/>
    <s v="16/04/2029"/>
    <s v="EM DIAS"/>
    <n v="2108"/>
    <b v="0"/>
    <s v="ABR"/>
    <n v="2029"/>
    <s v="ATIVO"/>
    <s v="14015"/>
    <n v="15001"/>
    <s v="I-SYSTEMS"/>
    <n v="2530"/>
    <n v="805"/>
  </r>
  <r>
    <x v="526"/>
    <s v="FIORINO"/>
    <s v="UTILITARIO"/>
    <n v="2025"/>
    <s v="LOCALIZA"/>
    <s v="SP"/>
    <s v="SUDESTE"/>
    <x v="385"/>
    <x v="51"/>
    <s v="R$ 2.995,00"/>
    <n v="1448.44"/>
    <n v="1828.04"/>
    <n v="973.3"/>
    <m/>
    <s v="10/04/2029"/>
    <s v="EM DIAS"/>
    <n v="2995"/>
    <b v="0"/>
    <s v="ABR"/>
    <n v="2029"/>
    <s v="ATIVO"/>
    <s v="11021"/>
    <n v="35001"/>
    <s v="VIVO"/>
    <n v="4249.78"/>
    <n v="1400.67"/>
  </r>
  <r>
    <x v="527"/>
    <s v="FIORINO"/>
    <s v="UTILITARIO"/>
    <n v="2025"/>
    <s v="LOCALIZA"/>
    <s v="PR"/>
    <s v="SUL"/>
    <x v="386"/>
    <x v="66"/>
    <s v="R$ 2.995,00"/>
    <n v="3821.8"/>
    <n v="3977.8499999999995"/>
    <n v="1799.05"/>
    <m/>
    <s v="10/04/2029"/>
    <s v="EM DIAS"/>
    <n v="2995"/>
    <b v="0"/>
    <s v="ABR"/>
    <n v="2029"/>
    <s v="ATIVO"/>
    <s v="17071"/>
    <n v="26009"/>
    <s v="LIGGA"/>
    <n v="9598.6999999999989"/>
    <n v="2888.45"/>
  </r>
  <r>
    <x v="528"/>
    <s v="FIORINO"/>
    <s v="UTILITARIO"/>
    <n v="2025"/>
    <s v="LOCALIZA"/>
    <s v="PR"/>
    <s v="SUL"/>
    <x v="387"/>
    <x v="64"/>
    <s v="R$ 2.995,00"/>
    <n v="3215.54"/>
    <n v="4681.53"/>
    <n v="1898.0800000000002"/>
    <m/>
    <s v="10/04/2029"/>
    <s v="EM DIAS"/>
    <n v="2995"/>
    <b v="0"/>
    <s v="ABR"/>
    <n v="2029"/>
    <s v="ATIVO"/>
    <s v="17071"/>
    <n v="26003"/>
    <s v="LIGGA"/>
    <n v="9795.15"/>
    <n v="3289.8049999999998"/>
  </r>
  <r>
    <x v="529"/>
    <s v="FIORINO"/>
    <s v="UTILITARIO"/>
    <n v="2025"/>
    <s v="LOCALIZA"/>
    <s v="PR"/>
    <s v="SUL"/>
    <x v="388"/>
    <x v="1"/>
    <s v="R$ 2.995,00"/>
    <n v="2759.6699999999996"/>
    <n v="2234.6499999999996"/>
    <n v="1164.3499999999999"/>
    <m/>
    <s v="11/04/2029"/>
    <s v="EM DIAS"/>
    <n v="2995"/>
    <b v="0"/>
    <s v="ABR"/>
    <n v="2029"/>
    <s v="ATIVO"/>
    <s v="12081"/>
    <n v="26002"/>
    <s v="TIM MOVEL"/>
    <n v="6158.67"/>
    <n v="1699.4999999999998"/>
  </r>
  <r>
    <x v="530"/>
    <s v="FIORINO"/>
    <s v="UTILITARIO"/>
    <n v="2025"/>
    <s v="LOCALIZA"/>
    <s v="PR"/>
    <s v="SUL"/>
    <x v="389"/>
    <x v="66"/>
    <s v="R$ 2.995,00"/>
    <n v="2073.37"/>
    <n v="2994.2499999999995"/>
    <n v="1527.37"/>
    <m/>
    <s v="11/04/2029"/>
    <s v="EM DIAS"/>
    <n v="2995"/>
    <b v="0"/>
    <s v="ABR"/>
    <n v="2029"/>
    <s v="ATIVO"/>
    <s v="17071"/>
    <n v="26006"/>
    <s v="LIGGA"/>
    <n v="6594.9899999999989"/>
    <n v="2260.8099999999995"/>
  </r>
  <r>
    <x v="531"/>
    <s v="CRONOS"/>
    <s v="LEVE"/>
    <n v="2017"/>
    <s v="PARTICULAR"/>
    <s v="GO"/>
    <s v="CENTRO OESTE"/>
    <x v="390"/>
    <x v="21"/>
    <s v="R$ 1.550,00"/>
    <n v="1280"/>
    <n v="1490"/>
    <n v="680"/>
    <m/>
    <s v="01/01/2030"/>
    <s v="EM DIAS"/>
    <n v="1390.86"/>
    <b v="0"/>
    <s v="JAN"/>
    <n v="2030"/>
    <s v="ATIVO"/>
    <s v="11015"/>
    <n v="19019"/>
    <s v="VIVO"/>
    <n v="3450"/>
    <n v="1085"/>
  </r>
  <r>
    <x v="532"/>
    <s v="MOBI"/>
    <s v="LEVE"/>
    <n v="2025"/>
    <s v="LOCALIZA"/>
    <s v="ES"/>
    <s v="SUDESTE"/>
    <x v="391"/>
    <x v="21"/>
    <s v="R$ 2.108,00"/>
    <n v="1180.07"/>
    <n v="949.90000000000009"/>
    <n v="592.03"/>
    <m/>
    <s v="02/04/2029"/>
    <s v="EM DIAS"/>
    <n v="2108"/>
    <b v="0"/>
    <s v="ABR"/>
    <n v="2029"/>
    <s v="ATIVO"/>
    <s v="11011"/>
    <n v="18001"/>
    <s v="VIVO"/>
    <n v="2722"/>
    <n v="770.96500000000003"/>
  </r>
  <r>
    <x v="533"/>
    <s v="MOBI"/>
    <s v="LEVE"/>
    <n v="2025"/>
    <s v="LOCALIZA"/>
    <s v="DF"/>
    <s v="CENTRO OESTE"/>
    <x v="392"/>
    <x v="67"/>
    <s v="R$ 2.108,00"/>
    <n v="950"/>
    <n v="260.11"/>
    <n v="500.36"/>
    <m/>
    <s v="02/04/2029"/>
    <s v="EM DIAS"/>
    <n v="2108"/>
    <b v="0"/>
    <s v="ABR"/>
    <n v="2029"/>
    <s v="ATIVO"/>
    <s v="12075"/>
    <n v="17001"/>
    <s v="TIM"/>
    <n v="1710.4700000000003"/>
    <n v="380.23500000000001"/>
  </r>
  <r>
    <x v="534"/>
    <s v="MOBI"/>
    <s v="LEVE"/>
    <n v="2025"/>
    <s v="LOCALIZA"/>
    <s v="GO"/>
    <s v="CENTRO OESTE"/>
    <x v="0"/>
    <x v="0"/>
    <s v="R$ 2.108,00"/>
    <n v="1753.4"/>
    <n v="294.53999999999996"/>
    <n v="0"/>
    <m/>
    <s v="01/04/2029"/>
    <s v="EM DIAS"/>
    <n v="2108"/>
    <b v="0"/>
    <s v="ABR"/>
    <n v="2029"/>
    <s v="ATIVO"/>
    <s v=""/>
    <n v="0"/>
    <n v="0"/>
    <n v="2047.94"/>
    <n v="147.26999999999998"/>
  </r>
  <r>
    <x v="535"/>
    <s v="MOBI"/>
    <s v="LEVE"/>
    <n v="2025"/>
    <s v="LOCALIZA"/>
    <s v="GO"/>
    <s v="CENTRO OESTE"/>
    <x v="393"/>
    <x v="21"/>
    <s v="R$ 2.108,00"/>
    <n v="1420"/>
    <n v="1462.3"/>
    <n v="756.69"/>
    <m/>
    <s v="01/04/2029"/>
    <s v="EM DIAS"/>
    <n v="2108"/>
    <b v="0"/>
    <s v="ABR"/>
    <n v="2029"/>
    <s v="ATIVO"/>
    <s v="11011"/>
    <n v="19019"/>
    <s v="VIVO"/>
    <n v="3638.9900000000002"/>
    <n v="1109.4949999999999"/>
  </r>
  <r>
    <x v="536"/>
    <s v="MOBI"/>
    <s v="LEVE"/>
    <n v="2025"/>
    <s v="LOCALIZA"/>
    <s v="GO"/>
    <s v="CENTRO OESTE"/>
    <x v="394"/>
    <x v="21"/>
    <s v="R$ 2.108,00"/>
    <n v="1360"/>
    <n v="1530"/>
    <n v="920"/>
    <m/>
    <s v="01/04/2029"/>
    <s v="EM DIAS"/>
    <n v="2108"/>
    <b v="0"/>
    <s v="ABR"/>
    <n v="2029"/>
    <s v="ATIVO"/>
    <s v="11011"/>
    <n v="19125"/>
    <s v="VIVO"/>
    <n v="3810"/>
    <n v="1225"/>
  </r>
  <r>
    <x v="537"/>
    <s v="MOBI"/>
    <s v="LEVE"/>
    <n v="2025"/>
    <s v="LOCALIZA"/>
    <s v="SP"/>
    <s v="SUDESTE"/>
    <x v="395"/>
    <x v="60"/>
    <s v="R$ 2.108,00"/>
    <n v="895.15"/>
    <n v="1520"/>
    <n v="756"/>
    <m/>
    <s v="02/04/2029"/>
    <s v="EM DIAS"/>
    <n v="2108"/>
    <b v="0"/>
    <s v="ABR"/>
    <n v="2029"/>
    <s v="ATIVO"/>
    <s v="11021"/>
    <n v="35001"/>
    <s v="VIVO"/>
    <n v="3171.15"/>
    <n v="1138"/>
  </r>
  <r>
    <x v="538"/>
    <s v="MOBI"/>
    <s v="LEVE"/>
    <n v="2025"/>
    <s v="LOCALIZA"/>
    <s v="SP"/>
    <s v="SUDESTE"/>
    <x v="396"/>
    <x v="60"/>
    <s v="R$ 2.108,00"/>
    <n v="2130.1899999999996"/>
    <n v="2665.73"/>
    <n v="1049.4099999999999"/>
    <m/>
    <s v="03/04/2029"/>
    <s v="EM DIAS"/>
    <n v="2108"/>
    <b v="0"/>
    <s v="ABR"/>
    <n v="2029"/>
    <s v="ATIVO"/>
    <s v="11021"/>
    <n v="35001"/>
    <s v="VIVO"/>
    <n v="5845.33"/>
    <n v="1857.57"/>
  </r>
  <r>
    <x v="539"/>
    <s v="MOBI"/>
    <s v="LEVE"/>
    <n v="2025"/>
    <s v="LOCALIZA"/>
    <s v="SP"/>
    <s v="SUDESTE"/>
    <x v="397"/>
    <x v="57"/>
    <s v="R$ 2.103,00"/>
    <n v="1357.04"/>
    <n v="1642.1000000000001"/>
    <n v="757.4"/>
    <m/>
    <s v="01/04/2029"/>
    <s v="EM DIAS"/>
    <n v="2103"/>
    <b v="0"/>
    <s v="ABR"/>
    <n v="2029"/>
    <s v="ATIVO"/>
    <s v="11011"/>
    <n v="35001"/>
    <s v="VIVO"/>
    <n v="3756.5400000000004"/>
    <n v="1199.75"/>
  </r>
  <r>
    <x v="540"/>
    <s v="ONIX"/>
    <s v="LEVE"/>
    <n v="2025"/>
    <s v="LOCALIZA"/>
    <s v="MG"/>
    <s v="SUDESTE"/>
    <x v="398"/>
    <x v="68"/>
    <s v="R$ 3.043,00"/>
    <n v="893.14"/>
    <n v="1572.6"/>
    <n v="0"/>
    <m/>
    <s v="28/03/2029"/>
    <s v="EM DIAS"/>
    <n v="3043"/>
    <b v="0"/>
    <s v="MAR"/>
    <n v="2029"/>
    <s v="ATIVO"/>
    <s v="99538"/>
    <n v="23845"/>
    <s v="ADMINISTRATIVO"/>
    <n v="2465.7399999999998"/>
    <n v="786.3"/>
  </r>
  <r>
    <x v="541"/>
    <s v="VOYAGE"/>
    <s v="LEVE"/>
    <n v="2019"/>
    <s v="PARTICULAR"/>
    <s v="GO"/>
    <s v="CENTRO OESTE"/>
    <x v="399"/>
    <x v="21"/>
    <s v="R$ 1.550,00"/>
    <n v="680"/>
    <n v="2310"/>
    <n v="838.1"/>
    <m/>
    <s v="01/01/2030"/>
    <s v="EM DIAS"/>
    <n v="1390.86"/>
    <b v="0"/>
    <s v="JAN"/>
    <n v="2030"/>
    <s v="ATIVO"/>
    <s v="11011"/>
    <n v="19019"/>
    <s v="VIVO"/>
    <n v="3828.1"/>
    <n v="1574.05"/>
  </r>
  <r>
    <x v="542"/>
    <s v="SAVEIRO"/>
    <s v="UTILITARIO"/>
    <n v="2009"/>
    <s v="PARTICULAR"/>
    <s v="MS"/>
    <s v="CENTRO OESTE"/>
    <x v="400"/>
    <x v="59"/>
    <s v="R$ 1.600,00"/>
    <n v="1270"/>
    <n v="1712.06"/>
    <n v="660"/>
    <m/>
    <s v="01/01/2030"/>
    <s v="EM DIAS"/>
    <n v="1600"/>
    <b v="0"/>
    <s v="JAN"/>
    <n v="2030"/>
    <s v="ATIVO"/>
    <s v="11021"/>
    <n v="22020"/>
    <s v="VIVO"/>
    <n v="3642.06"/>
    <n v="1186.03"/>
  </r>
  <r>
    <x v="543"/>
    <s v="COROLLA"/>
    <s v="LEVE"/>
    <n v="2022"/>
    <s v="PARTICULAR"/>
    <s v="DF"/>
    <s v="CENTRO OESTE"/>
    <x v="401"/>
    <x v="39"/>
    <s v="R$ 2.000,00"/>
    <n v="518.15"/>
    <n v="707.29"/>
    <n v="294.14"/>
    <m/>
    <s v="01/01/2030"/>
    <s v="EM DIAS"/>
    <n v="2000"/>
    <b v="0"/>
    <s v="JAN"/>
    <n v="2030"/>
    <s v="ATIVO"/>
    <s v="11015"/>
    <n v="17001"/>
    <s v="VIVO"/>
    <n v="1519.58"/>
    <n v="500.71499999999997"/>
  </r>
  <r>
    <x v="544"/>
    <s v="MONTANA"/>
    <s v="UTILITARIO"/>
    <n v="2014"/>
    <s v="PARTICULAR"/>
    <s v="SC"/>
    <s v="SUL"/>
    <x v="402"/>
    <x v="3"/>
    <s v="R$ 1.561,29"/>
    <n v="631.89"/>
    <n v="786.77"/>
    <n v="0"/>
    <m/>
    <s v="01/01/2030"/>
    <s v="EM DIAS"/>
    <n v="1561.29"/>
    <b v="0"/>
    <s v="JAN"/>
    <n v="2030"/>
    <s v="ATIVO"/>
    <s v="12081"/>
    <n v="34029"/>
    <s v="TIM MOVEL"/>
    <n v="1418.6599999999999"/>
    <n v="393.38499999999999"/>
  </r>
  <r>
    <x v="545"/>
    <s v="ETIOS"/>
    <s v="LEVE"/>
    <n v="2017"/>
    <s v="PARTICULAR"/>
    <s v="MG"/>
    <s v="SUDESTE"/>
    <x v="403"/>
    <x v="39"/>
    <s v="R$ 2.000,00"/>
    <n v="1248.7"/>
    <n v="1915.6"/>
    <n v="511.93999999999994"/>
    <m/>
    <s v="01/01/2030"/>
    <s v="EM DIAS"/>
    <n v="2000"/>
    <b v="0"/>
    <s v="JAN"/>
    <n v="2030"/>
    <s v="ATIVO"/>
    <s v="11015"/>
    <n v="23066"/>
    <s v="VIVO"/>
    <n v="3676.2400000000002"/>
    <n v="1213.77"/>
  </r>
  <r>
    <x v="546"/>
    <s v="MOBI"/>
    <s v="LEVE"/>
    <n v="2025"/>
    <s v="LOCALIZA"/>
    <s v="SP"/>
    <s v="SUDESTE"/>
    <x v="404"/>
    <x v="57"/>
    <s v="R$ 2.134,00"/>
    <n v="1292.9299999999998"/>
    <n v="1681.6699999999998"/>
    <n v="997.66"/>
    <m/>
    <s v="18/02/2029"/>
    <s v="EM DIAS"/>
    <n v="2134"/>
    <b v="0"/>
    <s v="FEV"/>
    <n v="2029"/>
    <s v="ATIVO"/>
    <s v="11011"/>
    <n v="35001"/>
    <s v="VIVO"/>
    <n v="3972.2599999999993"/>
    <n v="1339.665"/>
  </r>
  <r>
    <x v="547"/>
    <s v="MOBI"/>
    <s v="LEVE"/>
    <n v="2025"/>
    <s v="PARTICULAR"/>
    <s v="AM"/>
    <s v="NORTE"/>
    <x v="405"/>
    <x v="37"/>
    <s v="R$ 850,00"/>
    <n v="821.81"/>
    <n v="1101.3699999999999"/>
    <n v="460"/>
    <m/>
    <s v="01/01/2030"/>
    <s v="EM DIAS"/>
    <n v="850"/>
    <b v="0"/>
    <s v="JAN"/>
    <n v="2030"/>
    <s v="ATIVO"/>
    <s v="99568"/>
    <n v="14001"/>
    <s v="ADMINISTRATIVO"/>
    <n v="2383.1799999999998"/>
    <n v="780.68499999999995"/>
  </r>
  <r>
    <x v="548"/>
    <s v="ECOSPORT"/>
    <s v="SUV"/>
    <n v="2009"/>
    <s v="PARTICULAR"/>
    <s v="AM"/>
    <s v="NORTE"/>
    <x v="406"/>
    <x v="69"/>
    <s v="R$ 850,00"/>
    <n v="919.12"/>
    <n v="329.99"/>
    <n v="589.99"/>
    <m/>
    <s v="01/01/2030"/>
    <s v="EM DIAS"/>
    <n v="850"/>
    <b v="0"/>
    <s v="JAN"/>
    <n v="2030"/>
    <s v="ATIVO"/>
    <s v="99678"/>
    <n v="14001"/>
    <s v="ADMINISTRATIVO"/>
    <n v="1839.1000000000001"/>
    <n v="459.99"/>
  </r>
  <r>
    <x v="549"/>
    <s v="HB20"/>
    <s v="LEVE"/>
    <n v="2025"/>
    <s v="PARTICULAR"/>
    <s v="DF"/>
    <s v="CENTRO OESTE"/>
    <x v="407"/>
    <x v="21"/>
    <s v="R$ 1.500,00"/>
    <n v="1123"/>
    <n v="1266"/>
    <n v="630"/>
    <m/>
    <s v="01/01/2030"/>
    <s v="EM DIAS"/>
    <n v="1390.86"/>
    <b v="0"/>
    <s v="JAN"/>
    <n v="2030"/>
    <s v="ATIVO"/>
    <s v="11011"/>
    <n v="17001"/>
    <s v="VIVO"/>
    <n v="3019"/>
    <n v="948"/>
  </r>
  <r>
    <x v="550"/>
    <s v="MOBI"/>
    <s v="LEVE"/>
    <n v="2025"/>
    <s v="LOCALIZA"/>
    <s v="ES"/>
    <s v="SUDESTE"/>
    <x v="408"/>
    <x v="21"/>
    <s v="R$ 2.194,00"/>
    <n v="1050.21"/>
    <n v="1099.2"/>
    <n v="445.64"/>
    <m/>
    <s v="17/02/2029"/>
    <s v="EM DIAS"/>
    <n v="2194"/>
    <b v="0"/>
    <s v="FEV"/>
    <n v="2029"/>
    <s v="ATIVO"/>
    <s v="11011"/>
    <n v="18001"/>
    <s v="VIVO"/>
    <n v="2595.0499999999997"/>
    <n v="772.42000000000007"/>
  </r>
  <r>
    <x v="551"/>
    <s v="SAVEIRO"/>
    <s v="UTILITARIO"/>
    <n v="2025"/>
    <s v="LOCALIZA"/>
    <s v="SC"/>
    <s v="SUL"/>
    <x v="409"/>
    <x v="2"/>
    <s v="R$ 2.467,00"/>
    <n v="2943.97"/>
    <n v="1760"/>
    <n v="1729.95"/>
    <m/>
    <s v="21/03/2029"/>
    <s v="EM DIAS"/>
    <n v="2467"/>
    <b v="0"/>
    <s v="MAR"/>
    <n v="2029"/>
    <s v="ATIVO"/>
    <s v="12081"/>
    <n v="34089"/>
    <s v="TIM MOVEL"/>
    <n v="6433.9199999999992"/>
    <n v="1744.9749999999999"/>
  </r>
  <r>
    <x v="552"/>
    <s v="SAVEIRO"/>
    <s v="UTILITARIO"/>
    <n v="2025"/>
    <s v="LOCALIZA"/>
    <s v="SP"/>
    <s v="SUDESTE"/>
    <x v="410"/>
    <x v="65"/>
    <s v="R$ 2.467,00"/>
    <n v="1095.6300000000001"/>
    <n v="1814.3300000000002"/>
    <n v="652.43000000000006"/>
    <m/>
    <s v="11/02/2029"/>
    <s v="EM DIAS"/>
    <n v="2467"/>
    <b v="0"/>
    <s v="FEV"/>
    <n v="2029"/>
    <s v="ATIVO"/>
    <s v="11031"/>
    <n v="35001"/>
    <s v="VIVO"/>
    <n v="3562.3900000000003"/>
    <n v="1233.3800000000001"/>
  </r>
  <r>
    <x v="553"/>
    <s v="SAVEIRO"/>
    <s v="UTILITARIO"/>
    <n v="2025"/>
    <s v="LOCALIZA"/>
    <s v="SP"/>
    <s v="SUDESTE"/>
    <x v="411"/>
    <x v="61"/>
    <s v="R$ 2.467,00"/>
    <n v="1727.6100000000001"/>
    <n v="1952.6999999999998"/>
    <n v="1093.74"/>
    <m/>
    <s v="21/03/2029"/>
    <s v="EM DIAS"/>
    <n v="2467"/>
    <b v="0"/>
    <s v="MAR"/>
    <n v="2029"/>
    <s v="ATIVO"/>
    <s v="11021"/>
    <n v="35001"/>
    <s v="VIVO"/>
    <n v="4774.05"/>
    <n v="1523.2199999999998"/>
  </r>
  <r>
    <x v="554"/>
    <s v="MOBI"/>
    <s v="LEVE"/>
    <n v="2025"/>
    <s v="LOCALIZA"/>
    <s v="ES"/>
    <s v="SUDESTE"/>
    <x v="412"/>
    <x v="21"/>
    <s v="R$ 2.194,00"/>
    <n v="249.51"/>
    <n v="427.48"/>
    <n v="1108.72"/>
    <m/>
    <s v="19/02/2029"/>
    <s v="EM DIAS"/>
    <n v="2194"/>
    <b v="0"/>
    <s v="FEV"/>
    <n v="2029"/>
    <s v="ATIVO"/>
    <s v="11011"/>
    <n v="18001"/>
    <s v="VIVO"/>
    <n v="1785.71"/>
    <n v="768.1"/>
  </r>
  <r>
    <x v="555"/>
    <s v="MOBI"/>
    <s v="LEVE"/>
    <n v="2025"/>
    <s v="LOCALIZA"/>
    <s v="SP"/>
    <s v="SUDESTE"/>
    <x v="413"/>
    <x v="61"/>
    <s v="R$ 2.194,00"/>
    <n v="1626.1999999999998"/>
    <n v="1592.3100000000002"/>
    <n v="921.29000000000008"/>
    <m/>
    <s v="17/02/2029"/>
    <s v="EM DIAS"/>
    <n v="2194"/>
    <b v="0"/>
    <s v="FEV"/>
    <n v="2029"/>
    <s v="ATIVO"/>
    <s v="11021"/>
    <n v="35001"/>
    <s v="VIVO"/>
    <n v="4139.8"/>
    <n v="1256.8000000000002"/>
  </r>
  <r>
    <x v="556"/>
    <s v="MOBI"/>
    <s v="LEVE"/>
    <n v="2025"/>
    <s v="LOCALIZA"/>
    <s v="SP"/>
    <s v="SUDESTE"/>
    <x v="414"/>
    <x v="41"/>
    <s v="R$ 2.194,00"/>
    <n v="1654.09"/>
    <n v="1698.38"/>
    <n v="886"/>
    <m/>
    <s v="20/02/2029"/>
    <s v="EM DIAS"/>
    <n v="2194"/>
    <b v="0"/>
    <s v="FEV"/>
    <n v="2029"/>
    <s v="ATIVO"/>
    <s v="11021"/>
    <n v="35001"/>
    <s v="VIVO"/>
    <n v="4238.47"/>
    <n v="1292.19"/>
  </r>
  <r>
    <x v="557"/>
    <s v="MOBI"/>
    <s v="LEVE"/>
    <n v="2025"/>
    <s v="LOCALIZA"/>
    <s v="ES"/>
    <s v="SUDESTE"/>
    <x v="415"/>
    <x v="70"/>
    <s v="R$ 2.194,00"/>
    <n v="619.94000000000005"/>
    <n v="1039.95"/>
    <n v="519.58000000000004"/>
    <m/>
    <s v="14/02/2029"/>
    <s v="EM DIAS"/>
    <n v="2194"/>
    <b v="0"/>
    <s v="FEV"/>
    <n v="2029"/>
    <s v="ATIVO"/>
    <s v="11021"/>
    <n v="18001"/>
    <s v="VIVO"/>
    <n v="2179.4700000000003"/>
    <n v="779.7650000000001"/>
  </r>
  <r>
    <x v="558"/>
    <s v="MOBI"/>
    <s v="LEVE"/>
    <n v="2025"/>
    <s v="LOCALIZA"/>
    <s v="ES"/>
    <s v="SUDESTE"/>
    <x v="416"/>
    <x v="21"/>
    <s v="R$ 2.194,00"/>
    <n v="720.48"/>
    <n v="986.97"/>
    <n v="452.32000000000005"/>
    <m/>
    <s v="12/02/2029"/>
    <s v="EM DIAS"/>
    <n v="2194"/>
    <b v="0"/>
    <s v="FEV"/>
    <n v="2029"/>
    <s v="ATIVO"/>
    <s v="11011"/>
    <n v="18001"/>
    <s v="VIVO"/>
    <n v="2159.77"/>
    <n v="719.64499999999998"/>
  </r>
  <r>
    <x v="559"/>
    <s v="MOBI"/>
    <s v="LEVE"/>
    <n v="2025"/>
    <s v="LOCALIZA"/>
    <s v="ES"/>
    <s v="SUDESTE"/>
    <x v="417"/>
    <x v="21"/>
    <s v="R$ 2.194,00"/>
    <n v="1163.7"/>
    <n v="1226.7099999999998"/>
    <n v="736.29"/>
    <m/>
    <s v="25/02/2029"/>
    <s v="EM DIAS"/>
    <n v="2194"/>
    <b v="0"/>
    <s v="FEV"/>
    <n v="2029"/>
    <s v="ATIVO"/>
    <s v="11011"/>
    <n v="18001"/>
    <s v="VIVO"/>
    <n v="3126.7"/>
    <n v="981.49999999999989"/>
  </r>
  <r>
    <x v="560"/>
    <s v="MOBI"/>
    <s v="LEVE"/>
    <n v="2025"/>
    <s v="LOCALIZA"/>
    <s v="ES"/>
    <s v="SUDESTE"/>
    <x v="418"/>
    <x v="21"/>
    <s v="R$ 2.194,00"/>
    <n v="1538.17"/>
    <n v="1548.2299999999998"/>
    <n v="649.54"/>
    <m/>
    <s v="18/02/2029"/>
    <s v="EM DIAS"/>
    <n v="2194"/>
    <b v="0"/>
    <s v="FEV"/>
    <n v="2029"/>
    <s v="ATIVO"/>
    <s v="11011"/>
    <n v="18001"/>
    <s v="VIVO"/>
    <n v="3735.9399999999996"/>
    <n v="1098.8849999999998"/>
  </r>
  <r>
    <x v="561"/>
    <s v="MOBI"/>
    <s v="LEVE"/>
    <n v="2025"/>
    <s v="LOCALIZA"/>
    <s v="SP"/>
    <s v="SUDESTE"/>
    <x v="419"/>
    <x v="57"/>
    <s v="R$ 2.194,00"/>
    <n v="929.22"/>
    <n v="1036.69"/>
    <n v="429.96000000000004"/>
    <m/>
    <s v="21/02/2029"/>
    <s v="EM DIAS"/>
    <n v="2194"/>
    <b v="0"/>
    <s v="FEV"/>
    <n v="2029"/>
    <s v="ATIVO"/>
    <s v="11011"/>
    <n v="35001"/>
    <s v="VIVO"/>
    <n v="2395.87"/>
    <n v="733.32500000000005"/>
  </r>
  <r>
    <x v="562"/>
    <s v="MOBI"/>
    <s v="LEVE"/>
    <n v="2025"/>
    <s v="LOCALIZA"/>
    <s v="SP"/>
    <s v="SUDESTE"/>
    <x v="420"/>
    <x v="57"/>
    <s v="R$ 2.194,00"/>
    <n v="1015"/>
    <n v="1100.45"/>
    <n v="419"/>
    <m/>
    <s v="21/02/2029"/>
    <s v="EM DIAS"/>
    <n v="2194"/>
    <b v="0"/>
    <s v="FEV"/>
    <n v="2029"/>
    <s v="ATIVO"/>
    <s v="14011"/>
    <n v="35001"/>
    <s v="I-SYSTEMS"/>
    <n v="2534.4499999999998"/>
    <n v="759.72500000000002"/>
  </r>
  <r>
    <x v="563"/>
    <s v="MOBI"/>
    <s v="LEVE"/>
    <n v="2025"/>
    <s v="LOCALIZA"/>
    <s v="SP"/>
    <s v="SUDESTE"/>
    <x v="421"/>
    <x v="57"/>
    <s v="R$ 2.194,00"/>
    <n v="876.33999999999992"/>
    <n v="469.64"/>
    <n v="415.65"/>
    <m/>
    <s v="21/02/2029"/>
    <s v="EM DIAS"/>
    <n v="2194"/>
    <b v="0"/>
    <s v="FEV"/>
    <n v="2029"/>
    <s v="ATIVO"/>
    <s v="11011"/>
    <n v="35001"/>
    <s v="VIVO"/>
    <n v="1761.63"/>
    <n v="442.64499999999998"/>
  </r>
  <r>
    <x v="564"/>
    <s v="MOBI"/>
    <s v="LEVE"/>
    <n v="2025"/>
    <s v="LOCALIZA"/>
    <s v="SP"/>
    <s v="SUDESTE"/>
    <x v="422"/>
    <x v="57"/>
    <s v="R$ 2.194,00"/>
    <n v="1291"/>
    <n v="1375"/>
    <n v="600"/>
    <m/>
    <s v="18/02/2029"/>
    <s v="EM DIAS"/>
    <n v="2194"/>
    <b v="0"/>
    <s v="FEV"/>
    <n v="2029"/>
    <s v="ATIVO"/>
    <s v="14011"/>
    <n v="35001"/>
    <s v="I-SYSTEMS"/>
    <n v="3266"/>
    <n v="987.5"/>
  </r>
  <r>
    <x v="565"/>
    <s v="MOBI"/>
    <s v="LEVE"/>
    <n v="2025"/>
    <s v="LOCALIZA"/>
    <s v="SP"/>
    <s v="SUDESTE"/>
    <x v="423"/>
    <x v="57"/>
    <s v="R$ 2.194,00"/>
    <n v="643.34"/>
    <n v="1183.7"/>
    <n v="679.09"/>
    <m/>
    <s v="21/02/2029"/>
    <s v="EM DIAS"/>
    <n v="2194"/>
    <b v="0"/>
    <s v="FEV"/>
    <n v="2029"/>
    <s v="ATIVO"/>
    <s v="14011"/>
    <n v="35001"/>
    <s v="I-SYSTEMS"/>
    <n v="2506.13"/>
    <n v="931.39499999999998"/>
  </r>
  <r>
    <x v="566"/>
    <s v="MOBI"/>
    <s v="LEVE"/>
    <n v="2025"/>
    <s v="LOCALIZA"/>
    <s v="SP"/>
    <s v="SUDESTE"/>
    <x v="424"/>
    <x v="57"/>
    <s v="R$ 2.194,00"/>
    <n v="712.85"/>
    <n v="1013.5"/>
    <n v="493.70000000000005"/>
    <m/>
    <s v="21/02/2029"/>
    <s v="EM DIAS"/>
    <n v="2194"/>
    <b v="0"/>
    <s v="FEV"/>
    <n v="2029"/>
    <s v="ATIVO"/>
    <s v="11011"/>
    <n v="35001"/>
    <s v="VIVO"/>
    <n v="2220.0500000000002"/>
    <n v="753.6"/>
  </r>
  <r>
    <x v="567"/>
    <s v="MOBI"/>
    <s v="LEVE"/>
    <n v="2025"/>
    <s v="LOCALIZA"/>
    <s v="GO"/>
    <s v="CENTRO OESTE"/>
    <x v="425"/>
    <x v="60"/>
    <s v="R$ 2.194,00"/>
    <n v="1288.45"/>
    <n v="1267.5"/>
    <n v="722.36"/>
    <m/>
    <s v="21/02/2029"/>
    <s v="EM DIAS"/>
    <n v="2194"/>
    <b v="0"/>
    <s v="FEV"/>
    <n v="2029"/>
    <s v="ATIVO"/>
    <s v="11021"/>
    <n v="19019"/>
    <s v="VIVO"/>
    <n v="3278.31"/>
    <n v="994.93000000000006"/>
  </r>
  <r>
    <x v="568"/>
    <s v="AMAROK"/>
    <s v="4X4"/>
    <n v="2019"/>
    <s v="PARTICULAR"/>
    <s v="PR"/>
    <s v="SUL"/>
    <x v="426"/>
    <x v="62"/>
    <s v="R$ 972,00"/>
    <n v="1078.43"/>
    <n v="720"/>
    <n v="480"/>
    <m/>
    <s v="01/01/2030"/>
    <s v="EM DIAS"/>
    <n v="972"/>
    <b v="0"/>
    <s v="JAN"/>
    <n v="2030"/>
    <s v="ATIVO"/>
    <s v="12085"/>
    <n v="26009"/>
    <s v="TIM MOVEL"/>
    <n v="2278.4300000000003"/>
    <n v="600"/>
  </r>
  <r>
    <x v="569"/>
    <s v="MOBI"/>
    <s v="LEVE"/>
    <n v="2025"/>
    <s v="LOCALIZA"/>
    <s v="DF"/>
    <s v="CENTRO OESTE"/>
    <x v="427"/>
    <x v="67"/>
    <s v="R$ 2.194,00"/>
    <n v="1253.57"/>
    <n v="1308"/>
    <n v="300"/>
    <m/>
    <s v="14/02/2029"/>
    <s v="EM DIAS"/>
    <n v="2194"/>
    <b v="0"/>
    <s v="FEV"/>
    <n v="2029"/>
    <s v="ATIVO"/>
    <s v="11025"/>
    <n v="17001"/>
    <s v="VIVO"/>
    <n v="2861.5699999999997"/>
    <n v="804"/>
  </r>
  <r>
    <x v="570"/>
    <s v="MOBI"/>
    <s v="LEVE"/>
    <n v="2025"/>
    <s v="LOCALIZA"/>
    <s v="PR"/>
    <s v="SUL"/>
    <x v="428"/>
    <x v="9"/>
    <s v="R$ 2.194,00"/>
    <n v="178.92"/>
    <n v="183.6"/>
    <n v="535.42999999999995"/>
    <m/>
    <s v="18/02/2029"/>
    <s v="EM DIAS"/>
    <n v="2194"/>
    <b v="0"/>
    <s v="FEV"/>
    <n v="2029"/>
    <s v="ATIVO"/>
    <s v="12075"/>
    <n v="26001"/>
    <s v="TIM"/>
    <n v="897.94999999999993"/>
    <n v="359.51499999999999"/>
  </r>
  <r>
    <x v="571"/>
    <s v="MOBI"/>
    <s v="LEVE"/>
    <n v="2025"/>
    <s v="LOCALIZA"/>
    <s v="MG"/>
    <s v="SUDESTE"/>
    <x v="429"/>
    <x v="43"/>
    <s v="R$ 2.194,00"/>
    <n v="1801.4900000000002"/>
    <n v="866.23"/>
    <n v="1023.9"/>
    <m/>
    <s v="13/02/2029"/>
    <s v="EM DIAS"/>
    <n v="2194"/>
    <b v="0"/>
    <s v="FEV"/>
    <n v="2029"/>
    <s v="ATIVO"/>
    <s v="11015"/>
    <n v="23846"/>
    <s v="VIVO"/>
    <n v="3691.6200000000003"/>
    <n v="945.06500000000005"/>
  </r>
  <r>
    <x v="572"/>
    <s v="MOBI"/>
    <s v="LEVE"/>
    <n v="2025"/>
    <s v="LOCALIZA"/>
    <s v="ES"/>
    <s v="SUDESTE"/>
    <x v="430"/>
    <x v="21"/>
    <s v="R$ 2.194,00"/>
    <n v="594.86"/>
    <n v="775.37999999999988"/>
    <n v="543.37"/>
    <m/>
    <s v="12/02/2029"/>
    <s v="EM DIAS"/>
    <n v="2194"/>
    <b v="0"/>
    <s v="FEV"/>
    <n v="2029"/>
    <s v="ATIVO"/>
    <s v="11011"/>
    <n v="18001"/>
    <s v="VIVO"/>
    <n v="1913.6099999999997"/>
    <n v="659.375"/>
  </r>
  <r>
    <x v="573"/>
    <s v="VOYAGE"/>
    <s v="LEVE"/>
    <n v="2022"/>
    <s v="PARTICULAR"/>
    <s v="GO"/>
    <s v="CENTRO OESTE"/>
    <x v="431"/>
    <x v="21"/>
    <s v="R$ 1.553,56"/>
    <n v="1845.04"/>
    <n v="1410"/>
    <n v="785.97"/>
    <m/>
    <s v="01/01/2030"/>
    <s v="EM DIAS"/>
    <n v="1553.56"/>
    <b v="0"/>
    <s v="JAN"/>
    <n v="2030"/>
    <s v="ATIVO"/>
    <s v="11011"/>
    <n v="19093"/>
    <s v="VIVO"/>
    <n v="4041.01"/>
    <n v="1097.9850000000001"/>
  </r>
  <r>
    <x v="574"/>
    <s v="FOCUS"/>
    <s v="LEVE"/>
    <n v="2012"/>
    <s v="PARTICULAR"/>
    <s v="RS"/>
    <s v="SUL"/>
    <x v="432"/>
    <x v="18"/>
    <s v="R$ 1.005,05"/>
    <n v="391.07"/>
    <n v="1011.8900000000001"/>
    <n v="863.13000000000011"/>
    <m/>
    <s v="01/01/2030"/>
    <s v="EM DIAS"/>
    <n v="949.21"/>
    <b v="0"/>
    <s v="JAN"/>
    <n v="2030"/>
    <s v="ATIVO"/>
    <s v="12085"/>
    <n v="31001"/>
    <s v="TIM MOVEL"/>
    <n v="2266.09"/>
    <n v="937.5100000000001"/>
  </r>
  <r>
    <x v="575"/>
    <s v="MOBI"/>
    <s v="LEVE"/>
    <n v="2025"/>
    <s v="LOCALIZA"/>
    <s v="BA"/>
    <s v="NORDESTE"/>
    <x v="433"/>
    <x v="71"/>
    <s v="R$ 2.194,00"/>
    <n v="1109.3800000000001"/>
    <n v="1273.22"/>
    <n v="680.09999999999991"/>
    <m/>
    <s v="13/02/2029"/>
    <s v="EM DIAS"/>
    <n v="2194"/>
    <b v="0"/>
    <s v="FEV"/>
    <n v="2029"/>
    <s v="ATIVO"/>
    <s v="14011"/>
    <n v="15001"/>
    <s v="I-SYSTEMS"/>
    <n v="3062.7000000000003"/>
    <n v="976.66"/>
  </r>
  <r>
    <x v="576"/>
    <s v="SAVEIRO"/>
    <s v="UTILITARIO"/>
    <n v="2025"/>
    <s v="LOCALIZA"/>
    <s v="SP"/>
    <s v="SUDESTE"/>
    <x v="434"/>
    <x v="10"/>
    <s v="R$ 2.467,00"/>
    <n v="1554.74"/>
    <n v="841.51"/>
    <n v="1735.3600000000001"/>
    <m/>
    <s v="11/02/2029"/>
    <s v="EM DIAS"/>
    <n v="2467"/>
    <b v="0"/>
    <s v="FEV"/>
    <n v="2029"/>
    <s v="PATIO"/>
    <s v="99628"/>
    <n v="35001"/>
    <s v="ADMINISTRATIVO"/>
    <n v="4131.6100000000006"/>
    <n v="1288.4349999999999"/>
  </r>
  <r>
    <x v="577"/>
    <s v="MOBI"/>
    <s v="LEVE"/>
    <n v="2025"/>
    <s v="LOCALIZA"/>
    <s v="BA"/>
    <s v="NORDESTE"/>
    <x v="435"/>
    <x v="71"/>
    <s v="R$ 1.824,00"/>
    <n v="1040"/>
    <n v="1270"/>
    <n v="620"/>
    <m/>
    <s v="11/02/2029"/>
    <s v="EM DIAS"/>
    <n v="1824"/>
    <b v="0"/>
    <s v="FEV"/>
    <n v="2029"/>
    <s v="ATIVO"/>
    <s v="14011"/>
    <n v="15001"/>
    <s v="I-SYSTEMS"/>
    <n v="2930"/>
    <n v="945"/>
  </r>
  <r>
    <x v="578"/>
    <s v="ONIX"/>
    <s v="LEVE"/>
    <n v="2024"/>
    <s v="PARTICULAR"/>
    <s v="DF"/>
    <s v="CENTRO OESTE"/>
    <x v="436"/>
    <x v="21"/>
    <s v="R$ 1.500,00"/>
    <n v="862.14"/>
    <n v="860"/>
    <n v="430"/>
    <m/>
    <s v="01/01/2030"/>
    <s v="EM DIAS"/>
    <n v="1390.98"/>
    <b v="0"/>
    <s v="JAN"/>
    <n v="2030"/>
    <s v="ATIVO"/>
    <s v="11011"/>
    <n v="17001"/>
    <s v="VIVO"/>
    <n v="2152.14"/>
    <n v="645"/>
  </r>
  <r>
    <x v="579"/>
    <s v="KICKS"/>
    <s v="SUV"/>
    <n v="2022"/>
    <s v="PARTICULAR"/>
    <s v="DF"/>
    <s v="CENTRO OESTE"/>
    <x v="437"/>
    <x v="69"/>
    <s v="R$ 1.500,00"/>
    <n v="150"/>
    <n v="750"/>
    <n v="600"/>
    <m/>
    <s v="01/01/2030"/>
    <s v="EM DIAS"/>
    <n v="1390.98"/>
    <b v="0"/>
    <s v="JAN"/>
    <n v="2030"/>
    <s v="ATIVO"/>
    <s v="99678"/>
    <n v="17001"/>
    <s v="ADMINISTRATIVO"/>
    <n v="1500"/>
    <n v="675"/>
  </r>
  <r>
    <x v="580"/>
    <s v="MOBI"/>
    <s v="LEVE"/>
    <n v="2025"/>
    <s v="LOCALIZA"/>
    <s v="SP"/>
    <s v="SUDESTE"/>
    <x v="438"/>
    <x v="57"/>
    <s v="R$ 1.824,00"/>
    <n v="1038"/>
    <n v="1005"/>
    <n v="569.97"/>
    <m/>
    <s v="05/11/2028"/>
    <s v="EM DIAS"/>
    <n v="1933.72"/>
    <b v="0"/>
    <s v="NOV"/>
    <n v="2028"/>
    <s v="ATIVO"/>
    <s v="14011"/>
    <n v="35001"/>
    <s v="I-SYSTEMS"/>
    <n v="2612.9700000000003"/>
    <n v="787.48500000000001"/>
  </r>
  <r>
    <x v="581"/>
    <s v="SAVEIRO"/>
    <s v="UTILITARIO"/>
    <n v="2025"/>
    <s v="LOCALIZA"/>
    <s v="BA"/>
    <s v="NORDESTE"/>
    <x v="439"/>
    <x v="41"/>
    <s v="R$ 2.467,00"/>
    <n v="1148.08"/>
    <n v="1749.8200000000002"/>
    <n v="934.11"/>
    <m/>
    <s v="21/01/2029"/>
    <s v="EM DIAS"/>
    <n v="2467"/>
    <b v="0"/>
    <s v="JAN"/>
    <n v="2029"/>
    <s v="ATIVO"/>
    <s v="14021"/>
    <n v="15001"/>
    <s v="I-SYSTEMS"/>
    <n v="3832.01"/>
    <n v="1341.9650000000001"/>
  </r>
  <r>
    <x v="582"/>
    <s v="MOBI"/>
    <s v="LEVE"/>
    <n v="2025"/>
    <s v="LOCALIZA"/>
    <s v="AM"/>
    <s v="NORTE"/>
    <x v="440"/>
    <x v="9"/>
    <s v="R$ 1.953,00"/>
    <n v="1159.9099999999999"/>
    <n v="1534.44"/>
    <n v="639.51"/>
    <m/>
    <s v="15/01/2029"/>
    <s v="EM DIAS"/>
    <n v="1953"/>
    <b v="0"/>
    <s v="JAN"/>
    <n v="2029"/>
    <s v="ATIVO"/>
    <s v="11025"/>
    <n v="14001"/>
    <s v="VIVO"/>
    <n v="3333.8599999999997"/>
    <n v="1086.9749999999999"/>
  </r>
  <r>
    <x v="583"/>
    <s v="ARGO"/>
    <s v="LEVE"/>
    <n v="2025"/>
    <s v="PARTICULAR"/>
    <s v="DF"/>
    <s v="CENTRO OESTE"/>
    <x v="441"/>
    <x v="19"/>
    <s v="R$ 2.000,00"/>
    <n v="1123"/>
    <n v="420"/>
    <n v="560"/>
    <m/>
    <s v="01/01/2030"/>
    <s v="EM DIAS"/>
    <n v="2000"/>
    <b v="0"/>
    <s v="JAN"/>
    <n v="2030"/>
    <s v="ATIVO"/>
    <s v="11015"/>
    <n v="17001"/>
    <s v="VIVO"/>
    <n v="2103"/>
    <n v="490"/>
  </r>
  <r>
    <x v="584"/>
    <s v="CRONOS"/>
    <s v="LEVE"/>
    <n v="2025"/>
    <s v="LOCALIZA"/>
    <s v="SP"/>
    <s v="SUDESTE"/>
    <x v="442"/>
    <x v="72"/>
    <s v="R$ 2.497,00"/>
    <n v="1173.99"/>
    <n v="1329.9699999999998"/>
    <n v="840.24"/>
    <m/>
    <s v="22/01/2029"/>
    <s v="EM DIAS"/>
    <n v="2497"/>
    <b v="0"/>
    <s v="JAN"/>
    <n v="2029"/>
    <s v="ATIVO"/>
    <s v="99928"/>
    <n v="35001"/>
    <s v="ADMINISTRATIVO"/>
    <n v="3344.2"/>
    <n v="1085.105"/>
  </r>
  <r>
    <x v="585"/>
    <s v="FIORINO"/>
    <s v="UTILITARIO"/>
    <n v="2025"/>
    <s v="LOCALIZA"/>
    <s v="AM"/>
    <s v="NORTE"/>
    <x v="443"/>
    <x v="10"/>
    <s v="R$ 2.847,00"/>
    <n v="884.41999999999985"/>
    <n v="753.2"/>
    <n v="570.02"/>
    <m/>
    <s v="15/01/2029"/>
    <s v="EM DIAS"/>
    <n v="2847"/>
    <b v="0"/>
    <s v="JAN"/>
    <n v="2029"/>
    <s v="ATIVO"/>
    <s v="99628"/>
    <n v="14001"/>
    <s v="ADMINISTRATIVO"/>
    <n v="2207.64"/>
    <n v="661.61"/>
  </r>
  <r>
    <x v="586"/>
    <s v="MASTER FURGAO"/>
    <s v="VAN"/>
    <n v="2025"/>
    <s v="LOCALIZA"/>
    <s v="MT"/>
    <s v="CENTRO OESTE"/>
    <x v="444"/>
    <x v="20"/>
    <s v="R$ 5.985,00"/>
    <n v="5235.99"/>
    <n v="5574.8"/>
    <n v="3847.14"/>
    <m/>
    <s v="03/01/2028"/>
    <s v="EM DIAS"/>
    <n v="5985"/>
    <b v="0"/>
    <s v="JAN"/>
    <n v="2028"/>
    <s v="ATIVO"/>
    <s v="99568"/>
    <n v="21057"/>
    <s v="ADMINISTRATIVO"/>
    <n v="14657.93"/>
    <n v="4710.97"/>
  </r>
  <r>
    <x v="587"/>
    <s v="CRONOS"/>
    <s v="LEVE"/>
    <n v="2025"/>
    <s v="LOCALIZA"/>
    <s v="MS"/>
    <s v="CENTRO OESTE"/>
    <x v="445"/>
    <x v="39"/>
    <s v="R$ 2.400,00"/>
    <n v="2734.4399999999996"/>
    <n v="3520.54"/>
    <n v="1563.67"/>
    <m/>
    <s v="23/12/2028"/>
    <s v="EM DIAS"/>
    <n v="2400"/>
    <b v="0"/>
    <s v="DEZ"/>
    <n v="2028"/>
    <s v="ATIVO"/>
    <s v="11011"/>
    <n v="22076"/>
    <s v="VIVO"/>
    <n v="7818.65"/>
    <n v="2542.105"/>
  </r>
  <r>
    <x v="588"/>
    <s v="SAVEIRO"/>
    <s v="UTILITARIO"/>
    <n v="2025"/>
    <s v="LOCALIZA"/>
    <s v="SP"/>
    <s v="SUDESTE"/>
    <x v="446"/>
    <x v="10"/>
    <s v="R$ 2.467,00"/>
    <n v="923.43999999999994"/>
    <n v="2260.54"/>
    <n v="1435.94"/>
    <m/>
    <s v="12/12/2028"/>
    <s v="EM DIAS"/>
    <n v="2467"/>
    <b v="0"/>
    <s v="DEZ"/>
    <n v="2028"/>
    <s v="ATIVO"/>
    <s v="99568"/>
    <n v="35001"/>
    <s v="ADMINISTRATIVO"/>
    <n v="4619.92"/>
    <n v="1848.24"/>
  </r>
  <r>
    <x v="589"/>
    <s v="HB20"/>
    <s v="LEVE"/>
    <n v="2023"/>
    <s v="PARTICULAR"/>
    <s v="SP"/>
    <s v="SUDESTE"/>
    <x v="447"/>
    <x v="73"/>
    <s v="R$ 2.000,00"/>
    <n v="1073.33"/>
    <n v="1151.94"/>
    <n v="1057.27"/>
    <m/>
    <s v="01/01/2030"/>
    <s v="EM DIAS"/>
    <n v="2000"/>
    <b v="0"/>
    <s v="JAN"/>
    <n v="2030"/>
    <s v="ATIVO"/>
    <s v="99538"/>
    <n v="35001"/>
    <s v="ADMINISTRATIVO"/>
    <n v="3282.54"/>
    <n v="1104.605"/>
  </r>
  <r>
    <x v="590"/>
    <s v="MOBI"/>
    <s v="LEVE"/>
    <n v="2025"/>
    <s v="LOCALIZA"/>
    <s v="AM"/>
    <s v="NORTE"/>
    <x v="448"/>
    <x v="21"/>
    <s v="R$ 1.953,00"/>
    <n v="1058.78"/>
    <n v="1279.97"/>
    <n v="310"/>
    <m/>
    <s v="18/12/2028"/>
    <s v="EM DIAS"/>
    <n v="1953"/>
    <b v="0"/>
    <s v="DEZ"/>
    <n v="2028"/>
    <s v="ATIVO"/>
    <s v="11011"/>
    <n v="14001"/>
    <s v="VIVO"/>
    <n v="2648.75"/>
    <n v="794.98500000000001"/>
  </r>
  <r>
    <x v="591"/>
    <s v="MOBI"/>
    <s v="LEVE"/>
    <n v="2025"/>
    <s v="LOCALIZA"/>
    <s v="AM"/>
    <s v="NORTE"/>
    <x v="449"/>
    <x v="21"/>
    <s v="R$ 1.953,00"/>
    <n v="1439.99"/>
    <n v="1666.26"/>
    <n v="693.26"/>
    <m/>
    <s v="19/12/2028"/>
    <s v="EM DIAS"/>
    <n v="1953"/>
    <b v="0"/>
    <s v="DEZ"/>
    <n v="2028"/>
    <s v="ATIVO"/>
    <s v="11011"/>
    <n v="14001"/>
    <s v="VIVO"/>
    <n v="3799.51"/>
    <n v="1179.76"/>
  </r>
  <r>
    <x v="592"/>
    <s v="MOBI"/>
    <s v="LEVE"/>
    <n v="2025"/>
    <s v="LOCALIZA"/>
    <s v="AM"/>
    <s v="NORTE"/>
    <x v="277"/>
    <x v="10"/>
    <s v="R$ 1.953,00"/>
    <n v="1368.82"/>
    <n v="770.01"/>
    <n v="589.99"/>
    <m/>
    <s v="18/12/2028"/>
    <s v="EM DIAS"/>
    <n v="1953"/>
    <b v="0"/>
    <s v="DEZ"/>
    <n v="2028"/>
    <s v="PATIO"/>
    <s v="11015"/>
    <n v="14001"/>
    <s v="VIVO"/>
    <n v="2728.8199999999997"/>
    <n v="680"/>
  </r>
  <r>
    <x v="593"/>
    <s v="MOBI"/>
    <s v="LEVE"/>
    <n v="2025"/>
    <s v="LOCALIZA"/>
    <s v="ES"/>
    <s v="SUDESTE"/>
    <x v="450"/>
    <x v="21"/>
    <s v="R$ 1.824,00"/>
    <n v="1010.8199999999999"/>
    <n v="1233.6000000000001"/>
    <n v="612.28"/>
    <m/>
    <s v="18/12/2028"/>
    <s v="EM DIAS"/>
    <n v="1824"/>
    <b v="0"/>
    <s v="DEZ"/>
    <n v="2028"/>
    <s v="ATIVO"/>
    <s v="11011"/>
    <n v="18001"/>
    <s v="VIVO"/>
    <n v="2856.7"/>
    <n v="922.94"/>
  </r>
  <r>
    <x v="594"/>
    <s v="MOBI"/>
    <s v="LEVE"/>
    <n v="2025"/>
    <s v="LOCALIZA"/>
    <s v="PA"/>
    <s v="NORTE"/>
    <x v="451"/>
    <x v="10"/>
    <s v="R$ 1.867,00"/>
    <n v="0"/>
    <n v="0"/>
    <n v="0"/>
    <m/>
    <s v="25/11/2028"/>
    <s v="EM DIAS"/>
    <n v="1972.21"/>
    <b v="0"/>
    <s v="NOV"/>
    <n v="2028"/>
    <s v="SINISTRO"/>
    <s v="11011"/>
    <n v="24009"/>
    <s v="VIVO"/>
    <n v="0"/>
    <n v="0"/>
  </r>
  <r>
    <x v="595"/>
    <s v="MOBI"/>
    <s v="LEVE"/>
    <n v="2025"/>
    <s v="LOCALIZA"/>
    <s v="PA"/>
    <s v="NORTE"/>
    <x v="210"/>
    <x v="10"/>
    <s v="R$ 1.867,00"/>
    <n v="1415.9699999999998"/>
    <n v="427.89"/>
    <n v="435.29999999999995"/>
    <m/>
    <s v="16/12/2028"/>
    <s v="EM DIAS"/>
    <n v="1867"/>
    <b v="0"/>
    <s v="DEZ"/>
    <n v="2028"/>
    <s v="RESERVADO"/>
    <s v="11011"/>
    <n v="24001"/>
    <s v="VIVO"/>
    <n v="2279.16"/>
    <n v="431.59499999999997"/>
  </r>
  <r>
    <x v="596"/>
    <s v="MOBI"/>
    <s v="LEVE"/>
    <n v="2025"/>
    <s v="LOCALIZA"/>
    <s v="PA"/>
    <s v="NORTE"/>
    <x v="452"/>
    <x v="74"/>
    <s v="R$ 1.867,00"/>
    <n v="1185.8600000000001"/>
    <n v="1416.2400000000002"/>
    <n v="858.15000000000009"/>
    <m/>
    <s v="13/12/2028"/>
    <s v="EM DIAS"/>
    <n v="1867"/>
    <b v="0"/>
    <s v="DEZ"/>
    <n v="2028"/>
    <s v="ATIVO"/>
    <s v="11011"/>
    <n v="24001"/>
    <s v="VIVO"/>
    <n v="3460.2500000000005"/>
    <n v="1137.1950000000002"/>
  </r>
  <r>
    <x v="597"/>
    <s v="MOBI"/>
    <s v="LEVE"/>
    <n v="2025"/>
    <s v="LOCALIZA"/>
    <s v="PA"/>
    <s v="NORTE"/>
    <x v="453"/>
    <x v="74"/>
    <s v="R$ 1.867,00"/>
    <n v="1170.96"/>
    <n v="1292.8500000000001"/>
    <n v="621.94000000000005"/>
    <m/>
    <s v="13/12/2028"/>
    <s v="EM DIAS"/>
    <n v="1867"/>
    <b v="0"/>
    <s v="DEZ"/>
    <n v="2028"/>
    <s v="ATIVO"/>
    <s v="11011"/>
    <n v="24001"/>
    <s v="VIVO"/>
    <n v="3085.7500000000005"/>
    <n v="957.3950000000001"/>
  </r>
  <r>
    <x v="598"/>
    <s v="MOBI"/>
    <s v="LEVE"/>
    <n v="2023"/>
    <s v="PARTICULAR"/>
    <s v="DF"/>
    <s v="CENTRO OESTE"/>
    <x v="454"/>
    <x v="40"/>
    <s v="R$ 2.000,00"/>
    <n v="1336.52"/>
    <n v="2443.94"/>
    <n v="2196.37"/>
    <m/>
    <s v="01/01/2030"/>
    <s v="EM DIAS"/>
    <n v="2000"/>
    <b v="0"/>
    <s v="JAN"/>
    <n v="2030"/>
    <s v="ATIVO"/>
    <s v="11035"/>
    <n v="17001"/>
    <s v="VIVO"/>
    <n v="5976.83"/>
    <n v="2320.1549999999997"/>
  </r>
  <r>
    <x v="599"/>
    <s v="MOBI"/>
    <s v="LEVE"/>
    <n v="2025"/>
    <s v="LOCALIZA"/>
    <s v="PA"/>
    <s v="NORTE"/>
    <x v="455"/>
    <x v="75"/>
    <s v="R$ 1.867,00"/>
    <n v="1229.5300000000002"/>
    <n v="864.92"/>
    <n v="651.04"/>
    <m/>
    <s v="11/12/2028"/>
    <s v="EM DIAS"/>
    <n v="1867"/>
    <b v="0"/>
    <s v="DEZ"/>
    <n v="2028"/>
    <s v="ATIVO"/>
    <s v="11011"/>
    <n v="24114"/>
    <s v="VIVO"/>
    <n v="2745.4900000000002"/>
    <n v="757.98"/>
  </r>
  <r>
    <x v="600"/>
    <s v="MOBI"/>
    <s v="LEVE"/>
    <n v="2025"/>
    <s v="LOCALIZA"/>
    <s v="ES"/>
    <s v="SUDESTE"/>
    <x v="456"/>
    <x v="21"/>
    <s v="R$ 1.824,00"/>
    <n v="1388.7"/>
    <n v="1576.33"/>
    <n v="679.99"/>
    <m/>
    <s v="05/11/2028"/>
    <s v="EM DIAS"/>
    <n v="1933.72"/>
    <b v="0"/>
    <s v="NOV"/>
    <n v="2028"/>
    <s v="ATIVO"/>
    <s v="11011"/>
    <n v="18001"/>
    <s v="VIVO"/>
    <n v="3645.0199999999995"/>
    <n v="1128.1599999999999"/>
  </r>
  <r>
    <x v="601"/>
    <s v="UP"/>
    <s v="LEVE"/>
    <n v="2020"/>
    <s v="PARTICULAR"/>
    <s v="MS"/>
    <s v="CENTRO OESTE"/>
    <x v="457"/>
    <x v="60"/>
    <s v="R$ 1.390,86"/>
    <n v="1418.46"/>
    <n v="1806.84"/>
    <n v="212"/>
    <m/>
    <s v="01/01/2030"/>
    <s v="EM DIAS"/>
    <n v="1390.86"/>
    <b v="0"/>
    <s v="JAN"/>
    <n v="2030"/>
    <s v="ATIVO"/>
    <s v="11021"/>
    <n v="22020"/>
    <s v="VIVO"/>
    <n v="3437.3"/>
    <n v="1009.42"/>
  </r>
  <r>
    <x v="602"/>
    <s v="MOBI"/>
    <s v="LEVE"/>
    <n v="2025"/>
    <s v="LOCALIZA"/>
    <s v="PA"/>
    <s v="NORTE"/>
    <x v="458"/>
    <x v="10"/>
    <s v="R$ 1.867,00"/>
    <s v=""/>
    <s v=""/>
    <s v=""/>
    <m/>
    <s v="29/11/2028"/>
    <s v="EM DIAS"/>
    <n v="1972.21"/>
    <b v="0"/>
    <s v="NOV"/>
    <n v="2028"/>
    <s v="ATIVO"/>
    <s v="15031"/>
    <n v="24026"/>
    <s v="FIBRASIL"/>
    <n v="0"/>
    <s v="-"/>
  </r>
  <r>
    <x v="603"/>
    <s v="MOBI"/>
    <s v="LEVE"/>
    <n v="2025"/>
    <s v="LOCALIZA"/>
    <s v="PA"/>
    <s v="NORTE"/>
    <x v="459"/>
    <x v="74"/>
    <s v="R$ 1.867,00"/>
    <n v="942.39"/>
    <n v="1667.7600000000002"/>
    <n v="736.03"/>
    <m/>
    <s v="22/11/2028"/>
    <s v="EM DIAS"/>
    <n v="1972.21"/>
    <b v="0"/>
    <s v="NOV"/>
    <n v="2028"/>
    <s v="ATIVO"/>
    <s v="11011"/>
    <n v="24114"/>
    <s v="VIVO"/>
    <n v="3346.1800000000003"/>
    <n v="1201.895"/>
  </r>
  <r>
    <x v="604"/>
    <s v="MOBI"/>
    <s v="LEVE"/>
    <n v="2025"/>
    <s v="LOCALIZA"/>
    <s v="PA"/>
    <s v="NORTE"/>
    <x v="460"/>
    <x v="75"/>
    <s v="R$ 1.867,00"/>
    <n v="1289.3600000000001"/>
    <n v="1465.2"/>
    <n v="785.17000000000007"/>
    <m/>
    <s v="26/11/2028"/>
    <s v="EM DIAS"/>
    <n v="1972.21"/>
    <b v="0"/>
    <s v="NOV"/>
    <n v="2028"/>
    <s v="ATIVO"/>
    <s v="11011"/>
    <n v="24114"/>
    <s v="VIVO"/>
    <n v="3539.7300000000005"/>
    <n v="1125.1849999999999"/>
  </r>
  <r>
    <x v="605"/>
    <s v="MOBI"/>
    <s v="LEVE"/>
    <n v="2025"/>
    <s v="LOCALIZA"/>
    <s v="PA"/>
    <s v="NORTE"/>
    <x v="461"/>
    <x v="74"/>
    <s v="R$ 1.867,00"/>
    <n v="647.13"/>
    <n v="693.31000000000006"/>
    <n v="437.24"/>
    <m/>
    <s v="26/11/2028"/>
    <s v="EM DIAS"/>
    <n v="1972.21"/>
    <b v="0"/>
    <s v="NOV"/>
    <n v="2028"/>
    <s v="ATIVO"/>
    <s v="11011"/>
    <n v="24001"/>
    <s v="VIVO"/>
    <n v="1777.68"/>
    <n v="565.27500000000009"/>
  </r>
  <r>
    <x v="606"/>
    <s v="MOBI"/>
    <s v="LEVE"/>
    <n v="2025"/>
    <s v="LOCALIZA"/>
    <s v="PA"/>
    <s v="NORTE"/>
    <x v="462"/>
    <x v="10"/>
    <s v="R$ 1.867,00"/>
    <s v=""/>
    <s v=""/>
    <s v=""/>
    <m/>
    <s v="25/11/2028"/>
    <s v="EM DIAS"/>
    <n v="1972.21"/>
    <b v="0"/>
    <s v="NOV"/>
    <n v="2028"/>
    <s v="ATIVO"/>
    <s v="11031"/>
    <n v="37133"/>
    <s v="VIVO"/>
    <n v="0"/>
    <s v="-"/>
  </r>
  <r>
    <x v="607"/>
    <s v="HR-V"/>
    <s v="SUV"/>
    <n v="2010"/>
    <s v="PARTICULAR"/>
    <s v="RS"/>
    <s v="SUL"/>
    <x v="463"/>
    <x v="15"/>
    <s v="R$ 949,21"/>
    <n v="1138.8399999999999"/>
    <n v="580"/>
    <n v="867.79"/>
    <m/>
    <s v="01/01/2030"/>
    <s v="EM DIAS"/>
    <n v="949.21"/>
    <b v="0"/>
    <s v="JAN"/>
    <n v="2030"/>
    <s v="ATIVO"/>
    <s v="12071"/>
    <n v="31001"/>
    <s v="TIM MOVEL"/>
    <n v="2586.63"/>
    <n v="723.89499999999998"/>
  </r>
  <r>
    <x v="608"/>
    <s v="MOBI"/>
    <s v="LEVE"/>
    <n v="2025"/>
    <s v="LOCALIZA"/>
    <s v="MG"/>
    <s v="SUDESTE"/>
    <x v="464"/>
    <x v="41"/>
    <s v="R$ 1.824,00"/>
    <n v="1031.6599999999999"/>
    <n v="1000"/>
    <n v="640"/>
    <m/>
    <s v="12/11/2028"/>
    <s v="EM DIAS"/>
    <n v="1924.51"/>
    <b v="0"/>
    <s v="NOV"/>
    <n v="2028"/>
    <s v="ATIVO"/>
    <s v="11011"/>
    <n v="23847"/>
    <s v="VIVO"/>
    <n v="2671.66"/>
    <n v="820"/>
  </r>
  <r>
    <x v="609"/>
    <s v="MOBI"/>
    <s v="LEVE"/>
    <n v="2024"/>
    <s v="LOCALIZA"/>
    <s v="PR"/>
    <s v="SUL"/>
    <x v="465"/>
    <x v="18"/>
    <s v="R$ 1.824,00"/>
    <n v="570.77"/>
    <n v="418.45000000000005"/>
    <n v="437.62"/>
    <m/>
    <s v="07/11/2028"/>
    <s v="EM DIAS"/>
    <n v="1924.51"/>
    <b v="0"/>
    <s v="NOV"/>
    <n v="2028"/>
    <s v="ATIVO"/>
    <s v="12085"/>
    <n v="26001"/>
    <s v="TIM MOVEL"/>
    <n v="1426.8400000000001"/>
    <n v="428.03500000000003"/>
  </r>
  <r>
    <x v="610"/>
    <s v="MOBI"/>
    <s v="LEVE"/>
    <n v="2025"/>
    <s v="LOCALIZA"/>
    <s v="SP"/>
    <s v="SUDESTE"/>
    <x v="466"/>
    <x v="57"/>
    <s v="R$ 1.824,00"/>
    <n v="1971.43"/>
    <n v="1385.1"/>
    <n v="839.68999999999994"/>
    <m/>
    <s v="30/10/2028"/>
    <s v="EM DIAS"/>
    <n v="1924.51"/>
    <b v="0"/>
    <s v="OUT"/>
    <n v="2028"/>
    <s v="ATIVO"/>
    <s v="11011"/>
    <n v="35001"/>
    <s v="VIVO"/>
    <n v="4196.2199999999993"/>
    <n v="1112.395"/>
  </r>
  <r>
    <x v="611"/>
    <s v="MOBI"/>
    <s v="LEVE"/>
    <n v="2025"/>
    <s v="LOCALIZA"/>
    <s v="SC"/>
    <s v="SUL"/>
    <x v="467"/>
    <x v="4"/>
    <s v="R$ 1.824,00"/>
    <n v="1678.29"/>
    <n v="1527.45"/>
    <n v="733.99"/>
    <m/>
    <s v="16/10/2028"/>
    <s v="EM DIAS"/>
    <n v="1924.51"/>
    <b v="0"/>
    <s v="OUT"/>
    <n v="2028"/>
    <s v="ATIVO"/>
    <s v="12081"/>
    <n v="34089"/>
    <s v="TIM MOVEL"/>
    <n v="3939.7299999999996"/>
    <n v="1130.72"/>
  </r>
  <r>
    <x v="612"/>
    <s v="MOBI"/>
    <s v="LEVE"/>
    <n v="2025"/>
    <s v="LOCALIZA"/>
    <s v="MG"/>
    <s v="SUDESTE"/>
    <x v="468"/>
    <x v="41"/>
    <s v="R$ 1.824,00"/>
    <n v="524.91"/>
    <n v="678.95"/>
    <n v="328.64"/>
    <m/>
    <s v="28/11/2028"/>
    <s v="EM DIAS"/>
    <n v="1933.72"/>
    <b v="0"/>
    <s v="NOV"/>
    <n v="2028"/>
    <s v="ATIVO"/>
    <s v="11011"/>
    <n v="23366"/>
    <s v="VIVO"/>
    <n v="1532.5"/>
    <n v="503.79500000000002"/>
  </r>
  <r>
    <x v="613"/>
    <s v="VOYAGE"/>
    <s v="LEVE"/>
    <n v="2017"/>
    <s v="PARTICULAR"/>
    <s v="PR"/>
    <s v="SUL"/>
    <x v="469"/>
    <x v="4"/>
    <s v="R$ 918,00"/>
    <n v="936.18999999999994"/>
    <n v="1179.5700000000002"/>
    <n v="618.98"/>
    <m/>
    <s v="01/01/2030"/>
    <s v="EM DIAS"/>
    <n v="918"/>
    <b v="0"/>
    <s v="JAN"/>
    <n v="2030"/>
    <s v="ATIVO"/>
    <s v="12081"/>
    <n v="26010"/>
    <s v="TIM MOVEL"/>
    <n v="2734.7400000000002"/>
    <n v="899.27500000000009"/>
  </r>
  <r>
    <x v="614"/>
    <s v="MOBI"/>
    <s v="LEVE"/>
    <n v="2025"/>
    <s v="LOCALIZA"/>
    <s v="ES"/>
    <s v="SUDESTE"/>
    <x v="470"/>
    <x v="19"/>
    <s v="R$ 1.824,00"/>
    <n v="665"/>
    <n v="1082.48"/>
    <n v="631.79"/>
    <m/>
    <s v="22/11/2028"/>
    <s v="EM DIAS"/>
    <n v="1924.51"/>
    <b v="0"/>
    <s v="NOV"/>
    <n v="2028"/>
    <s v="ATIVO"/>
    <s v="11015"/>
    <n v="18001"/>
    <s v="VIVO"/>
    <n v="2379.27"/>
    <n v="857.13499999999999"/>
  </r>
  <r>
    <x v="615"/>
    <s v="MOBI"/>
    <s v="LEVE"/>
    <n v="2025"/>
    <s v="LOCALIZA"/>
    <s v="SC"/>
    <s v="SUL"/>
    <x v="471"/>
    <x v="41"/>
    <s v="R$ 1.824,00"/>
    <n v="910.53"/>
    <n v="963.81999999999994"/>
    <n v="140"/>
    <m/>
    <s v="22/11/2028"/>
    <s v="EM DIAS"/>
    <n v="1924.51"/>
    <b v="0"/>
    <s v="NOV"/>
    <n v="2028"/>
    <s v="ATIVO"/>
    <s v="14011"/>
    <n v="34001"/>
    <s v="I-SYSTEMS"/>
    <n v="2014.35"/>
    <n v="551.91"/>
  </r>
  <r>
    <x v="616"/>
    <s v="MOBI"/>
    <s v="LEVE"/>
    <n v="2025"/>
    <s v="LOCALIZA"/>
    <s v="SC"/>
    <s v="SUL"/>
    <x v="472"/>
    <x v="76"/>
    <s v="R$ 1.824,00"/>
    <n v="425.5"/>
    <n v="978.77"/>
    <n v="0"/>
    <m/>
    <s v="22/11/2028"/>
    <s v="EM DIAS"/>
    <n v="1924.51"/>
    <b v="0"/>
    <s v="NOV"/>
    <n v="2028"/>
    <s v="ATIVO"/>
    <s v="14015"/>
    <n v="34001"/>
    <s v="I-SYSTEMS"/>
    <n v="1404.27"/>
    <n v="489.38499999999999"/>
  </r>
  <r>
    <x v="617"/>
    <s v="MOBI"/>
    <s v="LEVE"/>
    <n v="2025"/>
    <s v="LOCALIZA"/>
    <s v="SP"/>
    <s v="SUDESTE"/>
    <x v="473"/>
    <x v="77"/>
    <s v="R$ 1.824,00"/>
    <n v="941.86000000000013"/>
    <n v="1251.22"/>
    <n v="912.83999999999992"/>
    <m/>
    <s v="22/11/2028"/>
    <s v="EM DIAS"/>
    <n v="1924.51"/>
    <b v="0"/>
    <s v="NOV"/>
    <n v="2028"/>
    <s v="ATIVO"/>
    <s v="11035"/>
    <n v="35001"/>
    <s v="VIVO"/>
    <n v="3105.92"/>
    <n v="1082.03"/>
  </r>
  <r>
    <x v="618"/>
    <s v="MOBI"/>
    <s v="LEVE"/>
    <n v="2025"/>
    <s v="LOCALIZA"/>
    <s v="SC"/>
    <s v="SUL"/>
    <x v="474"/>
    <x v="1"/>
    <s v="R$ 1.824,00"/>
    <n v="490"/>
    <n v="125.97"/>
    <n v="250"/>
    <m/>
    <s v="22/11/2028"/>
    <s v="EM DIAS"/>
    <n v="1924.51"/>
    <b v="0"/>
    <s v="NOV"/>
    <n v="2028"/>
    <s v="ATIVO"/>
    <s v="12081"/>
    <n v="34002"/>
    <s v="TIM MOVEL"/>
    <n v="865.97"/>
    <n v="187.98500000000001"/>
  </r>
  <r>
    <x v="619"/>
    <s v="MOBI"/>
    <s v="LEVE"/>
    <n v="2025"/>
    <s v="LOCALIZA"/>
    <s v="SC"/>
    <s v="SUL"/>
    <x v="475"/>
    <x v="1"/>
    <s v="R$ 1.824,00"/>
    <n v="1719.83"/>
    <n v="1451.2100000000003"/>
    <n v="469.1"/>
    <m/>
    <s v="22/11/2028"/>
    <s v="EM DIAS"/>
    <n v="1924.51"/>
    <b v="0"/>
    <s v="NOV"/>
    <n v="2028"/>
    <s v="ATIVO"/>
    <s v="12081"/>
    <n v="34002"/>
    <s v="TIM MOVEL"/>
    <n v="3640.14"/>
    <n v="960.1550000000002"/>
  </r>
  <r>
    <x v="620"/>
    <s v="MOBI"/>
    <s v="LEVE"/>
    <n v="2025"/>
    <s v="LOCALIZA"/>
    <s v="MG"/>
    <s v="SUDESTE"/>
    <x v="476"/>
    <x v="41"/>
    <s v="R$ 1.824,00"/>
    <n v="220"/>
    <n v="820"/>
    <n v="550"/>
    <m/>
    <s v="22/11/2028"/>
    <s v="EM DIAS"/>
    <n v="1924.51"/>
    <b v="0"/>
    <s v="NOV"/>
    <n v="2028"/>
    <s v="ATIVO"/>
    <s v="11011"/>
    <n v="23846"/>
    <s v="VIVO"/>
    <n v="1590"/>
    <n v="685"/>
  </r>
  <r>
    <x v="621"/>
    <s v="MOBI"/>
    <s v="LEVE"/>
    <n v="2025"/>
    <s v="LOCALIZA"/>
    <s v="MG"/>
    <s v="SUDESTE"/>
    <x v="477"/>
    <x v="41"/>
    <s v="R$ 1.824,00"/>
    <n v="1059.94"/>
    <n v="1203.97"/>
    <n v="603"/>
    <m/>
    <s v="22/11/2028"/>
    <s v="EM DIAS"/>
    <n v="1924.51"/>
    <b v="0"/>
    <s v="NOV"/>
    <n v="2028"/>
    <s v="ATIVO"/>
    <s v="11011"/>
    <n v="23849"/>
    <s v="VIVO"/>
    <n v="2866.91"/>
    <n v="903.48500000000001"/>
  </r>
  <r>
    <x v="622"/>
    <s v="MOBI"/>
    <s v="LEVE"/>
    <n v="2025"/>
    <s v="LOCALIZA"/>
    <s v="MG"/>
    <s v="SUDESTE"/>
    <x v="478"/>
    <x v="41"/>
    <s v="R$ 1.824,00"/>
    <n v="1075.92"/>
    <n v="1581.5"/>
    <n v="735.5"/>
    <m/>
    <s v="22/11/2028"/>
    <s v="EM DIAS"/>
    <n v="1924.51"/>
    <b v="0"/>
    <s v="NOV"/>
    <n v="2028"/>
    <s v="ATIVO"/>
    <s v="11011"/>
    <n v="23848"/>
    <s v="VIVO"/>
    <n v="3392.92"/>
    <n v="1158.5"/>
  </r>
  <r>
    <x v="623"/>
    <s v="MOBI"/>
    <s v="LEVE"/>
    <n v="2025"/>
    <s v="LOCALIZA"/>
    <s v="MG"/>
    <s v="SUDESTE"/>
    <x v="479"/>
    <x v="41"/>
    <s v="R$ 1.824,00"/>
    <n v="1980"/>
    <n v="1844.51"/>
    <n v="960"/>
    <m/>
    <s v="22/11/2028"/>
    <s v="EM DIAS"/>
    <n v="1924.51"/>
    <b v="0"/>
    <s v="NOV"/>
    <n v="2028"/>
    <s v="ATIVO"/>
    <s v="11011"/>
    <n v="23846"/>
    <s v="VIVO"/>
    <n v="4784.51"/>
    <n v="1402.2550000000001"/>
  </r>
  <r>
    <x v="624"/>
    <s v="MOBI"/>
    <s v="LEVE"/>
    <n v="2025"/>
    <s v="LOCALIZA"/>
    <s v="MG"/>
    <s v="SUDESTE"/>
    <x v="480"/>
    <x v="41"/>
    <s v="R$ 1.824,00"/>
    <n v="930"/>
    <n v="1172"/>
    <n v="610"/>
    <m/>
    <s v="22/11/2028"/>
    <s v="EM DIAS"/>
    <n v="1924.51"/>
    <b v="0"/>
    <s v="NOV"/>
    <n v="2028"/>
    <s v="ATIVO"/>
    <s v="11011"/>
    <n v="23845"/>
    <s v="VIVO"/>
    <n v="2712"/>
    <n v="891"/>
  </r>
  <r>
    <x v="625"/>
    <s v="MOBI"/>
    <s v="LEVE"/>
    <n v="2025"/>
    <s v="LOCALIZA"/>
    <s v="MG"/>
    <s v="SUDESTE"/>
    <x v="481"/>
    <x v="41"/>
    <s v="R$ 1.824,00"/>
    <n v="730.31999999999994"/>
    <n v="750"/>
    <n v="300"/>
    <m/>
    <s v="22/11/2028"/>
    <s v="EM DIAS"/>
    <n v="1924.51"/>
    <b v="0"/>
    <s v="NOV"/>
    <n v="2028"/>
    <s v="ATIVO"/>
    <s v="11011"/>
    <n v="23494"/>
    <s v="VIVO"/>
    <n v="1780.32"/>
    <n v="525"/>
  </r>
  <r>
    <x v="626"/>
    <s v="MOBI"/>
    <s v="LEVE"/>
    <n v="2025"/>
    <s v="LOCALIZA"/>
    <s v="ES"/>
    <s v="SUDESTE"/>
    <x v="482"/>
    <x v="21"/>
    <s v="R$ 1.824,00"/>
    <n v="1200"/>
    <n v="1580"/>
    <n v="700"/>
    <m/>
    <s v="22/11/2028"/>
    <s v="EM DIAS"/>
    <n v="1924.51"/>
    <b v="0"/>
    <s v="NOV"/>
    <n v="2028"/>
    <s v="ATIVO"/>
    <s v="11011"/>
    <n v="18001"/>
    <s v="VIVO"/>
    <n v="3480"/>
    <n v="1140"/>
  </r>
  <r>
    <x v="627"/>
    <s v="MOBI"/>
    <s v="LEVE"/>
    <n v="2025"/>
    <s v="LOCALIZA"/>
    <s v="MG"/>
    <s v="SUDESTE"/>
    <x v="483"/>
    <x v="41"/>
    <s v="R$ 1.824,00"/>
    <n v="865.31999999999994"/>
    <n v="1479.49"/>
    <n v="806.1"/>
    <m/>
    <s v="22/11/2028"/>
    <s v="EM DIAS"/>
    <n v="1924.51"/>
    <b v="0"/>
    <s v="NOV"/>
    <n v="2028"/>
    <s v="ATIVO"/>
    <s v="11011"/>
    <n v="23845"/>
    <s v="VIVO"/>
    <n v="3150.91"/>
    <n v="1142.7950000000001"/>
  </r>
  <r>
    <x v="628"/>
    <s v="MOBI"/>
    <s v="LEVE"/>
    <n v="2025"/>
    <s v="LOCALIZA"/>
    <s v="MG"/>
    <s v="SUDESTE"/>
    <x v="484"/>
    <x v="41"/>
    <s v="R$ 1.824,00"/>
    <n v="980"/>
    <n v="800"/>
    <n v="346.37"/>
    <m/>
    <s v="22/11/2028"/>
    <s v="EM DIAS"/>
    <n v="1924.51"/>
    <b v="0"/>
    <s v="NOV"/>
    <n v="2028"/>
    <s v="ATIVO"/>
    <s v="11011"/>
    <n v="23846"/>
    <s v="VIVO"/>
    <n v="2126.37"/>
    <n v="573.18499999999995"/>
  </r>
  <r>
    <x v="629"/>
    <s v="MOBI"/>
    <s v="LEVE"/>
    <n v="2025"/>
    <s v="LOCALIZA"/>
    <s v="MG"/>
    <s v="SUDESTE"/>
    <x v="485"/>
    <x v="41"/>
    <s v="R$ 1.824,00"/>
    <n v="1280"/>
    <n v="1378.7"/>
    <n v="750.21"/>
    <m/>
    <s v="22/11/2028"/>
    <s v="EM DIAS"/>
    <n v="1924.51"/>
    <b v="0"/>
    <s v="NOV"/>
    <n v="2028"/>
    <s v="ATIVO"/>
    <s v="11011"/>
    <n v="23847"/>
    <s v="VIVO"/>
    <n v="3408.91"/>
    <n v="1064.4549999999999"/>
  </r>
  <r>
    <x v="630"/>
    <s v="MOBI"/>
    <s v="LEVE"/>
    <n v="2025"/>
    <s v="LOCALIZA"/>
    <s v="SP"/>
    <s v="SUDESTE"/>
    <x v="486"/>
    <x v="57"/>
    <s v="R$ 1.824,00"/>
    <n v="1550"/>
    <n v="1724.88"/>
    <n v="909.96"/>
    <m/>
    <s v="11/11/2028"/>
    <s v="EM DIAS"/>
    <n v="1933.72"/>
    <b v="0"/>
    <s v="NOV"/>
    <n v="2028"/>
    <s v="ATIVO"/>
    <s v="14011"/>
    <n v="35001"/>
    <s v="I-SYSTEMS"/>
    <n v="4184.84"/>
    <n v="1317.42"/>
  </r>
  <r>
    <x v="631"/>
    <s v="ECOSPORT"/>
    <s v="SUV"/>
    <n v="2015"/>
    <s v="PARTICULAR"/>
    <s v="PR"/>
    <s v="SUL"/>
    <x v="487"/>
    <x v="32"/>
    <s v="R$ 972,00"/>
    <n v="0"/>
    <n v="0"/>
    <n v="0"/>
    <m/>
    <s v="01/01/2030"/>
    <s v="EM DIAS"/>
    <n v="972"/>
    <b v="0"/>
    <s v="JAN"/>
    <n v="2030"/>
    <s v="ATIVO"/>
    <s v="12085"/>
    <n v="26001"/>
    <s v="TIM MOVEL"/>
    <n v="0"/>
    <n v="0"/>
  </r>
  <r>
    <x v="632"/>
    <s v="ONIX"/>
    <s v="LEVE"/>
    <n v="2018"/>
    <s v="PARTICULAR"/>
    <s v="AM"/>
    <s v="NORTE"/>
    <x v="0"/>
    <x v="0"/>
    <s v="R$ 0,00"/>
    <n v="0"/>
    <n v="919.98"/>
    <n v="459.99"/>
    <m/>
    <e v="#N/A"/>
    <e v="#N/A"/>
    <e v="#N/A"/>
    <e v="#N/A"/>
    <e v="#N/A"/>
    <s v="-"/>
    <s v="ATIVO"/>
    <s v=""/>
    <n v="0"/>
    <n v="0"/>
    <n v="1379.97"/>
    <n v="689.98500000000001"/>
  </r>
  <r>
    <x v="633"/>
    <s v="STRADA"/>
    <s v="UTILITARIO"/>
    <n v="2019"/>
    <s v="PARTICULAR"/>
    <s v="GO"/>
    <s v="CENTRO OESTE"/>
    <x v="488"/>
    <x v="21"/>
    <s v="R$ 1.550,00"/>
    <n v="1796.42"/>
    <n v="1150"/>
    <n v="640"/>
    <m/>
    <s v="01/01/2030"/>
    <s v="EM DIAS"/>
    <n v="1204.98"/>
    <b v="0"/>
    <s v="JAN"/>
    <n v="2030"/>
    <s v="ATIVO"/>
    <s v="11011"/>
    <n v="19140"/>
    <s v="VIVO"/>
    <n v="3586.42"/>
    <n v="895"/>
  </r>
  <r>
    <x v="634"/>
    <s v="CRETA"/>
    <s v="SUV"/>
    <n v="2023"/>
    <s v="PARTICULAR"/>
    <s v="AM"/>
    <s v="NORTE"/>
    <x v="489"/>
    <x v="76"/>
    <s v="R$ 850,00"/>
    <n v="909.99"/>
    <n v="999.97"/>
    <n v="667.77"/>
    <m/>
    <s v="01/01/2030"/>
    <s v="EM DIAS"/>
    <n v="850"/>
    <b v="0"/>
    <s v="JAN"/>
    <n v="2030"/>
    <s v="ATIVO"/>
    <s v="11015"/>
    <n v="14001"/>
    <s v="VIVO"/>
    <n v="2577.73"/>
    <n v="833.87"/>
  </r>
  <r>
    <x v="635"/>
    <s v="KWID"/>
    <s v="LEVE"/>
    <n v="2019"/>
    <s v="PARTICULAR"/>
    <s v="PA"/>
    <s v="NORTE"/>
    <x v="490"/>
    <x v="74"/>
    <s v="R$ 900,00"/>
    <n v="1154"/>
    <n v="1209.52"/>
    <n v="671.33999999999992"/>
    <m/>
    <s v="01/01/2030"/>
    <s v="EM DIAS"/>
    <n v="900"/>
    <b v="0"/>
    <s v="JAN"/>
    <n v="2030"/>
    <s v="ATIVO"/>
    <s v="11011"/>
    <n v="24001"/>
    <s v="VIVO"/>
    <n v="3034.8599999999997"/>
    <n v="940.43"/>
  </r>
  <r>
    <x v="636"/>
    <s v="ONIX"/>
    <s v="LEVE"/>
    <n v="2018"/>
    <s v="PARTICULAR"/>
    <s v="PA"/>
    <s v="NORTE"/>
    <x v="491"/>
    <x v="45"/>
    <s v="R$ 850,00"/>
    <n v="919.96"/>
    <n v="898.12"/>
    <n v="559.92000000000007"/>
    <m/>
    <s v="01/01/2030"/>
    <s v="EM DIAS"/>
    <n v="850"/>
    <b v="0"/>
    <s v="JAN"/>
    <n v="2030"/>
    <s v="ATIVO"/>
    <s v="99568"/>
    <n v="24001"/>
    <s v="ADMINISTRATIVO"/>
    <n v="2378"/>
    <n v="729.02"/>
  </r>
  <r>
    <x v="637"/>
    <s v="SIENA"/>
    <s v="LEVE"/>
    <n v="2012"/>
    <s v="PARTICULAR"/>
    <s v="DF"/>
    <s v="CENTRO OESTE"/>
    <x v="492"/>
    <x v="78"/>
    <s v="R$ 2.000,00"/>
    <n v="1428.8"/>
    <n v="1370.37"/>
    <n v="778.37000000000012"/>
    <m/>
    <s v="01/01/2030"/>
    <s v="EM DIAS"/>
    <n v="2000"/>
    <b v="0"/>
    <s v="JAN"/>
    <n v="2030"/>
    <s v="ATIVO"/>
    <s v="99628"/>
    <n v="17001"/>
    <s v="ADMINISTRATIVO"/>
    <n v="3577.54"/>
    <n v="1074.3699999999999"/>
  </r>
  <r>
    <x v="638"/>
    <s v="GOL"/>
    <s v="LEVE"/>
    <n v="2017"/>
    <s v="PARTICULAR"/>
    <s v="MS"/>
    <s v="CENTRO OESTE"/>
    <x v="493"/>
    <x v="35"/>
    <s v="R$ 1.204,90"/>
    <n v="600"/>
    <n v="890"/>
    <n v="300"/>
    <m/>
    <s v="01/01/2030"/>
    <s v="EM DIAS"/>
    <n v="1204.9000000000001"/>
    <b v="0"/>
    <s v="JAN"/>
    <n v="2030"/>
    <s v="ATIVO"/>
    <s v="99568"/>
    <n v="22020"/>
    <s v="ADMINISTRATIVO"/>
    <n v="1790"/>
    <n v="595"/>
  </r>
  <r>
    <x v="639"/>
    <s v="MASTER FURGAO"/>
    <s v="VAN"/>
    <n v="2025"/>
    <s v="LOCALIZA"/>
    <s v="BA"/>
    <s v="NORDESTE"/>
    <x v="494"/>
    <x v="20"/>
    <s v="R$ 5.895,00"/>
    <n v="1039.58"/>
    <n v="789.32999999999993"/>
    <n v="533.01"/>
    <m/>
    <s v="16/10/2027"/>
    <s v="EM DIAS"/>
    <n v="6261.48"/>
    <b v="0"/>
    <s v="OUT"/>
    <n v="2027"/>
    <s v="ATIVO"/>
    <s v="99568"/>
    <n v="15001"/>
    <s v="ADMINISTRATIVO"/>
    <n v="2361.92"/>
    <n v="661.17"/>
  </r>
  <r>
    <x v="640"/>
    <s v="FIORINO"/>
    <s v="UTILITARIO"/>
    <n v="2025"/>
    <s v="LOCALIZA"/>
    <s v="SP"/>
    <s v="SUDESTE"/>
    <x v="495"/>
    <x v="60"/>
    <s v="R$ 2.400,00"/>
    <n v="2491.48"/>
    <n v="300"/>
    <n v="1617"/>
    <m/>
    <s v="30/10/2028"/>
    <s v="EM DIAS"/>
    <n v="2571.1799999999998"/>
    <b v="0"/>
    <s v="OUT"/>
    <n v="2028"/>
    <s v="ATIVO"/>
    <s v="11021"/>
    <n v="35001"/>
    <s v="VIVO"/>
    <n v="4408.4799999999996"/>
    <n v="958.5"/>
  </r>
  <r>
    <x v="641"/>
    <s v="SAVEIRO"/>
    <s v="UTILITARIO"/>
    <n v="2019"/>
    <s v="PARTICULAR"/>
    <s v="RS"/>
    <s v="SUL"/>
    <x v="496"/>
    <x v="7"/>
    <s v="R$ 1.629,29"/>
    <s v=""/>
    <s v=""/>
    <s v=""/>
    <m/>
    <s v="01/01/2030"/>
    <s v="EM DIAS"/>
    <n v="1629.29"/>
    <b v="0"/>
    <s v="JAN"/>
    <n v="2030"/>
    <s v="ATIVO"/>
    <s v="12081"/>
    <n v="31271"/>
    <s v="TIM MOVEL"/>
    <n v="0"/>
    <s v="-"/>
  </r>
  <r>
    <x v="642"/>
    <s v="HB20S"/>
    <s v="LEVE"/>
    <n v="2025"/>
    <s v="LOCALIZA"/>
    <s v="MS"/>
    <s v="CENTRO OESTE"/>
    <x v="497"/>
    <x v="40"/>
    <s v="R$ 2.862,00"/>
    <n v="1007.1700000000001"/>
    <n v="3044.69"/>
    <n v="190.58"/>
    <m/>
    <s v="28/10/2027"/>
    <s v="EM DIAS"/>
    <n v="3019.68"/>
    <b v="0"/>
    <s v="OUT"/>
    <n v="2027"/>
    <s v="ATIVO"/>
    <s v="99528"/>
    <n v="23066"/>
    <s v="ADMINISTRATIVO"/>
    <n v="4242.4400000000005"/>
    <n v="1617.635"/>
  </r>
  <r>
    <x v="643"/>
    <s v="COROLLA"/>
    <s v="LEVE"/>
    <n v="2023"/>
    <s v="PARTICULAR"/>
    <s v="GO"/>
    <s v="CENTRO OESTE"/>
    <x v="498"/>
    <x v="79"/>
    <s v="R$ 1.887,18"/>
    <n v="1541.5700000000002"/>
    <n v="1131.76"/>
    <n v="559.79"/>
    <m/>
    <s v="01/01/2030"/>
    <s v="EM DIAS"/>
    <n v="1887.18"/>
    <b v="0"/>
    <s v="JAN"/>
    <n v="2030"/>
    <s v="ATIVO"/>
    <s v="11035"/>
    <n v="19019"/>
    <s v="VIVO"/>
    <n v="3233.12"/>
    <n v="845.77499999999998"/>
  </r>
  <r>
    <x v="644"/>
    <s v="CRONOS"/>
    <s v="LEVE"/>
    <n v="2022"/>
    <s v="PARTICULAR"/>
    <s v="MS"/>
    <s v="CENTRO OESTE"/>
    <x v="499"/>
    <x v="19"/>
    <s v="R$ 1.390,98"/>
    <n v="1250"/>
    <n v="1290"/>
    <n v="300"/>
    <m/>
    <s v="01/01/2030"/>
    <s v="EM DIAS"/>
    <n v="1390.98"/>
    <b v="0"/>
    <s v="JAN"/>
    <n v="2030"/>
    <s v="ATIVO"/>
    <s v="11015"/>
    <n v="22020"/>
    <s v="VIVO"/>
    <n v="2840"/>
    <n v="795"/>
  </r>
  <r>
    <x v="645"/>
    <s v="MOBI"/>
    <s v="LEVE"/>
    <n v="2020"/>
    <s v="PARTICULAR"/>
    <s v="AM"/>
    <s v="NORTE"/>
    <x v="500"/>
    <x v="80"/>
    <s v="R$ 850,00"/>
    <n v="981.97"/>
    <n v="399.99"/>
    <n v="459.99"/>
    <m/>
    <s v="01/01/2030"/>
    <s v="EM DIAS"/>
    <n v="850"/>
    <b v="0"/>
    <s v="JAN"/>
    <n v="2030"/>
    <s v="ATIVO"/>
    <s v="11035"/>
    <n v="14001"/>
    <s v="VIVO"/>
    <n v="1841.95"/>
    <n v="429.99"/>
  </r>
  <r>
    <x v="646"/>
    <s v="FIORINO"/>
    <s v="UTILITARIO"/>
    <n v="2024"/>
    <s v="LOCALIZA"/>
    <s v="SC"/>
    <s v="SUL"/>
    <x v="501"/>
    <x v="12"/>
    <s v="R$ 2.400,00"/>
    <n v="4077.76"/>
    <n v="4500.55"/>
    <n v="2620.7400000000002"/>
    <m/>
    <s v="08/10/2028"/>
    <s v="EM DIAS"/>
    <n v="2561.7199999999998"/>
    <b v="0"/>
    <s v="OUT"/>
    <n v="2028"/>
    <s v="ATIVO"/>
    <s v="12071"/>
    <n v="34137"/>
    <s v="TIM MOVEL"/>
    <n v="11199.050000000001"/>
    <n v="3560.6450000000004"/>
  </r>
  <r>
    <x v="647"/>
    <s v="FIORINO"/>
    <s v="UTILITARIO"/>
    <n v="2024"/>
    <s v="LOCALIZA"/>
    <s v="MT"/>
    <s v="Centro-Oeste"/>
    <x v="502"/>
    <x v="10"/>
    <s v="R$ 2.400,00"/>
    <n v="838.78"/>
    <n v="0"/>
    <n v="206.87"/>
    <m/>
    <s v="08/10/2028"/>
    <s v="EM DIAS"/>
    <n v="2561.7199999999998"/>
    <b v="0"/>
    <s v="OUT"/>
    <n v="2028"/>
    <s v="RESERVADO"/>
    <s v="11021"/>
    <n v="18001"/>
    <s v="VIVO"/>
    <n v="1045.6500000000001"/>
    <n v="103.435"/>
  </r>
  <r>
    <x v="648"/>
    <s v="FIORINO"/>
    <s v="UTILITARIO"/>
    <n v="2025"/>
    <s v="LOCALIZA"/>
    <s v="DF"/>
    <s v="CENTRO OESTE"/>
    <x v="503"/>
    <x v="61"/>
    <s v="R$ 2.400,00"/>
    <n v="1570"/>
    <n v="1954.19"/>
    <n v="921.45"/>
    <m/>
    <s v="17/09/2028"/>
    <s v="EM DIAS"/>
    <n v="2561.7199999999998"/>
    <b v="0"/>
    <s v="SET"/>
    <n v="2028"/>
    <s v="ATIVO"/>
    <s v="11021"/>
    <n v="17001"/>
    <s v="VIVO"/>
    <n v="4445.6400000000003"/>
    <n v="1437.8200000000002"/>
  </r>
  <r>
    <x v="649"/>
    <s v="FIORINO"/>
    <s v="UTILITARIO"/>
    <n v="2024"/>
    <s v="LOCALIZA"/>
    <s v="PR"/>
    <s v="SUL"/>
    <x v="504"/>
    <x v="56"/>
    <s v="R$ 2.400,00"/>
    <n v="3832.4299999999994"/>
    <n v="3926.1699999999992"/>
    <n v="1842.85"/>
    <m/>
    <s v="01/10/2028"/>
    <s v="EM DIAS"/>
    <n v="2561.7199999999998"/>
    <b v="0"/>
    <s v="OUT"/>
    <n v="2028"/>
    <s v="ATIVO"/>
    <s v="17071"/>
    <n v="26009"/>
    <s v="LIGGA"/>
    <n v="9601.4499999999989"/>
    <n v="2884.5099999999993"/>
  </r>
  <r>
    <x v="650"/>
    <s v="FIORINO"/>
    <s v="UTILITARIO"/>
    <n v="2025"/>
    <s v="LOCALIZA"/>
    <s v="SP"/>
    <s v="SUDESTE"/>
    <x v="505"/>
    <x v="81"/>
    <s v="R$ 2.400,00"/>
    <n v="2193.1799999999998"/>
    <n v="2178.3000000000002"/>
    <n v="732.91000000000008"/>
    <m/>
    <s v="25/09/2028"/>
    <s v="EM DIAS"/>
    <n v="2561.7199999999998"/>
    <b v="0"/>
    <s v="SET"/>
    <n v="2028"/>
    <s v="ATIVO"/>
    <s v="11021"/>
    <n v="35001"/>
    <s v="VIVO"/>
    <n v="5104.3899999999994"/>
    <n v="1455.605"/>
  </r>
  <r>
    <x v="651"/>
    <s v="MOBI"/>
    <s v="LEVE"/>
    <n v="2025"/>
    <s v="LOCALIZA"/>
    <s v="BA"/>
    <s v="NORDESTE"/>
    <x v="506"/>
    <x v="71"/>
    <s v="R$ 1.824,00"/>
    <n v="1359.9299999999998"/>
    <n v="1569.71"/>
    <n v="900"/>
    <m/>
    <s v="17/09/2028"/>
    <s v="EM DIAS"/>
    <n v="1926.61"/>
    <b v="0"/>
    <s v="SET"/>
    <n v="2028"/>
    <s v="ATIVO"/>
    <s v="14011"/>
    <n v="15001"/>
    <s v="I-SYSTEMS"/>
    <n v="3829.64"/>
    <n v="1234.855"/>
  </r>
  <r>
    <x v="652"/>
    <s v="MOBI"/>
    <s v="LEVE"/>
    <n v="2025"/>
    <s v="LOCALIZA"/>
    <s v="ES"/>
    <s v="SUDESTE"/>
    <x v="507"/>
    <x v="10"/>
    <s v="R$ 1.824,00"/>
    <n v="1268.7"/>
    <n v="1580.0800000000002"/>
    <n v="222.15"/>
    <m/>
    <s v="17/09/2028"/>
    <s v="EM DIAS"/>
    <n v="1926.61"/>
    <b v="0"/>
    <s v="SET"/>
    <n v="2028"/>
    <s v="PATIO"/>
    <s v="11011"/>
    <n v="18001"/>
    <s v="VIVO"/>
    <n v="3070.9300000000003"/>
    <n v="901.11500000000012"/>
  </r>
  <r>
    <x v="653"/>
    <s v="MOBI"/>
    <s v="LEVE"/>
    <n v="2025"/>
    <s v="LOCALIZA"/>
    <s v="ES"/>
    <s v="SUDESTE"/>
    <x v="508"/>
    <x v="21"/>
    <s v="R$ 1.823,00"/>
    <n v="1526.7"/>
    <n v="1518.7"/>
    <n v="749.97"/>
    <m/>
    <s v="05/12/2028"/>
    <s v="EM DIAS"/>
    <n v="1938.47"/>
    <b v="0"/>
    <s v="DEZ"/>
    <n v="2028"/>
    <s v="ATIVO"/>
    <s v="11011"/>
    <n v="18001"/>
    <s v="VIVO"/>
    <n v="3795.37"/>
    <n v="1134.335"/>
  </r>
  <r>
    <x v="654"/>
    <s v="MOBI"/>
    <s v="LEVE"/>
    <n v="2025"/>
    <s v="LOCALIZA"/>
    <s v="ES"/>
    <s v="SUDESTE"/>
    <x v="509"/>
    <x v="21"/>
    <s v="R$ 1.824,00"/>
    <n v="830"/>
    <n v="798.5"/>
    <n v="642.39"/>
    <m/>
    <s v="06/11/2028"/>
    <s v="EM DIAS"/>
    <n v="1924.51"/>
    <b v="0"/>
    <s v="NOV"/>
    <n v="2028"/>
    <s v="ATIVO"/>
    <s v="11011"/>
    <n v="18001"/>
    <s v="VIVO"/>
    <n v="2270.89"/>
    <n v="720.44499999999994"/>
  </r>
  <r>
    <x v="655"/>
    <s v="MOBI"/>
    <s v="LEVE"/>
    <n v="2025"/>
    <s v="LOCALIZA"/>
    <s v="BA"/>
    <s v="NORDESTE"/>
    <x v="510"/>
    <x v="71"/>
    <s v="R$ 1.824,00"/>
    <n v="327.77"/>
    <n v="1090.93"/>
    <n v="570.42999999999995"/>
    <m/>
    <s v="07/11/2028"/>
    <s v="EM DIAS"/>
    <n v="1924.51"/>
    <b v="0"/>
    <s v="NOV"/>
    <n v="2028"/>
    <s v="ATIVO"/>
    <s v="14011"/>
    <n v="15001"/>
    <s v="I-SYSTEMS"/>
    <n v="1989.13"/>
    <n v="830.68000000000006"/>
  </r>
  <r>
    <x v="656"/>
    <s v="MOBI"/>
    <s v="LEVE"/>
    <n v="2025"/>
    <s v="LOCALIZA"/>
    <s v="BA"/>
    <s v="NORDESTE"/>
    <x v="511"/>
    <x v="71"/>
    <s v="R$ 1.824,00"/>
    <n v="261.62"/>
    <n v="1188.1399999999999"/>
    <n v="620"/>
    <m/>
    <s v="17/09/2028"/>
    <s v="EM DIAS"/>
    <n v="1926.61"/>
    <b v="0"/>
    <s v="SET"/>
    <n v="2028"/>
    <s v="ATIVO"/>
    <s v="14011"/>
    <n v="15001"/>
    <s v="I-SYSTEMS"/>
    <n v="2069.7599999999998"/>
    <n v="904.06999999999994"/>
  </r>
  <r>
    <x v="657"/>
    <s v="MOBI"/>
    <s v="LEVE"/>
    <n v="2025"/>
    <s v="LOCALIZA"/>
    <s v="BA"/>
    <s v="NORDESTE"/>
    <x v="512"/>
    <x v="71"/>
    <s v="R$ 1.824,00"/>
    <n v="980"/>
    <n v="1260"/>
    <n v="709.96"/>
    <m/>
    <s v="31/10/2028"/>
    <s v="EM DIAS"/>
    <n v="1924.51"/>
    <b v="0"/>
    <s v="OUT"/>
    <n v="2028"/>
    <s v="ATIVO"/>
    <s v="14011"/>
    <n v="15001"/>
    <s v="I-SYSTEMS"/>
    <n v="2949.96"/>
    <n v="984.98"/>
  </r>
  <r>
    <x v="658"/>
    <s v="MOBI"/>
    <s v="LEVE"/>
    <n v="2025"/>
    <s v="LOCALIZA"/>
    <s v="MT"/>
    <s v="CENTRO OESTE"/>
    <x v="513"/>
    <x v="12"/>
    <s v="R$ 1.824,00"/>
    <n v="215.96"/>
    <n v="2220.06"/>
    <n v="670.25"/>
    <m/>
    <s v="09/10/2028"/>
    <s v="EM DIAS"/>
    <n v="1924.51"/>
    <b v="0"/>
    <s v="OUT"/>
    <n v="2028"/>
    <s v="ATIVO"/>
    <s v="12071"/>
    <n v="21104"/>
    <s v="TIM MOVEL"/>
    <n v="3106.27"/>
    <n v="1445.155"/>
  </r>
  <r>
    <x v="659"/>
    <s v="MOBI"/>
    <s v="LEVE"/>
    <n v="2024"/>
    <s v="LOCALIZA"/>
    <s v="BA"/>
    <s v="NORDESTE"/>
    <x v="514"/>
    <x v="71"/>
    <s v="R$ 1.824,00"/>
    <n v="1160"/>
    <n v="1289.99"/>
    <n v="700"/>
    <m/>
    <s v="31/10/2028"/>
    <s v="EM DIAS"/>
    <n v="1924.51"/>
    <b v="0"/>
    <s v="OUT"/>
    <n v="2028"/>
    <s v="ATIVO"/>
    <s v="19011"/>
    <n v="15001"/>
    <s v="V.TAL"/>
    <n v="3149.99"/>
    <n v="994.995"/>
  </r>
  <r>
    <x v="660"/>
    <s v="MOBI"/>
    <s v="LEVE"/>
    <n v="2025"/>
    <s v="LOCALIZA"/>
    <s v="BA"/>
    <s v="NORDESTE"/>
    <x v="515"/>
    <x v="71"/>
    <s v="R$ 1.824,00"/>
    <n v="1035.1299999999999"/>
    <n v="1260.0200000000002"/>
    <n v="601.89"/>
    <m/>
    <s v="06/11/2028"/>
    <s v="EM DIAS"/>
    <n v="1924.51"/>
    <b v="0"/>
    <s v="NOV"/>
    <n v="2028"/>
    <s v="ATIVO"/>
    <s v="14011"/>
    <n v="15001"/>
    <s v="I-SYSTEMS"/>
    <n v="2897.04"/>
    <n v="930.95500000000015"/>
  </r>
  <r>
    <x v="661"/>
    <s v="MOBI"/>
    <s v="LEVE"/>
    <n v="2025"/>
    <s v="LOCALIZA"/>
    <s v="BA"/>
    <s v="NORDESTE"/>
    <x v="516"/>
    <x v="71"/>
    <s v="R$ 1.824,00"/>
    <n v="1039.71"/>
    <n v="1290"/>
    <n v="720"/>
    <m/>
    <s v="30/10/2028"/>
    <s v="EM DIAS"/>
    <n v="1924.51"/>
    <b v="0"/>
    <s v="OUT"/>
    <n v="2028"/>
    <s v="ATIVO"/>
    <s v="14011"/>
    <n v="15001"/>
    <s v="I-SYSTEMS"/>
    <n v="3049.71"/>
    <n v="1005"/>
  </r>
  <r>
    <x v="662"/>
    <s v="MOBI"/>
    <s v="LEVE"/>
    <n v="2025"/>
    <s v="LOCALIZA"/>
    <s v="ES"/>
    <s v="SUDESTE"/>
    <x v="517"/>
    <x v="21"/>
    <s v="R$ 1.824,00"/>
    <n v="1200"/>
    <n v="1239.3399999999999"/>
    <n v="656.74"/>
    <m/>
    <s v="07/11/2028"/>
    <s v="EM DIAS"/>
    <n v="1924.51"/>
    <b v="0"/>
    <s v="NOV"/>
    <n v="2028"/>
    <s v="ATIVO"/>
    <s v="11011"/>
    <n v="18001"/>
    <s v="VIVO"/>
    <n v="3096.08"/>
    <n v="948.04"/>
  </r>
  <r>
    <x v="663"/>
    <s v="MOBI"/>
    <s v="LEVE"/>
    <n v="2025"/>
    <s v="LOCALIZA"/>
    <s v="BA"/>
    <s v="NORDESTE"/>
    <x v="518"/>
    <x v="71"/>
    <s v="R$ 1.824,00"/>
    <n v="988.36"/>
    <n v="1230.97"/>
    <n v="0"/>
    <m/>
    <s v="12/11/2028"/>
    <s v="EM DIAS"/>
    <n v="1924.51"/>
    <b v="0"/>
    <s v="NOV"/>
    <n v="2028"/>
    <s v="ATIVO"/>
    <s v="14011"/>
    <n v="15001"/>
    <s v="I-SYSTEMS"/>
    <n v="2219.33"/>
    <n v="615.48500000000001"/>
  </r>
  <r>
    <x v="664"/>
    <s v="MOBI"/>
    <s v="LEVE"/>
    <n v="2025"/>
    <s v="LOCALIZA"/>
    <s v="MT"/>
    <s v="Centro-Oeste"/>
    <x v="519"/>
    <x v="10"/>
    <s v="R$ 1.824,00"/>
    <n v="50"/>
    <n v="237.09"/>
    <n v="447.56000000000006"/>
    <m/>
    <s v="17/09/2028"/>
    <s v="EM DIAS"/>
    <n v="1926.61"/>
    <b v="0"/>
    <s v="SET"/>
    <n v="2028"/>
    <s v="MANUTENÇÃO"/>
    <s v="11015"/>
    <n v="21035"/>
    <s v="VIVO"/>
    <n v="734.65000000000009"/>
    <n v="342.32500000000005"/>
  </r>
  <r>
    <x v="665"/>
    <s v="MOBI"/>
    <s v="LEVE"/>
    <n v="2025"/>
    <s v="LOCALIZA"/>
    <s v="BA"/>
    <s v="NORDESTE"/>
    <x v="520"/>
    <x v="71"/>
    <s v="R$ 1.824,00"/>
    <n v="936.03000000000009"/>
    <n v="1488.6"/>
    <n v="529.31999999999994"/>
    <m/>
    <s v="12/11/2028"/>
    <s v="EM DIAS"/>
    <n v="1924.51"/>
    <b v="0"/>
    <s v="NOV"/>
    <n v="2028"/>
    <s v="ATIVO"/>
    <s v="19011"/>
    <n v="15001"/>
    <s v="V.TAL"/>
    <n v="2953.95"/>
    <n v="1008.9599999999999"/>
  </r>
  <r>
    <x v="666"/>
    <s v="MOBI"/>
    <s v="LEVE"/>
    <n v="2025"/>
    <s v="LOCALIZA"/>
    <s v="SP"/>
    <s v="SUDESTE"/>
    <x v="521"/>
    <x v="61"/>
    <s v="R$ 1.824,00"/>
    <n v="1208.6100000000001"/>
    <n v="1384.85"/>
    <n v="638.88"/>
    <m/>
    <s v="22/10/2028"/>
    <s v="EM DIAS"/>
    <n v="1924.51"/>
    <b v="0"/>
    <s v="OUT"/>
    <n v="2028"/>
    <s v="ATIVO"/>
    <s v="11021"/>
    <n v="35001"/>
    <s v="VIVO"/>
    <n v="3232.34"/>
    <n v="1011.865"/>
  </r>
  <r>
    <x v="667"/>
    <s v="MOBI"/>
    <s v="LEVE"/>
    <n v="2025"/>
    <s v="LOCALIZA"/>
    <s v="BA"/>
    <s v="NORDESTE"/>
    <x v="522"/>
    <x v="71"/>
    <s v="R$ 1.824,00"/>
    <n v="859.66"/>
    <n v="1339.82"/>
    <n v="640"/>
    <m/>
    <s v="25/09/2028"/>
    <s v="EM DIAS"/>
    <n v="1926.61"/>
    <b v="0"/>
    <s v="SET"/>
    <n v="2028"/>
    <s v="ATIVO"/>
    <s v="19011"/>
    <n v="15001"/>
    <s v="V.TAL"/>
    <n v="2839.48"/>
    <n v="989.91"/>
  </r>
  <r>
    <x v="668"/>
    <s v="MOBI"/>
    <s v="LEVE"/>
    <n v="2025"/>
    <s v="LOCALIZA"/>
    <s v="ES"/>
    <s v="SUDESTE"/>
    <x v="523"/>
    <x v="21"/>
    <s v="R$ 1.824,00"/>
    <n v="1407.9700000000003"/>
    <n v="1731.09"/>
    <n v="945.99"/>
    <m/>
    <s v="04/11/2028"/>
    <s v="EM DIAS"/>
    <n v="1926.61"/>
    <b v="0"/>
    <s v="NOV"/>
    <n v="2028"/>
    <s v="ATIVO"/>
    <s v="11011"/>
    <n v="18001"/>
    <s v="VIVO"/>
    <n v="4085.05"/>
    <n v="1338.54"/>
  </r>
  <r>
    <x v="669"/>
    <s v="MOBI"/>
    <s v="LEVE"/>
    <n v="2025"/>
    <s v="LOCALIZA"/>
    <s v="BA"/>
    <s v="NORDESTE"/>
    <x v="524"/>
    <x v="71"/>
    <s v="R$ 1.824,00"/>
    <n v="1199.82"/>
    <n v="1368.8100000000002"/>
    <n v="609.99"/>
    <m/>
    <s v="22/10/2028"/>
    <s v="EM DIAS"/>
    <n v="1924.51"/>
    <b v="0"/>
    <s v="OUT"/>
    <n v="2028"/>
    <s v="ATIVO"/>
    <s v="14011"/>
    <n v="15001"/>
    <s v="I-SYSTEMS"/>
    <n v="3178.62"/>
    <n v="989.40000000000009"/>
  </r>
  <r>
    <x v="670"/>
    <s v="MOBI"/>
    <s v="LEVE"/>
    <n v="2025"/>
    <s v="LOCALIZA"/>
    <s v="ES"/>
    <s v="SUDESTE"/>
    <x v="525"/>
    <x v="21"/>
    <s v="R$ 1.824,00"/>
    <n v="1059.47"/>
    <n v="1324.56"/>
    <n v="682.94999999999993"/>
    <m/>
    <s v="12/11/2028"/>
    <s v="EM DIAS"/>
    <n v="1924.51"/>
    <b v="0"/>
    <s v="NOV"/>
    <n v="2028"/>
    <s v="ATIVO"/>
    <s v="11011"/>
    <n v="18001"/>
    <s v="VIVO"/>
    <n v="3066.9799999999996"/>
    <n v="1003.7549999999999"/>
  </r>
  <r>
    <x v="671"/>
    <s v="MOBI"/>
    <s v="LEVE"/>
    <n v="2025"/>
    <s v="LOCALIZA"/>
    <s v="MS"/>
    <s v="CENTRO OESTE"/>
    <x v="526"/>
    <x v="41"/>
    <s v="R$ 1.824,00"/>
    <n v="698.54"/>
    <n v="839.72"/>
    <n v="581.76"/>
    <m/>
    <s v="10/10/2028"/>
    <s v="EM DIAS"/>
    <n v="1924.51"/>
    <b v="0"/>
    <s v="OUT"/>
    <n v="2028"/>
    <s v="ATIVO"/>
    <s v="11021"/>
    <n v="22032"/>
    <s v="VIVO"/>
    <n v="2120.02"/>
    <n v="710.74"/>
  </r>
  <r>
    <x v="672"/>
    <s v="MOBI"/>
    <s v="LEVE"/>
    <n v="2025"/>
    <s v="LOCALIZA"/>
    <s v="ES"/>
    <s v="SUDESTE"/>
    <x v="527"/>
    <x v="21"/>
    <s v="R$ 1.824,00"/>
    <n v="1574.48"/>
    <n v="1669.13"/>
    <n v="850"/>
    <m/>
    <s v="31/10/2028"/>
    <s v="EM DIAS"/>
    <n v="1924.51"/>
    <b v="0"/>
    <s v="OUT"/>
    <n v="2028"/>
    <s v="ATIVO"/>
    <s v="11011"/>
    <n v="18001"/>
    <s v="VIVO"/>
    <n v="4093.61"/>
    <n v="1259.5650000000001"/>
  </r>
  <r>
    <x v="673"/>
    <s v="MOBI"/>
    <s v="LEVE"/>
    <n v="2025"/>
    <s v="LOCALIZA"/>
    <s v="MS"/>
    <s v="CENTRO OESTE"/>
    <x v="528"/>
    <x v="61"/>
    <s v="R$ 1.824,00"/>
    <n v="970"/>
    <n v="969"/>
    <n v="704.99"/>
    <m/>
    <s v="09/10/2028"/>
    <s v="EM DIAS"/>
    <n v="1924.51"/>
    <b v="0"/>
    <s v="OUT"/>
    <n v="2028"/>
    <s v="ATIVO"/>
    <s v="11021"/>
    <n v="22020"/>
    <s v="VIVO"/>
    <n v="2643.99"/>
    <n v="836.995"/>
  </r>
  <r>
    <x v="674"/>
    <s v="MOBI"/>
    <s v="LEVE"/>
    <n v="2025"/>
    <s v="LOCALIZA"/>
    <s v="SP"/>
    <s v="SUDESTE"/>
    <x v="529"/>
    <x v="57"/>
    <s v="R$ 1.824,00"/>
    <n v="1519.8"/>
    <n v="1474.81"/>
    <n v="570"/>
    <m/>
    <s v="18/11/2028"/>
    <s v="EM DIAS"/>
    <n v="1924.51"/>
    <b v="0"/>
    <s v="NOV"/>
    <n v="2028"/>
    <s v="ATIVO"/>
    <s v="14011"/>
    <n v="35001"/>
    <s v="I-SYSTEMS"/>
    <n v="3564.6099999999997"/>
    <n v="1022.405"/>
  </r>
  <r>
    <x v="675"/>
    <s v="MOBI"/>
    <s v="LEVE"/>
    <n v="2025"/>
    <s v="LOCALIZA"/>
    <s v="MS"/>
    <s v="CENTRO OESTE"/>
    <x v="530"/>
    <x v="21"/>
    <s v="R$ 1.824,00"/>
    <n v="1185.9299999999998"/>
    <n v="1580"/>
    <n v="758.51"/>
    <m/>
    <s v="16/09/2028"/>
    <s v="EM DIAS"/>
    <n v="1926.61"/>
    <b v="0"/>
    <s v="SET"/>
    <n v="2028"/>
    <s v="ATIVO"/>
    <s v="11011"/>
    <n v="22020"/>
    <s v="VIVO"/>
    <n v="3524.4399999999996"/>
    <n v="1169.2550000000001"/>
  </r>
  <r>
    <x v="676"/>
    <s v="MOBI"/>
    <s v="LEVE"/>
    <n v="2025"/>
    <s v="LOCALIZA"/>
    <s v="SP"/>
    <s v="SUDESTE"/>
    <x v="531"/>
    <x v="57"/>
    <s v="R$ 1.824,00"/>
    <n v="1455"/>
    <n v="1944.99"/>
    <n v="1070"/>
    <m/>
    <s v="06/11/2028"/>
    <s v="EM DIAS"/>
    <n v="1924.51"/>
    <b v="0"/>
    <s v="NOV"/>
    <n v="2028"/>
    <s v="ATIVO"/>
    <s v="14011"/>
    <n v="35001"/>
    <s v="I-SYSTEMS"/>
    <n v="4469.99"/>
    <n v="1507.4949999999999"/>
  </r>
  <r>
    <x v="677"/>
    <s v="MOBI"/>
    <s v="LEVE"/>
    <n v="2025"/>
    <s v="LOCALIZA"/>
    <s v="BA"/>
    <s v="NORDESTE"/>
    <x v="0"/>
    <x v="0"/>
    <s v="R$ 1.824,00"/>
    <n v="1116.55"/>
    <n v="1163.4000000000001"/>
    <n v="0"/>
    <m/>
    <s v="18/09/2028"/>
    <s v="EM DIAS"/>
    <n v="1926.61"/>
    <b v="0"/>
    <s v="SET"/>
    <n v="2028"/>
    <s v="SINISTRO"/>
    <s v=""/>
    <n v="0"/>
    <n v="0"/>
    <n v="2279.9499999999998"/>
    <n v="581.70000000000005"/>
  </r>
  <r>
    <x v="678"/>
    <s v="MOBI"/>
    <s v="LEVE"/>
    <n v="2025"/>
    <s v="LOCALIZA"/>
    <s v="BA"/>
    <s v="NORDESTE"/>
    <x v="0"/>
    <x v="0"/>
    <s v="R$ 1.824,00"/>
    <n v="1100"/>
    <n v="1170"/>
    <n v="160"/>
    <m/>
    <s v="17/09/2028"/>
    <s v="EM DIAS"/>
    <n v="1926.61"/>
    <b v="0"/>
    <s v="SET"/>
    <n v="2028"/>
    <s v="PATIO"/>
    <s v=""/>
    <n v="0"/>
    <n v="0"/>
    <n v="2430"/>
    <n v="665"/>
  </r>
  <r>
    <x v="679"/>
    <s v="MOBI"/>
    <s v="LEVE"/>
    <n v="2025"/>
    <s v="LOCALIZA"/>
    <s v="BA"/>
    <s v="NORDESTE"/>
    <x v="532"/>
    <x v="71"/>
    <s v="R$ 1.824,00"/>
    <n v="460"/>
    <n v="1250"/>
    <n v="659.92"/>
    <m/>
    <s v="06/11/2028"/>
    <s v="EM DIAS"/>
    <n v="1926.61"/>
    <b v="0"/>
    <s v="NOV"/>
    <n v="2028"/>
    <s v="ATIVO"/>
    <s v="14011"/>
    <n v="15001"/>
    <s v="I-SYSTEMS"/>
    <n v="2369.92"/>
    <n v="954.96"/>
  </r>
  <r>
    <x v="680"/>
    <s v="MOBI"/>
    <s v="LEVE"/>
    <n v="2025"/>
    <s v="LOCALIZA"/>
    <s v="BA"/>
    <s v="NORDESTE"/>
    <x v="0"/>
    <x v="0"/>
    <s v="R$ 1.824,00"/>
    <n v="1100"/>
    <n v="610"/>
    <n v="220"/>
    <m/>
    <s v="23/10/2028"/>
    <s v="EM DIAS"/>
    <n v="1924.51"/>
    <b v="0"/>
    <s v="OUT"/>
    <n v="2028"/>
    <s v="MANUTENÇÃO"/>
    <s v=""/>
    <n v="0"/>
    <n v="0"/>
    <n v="1930"/>
    <n v="415"/>
  </r>
  <r>
    <x v="681"/>
    <s v="MOBI"/>
    <s v="LEVE"/>
    <n v="2024"/>
    <s v="LOCALIZA"/>
    <s v="BA"/>
    <s v="NORDESTE"/>
    <x v="533"/>
    <x v="71"/>
    <s v="R$ 1.824,00"/>
    <n v="1099.98"/>
    <n v="1259.82"/>
    <n v="610"/>
    <m/>
    <s v="22/10/2028"/>
    <s v="EM DIAS"/>
    <n v="1924.51"/>
    <b v="0"/>
    <s v="OUT"/>
    <n v="2028"/>
    <s v="ATIVO"/>
    <s v="14011"/>
    <n v="15001"/>
    <s v="I-SYSTEMS"/>
    <n v="2969.8"/>
    <n v="934.91"/>
  </r>
  <r>
    <x v="682"/>
    <s v="MOBI"/>
    <s v="LEVE"/>
    <n v="2024"/>
    <s v="LOCALIZA"/>
    <s v="BA"/>
    <s v="NORDESTE"/>
    <x v="534"/>
    <x v="41"/>
    <s v="R$ 1.824,00"/>
    <n v="1918.88"/>
    <n v="1891.57"/>
    <n v="918.56"/>
    <m/>
    <s v="05/11/2028"/>
    <s v="EM DIAS"/>
    <n v="1924.51"/>
    <b v="0"/>
    <s v="NOV"/>
    <n v="2028"/>
    <s v="ATIVO"/>
    <s v="14021"/>
    <n v="15001"/>
    <s v="I-SYSTEMS"/>
    <n v="4729.01"/>
    <n v="1405.0650000000001"/>
  </r>
  <r>
    <x v="683"/>
    <s v="MOBI"/>
    <s v="LEVE"/>
    <n v="2025"/>
    <s v="LOCALIZA"/>
    <s v="BA"/>
    <s v="NORDESTE"/>
    <x v="535"/>
    <x v="71"/>
    <s v="R$ 1.824,00"/>
    <n v="1040"/>
    <n v="980"/>
    <n v="830"/>
    <m/>
    <s v="13/11/2028"/>
    <s v="EM DIAS"/>
    <n v="1924.51"/>
    <b v="0"/>
    <s v="NOV"/>
    <n v="2028"/>
    <s v="ATIVO"/>
    <s v="19011"/>
    <n v="15001"/>
    <s v="V.TAL"/>
    <n v="2850"/>
    <n v="905"/>
  </r>
  <r>
    <x v="684"/>
    <s v="MOBI"/>
    <s v="LEVE"/>
    <n v="2025"/>
    <s v="LOCALIZA"/>
    <s v="SP"/>
    <s v="SUDESTE"/>
    <x v="536"/>
    <x v="60"/>
    <s v="R$ 1.824,00"/>
    <n v="0"/>
    <n v="1215"/>
    <n v="699.12"/>
    <m/>
    <s v="12/11/2028"/>
    <s v="EM DIAS"/>
    <n v="1926.61"/>
    <b v="0"/>
    <s v="NOV"/>
    <n v="2028"/>
    <s v="ATIVO"/>
    <s v="11021"/>
    <n v="35001"/>
    <s v="VIVO"/>
    <n v="1914.12"/>
    <n v="957.06"/>
  </r>
  <r>
    <x v="685"/>
    <s v="MOBI"/>
    <s v="LEVE"/>
    <n v="2024"/>
    <s v="LOCALIZA"/>
    <s v="BA"/>
    <s v="NORDESTE"/>
    <x v="537"/>
    <x v="71"/>
    <s v="R$ 1.824,00"/>
    <n v="1040"/>
    <n v="1279.96"/>
    <n v="620"/>
    <m/>
    <s v="13/11/2028"/>
    <s v="EM DIAS"/>
    <n v="1924.51"/>
    <b v="0"/>
    <s v="NOV"/>
    <n v="2028"/>
    <s v="ATIVO"/>
    <s v="19011"/>
    <n v="15001"/>
    <s v="V.TAL"/>
    <n v="2939.96"/>
    <n v="949.98"/>
  </r>
  <r>
    <x v="686"/>
    <s v="MOBI"/>
    <s v="LEVE"/>
    <n v="2025"/>
    <s v="LOCALIZA"/>
    <s v="ES"/>
    <s v="SUDESTE"/>
    <x v="538"/>
    <x v="21"/>
    <s v="R$ 1.824,00"/>
    <n v="867.93000000000006"/>
    <n v="399.75"/>
    <n v="500.1"/>
    <m/>
    <s v="18/09/2028"/>
    <s v="EM DIAS"/>
    <n v="1926.61"/>
    <b v="0"/>
    <s v="SET"/>
    <n v="2028"/>
    <s v="ATIVO"/>
    <s v="11011"/>
    <n v="18001"/>
    <s v="VIVO"/>
    <n v="1767.7800000000002"/>
    <n v="449.92500000000001"/>
  </r>
  <r>
    <x v="687"/>
    <s v="MOBI"/>
    <s v="LEVE"/>
    <n v="2025"/>
    <s v="LOCALIZA"/>
    <s v="BA"/>
    <s v="NORDESTE"/>
    <x v="539"/>
    <x v="71"/>
    <s v="R$ 1.824,00"/>
    <n v="945.3"/>
    <n v="1289.31"/>
    <n v="680"/>
    <m/>
    <s v="30/10/2028"/>
    <s v="EM DIAS"/>
    <n v="1924.51"/>
    <b v="0"/>
    <s v="OUT"/>
    <n v="2028"/>
    <s v="ATIVO"/>
    <s v="14011"/>
    <n v="15001"/>
    <s v="I-SYSTEMS"/>
    <n v="2914.6099999999997"/>
    <n v="984.65499999999997"/>
  </r>
  <r>
    <x v="688"/>
    <s v="MOBI"/>
    <s v="LEVE"/>
    <n v="2025"/>
    <s v="LOCALIZA"/>
    <s v="BA"/>
    <s v="NORDESTE"/>
    <x v="540"/>
    <x v="71"/>
    <s v="R$ 1.824,00"/>
    <n v="711.3"/>
    <n v="964.41"/>
    <n v="378.87"/>
    <m/>
    <s v="07/11/2028"/>
    <s v="EM DIAS"/>
    <n v="1924.51"/>
    <b v="0"/>
    <s v="NOV"/>
    <n v="2028"/>
    <s v="ATIVO"/>
    <s v="14011"/>
    <n v="15001"/>
    <s v="I-SYSTEMS"/>
    <n v="2054.58"/>
    <n v="671.64"/>
  </r>
  <r>
    <x v="689"/>
    <s v="MOBI"/>
    <s v="LEVE"/>
    <n v="2025"/>
    <s v="LOCALIZA"/>
    <s v="BA"/>
    <s v="NORDESTE"/>
    <x v="541"/>
    <x v="71"/>
    <s v="R$ 1.824,00"/>
    <n v="1149.5400000000002"/>
    <n v="1329.9"/>
    <n v="680"/>
    <m/>
    <s v="22/10/2028"/>
    <s v="EM DIAS"/>
    <n v="1924.51"/>
    <b v="0"/>
    <s v="OUT"/>
    <n v="2028"/>
    <s v="ATIVO"/>
    <s v="14011"/>
    <n v="15001"/>
    <s v="I-SYSTEMS"/>
    <n v="3159.4400000000005"/>
    <n v="1004.95"/>
  </r>
  <r>
    <x v="690"/>
    <s v="MOBI"/>
    <s v="LEVE"/>
    <n v="2025"/>
    <s v="LOCALIZA"/>
    <s v="ES"/>
    <s v="SUDESTE"/>
    <x v="542"/>
    <x v="21"/>
    <s v="R$ 1.824,00"/>
    <n v="1057.33"/>
    <n v="816.74"/>
    <n v="399.03"/>
    <m/>
    <s v="18/09/2028"/>
    <s v="EM DIAS"/>
    <n v="1926.61"/>
    <b v="0"/>
    <s v="SET"/>
    <n v="2028"/>
    <s v="ATIVO"/>
    <s v="11011"/>
    <n v="18001"/>
    <s v="VIVO"/>
    <n v="2273.1"/>
    <n v="607.88499999999999"/>
  </r>
  <r>
    <x v="691"/>
    <s v="MOBI"/>
    <s v="LEVE"/>
    <n v="2025"/>
    <s v="LOCALIZA"/>
    <s v="GO"/>
    <s v="CENTRO OESTE"/>
    <x v="543"/>
    <x v="21"/>
    <s v="R$ 1.824,00"/>
    <n v="1470"/>
    <n v="1590"/>
    <n v="680"/>
    <m/>
    <s v="16/09/2028"/>
    <s v="EM DIAS"/>
    <n v="1926.61"/>
    <b v="0"/>
    <s v="SET"/>
    <n v="2028"/>
    <s v="ATIVO"/>
    <s v="11011"/>
    <n v="19019"/>
    <s v="VIVO"/>
    <n v="3740"/>
    <n v="1135"/>
  </r>
  <r>
    <x v="692"/>
    <s v="MOBI"/>
    <s v="LEVE"/>
    <n v="2025"/>
    <s v="LOCALIZA"/>
    <s v="ES"/>
    <s v="SUDESTE"/>
    <x v="544"/>
    <x v="21"/>
    <s v="R$ 1.824,00"/>
    <n v="1479.75"/>
    <n v="1871.3"/>
    <n v="939.93000000000006"/>
    <m/>
    <s v="30/09/2028"/>
    <s v="EM DIAS"/>
    <n v="1926.61"/>
    <b v="0"/>
    <s v="SET"/>
    <n v="2028"/>
    <s v="ATIVO"/>
    <s v="11011"/>
    <n v="18001"/>
    <s v="VIVO"/>
    <n v="4290.9800000000005"/>
    <n v="1405.615"/>
  </r>
  <r>
    <x v="693"/>
    <s v="MOBI"/>
    <s v="LEVE"/>
    <n v="2024"/>
    <s v="LOCALIZA"/>
    <s v="BA"/>
    <s v="NORDESTE"/>
    <x v="545"/>
    <x v="53"/>
    <s v="R$ 1.824,00"/>
    <n v="403.14"/>
    <n v="816.90000000000009"/>
    <n v="348.90999999999997"/>
    <m/>
    <s v="30/09/2028"/>
    <s v="EM DIAS"/>
    <n v="1926.61"/>
    <b v="0"/>
    <s v="SET"/>
    <n v="2028"/>
    <s v="ATIVO"/>
    <s v="99568"/>
    <n v="15001"/>
    <s v="ADMINISTRATIVO"/>
    <n v="1568.9499999999998"/>
    <n v="582.90499999999997"/>
  </r>
  <r>
    <x v="694"/>
    <s v="MOBI"/>
    <s v="LEVE"/>
    <n v="2025"/>
    <s v="LOCALIZA"/>
    <s v="BA"/>
    <s v="NORDESTE"/>
    <x v="546"/>
    <x v="71"/>
    <s v="R$ 1.824,00"/>
    <n v="997.2"/>
    <n v="1289.97"/>
    <n v="779.99"/>
    <m/>
    <s v="18/11/2028"/>
    <s v="EM DIAS"/>
    <n v="1924.51"/>
    <b v="0"/>
    <s v="NOV"/>
    <n v="2028"/>
    <s v="ATIVO"/>
    <s v="14011"/>
    <n v="15001"/>
    <s v="I-SYSTEMS"/>
    <n v="3067.16"/>
    <n v="1034.98"/>
  </r>
  <r>
    <x v="695"/>
    <s v="MOBI"/>
    <s v="LEVE"/>
    <n v="2025"/>
    <s v="LOCALIZA"/>
    <s v="GO"/>
    <s v="CENTRO OESTE"/>
    <x v="547"/>
    <x v="21"/>
    <s v="R$ 1.824,00"/>
    <n v="1552.09"/>
    <n v="1130"/>
    <n v="580"/>
    <m/>
    <s v="16/09/2028"/>
    <s v="EM DIAS"/>
    <n v="1926.61"/>
    <b v="0"/>
    <s v="SET"/>
    <n v="2028"/>
    <s v="ATIVO"/>
    <s v="11011"/>
    <n v="19140"/>
    <s v="VIVO"/>
    <n v="3262.09"/>
    <n v="855"/>
  </r>
  <r>
    <x v="696"/>
    <s v="MOBI"/>
    <s v="LEVE"/>
    <n v="2025"/>
    <s v="LOCALIZA"/>
    <s v="ES"/>
    <s v="SUDESTE"/>
    <x v="548"/>
    <x v="21"/>
    <s v="R$ 1.824,00"/>
    <n v="499.43"/>
    <n v="1496.73"/>
    <n v="779.49"/>
    <m/>
    <s v="12/11/2028"/>
    <s v="EM DIAS"/>
    <n v="1924.51"/>
    <b v="0"/>
    <s v="NOV"/>
    <n v="2028"/>
    <s v="ATIVO"/>
    <s v="11011"/>
    <n v="18001"/>
    <s v="VIVO"/>
    <n v="2775.65"/>
    <n v="1138.1100000000001"/>
  </r>
  <r>
    <x v="697"/>
    <s v="MOBI"/>
    <s v="LEVE"/>
    <n v="2025"/>
    <s v="LOCALIZA"/>
    <s v="BA"/>
    <s v="NORDESTE"/>
    <x v="549"/>
    <x v="71"/>
    <s v="R$ 1.824,00"/>
    <n v="1076.72"/>
    <n v="1328.29"/>
    <n v="519.63"/>
    <m/>
    <s v="25/09/2028"/>
    <s v="EM DIAS"/>
    <n v="1926.61"/>
    <b v="0"/>
    <s v="SET"/>
    <n v="2028"/>
    <s v="ATIVO"/>
    <s v="14011"/>
    <n v="15001"/>
    <s v="I-SYSTEMS"/>
    <n v="2924.6400000000003"/>
    <n v="923.96"/>
  </r>
  <r>
    <x v="698"/>
    <s v="MOBI"/>
    <s v="LEVE"/>
    <n v="2025"/>
    <s v="LOCALIZA"/>
    <s v="BA"/>
    <s v="NORDESTE"/>
    <x v="0"/>
    <x v="0"/>
    <s v="R$ 1.824,00"/>
    <n v="1100"/>
    <n v="1270"/>
    <n v="100"/>
    <m/>
    <s v="12/11/2028"/>
    <s v="EM DIAS"/>
    <n v="1924.51"/>
    <b v="0"/>
    <s v="NOV"/>
    <n v="2028"/>
    <s v="PATIO"/>
    <s v=""/>
    <n v="0"/>
    <n v="0"/>
    <n v="2470"/>
    <n v="685"/>
  </r>
  <r>
    <x v="699"/>
    <s v="MOBI"/>
    <s v="LEVE"/>
    <n v="2025"/>
    <s v="LOCALIZA"/>
    <s v="MG"/>
    <s v="SUDESTE"/>
    <x v="550"/>
    <x v="41"/>
    <s v="R$ 1.824,00"/>
    <n v="1456.4700000000003"/>
    <n v="1858.8400000000001"/>
    <n v="1565.1699999999998"/>
    <m/>
    <s v="24/09/2028"/>
    <s v="EM DIAS"/>
    <n v="1926.61"/>
    <b v="0"/>
    <s v="SET"/>
    <n v="2028"/>
    <s v="ATIVO"/>
    <s v="11011"/>
    <n v="23846"/>
    <s v="VIVO"/>
    <n v="4880.4800000000005"/>
    <n v="1712.0050000000001"/>
  </r>
  <r>
    <x v="700"/>
    <s v="MOBI"/>
    <s v="LEVE"/>
    <n v="2025"/>
    <s v="LOCALIZA"/>
    <s v="DF"/>
    <s v="CENTRO OESTE"/>
    <x v="0"/>
    <x v="0"/>
    <s v="R$ 1.824,00"/>
    <n v="929.42"/>
    <n v="0"/>
    <n v="0"/>
    <m/>
    <s v="07/11/2028"/>
    <s v="EM DIAS"/>
    <n v="1924.51"/>
    <b v="0"/>
    <s v="NOV"/>
    <n v="2028"/>
    <s v="ATIVO"/>
    <s v=""/>
    <n v="0"/>
    <n v="0"/>
    <n v="929.42"/>
    <n v="0"/>
  </r>
  <r>
    <x v="701"/>
    <s v="MOBI"/>
    <s v="LEVE"/>
    <n v="2025"/>
    <s v="LOCALIZA"/>
    <s v="BA"/>
    <s v="NORDESTE"/>
    <x v="551"/>
    <x v="19"/>
    <s v="R$ 1.824,00"/>
    <n v="918.36"/>
    <n v="1028.83"/>
    <n v="362.53"/>
    <m/>
    <s v="12/11/2028"/>
    <s v="EM DIAS"/>
    <n v="1924.51"/>
    <b v="0"/>
    <s v="NOV"/>
    <n v="2028"/>
    <s v="ATIVO"/>
    <s v="14015"/>
    <n v="15001"/>
    <s v="I-SYSTEMS"/>
    <n v="2309.7200000000003"/>
    <n v="695.68"/>
  </r>
  <r>
    <x v="702"/>
    <s v="MOBI"/>
    <s v="LEVE"/>
    <n v="2025"/>
    <s v="LOCALIZA"/>
    <s v="SP"/>
    <s v="SUDESTE"/>
    <x v="552"/>
    <x v="57"/>
    <s v="R$ 1.824,00"/>
    <n v="1124.5"/>
    <n v="1414.96"/>
    <n v="483.73"/>
    <m/>
    <s v="13/11/2028"/>
    <s v="EM DIAS"/>
    <n v="1924.51"/>
    <b v="0"/>
    <s v="NOV"/>
    <n v="2028"/>
    <s v="ATIVO"/>
    <s v="14011"/>
    <n v="35001"/>
    <s v="I-SYSTEMS"/>
    <n v="3023.19"/>
    <n v="949.34500000000003"/>
  </r>
  <r>
    <x v="703"/>
    <s v="MOBI"/>
    <s v="LEVE"/>
    <n v="2025"/>
    <s v="LOCALIZA"/>
    <s v="GO"/>
    <s v="CENTRO OESTE"/>
    <x v="553"/>
    <x v="16"/>
    <s v="R$ 1.824,00"/>
    <n v="690"/>
    <n v="307.25"/>
    <n v="1482.05"/>
    <m/>
    <s v="25/09/2028"/>
    <s v="EM DIAS"/>
    <n v="1926.61"/>
    <b v="0"/>
    <s v="SET"/>
    <n v="2028"/>
    <s v="ATIVO"/>
    <s v="12081"/>
    <n v="19019"/>
    <s v="TIM MOVEL"/>
    <n v="2479.3000000000002"/>
    <n v="894.65"/>
  </r>
  <r>
    <x v="704"/>
    <s v="MOBI"/>
    <s v="LEVE"/>
    <n v="2025"/>
    <s v="LOCALIZA"/>
    <s v="BA"/>
    <s v="NORDESTE"/>
    <x v="554"/>
    <x v="71"/>
    <s v="R$ 1.824,00"/>
    <n v="1109.96"/>
    <n v="1290"/>
    <n v="620"/>
    <m/>
    <s v="07/11/2028"/>
    <s v="EM DIAS"/>
    <n v="1924.51"/>
    <b v="0"/>
    <s v="NOV"/>
    <n v="2028"/>
    <s v="ATIVO"/>
    <s v="14011"/>
    <n v="15001"/>
    <s v="I-SYSTEMS"/>
    <n v="3019.96"/>
    <n v="955"/>
  </r>
  <r>
    <x v="705"/>
    <s v="MOBI"/>
    <s v="LEVE"/>
    <n v="2025"/>
    <s v="LOCALIZA"/>
    <s v="BA"/>
    <s v="NORDESTE"/>
    <x v="555"/>
    <x v="71"/>
    <s v="R$ 1.824,00"/>
    <n v="1099.98"/>
    <n v="1269.8300000000002"/>
    <n v="639.99"/>
    <m/>
    <s v="12/11/2028"/>
    <s v="EM DIAS"/>
    <n v="1924.51"/>
    <b v="0"/>
    <s v="NOV"/>
    <n v="2028"/>
    <s v="ATIVO"/>
    <s v="14011"/>
    <n v="15001"/>
    <s v="I-SYSTEMS"/>
    <n v="3009.8"/>
    <n v="954.91000000000008"/>
  </r>
  <r>
    <x v="706"/>
    <s v="MOBI"/>
    <s v="LEVE"/>
    <n v="2025"/>
    <s v="LOCALIZA"/>
    <s v="MT"/>
    <s v="CENTRO OESTE"/>
    <x v="556"/>
    <x v="21"/>
    <s v="R$ 1.824,00"/>
    <n v="931.6"/>
    <n v="1666.0900000000001"/>
    <n v="500"/>
    <m/>
    <s v="10/10/2028"/>
    <s v="EM DIAS"/>
    <n v="1924.51"/>
    <b v="0"/>
    <s v="OUT"/>
    <n v="2028"/>
    <s v="ATIVO"/>
    <s v="11011"/>
    <n v="21111"/>
    <s v="VIVO"/>
    <n v="3097.69"/>
    <n v="1083.0450000000001"/>
  </r>
  <r>
    <x v="707"/>
    <s v="MOBI"/>
    <s v="LEVE"/>
    <n v="2025"/>
    <s v="LOCALIZA"/>
    <s v="GO"/>
    <s v="CENTRO OESTE"/>
    <x v="557"/>
    <x v="21"/>
    <s v="R$ 1.824,00"/>
    <n v="300"/>
    <n v="150"/>
    <n v="988.7399999999999"/>
    <m/>
    <s v="16/09/2028"/>
    <s v="EM DIAS"/>
    <n v="1926.61"/>
    <b v="0"/>
    <s v="SET"/>
    <n v="2028"/>
    <s v="ATIVO"/>
    <s v="11011"/>
    <n v="19058"/>
    <s v="VIVO"/>
    <n v="1438.7399999999998"/>
    <n v="569.36999999999989"/>
  </r>
  <r>
    <x v="708"/>
    <s v="MOBI"/>
    <s v="LEVE"/>
    <n v="2025"/>
    <s v="LOCALIZA"/>
    <s v="GO"/>
    <s v="CENTRO OESTE"/>
    <x v="558"/>
    <x v="69"/>
    <s v="R$ 1.824,00"/>
    <n v="1251.76"/>
    <n v="976.55"/>
    <n v="683.28"/>
    <m/>
    <s v="24/09/2028"/>
    <s v="EM DIAS"/>
    <n v="1926.61"/>
    <b v="0"/>
    <s v="SET"/>
    <n v="2028"/>
    <s v="ATIVO"/>
    <s v="99678"/>
    <n v="19019"/>
    <s v="ADMINISTRATIVO"/>
    <n v="2911.59"/>
    <n v="829.91499999999996"/>
  </r>
  <r>
    <x v="709"/>
    <s v="MOBI"/>
    <s v="LEVE"/>
    <n v="2024"/>
    <s v="LOCALIZA"/>
    <s v="BA"/>
    <s v="NORDESTE"/>
    <x v="559"/>
    <x v="71"/>
    <s v="R$ 1.824,00"/>
    <n v="1038.79"/>
    <n v="1340"/>
    <n v="580"/>
    <m/>
    <s v="18/09/2028"/>
    <s v="EM DIAS"/>
    <n v="1926.61"/>
    <b v="0"/>
    <s v="SET"/>
    <n v="2028"/>
    <s v="ATIVO"/>
    <s v="14011"/>
    <n v="15001"/>
    <s v="I-SYSTEMS"/>
    <n v="2958.79"/>
    <n v="960"/>
  </r>
  <r>
    <x v="710"/>
    <s v="MOBI"/>
    <s v="LEVE"/>
    <n v="2025"/>
    <s v="LOCALIZA"/>
    <s v="MS"/>
    <s v="CENTRO OESTE"/>
    <x v="560"/>
    <x v="21"/>
    <s v="R$ 1.824,00"/>
    <n v="920"/>
    <n v="1170"/>
    <n v="440"/>
    <m/>
    <s v="25/09/2028"/>
    <s v="EM DIAS"/>
    <n v="1926.61"/>
    <b v="0"/>
    <s v="SET"/>
    <n v="2028"/>
    <s v="ATIVO"/>
    <s v="11011"/>
    <n v="22020"/>
    <s v="VIVO"/>
    <n v="2530"/>
    <n v="805"/>
  </r>
  <r>
    <x v="711"/>
    <s v="MOBI"/>
    <s v="LEVE"/>
    <n v="2025"/>
    <s v="LOCALIZA"/>
    <s v="MS"/>
    <s v="CENTRO OESTE"/>
    <x v="561"/>
    <x v="21"/>
    <s v="R$ 1.824,00"/>
    <n v="1229.5900000000001"/>
    <n v="1460"/>
    <n v="460"/>
    <m/>
    <s v="17/09/2028"/>
    <s v="EM DIAS"/>
    <n v="1926.61"/>
    <b v="0"/>
    <s v="SET"/>
    <n v="2028"/>
    <s v="ATIVO"/>
    <s v="11011"/>
    <n v="22020"/>
    <s v="VIVO"/>
    <n v="3149.59"/>
    <n v="960"/>
  </r>
  <r>
    <x v="712"/>
    <s v="MOBI"/>
    <s v="LEVE"/>
    <n v="2025"/>
    <s v="LOCALIZA"/>
    <s v="BA"/>
    <s v="NORDESTE"/>
    <x v="562"/>
    <x v="71"/>
    <s v="R$ 1.824,00"/>
    <n v="1179.08"/>
    <n v="1319.9099999999999"/>
    <n v="709.98"/>
    <m/>
    <s v="18/09/2028"/>
    <s v="EM DIAS"/>
    <n v="1926.61"/>
    <b v="0"/>
    <s v="SET"/>
    <n v="2028"/>
    <s v="ATIVO"/>
    <s v="14011"/>
    <n v="15001"/>
    <s v="I-SYSTEMS"/>
    <n v="3208.97"/>
    <n v="1014.9449999999999"/>
  </r>
  <r>
    <x v="713"/>
    <s v="MOBI"/>
    <s v="LEVE"/>
    <n v="2024"/>
    <s v="LOCALIZA"/>
    <s v="BA"/>
    <s v="NORDESTE"/>
    <x v="563"/>
    <x v="71"/>
    <s v="R$ 1.824,00"/>
    <n v="1350"/>
    <n v="1699.98"/>
    <n v="680"/>
    <m/>
    <s v="17/09/2028"/>
    <s v="EM DIAS"/>
    <n v="1926.61"/>
    <b v="0"/>
    <s v="SET"/>
    <n v="2028"/>
    <s v="ATIVO"/>
    <s v="14011"/>
    <n v="15001"/>
    <s v="I-SYSTEMS"/>
    <n v="3729.98"/>
    <n v="1189.99"/>
  </r>
  <r>
    <x v="714"/>
    <s v="MOBI"/>
    <s v="LEVE"/>
    <n v="2025"/>
    <s v="LOCALIZA"/>
    <s v="BA"/>
    <s v="NORDESTE"/>
    <x v="0"/>
    <x v="0"/>
    <s v="R$ 1.824,00"/>
    <n v="1099.8600000000001"/>
    <n v="1289.99"/>
    <n v="160"/>
    <m/>
    <s v="24/09/2028"/>
    <s v="EM DIAS"/>
    <n v="1926.61"/>
    <b v="0"/>
    <s v="SET"/>
    <n v="2028"/>
    <s v="SINISTRO"/>
    <s v=""/>
    <n v="0"/>
    <n v="0"/>
    <n v="2549.8500000000004"/>
    <n v="724.995"/>
  </r>
  <r>
    <x v="715"/>
    <s v="MOBI"/>
    <s v="LEVE"/>
    <n v="2025"/>
    <s v="LOCALIZA"/>
    <s v="ES"/>
    <s v="SUDESTE"/>
    <x v="564"/>
    <x v="19"/>
    <s v="R$ 1.824,00"/>
    <n v="1500.96"/>
    <n v="1299.78"/>
    <n v="441.33000000000004"/>
    <m/>
    <s v="06/11/2028"/>
    <s v="EM DIAS"/>
    <n v="1924.51"/>
    <b v="0"/>
    <s v="NOV"/>
    <n v="2028"/>
    <s v="ATIVO"/>
    <s v="11015"/>
    <n v="18001"/>
    <s v="VIVO"/>
    <n v="3242.0699999999997"/>
    <n v="870.55500000000006"/>
  </r>
  <r>
    <x v="716"/>
    <s v="MOBI"/>
    <s v="LEVE"/>
    <n v="2025"/>
    <s v="LOCALIZA"/>
    <s v="BA"/>
    <s v="NORDESTE"/>
    <x v="565"/>
    <x v="71"/>
    <s v="R$ 1.824,00"/>
    <n v="810"/>
    <n v="380"/>
    <n v="419.94"/>
    <m/>
    <s v="12/11/2028"/>
    <s v="EM DIAS"/>
    <n v="1924.51"/>
    <b v="0"/>
    <s v="NOV"/>
    <n v="2028"/>
    <s v="ATIVO"/>
    <s v="14011"/>
    <n v="15001"/>
    <s v="I-SYSTEMS"/>
    <n v="1609.94"/>
    <n v="399.97"/>
  </r>
  <r>
    <x v="717"/>
    <s v="MOBI"/>
    <s v="LEVE"/>
    <n v="2025"/>
    <s v="LOCALIZA"/>
    <s v="BA"/>
    <s v="NORDESTE"/>
    <x v="566"/>
    <x v="71"/>
    <s v="R$ 1.824,00"/>
    <n v="979.94"/>
    <n v="1289.96"/>
    <n v="679.99"/>
    <m/>
    <s v="12/11/2028"/>
    <s v="EM DIAS"/>
    <n v="1924.51"/>
    <b v="0"/>
    <s v="NOV"/>
    <n v="2028"/>
    <s v="ATIVO"/>
    <s v="14011"/>
    <n v="15001"/>
    <s v="I-SYSTEMS"/>
    <n v="2949.8900000000003"/>
    <n v="984.97500000000002"/>
  </r>
  <r>
    <x v="718"/>
    <s v="MOBI"/>
    <s v="LEVE"/>
    <n v="2025"/>
    <s v="LOCALIZA"/>
    <s v="GO"/>
    <s v="CENTRO OESTE"/>
    <x v="567"/>
    <x v="21"/>
    <s v="R$ 1.824,00"/>
    <n v="1080"/>
    <n v="1346.63"/>
    <n v="663"/>
    <m/>
    <s v="17/09/2028"/>
    <s v="EM DIAS"/>
    <n v="1926.61"/>
    <b v="0"/>
    <s v="SET"/>
    <n v="2028"/>
    <s v="ATIVO"/>
    <s v="11011"/>
    <n v="19019"/>
    <s v="VIVO"/>
    <n v="3089.63"/>
    <n v="1004.8150000000001"/>
  </r>
  <r>
    <x v="719"/>
    <s v="MOBI"/>
    <s v="LEVE"/>
    <n v="2025"/>
    <s v="LOCALIZA"/>
    <s v="BA"/>
    <s v="NORDESTE"/>
    <x v="568"/>
    <x v="69"/>
    <s v="R$ 1.824,00"/>
    <n v="1580"/>
    <n v="1947.68"/>
    <n v="229.76"/>
    <m/>
    <s v="24/09/2028"/>
    <s v="EM DIAS"/>
    <n v="1926.61"/>
    <b v="0"/>
    <s v="SET"/>
    <n v="2028"/>
    <s v="ATIVO"/>
    <s v="99678"/>
    <n v="15001"/>
    <s v="ADMINISTRATIVO"/>
    <n v="3757.4400000000005"/>
    <n v="1088.72"/>
  </r>
  <r>
    <x v="720"/>
    <s v="MOBI"/>
    <s v="LEVE"/>
    <n v="2025"/>
    <s v="LOCALIZA"/>
    <s v="GO"/>
    <s v="CENTRO OESTE"/>
    <x v="569"/>
    <x v="21"/>
    <s v="R$ 1.824,00"/>
    <n v="1580"/>
    <n v="1910"/>
    <n v="770"/>
    <m/>
    <s v="16/09/2028"/>
    <s v="EM DIAS"/>
    <n v="1926.61"/>
    <b v="0"/>
    <s v="SET"/>
    <n v="2028"/>
    <s v="ATIVO"/>
    <s v="11011"/>
    <n v="19048"/>
    <s v="VIVO"/>
    <n v="4260"/>
    <n v="1340"/>
  </r>
  <r>
    <x v="721"/>
    <s v="MOBI"/>
    <s v="LEVE"/>
    <n v="2025"/>
    <s v="LOCALIZA"/>
    <s v="ES"/>
    <s v="SUDESTE"/>
    <x v="570"/>
    <x v="21"/>
    <s v="R$ 1.824,00"/>
    <n v="1359.9"/>
    <n v="1809.3"/>
    <n v="1099.9000000000001"/>
    <m/>
    <s v="31/10/2028"/>
    <s v="EM DIAS"/>
    <n v="1924.51"/>
    <b v="0"/>
    <s v="OUT"/>
    <n v="2028"/>
    <s v="ATIVO"/>
    <s v="11011"/>
    <n v="18001"/>
    <s v="VIVO"/>
    <n v="4269.1000000000004"/>
    <n v="1454.6"/>
  </r>
  <r>
    <x v="722"/>
    <s v="MOBI"/>
    <s v="LEVE"/>
    <n v="2025"/>
    <s v="LOCALIZA"/>
    <s v="BA"/>
    <s v="NORDESTE"/>
    <x v="571"/>
    <x v="71"/>
    <s v="R$ 1.824,00"/>
    <n v="921.18000000000006"/>
    <n v="1121.4000000000001"/>
    <n v="680"/>
    <m/>
    <s v="04/11/2028"/>
    <s v="EM DIAS"/>
    <n v="1924.51"/>
    <b v="0"/>
    <s v="NOV"/>
    <n v="2028"/>
    <s v="ATIVO"/>
    <s v="14011"/>
    <n v="15001"/>
    <s v="I-SYSTEMS"/>
    <n v="2722.58"/>
    <n v="900.7"/>
  </r>
  <r>
    <x v="723"/>
    <s v="MOBI"/>
    <s v="LEVE"/>
    <n v="2025"/>
    <s v="LOCALIZA"/>
    <s v="MS"/>
    <s v="CENTRO OESTE"/>
    <x v="572"/>
    <x v="21"/>
    <s v="R$ 1.824,00"/>
    <n v="745.75"/>
    <n v="780"/>
    <n v="380"/>
    <m/>
    <s v="25/09/2028"/>
    <s v="EM DIAS"/>
    <n v="1926.61"/>
    <b v="0"/>
    <s v="SET"/>
    <n v="2028"/>
    <s v="ATIVO"/>
    <s v="11011"/>
    <n v="22020"/>
    <s v="VIVO"/>
    <n v="1905.75"/>
    <n v="580"/>
  </r>
  <r>
    <x v="724"/>
    <s v="MOBI"/>
    <s v="LEVE"/>
    <n v="2025"/>
    <s v="LOCALIZA"/>
    <s v="BA"/>
    <s v="NORDESTE"/>
    <x v="573"/>
    <x v="19"/>
    <s v="R$ 1.824,00"/>
    <n v="970"/>
    <n v="1370"/>
    <n v="200"/>
    <m/>
    <s v="31/10/2028"/>
    <s v="EM DIAS"/>
    <n v="1924.51"/>
    <b v="0"/>
    <s v="OUT"/>
    <n v="2028"/>
    <s v="ATIVO"/>
    <s v="14015"/>
    <n v="15001"/>
    <s v="I-SYSTEMS"/>
    <n v="2540"/>
    <n v="785"/>
  </r>
  <r>
    <x v="725"/>
    <s v="MOBI"/>
    <s v="LEVE"/>
    <n v="2025"/>
    <s v="LOCALIZA"/>
    <s v="MS"/>
    <s v="CENTRO OESTE"/>
    <x v="574"/>
    <x v="21"/>
    <s v="R$ 1.824,00"/>
    <n v="1415.54"/>
    <n v="1090"/>
    <n v="540"/>
    <m/>
    <s v="16/09/2028"/>
    <s v="EM DIAS"/>
    <n v="1926.61"/>
    <b v="0"/>
    <s v="SET"/>
    <n v="2028"/>
    <s v="ATIVO"/>
    <s v="11011"/>
    <n v="22020"/>
    <s v="VIVO"/>
    <n v="3045.54"/>
    <n v="815"/>
  </r>
  <r>
    <x v="726"/>
    <s v="MOBI"/>
    <s v="LEVE"/>
    <n v="2025"/>
    <s v="LOCALIZA"/>
    <s v="SP"/>
    <s v="SUDESTE"/>
    <x v="575"/>
    <x v="57"/>
    <s v="R$ 1.824,00"/>
    <n v="1045.98"/>
    <n v="780"/>
    <n v="410"/>
    <m/>
    <s v="18/09/2028"/>
    <s v="EM DIAS"/>
    <n v="1926.61"/>
    <b v="0"/>
    <s v="SET"/>
    <n v="2028"/>
    <s v="ATIVO"/>
    <s v="11011"/>
    <n v="35001"/>
    <s v="VIVO"/>
    <n v="2235.98"/>
    <n v="595"/>
  </r>
  <r>
    <x v="727"/>
    <s v="MOBI"/>
    <s v="LEVE"/>
    <n v="2025"/>
    <s v="LOCALIZA"/>
    <s v="BA"/>
    <s v="NORDESTE"/>
    <x v="576"/>
    <x v="19"/>
    <s v="R$ 1.824,00"/>
    <n v="600"/>
    <n v="1039.97"/>
    <n v="619.88000000000011"/>
    <m/>
    <s v="12/11/2028"/>
    <s v="EM DIAS"/>
    <n v="1924.51"/>
    <b v="0"/>
    <s v="NOV"/>
    <n v="2028"/>
    <s v="ATIVO"/>
    <s v="14015"/>
    <n v="15001"/>
    <s v="I-SYSTEMS"/>
    <n v="2259.8500000000004"/>
    <n v="829.92500000000007"/>
  </r>
  <r>
    <x v="728"/>
    <s v="MOBI"/>
    <s v="LEVE"/>
    <n v="2025"/>
    <s v="LOCALIZA"/>
    <s v="BA"/>
    <s v="NORDESTE"/>
    <x v="577"/>
    <x v="82"/>
    <s v="R$ 1.824,00"/>
    <n v="500.94999999999993"/>
    <n v="774.7"/>
    <n v="404.46"/>
    <m/>
    <s v="28/11/2028"/>
    <s v="EM DIAS"/>
    <n v="1924.51"/>
    <b v="0"/>
    <s v="NOV"/>
    <n v="2028"/>
    <s v="ATIVO"/>
    <s v="14015"/>
    <n v="15001"/>
    <s v="I-SYSTEMS"/>
    <n v="1680.1100000000001"/>
    <n v="589.58000000000004"/>
  </r>
  <r>
    <x v="729"/>
    <s v="MOBI"/>
    <s v="LEVE"/>
    <n v="2025"/>
    <s v="LOCALIZA"/>
    <s v="BA"/>
    <s v="NORDESTE"/>
    <x v="578"/>
    <x v="71"/>
    <s v="R$ 1.824,00"/>
    <n v="1470"/>
    <n v="1916.8300000000002"/>
    <n v="638.68999999999994"/>
    <m/>
    <s v="31/10/2028"/>
    <s v="EM DIAS"/>
    <n v="1924.51"/>
    <b v="0"/>
    <s v="OUT"/>
    <n v="2028"/>
    <s v="ATIVO"/>
    <s v="14011"/>
    <n v="15001"/>
    <s v="I-SYSTEMS"/>
    <n v="4025.52"/>
    <n v="1277.76"/>
  </r>
  <r>
    <x v="730"/>
    <s v="MOBI"/>
    <s v="LEVE"/>
    <n v="2025"/>
    <s v="LOCALIZA"/>
    <s v="BA"/>
    <s v="NORDESTE"/>
    <x v="579"/>
    <x v="71"/>
    <s v="R$ 1.824,00"/>
    <n v="1159.93"/>
    <n v="1229.95"/>
    <n v="619.93000000000006"/>
    <m/>
    <s v="18/09/2028"/>
    <s v="EM DIAS"/>
    <n v="1926.61"/>
    <b v="0"/>
    <s v="SET"/>
    <n v="2028"/>
    <s v="ATIVO"/>
    <s v="14011"/>
    <n v="15001"/>
    <s v="I-SYSTEMS"/>
    <n v="3009.8100000000004"/>
    <n v="924.94"/>
  </r>
  <r>
    <x v="731"/>
    <s v="MOBI"/>
    <s v="LEVE"/>
    <n v="2025"/>
    <s v="LOCALIZA"/>
    <s v="BA"/>
    <s v="NORDESTE"/>
    <x v="580"/>
    <x v="71"/>
    <s v="R$ 1.824,00"/>
    <n v="700"/>
    <n v="1229.99"/>
    <n v="560"/>
    <m/>
    <s v="18/09/2028"/>
    <s v="EM DIAS"/>
    <n v="1926.61"/>
    <b v="0"/>
    <s v="SET"/>
    <n v="2028"/>
    <s v="ATIVO"/>
    <s v="14011"/>
    <n v="15001"/>
    <s v="I-SYSTEMS"/>
    <n v="2489.9899999999998"/>
    <n v="894.995"/>
  </r>
  <r>
    <x v="732"/>
    <s v="MOBI"/>
    <s v="LEVE"/>
    <n v="2025"/>
    <s v="LOCALIZA"/>
    <s v="GO"/>
    <s v="CENTRO OESTE"/>
    <x v="581"/>
    <x v="21"/>
    <s v="R$ 1.824,00"/>
    <n v="1230"/>
    <n v="1230"/>
    <n v="400"/>
    <m/>
    <s v="25/09/2028"/>
    <s v="EM DIAS"/>
    <n v="1926.61"/>
    <b v="0"/>
    <s v="SET"/>
    <n v="2028"/>
    <s v="ATIVO"/>
    <s v="11011"/>
    <n v="19019"/>
    <s v="VIVO"/>
    <n v="2860"/>
    <n v="815"/>
  </r>
  <r>
    <x v="733"/>
    <s v="MOBI"/>
    <s v="LEVE"/>
    <n v="2025"/>
    <s v="LOCALIZA"/>
    <s v="ES"/>
    <s v="SUDESTE"/>
    <x v="582"/>
    <x v="21"/>
    <s v="R$ 1.824,00"/>
    <n v="827.81999999999994"/>
    <n v="1140.31"/>
    <n v="343.78"/>
    <m/>
    <s v="16/09/2028"/>
    <s v="EM DIAS"/>
    <n v="1926.61"/>
    <b v="0"/>
    <s v="SET"/>
    <n v="2028"/>
    <s v="ATIVO"/>
    <s v="11011"/>
    <n v="18001"/>
    <s v="VIVO"/>
    <n v="2311.91"/>
    <n v="742.04499999999996"/>
  </r>
  <r>
    <x v="734"/>
    <s v="MOBI"/>
    <s v="LEVE"/>
    <n v="2025"/>
    <s v="LOCALIZA"/>
    <s v="ES"/>
    <s v="SUDESTE"/>
    <x v="583"/>
    <x v="21"/>
    <s v="R$ 1.824,00"/>
    <n v="896.59"/>
    <n v="1361.9099999999999"/>
    <n v="600"/>
    <m/>
    <s v="18/09/2028"/>
    <s v="EM DIAS"/>
    <n v="1926.61"/>
    <b v="0"/>
    <s v="SET"/>
    <n v="2028"/>
    <s v="ATIVO"/>
    <s v="11011"/>
    <n v="18001"/>
    <s v="VIVO"/>
    <n v="2858.5"/>
    <n v="980.95499999999993"/>
  </r>
  <r>
    <x v="735"/>
    <s v="MOBI"/>
    <s v="LEVE"/>
    <n v="2025"/>
    <s v="LOCALIZA"/>
    <s v="BA"/>
    <s v="NORDESTE"/>
    <x v="584"/>
    <x v="71"/>
    <s v="R$ 1.824,00"/>
    <n v="1027.98"/>
    <n v="1229.0499999999997"/>
    <n v="603.71"/>
    <m/>
    <s v="18/11/2028"/>
    <s v="EM DIAS"/>
    <n v="1824"/>
    <b v="0"/>
    <s v="NOV"/>
    <n v="2028"/>
    <s v="ATIVO"/>
    <s v="14011"/>
    <n v="15001"/>
    <s v="I-SYSTEMS"/>
    <n v="2860.74"/>
    <n v="916.37999999999988"/>
  </r>
  <r>
    <x v="736"/>
    <s v="MOBI"/>
    <s v="LEVE"/>
    <n v="2025"/>
    <s v="LOCALIZA"/>
    <s v="ES"/>
    <s v="SUDESTE"/>
    <x v="585"/>
    <x v="21"/>
    <s v="R$ 1.824,00"/>
    <n v="1340.14"/>
    <n v="1492.97"/>
    <n v="759.28"/>
    <m/>
    <s v="06/11/2028"/>
    <s v="EM DIAS"/>
    <n v="1924.51"/>
    <b v="0"/>
    <s v="NOV"/>
    <n v="2028"/>
    <s v="ATIVO"/>
    <s v="11011"/>
    <n v="18001"/>
    <s v="VIVO"/>
    <n v="3592.3900000000003"/>
    <n v="1126.125"/>
  </r>
  <r>
    <x v="737"/>
    <s v="MOBI"/>
    <s v="LEVE"/>
    <n v="2025"/>
    <s v="LOCALIZA"/>
    <s v="BA"/>
    <s v="NORDESTE"/>
    <x v="586"/>
    <x v="41"/>
    <s v="R$ 1.824,00"/>
    <n v="1077.19"/>
    <n v="407.51"/>
    <n v="565.41"/>
    <m/>
    <s v="11/11/2028"/>
    <s v="EM DIAS"/>
    <n v="1924.51"/>
    <b v="0"/>
    <s v="NOV"/>
    <n v="2028"/>
    <s v="ATIVO"/>
    <s v="14021"/>
    <n v="15001"/>
    <s v="I-SYSTEMS"/>
    <n v="2050.11"/>
    <n v="486.46"/>
  </r>
  <r>
    <x v="738"/>
    <s v="MOBI"/>
    <s v="LEVE"/>
    <n v="2025"/>
    <s v="LOCALIZA"/>
    <s v="BA"/>
    <s v="NORDESTE"/>
    <x v="587"/>
    <x v="71"/>
    <s v="R$ 1.824,00"/>
    <n v="1159.98"/>
    <n v="1289.68"/>
    <n v="619.99"/>
    <m/>
    <s v="11/11/2028"/>
    <s v="EM DIAS"/>
    <n v="1924.51"/>
    <b v="0"/>
    <s v="NOV"/>
    <n v="2028"/>
    <s v="ATIVO"/>
    <s v="14011"/>
    <n v="15001"/>
    <s v="I-SYSTEMS"/>
    <n v="3069.6499999999996"/>
    <n v="954.83500000000004"/>
  </r>
  <r>
    <x v="739"/>
    <s v="MOBI"/>
    <s v="LEVE"/>
    <n v="2025"/>
    <s v="LOCALIZA"/>
    <s v="GO"/>
    <s v="CENTRO OESTE"/>
    <x v="588"/>
    <x v="21"/>
    <s v="R$ 1.824,00"/>
    <n v="640"/>
    <n v="1420"/>
    <n v="680"/>
    <m/>
    <s v="16/09/2028"/>
    <s v="EM DIAS"/>
    <n v="1926.61"/>
    <b v="0"/>
    <s v="SET"/>
    <n v="2028"/>
    <s v="ATIVO"/>
    <s v="11011"/>
    <n v="19019"/>
    <s v="VIVO"/>
    <n v="2740"/>
    <n v="1050"/>
  </r>
  <r>
    <x v="740"/>
    <s v="MOBI"/>
    <s v="LEVE"/>
    <n v="2025"/>
    <s v="LOCALIZA"/>
    <s v="MS"/>
    <s v="CENTRO OESTE"/>
    <x v="589"/>
    <x v="21"/>
    <s v="R$ 1.824,00"/>
    <n v="1168.6599999999999"/>
    <n v="834.73"/>
    <n v="577.38"/>
    <m/>
    <s v="09/10/2028"/>
    <s v="EM DIAS"/>
    <n v="1924.51"/>
    <b v="0"/>
    <s v="OUT"/>
    <n v="2028"/>
    <s v="ATIVO"/>
    <s v="11011"/>
    <n v="22076"/>
    <s v="VIVO"/>
    <n v="2580.77"/>
    <n v="706.05500000000006"/>
  </r>
  <r>
    <x v="741"/>
    <s v="MOBI"/>
    <s v="LEVE"/>
    <n v="2025"/>
    <s v="LOCALIZA"/>
    <s v="SP"/>
    <s v="SUDESTE"/>
    <x v="590"/>
    <x v="57"/>
    <s v="R$ 1.824,00"/>
    <n v="881.71"/>
    <n v="1005"/>
    <n v="330"/>
    <m/>
    <s v="06/11/2028"/>
    <s v="EM DIAS"/>
    <n v="1924.51"/>
    <b v="0"/>
    <s v="NOV"/>
    <n v="2028"/>
    <s v="ATIVO"/>
    <s v="14011"/>
    <n v="35001"/>
    <s v="I-SYSTEMS"/>
    <n v="2216.71"/>
    <n v="667.5"/>
  </r>
  <r>
    <x v="742"/>
    <s v="MOBI"/>
    <s v="LEVE"/>
    <n v="2025"/>
    <s v="LOCALIZA"/>
    <s v="ES"/>
    <s v="SUDESTE"/>
    <x v="591"/>
    <x v="21"/>
    <s v="R$ 1.824,00"/>
    <n v="948.61000000000013"/>
    <n v="1051.21"/>
    <n v="300"/>
    <m/>
    <s v="12/11/2028"/>
    <s v="EM DIAS"/>
    <n v="1924.51"/>
    <b v="0"/>
    <s v="NOV"/>
    <n v="2028"/>
    <s v="ATIVO"/>
    <s v="11011"/>
    <n v="18001"/>
    <s v="VIVO"/>
    <n v="2299.8200000000002"/>
    <n v="675.60500000000002"/>
  </r>
  <r>
    <x v="743"/>
    <s v="MOBI"/>
    <s v="LEVE"/>
    <n v="2025"/>
    <s v="LOCALIZA"/>
    <s v="MS"/>
    <s v="CENTRO OESTE"/>
    <x v="592"/>
    <x v="61"/>
    <s v="R$ 1.824,00"/>
    <n v="1546.67"/>
    <n v="1603.9099999999999"/>
    <n v="681"/>
    <m/>
    <s v="10/10/2028"/>
    <s v="EM DIAS"/>
    <n v="1924.51"/>
    <b v="0"/>
    <s v="OUT"/>
    <n v="2028"/>
    <s v="ATIVO"/>
    <s v="11021"/>
    <n v="22020"/>
    <s v="VIVO"/>
    <n v="3831.58"/>
    <n v="1142.4549999999999"/>
  </r>
  <r>
    <x v="744"/>
    <s v="MOBI"/>
    <s v="LEVE"/>
    <n v="2025"/>
    <s v="LOCALIZA"/>
    <s v="SP"/>
    <s v="SUDESTE"/>
    <x v="593"/>
    <x v="57"/>
    <s v="R$ 1.824,00"/>
    <n v="744.33"/>
    <n v="655.02"/>
    <n v="330"/>
    <m/>
    <s v="12/11/2028"/>
    <s v="EM DIAS"/>
    <n v="1924.51"/>
    <b v="0"/>
    <s v="NOV"/>
    <n v="2028"/>
    <s v="ATIVO"/>
    <s v="11011"/>
    <n v="35001"/>
    <s v="VIVO"/>
    <n v="1729.35"/>
    <n v="492.51"/>
  </r>
  <r>
    <x v="745"/>
    <s v="MOBI"/>
    <s v="LEVE"/>
    <n v="2025"/>
    <s v="LOCALIZA"/>
    <s v="ES"/>
    <s v="SUDESTE"/>
    <x v="594"/>
    <x v="21"/>
    <s v="R$ 1.824,00"/>
    <n v="1269.96"/>
    <n v="1261.5900000000001"/>
    <n v="833"/>
    <m/>
    <s v="17/09/2028"/>
    <s v="EM DIAS"/>
    <n v="1926.61"/>
    <b v="0"/>
    <s v="SET"/>
    <n v="2028"/>
    <s v="ATIVO"/>
    <s v="11011"/>
    <n v="18001"/>
    <s v="VIVO"/>
    <n v="3364.55"/>
    <n v="1047.2950000000001"/>
  </r>
  <r>
    <x v="746"/>
    <s v="MOBI"/>
    <s v="LEVE"/>
    <n v="2025"/>
    <s v="LOCALIZA"/>
    <s v="MS"/>
    <s v="CENTRO OESTE"/>
    <x v="595"/>
    <x v="21"/>
    <s v="R$ 1.824,00"/>
    <n v="1220"/>
    <n v="1590"/>
    <n v="500"/>
    <m/>
    <s v="10/10/2028"/>
    <s v="EM DIAS"/>
    <n v="1924.51"/>
    <b v="0"/>
    <s v="OUT"/>
    <n v="2028"/>
    <s v="ATIVO"/>
    <s v="11011"/>
    <n v="22020"/>
    <s v="VIVO"/>
    <n v="3310"/>
    <n v="1045"/>
  </r>
  <r>
    <x v="747"/>
    <s v="MOBI"/>
    <s v="LEVE"/>
    <n v="2025"/>
    <s v="LOCALIZA"/>
    <s v="BA"/>
    <s v="NORDESTE"/>
    <x v="596"/>
    <x v="71"/>
    <s v="R$ 1.824,00"/>
    <n v="1009.74"/>
    <n v="1130"/>
    <n v="680"/>
    <m/>
    <s v="24/09/2028"/>
    <s v="EM DIAS"/>
    <n v="1926.61"/>
    <b v="0"/>
    <s v="SET"/>
    <n v="2028"/>
    <s v="ATIVO"/>
    <s v="14011"/>
    <n v="15001"/>
    <s v="I-SYSTEMS"/>
    <n v="2819.74"/>
    <n v="905"/>
  </r>
  <r>
    <x v="748"/>
    <s v="MOBI"/>
    <s v="LEVE"/>
    <n v="2025"/>
    <s v="LOCALIZA"/>
    <s v="BA"/>
    <s v="NORDESTE"/>
    <x v="597"/>
    <x v="71"/>
    <s v="R$ 1.824,00"/>
    <n v="574.51"/>
    <n v="1409.96"/>
    <n v="899.64"/>
    <m/>
    <s v="14/04/2029"/>
    <s v="EM DIAS"/>
    <n v="1824"/>
    <b v="0"/>
    <s v="ABR"/>
    <n v="2029"/>
    <s v="ATIVO"/>
    <s v="19011"/>
    <n v="15001"/>
    <s v="V.TAL"/>
    <n v="2884.11"/>
    <n v="1154.8"/>
  </r>
  <r>
    <x v="749"/>
    <s v="MOBI"/>
    <s v="LEVE"/>
    <n v="2025"/>
    <s v="LOCALIZA"/>
    <s v="MG"/>
    <s v="SUDESTE"/>
    <x v="598"/>
    <x v="41"/>
    <s v="R$ 1.823,00"/>
    <n v="1186.0700000000002"/>
    <n v="1177.55"/>
    <n v="591.51"/>
    <m/>
    <s v="05/12/2028"/>
    <s v="EM DIAS"/>
    <n v="1938.47"/>
    <b v="0"/>
    <s v="DEZ"/>
    <n v="2028"/>
    <s v="ATIVO"/>
    <s v="11011"/>
    <n v="23845"/>
    <s v="VIVO"/>
    <n v="2955.13"/>
    <n v="884.53"/>
  </r>
  <r>
    <x v="750"/>
    <s v="MOBI"/>
    <s v="LEVE"/>
    <n v="2025"/>
    <s v="LOCALIZA"/>
    <s v="ES"/>
    <s v="SUDESTE"/>
    <x v="599"/>
    <x v="21"/>
    <s v="R$ 1.824,00"/>
    <n v="1048.8800000000001"/>
    <n v="1514.85"/>
    <n v="610.02"/>
    <m/>
    <s v="25/09/2028"/>
    <s v="EM DIAS"/>
    <n v="1926.61"/>
    <b v="0"/>
    <s v="SET"/>
    <n v="2028"/>
    <s v="ATIVO"/>
    <s v="11011"/>
    <n v="18001"/>
    <s v="VIVO"/>
    <n v="3173.75"/>
    <n v="1062.4349999999999"/>
  </r>
  <r>
    <x v="751"/>
    <s v="MOBI"/>
    <s v="LEVE"/>
    <n v="2025"/>
    <s v="LOCALIZA"/>
    <s v="GO"/>
    <s v="CENTRO OESTE"/>
    <x v="600"/>
    <x v="21"/>
    <s v="R$ 1.824,00"/>
    <n v="940"/>
    <n v="1030"/>
    <n v="740"/>
    <m/>
    <s v="25/09/2028"/>
    <s v="EM DIAS"/>
    <n v="1926.61"/>
    <b v="0"/>
    <s v="SET"/>
    <n v="2028"/>
    <s v="ATIVO"/>
    <s v="11011"/>
    <n v="19194"/>
    <s v="VIVO"/>
    <n v="2710"/>
    <n v="885"/>
  </r>
  <r>
    <x v="752"/>
    <s v="MOBI"/>
    <s v="LEVE"/>
    <n v="2025"/>
    <s v="LOCALIZA"/>
    <s v="GO"/>
    <s v="CENTRO OESTE"/>
    <x v="601"/>
    <x v="21"/>
    <s v="R$ 1.824,00"/>
    <n v="1040"/>
    <n v="950"/>
    <n v="600"/>
    <m/>
    <s v="24/09/2028"/>
    <s v="EM DIAS"/>
    <n v="1926.61"/>
    <b v="0"/>
    <s v="SET"/>
    <n v="2028"/>
    <s v="ATIVO"/>
    <s v="11011"/>
    <n v="19194"/>
    <s v="VIVO"/>
    <n v="2590"/>
    <n v="775"/>
  </r>
  <r>
    <x v="753"/>
    <s v="MOBI"/>
    <s v="LEVE"/>
    <n v="2025"/>
    <s v="LOCALIZA"/>
    <s v="SP"/>
    <s v="SUDESTE"/>
    <x v="602"/>
    <x v="57"/>
    <s v="R$ 1.824,00"/>
    <n v="1530.58"/>
    <n v="1682.2"/>
    <n v="777.56000000000006"/>
    <m/>
    <s v="24/09/2028"/>
    <s v="EM DIAS"/>
    <n v="1926.61"/>
    <b v="0"/>
    <s v="SET"/>
    <n v="2028"/>
    <s v="ATIVO"/>
    <s v="14011"/>
    <n v="35001"/>
    <s v="I-SYSTEMS"/>
    <n v="3990.3399999999997"/>
    <n v="1229.8800000000001"/>
  </r>
  <r>
    <x v="754"/>
    <s v="MOBI"/>
    <s v="LEVE"/>
    <n v="2025"/>
    <s v="LOCALIZA"/>
    <s v="SP"/>
    <s v="SUDESTE"/>
    <x v="603"/>
    <x v="57"/>
    <s v="R$ 1.824,00"/>
    <n v="1624.27"/>
    <n v="1294.02"/>
    <n v="869.91000000000008"/>
    <m/>
    <s v="25/09/2028"/>
    <s v="EM DIAS"/>
    <n v="1926.61"/>
    <b v="0"/>
    <s v="SET"/>
    <n v="2028"/>
    <s v="ATIVO"/>
    <s v="11011"/>
    <n v="35001"/>
    <s v="VIVO"/>
    <n v="3788.2"/>
    <n v="1081.9650000000001"/>
  </r>
  <r>
    <x v="755"/>
    <s v="MOBI"/>
    <s v="LEVE"/>
    <n v="2025"/>
    <s v="LOCALIZA"/>
    <s v="GO"/>
    <s v="CENTRO OESTE"/>
    <x v="604"/>
    <x v="21"/>
    <s v="R$ 1.824,00"/>
    <n v="465.65999999999997"/>
    <n v="1030"/>
    <n v="420"/>
    <m/>
    <s v="24/09/2028"/>
    <s v="EM DIAS"/>
    <n v="1926.61"/>
    <b v="0"/>
    <s v="SET"/>
    <n v="2028"/>
    <s v="ATIVO"/>
    <s v="11011"/>
    <n v="19194"/>
    <s v="VIVO"/>
    <n v="1915.6599999999999"/>
    <n v="725"/>
  </r>
  <r>
    <x v="756"/>
    <s v="MOBI"/>
    <s v="LEVE"/>
    <n v="2025"/>
    <s v="LOCALIZA"/>
    <s v="SP"/>
    <s v="SUDESTE"/>
    <x v="605"/>
    <x v="57"/>
    <s v="R$ 1.824,00"/>
    <n v="1698"/>
    <n v="983.77"/>
    <n v="346.8"/>
    <m/>
    <s v="24/09/2028"/>
    <s v="EM DIAS"/>
    <n v="1926.61"/>
    <b v="0"/>
    <s v="SET"/>
    <n v="2028"/>
    <s v="ATIVO"/>
    <s v="11011"/>
    <n v="35001"/>
    <s v="VIVO"/>
    <n v="3028.57"/>
    <n v="665.28499999999997"/>
  </r>
  <r>
    <x v="757"/>
    <s v="MOBI"/>
    <s v="LEVE"/>
    <n v="2025"/>
    <s v="LOCALIZA"/>
    <s v="ES"/>
    <s v="SUDESTE"/>
    <x v="606"/>
    <x v="19"/>
    <s v="R$ 1.824,00"/>
    <n v="1081.22"/>
    <n v="1064.83"/>
    <n v="345.78999999999996"/>
    <m/>
    <s v="24/09/2028"/>
    <s v="EM DIAS"/>
    <n v="1926.61"/>
    <b v="0"/>
    <s v="SET"/>
    <n v="2028"/>
    <s v="ATIVO"/>
    <s v="11015"/>
    <n v="18001"/>
    <s v="VIVO"/>
    <n v="2491.84"/>
    <n v="705.31"/>
  </r>
  <r>
    <x v="758"/>
    <s v="MOBI"/>
    <s v="LEVE"/>
    <n v="2025"/>
    <s v="LOCALIZA"/>
    <s v="SP"/>
    <s v="SUDESTE"/>
    <x v="607"/>
    <x v="57"/>
    <s v="R$ 1.824,00"/>
    <n v="1112.51"/>
    <n v="1354.96"/>
    <n v="620.83000000000004"/>
    <m/>
    <s v="24/09/2028"/>
    <s v="EM DIAS"/>
    <n v="1926.61"/>
    <b v="0"/>
    <s v="SET"/>
    <n v="2028"/>
    <s v="ATIVO"/>
    <s v="14011"/>
    <n v="35001"/>
    <s v="I-SYSTEMS"/>
    <n v="3088.3"/>
    <n v="987.89499999999998"/>
  </r>
  <r>
    <x v="759"/>
    <s v="MOBI"/>
    <s v="LEVE"/>
    <n v="2025"/>
    <s v="LOCALIZA"/>
    <s v="SP"/>
    <s v="SUDESTE"/>
    <x v="608"/>
    <x v="57"/>
    <s v="R$ 1.823,00"/>
    <n v="1320.1499999999999"/>
    <n v="1396.95"/>
    <n v="559.95000000000005"/>
    <m/>
    <s v="22/10/2028"/>
    <s v="EM DIAS"/>
    <n v="1925.56"/>
    <b v="0"/>
    <s v="OUT"/>
    <n v="2028"/>
    <s v="ATIVO"/>
    <s v="11011"/>
    <n v="35001"/>
    <s v="VIVO"/>
    <n v="3277.05"/>
    <n v="978.45"/>
  </r>
  <r>
    <x v="760"/>
    <s v="FIORINO"/>
    <s v="UTILITARIO"/>
    <n v="2025"/>
    <s v="LOCALIZA"/>
    <s v="PR"/>
    <s v="SUL"/>
    <x v="609"/>
    <x v="16"/>
    <s v="R$ 2.400,00"/>
    <n v="1752.21"/>
    <n v="1336.0300000000002"/>
    <n v="2267.8100000000004"/>
    <m/>
    <s v="24/10/2028"/>
    <s v="EM DIAS"/>
    <n v="2561.7199999999998"/>
    <b v="0"/>
    <s v="OUT"/>
    <n v="2028"/>
    <s v="ATIVO"/>
    <s v="12081"/>
    <n v="26001"/>
    <s v="TIM MOVEL"/>
    <n v="5356.0500000000011"/>
    <n v="1801.9200000000003"/>
  </r>
  <r>
    <x v="761"/>
    <s v="FIORINO"/>
    <s v="UTILITARIO"/>
    <n v="2024"/>
    <s v="LOCALIZA"/>
    <s v="PR"/>
    <s v="SUL"/>
    <x v="610"/>
    <x v="56"/>
    <s v="R$ 2.400,00"/>
    <n v="1662.02"/>
    <n v="1894.31"/>
    <n v="1292.53"/>
    <m/>
    <s v="02/10/2028"/>
    <s v="EM DIAS"/>
    <n v="2561.7199999999998"/>
    <b v="0"/>
    <s v="OUT"/>
    <n v="2028"/>
    <s v="ATIVO"/>
    <s v="17071"/>
    <n v="26002"/>
    <s v="LIGGA"/>
    <n v="4848.8599999999997"/>
    <n v="1593.42"/>
  </r>
  <r>
    <x v="762"/>
    <s v="STONIC"/>
    <s v="SUV"/>
    <n v="2024"/>
    <s v="MISTER"/>
    <s v="SP"/>
    <s v="SUDESTE"/>
    <x v="611"/>
    <x v="28"/>
    <s v="R$ 3.937,12"/>
    <n v="1145.19"/>
    <n v="1856.75"/>
    <n v="1037.02"/>
    <m/>
    <s v="03/09/2028"/>
    <s v="EM DIAS"/>
    <n v="3745"/>
    <b v="0"/>
    <s v="SET"/>
    <n v="2028"/>
    <s v="ATIVO"/>
    <s v="11025"/>
    <n v="35001"/>
    <s v="VIVO"/>
    <n v="4038.96"/>
    <n v="1446.885"/>
  </r>
  <r>
    <x v="763"/>
    <s v="STONIC"/>
    <s v="SUV"/>
    <n v="2024"/>
    <s v="MISTER"/>
    <s v="SP"/>
    <s v="SUDESTE"/>
    <x v="612"/>
    <x v="23"/>
    <s v="R$ 3.937,12"/>
    <n v="1074.4000000000001"/>
    <n v="1251.2"/>
    <n v="571.41"/>
    <m/>
    <s v="03/09/2028"/>
    <s v="EM DIAS"/>
    <n v="3745"/>
    <b v="0"/>
    <s v="SET"/>
    <n v="2028"/>
    <s v="ATIVO"/>
    <s v="99528"/>
    <n v="35001"/>
    <s v="ADMINISTRATIVO"/>
    <n v="2897.01"/>
    <n v="911.30500000000006"/>
  </r>
  <r>
    <x v="764"/>
    <s v="STONIC"/>
    <s v="SUV"/>
    <n v="2024"/>
    <s v="MISTER"/>
    <s v="SP"/>
    <s v="SUDESTE"/>
    <x v="613"/>
    <x v="39"/>
    <s v="R$ 3.937,12"/>
    <n v="1900.8899999999999"/>
    <n v="2682.24"/>
    <n v="1118.0900000000001"/>
    <m/>
    <s v="03/09/2028"/>
    <s v="EM DIAS"/>
    <n v="3745"/>
    <b v="0"/>
    <s v="SET"/>
    <n v="2028"/>
    <s v="ATIVO"/>
    <s v="99538"/>
    <n v="35001"/>
    <s v="ADMINISTRATIVO"/>
    <n v="5701.2199999999993"/>
    <n v="1900.165"/>
  </r>
  <r>
    <x v="765"/>
    <s v="STONIC"/>
    <s v="SUV"/>
    <n v="2024"/>
    <s v="MISTER"/>
    <s v="SP"/>
    <s v="SUDESTE"/>
    <x v="614"/>
    <x v="83"/>
    <s v="R$ 3.937,12"/>
    <n v="378.7"/>
    <n v="545.47"/>
    <n v="550.41000000000008"/>
    <m/>
    <s v="03/09/2028"/>
    <s v="EM DIAS"/>
    <n v="3745"/>
    <b v="0"/>
    <s v="SET"/>
    <n v="2028"/>
    <s v="ATIVO"/>
    <s v="99588"/>
    <n v="35001"/>
    <s v="ADMINISTRATIVO"/>
    <n v="1474.5800000000002"/>
    <n v="547.94000000000005"/>
  </r>
  <r>
    <x v="766"/>
    <s v="STONIC"/>
    <s v="SUV"/>
    <n v="2024"/>
    <s v="MISTER"/>
    <s v="SP"/>
    <s v="SUDESTE"/>
    <x v="615"/>
    <x v="28"/>
    <s v="R$ 3.937,12"/>
    <n v="253.37"/>
    <n v="1330.19"/>
    <n v="693.91"/>
    <m/>
    <s v="03/09/2028"/>
    <s v="EM DIAS"/>
    <n v="3745"/>
    <b v="0"/>
    <s v="SET"/>
    <n v="2028"/>
    <s v="ATIVO"/>
    <s v="11025"/>
    <n v="35001"/>
    <s v="VIVO"/>
    <n v="2277.4699999999998"/>
    <n v="1012.05"/>
  </r>
  <r>
    <x v="767"/>
    <s v="STONIC"/>
    <s v="SUV"/>
    <n v="2024"/>
    <s v="MISTER"/>
    <s v="SP"/>
    <s v="SUDESTE"/>
    <x v="616"/>
    <x v="30"/>
    <s v="R$ 3.937,12"/>
    <n v="1198.49"/>
    <n v="1389.3"/>
    <n v="231.43"/>
    <m/>
    <s v="03/09/2028"/>
    <s v="EM DIAS"/>
    <n v="3745"/>
    <b v="0"/>
    <s v="SET"/>
    <n v="2028"/>
    <s v="ATIVO"/>
    <s v="11031"/>
    <n v="35001"/>
    <s v="VIVO"/>
    <n v="2819.22"/>
    <n v="810.36500000000001"/>
  </r>
  <r>
    <x v="768"/>
    <s v="COROLLA CROSS"/>
    <s v="SUV"/>
    <n v="2025"/>
    <s v="MISTER"/>
    <s v="SP"/>
    <s v="SUDESTE"/>
    <x v="617"/>
    <x v="84"/>
    <s v="R$ 5.224,96"/>
    <n v="604.79"/>
    <n v="691.3900000000001"/>
    <n v="333.4"/>
    <m/>
    <s v="03/09/2028"/>
    <s v="EM DIAS"/>
    <n v="4970"/>
    <b v="0"/>
    <s v="SET"/>
    <n v="2028"/>
    <s v="ATIVO"/>
    <s v="99518"/>
    <n v="35001"/>
    <s v="ADMINISTRATIVO"/>
    <n v="1629.58"/>
    <n v="512.39499999999998"/>
  </r>
  <r>
    <x v="769"/>
    <s v="STONIC"/>
    <s v="SUV"/>
    <n v="2024"/>
    <s v="MISTER"/>
    <s v="SP"/>
    <s v="SUDESTE"/>
    <x v="434"/>
    <x v="10"/>
    <s v="R$ 3.937,12"/>
    <n v="1090.1600000000001"/>
    <n v="1426.59"/>
    <n v="553.42999999999995"/>
    <m/>
    <s v="03/09/2028"/>
    <s v="EM DIAS"/>
    <n v="3745"/>
    <b v="0"/>
    <s v="SET"/>
    <n v="2028"/>
    <s v="PATIO"/>
    <s v="99628"/>
    <n v="35001"/>
    <s v="ADMINISTRATIVO"/>
    <n v="3070.18"/>
    <n v="990.01"/>
  </r>
  <r>
    <x v="770"/>
    <s v="VOYAGE"/>
    <s v="LEVE"/>
    <n v="2020"/>
    <s v="PARTICULAR"/>
    <s v="GO"/>
    <s v="CENTRO OESTE"/>
    <x v="618"/>
    <x v="41"/>
    <s v="R$ 1.553,56"/>
    <n v="814"/>
    <n v="1333"/>
    <n v="629"/>
    <m/>
    <s v="01/01/2030"/>
    <s v="EM DIAS"/>
    <n v="1553.56"/>
    <b v="0"/>
    <s v="JAN"/>
    <n v="2030"/>
    <s v="ATIVO"/>
    <s v="11031"/>
    <n v="19019"/>
    <s v="VIVO"/>
    <n v="2776"/>
    <n v="981"/>
  </r>
  <r>
    <x v="771"/>
    <s v="MOBI"/>
    <s v="LEVE"/>
    <n v="2025"/>
    <s v="LOCALIZA"/>
    <s v="MA"/>
    <s v="NORTE"/>
    <x v="619"/>
    <x v="44"/>
    <s v="R$ 1.823,00"/>
    <n v="805.79"/>
    <n v="948.5"/>
    <n v="506.61"/>
    <m/>
    <s v="10/09/2028"/>
    <s v="EM DIAS"/>
    <n v="1929.6"/>
    <b v="0"/>
    <s v="SET"/>
    <n v="2028"/>
    <s v="ATIVO"/>
    <s v="11015"/>
    <n v="20001"/>
    <s v="VIVO"/>
    <n v="2260.9"/>
    <n v="727.55500000000006"/>
  </r>
  <r>
    <x v="772"/>
    <s v="MOBI"/>
    <s v="LEVE"/>
    <n v="2025"/>
    <s v="LOCALIZA"/>
    <s v="TO"/>
    <s v="NORTE"/>
    <x v="0"/>
    <x v="0"/>
    <s v="R$ 1.823,00"/>
    <n v="0"/>
    <n v="789.98"/>
    <n v="0"/>
    <m/>
    <s v="10/09/2028"/>
    <s v="EM DIAS"/>
    <n v="1929.6"/>
    <b v="0"/>
    <s v="SET"/>
    <n v="2028"/>
    <s v="MANUTENÇÃO"/>
    <s v=""/>
    <n v="0"/>
    <n v="0"/>
    <n v="789.98"/>
    <n v="394.99"/>
  </r>
  <r>
    <x v="773"/>
    <s v="MOBI"/>
    <s v="LEVE"/>
    <n v="2025"/>
    <s v="LOCALIZA"/>
    <s v="TO"/>
    <s v="NORTE"/>
    <x v="620"/>
    <x v="21"/>
    <s v="R$ 1.823,00"/>
    <n v="919.91000000000008"/>
    <n v="1099.97"/>
    <n v="409.99"/>
    <m/>
    <s v="10/09/2028"/>
    <s v="EM DIAS"/>
    <n v="1929.6"/>
    <b v="0"/>
    <s v="SET"/>
    <n v="2028"/>
    <s v="ATIVO"/>
    <s v="11011"/>
    <n v="37133"/>
    <s v="VIVO"/>
    <n v="2429.87"/>
    <n v="754.98"/>
  </r>
  <r>
    <x v="774"/>
    <s v="MOBI"/>
    <s v="LEVE"/>
    <n v="2025"/>
    <s v="LOCALIZA"/>
    <s v="TO"/>
    <s v="NORTE"/>
    <x v="621"/>
    <x v="21"/>
    <s v="R$ 1.823,00"/>
    <n v="1130"/>
    <n v="899.98"/>
    <n v="446.23"/>
    <m/>
    <s v="10/09/2028"/>
    <s v="EM DIAS"/>
    <n v="1929.6"/>
    <b v="0"/>
    <s v="SET"/>
    <n v="2028"/>
    <s v="ATIVO"/>
    <s v="11011"/>
    <n v="37133"/>
    <s v="VIVO"/>
    <n v="2476.21"/>
    <n v="673.10500000000002"/>
  </r>
  <r>
    <x v="775"/>
    <s v="MOBI"/>
    <s v="LEVE"/>
    <n v="2025"/>
    <s v="LOCALIZA"/>
    <s v="TO"/>
    <s v="NORTE"/>
    <x v="622"/>
    <x v="85"/>
    <s v="R$ 1.823,00"/>
    <n v="840"/>
    <n v="1539.97"/>
    <n v="599.97"/>
    <m/>
    <s v="10/09/2028"/>
    <s v="EM DIAS"/>
    <n v="1929.6"/>
    <b v="0"/>
    <s v="SET"/>
    <n v="2028"/>
    <s v="ATIVO"/>
    <s v="99138"/>
    <n v="37133"/>
    <s v="ADMINISTRATIVO"/>
    <n v="2979.9400000000005"/>
    <n v="1069.97"/>
  </r>
  <r>
    <x v="776"/>
    <s v="MOBI"/>
    <s v="LEVE"/>
    <n v="2024"/>
    <s v="MOVIDA"/>
    <s v="TO"/>
    <s v="NORTE"/>
    <x v="623"/>
    <x v="21"/>
    <s v="R$ 1.730,00"/>
    <n v="1239.99"/>
    <n v="967.83"/>
    <n v="649.96"/>
    <m/>
    <s v="15/11/2026"/>
    <s v="EM DIAS"/>
    <n v="1730"/>
    <b v="0"/>
    <s v="NOV"/>
    <n v="2026"/>
    <s v="ATIVO"/>
    <s v="11011"/>
    <n v="37133"/>
    <s v="VIVO"/>
    <n v="2857.78"/>
    <n v="808.89499999999998"/>
  </r>
  <r>
    <x v="777"/>
    <s v="MOBI"/>
    <s v="LEVE"/>
    <n v="2024"/>
    <s v="MOVIDA"/>
    <s v="TO"/>
    <s v="NORTE"/>
    <x v="624"/>
    <x v="21"/>
    <s v="R$ 1.730,00"/>
    <n v="900"/>
    <n v="1069.99"/>
    <n v="300"/>
    <m/>
    <s v="16/11/2026"/>
    <s v="EM DIAS"/>
    <n v="1730"/>
    <b v="0"/>
    <s v="NOV"/>
    <n v="2026"/>
    <s v="ATIVO"/>
    <s v="11011"/>
    <n v="37133"/>
    <s v="VIVO"/>
    <n v="2269.9899999999998"/>
    <n v="684.995"/>
  </r>
  <r>
    <x v="778"/>
    <s v="MOBI"/>
    <s v="LEVE"/>
    <n v="2025"/>
    <s v="LOCALIZA"/>
    <s v="MA"/>
    <s v="NORTE"/>
    <x v="625"/>
    <x v="75"/>
    <s v="R$ 1.730,00"/>
    <n v="1036.93"/>
    <n v="2179.5300000000002"/>
    <n v="557.59"/>
    <m/>
    <s v="03/06/2028"/>
    <s v="EM DIAS"/>
    <n v="1832.61"/>
    <b v="0"/>
    <s v="JUN"/>
    <n v="2028"/>
    <s v="ATIVO"/>
    <s v="11011"/>
    <n v="20003"/>
    <s v="VIVO"/>
    <n v="3774.05"/>
    <n v="1368.5600000000002"/>
  </r>
  <r>
    <x v="779"/>
    <s v="HB20"/>
    <s v="LEVE"/>
    <n v="2014"/>
    <s v="PARTICULAR"/>
    <s v="TO"/>
    <s v="NORTE"/>
    <x v="626"/>
    <x v="29"/>
    <s v="R$ 1.100,00"/>
    <n v="580"/>
    <n v="909.59"/>
    <n v="529.98"/>
    <m/>
    <s v="01/01/2030"/>
    <s v="EM DIAS"/>
    <n v="1100"/>
    <b v="0"/>
    <s v="JAN"/>
    <n v="2030"/>
    <s v="ATIVO"/>
    <s v="99568"/>
    <n v="37133"/>
    <s v="ADMINISTRATIVO"/>
    <n v="2019.5700000000002"/>
    <n v="719.78500000000008"/>
  </r>
  <r>
    <x v="780"/>
    <s v="GOL"/>
    <s v="LEVE"/>
    <n v="2019"/>
    <s v="PARTICULAR"/>
    <s v="TO"/>
    <s v="NORTE"/>
    <x v="627"/>
    <x v="41"/>
    <s v="R$ 1.320,85"/>
    <n v="919"/>
    <n v="1020.98"/>
    <n v="560"/>
    <m/>
    <s v="01/01/2030"/>
    <s v="EM DIAS"/>
    <n v="1320.85"/>
    <b v="0"/>
    <s v="JAN"/>
    <n v="2030"/>
    <s v="ATIVO"/>
    <s v="11011"/>
    <n v="37013"/>
    <s v="VIVO"/>
    <n v="2499.98"/>
    <n v="790.49"/>
  </r>
  <r>
    <x v="781"/>
    <s v="ARGO"/>
    <s v="LEVE"/>
    <n v="2023"/>
    <s v="LOCALIZA"/>
    <s v="SP"/>
    <s v="SUDESTE"/>
    <x v="628"/>
    <x v="67"/>
    <s v="R$ 2.373,08"/>
    <n v="740"/>
    <n v="1227.29"/>
    <n v="569.79999999999995"/>
    <m/>
    <s v="07/07/2026"/>
    <s v="ATENÇÃO"/>
    <n v="2373.08"/>
    <b v="0"/>
    <s v="JUL"/>
    <n v="2026"/>
    <s v="ATIVO"/>
    <s v="11025"/>
    <n v="35001"/>
    <s v="VIVO"/>
    <n v="2537.09"/>
    <n v="898.54499999999996"/>
  </r>
  <r>
    <x v="782"/>
    <s v="MOBI"/>
    <s v="LEVE"/>
    <n v="2024"/>
    <s v="MOVIDA"/>
    <s v="SP"/>
    <s v="SUDESTE"/>
    <x v="629"/>
    <x v="57"/>
    <s v="R$ 1.822,03"/>
    <n v="0"/>
    <n v="985.84000000000015"/>
    <n v="959.2"/>
    <m/>
    <s v="03/05/2027"/>
    <s v="EM DIAS"/>
    <n v="1822.03"/>
    <b v="0"/>
    <s v="MAI"/>
    <n v="2027"/>
    <s v="ATIVO"/>
    <s v="11011"/>
    <n v="35001"/>
    <s v="VIVO"/>
    <n v="1945.0400000000002"/>
    <n v="972.5200000000001"/>
  </r>
  <r>
    <x v="783"/>
    <s v="FIORINO"/>
    <s v="UTILITARIO"/>
    <n v="2024"/>
    <s v="LOCALIZA"/>
    <s v="SP"/>
    <s v="SUDESTE"/>
    <x v="630"/>
    <x v="60"/>
    <s v="R$ 2.530,04"/>
    <n v="0"/>
    <n v="0"/>
    <n v="1283.46"/>
    <m/>
    <s v="11/01/2027"/>
    <s v="EM DIAS"/>
    <n v="2530.04"/>
    <b v="0"/>
    <s v="JAN"/>
    <n v="2027"/>
    <s v="ATIVO"/>
    <s v="11021"/>
    <n v="35001"/>
    <s v="VIVO"/>
    <n v="1283.46"/>
    <n v="641.73"/>
  </r>
  <r>
    <x v="784"/>
    <s v="MOBI"/>
    <s v="LEVE"/>
    <n v="2024"/>
    <s v="MOVIDA"/>
    <s v="SP"/>
    <s v="SUDESTE"/>
    <x v="434"/>
    <x v="10"/>
    <s v="R$ 1.822,03"/>
    <s v=""/>
    <s v=""/>
    <s v=""/>
    <m/>
    <s v="03/05/2027"/>
    <s v="EM DIAS"/>
    <n v="1822.03"/>
    <b v="0"/>
    <s v="MAI"/>
    <n v="2027"/>
    <s v="MANUTENÇÃO"/>
    <s v="99628"/>
    <n v="35001"/>
    <s v="ADMINISTRATIVO"/>
    <n v="0"/>
    <s v="-"/>
  </r>
  <r>
    <x v="785"/>
    <s v="MOBI"/>
    <s v="LEVE"/>
    <n v="2023"/>
    <s v="LOCALIZA"/>
    <s v="SP"/>
    <s v="SUDESTE"/>
    <x v="631"/>
    <x v="10"/>
    <s v="R$ 1.886,91"/>
    <n v="1455.73"/>
    <n v="50"/>
    <n v="0"/>
    <m/>
    <s v="02/03/2026"/>
    <s v="VENCIDO"/>
    <n v="1886.91"/>
    <b v="0"/>
    <s v="MAR"/>
    <n v="2026"/>
    <s v="MANUTENÇÃO"/>
    <s v="11011"/>
    <n v="35001"/>
    <s v="VIVO"/>
    <n v="1505.73"/>
    <n v="25"/>
  </r>
  <r>
    <x v="786"/>
    <s v="FIORINO"/>
    <s v="UTILITARIO"/>
    <n v="2025"/>
    <s v="LOCALIZA"/>
    <s v="SC"/>
    <s v="SUL"/>
    <x v="632"/>
    <x v="17"/>
    <s v="R$ 2.400,00"/>
    <n v="3083.9999999999995"/>
    <n v="2823.1900000000005"/>
    <n v="2002.8400000000001"/>
    <m/>
    <s v="13/08/2028"/>
    <s v="EM DIAS"/>
    <n v="2555.0700000000002"/>
    <b v="0"/>
    <s v="AGO"/>
    <n v="2028"/>
    <s v="ATIVO"/>
    <s v="12071"/>
    <n v="34002"/>
    <s v="TIM MOVEL"/>
    <n v="7910.0300000000007"/>
    <n v="2413.0150000000003"/>
  </r>
  <r>
    <x v="787"/>
    <s v="FIORINO"/>
    <s v="UTILITARIO"/>
    <n v="2025"/>
    <s v="LOCALIZA"/>
    <s v="SP"/>
    <s v="SUDESTE"/>
    <x v="633"/>
    <x v="86"/>
    <s v="R$ 2.400,00"/>
    <n v="730.96999999999991"/>
    <n v="2041.6399999999999"/>
    <n v="1189.9499999999998"/>
    <m/>
    <s v="29/07/2028"/>
    <s v="EM DIAS"/>
    <n v="2555.0700000000002"/>
    <b v="0"/>
    <s v="JUL"/>
    <n v="2028"/>
    <s v="ATIVO"/>
    <s v="11031"/>
    <n v="35001"/>
    <s v="VIVO"/>
    <n v="3962.5599999999995"/>
    <n v="1615.7949999999998"/>
  </r>
  <r>
    <x v="788"/>
    <s v="MOBI"/>
    <s v="LEVE"/>
    <n v="2023"/>
    <s v="LOCALIZA"/>
    <s v="SP"/>
    <s v="SUDESTE"/>
    <x v="338"/>
    <x v="10"/>
    <s v="R$ 1.904,54"/>
    <s v=""/>
    <s v=""/>
    <s v=""/>
    <m/>
    <s v="28/05/2026"/>
    <s v="ATENÇÃO"/>
    <n v="1904.54"/>
    <b v="0"/>
    <s v="MAI"/>
    <n v="2026"/>
    <s v="ATIVO"/>
    <s v="11031"/>
    <n v="35001"/>
    <s v="VIVO"/>
    <n v="0"/>
    <s v="-"/>
  </r>
  <r>
    <x v="789"/>
    <s v="FIORINO"/>
    <s v="UTILITARIO"/>
    <n v="2024"/>
    <s v="LOCALIZA"/>
    <s v="PR"/>
    <s v="SUL"/>
    <x v="634"/>
    <x v="10"/>
    <s v="R$ 2.530,04"/>
    <n v="894.88"/>
    <n v="195"/>
    <n v="1296.58"/>
    <m/>
    <s v="01/01/2027"/>
    <s v="EM DIAS"/>
    <n v="2530.04"/>
    <b v="0"/>
    <s v="JAN"/>
    <n v="2027"/>
    <s v="ATIVO"/>
    <s v="99628"/>
    <n v="26001"/>
    <s v="ADMINISTRATIVO"/>
    <n v="2386.46"/>
    <n v="745.79"/>
  </r>
  <r>
    <x v="790"/>
    <s v="MOBI"/>
    <s v="LEVE"/>
    <n v="2024"/>
    <s v="MOVIDA"/>
    <s v="SC"/>
    <s v="SUL"/>
    <x v="29"/>
    <x v="10"/>
    <s v="R$ 1.822,03"/>
    <n v="1298.8499999999999"/>
    <n v="0"/>
    <n v="0"/>
    <m/>
    <s v="03/05/2027"/>
    <s v="EM DIAS"/>
    <n v="1822.03"/>
    <b v="0"/>
    <s v="MAI"/>
    <n v="2027"/>
    <s v="SINISTRO"/>
    <s v="12085"/>
    <n v="34248"/>
    <s v="TIM MOVEL"/>
    <n v="1298.8499999999999"/>
    <n v="0"/>
  </r>
  <r>
    <x v="791"/>
    <s v="FIORINO"/>
    <s v="UTILITARIO"/>
    <n v="2025"/>
    <s v="LOCALIZA"/>
    <s v="SP"/>
    <s v="SUDESTE"/>
    <x v="635"/>
    <x v="51"/>
    <s v="R$ 2.400,00"/>
    <n v="1892.9299999999998"/>
    <n v="1755.34"/>
    <n v="691.41000000000008"/>
    <m/>
    <s v="28/07/2028"/>
    <s v="EM DIAS"/>
    <n v="2555.0700000000002"/>
    <b v="0"/>
    <s v="JUL"/>
    <n v="2028"/>
    <s v="ATIVO"/>
    <s v="11021"/>
    <n v="35001"/>
    <s v="VIVO"/>
    <n v="4339.6799999999994"/>
    <n v="1223.375"/>
  </r>
  <r>
    <x v="792"/>
    <s v="MOBI"/>
    <s v="LEVE"/>
    <n v="2023"/>
    <s v="LOCALIZA"/>
    <s v="SP"/>
    <s v="SUDESTE"/>
    <x v="434"/>
    <x v="10"/>
    <s v="R$ 1.859,83"/>
    <n v="1052.0999999999999"/>
    <n v="480"/>
    <n v="0"/>
    <m/>
    <s v="02/02/2026"/>
    <s v="VENCIDO"/>
    <n v="1859.83"/>
    <b v="0"/>
    <s v="FEV"/>
    <n v="2026"/>
    <s v="PATIO"/>
    <s v="99628"/>
    <n v="35001"/>
    <s v="ADMINISTRATIVO"/>
    <n v="1532.1"/>
    <n v="240"/>
  </r>
  <r>
    <x v="793"/>
    <s v="FIORINO"/>
    <s v="UTILITARIO"/>
    <n v="2024"/>
    <s v="LOCALIZA"/>
    <s v="PR"/>
    <s v="SUL"/>
    <x v="636"/>
    <x v="66"/>
    <s v="R$ 2.929,29"/>
    <n v="953.54000000000008"/>
    <n v="820.74"/>
    <n v="0"/>
    <m/>
    <s v="24/03/2026"/>
    <s v="VENCIDO"/>
    <n v="2929.29"/>
    <b v="0"/>
    <s v="MAR"/>
    <n v="2026"/>
    <s v="MANUTENÇÃO"/>
    <s v="12071"/>
    <n v="26002"/>
    <s v="TIM MOVEL"/>
    <n v="1774.2800000000002"/>
    <n v="410.37"/>
  </r>
  <r>
    <x v="794"/>
    <s v="FIORINO"/>
    <s v="UTILITARIO"/>
    <n v="2024"/>
    <s v="LOCALIZA"/>
    <s v="PR"/>
    <s v="SUL"/>
    <x v="634"/>
    <x v="10"/>
    <s v="R$ 2.519,98"/>
    <n v="0"/>
    <n v="0"/>
    <n v="925.45"/>
    <m/>
    <s v="13/03/2027"/>
    <s v="EM DIAS"/>
    <n v="2519.98"/>
    <b v="0"/>
    <s v="MAR"/>
    <n v="2027"/>
    <s v="ATIVO"/>
    <s v="99628"/>
    <n v="26001"/>
    <s v="ADMINISTRATIVO"/>
    <n v="925.45"/>
    <n v="462.72500000000002"/>
  </r>
  <r>
    <x v="795"/>
    <s v="ARGO"/>
    <s v="LEVE"/>
    <n v="2023"/>
    <s v="LOCALIZA"/>
    <s v="MS"/>
    <s v="CENTRO OESTE"/>
    <x v="637"/>
    <x v="87"/>
    <s v="R$ 2.373,08"/>
    <n v="1525.68"/>
    <n v="1136.56"/>
    <n v="1072.22"/>
    <m/>
    <s v="21/07/2026"/>
    <s v="EM DIAS"/>
    <n v="2373.08"/>
    <b v="0"/>
    <s v="JUL"/>
    <n v="2026"/>
    <s v="ATIVO"/>
    <s v="11025"/>
    <n v="22020"/>
    <s v="VIVO"/>
    <n v="3734.46"/>
    <n v="1104.3899999999999"/>
  </r>
  <r>
    <x v="796"/>
    <s v="MOBI"/>
    <s v="LEVE"/>
    <n v="2023"/>
    <s v="LOCALIZA"/>
    <s v="MG"/>
    <s v="SUDESTE"/>
    <x v="638"/>
    <x v="41"/>
    <s v="R$ 1.904,54"/>
    <n v="2204.27"/>
    <n v="2262.15"/>
    <n v="171.24"/>
    <m/>
    <s v="28/05/2026"/>
    <s v="ATENÇÃO"/>
    <n v="1904.54"/>
    <b v="0"/>
    <s v="MAI"/>
    <n v="2026"/>
    <s v="ATIVO"/>
    <s v="11011"/>
    <n v="23854"/>
    <s v="VIVO"/>
    <n v="4637.66"/>
    <n v="1216.6950000000002"/>
  </r>
  <r>
    <x v="797"/>
    <s v="MOBI"/>
    <s v="LEVE"/>
    <n v="2024"/>
    <s v="LOCALIZA"/>
    <s v="SP"/>
    <s v="SUDESTE"/>
    <x v="639"/>
    <x v="57"/>
    <s v="R$ 1.806,16"/>
    <n v="1806.08"/>
    <n v="1822.5700000000002"/>
    <n v="790"/>
    <m/>
    <s v="13/12/2026"/>
    <s v="EM DIAS"/>
    <n v="1806.16"/>
    <b v="0"/>
    <s v="DEZ"/>
    <n v="2026"/>
    <s v="ATIVO"/>
    <s v="14011"/>
    <n v="35001"/>
    <s v="I-SYSTEMS"/>
    <n v="4418.6499999999996"/>
    <n v="1306.2850000000001"/>
  </r>
  <r>
    <x v="798"/>
    <s v="MOBI"/>
    <s v="LEVE"/>
    <n v="2024"/>
    <s v="LOCALIZA"/>
    <s v="SP"/>
    <s v="SUDESTE"/>
    <x v="640"/>
    <x v="57"/>
    <s v="R$ 1.832,59"/>
    <n v="455.16999999999996"/>
    <n v="864.89"/>
    <n v="390.35"/>
    <m/>
    <s v="19/04/2027"/>
    <s v="EM DIAS"/>
    <n v="1832.59"/>
    <b v="0"/>
    <s v="ABR"/>
    <n v="2027"/>
    <s v="ATIVO"/>
    <s v="11011"/>
    <n v="35001"/>
    <s v="VIVO"/>
    <n v="1710.4099999999999"/>
    <n v="627.62"/>
  </r>
  <r>
    <x v="799"/>
    <s v="MOBI"/>
    <s v="LEVE"/>
    <n v="2023"/>
    <s v="LOCALIZA"/>
    <s v="SP"/>
    <s v="SUDESTE"/>
    <x v="641"/>
    <x v="57"/>
    <s v="R$ 1.918,72"/>
    <n v="1330.3899999999999"/>
    <n v="165"/>
    <n v="195.14"/>
    <m/>
    <s v="24/05/2026"/>
    <s v="ATENÇÃO"/>
    <n v="1918.72"/>
    <b v="0"/>
    <s v="MAI"/>
    <n v="2026"/>
    <s v="ATIVO"/>
    <s v="11011"/>
    <n v="35001"/>
    <s v="VIVO"/>
    <n v="1690.5299999999997"/>
    <n v="180.07"/>
  </r>
  <r>
    <x v="800"/>
    <s v="MOBI"/>
    <s v="LEVE"/>
    <n v="2024"/>
    <s v="LOCALIZA"/>
    <s v="SP"/>
    <s v="SUDESTE"/>
    <x v="642"/>
    <x v="57"/>
    <s v="R$ 1.832,59"/>
    <n v="1702"/>
    <n v="2050"/>
    <n v="1010"/>
    <m/>
    <s v="19/04/2027"/>
    <s v="EM DIAS"/>
    <n v="1832.59"/>
    <b v="0"/>
    <s v="ABR"/>
    <n v="2027"/>
    <s v="ATIVO"/>
    <s v="14011"/>
    <n v="35001"/>
    <s v="I-SYSTEMS"/>
    <n v="4762"/>
    <n v="1530"/>
  </r>
  <r>
    <x v="801"/>
    <s v="FIORINO"/>
    <s v="UTILITARIO"/>
    <n v="2024"/>
    <s v="LOCALIZA"/>
    <s v="PR"/>
    <s v="SUL"/>
    <x v="643"/>
    <x v="2"/>
    <s v="R$ 2.866,27"/>
    <n v="511.61"/>
    <n v="750.84"/>
    <n v="502.85"/>
    <m/>
    <s v="03/08/2026"/>
    <s v="EM DIAS"/>
    <n v="3019.64"/>
    <b v="0"/>
    <s v="AGO"/>
    <n v="2026"/>
    <s v="ATIVO"/>
    <s v="12081"/>
    <n v="26196"/>
    <s v="TIM MOVEL"/>
    <n v="1765.3000000000002"/>
    <n v="626.84500000000003"/>
  </r>
  <r>
    <x v="802"/>
    <s v="FIORINO"/>
    <s v="UTILITARIO"/>
    <n v="2024"/>
    <s v="LOCALIZA"/>
    <s v="SC"/>
    <s v="SUL"/>
    <x v="644"/>
    <x v="11"/>
    <s v="R$ 2.530,04"/>
    <n v="1727.6399999999999"/>
    <n v="1427.6299999999999"/>
    <n v="700.08"/>
    <m/>
    <s v="09/01/2027"/>
    <s v="EM DIAS"/>
    <n v="2530.04"/>
    <b v="0"/>
    <s v="JAN"/>
    <n v="2027"/>
    <s v="ATIVO"/>
    <s v="12081"/>
    <n v="34002"/>
    <s v="TIM MOVEL"/>
    <n v="3855.3499999999995"/>
    <n v="1063.855"/>
  </r>
  <r>
    <x v="803"/>
    <s v="FIORINO"/>
    <s v="UTILITARIO"/>
    <n v="2024"/>
    <s v="LOCALIZA"/>
    <s v="SP"/>
    <s v="SUDESTE"/>
    <x v="645"/>
    <x v="51"/>
    <s v="R$ 2.929,29"/>
    <n v="944.99"/>
    <n v="590"/>
    <n v="150"/>
    <m/>
    <s v="20/03/2026"/>
    <s v="VENCIDO"/>
    <n v="2929.29"/>
    <b v="0"/>
    <s v="MAR"/>
    <n v="2026"/>
    <s v="ATIVO"/>
    <s v="11021"/>
    <n v="35001"/>
    <s v="VIVO"/>
    <n v="1684.99"/>
    <n v="370"/>
  </r>
  <r>
    <x v="804"/>
    <s v="FIORINO"/>
    <s v="UTILITARIO"/>
    <n v="2024"/>
    <s v="LOCALIZA"/>
    <s v="PR"/>
    <s v="SUL"/>
    <x v="646"/>
    <x v="66"/>
    <s v="R$ 2.866,27"/>
    <n v="4365.2600000000011"/>
    <n v="5496.7699999999995"/>
    <n v="2062.0500000000002"/>
    <m/>
    <s v="04/08/2026"/>
    <s v="EM DIAS"/>
    <n v="3019.64"/>
    <b v="0"/>
    <s v="AGO"/>
    <n v="2026"/>
    <s v="ATIVO"/>
    <s v="12071"/>
    <n v="26196"/>
    <s v="TIM MOVEL"/>
    <n v="11924.080000000002"/>
    <n v="3779.41"/>
  </r>
  <r>
    <x v="805"/>
    <s v="FIORINO"/>
    <s v="UTILITARIO"/>
    <n v="2025"/>
    <s v="LOCALIZA"/>
    <s v="SP"/>
    <s v="SUDESTE"/>
    <x v="434"/>
    <x v="10"/>
    <s v="R$ 2.400,00"/>
    <n v="0"/>
    <n v="0"/>
    <n v="0"/>
    <m/>
    <s v="09/08/2028"/>
    <s v="EM DIAS"/>
    <n v="2555.0700000000002"/>
    <b v="0"/>
    <s v="AGO"/>
    <n v="2028"/>
    <s v="MANUTENÇÃO"/>
    <s v="99628"/>
    <n v="35001"/>
    <s v="ADMINISTRATIVO"/>
    <n v="0"/>
    <n v="0"/>
  </r>
  <r>
    <x v="806"/>
    <s v="MOBI"/>
    <s v="LEVE"/>
    <n v="2024"/>
    <s v="LOCALIZA"/>
    <s v="SP"/>
    <s v="SUDESTE"/>
    <x v="647"/>
    <x v="57"/>
    <s v="R$ 1.806,16"/>
    <n v="1340.1100000000001"/>
    <n v="484.6"/>
    <n v="1155"/>
    <m/>
    <s v="13/12/2026"/>
    <s v="EM DIAS"/>
    <n v="1806.16"/>
    <b v="0"/>
    <s v="DEZ"/>
    <n v="2026"/>
    <s v="ATIVO"/>
    <s v="11011"/>
    <n v="35001"/>
    <s v="VIVO"/>
    <n v="2979.71"/>
    <n v="819.8"/>
  </r>
  <r>
    <x v="807"/>
    <s v="FIORINO"/>
    <s v="UTILITARIO"/>
    <n v="2025"/>
    <s v="LOCALIZA"/>
    <s v="DF"/>
    <s v="CENTRO OESTE"/>
    <x v="648"/>
    <x v="59"/>
    <s v="R$ 2.400,00"/>
    <n v="1393.99"/>
    <n v="2775.55"/>
    <n v="1409.7099999999998"/>
    <m/>
    <s v="28/07/2028"/>
    <s v="EM DIAS"/>
    <n v="2555.0700000000002"/>
    <b v="0"/>
    <s v="JUL"/>
    <n v="2028"/>
    <s v="ATIVO"/>
    <s v="12071"/>
    <n v="17001"/>
    <s v="TIM MOVEL"/>
    <n v="5579.25"/>
    <n v="2092.63"/>
  </r>
  <r>
    <x v="808"/>
    <s v="MOBI"/>
    <s v="LEVE"/>
    <n v="2024"/>
    <s v="MOVIDA"/>
    <s v="PR"/>
    <s v="SUL"/>
    <x v="649"/>
    <x v="13"/>
    <s v="R$ 1.822,03"/>
    <n v="1216.0800000000002"/>
    <n v="1384.59"/>
    <n v="634"/>
    <m/>
    <s v="03/05/2027"/>
    <s v="EM DIAS"/>
    <n v="1822.03"/>
    <b v="0"/>
    <s v="MAI"/>
    <n v="2027"/>
    <s v="ATIVO"/>
    <s v="12081"/>
    <n v="26010"/>
    <s v="TIM MOVEL"/>
    <n v="3234.67"/>
    <n v="1009.295"/>
  </r>
  <r>
    <x v="809"/>
    <s v="MOBI"/>
    <s v="LEVE"/>
    <n v="2024"/>
    <s v="LOCALIZA"/>
    <s v="SP"/>
    <s v="SUDESTE"/>
    <x v="434"/>
    <x v="10"/>
    <s v="R$ 1.808,86"/>
    <n v="534"/>
    <n v="1624.72"/>
    <n v="690"/>
    <m/>
    <s v="29/03/2027"/>
    <s v="EM DIAS"/>
    <n v="1808.86"/>
    <b v="0"/>
    <s v="MAR"/>
    <n v="2027"/>
    <s v="MANUTENÇÃO"/>
    <s v="99628"/>
    <n v="35001"/>
    <s v="ADMINISTRATIVO"/>
    <n v="2848.7200000000003"/>
    <n v="1157.3600000000001"/>
  </r>
  <r>
    <x v="810"/>
    <s v="MOBI"/>
    <s v="LEVE"/>
    <n v="2025"/>
    <s v="LOCALIZA"/>
    <s v="SP"/>
    <s v="SUDESTE"/>
    <x v="434"/>
    <x v="10"/>
    <s v="R$ 1.730,00"/>
    <n v="667.36"/>
    <n v="188.55"/>
    <n v="0"/>
    <m/>
    <s v="12/06/2028"/>
    <s v="EM DIAS"/>
    <n v="1832.6"/>
    <b v="0"/>
    <s v="JUN"/>
    <n v="2028"/>
    <s v="PATIO"/>
    <s v="99628"/>
    <n v="35001"/>
    <s v="ADMINISTRATIVO"/>
    <n v="855.91000000000008"/>
    <n v="94.275000000000006"/>
  </r>
  <r>
    <x v="811"/>
    <s v="MOBI"/>
    <s v="LEVE"/>
    <n v="2025"/>
    <s v="LOCALIZA"/>
    <s v="SP"/>
    <s v="SUDESTE"/>
    <x v="650"/>
    <x v="57"/>
    <s v="R$ 1.824,00"/>
    <n v="1731.43"/>
    <n v="1524.19"/>
    <n v="975"/>
    <m/>
    <s v="21/11/2028"/>
    <s v="EM DIAS"/>
    <n v="1933.72"/>
    <b v="0"/>
    <s v="NOV"/>
    <n v="2028"/>
    <s v="ATIVO"/>
    <s v="11011"/>
    <n v="35001"/>
    <s v="VIVO"/>
    <n v="4230.62"/>
    <n v="1249.595"/>
  </r>
  <r>
    <x v="812"/>
    <s v="FIORINO"/>
    <s v="UTILITARIO"/>
    <n v="2025"/>
    <s v="LOCALIZA"/>
    <s v="GO"/>
    <s v="CENTRO OESTE"/>
    <x v="651"/>
    <x v="61"/>
    <s v="R$ 2.400,00"/>
    <n v="1764.67"/>
    <n v="2031.3700000000001"/>
    <n v="616.87"/>
    <m/>
    <s v="24/09/2028"/>
    <s v="EM DIAS"/>
    <n v="2561.7199999999998"/>
    <b v="0"/>
    <s v="SET"/>
    <n v="2028"/>
    <s v="ATIVO"/>
    <s v="11021"/>
    <n v="19125"/>
    <s v="VIVO"/>
    <n v="4412.91"/>
    <n v="1324.1200000000001"/>
  </r>
  <r>
    <x v="813"/>
    <s v="FIORINO"/>
    <s v="UTILITARIO"/>
    <n v="2025"/>
    <s v="LOCALIZA"/>
    <s v="PR"/>
    <s v="SUL"/>
    <x v="652"/>
    <x v="11"/>
    <s v="R$ 2.400,00"/>
    <n v="3590.2099999999991"/>
    <n v="3553.1"/>
    <n v="1096.95"/>
    <m/>
    <s v="25/09/2028"/>
    <s v="EM DIAS"/>
    <n v="2561.7199999999998"/>
    <b v="0"/>
    <s v="SET"/>
    <n v="2028"/>
    <s v="ATIVO"/>
    <s v="12081"/>
    <n v="26009"/>
    <s v="TIM MOVEL"/>
    <n v="8240.26"/>
    <n v="2325.0250000000001"/>
  </r>
  <r>
    <x v="814"/>
    <s v="FIORINO"/>
    <s v="UTILITARIO"/>
    <n v="2025"/>
    <s v="LOCALIZA"/>
    <s v="SP"/>
    <s v="SUDESTE"/>
    <x v="653"/>
    <x v="61"/>
    <s v="R$ 2.400,00"/>
    <n v="1844.31"/>
    <n v="1785"/>
    <n v="854.56"/>
    <m/>
    <s v="20/08/2028"/>
    <s v="EM DIAS"/>
    <n v="2555.0700000000002"/>
    <b v="0"/>
    <s v="AGO"/>
    <n v="2028"/>
    <s v="ATIVO"/>
    <s v="11021"/>
    <n v="35001"/>
    <s v="VIVO"/>
    <n v="4483.87"/>
    <n v="1319.78"/>
  </r>
  <r>
    <x v="815"/>
    <s v="FIORINO"/>
    <s v="UTILITARIO"/>
    <n v="2025"/>
    <s v="LOCALIZA"/>
    <s v="DF"/>
    <s v="CENTRO OESTE"/>
    <x v="654"/>
    <x v="61"/>
    <s v="R$ 2.400,00"/>
    <n v="924"/>
    <n v="1387.3600000000001"/>
    <n v="850"/>
    <m/>
    <s v="17/09/2028"/>
    <s v="EM DIAS"/>
    <n v="2561.7199999999998"/>
    <b v="0"/>
    <s v="SET"/>
    <n v="2028"/>
    <s v="ATIVO"/>
    <s v="11021"/>
    <n v="17001"/>
    <s v="VIVO"/>
    <n v="3161.36"/>
    <n v="1118.68"/>
  </r>
  <r>
    <x v="816"/>
    <s v="FIORINO"/>
    <s v="UTILITARIO"/>
    <n v="2025"/>
    <s v="LOCALIZA"/>
    <s v="DF"/>
    <s v="CENTRO OESTE"/>
    <x v="655"/>
    <x v="12"/>
    <s v="R$ 2.400,00"/>
    <n v="299.97000000000003"/>
    <n v="2561.4699999999998"/>
    <n v="1099.27"/>
    <m/>
    <s v="19/08/2028"/>
    <s v="EM DIAS"/>
    <n v="2555.0700000000002"/>
    <b v="0"/>
    <s v="AGO"/>
    <n v="2028"/>
    <s v="ATIVO"/>
    <s v="12071"/>
    <n v="17001"/>
    <s v="TIM MOVEL"/>
    <n v="3960.7099999999996"/>
    <n v="1830.37"/>
  </r>
  <r>
    <x v="817"/>
    <s v="FIORINO"/>
    <s v="UTILITARIO"/>
    <n v="2025"/>
    <s v="LOCALIZA"/>
    <s v="DF"/>
    <s v="CENTRO OESTE"/>
    <x v="656"/>
    <x v="60"/>
    <s v="R$ 2.400,00"/>
    <n v="1471.1999999999998"/>
    <n v="1920"/>
    <n v="1346.6100000000001"/>
    <m/>
    <s v="17/09/2028"/>
    <s v="EM DIAS"/>
    <n v="2561.7199999999998"/>
    <b v="0"/>
    <s v="SET"/>
    <n v="2028"/>
    <s v="ATIVO"/>
    <s v="11021"/>
    <n v="17001"/>
    <s v="VIVO"/>
    <n v="4737.8099999999995"/>
    <n v="1633.3050000000001"/>
  </r>
  <r>
    <x v="818"/>
    <s v="FIORINO"/>
    <s v="UTILITARIO"/>
    <n v="2025"/>
    <s v="LOCALIZA"/>
    <s v="SP"/>
    <s v="SUDESTE"/>
    <x v="657"/>
    <x v="51"/>
    <s v="R$ 2.400,00"/>
    <n v="1450"/>
    <n v="1255"/>
    <n v="695"/>
    <m/>
    <s v="09/08/2028"/>
    <s v="EM DIAS"/>
    <n v="2555.0700000000002"/>
    <b v="0"/>
    <s v="AGO"/>
    <n v="2028"/>
    <s v="ATIVO"/>
    <s v="11021"/>
    <n v="35001"/>
    <s v="VIVO"/>
    <n v="3400"/>
    <n v="975"/>
  </r>
  <r>
    <x v="819"/>
    <s v="FIORINO"/>
    <s v="UTILITARIO"/>
    <n v="2025"/>
    <s v="LOCALIZA"/>
    <s v="GO"/>
    <s v="CENTRO OESTE"/>
    <x v="658"/>
    <x v="12"/>
    <s v="R$ 2.400,00"/>
    <n v="1203.73"/>
    <n v="2023.4899999999998"/>
    <n v="1285.01"/>
    <m/>
    <s v="17/09/2028"/>
    <s v="EM DIAS"/>
    <n v="2561.7199999999998"/>
    <b v="0"/>
    <s v="SET"/>
    <n v="2028"/>
    <s v="ATIVO"/>
    <s v="12071"/>
    <n v="19019"/>
    <s v="TIM MOVEL"/>
    <n v="4512.2299999999996"/>
    <n v="1654.25"/>
  </r>
  <r>
    <x v="820"/>
    <s v="FIORINO"/>
    <s v="UTILITARIO"/>
    <n v="2025"/>
    <s v="LOCALIZA"/>
    <s v="MG"/>
    <s v="SUDESTE"/>
    <x v="659"/>
    <x v="20"/>
    <s v="R$ 2.400,00"/>
    <n v="3276.71"/>
    <n v="2585.5899999999997"/>
    <n v="1563.91"/>
    <m/>
    <s v="01/10/2028"/>
    <s v="EM DIAS"/>
    <n v="2561.7199999999998"/>
    <b v="0"/>
    <s v="OUT"/>
    <n v="2028"/>
    <s v="ATIVO"/>
    <s v="99568"/>
    <n v="23849"/>
    <s v="ADMINISTRATIVO"/>
    <n v="7426.2099999999991"/>
    <n v="2074.75"/>
  </r>
  <r>
    <x v="821"/>
    <s v="FIORINO"/>
    <s v="UTILITARIO"/>
    <n v="2025"/>
    <s v="LOCALIZA"/>
    <s v="GO"/>
    <s v="CENTRO OESTE"/>
    <x v="660"/>
    <x v="15"/>
    <s v="R$ 2.400,00"/>
    <n v="2203.2800000000002"/>
    <n v="2910.1899999999996"/>
    <n v="2594.16"/>
    <m/>
    <s v="24/09/2028"/>
    <s v="EM DIAS"/>
    <n v="2561.7199999999998"/>
    <b v="0"/>
    <s v="SET"/>
    <n v="2028"/>
    <s v="ATIVO"/>
    <s v="12071"/>
    <n v="19194"/>
    <s v="TIM MOVEL"/>
    <n v="7707.6299999999992"/>
    <n v="2752.1749999999997"/>
  </r>
  <r>
    <x v="822"/>
    <s v="MOBI"/>
    <s v="LEVE"/>
    <n v="2025"/>
    <s v="LOCALIZA"/>
    <s v="MT"/>
    <s v="CENTRO OESTE"/>
    <x v="661"/>
    <x v="21"/>
    <s v="R$ 1.938,47"/>
    <n v="630"/>
    <n v="750"/>
    <n v="550"/>
    <m/>
    <s v="04/09/2028"/>
    <s v="EM DIAS"/>
    <n v="1938.47"/>
    <b v="0"/>
    <s v="SET"/>
    <n v="2028"/>
    <s v="ATIVO"/>
    <s v="11011"/>
    <n v="21111"/>
    <s v="VIVO"/>
    <n v="1930"/>
    <n v="650"/>
  </r>
  <r>
    <x v="823"/>
    <s v="FIORINO"/>
    <s v="UTILITARIO"/>
    <n v="2025"/>
    <s v="LOCALIZA"/>
    <s v="SP"/>
    <s v="SUDESTE"/>
    <x v="434"/>
    <x v="10"/>
    <s v="R$ 2.400,00"/>
    <n v="2142.39"/>
    <n v="1326.13"/>
    <n v="336.25"/>
    <m/>
    <s v="09/08/2028"/>
    <s v="EM DIAS"/>
    <n v="2555.0700000000002"/>
    <b v="0"/>
    <s v="AGO"/>
    <n v="2028"/>
    <s v="PATIO"/>
    <s v="99628"/>
    <n v="35001"/>
    <s v="ADMINISTRATIVO"/>
    <n v="3804.77"/>
    <n v="831.19"/>
  </r>
  <r>
    <x v="824"/>
    <s v="FIORINO"/>
    <s v="UTILITARIO"/>
    <n v="2025"/>
    <s v="LOCALIZA"/>
    <s v="DF"/>
    <s v="CENTRO OESTE"/>
    <x v="662"/>
    <x v="61"/>
    <s v="R$ 2.400,00"/>
    <n v="1858"/>
    <n v="1904.62"/>
    <n v="1000"/>
    <m/>
    <s v="17/09/2028"/>
    <s v="EM DIAS"/>
    <n v="2561.7199999999998"/>
    <b v="0"/>
    <s v="SET"/>
    <n v="2028"/>
    <s v="ATIVO"/>
    <s v="11021"/>
    <n v="17001"/>
    <s v="VIVO"/>
    <n v="4762.62"/>
    <n v="1452.31"/>
  </r>
  <r>
    <x v="825"/>
    <s v="FIORINO"/>
    <s v="UTILITARIO"/>
    <n v="2025"/>
    <s v="LOCALIZA"/>
    <s v="SP"/>
    <s v="SUDESTE"/>
    <x v="663"/>
    <x v="61"/>
    <s v="R$ 2.400,00"/>
    <n v="1272.8699999999999"/>
    <n v="1754.72"/>
    <n v="854.87"/>
    <m/>
    <s v="14/11/2028"/>
    <s v="EM DIAS"/>
    <n v="2571.1799999999998"/>
    <b v="0"/>
    <s v="NOV"/>
    <n v="2028"/>
    <s v="ATIVO"/>
    <s v="11021"/>
    <n v="35001"/>
    <s v="VIVO"/>
    <n v="3882.46"/>
    <n v="1304.7950000000001"/>
  </r>
  <r>
    <x v="826"/>
    <s v="FIORINO"/>
    <s v="UTILITARIO"/>
    <n v="2025"/>
    <s v="LOCALIZA"/>
    <s v="RS"/>
    <s v="SUL"/>
    <x v="664"/>
    <x v="88"/>
    <s v="R$ 2.400,00"/>
    <n v="2433.64"/>
    <n v="1836.1699999999998"/>
    <n v="1597.04"/>
    <m/>
    <s v="17/09/2028"/>
    <s v="EM DIAS"/>
    <n v="2561.7199999999998"/>
    <b v="0"/>
    <s v="SET"/>
    <n v="2028"/>
    <s v="ATIVO"/>
    <s v="12071"/>
    <n v="31001"/>
    <s v="TIM MOVEL"/>
    <n v="5866.8499999999995"/>
    <n v="1716.605"/>
  </r>
  <r>
    <x v="827"/>
    <s v="FIORINO"/>
    <s v="UTILITARIO"/>
    <n v="2025"/>
    <s v="LOCALIZA"/>
    <s v="GO"/>
    <s v="CENTRO OESTE"/>
    <x v="665"/>
    <x v="54"/>
    <s v="R$ 2.400,00"/>
    <n v="2089.84"/>
    <n v="2285.1699999999996"/>
    <n v="1060.25"/>
    <m/>
    <s v="24/09/2028"/>
    <s v="EM DIAS"/>
    <n v="2561.7199999999998"/>
    <b v="0"/>
    <s v="SET"/>
    <n v="2028"/>
    <s v="ATIVO"/>
    <s v="99568"/>
    <n v="19048"/>
    <s v="ADMINISTRATIVO"/>
    <n v="5435.26"/>
    <n v="1672.7099999999998"/>
  </r>
  <r>
    <x v="828"/>
    <s v="FIORINO"/>
    <s v="UTILITARIO"/>
    <n v="2025"/>
    <s v="LOCALIZA"/>
    <s v="PR"/>
    <s v="SUL"/>
    <x v="666"/>
    <x v="4"/>
    <s v="R$ 2.400,00"/>
    <n v="2084.96"/>
    <n v="2622.6000000000004"/>
    <n v="586.16"/>
    <m/>
    <s v="24/09/2028"/>
    <s v="EM DIAS"/>
    <n v="2561.7199999999998"/>
    <b v="0"/>
    <s v="SET"/>
    <n v="2028"/>
    <s v="ATIVO"/>
    <s v="12081"/>
    <n v="26010"/>
    <s v="TIM MOVEL"/>
    <n v="5293.72"/>
    <n v="1604.38"/>
  </r>
  <r>
    <x v="829"/>
    <s v="MOBI"/>
    <s v="LEVE"/>
    <n v="2024"/>
    <s v="MOVIDA"/>
    <s v="SP"/>
    <s v="SUDESTE"/>
    <x v="667"/>
    <x v="57"/>
    <s v="R$ 1.822,03"/>
    <n v="870"/>
    <n v="1114.95"/>
    <n v="305"/>
    <m/>
    <s v="03/05/2027"/>
    <s v="EM DIAS"/>
    <n v="1822.03"/>
    <b v="0"/>
    <s v="MAI"/>
    <n v="2027"/>
    <s v="ATIVO"/>
    <s v="14011"/>
    <n v="35001"/>
    <s v="I-SYSTEMS"/>
    <n v="2289.9499999999998"/>
    <n v="709.97500000000002"/>
  </r>
  <r>
    <x v="830"/>
    <s v="MOBI"/>
    <s v="LEVE"/>
    <n v="2023"/>
    <s v="LOCALIZA"/>
    <s v="SP"/>
    <s v="SUDESTE"/>
    <x v="434"/>
    <x v="10"/>
    <s v="R$ 1.904,54"/>
    <n v="1839.9"/>
    <n v="895"/>
    <n v="0"/>
    <m/>
    <s v="25/05/2026"/>
    <s v="ATENÇÃO"/>
    <n v="1904.54"/>
    <b v="0"/>
    <s v="MAI"/>
    <n v="2026"/>
    <s v="MANUTENÇÃO"/>
    <s v="99628"/>
    <n v="35001"/>
    <s v="ADMINISTRATIVO"/>
    <n v="2734.9"/>
    <n v="447.5"/>
  </r>
  <r>
    <x v="831"/>
    <s v="MOBI"/>
    <s v="LEVE"/>
    <n v="2023"/>
    <s v="LOCALIZA"/>
    <s v="SP"/>
    <s v="SUDESTE"/>
    <x v="668"/>
    <x v="57"/>
    <s v="R$ 1.904,54"/>
    <n v="1128"/>
    <n v="1445"/>
    <n v="615"/>
    <m/>
    <s v="28/05/2026"/>
    <s v="ATENÇÃO"/>
    <n v="1904.54"/>
    <b v="0"/>
    <s v="MAI"/>
    <n v="2026"/>
    <s v="ATIVO"/>
    <s v="14011"/>
    <n v="35001"/>
    <s v="I-SYSTEMS"/>
    <n v="3188"/>
    <n v="1030"/>
  </r>
  <r>
    <x v="832"/>
    <s v="GOL"/>
    <s v="LEVE"/>
    <n v="2021"/>
    <s v="PARTICULAR"/>
    <s v="SP"/>
    <s v="SUDESTE"/>
    <x v="669"/>
    <x v="38"/>
    <s v="R$ 750,00"/>
    <n v="1050"/>
    <n v="1359.93"/>
    <n v="731.59000000000015"/>
    <m/>
    <s v="09/09/2030"/>
    <s v="EM DIAS"/>
    <n v="750"/>
    <b v="0"/>
    <s v="SET"/>
    <n v="2030"/>
    <s v="ATIVO"/>
    <s v="11035"/>
    <n v="35001"/>
    <s v="VIVO"/>
    <n v="3141.5200000000004"/>
    <n v="1045.7600000000002"/>
  </r>
  <r>
    <x v="833"/>
    <s v="STRADA"/>
    <s v="UTILITARIO"/>
    <n v="2024"/>
    <s v="LOCALIZA"/>
    <s v="SP"/>
    <s v="SUDESTE"/>
    <x v="670"/>
    <x v="65"/>
    <s v="R$ 2.400,00"/>
    <n v="2118.5200000000004"/>
    <n v="2587.3799999999997"/>
    <n v="1326.16"/>
    <m/>
    <s v="23/07/2027"/>
    <s v="EM DIAS"/>
    <n v="2553.02"/>
    <b v="0"/>
    <s v="JUL"/>
    <n v="2027"/>
    <s v="ATIVO"/>
    <s v="11031"/>
    <n v="35001"/>
    <s v="VIVO"/>
    <n v="6032.0599999999995"/>
    <n v="1956.77"/>
  </r>
  <r>
    <x v="834"/>
    <s v="MOBI"/>
    <s v="LEVE"/>
    <n v="2023"/>
    <s v="LOCALIZA"/>
    <s v="SP"/>
    <s v="SUDESTE"/>
    <x v="671"/>
    <x v="57"/>
    <s v="R$ 1.904,54"/>
    <n v="1095.0999999999999"/>
    <n v="1505"/>
    <n v="976.87000000000012"/>
    <m/>
    <s v="28/05/2026"/>
    <s v="ATENÇÃO"/>
    <n v="1904.54"/>
    <b v="0"/>
    <s v="MAI"/>
    <n v="2026"/>
    <s v="ATIVO"/>
    <s v="14011"/>
    <n v="35001"/>
    <s v="I-SYSTEMS"/>
    <n v="3576.9700000000003"/>
    <n v="1240.9349999999999"/>
  </r>
  <r>
    <x v="835"/>
    <s v="SAVEIRO"/>
    <s v="UTILITARIO"/>
    <n v="2023"/>
    <s v="LOCALIZA"/>
    <s v="SP"/>
    <s v="SUDESTE"/>
    <x v="672"/>
    <x v="65"/>
    <s v="R$ 2.541,43"/>
    <n v="1479.4999999999998"/>
    <n v="1604.26"/>
    <n v="823.11"/>
    <m/>
    <s v="28/03/2026"/>
    <s v="VENCIDO"/>
    <n v="2541.4299999999998"/>
    <b v="0"/>
    <s v="MAR"/>
    <n v="2026"/>
    <s v="ATIVO"/>
    <s v="11021"/>
    <n v="35001"/>
    <s v="VIVO"/>
    <n v="3906.87"/>
    <n v="1213.6849999999999"/>
  </r>
  <r>
    <x v="836"/>
    <s v="FIORINO"/>
    <s v="UTILITARIO"/>
    <n v="2024"/>
    <s v="LOCALIZA"/>
    <s v="SP"/>
    <s v="SUDESTE"/>
    <x v="673"/>
    <x v="51"/>
    <s v="R$ 3.034,69"/>
    <n v="2103.4499999999998"/>
    <n v="2131.94"/>
    <n v="1192.08"/>
    <m/>
    <s v="13/04/2026"/>
    <s v="VENCIDO"/>
    <n v="3034.69"/>
    <b v="0"/>
    <s v="ABR"/>
    <n v="2026"/>
    <s v="ATIVO"/>
    <s v="11021"/>
    <n v="35001"/>
    <s v="VIVO"/>
    <n v="5427.4699999999993"/>
    <n v="1662.01"/>
  </r>
  <r>
    <x v="837"/>
    <s v="FIORINO"/>
    <s v="UTILITARIO"/>
    <n v="2024"/>
    <s v="LOCALIZA"/>
    <s v="SP"/>
    <s v="SUDESTE"/>
    <x v="434"/>
    <x v="10"/>
    <s v="R$ 3.051,68"/>
    <n v="1515"/>
    <n v="1395"/>
    <n v="0"/>
    <m/>
    <s v="01/05/2026"/>
    <s v="ATENÇÃO"/>
    <n v="3051.68"/>
    <b v="0"/>
    <s v="MAI"/>
    <n v="2026"/>
    <s v="MANUTENÇÃO"/>
    <s v="99628"/>
    <n v="35001"/>
    <s v="ADMINISTRATIVO"/>
    <n v="2910"/>
    <n v="697.5"/>
  </r>
  <r>
    <x v="838"/>
    <s v="FIORINO"/>
    <s v="UTILITARIO"/>
    <n v="2024"/>
    <s v="LOCALIZA"/>
    <s v="SP"/>
    <s v="SUDESTE"/>
    <x v="674"/>
    <x v="51"/>
    <s v="R$ 2.530,04"/>
    <n v="1743.2700000000002"/>
    <n v="1073.03"/>
    <n v="392.35"/>
    <m/>
    <s v="09/01/2027"/>
    <s v="EM DIAS"/>
    <n v="2530.04"/>
    <b v="0"/>
    <s v="JAN"/>
    <n v="2027"/>
    <s v="ATIVO"/>
    <s v="11021"/>
    <n v="35001"/>
    <s v="VIVO"/>
    <n v="3208.65"/>
    <n v="732.69"/>
  </r>
  <r>
    <x v="839"/>
    <s v="ARGO"/>
    <s v="LEVE"/>
    <n v="2023"/>
    <s v="LOCALIZA"/>
    <s v="SP"/>
    <s v="SUDESTE"/>
    <x v="675"/>
    <x v="67"/>
    <s v="R$ 2.373,08"/>
    <n v="1193.1200000000001"/>
    <n v="1533.73"/>
    <n v="764.7700000000001"/>
    <m/>
    <s v="20/07/2026"/>
    <s v="EM DIAS"/>
    <n v="2373.08"/>
    <b v="0"/>
    <s v="JUL"/>
    <n v="2026"/>
    <s v="ATIVO"/>
    <s v="11025"/>
    <n v="35001"/>
    <s v="VIVO"/>
    <n v="3491.6200000000003"/>
    <n v="1149.25"/>
  </r>
  <r>
    <x v="840"/>
    <s v="FIORINO"/>
    <s v="UTILITARIO"/>
    <n v="2024"/>
    <s v="LOCALIZA"/>
    <s v="PR"/>
    <s v="SUL"/>
    <x v="676"/>
    <x v="3"/>
    <s v="R$ 2.400,00"/>
    <n v="1555.25"/>
    <n v="2178.5100000000002"/>
    <n v="1197.52"/>
    <m/>
    <s v="05/08/2028"/>
    <s v="EM DIAS"/>
    <n v="2555.0700000000002"/>
    <b v="0"/>
    <s v="AGO"/>
    <n v="2028"/>
    <s v="ATIVO"/>
    <s v="12085"/>
    <n v="26158"/>
    <s v="TIM MOVEL"/>
    <n v="4931.2800000000007"/>
    <n v="1688.0150000000001"/>
  </r>
  <r>
    <x v="841"/>
    <s v="MOBI"/>
    <s v="LEVE"/>
    <n v="2025"/>
    <s v="LOCALIZA"/>
    <s v="SP"/>
    <s v="SUDESTE"/>
    <x v="677"/>
    <x v="89"/>
    <s v="R$ 1.730,00"/>
    <n v="457.77"/>
    <n v="896.26"/>
    <n v="386.78999999999996"/>
    <m/>
    <s v="11/06/2028"/>
    <s v="EM DIAS"/>
    <n v="1832.6"/>
    <b v="0"/>
    <s v="JUN"/>
    <n v="2028"/>
    <s v="ATIVO"/>
    <s v="11091"/>
    <n v="35001"/>
    <s v="VIVO"/>
    <n v="1740.82"/>
    <n v="641.52499999999998"/>
  </r>
  <r>
    <x v="842"/>
    <s v="S10"/>
    <s v="4X4"/>
    <n v="2023"/>
    <s v="LOCALIZA"/>
    <s v="PR"/>
    <s v="SUL"/>
    <x v="678"/>
    <x v="10"/>
    <s v="R$ 6.568,38"/>
    <n v="5247.59"/>
    <n v="1607.9299999999998"/>
    <n v="0"/>
    <m/>
    <s v="12/06/2026"/>
    <s v="ATENÇÃO"/>
    <n v="6568.38"/>
    <b v="0"/>
    <s v="JUN"/>
    <n v="2026"/>
    <s v="MANUTENÇÃO"/>
    <s v="17071"/>
    <n v="26009"/>
    <s v="LIGGA"/>
    <n v="6855.52"/>
    <n v="803.96499999999992"/>
  </r>
  <r>
    <x v="843"/>
    <s v="MOBI"/>
    <s v="LEVE"/>
    <n v="2024"/>
    <s v="MOVIDA"/>
    <s v="SP"/>
    <s v="SUDESTE"/>
    <x v="679"/>
    <x v="60"/>
    <s v="R$ 1.822,03"/>
    <n v="1718.3"/>
    <n v="2123"/>
    <n v="932"/>
    <m/>
    <s v="03/05/2027"/>
    <s v="EM DIAS"/>
    <n v="1822.03"/>
    <b v="0"/>
    <s v="MAI"/>
    <n v="2027"/>
    <s v="ATIVO"/>
    <s v="11021"/>
    <n v="35001"/>
    <s v="VIVO"/>
    <n v="4773.3"/>
    <n v="1527.5"/>
  </r>
  <r>
    <x v="844"/>
    <s v="MOBI"/>
    <s v="LEVE"/>
    <n v="2024"/>
    <s v="LOCALIZA"/>
    <s v="SP"/>
    <s v="SUDESTE"/>
    <x v="680"/>
    <x v="61"/>
    <s v="R$ 1.806,16"/>
    <n v="1746.06"/>
    <n v="2237.67"/>
    <n v="1056.6399999999999"/>
    <m/>
    <s v="07/12/2026"/>
    <s v="EM DIAS"/>
    <n v="1806.16"/>
    <b v="0"/>
    <s v="DEZ"/>
    <n v="2026"/>
    <s v="ATIVO"/>
    <s v="11031"/>
    <n v="35001"/>
    <s v="VIVO"/>
    <n v="5040.37"/>
    <n v="1647.155"/>
  </r>
  <r>
    <x v="845"/>
    <s v="MOBI"/>
    <s v="LEVE"/>
    <n v="2024"/>
    <s v="LOCALIZA"/>
    <s v="SP"/>
    <s v="SUDESTE"/>
    <x v="681"/>
    <x v="61"/>
    <s v="R$ 1.813,20"/>
    <n v="1276.6100000000001"/>
    <n v="1657.47"/>
    <n v="964.02"/>
    <m/>
    <s v="10/01/2027"/>
    <s v="EM DIAS"/>
    <n v="1813.2"/>
    <b v="0"/>
    <s v="JAN"/>
    <n v="2027"/>
    <s v="ATIVO"/>
    <s v="11021"/>
    <n v="35001"/>
    <s v="VIVO"/>
    <n v="3898.1"/>
    <n v="1310.7449999999999"/>
  </r>
  <r>
    <x v="846"/>
    <s v="ATEGO 1719"/>
    <s v="PESADO"/>
    <n v="2019"/>
    <s v="LOCAEL"/>
    <s v="SP"/>
    <s v="SUDESTE"/>
    <x v="220"/>
    <x v="10"/>
    <s v="R$ 3.071,94"/>
    <n v="3976.28"/>
    <n v="3674.44"/>
    <n v="3278.23"/>
    <m/>
    <s v="02/04/2029"/>
    <s v="EM DIAS"/>
    <n v="10071.94"/>
    <b v="0"/>
    <s v="ABR"/>
    <n v="2029"/>
    <s v="ATIVO"/>
    <s v="11021"/>
    <n v="35001"/>
    <s v="VIVO"/>
    <n v="10928.95"/>
    <n v="3476.335"/>
  </r>
  <r>
    <x v="847"/>
    <s v="MOBI"/>
    <s v="LEVE"/>
    <n v="2024"/>
    <s v="LOCALIZA"/>
    <s v="SP"/>
    <s v="SUDESTE"/>
    <x v="220"/>
    <x v="10"/>
    <s v="R$ 1.806,16"/>
    <n v="1350"/>
    <n v="930"/>
    <n v="165"/>
    <m/>
    <s v="13/12/2026"/>
    <s v="EM DIAS"/>
    <n v="1806.16"/>
    <b v="0"/>
    <s v="DEZ"/>
    <n v="2026"/>
    <s v="MANUTENÇÃO"/>
    <s v="11021"/>
    <n v="35001"/>
    <s v="VIVO"/>
    <n v="2445"/>
    <n v="547.5"/>
  </r>
  <r>
    <x v="848"/>
    <s v="ONIX"/>
    <s v="LEVE"/>
    <n v="2025"/>
    <s v="LOCALIZA"/>
    <s v="MS"/>
    <s v="CENTRO OESTE"/>
    <x v="682"/>
    <x v="23"/>
    <s v="R$ 2.318,00"/>
    <n v="864.68"/>
    <n v="1216.8200000000002"/>
    <n v="1470.61"/>
    <m/>
    <s v="25/04/2027"/>
    <s v="EM DIAS"/>
    <n v="2469.1999999999998"/>
    <b v="0"/>
    <s v="ABR"/>
    <n v="2027"/>
    <s v="ATIVO"/>
    <s v="99528"/>
    <n v="22020"/>
    <s v="ADMINISTRATIVO"/>
    <n v="3552.1099999999997"/>
    <n v="1343.7150000000001"/>
  </r>
  <r>
    <x v="849"/>
    <s v="MOBI"/>
    <s v="LEVE"/>
    <n v="2024"/>
    <s v="MOVIDA"/>
    <s v="SP"/>
    <s v="SUDESTE"/>
    <x v="683"/>
    <x v="57"/>
    <s v="R$ 1.822,03"/>
    <n v="1298.8600000000001"/>
    <n v="1503.5"/>
    <n v="772.44999999999993"/>
    <m/>
    <s v="03/05/2027"/>
    <s v="EM DIAS"/>
    <n v="1822.03"/>
    <b v="0"/>
    <s v="MAI"/>
    <n v="2027"/>
    <s v="ATIVO"/>
    <s v="11011"/>
    <n v="35001"/>
    <s v="VIVO"/>
    <n v="3574.81"/>
    <n v="1137.9749999999999"/>
  </r>
  <r>
    <x v="850"/>
    <s v="ARGO"/>
    <s v="LEVE"/>
    <n v="2023"/>
    <s v="LOCALIZA"/>
    <s v="SP"/>
    <s v="SUDESTE"/>
    <x v="684"/>
    <x v="5"/>
    <s v="R$ 2.373,08"/>
    <n v="1083.21"/>
    <n v="1515.04"/>
    <n v="638.95999999999992"/>
    <m/>
    <s v="18/07/2026"/>
    <s v="EM DIAS"/>
    <n v="2373.08"/>
    <b v="0"/>
    <s v="JUL"/>
    <n v="2026"/>
    <s v="ATIVO"/>
    <s v="14015"/>
    <n v="35001"/>
    <s v="I-SYSTEMS"/>
    <n v="3237.21"/>
    <n v="1077"/>
  </r>
  <r>
    <x v="851"/>
    <s v="ARGO"/>
    <s v="LEVE"/>
    <n v="2023"/>
    <s v="LOCALIZA"/>
    <s v="SP"/>
    <s v="SUDESTE"/>
    <x v="685"/>
    <x v="90"/>
    <s v="R$ 2.257,94"/>
    <n v="1189.97"/>
    <n v="1523.28"/>
    <n v="710"/>
    <m/>
    <s v="25/07/2026"/>
    <s v="EM DIAS"/>
    <n v="2378.7800000000002"/>
    <b v="0"/>
    <s v="JUL"/>
    <n v="2026"/>
    <s v="ATIVO"/>
    <s v="14015"/>
    <n v="35001"/>
    <s v="I-SYSTEMS"/>
    <n v="3423.25"/>
    <n v="1116.6399999999999"/>
  </r>
  <r>
    <x v="852"/>
    <s v="MOBI"/>
    <s v="LEVE"/>
    <n v="2023"/>
    <s v="LOCALIZA"/>
    <s v="SP"/>
    <s v="SUDESTE"/>
    <x v="686"/>
    <x v="61"/>
    <s v="R$ 1.904,54"/>
    <n v="1830.6100000000001"/>
    <n v="2144.83"/>
    <n v="506"/>
    <m/>
    <s v="28/05/2026"/>
    <s v="ATENÇÃO"/>
    <n v="1904.54"/>
    <b v="0"/>
    <s v="MAI"/>
    <n v="2026"/>
    <s v="ATIVO"/>
    <s v="11021"/>
    <n v="35001"/>
    <s v="VIVO"/>
    <n v="4481.4400000000005"/>
    <n v="1325.415"/>
  </r>
  <r>
    <x v="853"/>
    <s v="STRADA"/>
    <s v="UTILITARIO"/>
    <n v="2024"/>
    <s v="LOCALIZA"/>
    <s v="SP"/>
    <s v="SUDESTE"/>
    <x v="687"/>
    <x v="51"/>
    <s v="R$ 2.400,00"/>
    <n v="2070.71"/>
    <n v="2974.43"/>
    <n v="1470.3999999999999"/>
    <m/>
    <s v="06/05/2027"/>
    <s v="EM DIAS"/>
    <n v="2556.56"/>
    <b v="0"/>
    <s v="MAI"/>
    <n v="2027"/>
    <s v="ATIVO"/>
    <s v="11031"/>
    <n v="35001"/>
    <s v="VIVO"/>
    <n v="6515.5399999999991"/>
    <n v="2222.415"/>
  </r>
  <r>
    <x v="854"/>
    <s v="MOBI"/>
    <s v="LEVE"/>
    <n v="2024"/>
    <s v="LOCALIZA"/>
    <s v="SP"/>
    <s v="SUDESTE"/>
    <x v="688"/>
    <x v="57"/>
    <s v="R$ 1.832,59"/>
    <n v="1214.08"/>
    <n v="1285"/>
    <n v="690"/>
    <m/>
    <s v="02/08/2027"/>
    <s v="EM DIAS"/>
    <n v="1832.59"/>
    <b v="0"/>
    <s v="AGO"/>
    <n v="2027"/>
    <s v="ATIVO"/>
    <s v="11011"/>
    <n v="35001"/>
    <s v="VIVO"/>
    <n v="3189.08"/>
    <n v="987.5"/>
  </r>
  <r>
    <x v="855"/>
    <s v="FIORINO"/>
    <s v="UTILITARIO"/>
    <n v="2024"/>
    <s v="LOCALIZA"/>
    <s v="SP"/>
    <s v="SUDESTE"/>
    <x v="689"/>
    <x v="61"/>
    <s v="R$ 2.530,04"/>
    <n v="1820.86"/>
    <n v="1796.37"/>
    <n v="1010.6800000000001"/>
    <m/>
    <s v="09/01/2027"/>
    <s v="EM DIAS"/>
    <n v="2530.04"/>
    <b v="0"/>
    <s v="JAN"/>
    <n v="2027"/>
    <s v="ATIVO"/>
    <s v="11021"/>
    <n v="35001"/>
    <s v="VIVO"/>
    <n v="4627.91"/>
    <n v="1403.5250000000001"/>
  </r>
  <r>
    <x v="856"/>
    <s v="MOBI"/>
    <s v="LEVE"/>
    <n v="2023"/>
    <s v="LOCALIZA"/>
    <s v="SP"/>
    <s v="SUDESTE"/>
    <x v="220"/>
    <x v="10"/>
    <s v="R$ 1.904,54"/>
    <n v="1587.42"/>
    <n v="1893"/>
    <n v="656"/>
    <m/>
    <s v="24/05/2026"/>
    <s v="ATENÇÃO"/>
    <n v="1904.54"/>
    <b v="0"/>
    <s v="MAI"/>
    <n v="2026"/>
    <s v="MANUTENÇÃO"/>
    <s v="11021"/>
    <n v="35001"/>
    <s v="VIVO"/>
    <n v="4136.42"/>
    <n v="1274.5"/>
  </r>
  <r>
    <x v="857"/>
    <s v="MOBI"/>
    <s v="LEVE"/>
    <n v="2024"/>
    <s v="LOCALIZA"/>
    <s v="SP"/>
    <s v="SUDESTE"/>
    <x v="690"/>
    <x v="57"/>
    <s v="R$ 1.832,59"/>
    <n v="1311.7600000000002"/>
    <n v="1127.94"/>
    <n v="774.51"/>
    <m/>
    <s v="12/04/2027"/>
    <s v="EM DIAS"/>
    <n v="1832.59"/>
    <b v="0"/>
    <s v="ABR"/>
    <n v="2027"/>
    <s v="ATIVO"/>
    <s v="11011"/>
    <n v="35001"/>
    <s v="VIVO"/>
    <n v="3214.21"/>
    <n v="951.22500000000002"/>
  </r>
  <r>
    <x v="858"/>
    <s v="MOBI"/>
    <s v="LEVE"/>
    <n v="2024"/>
    <s v="LOCALIZA"/>
    <s v="SP"/>
    <s v="SUDESTE"/>
    <x v="434"/>
    <x v="10"/>
    <s v="R$ 1.832,59"/>
    <n v="1002.12"/>
    <n v="591.29999999999995"/>
    <n v="885.6"/>
    <m/>
    <s v="19/04/2027"/>
    <s v="EM DIAS"/>
    <n v="1832.59"/>
    <b v="0"/>
    <s v="ABR"/>
    <n v="2027"/>
    <s v="PATIO"/>
    <s v="99628"/>
    <n v="35001"/>
    <s v="ADMINISTRATIVO"/>
    <n v="2479.02"/>
    <n v="738.45"/>
  </r>
  <r>
    <x v="859"/>
    <s v="MOBI"/>
    <s v="LEVE"/>
    <n v="2024"/>
    <s v="LOCALIZA"/>
    <s v="SP"/>
    <s v="SUDESTE"/>
    <x v="691"/>
    <x v="51"/>
    <s v="R$ 1.808,86"/>
    <n v="1173"/>
    <n v="1709.4"/>
    <n v="699.99"/>
    <m/>
    <s v="09/01/2027"/>
    <s v="EM DIAS"/>
    <n v="1808.86"/>
    <b v="0"/>
    <s v="JAN"/>
    <n v="2027"/>
    <s v="ATIVO"/>
    <s v="11021"/>
    <n v="35001"/>
    <s v="VIVO"/>
    <n v="3582.3900000000003"/>
    <n v="1204.6950000000002"/>
  </r>
  <r>
    <x v="860"/>
    <s v="HB20"/>
    <s v="LEVE"/>
    <n v="2024"/>
    <s v="LOCALIZA"/>
    <s v="MG"/>
    <s v="SUDESTE"/>
    <x v="692"/>
    <x v="10"/>
    <s v="R$ 1.883,68"/>
    <n v="1840.12"/>
    <n v="0"/>
    <n v="0"/>
    <m/>
    <s v="15/03/2027"/>
    <s v="EM DIAS"/>
    <n v="1883.68"/>
    <b v="0"/>
    <s v="MAR"/>
    <n v="2027"/>
    <s v="MANUTENÇÃO"/>
    <s v="11021"/>
    <n v="23845"/>
    <s v="VIVO"/>
    <n v="1840.12"/>
    <n v="0"/>
  </r>
  <r>
    <x v="861"/>
    <s v="MOBI"/>
    <s v="LEVE"/>
    <n v="2023"/>
    <s v="LOCALIZA"/>
    <s v="SP"/>
    <s v="SUDESTE"/>
    <x v="693"/>
    <x v="57"/>
    <s v="R$ 1.904,54"/>
    <n v="1683.3400000000001"/>
    <n v="1795"/>
    <n v="604.96"/>
    <m/>
    <s v="02/06/2026"/>
    <s v="ATENÇÃO"/>
    <n v="1904.54"/>
    <b v="0"/>
    <s v="JUN"/>
    <n v="2026"/>
    <s v="ATIVO"/>
    <s v="14011"/>
    <n v="35001"/>
    <s v="I-SYSTEMS"/>
    <n v="4083.3"/>
    <n v="1199.98"/>
  </r>
  <r>
    <x v="862"/>
    <s v="MOBI"/>
    <s v="LEVE"/>
    <n v="2024"/>
    <s v="MOVIDA"/>
    <s v="GO"/>
    <s v="CENTRO OESTE"/>
    <x v="694"/>
    <x v="10"/>
    <s v="R$ 1.822,03"/>
    <n v="1010"/>
    <n v="1068.72"/>
    <n v="397.65"/>
    <m/>
    <s v="03/05/2027"/>
    <s v="EM DIAS"/>
    <n v="1822.03"/>
    <b v="0"/>
    <s v="MAI"/>
    <n v="2027"/>
    <s v="RESERVADO"/>
    <s v="11011"/>
    <n v="19093"/>
    <s v="VIVO"/>
    <n v="2476.3700000000003"/>
    <n v="733.18499999999995"/>
  </r>
  <r>
    <x v="863"/>
    <s v="MOBI"/>
    <s v="LEVE"/>
    <n v="2023"/>
    <s v="LOCALIZA"/>
    <s v="SP"/>
    <s v="SUDESTE"/>
    <x v="695"/>
    <x v="57"/>
    <s v="R$ 1.904,54"/>
    <n v="742.13"/>
    <n v="1429.48"/>
    <n v="610"/>
    <m/>
    <s v="02/06/2026"/>
    <s v="ATENÇÃO"/>
    <n v="1904.54"/>
    <b v="0"/>
    <s v="JUN"/>
    <n v="2026"/>
    <s v="ATIVO"/>
    <s v="14011"/>
    <n v="35001"/>
    <s v="I-SYSTEMS"/>
    <n v="2781.61"/>
    <n v="1019.74"/>
  </r>
  <r>
    <x v="864"/>
    <s v="MOBI"/>
    <s v="LEVE"/>
    <n v="2024"/>
    <s v="MOVIDA"/>
    <s v="SP"/>
    <s v="SUDESTE"/>
    <x v="338"/>
    <x v="10"/>
    <s v="R$ 1.822,03"/>
    <s v=""/>
    <s v=""/>
    <s v=""/>
    <m/>
    <s v="03/05/2027"/>
    <s v="EM DIAS"/>
    <n v="1822.03"/>
    <b v="0"/>
    <s v="MAI"/>
    <n v="2027"/>
    <s v="ATIVO"/>
    <s v="11031"/>
    <n v="35001"/>
    <s v="VIVO"/>
    <n v="0"/>
    <s v="-"/>
  </r>
  <r>
    <x v="865"/>
    <s v="FIORINO"/>
    <s v="UTILITARIO"/>
    <n v="2024"/>
    <s v="LOCALIZA"/>
    <s v="TO"/>
    <s v="NORTE"/>
    <x v="696"/>
    <x v="17"/>
    <s v="R$ 2.530,04"/>
    <n v="489.53"/>
    <n v="2011.6100000000001"/>
    <n v="895.2700000000001"/>
    <m/>
    <s v="01/01/2027"/>
    <s v="EM DIAS"/>
    <n v="2530.04"/>
    <b v="0"/>
    <s v="JAN"/>
    <n v="2027"/>
    <s v="ATIVO"/>
    <s v="12071"/>
    <n v="37133"/>
    <s v="TIM MOVEL"/>
    <n v="3396.4100000000003"/>
    <n v="1453.44"/>
  </r>
  <r>
    <x v="866"/>
    <s v="MOBI"/>
    <s v="LEVE"/>
    <n v="2024"/>
    <s v="MOVIDA"/>
    <s v="MS"/>
    <s v="CENTRO OESTE"/>
    <x v="697"/>
    <x v="10"/>
    <s v="R$ 1.822,03"/>
    <n v="150"/>
    <n v="0"/>
    <n v="0"/>
    <m/>
    <s v="03/05/2027"/>
    <s v="EM DIAS"/>
    <n v="1822.03"/>
    <b v="0"/>
    <s v="MAI"/>
    <n v="2027"/>
    <s v="ATIVO"/>
    <s v="11031"/>
    <n v="21112"/>
    <s v="VIVO"/>
    <n v="150"/>
    <n v="0"/>
  </r>
  <r>
    <x v="867"/>
    <s v="MOBI"/>
    <s v="LEVE"/>
    <n v="2023"/>
    <s v="LOCALIZA"/>
    <s v="SP"/>
    <s v="SUDESTE"/>
    <x v="698"/>
    <x v="57"/>
    <s v="R$ 1.885,80"/>
    <n v="713.19"/>
    <n v="1069"/>
    <n v="330"/>
    <m/>
    <s v="20/03/2026"/>
    <s v="VENCIDO"/>
    <n v="1885.8"/>
    <b v="0"/>
    <s v="MAR"/>
    <n v="2026"/>
    <s v="ATIVO"/>
    <s v="14011"/>
    <n v="35001"/>
    <s v="I-SYSTEMS"/>
    <n v="2112.19"/>
    <n v="699.5"/>
  </r>
  <r>
    <x v="868"/>
    <s v="ARGO"/>
    <s v="LEVE"/>
    <n v="2023"/>
    <s v="LOCALIZA"/>
    <s v="GO"/>
    <s v="CENTRO OESTE"/>
    <x v="699"/>
    <x v="87"/>
    <s v="R$ 2.373,08"/>
    <n v="100"/>
    <n v="1075.55"/>
    <n v="1188.52"/>
    <m/>
    <s v="21/07/2026"/>
    <s v="EM DIAS"/>
    <n v="2373.08"/>
    <b v="0"/>
    <s v="JUL"/>
    <n v="2026"/>
    <s v="ATIVO"/>
    <s v="11025"/>
    <n v="19093"/>
    <s v="VIVO"/>
    <n v="2364.0699999999997"/>
    <n v="1132.0349999999999"/>
  </r>
  <r>
    <x v="869"/>
    <s v="MOBI"/>
    <s v="LEVE"/>
    <n v="2023"/>
    <s v="LOCALIZA"/>
    <s v="SP"/>
    <s v="SUDESTE"/>
    <x v="700"/>
    <x v="60"/>
    <s v="R$ 1.904,54"/>
    <n v="1651.94"/>
    <n v="1968.31"/>
    <n v="1265.3"/>
    <m/>
    <s v="24/05/2026"/>
    <s v="ATENÇÃO"/>
    <n v="1904.54"/>
    <b v="0"/>
    <s v="MAI"/>
    <n v="2026"/>
    <s v="ATIVO"/>
    <s v="11021"/>
    <n v="35001"/>
    <s v="VIVO"/>
    <n v="4885.55"/>
    <n v="1616.8049999999998"/>
  </r>
  <r>
    <x v="870"/>
    <s v="MOBI"/>
    <s v="LEVE"/>
    <n v="2024"/>
    <s v="LOCALIZA"/>
    <s v="SP"/>
    <s v="SUDESTE"/>
    <x v="701"/>
    <x v="57"/>
    <s v="R$ 1.808,86"/>
    <n v="924.22"/>
    <n v="165"/>
    <n v="0"/>
    <m/>
    <s v="09/01/2027"/>
    <s v="EM DIAS"/>
    <n v="1808.86"/>
    <b v="0"/>
    <s v="JAN"/>
    <n v="2027"/>
    <s v="ATIVO"/>
    <s v="11011"/>
    <n v="35001"/>
    <s v="VIVO"/>
    <n v="1089.22"/>
    <n v="82.5"/>
  </r>
  <r>
    <x v="871"/>
    <s v="STRADA"/>
    <s v="UTILITARIO"/>
    <n v="2024"/>
    <s v="LOCALIZA"/>
    <s v="PR"/>
    <s v="SUL"/>
    <x v="702"/>
    <x v="1"/>
    <s v="R$ 2.400,00"/>
    <n v="321.26"/>
    <n v="1753.77"/>
    <n v="1134.6100000000001"/>
    <m/>
    <s v="07/05/2027"/>
    <s v="EM DIAS"/>
    <n v="2556.56"/>
    <b v="0"/>
    <s v="MAI"/>
    <n v="2027"/>
    <s v="ATIVO"/>
    <s v="12081"/>
    <n v="26002"/>
    <s v="TIM MOVEL"/>
    <n v="3209.64"/>
    <n v="1444.19"/>
  </r>
  <r>
    <x v="872"/>
    <s v="JETTA"/>
    <s v="LEVE"/>
    <n v="2024"/>
    <s v="PARTICULAR"/>
    <s v="SP"/>
    <s v="SUDESTE"/>
    <x v="703"/>
    <x v="91"/>
    <s v="R$ 2.000,00"/>
    <n v="617.23"/>
    <n v="909.84"/>
    <n v="481.98"/>
    <m/>
    <s v="01/01/2030"/>
    <s v="EM DIAS"/>
    <n v="2000"/>
    <b v="0"/>
    <s v="JAN"/>
    <n v="2030"/>
    <s v="ATIVO"/>
    <s v="11035"/>
    <n v="35559"/>
    <s v="VIVO"/>
    <n v="2009.0500000000002"/>
    <n v="695.91000000000008"/>
  </r>
  <r>
    <x v="873"/>
    <s v="FIORINO"/>
    <s v="UTILITARIO"/>
    <n v="2024"/>
    <s v="LOCALIZA"/>
    <s v="SC"/>
    <s v="SUL"/>
    <x v="704"/>
    <x v="10"/>
    <s v="R$ 2.866,27"/>
    <n v="0"/>
    <n v="0"/>
    <n v="536.01"/>
    <m/>
    <s v="04/08/2026"/>
    <s v="EM DIAS"/>
    <n v="3019.64"/>
    <b v="0"/>
    <s v="AGO"/>
    <n v="2026"/>
    <s v="RESERVADO"/>
    <s v="12071"/>
    <n v="34137"/>
    <s v="TIM MOVEL"/>
    <n v="536.01"/>
    <n v="268.005"/>
  </r>
  <r>
    <x v="874"/>
    <s v="MOBI"/>
    <s v="LEVE"/>
    <n v="2024"/>
    <s v="LOCALIZA"/>
    <s v="SP"/>
    <s v="SUDESTE"/>
    <x v="705"/>
    <x v="51"/>
    <s v="R$ 1.808,86"/>
    <n v="1048.94"/>
    <n v="766"/>
    <n v="1200.72"/>
    <m/>
    <s v="01/01/2027"/>
    <s v="EM DIAS"/>
    <n v="1808.86"/>
    <b v="0"/>
    <s v="JAN"/>
    <n v="2027"/>
    <s v="ATIVO"/>
    <s v="11021"/>
    <n v="35001"/>
    <s v="VIVO"/>
    <n v="3015.66"/>
    <n v="983.36"/>
  </r>
  <r>
    <x v="875"/>
    <s v="STRADA"/>
    <s v="UTILITARIO"/>
    <n v="2024"/>
    <s v="LOCALIZA"/>
    <s v="PR"/>
    <s v="SUL"/>
    <x v="706"/>
    <x v="66"/>
    <s v="R$ 2.400,00"/>
    <n v="2377.3999999999996"/>
    <n v="3369.8900000000003"/>
    <n v="1653.34"/>
    <m/>
    <s v="14/06/2027"/>
    <s v="EM DIAS"/>
    <n v="2546.41"/>
    <b v="0"/>
    <s v="JUN"/>
    <n v="2027"/>
    <s v="ATIVO"/>
    <s v="17071"/>
    <n v="26158"/>
    <s v="LIGGA"/>
    <n v="7400.63"/>
    <n v="2511.6150000000002"/>
  </r>
  <r>
    <x v="876"/>
    <s v="MOBI"/>
    <s v="LEVE"/>
    <n v="2024"/>
    <s v="LOCALIZA"/>
    <s v="SP"/>
    <s v="SUDESTE"/>
    <x v="707"/>
    <x v="57"/>
    <s v="R$ 1.806,16"/>
    <n v="1293.96"/>
    <n v="1464.98"/>
    <n v="669.94999999999993"/>
    <m/>
    <s v="13/12/2026"/>
    <s v="EM DIAS"/>
    <n v="1806.16"/>
    <b v="0"/>
    <s v="DEZ"/>
    <n v="2026"/>
    <s v="ATIVO"/>
    <s v="14011"/>
    <n v="35001"/>
    <s v="I-SYSTEMS"/>
    <n v="3428.89"/>
    <n v="1067.4649999999999"/>
  </r>
  <r>
    <x v="877"/>
    <s v="MOBI"/>
    <s v="LEVE"/>
    <n v="2024"/>
    <s v="LOCALIZA"/>
    <s v="SP"/>
    <s v="SUDESTE"/>
    <x v="708"/>
    <x v="57"/>
    <s v="R$ 1.806,16"/>
    <n v="1451.81"/>
    <n v="1618.05"/>
    <n v="1001.06"/>
    <m/>
    <s v="13/12/2026"/>
    <s v="EM DIAS"/>
    <n v="1806.16"/>
    <b v="0"/>
    <s v="DEZ"/>
    <n v="2026"/>
    <s v="ATIVO"/>
    <s v="11011"/>
    <n v="35001"/>
    <s v="VIVO"/>
    <n v="4070.9199999999996"/>
    <n v="1309.5549999999998"/>
  </r>
  <r>
    <x v="878"/>
    <s v="MOBI"/>
    <s v="LEVE"/>
    <n v="2024"/>
    <s v="MOVIDA"/>
    <s v="SP"/>
    <s v="SUDESTE"/>
    <x v="709"/>
    <x v="57"/>
    <s v="R$ 1.822,03"/>
    <n v="1159.23"/>
    <n v="1420.8300000000002"/>
    <n v="584.57999999999993"/>
    <m/>
    <s v="03/05/2027"/>
    <s v="EM DIAS"/>
    <n v="1822.03"/>
    <b v="0"/>
    <s v="MAI"/>
    <n v="2027"/>
    <s v="ATIVO"/>
    <s v="11011"/>
    <n v="35001"/>
    <s v="VIVO"/>
    <n v="3164.6400000000003"/>
    <n v="1002.705"/>
  </r>
  <r>
    <x v="879"/>
    <s v="STRADA"/>
    <s v="UTILITARIO"/>
    <n v="2024"/>
    <s v="LOCALIZA"/>
    <s v="PR"/>
    <s v="SUL"/>
    <x v="710"/>
    <x v="2"/>
    <s v="R$ 2.400,00"/>
    <n v="1910.2099999999998"/>
    <n v="1503.98"/>
    <n v="1010.24"/>
    <m/>
    <s v="22/07/2027"/>
    <s v="EM DIAS"/>
    <n v="2553.02"/>
    <b v="0"/>
    <s v="JUL"/>
    <n v="2027"/>
    <s v="ATIVO"/>
    <s v="12081"/>
    <n v="26257"/>
    <s v="TIM MOVEL"/>
    <n v="4424.4299999999994"/>
    <n v="1257.1100000000001"/>
  </r>
  <r>
    <x v="880"/>
    <s v="FIORINO"/>
    <s v="UTILITARIO"/>
    <n v="2024"/>
    <s v="LOCALIZA"/>
    <s v="PR"/>
    <s v="SUL"/>
    <x v="61"/>
    <x v="10"/>
    <s v="R$ 2.552,97"/>
    <n v="0"/>
    <n v="0"/>
    <n v="206.55"/>
    <m/>
    <s v="25/03/2027"/>
    <s v="EM DIAS"/>
    <n v="2552.9699999999998"/>
    <b v="0"/>
    <s v="MAR"/>
    <n v="2027"/>
    <s v="ATIVO"/>
    <s v="12081"/>
    <n v="26001"/>
    <s v="TIM MOVEL"/>
    <n v="206.55"/>
    <n v="103.27500000000001"/>
  </r>
  <r>
    <x v="881"/>
    <s v="MOBI"/>
    <s v="LEVE"/>
    <n v="2023"/>
    <s v="LOCALIZA"/>
    <s v="SP"/>
    <s v="SUDESTE"/>
    <x v="711"/>
    <x v="61"/>
    <s v="R$ 1.883,57"/>
    <n v="972.85000000000014"/>
    <n v="1133.07"/>
    <n v="273.35000000000002"/>
    <m/>
    <s v="07/03/2026"/>
    <s v="VENCIDO"/>
    <n v="1883.57"/>
    <b v="0"/>
    <s v="MAR"/>
    <n v="2026"/>
    <s v="ATIVO"/>
    <s v="14011"/>
    <n v="35001"/>
    <s v="I-SYSTEMS"/>
    <n v="2379.27"/>
    <n v="703.21"/>
  </r>
  <r>
    <x v="882"/>
    <s v="ONIX"/>
    <s v="LEVE"/>
    <n v="2014"/>
    <s v="PARTICULAR"/>
    <s v="SP"/>
    <s v="SUDESTE"/>
    <x v="712"/>
    <x v="38"/>
    <s v="R$ 750,00"/>
    <n v="1710.3"/>
    <n v="1917.3600000000001"/>
    <n v="1060.01"/>
    <m/>
    <s v="01/01/2030"/>
    <s v="EM DIAS"/>
    <n v="750"/>
    <b v="0"/>
    <s v="JAN"/>
    <n v="2030"/>
    <s v="ATIVO"/>
    <s v="11035"/>
    <n v="35001"/>
    <s v="VIVO"/>
    <n v="4687.67"/>
    <n v="1488.6849999999999"/>
  </r>
  <r>
    <x v="883"/>
    <s v="MOBI"/>
    <s v="LEVE"/>
    <n v="2023"/>
    <s v="LOCALIZA"/>
    <s v="SP"/>
    <s v="SUDESTE"/>
    <x v="713"/>
    <x v="57"/>
    <s v="R$ 1.904,54"/>
    <n v="0"/>
    <n v="0"/>
    <n v="395"/>
    <m/>
    <s v="28/05/2026"/>
    <s v="ATENÇÃO"/>
    <n v="1904.54"/>
    <b v="0"/>
    <s v="MAI"/>
    <n v="2026"/>
    <s v="ATIVO"/>
    <s v="14011"/>
    <n v="35001"/>
    <s v="I-SYSTEMS"/>
    <n v="395"/>
    <n v="197.5"/>
  </r>
  <r>
    <x v="884"/>
    <s v="FIORINO"/>
    <s v="UTILITARIO"/>
    <n v="2024"/>
    <s v="LOCALIZA"/>
    <s v="SP"/>
    <s v="SUDESTE"/>
    <x v="714"/>
    <x v="41"/>
    <s v="R$ 2.400,00"/>
    <n v="1214.1300000000001"/>
    <n v="1448.7900000000002"/>
    <n v="955.76"/>
    <m/>
    <s v="05/08/2028"/>
    <s v="EM DIAS"/>
    <n v="2555.0700000000002"/>
    <b v="0"/>
    <s v="AGO"/>
    <n v="2028"/>
    <s v="ATIVO"/>
    <s v="11031"/>
    <n v="35001"/>
    <s v="VIVO"/>
    <n v="3618.6800000000003"/>
    <n v="1202.2750000000001"/>
  </r>
  <r>
    <x v="885"/>
    <s v="MOBI"/>
    <s v="LEVE"/>
    <n v="2024"/>
    <s v="LOCALIZA"/>
    <s v="SP"/>
    <s v="SUDESTE"/>
    <x v="631"/>
    <x v="10"/>
    <s v="R$ 1.818,28"/>
    <n v="1408.98"/>
    <n v="1921.97"/>
    <n v="365.97"/>
    <m/>
    <s v="13/02/2027"/>
    <s v="EM DIAS"/>
    <n v="1818.28"/>
    <b v="0"/>
    <s v="FEV"/>
    <n v="2027"/>
    <s v="MANUTENÇÃO"/>
    <s v="11011"/>
    <n v="35001"/>
    <s v="VIVO"/>
    <n v="3696.92"/>
    <n v="1143.97"/>
  </r>
  <r>
    <x v="886"/>
    <s v="MOBI"/>
    <s v="LEVE"/>
    <n v="2023"/>
    <s v="LOCALIZA"/>
    <s v="SP"/>
    <s v="SUDESTE"/>
    <x v="715"/>
    <x v="57"/>
    <s v="R$ 1.918,72"/>
    <n v="886.90000000000009"/>
    <n v="889.67000000000007"/>
    <n v="392.20000000000005"/>
    <m/>
    <s v="24/05/2026"/>
    <s v="ATENÇÃO"/>
    <n v="1918.72"/>
    <b v="0"/>
    <s v="MAI"/>
    <n v="2026"/>
    <s v="ATIVO"/>
    <s v="14011"/>
    <n v="35001"/>
    <s v="I-SYSTEMS"/>
    <n v="2168.7700000000004"/>
    <n v="640.93500000000006"/>
  </r>
  <r>
    <x v="887"/>
    <s v="MOBI"/>
    <s v="LEVE"/>
    <n v="2024"/>
    <s v="LOCALIZA"/>
    <s v="SP"/>
    <s v="SUDESTE"/>
    <x v="716"/>
    <x v="57"/>
    <s v="R$ 1.806,16"/>
    <n v="569.26"/>
    <n v="1339.92"/>
    <n v="409"/>
    <m/>
    <s v="13/12/2026"/>
    <s v="EM DIAS"/>
    <n v="1806.16"/>
    <b v="0"/>
    <s v="DEZ"/>
    <n v="2026"/>
    <s v="ATIVO"/>
    <s v="11011"/>
    <n v="35001"/>
    <s v="VIVO"/>
    <n v="2318.1800000000003"/>
    <n v="874.46"/>
  </r>
  <r>
    <x v="888"/>
    <s v="FIORINO"/>
    <s v="UTILITARIO"/>
    <n v="2025"/>
    <s v="LOCALIZA"/>
    <s v="SP"/>
    <s v="SUDESTE"/>
    <x v="717"/>
    <x v="65"/>
    <s v="R$ 2.400,00"/>
    <n v="1749.8300000000002"/>
    <n v="2203.67"/>
    <n v="1449.61"/>
    <m/>
    <s v="28/07/2028"/>
    <s v="EM DIAS"/>
    <n v="2555.0700000000002"/>
    <b v="0"/>
    <s v="JUL"/>
    <n v="2028"/>
    <s v="ATIVO"/>
    <s v="11021"/>
    <n v="35001"/>
    <s v="VIVO"/>
    <n v="5403.11"/>
    <n v="1826.6399999999999"/>
  </r>
  <r>
    <x v="889"/>
    <s v="MOBI"/>
    <s v="LEVE"/>
    <n v="2024"/>
    <s v="LOCALIZA"/>
    <s v="SP"/>
    <s v="SUDESTE"/>
    <x v="434"/>
    <x v="10"/>
    <s v="R$ 1.808,86"/>
    <n v="1294.7"/>
    <n v="730"/>
    <n v="650"/>
    <m/>
    <s v="10/01/2027"/>
    <s v="EM DIAS"/>
    <n v="1808.86"/>
    <b v="0"/>
    <s v="JAN"/>
    <n v="2027"/>
    <s v="PATIO"/>
    <s v="99628"/>
    <n v="35001"/>
    <s v="ADMINISTRATIVO"/>
    <n v="2674.7"/>
    <n v="690"/>
  </r>
  <r>
    <x v="890"/>
    <s v="MOBI"/>
    <s v="LEVE"/>
    <n v="2025"/>
    <s v="LOCALIZA"/>
    <s v="PR"/>
    <s v="SUL"/>
    <x v="718"/>
    <x v="92"/>
    <s v="R$ 1.730,00"/>
    <n v="873.4"/>
    <n v="1752.65"/>
    <n v="589.05999999999995"/>
    <m/>
    <s v="11/06/2028"/>
    <s v="EM DIAS"/>
    <n v="1832.6"/>
    <b v="0"/>
    <s v="JUN"/>
    <n v="2028"/>
    <s v="ATIVO"/>
    <s v="99678"/>
    <n v="26001"/>
    <s v="ADMINISTRATIVO"/>
    <n v="3215.11"/>
    <n v="1170.855"/>
  </r>
  <r>
    <x v="891"/>
    <s v="MOBI"/>
    <s v="LEVE"/>
    <n v="2024"/>
    <s v="MOVIDA"/>
    <s v="SC"/>
    <s v="SUL"/>
    <x v="719"/>
    <x v="4"/>
    <s v="R$ 1.822,03"/>
    <n v="2403.84"/>
    <n v="1893.84"/>
    <n v="500"/>
    <m/>
    <s v="03/05/2027"/>
    <s v="EM DIAS"/>
    <n v="1822.03"/>
    <b v="0"/>
    <s v="MAI"/>
    <n v="2027"/>
    <s v="ATIVO"/>
    <s v="12081"/>
    <n v="34089"/>
    <s v="TIM MOVEL"/>
    <n v="4797.68"/>
    <n v="1196.92"/>
  </r>
  <r>
    <x v="892"/>
    <s v="MOBI"/>
    <s v="LEVE"/>
    <n v="2023"/>
    <s v="LOCALIZA"/>
    <s v="SP"/>
    <s v="SUDESTE"/>
    <x v="720"/>
    <x v="57"/>
    <s v="R$ 1.859,83"/>
    <n v="1410.36"/>
    <n v="1629.99"/>
    <n v="660"/>
    <m/>
    <s v="02/02/2026"/>
    <s v="VENCIDO"/>
    <n v="1859.83"/>
    <b v="0"/>
    <s v="FEV"/>
    <n v="2026"/>
    <s v="ATIVO"/>
    <s v="14011"/>
    <n v="35001"/>
    <s v="I-SYSTEMS"/>
    <n v="3700.35"/>
    <n v="1144.9949999999999"/>
  </r>
  <r>
    <x v="893"/>
    <s v="FIORINO"/>
    <s v="UTILITARIO"/>
    <n v="2024"/>
    <s v="LOCALIZA"/>
    <s v="DF"/>
    <s v="CENTRO OESTE"/>
    <x v="721"/>
    <x v="60"/>
    <s v="R$ 2.827,75"/>
    <n v="150"/>
    <n v="2185.61"/>
    <n v="500"/>
    <m/>
    <s v="01/08/2026"/>
    <s v="EM DIAS"/>
    <n v="2979.09"/>
    <b v="0"/>
    <s v="AGO"/>
    <n v="2026"/>
    <s v="ATIVO"/>
    <s v="12071"/>
    <n v="17001"/>
    <s v="TIM MOVEL"/>
    <n v="2835.61"/>
    <n v="1342.8050000000001"/>
  </r>
  <r>
    <x v="894"/>
    <s v="MOBI"/>
    <s v="LEVE"/>
    <n v="2024"/>
    <s v="LOCALIZA"/>
    <s v="SP"/>
    <s v="SUDESTE"/>
    <x v="722"/>
    <x v="61"/>
    <s v="R$ 1.808,86"/>
    <n v="0"/>
    <n v="0"/>
    <n v="150"/>
    <m/>
    <s v="10/01/2027"/>
    <s v="EM DIAS"/>
    <n v="1808.86"/>
    <b v="0"/>
    <s v="JAN"/>
    <n v="2027"/>
    <s v="ATIVO"/>
    <s v="11021"/>
    <n v="35001"/>
    <s v="VIVO"/>
    <n v="150"/>
    <n v="75"/>
  </r>
  <r>
    <x v="895"/>
    <s v="FIORINO"/>
    <s v="UTILITARIO"/>
    <n v="2024"/>
    <s v="LOCALIZA"/>
    <s v="PR"/>
    <s v="SUL"/>
    <x v="723"/>
    <x v="7"/>
    <s v="R$ 2.530,04"/>
    <n v="2023.8500000000001"/>
    <n v="4642.1400000000003"/>
    <n v="2032.0500000000002"/>
    <m/>
    <s v="09/01/2027"/>
    <s v="EM DIAS"/>
    <n v="2530.04"/>
    <b v="0"/>
    <s v="JAN"/>
    <n v="2027"/>
    <s v="ATIVO"/>
    <s v="12081"/>
    <n v="26009"/>
    <s v="TIM MOVEL"/>
    <n v="8698.0400000000009"/>
    <n v="3337.0950000000003"/>
  </r>
  <r>
    <x v="896"/>
    <s v="FIORINO"/>
    <s v="UTILITARIO"/>
    <n v="2024"/>
    <s v="LOCALIZA"/>
    <s v="SC"/>
    <s v="SUL"/>
    <x v="724"/>
    <x v="29"/>
    <s v="R$ 2.519,98"/>
    <n v="0"/>
    <n v="693.11"/>
    <n v="280.01"/>
    <m/>
    <s v="13/03/2027"/>
    <s v="EM DIAS"/>
    <n v="2519.98"/>
    <b v="0"/>
    <s v="MAR"/>
    <n v="2027"/>
    <s v="ATIVO"/>
    <s v="99568"/>
    <n v="34002"/>
    <s v="ADMINISTRATIVO"/>
    <n v="973.12"/>
    <n v="486.56"/>
  </r>
  <r>
    <x v="897"/>
    <s v="MOBI"/>
    <s v="LEVE"/>
    <n v="2023"/>
    <s v="LOCALIZA"/>
    <s v="MG"/>
    <s v="SUDESTE"/>
    <x v="725"/>
    <x v="41"/>
    <s v="R$ 1.904,54"/>
    <n v="1504.05"/>
    <n v="1596.14"/>
    <n v="955.06"/>
    <m/>
    <s v="28/05/2026"/>
    <s v="ATENÇÃO"/>
    <n v="1904.54"/>
    <b v="0"/>
    <s v="MAI"/>
    <n v="2026"/>
    <s v="ATIVO"/>
    <s v="11011"/>
    <n v="23845"/>
    <s v="VIVO"/>
    <n v="4055.25"/>
    <n v="1275.5999999999999"/>
  </r>
  <r>
    <x v="898"/>
    <s v="STRADA"/>
    <s v="UTILITARIO"/>
    <n v="2024"/>
    <s v="LOCALIZA"/>
    <s v="SP"/>
    <s v="SUDESTE"/>
    <x v="726"/>
    <x v="61"/>
    <s v="R$ 2.400,00"/>
    <n v="1368.32"/>
    <n v="1699.05"/>
    <n v="927.38"/>
    <m/>
    <s v="06/05/2027"/>
    <s v="EM DIAS"/>
    <n v="2556.56"/>
    <b v="0"/>
    <s v="MAI"/>
    <n v="2027"/>
    <s v="ATIVO"/>
    <s v="11021"/>
    <n v="35001"/>
    <s v="VIVO"/>
    <n v="3994.75"/>
    <n v="1313.2149999999999"/>
  </r>
  <r>
    <x v="899"/>
    <s v="MOBI"/>
    <s v="LEVE"/>
    <n v="2024"/>
    <s v="LOCALIZA"/>
    <s v="SP"/>
    <s v="SUDESTE"/>
    <x v="727"/>
    <x v="60"/>
    <s v="R$ 1.813,20"/>
    <n v="1002.3700000000001"/>
    <n v="1795.41"/>
    <n v="713.58999999999992"/>
    <m/>
    <s v="10/01/2027"/>
    <s v="EM DIAS"/>
    <n v="1813.2"/>
    <b v="0"/>
    <s v="JAN"/>
    <n v="2027"/>
    <s v="ATIVO"/>
    <s v="11021"/>
    <n v="35001"/>
    <s v="VIVO"/>
    <n v="3511.37"/>
    <n v="1254.5"/>
  </r>
  <r>
    <x v="900"/>
    <s v="MOBI"/>
    <s v="LEVE"/>
    <n v="2025"/>
    <s v="LOCALIZA"/>
    <s v="DF"/>
    <s v="CENTRO OESTE"/>
    <x v="728"/>
    <x v="21"/>
    <s v="R$ 1.730,00"/>
    <n v="2043"/>
    <n v="1580.62"/>
    <n v="932.99"/>
    <m/>
    <s v="13/06/2028"/>
    <s v="EM DIAS"/>
    <n v="1832.6"/>
    <b v="0"/>
    <s v="JUN"/>
    <n v="2028"/>
    <s v="ATIVO"/>
    <s v="11011"/>
    <n v="17001"/>
    <s v="VIVO"/>
    <n v="4556.6099999999997"/>
    <n v="1256.8049999999998"/>
  </r>
  <r>
    <x v="901"/>
    <s v="MOBI"/>
    <s v="LEVE"/>
    <n v="2025"/>
    <s v="LOCALIZA"/>
    <s v="DF"/>
    <s v="CENTRO OESTE"/>
    <x v="729"/>
    <x v="21"/>
    <s v="R$ 1.730,00"/>
    <n v="1483"/>
    <n v="1496"/>
    <n v="710"/>
    <m/>
    <s v="12/06/2028"/>
    <s v="EM DIAS"/>
    <n v="1832.6"/>
    <b v="0"/>
    <s v="JUN"/>
    <n v="2028"/>
    <s v="ATIVO"/>
    <s v="11011"/>
    <n v="17001"/>
    <s v="VIVO"/>
    <n v="3689"/>
    <n v="1103"/>
  </r>
  <r>
    <x v="902"/>
    <s v="MOBI"/>
    <s v="LEVE"/>
    <n v="2025"/>
    <s v="LOCALIZA"/>
    <s v="MG"/>
    <s v="SUDESTE"/>
    <x v="730"/>
    <x v="41"/>
    <s v="R$ 1.730,00"/>
    <n v="1558.8500000000001"/>
    <n v="1292.46"/>
    <n v="1335.8400000000001"/>
    <m/>
    <s v="19/06/2028"/>
    <s v="EM DIAS"/>
    <n v="1832.6"/>
    <b v="0"/>
    <s v="JUN"/>
    <n v="2028"/>
    <s v="ATIVO"/>
    <s v="11011"/>
    <n v="23845"/>
    <s v="VIVO"/>
    <n v="4187.1500000000005"/>
    <n v="1314.15"/>
  </r>
  <r>
    <x v="903"/>
    <s v="MOBI"/>
    <s v="LEVE"/>
    <n v="2025"/>
    <s v="LOCALIZA"/>
    <s v="MG"/>
    <s v="SUDESTE"/>
    <x v="731"/>
    <x v="41"/>
    <s v="R$ 1.730,00"/>
    <n v="1035"/>
    <n v="2278.8900000000003"/>
    <n v="512"/>
    <m/>
    <s v="13/06/2028"/>
    <s v="EM DIAS"/>
    <n v="1832.6"/>
    <b v="0"/>
    <s v="JUN"/>
    <n v="2028"/>
    <s v="ATIVO"/>
    <s v="11011"/>
    <n v="23846"/>
    <s v="VIVO"/>
    <n v="3825.8900000000003"/>
    <n v="1395.4450000000002"/>
  </r>
  <r>
    <x v="904"/>
    <s v="MOBI"/>
    <s v="LEVE"/>
    <n v="2025"/>
    <s v="LOCALIZA"/>
    <s v="DF"/>
    <s v="CENTRO OESTE"/>
    <x v="732"/>
    <x v="21"/>
    <s v="R$ 1.730,00"/>
    <n v="1070"/>
    <n v="1113"/>
    <n v="430"/>
    <m/>
    <s v="24/06/2028"/>
    <s v="EM DIAS"/>
    <n v="1837.37"/>
    <b v="0"/>
    <s v="JUN"/>
    <n v="2028"/>
    <s v="ATIVO"/>
    <s v="11011"/>
    <n v="17001"/>
    <s v="VIVO"/>
    <n v="2613"/>
    <n v="771.5"/>
  </r>
  <r>
    <x v="905"/>
    <s v="MOBI"/>
    <s v="LEVE"/>
    <n v="2025"/>
    <s v="LOCALIZA"/>
    <s v="DF"/>
    <s v="CENTRO OESTE"/>
    <x v="733"/>
    <x v="21"/>
    <s v="R$ 1.730,00"/>
    <n v="943"/>
    <n v="2024.63"/>
    <n v="892.29"/>
    <m/>
    <s v="12/06/2028"/>
    <s v="EM DIAS"/>
    <n v="1832.6"/>
    <b v="0"/>
    <s v="JUN"/>
    <n v="2028"/>
    <s v="ATIVO"/>
    <s v="11011"/>
    <n v="17001"/>
    <s v="VIVO"/>
    <n v="3859.92"/>
    <n v="1458.46"/>
  </r>
  <r>
    <x v="906"/>
    <s v="MOBI"/>
    <s v="LEVE"/>
    <n v="2025"/>
    <s v="LOCALIZA"/>
    <s v="DF"/>
    <s v="CENTRO OESTE"/>
    <x v="734"/>
    <x v="21"/>
    <s v="R$ 1.730,00"/>
    <n v="600"/>
    <n v="1459"/>
    <n v="680"/>
    <m/>
    <s v="11/06/2028"/>
    <s v="EM DIAS"/>
    <n v="1832.6"/>
    <b v="0"/>
    <s v="JUN"/>
    <n v="2028"/>
    <s v="ATIVO"/>
    <s v="11011"/>
    <n v="17001"/>
    <s v="VIVO"/>
    <n v="2739"/>
    <n v="1069.5"/>
  </r>
  <r>
    <x v="907"/>
    <s v="MOBI"/>
    <s v="LEVE"/>
    <n v="2025"/>
    <s v="LOCALIZA"/>
    <s v="MS"/>
    <s v="CENTRO OESTE"/>
    <x v="735"/>
    <x v="21"/>
    <s v="R$ 1.730,00"/>
    <n v="175.6"/>
    <n v="1392.07"/>
    <n v="580"/>
    <m/>
    <s v="19/06/2028"/>
    <s v="EM DIAS"/>
    <n v="1832.6"/>
    <b v="0"/>
    <s v="JUN"/>
    <n v="2028"/>
    <s v="ATIVO"/>
    <s v="11011"/>
    <n v="22020"/>
    <s v="VIVO"/>
    <n v="2147.67"/>
    <n v="986.03499999999997"/>
  </r>
  <r>
    <x v="908"/>
    <s v="MOBI"/>
    <s v="LEVE"/>
    <n v="2025"/>
    <s v="LOCALIZA"/>
    <s v="GO"/>
    <s v="CENTRO OESTE"/>
    <x v="736"/>
    <x v="21"/>
    <s v="R$ 1.730,00"/>
    <n v="1333.77"/>
    <n v="1009.79"/>
    <n v="710"/>
    <m/>
    <s v="12/06/2028"/>
    <s v="EM DIAS"/>
    <n v="1832.6"/>
    <b v="0"/>
    <s v="JUN"/>
    <n v="2028"/>
    <s v="ATIVO"/>
    <s v="11011"/>
    <n v="19019"/>
    <s v="VIVO"/>
    <n v="3053.56"/>
    <n v="859.89499999999998"/>
  </r>
  <r>
    <x v="909"/>
    <s v="MOBI"/>
    <s v="LEVE"/>
    <n v="2025"/>
    <s v="LOCALIZA"/>
    <s v="GO"/>
    <s v="CENTRO OESTE"/>
    <x v="737"/>
    <x v="21"/>
    <s v="R$ 1.730,00"/>
    <n v="1240.97"/>
    <n v="1490"/>
    <n v="680"/>
    <m/>
    <s v="12/06/2028"/>
    <s v="EM DIAS"/>
    <n v="1832.6"/>
    <b v="0"/>
    <s v="JUN"/>
    <n v="2028"/>
    <s v="ATIVO"/>
    <s v="11011"/>
    <n v="19019"/>
    <s v="VIVO"/>
    <n v="3410.9700000000003"/>
    <n v="1085"/>
  </r>
  <r>
    <x v="910"/>
    <s v="FIORINO"/>
    <s v="UTILITARIO"/>
    <n v="2024"/>
    <s v="LOCALIZA"/>
    <s v="SP"/>
    <s v="SUDESTE"/>
    <x v="434"/>
    <x v="10"/>
    <s v="R$ 2.866,27"/>
    <n v="1858.8700000000001"/>
    <n v="204.78"/>
    <n v="0"/>
    <m/>
    <s v="02/08/2026"/>
    <s v="EM DIAS"/>
    <n v="3019.64"/>
    <b v="0"/>
    <s v="AGO"/>
    <n v="2026"/>
    <s v="PATIO"/>
    <s v="99628"/>
    <n v="35001"/>
    <s v="ADMINISTRATIVO"/>
    <n v="2063.65"/>
    <n v="102.39"/>
  </r>
  <r>
    <x v="911"/>
    <s v="STRADA"/>
    <s v="UTILITARIO"/>
    <n v="2024"/>
    <s v="LOCALIZA"/>
    <s v="PR"/>
    <s v="SUL"/>
    <x v="738"/>
    <x v="3"/>
    <s v="R$ 2.400,00"/>
    <n v="2972.25"/>
    <n v="3438.0799999999995"/>
    <n v="1066.0999999999999"/>
    <m/>
    <s v="09/05/2027"/>
    <s v="EM DIAS"/>
    <n v="2556.56"/>
    <b v="0"/>
    <s v="MAI"/>
    <n v="2027"/>
    <s v="ATIVO"/>
    <s v="12081"/>
    <n v="26001"/>
    <s v="TIM MOVEL"/>
    <n v="7476.43"/>
    <n v="2252.0899999999997"/>
  </r>
  <r>
    <x v="912"/>
    <s v="MOBI"/>
    <s v="LEVE"/>
    <n v="2023"/>
    <s v="LOCALIZA"/>
    <s v="SP"/>
    <s v="SUDESTE"/>
    <x v="739"/>
    <x v="57"/>
    <s v="R$ 1.904,54"/>
    <n v="1193.58"/>
    <n v="1331.96"/>
    <n v="510"/>
    <m/>
    <s v="28/05/2026"/>
    <s v="ATENÇÃO"/>
    <n v="1904.54"/>
    <b v="0"/>
    <s v="MAI"/>
    <n v="2026"/>
    <s v="ATIVO"/>
    <s v="14011"/>
    <n v="35001"/>
    <s v="I-SYSTEMS"/>
    <n v="3035.54"/>
    <n v="920.98"/>
  </r>
  <r>
    <x v="913"/>
    <s v="MOBI"/>
    <s v="LEVE"/>
    <n v="2024"/>
    <s v="LOCALIZA"/>
    <s v="SP"/>
    <s v="SUDESTE"/>
    <x v="740"/>
    <x v="57"/>
    <s v="R$ 1.822,64"/>
    <n v="762.14"/>
    <n v="1085"/>
    <n v="589.64"/>
    <m/>
    <s v="09/02/2027"/>
    <s v="EM DIAS"/>
    <n v="1822.64"/>
    <b v="0"/>
    <s v="FEV"/>
    <n v="2027"/>
    <s v="ATIVO"/>
    <s v="14011"/>
    <n v="35001"/>
    <s v="I-SYSTEMS"/>
    <n v="2436.7799999999997"/>
    <n v="837.31999999999994"/>
  </r>
  <r>
    <x v="914"/>
    <s v="MOBI"/>
    <s v="LEVE"/>
    <n v="2024"/>
    <s v="LOCALIZA"/>
    <s v="SP"/>
    <s v="SUDESTE"/>
    <x v="741"/>
    <x v="57"/>
    <s v="R$ 1.808,86"/>
    <n v="824"/>
    <n v="1144.6500000000001"/>
    <n v="410"/>
    <m/>
    <s v="28/12/2026"/>
    <s v="EM DIAS"/>
    <n v="1808.86"/>
    <b v="0"/>
    <s v="DEZ"/>
    <n v="2026"/>
    <s v="ATIVO"/>
    <s v="14011"/>
    <n v="35001"/>
    <s v="I-SYSTEMS"/>
    <n v="2378.65"/>
    <n v="777.32500000000005"/>
  </r>
  <r>
    <x v="915"/>
    <s v="HB20"/>
    <s v="LEVE"/>
    <n v="2024"/>
    <s v="LOCALIZA"/>
    <s v="SP"/>
    <s v="SUDESTE"/>
    <x v="742"/>
    <x v="87"/>
    <s v="R$ 1.883,68"/>
    <n v="2233.39"/>
    <n v="1993.33"/>
    <n v="465.62"/>
    <m/>
    <s v="20/03/2027"/>
    <s v="EM DIAS"/>
    <n v="1883.68"/>
    <b v="0"/>
    <s v="MAR"/>
    <n v="2027"/>
    <s v="ATIVO"/>
    <s v="11031"/>
    <n v="35000"/>
    <s v="VIVO"/>
    <n v="4692.3399999999992"/>
    <n v="1229.4749999999999"/>
  </r>
  <r>
    <x v="916"/>
    <s v="VERSA"/>
    <s v="LEVE"/>
    <n v="2023"/>
    <s v="LOCALIZA"/>
    <s v="PR"/>
    <s v="SUL"/>
    <x v="743"/>
    <x v="32"/>
    <s v="R$ 3.240,86"/>
    <n v="679.96"/>
    <n v="770.21"/>
    <n v="1044.6199999999999"/>
    <m/>
    <s v="17/05/2026"/>
    <s v="ATENÇÃO"/>
    <n v="3240.86"/>
    <b v="0"/>
    <s v="MAI"/>
    <n v="2026"/>
    <s v="ATIVO"/>
    <s v="12085"/>
    <n v="26001"/>
    <s v="TIM MOVEL"/>
    <n v="2494.79"/>
    <n v="907.41499999999996"/>
  </r>
  <r>
    <x v="917"/>
    <s v="MOBI"/>
    <s v="LEVE"/>
    <n v="2024"/>
    <s v="LOCALIZA"/>
    <s v="SP"/>
    <s v="SUDESTE"/>
    <x v="744"/>
    <x v="65"/>
    <s v="R$ 1.808,86"/>
    <n v="998.03"/>
    <n v="1207.6799999999998"/>
    <n v="310.16999999999996"/>
    <m/>
    <s v="01/01/2027"/>
    <s v="EM DIAS"/>
    <n v="1808.86"/>
    <b v="0"/>
    <s v="JAN"/>
    <n v="2027"/>
    <s v="ATIVO"/>
    <s v="11021"/>
    <n v="35001"/>
    <s v="VIVO"/>
    <n v="2515.88"/>
    <n v="758.92499999999995"/>
  </r>
  <r>
    <x v="918"/>
    <s v="ONIX"/>
    <s v="LEVE"/>
    <n v="2024"/>
    <s v="LOCALIZA"/>
    <s v="SP"/>
    <s v="SUDESTE"/>
    <x v="745"/>
    <x v="39"/>
    <s v="R$ 2.472,85"/>
    <n v="331.31"/>
    <n v="515.91999999999996"/>
    <n v="0"/>
    <m/>
    <s v="23/02/2027"/>
    <s v="EM DIAS"/>
    <n v="2472.85"/>
    <b v="0"/>
    <s v="FEV"/>
    <n v="2027"/>
    <s v="ATIVO"/>
    <s v="99668"/>
    <n v="35001"/>
    <s v="ADMINISTRATIVO"/>
    <n v="847.23"/>
    <n v="257.95999999999998"/>
  </r>
  <r>
    <x v="919"/>
    <s v="MOBI"/>
    <s v="LEVE"/>
    <n v="2025"/>
    <s v="LOCALIZA"/>
    <s v="ES"/>
    <s v="SUDESTE"/>
    <x v="746"/>
    <x v="21"/>
    <s v="R$ 1.730,00"/>
    <n v="519.96"/>
    <n v="974.87999999999988"/>
    <n v="675.35"/>
    <m/>
    <s v="11/06/2028"/>
    <s v="EM DIAS"/>
    <n v="1832.6"/>
    <b v="0"/>
    <s v="JUN"/>
    <n v="2028"/>
    <s v="ATIVO"/>
    <s v="11011"/>
    <n v="18001"/>
    <s v="VIVO"/>
    <n v="2170.19"/>
    <n v="825.11500000000001"/>
  </r>
  <r>
    <x v="920"/>
    <s v="STRADA"/>
    <s v="UTILITARIO"/>
    <n v="2024"/>
    <s v="LOCALIZA"/>
    <s v="SP"/>
    <s v="SUDESTE"/>
    <x v="747"/>
    <x v="60"/>
    <s v="R$ 2.400,00"/>
    <n v="652.68000000000006"/>
    <n v="1314.91"/>
    <n v="839.85"/>
    <m/>
    <s v="08/05/2027"/>
    <s v="EM DIAS"/>
    <n v="2556.56"/>
    <b v="0"/>
    <s v="MAI"/>
    <n v="2027"/>
    <s v="ATIVO"/>
    <s v="11031"/>
    <n v="35001"/>
    <s v="VIVO"/>
    <n v="2807.44"/>
    <n v="1077.3800000000001"/>
  </r>
  <r>
    <x v="921"/>
    <s v="ARGO"/>
    <s v="LEVE"/>
    <n v="2023"/>
    <s v="LOCALIZA"/>
    <s v="MS"/>
    <s v="CENTRO OESTE"/>
    <x v="78"/>
    <x v="10"/>
    <s v="R$ 2.373,08"/>
    <n v="1628.88"/>
    <n v="1574.56"/>
    <n v="150"/>
    <m/>
    <s v="20/07/2026"/>
    <s v="EM DIAS"/>
    <n v="2373.08"/>
    <b v="0"/>
    <s v="JUL"/>
    <n v="2026"/>
    <s v="PATIO"/>
    <s v="99628"/>
    <n v="22020"/>
    <s v="ADMINISTRATIVO"/>
    <n v="3353.44"/>
    <n v="862.28"/>
  </r>
  <r>
    <x v="922"/>
    <s v="SAVEIRO"/>
    <s v="UTILITARIO"/>
    <n v="2023"/>
    <s v="LOCALIZA"/>
    <s v="SP"/>
    <s v="SUDESTE"/>
    <x v="748"/>
    <x v="93"/>
    <s v="R$ 2.541,43"/>
    <n v="2364.6000000000004"/>
    <n v="2714.3799999999997"/>
    <n v="881.04000000000008"/>
    <m/>
    <s v="06/04/2026"/>
    <s v="VENCIDO"/>
    <n v="2541.4299999999998"/>
    <b v="0"/>
    <s v="ABR"/>
    <n v="2026"/>
    <s v="ATIVO"/>
    <s v="99568"/>
    <n v="35001"/>
    <s v="ADMINISTRATIVO"/>
    <n v="5960.0199999999995"/>
    <n v="1797.7099999999998"/>
  </r>
  <r>
    <x v="923"/>
    <s v="ONIX"/>
    <s v="LEVE"/>
    <n v="2025"/>
    <s v="LOCALIZA"/>
    <s v="SP"/>
    <s v="SUDESTE"/>
    <x v="749"/>
    <x v="39"/>
    <s v="R$ 2.318,00"/>
    <n v="842.58999999999992"/>
    <n v="690.64"/>
    <n v="664.9"/>
    <m/>
    <s v="18/04/2027"/>
    <s v="EM DIAS"/>
    <n v="2465.75"/>
    <b v="0"/>
    <s v="ABR"/>
    <n v="2027"/>
    <s v="ATIVO"/>
    <s v="11015"/>
    <n v="19093"/>
    <s v="VIVO"/>
    <n v="2198.13"/>
    <n v="677.77"/>
  </r>
  <r>
    <x v="924"/>
    <s v="ONIX"/>
    <s v="LEVE"/>
    <n v="2025"/>
    <s v="LOCALIZA"/>
    <s v="SP"/>
    <s v="SUDESTE"/>
    <x v="750"/>
    <x v="94"/>
    <s v="R$ 2.606,00"/>
    <n v="2538.38"/>
    <n v="3222.3399999999997"/>
    <n v="1657.75"/>
    <m/>
    <s v="22/05/2027"/>
    <s v="EM DIAS"/>
    <n v="2753.14"/>
    <b v="0"/>
    <s v="MAI"/>
    <n v="2027"/>
    <s v="ATIVO"/>
    <s v="99588"/>
    <n v="35001"/>
    <s v="ADMINISTRATIVO"/>
    <n v="7418.4699999999993"/>
    <n v="2440.0450000000001"/>
  </r>
  <r>
    <x v="925"/>
    <s v="MOBI"/>
    <s v="LEVE"/>
    <n v="2024"/>
    <s v="LOCALIZA"/>
    <s v="SP"/>
    <s v="SUDESTE"/>
    <x v="751"/>
    <x v="57"/>
    <s v="R$ 1.808,86"/>
    <n v="1327.21"/>
    <n v="1515"/>
    <n v="659.44"/>
    <m/>
    <s v="17/01/2027"/>
    <s v="EM DIAS"/>
    <n v="1808.86"/>
    <b v="0"/>
    <s v="JAN"/>
    <n v="2027"/>
    <s v="ATIVO"/>
    <s v="14011"/>
    <n v="35001"/>
    <s v="I-SYSTEMS"/>
    <n v="3501.65"/>
    <n v="1087.22"/>
  </r>
  <r>
    <x v="926"/>
    <s v="ARGO"/>
    <s v="LEVE"/>
    <n v="2023"/>
    <s v="LOCALIZA"/>
    <s v="SP"/>
    <s v="SUDESTE"/>
    <x v="434"/>
    <x v="10"/>
    <s v="R$ 2.257,94"/>
    <n v="707.96"/>
    <n v="759.38"/>
    <n v="787.66000000000008"/>
    <m/>
    <s v="25/07/2026"/>
    <s v="EM DIAS"/>
    <n v="2378.7800000000002"/>
    <b v="0"/>
    <s v="JUL"/>
    <n v="2026"/>
    <s v="MANUTENÇÃO"/>
    <s v="99628"/>
    <n v="35001"/>
    <s v="ADMINISTRATIVO"/>
    <n v="2255"/>
    <n v="773.52"/>
  </r>
  <r>
    <x v="927"/>
    <s v="MOBI"/>
    <s v="LEVE"/>
    <n v="2024"/>
    <s v="LOCALIZA"/>
    <s v="SP"/>
    <s v="SUDESTE"/>
    <x v="752"/>
    <x v="57"/>
    <s v="R$ 1.806,16"/>
    <n v="0"/>
    <n v="0"/>
    <n v="126.23"/>
    <m/>
    <s v="11/12/2026"/>
    <s v="EM DIAS"/>
    <n v="1806.16"/>
    <b v="0"/>
    <s v="DEZ"/>
    <n v="2026"/>
    <s v="ATIVO"/>
    <s v="11011"/>
    <n v="35001"/>
    <s v="VIVO"/>
    <n v="126.23"/>
    <n v="63.115000000000002"/>
  </r>
  <r>
    <x v="928"/>
    <s v="MOBI"/>
    <s v="LEVE"/>
    <n v="2023"/>
    <s v="LOCALIZA"/>
    <s v="SP"/>
    <s v="SUDESTE"/>
    <x v="753"/>
    <x v="41"/>
    <s v="R$ 1.904,54"/>
    <n v="960.64"/>
    <n v="275.61"/>
    <n v="1145.27"/>
    <m/>
    <s v="25/05/2026"/>
    <s v="ATENÇÃO"/>
    <n v="1904.54"/>
    <b v="0"/>
    <s v="MAI"/>
    <n v="2026"/>
    <s v="ATIVO"/>
    <s v="11031"/>
    <n v="35001"/>
    <s v="VIVO"/>
    <n v="2381.52"/>
    <n v="710.44"/>
  </r>
  <r>
    <x v="929"/>
    <s v="MOBI"/>
    <s v="LEVE"/>
    <n v="2024"/>
    <s v="LOCALIZA"/>
    <s v="ES"/>
    <s v="SUDESTE"/>
    <x v="754"/>
    <x v="59"/>
    <s v="R$ 1.813,20"/>
    <n v="830"/>
    <n v="1340"/>
    <n v="780"/>
    <m/>
    <s v="10/01/2027"/>
    <s v="EM DIAS"/>
    <n v="1813.2"/>
    <b v="0"/>
    <s v="JAN"/>
    <n v="2027"/>
    <s v="ATIVO"/>
    <s v="11021"/>
    <n v="18001"/>
    <s v="VIVO"/>
    <n v="2950"/>
    <n v="1060"/>
  </r>
  <r>
    <x v="930"/>
    <s v="HB20"/>
    <s v="LEVE"/>
    <n v="2024"/>
    <s v="LOCALIZA"/>
    <s v="SP"/>
    <s v="SUDESTE"/>
    <x v="755"/>
    <x v="95"/>
    <s v="R$ 1.883,68"/>
    <n v="939.59"/>
    <n v="1996.1"/>
    <n v="832.62"/>
    <m/>
    <s v="18/03/2027"/>
    <s v="EM DIAS"/>
    <n v="1883.68"/>
    <b v="0"/>
    <s v="MAR"/>
    <n v="2027"/>
    <s v="ATIVO"/>
    <s v="99138"/>
    <n v="35001"/>
    <s v="ADMINISTRATIVO"/>
    <n v="3768.31"/>
    <n v="1414.36"/>
  </r>
  <r>
    <x v="931"/>
    <s v="ARGO"/>
    <s v="LEVE"/>
    <n v="2023"/>
    <s v="LOCALIZA"/>
    <s v="SP"/>
    <s v="SUDESTE"/>
    <x v="756"/>
    <x v="38"/>
    <s v="R$ 2.257,94"/>
    <n v="3133.4900000000002"/>
    <n v="2481.6699999999996"/>
    <n v="618.36"/>
    <m/>
    <s v="24/07/2026"/>
    <s v="EM DIAS"/>
    <n v="2378.7800000000002"/>
    <b v="0"/>
    <s v="JUL"/>
    <n v="2026"/>
    <s v="ATIVO"/>
    <s v="11035"/>
    <n v="35001"/>
    <s v="VIVO"/>
    <n v="6233.5199999999995"/>
    <n v="1550.0149999999999"/>
  </r>
  <r>
    <x v="932"/>
    <s v="FASTBACK"/>
    <s v="SUV"/>
    <n v="2024"/>
    <s v="LOCALIZA"/>
    <s v="SP"/>
    <s v="SUDESTE"/>
    <x v="757"/>
    <x v="73"/>
    <s v="R$ 3.515,70"/>
    <n v="920.94999999999993"/>
    <n v="996.57999999999993"/>
    <n v="279.81"/>
    <m/>
    <s v="01/01/2027"/>
    <s v="EM DIAS"/>
    <n v="3515.7"/>
    <b v="0"/>
    <s v="JAN"/>
    <n v="2027"/>
    <s v="ATIVO"/>
    <s v="99528"/>
    <n v="35001"/>
    <s v="ADMINISTRATIVO"/>
    <n v="2197.3399999999997"/>
    <n v="638.19499999999994"/>
  </r>
  <r>
    <x v="933"/>
    <s v="TAOS"/>
    <s v="SUV"/>
    <n v="2024"/>
    <s v="LOCALIZA"/>
    <s v="SP"/>
    <s v="SUDESTE"/>
    <x v="758"/>
    <x v="84"/>
    <s v="R$ 4.141,16"/>
    <n v="1273.6399999999999"/>
    <n v="2184.84"/>
    <n v="1557.53"/>
    <m/>
    <s v="08/03/2027"/>
    <s v="EM DIAS"/>
    <n v="4141.16"/>
    <b v="0"/>
    <s v="MAR"/>
    <n v="2027"/>
    <s v="ATIVO"/>
    <s v="99528"/>
    <n v="35001"/>
    <s v="ADMINISTRATIVO"/>
    <n v="5016.01"/>
    <n v="1871.1849999999999"/>
  </r>
  <r>
    <x v="934"/>
    <s v="TAOS"/>
    <s v="SUV"/>
    <n v="2022"/>
    <s v="PARTICULAR"/>
    <s v="SP"/>
    <s v="SUDESTE"/>
    <x v="759"/>
    <x v="84"/>
    <s v="R$ 3.000,00"/>
    <n v="1740.5599999999997"/>
    <n v="773.36999999999989"/>
    <n v="1903.3500000000001"/>
    <m/>
    <s v="17/01/2026"/>
    <s v="VENCIDO"/>
    <n v="4464.93"/>
    <b v="0"/>
    <s v="JAN"/>
    <n v="2026"/>
    <s v="ATIVO"/>
    <s v="99538"/>
    <n v="35001"/>
    <s v="ADMINISTRATIVO"/>
    <n v="4417.28"/>
    <n v="1338.3600000000001"/>
  </r>
  <r>
    <x v="935"/>
    <s v="T-CROSS"/>
    <s v="SUV"/>
    <n v="2024"/>
    <s v="LOCALIZA"/>
    <s v="SP"/>
    <s v="SUDESTE"/>
    <x v="760"/>
    <x v="96"/>
    <s v="R$ 3.099,00"/>
    <n v="636.92000000000007"/>
    <n v="711.6"/>
    <n v="498.73"/>
    <m/>
    <s v="11/06/2027"/>
    <s v="EM DIAS"/>
    <n v="3288.05"/>
    <b v="0"/>
    <s v="JUN"/>
    <n v="2027"/>
    <s v="ATIVO"/>
    <s v="99548"/>
    <n v="35001"/>
    <s v="ADMINISTRATIVO"/>
    <n v="1847.25"/>
    <n v="605.16499999999996"/>
  </r>
  <r>
    <x v="936"/>
    <s v="SENTRA"/>
    <s v="LEVE"/>
    <n v="2023"/>
    <s v="PARTICULAR"/>
    <s v="SP"/>
    <s v="SUDESTE"/>
    <x v="761"/>
    <x v="84"/>
    <s v="R$ 3.000,00"/>
    <n v="495.44"/>
    <n v="758.54"/>
    <n v="265.02"/>
    <m/>
    <s v="01/01/2030"/>
    <s v="EM DIAS"/>
    <n v="3000"/>
    <b v="0"/>
    <s v="JAN"/>
    <n v="2030"/>
    <s v="ATIVO"/>
    <s v="99558"/>
    <n v="35001"/>
    <s v="ADMINISTRATIVO"/>
    <n v="1519"/>
    <n v="511.78"/>
  </r>
  <r>
    <x v="937"/>
    <s v="FIORINO"/>
    <s v="UTILITARIO"/>
    <n v="2025"/>
    <s v="LOCALIZA"/>
    <s v="PR"/>
    <s v="SUL"/>
    <x v="762"/>
    <x v="10"/>
    <s v="R$ 2.400,00"/>
    <n v="1569.07"/>
    <n v="2967.31"/>
    <n v="0"/>
    <m/>
    <s v="28/07/2028"/>
    <s v="EM DIAS"/>
    <n v="2555.0700000000002"/>
    <b v="0"/>
    <s v="JUL"/>
    <n v="2028"/>
    <s v="MANUTENÇÃO"/>
    <s v="17071"/>
    <n v="26002"/>
    <s v="LIGGA"/>
    <n v="4536.38"/>
    <n v="1483.655"/>
  </r>
  <r>
    <x v="938"/>
    <s v="STRADA"/>
    <s v="UTILITARIO"/>
    <n v="2024"/>
    <s v="LOCALIZA"/>
    <s v="SC"/>
    <s v="SUL"/>
    <x v="52"/>
    <x v="10"/>
    <s v="R$ 2.400,00"/>
    <s v=""/>
    <s v=""/>
    <s v=""/>
    <m/>
    <s v="07/05/2027"/>
    <s v="EM DIAS"/>
    <n v="2556.56"/>
    <b v="0"/>
    <s v="MAI"/>
    <n v="2027"/>
    <s v="ATIVO"/>
    <s v="12081"/>
    <n v="34002"/>
    <s v="TIM MOVEL"/>
    <n v="0"/>
    <s v="-"/>
  </r>
  <r>
    <x v="939"/>
    <s v="FIORINO"/>
    <s v="UTILITARIO"/>
    <n v="2025"/>
    <s v="LOCALIZA"/>
    <s v="MS"/>
    <s v="CENTRO OESTE"/>
    <x v="434"/>
    <x v="10"/>
    <s v="R$ 2.400,00"/>
    <n v="385.57"/>
    <n v="1123.54"/>
    <n v="164.26"/>
    <m/>
    <s v="29/07/2028"/>
    <s v="EM DIAS"/>
    <n v="2555.0700000000002"/>
    <b v="0"/>
    <s v="JUL"/>
    <n v="2028"/>
    <s v="PATIO"/>
    <s v="99628"/>
    <n v="35001"/>
    <s v="ADMINISTRATIVO"/>
    <n v="1673.37"/>
    <n v="643.9"/>
  </r>
  <r>
    <x v="940"/>
    <s v="FIORINO"/>
    <s v="UTILITARIO"/>
    <n v="2025"/>
    <s v="LOCALIZA"/>
    <s v="SP"/>
    <s v="SUDESTE"/>
    <x v="763"/>
    <x v="61"/>
    <s v="R$ 2.400,00"/>
    <n v="1490.18"/>
    <n v="1861.58"/>
    <n v="986.19"/>
    <m/>
    <s v="29/07/2028"/>
    <s v="EM DIAS"/>
    <n v="2555.0700000000002"/>
    <b v="0"/>
    <s v="JUL"/>
    <n v="2028"/>
    <s v="ATIVO"/>
    <s v="11021"/>
    <n v="35001"/>
    <s v="VIVO"/>
    <n v="4337.9500000000007"/>
    <n v="1423.885"/>
  </r>
  <r>
    <x v="941"/>
    <s v="FIORINO"/>
    <s v="UTILITARIO"/>
    <n v="2025"/>
    <s v="LOCALIZA"/>
    <s v="SP"/>
    <s v="SUDESTE"/>
    <x v="764"/>
    <x v="51"/>
    <s v="R$ 2.400,00"/>
    <n v="1952.51"/>
    <n v="2560.02"/>
    <n v="1146.3499999999999"/>
    <m/>
    <s v="16/08/2028"/>
    <s v="EM DIAS"/>
    <n v="2555.0700000000002"/>
    <b v="0"/>
    <s v="AGO"/>
    <n v="2028"/>
    <s v="ATIVO"/>
    <s v="11031"/>
    <n v="35001"/>
    <s v="VIVO"/>
    <n v="5658.8799999999992"/>
    <n v="1853.1849999999999"/>
  </r>
  <r>
    <x v="942"/>
    <s v="MOBI"/>
    <s v="LEVE"/>
    <n v="2024"/>
    <s v="LOCALIZA"/>
    <s v="SP"/>
    <s v="SUDESTE"/>
    <x v="765"/>
    <x v="57"/>
    <s v="R$ 1.818,28"/>
    <n v="1223.24"/>
    <n v="1504.21"/>
    <n v="930.26"/>
    <m/>
    <s v="25/01/2027"/>
    <s v="EM DIAS"/>
    <n v="1818.28"/>
    <b v="0"/>
    <s v="JAN"/>
    <n v="2027"/>
    <s v="ATIVO"/>
    <s v="14011"/>
    <n v="35001"/>
    <s v="I-SYSTEMS"/>
    <n v="3657.71"/>
    <n v="1217.2350000000001"/>
  </r>
  <r>
    <x v="943"/>
    <s v="FIORINO"/>
    <s v="UTILITARIO"/>
    <n v="2024"/>
    <s v="LOCALIZA"/>
    <s v="SP"/>
    <s v="SUDESTE"/>
    <x v="766"/>
    <x v="60"/>
    <s v="R$ 2.552,97"/>
    <n v="0"/>
    <n v="1913.16"/>
    <n v="1484.14"/>
    <m/>
    <s v="27/03/2027"/>
    <s v="EM DIAS"/>
    <n v="2552.9699999999998"/>
    <b v="0"/>
    <s v="MAR"/>
    <n v="2027"/>
    <s v="ATIVO"/>
    <s v="11021"/>
    <n v="35001"/>
    <s v="VIVO"/>
    <n v="3397.3"/>
    <n v="1698.65"/>
  </r>
  <r>
    <x v="944"/>
    <s v="FIORINO"/>
    <s v="UTILITARIO"/>
    <n v="2024"/>
    <s v="LOCALIZA"/>
    <s v="GO"/>
    <s v="CENTRO OESTE"/>
    <x v="767"/>
    <x v="12"/>
    <s v="R$ 2.552,97"/>
    <n v="295.87"/>
    <n v="3332.94"/>
    <n v="795.19"/>
    <m/>
    <s v="28/03/2027"/>
    <s v="EM DIAS"/>
    <n v="2552.9699999999998"/>
    <b v="0"/>
    <s v="MAR"/>
    <n v="2027"/>
    <s v="ATIVO"/>
    <s v="12071"/>
    <n v="19019"/>
    <s v="TIM MOVEL"/>
    <n v="4424"/>
    <n v="2064.0650000000001"/>
  </r>
  <r>
    <x v="945"/>
    <s v="STRADA"/>
    <s v="UTILITARIO"/>
    <n v="2024"/>
    <s v="LOCALIZA"/>
    <s v="PR"/>
    <s v="SUL"/>
    <x v="768"/>
    <x v="13"/>
    <s v="R$ 2.400,00"/>
    <n v="784.62"/>
    <n v="1164.03"/>
    <n v="444.48"/>
    <m/>
    <s v="07/05/2027"/>
    <s v="EM DIAS"/>
    <n v="2556.56"/>
    <b v="0"/>
    <s v="MAI"/>
    <n v="2027"/>
    <s v="ATIVO"/>
    <s v="12081"/>
    <n v="26001"/>
    <s v="TIM MOVEL"/>
    <n v="2393.13"/>
    <n v="804.255"/>
  </r>
  <r>
    <x v="946"/>
    <s v="STRADA"/>
    <s v="UTILITARIO"/>
    <n v="2024"/>
    <s v="LOCALIZA"/>
    <s v="PR"/>
    <s v="SUL"/>
    <x v="769"/>
    <x v="1"/>
    <s v="R$ 2.400,00"/>
    <n v="224.55"/>
    <n v="1708.8999999999996"/>
    <n v="618.06999999999994"/>
    <m/>
    <s v="07/05/2027"/>
    <s v="EM DIAS"/>
    <n v="2556.56"/>
    <b v="0"/>
    <s v="MAI"/>
    <n v="2027"/>
    <s v="ATIVO"/>
    <s v="12081"/>
    <n v="26001"/>
    <s v="TIM MOVEL"/>
    <n v="2551.5199999999995"/>
    <n v="1163.4849999999997"/>
  </r>
  <r>
    <x v="947"/>
    <s v="STRADA"/>
    <s v="UTILITARIO"/>
    <n v="2024"/>
    <s v="LOCALIZA"/>
    <s v="SC"/>
    <s v="SUL"/>
    <x v="770"/>
    <x v="1"/>
    <s v="R$ 2.400,00"/>
    <n v="2583.35"/>
    <n v="2085.9299999999998"/>
    <n v="0"/>
    <m/>
    <s v="06/05/2027"/>
    <s v="EM DIAS"/>
    <n v="2556.56"/>
    <b v="0"/>
    <s v="MAI"/>
    <n v="2027"/>
    <s v="ATIVO"/>
    <s v="12081"/>
    <n v="34076"/>
    <s v="TIM MOVEL"/>
    <n v="4669.28"/>
    <n v="1042.9649999999999"/>
  </r>
  <r>
    <x v="948"/>
    <s v="MOBI"/>
    <s v="LEVE"/>
    <n v="2024"/>
    <s v="LOCALIZA"/>
    <s v="SP"/>
    <s v="SUDESTE"/>
    <x v="771"/>
    <x v="41"/>
    <s v="R$ 1.808,86"/>
    <n v="1666"/>
    <n v="2150.2199999999998"/>
    <n v="559.1"/>
    <m/>
    <s v="11/01/2027"/>
    <s v="EM DIAS"/>
    <n v="1808.86"/>
    <b v="0"/>
    <s v="JAN"/>
    <n v="2027"/>
    <s v="ATIVO"/>
    <s v="11021"/>
    <n v="35001"/>
    <s v="VIVO"/>
    <n v="4375.32"/>
    <n v="1354.6599999999999"/>
  </r>
  <r>
    <x v="949"/>
    <s v="FIORINO"/>
    <s v="UTILITARIO"/>
    <n v="2025"/>
    <s v="LOCALIZA"/>
    <s v="SP"/>
    <s v="SUDESTE"/>
    <x v="772"/>
    <x v="97"/>
    <s v="R$ 2.400,00"/>
    <n v="1016.81"/>
    <n v="1452"/>
    <n v="591.41"/>
    <m/>
    <s v="28/07/2028"/>
    <s v="EM DIAS"/>
    <n v="2555.0700000000002"/>
    <b v="0"/>
    <s v="JUL"/>
    <n v="2028"/>
    <s v="ATIVO"/>
    <s v="11021"/>
    <n v="35001"/>
    <s v="VIVO"/>
    <n v="3060.22"/>
    <n v="1021.7049999999999"/>
  </r>
  <r>
    <x v="950"/>
    <s v="MOBI"/>
    <s v="LEVE"/>
    <n v="2024"/>
    <s v="LOCALIZA"/>
    <s v="SP"/>
    <s v="SUDESTE"/>
    <x v="773"/>
    <x v="57"/>
    <s v="R$ 1.808,86"/>
    <n v="888.91"/>
    <n v="752.99"/>
    <n v="690"/>
    <m/>
    <s v="02/01/2027"/>
    <s v="EM DIAS"/>
    <n v="1808.86"/>
    <b v="0"/>
    <s v="JAN"/>
    <n v="2027"/>
    <s v="ATIVO"/>
    <s v="14011"/>
    <n v="35001"/>
    <s v="I-SYSTEMS"/>
    <n v="2331.9"/>
    <n v="721.495"/>
  </r>
  <r>
    <x v="951"/>
    <s v="ARGO"/>
    <s v="LEVE"/>
    <n v="2019"/>
    <s v="PARTICULAR"/>
    <s v="SP"/>
    <s v="SUDESTE"/>
    <x v="774"/>
    <x v="23"/>
    <s v="R$ 2.000,00"/>
    <n v="150"/>
    <n v="400"/>
    <n v="0"/>
    <m/>
    <s v="01/01/2030"/>
    <s v="EM DIAS"/>
    <n v="2000"/>
    <b v="0"/>
    <s v="JAN"/>
    <n v="2030"/>
    <s v="ATIVO"/>
    <s v="99528"/>
    <n v="35001"/>
    <s v="ADMINISTRATIVO"/>
    <n v="550"/>
    <n v="200"/>
  </r>
  <r>
    <x v="952"/>
    <s v="MOBI"/>
    <s v="LEVE"/>
    <n v="2023"/>
    <s v="LOCALIZA"/>
    <s v="PR"/>
    <s v="SUL"/>
    <x v="775"/>
    <x v="7"/>
    <s v="R$ 1.904,54"/>
    <n v="1405.52"/>
    <n v="2173.83"/>
    <n v="507.08000000000004"/>
    <m/>
    <s v="28/05/2026"/>
    <s v="ATENÇÃO"/>
    <n v="1904.54"/>
    <b v="0"/>
    <s v="MAI"/>
    <n v="2026"/>
    <s v="ATIVO"/>
    <s v="12081"/>
    <n v="26001"/>
    <s v="TIM MOVEL"/>
    <n v="4086.43"/>
    <n v="1340.4549999999999"/>
  </r>
  <r>
    <x v="953"/>
    <s v="MOBI"/>
    <s v="LEVE"/>
    <n v="2024"/>
    <s v="LOCALIZA"/>
    <s v="SC"/>
    <s v="SUL"/>
    <x v="776"/>
    <x v="4"/>
    <s v="R$ 1.813,20"/>
    <n v="649.1"/>
    <n v="2237.2399999999998"/>
    <n v="1219.95"/>
    <m/>
    <s v="10/01/2027"/>
    <s v="EM DIAS"/>
    <n v="1813.2"/>
    <b v="0"/>
    <s v="JAN"/>
    <n v="2027"/>
    <s v="ATIVO"/>
    <s v="12081"/>
    <n v="34089"/>
    <s v="TIM MOVEL"/>
    <n v="4106.29"/>
    <n v="1728.5949999999998"/>
  </r>
  <r>
    <x v="954"/>
    <s v="FIORINO"/>
    <s v="UTILITARIO"/>
    <n v="2024"/>
    <s v="LOCALIZA"/>
    <s v="GO"/>
    <s v="CENTRO OESTE"/>
    <x v="777"/>
    <x v="12"/>
    <s v="R$ 2.552,97"/>
    <n v="146.83000000000001"/>
    <n v="2719.4800000000009"/>
    <n v="1115.75"/>
    <m/>
    <s v="27/03/2027"/>
    <s v="EM DIAS"/>
    <n v="2552.9699999999998"/>
    <b v="0"/>
    <s v="MAR"/>
    <n v="2027"/>
    <s v="ATIVO"/>
    <s v="12071"/>
    <n v="19019"/>
    <s v="TIM MOVEL"/>
    <n v="3982.0600000000009"/>
    <n v="1917.6150000000005"/>
  </r>
  <r>
    <x v="955"/>
    <s v="MOBI"/>
    <s v="LEVE"/>
    <n v="2023"/>
    <s v="LOCALIZA"/>
    <s v="SP"/>
    <s v="SUDESTE"/>
    <x v="778"/>
    <x v="57"/>
    <s v="R$ 1.904,54"/>
    <n v="1148.7800000000002"/>
    <n v="1324.9099999999999"/>
    <n v="660.6"/>
    <m/>
    <s v="28/05/2026"/>
    <s v="ATENÇÃO"/>
    <n v="1904.54"/>
    <b v="0"/>
    <s v="MAI"/>
    <n v="2026"/>
    <s v="ATIVO"/>
    <s v="11011"/>
    <n v="35001"/>
    <s v="VIVO"/>
    <n v="3134.29"/>
    <n v="992.75499999999988"/>
  </r>
  <r>
    <x v="956"/>
    <s v="CELTA"/>
    <s v="LEVE"/>
    <n v="2014"/>
    <s v="PARTICULAR"/>
    <s v="SP"/>
    <s v="SUDESTE"/>
    <x v="779"/>
    <x v="98"/>
    <s v="R$ 750,00"/>
    <s v=""/>
    <s v=""/>
    <s v=""/>
    <m/>
    <s v="01/01/2030"/>
    <s v="EM DIAS"/>
    <n v="750"/>
    <b v="0"/>
    <s v="JAN"/>
    <n v="2030"/>
    <s v="ATIVO"/>
    <s v="18075"/>
    <n v="35001"/>
    <s v="CIRION"/>
    <n v="0"/>
    <s v="-"/>
  </r>
  <r>
    <x v="957"/>
    <s v="STRADA"/>
    <s v="UTILITARIO"/>
    <n v="2024"/>
    <s v="LOCALIZA"/>
    <s v="SP"/>
    <s v="SUDESTE"/>
    <x v="780"/>
    <x v="41"/>
    <s v="R$ 2.400,00"/>
    <n v="1838.98"/>
    <n v="2153.2799999999997"/>
    <n v="985"/>
    <m/>
    <s v="23/07/2027"/>
    <s v="EM DIAS"/>
    <n v="2553.02"/>
    <b v="0"/>
    <s v="JUL"/>
    <n v="2027"/>
    <s v="ATIVO"/>
    <s v="11021"/>
    <n v="35001"/>
    <s v="VIVO"/>
    <n v="4977.26"/>
    <n v="1569.1399999999999"/>
  </r>
  <r>
    <x v="958"/>
    <s v="STRADA"/>
    <s v="UTILITARIO"/>
    <n v="2024"/>
    <s v="LOCALIZA"/>
    <s v="SP"/>
    <s v="SUDESTE"/>
    <x v="434"/>
    <x v="10"/>
    <s v="R$ 2.400,00"/>
    <n v="2333.9899999999998"/>
    <n v="2124.98"/>
    <n v="930"/>
    <m/>
    <s v="07/05/2027"/>
    <s v="EM DIAS"/>
    <n v="2556.56"/>
    <b v="0"/>
    <s v="MAI"/>
    <n v="2027"/>
    <s v="MANUTENÇÃO"/>
    <s v="99628"/>
    <n v="35001"/>
    <s v="ADMINISTRATIVO"/>
    <n v="5388.9699999999993"/>
    <n v="1527.49"/>
  </r>
  <r>
    <x v="959"/>
    <s v="MOBI"/>
    <s v="LEVE"/>
    <n v="2024"/>
    <s v="LOCALIZA"/>
    <s v="SP"/>
    <s v="SUDESTE"/>
    <x v="781"/>
    <x v="57"/>
    <s v="R$ 1.808,86"/>
    <n v="970.92000000000007"/>
    <n v="1388.96"/>
    <n v="710"/>
    <m/>
    <s v="09/01/2027"/>
    <s v="EM DIAS"/>
    <n v="1808.86"/>
    <b v="0"/>
    <s v="JAN"/>
    <n v="2027"/>
    <s v="ATIVO"/>
    <s v="11011"/>
    <n v="35001"/>
    <s v="VIVO"/>
    <n v="3069.88"/>
    <n v="1049.48"/>
  </r>
  <r>
    <x v="960"/>
    <s v="MOBI"/>
    <s v="LEVE"/>
    <n v="2024"/>
    <s v="LOCALIZA"/>
    <s v="SP"/>
    <s v="SUDESTE"/>
    <x v="782"/>
    <x v="90"/>
    <s v="R$ 1.808,86"/>
    <n v="100"/>
    <n v="0"/>
    <n v="0"/>
    <m/>
    <s v="05/01/2027"/>
    <s v="EM DIAS"/>
    <n v="1808.86"/>
    <b v="0"/>
    <s v="JAN"/>
    <n v="2027"/>
    <s v="ATIVO"/>
    <s v="11015"/>
    <n v="35001"/>
    <s v="VIVO"/>
    <n v="100"/>
    <n v="0"/>
  </r>
  <r>
    <x v="961"/>
    <s v="STRADA"/>
    <s v="UTILITARIO"/>
    <n v="2024"/>
    <s v="LOCALIZA"/>
    <s v="PR"/>
    <s v="SUL"/>
    <x v="783"/>
    <x v="7"/>
    <s v="R$ 2.400,00"/>
    <n v="935.53"/>
    <n v="1134.53"/>
    <n v="700.54"/>
    <m/>
    <s v="06/05/2027"/>
    <s v="EM DIAS"/>
    <n v="2556.56"/>
    <b v="0"/>
    <s v="MAI"/>
    <n v="2027"/>
    <s v="ATIVO"/>
    <s v="12081"/>
    <n v="26002"/>
    <s v="TIM MOVEL"/>
    <n v="2770.6"/>
    <n v="917.53499999999997"/>
  </r>
  <r>
    <x v="962"/>
    <s v="STRADA"/>
    <s v="UTILITARIO"/>
    <n v="2024"/>
    <s v="LOCALIZA"/>
    <s v="SC"/>
    <s v="SUL"/>
    <x v="784"/>
    <x v="1"/>
    <s v="R$ 2.400,00"/>
    <n v="3010.7"/>
    <n v="2802.66"/>
    <n v="1586.3"/>
    <m/>
    <s v="07/05/2027"/>
    <s v="EM DIAS"/>
    <n v="2556.56"/>
    <b v="0"/>
    <s v="MAI"/>
    <n v="2027"/>
    <s v="ATIVO"/>
    <s v="12081"/>
    <n v="34002"/>
    <s v="TIM MOVEL"/>
    <n v="7399.66"/>
    <n v="2194.48"/>
  </r>
  <r>
    <x v="963"/>
    <s v="FIORINO"/>
    <s v="UTILITARIO"/>
    <n v="2024"/>
    <s v="LOCALIZA"/>
    <s v="SP"/>
    <s v="SUDESTE"/>
    <x v="785"/>
    <x v="81"/>
    <s v="R$ 2.552,97"/>
    <n v="1383.71"/>
    <n v="1692.29"/>
    <n v="548.64"/>
    <m/>
    <s v="27/03/2027"/>
    <s v="EM DIAS"/>
    <n v="2552.9699999999998"/>
    <b v="0"/>
    <s v="MAR"/>
    <n v="2027"/>
    <s v="ATIVO"/>
    <s v="11021"/>
    <n v="35001"/>
    <s v="VIVO"/>
    <n v="3624.64"/>
    <n v="1120.4649999999999"/>
  </r>
  <r>
    <x v="964"/>
    <s v="MOBI"/>
    <s v="LEVE"/>
    <n v="2024"/>
    <s v="LOCALIZA"/>
    <s v="SP"/>
    <s v="SUDESTE"/>
    <x v="786"/>
    <x v="57"/>
    <s v="R$ 1.808,86"/>
    <n v="906.84999999999991"/>
    <n v="754.07999999999993"/>
    <n v="551.52"/>
    <m/>
    <s v="19/01/2027"/>
    <s v="EM DIAS"/>
    <n v="1808.86"/>
    <b v="0"/>
    <s v="JAN"/>
    <n v="2027"/>
    <s v="ATIVO"/>
    <s v="11011"/>
    <n v="35001"/>
    <s v="VIVO"/>
    <n v="2212.4499999999998"/>
    <n v="652.79999999999995"/>
  </r>
  <r>
    <x v="965"/>
    <s v="HB20"/>
    <s v="LEVE"/>
    <n v="2024"/>
    <s v="LOCALIZA"/>
    <s v="GO"/>
    <s v="CENTRO OESTE"/>
    <x v="787"/>
    <x v="9"/>
    <s v="R$ 1.883,68"/>
    <n v="1947.0400000000002"/>
    <n v="1942.75"/>
    <n v="1237.93"/>
    <m/>
    <s v="20/03/2027"/>
    <s v="EM DIAS"/>
    <n v="1883.68"/>
    <b v="0"/>
    <s v="MAR"/>
    <n v="2027"/>
    <s v="ATIVO"/>
    <s v="11025"/>
    <n v="19093"/>
    <s v="VIVO"/>
    <n v="5127.72"/>
    <n v="1590.3400000000001"/>
  </r>
  <r>
    <x v="966"/>
    <s v="MOBI"/>
    <s v="LEVE"/>
    <n v="2024"/>
    <s v="LOCALIZA"/>
    <s v="SP"/>
    <s v="SUDESTE"/>
    <x v="788"/>
    <x v="57"/>
    <s v="R$ 1.813,20"/>
    <n v="1133.1599999999999"/>
    <n v="1848.93"/>
    <n v="684.99"/>
    <m/>
    <s v="05/01/2027"/>
    <s v="EM DIAS"/>
    <n v="1813.2"/>
    <b v="0"/>
    <s v="JAN"/>
    <n v="2027"/>
    <s v="ATIVO"/>
    <s v="14011"/>
    <n v="35001"/>
    <s v="I-SYSTEMS"/>
    <n v="3667.08"/>
    <n v="1266.96"/>
  </r>
  <r>
    <x v="967"/>
    <s v="HB20"/>
    <s v="LEVE"/>
    <n v="2024"/>
    <s v="LOCALIZA"/>
    <s v="PR"/>
    <s v="SUL"/>
    <x v="789"/>
    <x v="32"/>
    <s v="R$ 1.883,68"/>
    <n v="1355.71"/>
    <n v="943.39"/>
    <n v="132.85"/>
    <m/>
    <s v="12/03/2027"/>
    <s v="EM DIAS"/>
    <n v="1883.68"/>
    <b v="0"/>
    <s v="MAR"/>
    <n v="2027"/>
    <s v="ATIVO"/>
    <s v="12085"/>
    <n v="26002"/>
    <s v="TIM MOVEL"/>
    <n v="2431.9499999999998"/>
    <n v="538.12"/>
  </r>
  <r>
    <x v="968"/>
    <s v="MOBI"/>
    <s v="LEVE"/>
    <n v="2024"/>
    <s v="LOCALIZA"/>
    <s v="SP"/>
    <s v="SUDESTE"/>
    <x v="790"/>
    <x v="57"/>
    <s v="R$ 1.813,20"/>
    <n v="1113.25"/>
    <n v="1235"/>
    <n v="490"/>
    <m/>
    <s v="09/01/2027"/>
    <s v="EM DIAS"/>
    <n v="1813.2"/>
    <b v="0"/>
    <s v="JAN"/>
    <n v="2027"/>
    <s v="ATIVO"/>
    <s v="14011"/>
    <n v="35001"/>
    <s v="I-SYSTEMS"/>
    <n v="2838.25"/>
    <n v="862.5"/>
  </r>
  <r>
    <x v="969"/>
    <s v="STRADA"/>
    <s v="UTILITARIO"/>
    <n v="2024"/>
    <s v="LOCALIZA"/>
    <s v="RS"/>
    <s v="SUL"/>
    <x v="631"/>
    <x v="10"/>
    <s v="R$ 2.330,45"/>
    <s v=""/>
    <s v=""/>
    <s v=""/>
    <m/>
    <s v="28/03/2027"/>
    <s v="EM DIAS"/>
    <n v="2330.4499999999998"/>
    <b v="0"/>
    <s v="MAR"/>
    <n v="2027"/>
    <s v="SINISTRO (CULPABILIDADE DO CONDUTOR)"/>
    <s v="11011"/>
    <n v="35001"/>
    <s v="VIVO"/>
    <n v="0"/>
    <s v="-"/>
  </r>
  <r>
    <x v="970"/>
    <s v="SAVEIRO"/>
    <s v="UTILITARIO"/>
    <n v="2024"/>
    <s v="LOCALIZA"/>
    <s v="SC"/>
    <s v="SUL"/>
    <x v="791"/>
    <x v="2"/>
    <s v="R$ 2.557,01"/>
    <n v="1540"/>
    <n v="3047.4300000000003"/>
    <n v="1728.8"/>
    <m/>
    <s v="05/04/2027"/>
    <s v="EM DIAS"/>
    <n v="2557.0100000000002"/>
    <b v="0"/>
    <s v="ABR"/>
    <n v="2027"/>
    <s v="ATIVO"/>
    <s v="12081"/>
    <n v="34002"/>
    <s v="TIM MOVEL"/>
    <n v="6316.2300000000005"/>
    <n v="2388.1150000000002"/>
  </r>
  <r>
    <x v="971"/>
    <s v="X60"/>
    <s v="SUV"/>
    <n v="2016"/>
    <s v="PARTICULAR"/>
    <s v="SC"/>
    <s v="SUL"/>
    <x v="792"/>
    <x v="18"/>
    <s v="R$ 1.561,29"/>
    <n v="469.36"/>
    <n v="516.59"/>
    <n v="595.14"/>
    <m/>
    <s v="01/01/2030"/>
    <s v="EM DIAS"/>
    <n v="1561.29"/>
    <b v="0"/>
    <s v="JAN"/>
    <n v="2030"/>
    <s v="ATIVO"/>
    <s v="12085"/>
    <n v="34089"/>
    <s v="TIM MOVEL"/>
    <n v="1581.0900000000001"/>
    <n v="555.86500000000001"/>
  </r>
  <r>
    <x v="972"/>
    <s v="FIORINO"/>
    <s v="UTILITARIO"/>
    <n v="2024"/>
    <s v="LOCALIZA"/>
    <s v="SC"/>
    <s v="SUL"/>
    <x v="793"/>
    <x v="10"/>
    <s v="R$ 2.866,27"/>
    <n v="1314.8899999999999"/>
    <n v="192.46"/>
    <n v="0"/>
    <m/>
    <s v="21/08/2026"/>
    <s v="EM DIAS"/>
    <n v="3019.64"/>
    <b v="0"/>
    <s v="AGO"/>
    <n v="2026"/>
    <s v="SINISTRO"/>
    <s v="99628"/>
    <n v="34001"/>
    <s v="ADMINISTRATIVO"/>
    <n v="1507.35"/>
    <n v="96.23"/>
  </r>
  <r>
    <x v="973"/>
    <s v="STRADA"/>
    <s v="UTILITARIO"/>
    <n v="2020"/>
    <s v="PARTICULAR"/>
    <s v="SC"/>
    <s v="SUL"/>
    <x v="794"/>
    <x v="11"/>
    <s v="R$ 1.561,29"/>
    <n v="1797.65"/>
    <n v="1832.1"/>
    <n v="1131.8700000000001"/>
    <m/>
    <s v="01/01/2030"/>
    <s v="EM DIAS"/>
    <n v="1561.29"/>
    <b v="0"/>
    <s v="JAN"/>
    <n v="2030"/>
    <s v="ATIVO"/>
    <s v="12081"/>
    <n v="34137"/>
    <s v="TIM MOVEL"/>
    <n v="4761.62"/>
    <n v="1481.9850000000001"/>
  </r>
  <r>
    <x v="974"/>
    <s v="OROCH"/>
    <s v="UTILITARIO"/>
    <n v="2018"/>
    <s v="PARTICULAR"/>
    <s v="SC"/>
    <s v="SUL"/>
    <x v="795"/>
    <x v="13"/>
    <s v="R$ 2.700,00"/>
    <n v="1080.6299999999999"/>
    <n v="2153.6600000000003"/>
    <n v="779.53000000000009"/>
    <m/>
    <s v="01/01/2030"/>
    <s v="EM DIAS"/>
    <n v="2700"/>
    <b v="0"/>
    <s v="JAN"/>
    <n v="2030"/>
    <s v="ATIVO"/>
    <s v="12081"/>
    <n v="34002"/>
    <s v="TIM MOVEL"/>
    <n v="4013.82"/>
    <n v="1466.5950000000003"/>
  </r>
  <r>
    <x v="975"/>
    <s v="MOBI"/>
    <s v="LEVE"/>
    <n v="2023"/>
    <s v="LOCALIZA"/>
    <s v="SC"/>
    <s v="SUL"/>
    <x v="796"/>
    <x v="4"/>
    <s v="R$ 1.859,83"/>
    <n v="653.59"/>
    <n v="1459.25"/>
    <n v="453.88"/>
    <m/>
    <s v="09/02/2026"/>
    <s v="VENCIDO"/>
    <n v="1859.83"/>
    <b v="0"/>
    <s v="FEV"/>
    <n v="2026"/>
    <s v="ATIVO"/>
    <s v="12081"/>
    <n v="34029"/>
    <s v="TIM MOVEL"/>
    <n v="2566.7200000000003"/>
    <n v="956.56500000000005"/>
  </r>
  <r>
    <x v="976"/>
    <s v="STRADA"/>
    <s v="UTILITARIO"/>
    <n v="2016"/>
    <s v="PARTICULAR"/>
    <s v="SC"/>
    <s v="SUL"/>
    <x v="797"/>
    <x v="7"/>
    <s v="R$ 1.561,29"/>
    <s v=""/>
    <s v=""/>
    <s v=""/>
    <m/>
    <s v="01/01/2030"/>
    <s v="EM DIAS"/>
    <n v="1561.29"/>
    <b v="0"/>
    <s v="JAN"/>
    <n v="2030"/>
    <s v="ATIVO"/>
    <s v="12081"/>
    <n v="34089"/>
    <s v="TIM MOVEL"/>
    <n v="0"/>
    <s v="-"/>
  </r>
  <r>
    <x v="977"/>
    <s v="COBALT"/>
    <s v="LEVE"/>
    <n v="2015"/>
    <s v="PARTICULAR"/>
    <s v="SC"/>
    <s v="SUL"/>
    <x v="798"/>
    <x v="32"/>
    <s v="R$ 972,00"/>
    <n v="1060"/>
    <n v="1651.51"/>
    <n v="541"/>
    <m/>
    <s v="01/01/2030"/>
    <s v="EM DIAS"/>
    <n v="972"/>
    <b v="0"/>
    <s v="JAN"/>
    <n v="2030"/>
    <s v="ATIVO"/>
    <s v="12085"/>
    <n v="34002"/>
    <s v="TIM MOVEL"/>
    <n v="3252.51"/>
    <n v="1096.2550000000001"/>
  </r>
  <r>
    <x v="978"/>
    <s v="SAVEIRO"/>
    <s v="UTILITARIO"/>
    <n v="2021"/>
    <s v="PARTICULAR"/>
    <s v="SC"/>
    <s v="SUL"/>
    <x v="799"/>
    <x v="7"/>
    <s v="R$ 1.561,29"/>
    <n v="1047.29"/>
    <n v="1153.5"/>
    <n v="1242.47"/>
    <m/>
    <s v="01/01/2030"/>
    <s v="EM DIAS"/>
    <n v="1561.29"/>
    <b v="0"/>
    <s v="JAN"/>
    <n v="2030"/>
    <s v="ATIVO"/>
    <s v="12081"/>
    <n v="34068"/>
    <s v="TIM MOVEL"/>
    <n v="3443.26"/>
    <n v="1197.9850000000001"/>
  </r>
  <r>
    <x v="979"/>
    <s v="S10"/>
    <s v="4X4"/>
    <n v="2023"/>
    <s v="LOCALIZA"/>
    <s v="SC"/>
    <s v="SUL"/>
    <x v="52"/>
    <x v="10"/>
    <s v="R$ 6.568,38"/>
    <n v="3366.09"/>
    <n v="2819.2299999999996"/>
    <n v="450"/>
    <m/>
    <s v="12/06/2026"/>
    <s v="ATENÇÃO"/>
    <n v="6568.38"/>
    <b v="0"/>
    <s v="JUN"/>
    <n v="2026"/>
    <s v="MANUTENÇÃO"/>
    <s v="12081"/>
    <n v="34002"/>
    <s v="TIM MOVEL"/>
    <n v="6635.32"/>
    <n v="1634.6149999999998"/>
  </r>
  <r>
    <x v="980"/>
    <s v="S10"/>
    <s v="4X4"/>
    <n v="2024"/>
    <s v="LOCALIZA"/>
    <s v="SC"/>
    <s v="SUL"/>
    <x v="52"/>
    <x v="10"/>
    <s v="R$ 6.369,70"/>
    <n v="0"/>
    <n v="0"/>
    <n v="2136.71"/>
    <m/>
    <s v="27/03/2027"/>
    <s v="EM DIAS"/>
    <n v="6369.7"/>
    <b v="0"/>
    <s v="MAR"/>
    <n v="2027"/>
    <s v="ATIVO"/>
    <s v="12081"/>
    <n v="34002"/>
    <s v="TIM MOVEL"/>
    <n v="2136.71"/>
    <n v="1068.355"/>
  </r>
  <r>
    <x v="981"/>
    <s v="S10"/>
    <s v="4X4"/>
    <n v="2023"/>
    <s v="LOCALIZA"/>
    <s v="SC"/>
    <s v="SUL"/>
    <x v="52"/>
    <x v="10"/>
    <s v="R$ 6.568,38"/>
    <n v="1066.3599999999999"/>
    <n v="1499.6"/>
    <n v="1144.6300000000001"/>
    <m/>
    <s v="21/06/2026"/>
    <s v="ATENÇÃO"/>
    <n v="6568.38"/>
    <b v="0"/>
    <s v="JUN"/>
    <n v="2026"/>
    <s v="ATIVO"/>
    <s v="12081"/>
    <n v="34002"/>
    <s v="TIM MOVEL"/>
    <n v="3710.59"/>
    <n v="1322.115"/>
  </r>
  <r>
    <x v="982"/>
    <s v="S10"/>
    <s v="4X4"/>
    <n v="2023"/>
    <s v="LOCALIZA"/>
    <s v="SC"/>
    <s v="SUL"/>
    <x v="52"/>
    <x v="10"/>
    <s v="R$ 6.596,16"/>
    <n v="4687.0300000000007"/>
    <n v="4211.6100000000006"/>
    <n v="2035.69"/>
    <m/>
    <s v="27/03/2026"/>
    <s v="VENCIDO"/>
    <n v="6596.16"/>
    <b v="0"/>
    <s v="MAR"/>
    <n v="2026"/>
    <s v="ATIVO"/>
    <s v="12081"/>
    <n v="34002"/>
    <s v="TIM MOVEL"/>
    <n v="10934.330000000002"/>
    <n v="3123.6500000000005"/>
  </r>
  <r>
    <x v="983"/>
    <s v="MOBI"/>
    <s v="LEVE"/>
    <n v="2025"/>
    <s v="LOCALIZA"/>
    <s v="MT"/>
    <s v="CENTRO OESTE"/>
    <x v="697"/>
    <x v="10"/>
    <s v="R$ 1.730,00"/>
    <s v=""/>
    <s v=""/>
    <s v=""/>
    <m/>
    <s v="06/06/2028"/>
    <s v="EM DIAS"/>
    <n v="1832.6"/>
    <b v="0"/>
    <s v="JUN"/>
    <n v="2028"/>
    <s v="ATIVO"/>
    <s v="11031"/>
    <n v="21112"/>
    <s v="VIVO"/>
    <n v="0"/>
    <s v="-"/>
  </r>
  <r>
    <x v="984"/>
    <s v="AMAROK"/>
    <s v="4X4"/>
    <n v="2012"/>
    <s v="PARTICULAR"/>
    <s v="RS"/>
    <s v="SUL"/>
    <x v="800"/>
    <x v="11"/>
    <s v="R$ 2.791,80"/>
    <n v="2070.83"/>
    <n v="1960.31"/>
    <n v="295.25"/>
    <m/>
    <s v="01/01/2030"/>
    <s v="EM DIAS"/>
    <n v="2791.8"/>
    <b v="0"/>
    <s v="JAN"/>
    <n v="2030"/>
    <s v="ATIVO"/>
    <s v="12081"/>
    <n v="31348"/>
    <s v="TIM MOVEL"/>
    <n v="4326.3899999999994"/>
    <n v="1127.78"/>
  </r>
  <r>
    <x v="985"/>
    <s v="TORO"/>
    <s v="4X4"/>
    <n v="2021"/>
    <s v="PARTICULAR"/>
    <s v="RS"/>
    <s v="SUL"/>
    <x v="801"/>
    <x v="11"/>
    <s v="R$ 1.629,29"/>
    <n v="945.31"/>
    <n v="1008.21"/>
    <n v="946.3599999999999"/>
    <m/>
    <s v="01/01/2030"/>
    <s v="EM DIAS"/>
    <n v="1629.29"/>
    <b v="0"/>
    <s v="JAN"/>
    <n v="2030"/>
    <s v="ATIVO"/>
    <s v="12081"/>
    <n v="31339"/>
    <s v="TIM MOVEL"/>
    <n v="2899.88"/>
    <n v="977.28499999999997"/>
  </r>
  <r>
    <x v="986"/>
    <s v="SAVEIRO"/>
    <s v="UTILITARIO"/>
    <n v="2014"/>
    <s v="PARTICULAR"/>
    <s v="RS"/>
    <s v="SUL"/>
    <x v="802"/>
    <x v="4"/>
    <s v="R$ 1.629,29"/>
    <n v="1743.4"/>
    <n v="1688.29"/>
    <n v="1119.94"/>
    <m/>
    <s v="01/01/2030"/>
    <s v="EM DIAS"/>
    <n v="1629.29"/>
    <b v="0"/>
    <s v="JAN"/>
    <n v="2030"/>
    <s v="ATIVO"/>
    <s v="12081"/>
    <n v="31001"/>
    <s v="TIM MOVEL"/>
    <n v="4551.63"/>
    <n v="1404.115"/>
  </r>
  <r>
    <x v="987"/>
    <s v="OROCH"/>
    <s v="UTILITARIO"/>
    <n v="2018"/>
    <s v="PARTICULAR"/>
    <s v="RS"/>
    <s v="SUL"/>
    <x v="803"/>
    <x v="4"/>
    <s v="R$ 1.629,29"/>
    <n v="1832.32"/>
    <n v="1984.3799999999999"/>
    <n v="1155.21"/>
    <m/>
    <s v="01/01/2030"/>
    <s v="EM DIAS"/>
    <n v="1629.29"/>
    <b v="0"/>
    <s v="JAN"/>
    <n v="2030"/>
    <s v="ATIVO"/>
    <s v="12081"/>
    <n v="31088"/>
    <s v="TIM MOVEL"/>
    <n v="4971.91"/>
    <n v="1569.7950000000001"/>
  </r>
  <r>
    <x v="988"/>
    <s v="S10"/>
    <s v="4X4"/>
    <n v="2023"/>
    <s v="LOCALIZA"/>
    <s v="RS"/>
    <s v="SUL"/>
    <x v="804"/>
    <x v="1"/>
    <s v="R$ 6.468,10"/>
    <n v="3251.79"/>
    <n v="3552.4900000000002"/>
    <n v="1474.68"/>
    <m/>
    <s v="24/01/2026"/>
    <s v="VENCIDO"/>
    <n v="6468.1"/>
    <b v="0"/>
    <s v="JAN"/>
    <n v="2026"/>
    <s v="ATIVO"/>
    <s v="12081"/>
    <n v="31288"/>
    <s v="TIM MOVEL"/>
    <n v="8278.9600000000009"/>
    <n v="2513.585"/>
  </r>
  <r>
    <x v="989"/>
    <s v="S10"/>
    <s v="4X4"/>
    <n v="2023"/>
    <s v="LOCALIZA"/>
    <s v="RS"/>
    <s v="SUL"/>
    <x v="805"/>
    <x v="10"/>
    <s v="R$ 6.596,16"/>
    <n v="1706.92"/>
    <n v="2970.5699999999997"/>
    <n v="1081.04"/>
    <m/>
    <s v="27/03/2026"/>
    <s v="VENCIDO"/>
    <n v="6596.16"/>
    <b v="0"/>
    <s v="MAR"/>
    <n v="2026"/>
    <s v="ATIVO"/>
    <s v="12071"/>
    <n v="31001"/>
    <s v="TIM MOVEL"/>
    <n v="5758.53"/>
    <n v="2025.8049999999998"/>
  </r>
  <r>
    <x v="990"/>
    <s v="STRADA"/>
    <s v="UTILITARIO"/>
    <n v="2020"/>
    <s v="PARTICULAR"/>
    <s v="RS"/>
    <s v="SUL"/>
    <x v="806"/>
    <x v="13"/>
    <s v="R$ 1.629,29"/>
    <n v="1330"/>
    <n v="2349.9"/>
    <n v="1342.58"/>
    <m/>
    <s v="01/01/2030"/>
    <s v="EM DIAS"/>
    <n v="1629.29"/>
    <b v="0"/>
    <s v="JAN"/>
    <n v="2030"/>
    <s v="ATIVO"/>
    <s v="12081"/>
    <n v="31088"/>
    <s v="TIM MOVEL"/>
    <n v="5022.4799999999996"/>
    <n v="1846.24"/>
  </r>
  <r>
    <x v="991"/>
    <s v="STRADA"/>
    <s v="UTILITARIO"/>
    <n v="2014"/>
    <s v="PARTICULAR"/>
    <s v="RS"/>
    <s v="SUL"/>
    <x v="807"/>
    <x v="2"/>
    <s v="R$ 1.629,29"/>
    <n v="862.14"/>
    <n v="1856.78"/>
    <n v="1160.3800000000001"/>
    <m/>
    <s v="01/01/2030"/>
    <s v="EM DIAS"/>
    <n v="1629.29"/>
    <b v="0"/>
    <s v="JAN"/>
    <n v="2030"/>
    <s v="ATIVO"/>
    <s v="12081"/>
    <n v="31088"/>
    <s v="TIM MOVEL"/>
    <n v="3879.3"/>
    <n v="1508.58"/>
  </r>
  <r>
    <x v="992"/>
    <s v="S10"/>
    <s v="4X4"/>
    <n v="2023"/>
    <s v="LOCALIZA"/>
    <s v="PR"/>
    <s v="SUL"/>
    <x v="808"/>
    <x v="16"/>
    <s v="R$ 6.568,38"/>
    <n v="3456.37"/>
    <n v="4193.5200000000004"/>
    <n v="1614.97"/>
    <m/>
    <s v="12/06/2026"/>
    <s v="ATENÇÃO"/>
    <n v="6568.38"/>
    <b v="0"/>
    <s v="JUN"/>
    <n v="2026"/>
    <s v="ATIVO"/>
    <s v="12081"/>
    <n v="26257"/>
    <s v="TIM MOVEL"/>
    <n v="9264.86"/>
    <n v="2904.2450000000003"/>
  </r>
  <r>
    <x v="993"/>
    <s v="S10"/>
    <s v="4X4"/>
    <n v="2023"/>
    <s v="LOCALIZA"/>
    <s v="RS"/>
    <s v="SUL"/>
    <x v="23"/>
    <x v="10"/>
    <s v="R$ 6.468,10"/>
    <s v=""/>
    <s v=""/>
    <s v=""/>
    <m/>
    <s v="06/01/2026"/>
    <s v="VENCIDO"/>
    <n v="6468.1"/>
    <b v="0"/>
    <s v="JAN"/>
    <n v="2026"/>
    <s v="MANUTENÇÃO"/>
    <s v="12081"/>
    <n v="31001"/>
    <s v="TIM MOVEL"/>
    <n v="0"/>
    <s v="-"/>
  </r>
  <r>
    <x v="994"/>
    <s v="FRONTIER"/>
    <s v="4X4"/>
    <n v="2014"/>
    <s v="PARTICULAR"/>
    <s v="RS"/>
    <s v="SUL"/>
    <x v="809"/>
    <x v="7"/>
    <s v="R$ 2.791,80"/>
    <n v="589.21"/>
    <n v="1618.98"/>
    <n v="324.06"/>
    <m/>
    <s v="01/01/2030"/>
    <s v="EM DIAS"/>
    <n v="2791.8"/>
    <b v="0"/>
    <s v="JAN"/>
    <n v="2030"/>
    <s v="ATIVO"/>
    <s v="12081"/>
    <n v="31340"/>
    <s v="TIM MOVEL"/>
    <n v="2532.25"/>
    <n v="971.52"/>
  </r>
  <r>
    <x v="995"/>
    <s v="STRADA"/>
    <s v="UTILITARIO"/>
    <n v="2014"/>
    <s v="PARTICULAR"/>
    <s v="RS"/>
    <s v="SUL"/>
    <x v="810"/>
    <x v="18"/>
    <s v="R$ 1.629,29"/>
    <n v="0"/>
    <n v="1062.96"/>
    <n v="290"/>
    <m/>
    <s v="01/01/2030"/>
    <s v="EM DIAS"/>
    <n v="1629.29"/>
    <b v="0"/>
    <s v="JAN"/>
    <n v="2030"/>
    <s v="ATIVO"/>
    <s v="12085"/>
    <n v="31271"/>
    <s v="TIM MOVEL"/>
    <n v="1352.96"/>
    <n v="676.48"/>
  </r>
  <r>
    <x v="996"/>
    <s v="SAVEIRO"/>
    <s v="UTILITARIO"/>
    <n v="2017"/>
    <s v="PARTICULAR"/>
    <s v="RS"/>
    <s v="SUL"/>
    <x v="811"/>
    <x v="11"/>
    <s v="R$ 1.629,29"/>
    <n v="287.66000000000003"/>
    <n v="571.52"/>
    <n v="0"/>
    <m/>
    <s v="01/01/2030"/>
    <s v="EM DIAS"/>
    <n v="1629.29"/>
    <b v="0"/>
    <s v="JAN"/>
    <n v="2030"/>
    <s v="ATIVO"/>
    <s v="12081"/>
    <n v="31278"/>
    <s v="TIM MOVEL"/>
    <n v="859.18000000000006"/>
    <n v="285.76"/>
  </r>
  <r>
    <x v="997"/>
    <s v="SAVEIRO"/>
    <s v="UTILITARIO"/>
    <n v="2012"/>
    <s v="PARTICULAR"/>
    <s v="RS"/>
    <s v="SUL"/>
    <x v="812"/>
    <x v="4"/>
    <s v="R$ 1.629,29"/>
    <n v="0"/>
    <n v="0"/>
    <n v="580"/>
    <m/>
    <s v="01/01/2030"/>
    <s v="EM DIAS"/>
    <n v="1629.29"/>
    <b v="0"/>
    <s v="JAN"/>
    <n v="2030"/>
    <s v="ATIVO"/>
    <s v="12081"/>
    <n v="31348"/>
    <s v="TIM MOVEL"/>
    <n v="580"/>
    <n v="290"/>
  </r>
  <r>
    <x v="998"/>
    <s v="TORO"/>
    <s v="4X4"/>
    <n v="2022"/>
    <s v="PARTICULAR"/>
    <s v="RS"/>
    <s v="SUL"/>
    <x v="813"/>
    <x v="7"/>
    <s v="R$ 2.791,80"/>
    <n v="1884.9599999999998"/>
    <n v="2100.86"/>
    <n v="1199.94"/>
    <m/>
    <s v="01/01/2030"/>
    <s v="EM DIAS"/>
    <n v="2791.8"/>
    <b v="0"/>
    <s v="JAN"/>
    <n v="2030"/>
    <s v="ATIVO"/>
    <s v="12081"/>
    <n v="31088"/>
    <s v="TIM MOVEL"/>
    <n v="5185.76"/>
    <n v="1650.4"/>
  </r>
  <r>
    <x v="999"/>
    <s v="MONTANA"/>
    <s v="UTILITARIO"/>
    <n v="2015"/>
    <s v="PARTICULAR"/>
    <s v="RS"/>
    <s v="SUL"/>
    <x v="814"/>
    <x v="16"/>
    <s v="R$ 1.629,29"/>
    <n v="1905.3"/>
    <n v="788.42000000000007"/>
    <n v="1396.53"/>
    <m/>
    <s v="01/01/2030"/>
    <s v="EM DIAS"/>
    <n v="1629.29"/>
    <b v="0"/>
    <s v="JAN"/>
    <n v="2030"/>
    <s v="ATIVO"/>
    <s v="12081"/>
    <n v="31278"/>
    <s v="TIM MOVEL"/>
    <n v="4090.25"/>
    <n v="1092.4749999999999"/>
  </r>
  <r>
    <x v="1000"/>
    <s v="SANDERO"/>
    <s v="LEVE"/>
    <n v="2014"/>
    <s v="PARTICULAR"/>
    <s v="RS"/>
    <s v="SUL"/>
    <x v="815"/>
    <x v="7"/>
    <s v="R$ 949,21"/>
    <n v="1153.68"/>
    <n v="1312.04"/>
    <n v="861.59"/>
    <m/>
    <s v="01/01/2030"/>
    <s v="EM DIAS"/>
    <n v="949.21"/>
    <b v="0"/>
    <s v="JAN"/>
    <n v="2030"/>
    <s v="ATIVO"/>
    <s v="12081"/>
    <n v="31001"/>
    <s v="TIM MOVEL"/>
    <n v="3327.3100000000004"/>
    <n v="1086.8150000000001"/>
  </r>
  <r>
    <x v="1001"/>
    <s v="TORO"/>
    <s v="4X4"/>
    <n v="2018"/>
    <s v="PARTICULAR"/>
    <s v="RS"/>
    <s v="SUL"/>
    <x v="816"/>
    <x v="4"/>
    <s v="R$ 1.629,29"/>
    <n v="2469.2199999999998"/>
    <n v="2281.0500000000002"/>
    <n v="1038.26"/>
    <m/>
    <s v="01/01/2030"/>
    <s v="EM DIAS"/>
    <n v="1629.29"/>
    <b v="0"/>
    <s v="JAN"/>
    <n v="2030"/>
    <s v="ATIVO"/>
    <s v="12081"/>
    <n v="31339"/>
    <s v="TIM MOVEL"/>
    <n v="5788.5300000000007"/>
    <n v="1659.6550000000002"/>
  </r>
  <r>
    <x v="1002"/>
    <s v="SAVEIRO"/>
    <s v="UTILITARIO"/>
    <n v="2023"/>
    <s v="COMPANHIA DAS AMERICAS"/>
    <s v="RS"/>
    <s v="SUL"/>
    <x v="817"/>
    <x v="12"/>
    <s v="R$ 2.462,14"/>
    <n v="1799.33"/>
    <n v="1638.5500000000002"/>
    <n v="1272.8"/>
    <m/>
    <s v="25/11/2025"/>
    <s v="VENCIDO"/>
    <n v="2462.14"/>
    <b v="0"/>
    <s v="NOV"/>
    <n v="2025"/>
    <s v="ATIVO"/>
    <s v="12071"/>
    <n v="31292"/>
    <s v="TIM MOVEL"/>
    <n v="4710.68"/>
    <n v="1455.6750000000002"/>
  </r>
  <r>
    <x v="1003"/>
    <s v="HILUX"/>
    <s v="4X4"/>
    <n v="2024"/>
    <s v="LOCALIZA"/>
    <s v="RS"/>
    <s v="SUL"/>
    <x v="818"/>
    <x v="4"/>
    <s v="R$ 5.672,00"/>
    <n v="3862.98"/>
    <n v="4509.1499999999996"/>
    <n v="2472.5899999999997"/>
    <m/>
    <s v="01/08/2027"/>
    <s v="EM DIAS"/>
    <n v="6015.62"/>
    <b v="0"/>
    <s v="AGO"/>
    <n v="2027"/>
    <s v="ATIVO"/>
    <s v="12081"/>
    <n v="31076"/>
    <s v="TIM MOVEL"/>
    <n v="10844.72"/>
    <n v="3490.87"/>
  </r>
  <r>
    <x v="1004"/>
    <s v="SAVEIRO"/>
    <s v="UTILITARIO"/>
    <n v="2023"/>
    <s v="COMPANHIA DAS AMERICAS"/>
    <s v="RS"/>
    <s v="SUL"/>
    <x v="819"/>
    <x v="56"/>
    <s v="R$ 2.449,14"/>
    <n v="1160"/>
    <n v="2798.5400000000004"/>
    <n v="1135.51"/>
    <m/>
    <s v="25/11/2025"/>
    <s v="VENCIDO"/>
    <n v="2449.14"/>
    <b v="0"/>
    <s v="NOV"/>
    <n v="2025"/>
    <s v="ATIVO"/>
    <s v="12071"/>
    <n v="31348"/>
    <s v="TIM MOVEL"/>
    <n v="5094.05"/>
    <n v="1967.0250000000001"/>
  </r>
  <r>
    <x v="1005"/>
    <s v="SAVEIRO"/>
    <s v="UTILITARIO"/>
    <n v="2023"/>
    <s v="COMPANHIA DAS AMERICAS"/>
    <s v="PR"/>
    <s v="SUL"/>
    <x v="634"/>
    <x v="10"/>
    <s v="R$ 2.462,14"/>
    <s v=""/>
    <s v=""/>
    <s v=""/>
    <m/>
    <s v="25/11/2025"/>
    <s v="VENCIDO"/>
    <n v="2462.14"/>
    <b v="0"/>
    <s v="NOV"/>
    <n v="2025"/>
    <s v="SINISTRO"/>
    <s v="99628"/>
    <n v="26001"/>
    <s v="ADMINISTRATIVO"/>
    <n v="0"/>
    <s v="-"/>
  </r>
  <r>
    <x v="1006"/>
    <s v="MOBI"/>
    <s v="LEVE"/>
    <n v="2023"/>
    <s v="LOCALIZA"/>
    <s v="PR"/>
    <s v="SUL"/>
    <x v="820"/>
    <x v="7"/>
    <s v="R$ 1.908,46"/>
    <n v="1405.21"/>
    <n v="1866.91"/>
    <n v="938.52"/>
    <m/>
    <s v="16/06/2026"/>
    <s v="ATENÇÃO"/>
    <n v="1908.46"/>
    <b v="0"/>
    <s v="JUN"/>
    <n v="2026"/>
    <s v="ATIVO"/>
    <s v="12081"/>
    <n v="26001"/>
    <s v="TIM MOVEL"/>
    <n v="4210.6399999999994"/>
    <n v="1402.7150000000001"/>
  </r>
  <r>
    <x v="1007"/>
    <s v="S10"/>
    <s v="4X4"/>
    <n v="2023"/>
    <s v="LOCALIZA"/>
    <s v="PR"/>
    <s v="SUL"/>
    <x v="821"/>
    <x v="7"/>
    <s v="R$ 6.596,16"/>
    <n v="2722.8900000000003"/>
    <n v="4282.8900000000003"/>
    <n v="2526.83"/>
    <m/>
    <s v="27/03/2026"/>
    <s v="VENCIDO"/>
    <n v="6596.16"/>
    <b v="0"/>
    <s v="MAR"/>
    <n v="2026"/>
    <s v="ATIVO"/>
    <s v="12081"/>
    <n v="26002"/>
    <s v="TIM MOVEL"/>
    <n v="9532.61"/>
    <n v="3404.86"/>
  </r>
  <r>
    <x v="1008"/>
    <s v="FIORINO"/>
    <s v="UTILITARIO"/>
    <n v="2024"/>
    <s v="LOCALIZA"/>
    <s v="PR"/>
    <s v="SUL"/>
    <x v="822"/>
    <x v="66"/>
    <s v="R$ 3.034,69"/>
    <n v="3104.91"/>
    <n v="2371.06"/>
    <n v="1611.7399999999998"/>
    <m/>
    <s v="19/04/2026"/>
    <s v="ATENÇÃO"/>
    <n v="3034.69"/>
    <b v="0"/>
    <s v="ABR"/>
    <n v="2026"/>
    <s v="ATIVO"/>
    <s v="12071"/>
    <n v="26001"/>
    <s v="TIM MOVEL"/>
    <n v="7087.7099999999991"/>
    <n v="1991.3999999999999"/>
  </r>
  <r>
    <x v="1009"/>
    <s v="SAVEIRO"/>
    <s v="UTILITARIO"/>
    <n v="2023"/>
    <s v="LOCALIZA"/>
    <s v="PR"/>
    <s v="SUL"/>
    <x v="823"/>
    <x v="10"/>
    <s v="R$ 2.530,49"/>
    <n v="590.89"/>
    <n v="2249.96"/>
    <n v="2338.9499999999998"/>
    <m/>
    <s v="07/12/2026"/>
    <s v="EM DIAS"/>
    <n v="2530.4899999999998"/>
    <b v="0"/>
    <s v="DEZ"/>
    <n v="2026"/>
    <s v="ATIVO"/>
    <s v="12085"/>
    <n v="26009"/>
    <s v="TIM MOVEL"/>
    <n v="5179.7999999999993"/>
    <n v="2294.4549999999999"/>
  </r>
  <r>
    <x v="1010"/>
    <s v="SAVEIRO"/>
    <s v="UTILITARIO"/>
    <n v="2023"/>
    <s v="COMPANHIA DAS AMERICAS"/>
    <s v="PR"/>
    <s v="SUL"/>
    <x v="824"/>
    <x v="4"/>
    <s v="R$ 2.450,92"/>
    <n v="1783.9099999999999"/>
    <n v="2633.13"/>
    <n v="1470.18"/>
    <m/>
    <s v="25/11/2025"/>
    <s v="VENCIDO"/>
    <n v="2450.92"/>
    <b v="0"/>
    <s v="NOV"/>
    <n v="2025"/>
    <s v="ATIVO"/>
    <s v="12081"/>
    <n v="26071"/>
    <s v="TIM MOVEL"/>
    <n v="5887.22"/>
    <n v="2051.6550000000002"/>
  </r>
  <r>
    <x v="1011"/>
    <s v="FIORINO"/>
    <s v="UTILITARIO"/>
    <n v="2024"/>
    <s v="LOCALIZA"/>
    <s v="PR"/>
    <s v="SUL"/>
    <x v="825"/>
    <x v="20"/>
    <s v="R$ 2.827,75"/>
    <n v="588.55000000000007"/>
    <n v="578.91999999999996"/>
    <n v="208.17"/>
    <m/>
    <s v="21/08/2026"/>
    <s v="EM DIAS"/>
    <n v="2979.09"/>
    <b v="0"/>
    <s v="AGO"/>
    <n v="2026"/>
    <s v="ATIVO"/>
    <s v="99568"/>
    <n v="26010"/>
    <s v="ADMINISTRATIVO"/>
    <n v="1375.64"/>
    <n v="393.54499999999996"/>
  </r>
  <r>
    <x v="1012"/>
    <s v="FIORINO"/>
    <s v="UTILITARIO"/>
    <n v="2024"/>
    <s v="LOCALIZA"/>
    <s v="SC"/>
    <s v="SUL"/>
    <x v="826"/>
    <x v="17"/>
    <s v="R$ 3.051,68"/>
    <n v="772.57"/>
    <n v="0"/>
    <n v="0"/>
    <m/>
    <s v="09/05/2026"/>
    <s v="ATENÇÃO"/>
    <n v="3051.68"/>
    <b v="0"/>
    <s v="MAI"/>
    <n v="2026"/>
    <s v="SINISTRO (CULPABILIDADE DO CONDUTOR)"/>
    <s v="12071"/>
    <n v="34001"/>
    <s v="TIM MOVEL"/>
    <n v="772.57"/>
    <n v="0"/>
  </r>
  <r>
    <x v="1013"/>
    <s v="SAVEIRO"/>
    <s v="UTILITARIO"/>
    <n v="2024"/>
    <s v="LOCALIZA"/>
    <s v="PR"/>
    <s v="SUL"/>
    <x v="827"/>
    <x v="3"/>
    <s v="R$ 2.517,89"/>
    <n v="608.22"/>
    <n v="2962.9"/>
    <n v="1338.17"/>
    <m/>
    <s v="08/03/2027"/>
    <s v="EM DIAS"/>
    <n v="2517.89"/>
    <b v="0"/>
    <s v="MAR"/>
    <n v="2027"/>
    <s v="ATIVO"/>
    <s v="12081"/>
    <n v="26259"/>
    <s v="TIM MOVEL"/>
    <n v="4909.29"/>
    <n v="2150.5349999999999"/>
  </r>
  <r>
    <x v="1014"/>
    <s v="SAVEIRO"/>
    <s v="UTILITARIO"/>
    <n v="2023"/>
    <s v="COMPANHIA DAS AMERICAS"/>
    <s v="PR"/>
    <s v="SUL"/>
    <x v="828"/>
    <x v="1"/>
    <s v="R$ 2.462,14"/>
    <n v="1950.04"/>
    <n v="2004.49"/>
    <n v="905.18000000000006"/>
    <m/>
    <s v="25/11/2025"/>
    <s v="VENCIDO"/>
    <n v="2462.14"/>
    <b v="0"/>
    <s v="NOV"/>
    <n v="2025"/>
    <s v="ATIVO"/>
    <s v="12081"/>
    <n v="26010"/>
    <s v="TIM MOVEL"/>
    <n v="4859.71"/>
    <n v="1454.835"/>
  </r>
  <r>
    <x v="1015"/>
    <s v="SAVEIRO"/>
    <s v="UTILITARIO"/>
    <n v="2023"/>
    <s v="COMPANHIA DAS AMERICAS"/>
    <s v="PR"/>
    <s v="SUL"/>
    <x v="829"/>
    <x v="4"/>
    <s v="R$ 2.450,92"/>
    <n v="738.99"/>
    <n v="2873.5399999999995"/>
    <n v="1375.51"/>
    <m/>
    <s v="25/11/2025"/>
    <s v="VENCIDO"/>
    <n v="2450.92"/>
    <b v="0"/>
    <s v="NOV"/>
    <n v="2025"/>
    <s v="ATIVO"/>
    <s v="12081"/>
    <n v="26010"/>
    <s v="TIM MOVEL"/>
    <n v="4988.04"/>
    <n v="2124.5249999999996"/>
  </r>
  <r>
    <x v="1016"/>
    <s v="SAVEIRO"/>
    <s v="UTILITARIO"/>
    <n v="2023"/>
    <s v="COMPANHIA DAS AMERICAS"/>
    <s v="PR"/>
    <s v="SUL"/>
    <x v="830"/>
    <x v="7"/>
    <s v="R$ 2.462,14"/>
    <n v="3782.6600000000003"/>
    <n v="3459.15"/>
    <n v="1395.52"/>
    <m/>
    <s v="25/11/2025"/>
    <s v="VENCIDO"/>
    <n v="2462.14"/>
    <b v="0"/>
    <s v="NOV"/>
    <n v="2025"/>
    <s v="ATIVO"/>
    <s v="12081"/>
    <n v="26259"/>
    <s v="TIM MOVEL"/>
    <n v="8637.33"/>
    <n v="2427.335"/>
  </r>
  <r>
    <x v="1017"/>
    <s v="S10"/>
    <s v="4X4"/>
    <n v="2023"/>
    <s v="LOCALIZA"/>
    <s v="PR"/>
    <s v="SUL"/>
    <x v="831"/>
    <x v="64"/>
    <s v="R$ 6.468,10"/>
    <n v="2927.2200000000003"/>
    <n v="3965.9099999999994"/>
    <n v="1984.7"/>
    <m/>
    <s v="05/01/2026"/>
    <s v="VENCIDO"/>
    <n v="6468.1"/>
    <b v="0"/>
    <s v="JAN"/>
    <n v="2026"/>
    <s v="ATIVO"/>
    <s v="12071"/>
    <n v="26003"/>
    <s v="TIM MOVEL"/>
    <n v="8877.83"/>
    <n v="2975.3049999999998"/>
  </r>
  <r>
    <x v="1018"/>
    <s v="SAVEIRO"/>
    <s v="UTILITARIO"/>
    <n v="2023"/>
    <s v="LOCALIZA"/>
    <s v="PR"/>
    <s v="SUL"/>
    <x v="832"/>
    <x v="20"/>
    <s v="R$ 2.516,38"/>
    <n v="1149.96"/>
    <n v="1753.91"/>
    <n v="930.91"/>
    <m/>
    <s v="29/10/2026"/>
    <s v="EM DIAS"/>
    <n v="2646.55"/>
    <b v="0"/>
    <s v="OUT"/>
    <n v="2026"/>
    <s v="ATIVO"/>
    <s v="99568"/>
    <n v="26001"/>
    <s v="ADMINISTRATIVO"/>
    <n v="3834.7799999999997"/>
    <n v="1342.41"/>
  </r>
  <r>
    <x v="1019"/>
    <s v="MASTER FURGAO"/>
    <s v="VAN"/>
    <n v="2024"/>
    <s v="LOCALIZA"/>
    <s v="PR"/>
    <s v="SUL"/>
    <x v="833"/>
    <x v="45"/>
    <s v="R$ 6.162,44"/>
    <n v="780"/>
    <n v="800"/>
    <n v="800"/>
    <m/>
    <s v="13/06/2026"/>
    <s v="ATENÇÃO"/>
    <n v="6162.44"/>
    <b v="0"/>
    <s v="JUN"/>
    <n v="2026"/>
    <s v="ATIVO"/>
    <s v="99568"/>
    <n v="26001"/>
    <s v="ADMINISTRATIVO"/>
    <n v="2380"/>
    <n v="800"/>
  </r>
  <r>
    <x v="1020"/>
    <s v="S10"/>
    <s v="4X4"/>
    <n v="2023"/>
    <s v="LOCALIZA"/>
    <s v="PR"/>
    <s v="SUL"/>
    <x v="61"/>
    <x v="10"/>
    <s v="R$ 6.468,10"/>
    <n v="0"/>
    <n v="0"/>
    <n v="0"/>
    <m/>
    <s v="05/01/2026"/>
    <s v="VENCIDO"/>
    <n v="6468.1"/>
    <b v="0"/>
    <s v="JAN"/>
    <n v="2026"/>
    <s v="SINISTRO"/>
    <s v="12081"/>
    <n v="26001"/>
    <s v="TIM MOVEL"/>
    <n v="0"/>
    <n v="0"/>
  </r>
  <r>
    <x v="1021"/>
    <s v="CLASSIC"/>
    <s v="LEVE"/>
    <n v="2015"/>
    <s v="PARTICULAR"/>
    <s v="PR"/>
    <s v="SUL"/>
    <x v="834"/>
    <x v="62"/>
    <s v="R$ 972,00"/>
    <n v="708.68000000000006"/>
    <n v="499.98"/>
    <n v="863.92"/>
    <m/>
    <s v="01/01/2030"/>
    <s v="EM DIAS"/>
    <n v="972"/>
    <b v="0"/>
    <s v="JAN"/>
    <n v="2030"/>
    <s v="ATIVO"/>
    <s v="12085"/>
    <n v="26001"/>
    <s v="TIM MOVEL"/>
    <n v="2072.58"/>
    <n v="681.95"/>
  </r>
  <r>
    <x v="1022"/>
    <s v="FIORINO"/>
    <s v="UTILITARIO"/>
    <n v="2024"/>
    <s v="LOCALIZA"/>
    <s v="PR"/>
    <s v="SUL"/>
    <x v="835"/>
    <x v="12"/>
    <s v="R$ 2.846,05"/>
    <n v="1969.67"/>
    <n v="2624.62"/>
    <n v="897.8"/>
    <m/>
    <s v="07/08/2026"/>
    <s v="EM DIAS"/>
    <n v="2998.36"/>
    <b v="0"/>
    <s v="AGO"/>
    <n v="2026"/>
    <s v="ATIVO"/>
    <s v="12071"/>
    <n v="26001"/>
    <s v="TIM MOVEL"/>
    <n v="5492.09"/>
    <n v="1761.21"/>
  </r>
  <r>
    <x v="1023"/>
    <s v="FIORINO"/>
    <s v="UTILITARIO"/>
    <n v="2021"/>
    <s v="PARTICULAR"/>
    <s v="PR"/>
    <s v="SUL"/>
    <x v="836"/>
    <x v="13"/>
    <s v="R$ 1.561,29"/>
    <n v="289.47000000000003"/>
    <n v="1863.61"/>
    <n v="825.51"/>
    <m/>
    <s v="01/01/2030"/>
    <s v="EM DIAS"/>
    <n v="1561.29"/>
    <b v="0"/>
    <s v="JAN"/>
    <n v="2030"/>
    <s v="ATIVO"/>
    <s v="12081"/>
    <n v="26001"/>
    <s v="TIM MOVEL"/>
    <n v="2978.59"/>
    <n v="1344.56"/>
  </r>
  <r>
    <x v="1024"/>
    <s v="PALIO"/>
    <s v="LEVE"/>
    <n v="2012"/>
    <s v="PARTICULAR"/>
    <s v="PR"/>
    <s v="SUL"/>
    <x v="837"/>
    <x v="16"/>
    <s v="R$ 918,00"/>
    <n v="1350.1599999999999"/>
    <n v="1695"/>
    <n v="822.39"/>
    <m/>
    <s v="01/01/2030"/>
    <s v="EM DIAS"/>
    <n v="918"/>
    <b v="0"/>
    <s v="JAN"/>
    <n v="2030"/>
    <s v="ATIVO"/>
    <s v="12081"/>
    <n v="26001"/>
    <s v="TIM MOVEL"/>
    <n v="3867.5499999999997"/>
    <n v="1258.6949999999999"/>
  </r>
  <r>
    <x v="1025"/>
    <s v="FIORINO"/>
    <s v="UTILITARIO"/>
    <n v="2024"/>
    <s v="LOCALIZA"/>
    <s v="PR"/>
    <s v="SUL"/>
    <x v="838"/>
    <x v="1"/>
    <s v="R$ 3.034,69"/>
    <n v="1778.58"/>
    <n v="3660.2000000000003"/>
    <n v="1827.6"/>
    <m/>
    <s v="19/04/2026"/>
    <s v="ATENÇÃO"/>
    <n v="3034.69"/>
    <b v="0"/>
    <s v="ABR"/>
    <n v="2026"/>
    <s v="ATIVO"/>
    <s v="12081"/>
    <n v="26009"/>
    <s v="TIM MOVEL"/>
    <n v="7266.380000000001"/>
    <n v="2743.9"/>
  </r>
  <r>
    <x v="1026"/>
    <s v="SAVEIRO"/>
    <s v="UTILITARIO"/>
    <n v="2024"/>
    <s v="LOCALIZA"/>
    <s v="PR"/>
    <s v="SUL"/>
    <x v="839"/>
    <x v="11"/>
    <s v="R$ 2.517,89"/>
    <n v="1437.6999999999998"/>
    <n v="660.54"/>
    <n v="486.21000000000004"/>
    <m/>
    <s v="12/03/2027"/>
    <s v="EM DIAS"/>
    <n v="2517.89"/>
    <b v="0"/>
    <s v="MAR"/>
    <n v="2027"/>
    <s v="ATIVO"/>
    <s v="12081"/>
    <n v="26001"/>
    <s v="TIM MOVEL"/>
    <n v="2584.4499999999998"/>
    <n v="573.375"/>
  </r>
  <r>
    <x v="1027"/>
    <s v="PRISMA"/>
    <s v="LEVE"/>
    <n v="2014"/>
    <s v="PARTICULAR"/>
    <s v="PR"/>
    <s v="SUL"/>
    <x v="840"/>
    <x v="32"/>
    <s v="R$ 972,00"/>
    <n v="183.84"/>
    <n v="587.63"/>
    <n v="405.46000000000004"/>
    <m/>
    <s v="01/01/2030"/>
    <s v="EM DIAS"/>
    <n v="972"/>
    <b v="0"/>
    <s v="JAN"/>
    <n v="2030"/>
    <s v="ATIVO"/>
    <s v="12085"/>
    <n v="26001"/>
    <s v="TIM MOVEL"/>
    <n v="1176.93"/>
    <n v="496.54500000000002"/>
  </r>
  <r>
    <x v="1028"/>
    <s v="S10"/>
    <s v="4X4"/>
    <n v="2023"/>
    <s v="LOCALIZA"/>
    <s v="PR"/>
    <s v="SUL"/>
    <x v="61"/>
    <x v="10"/>
    <s v="R$ 6.568,38"/>
    <n v="1350"/>
    <n v="3512.2300000000005"/>
    <n v="1259.99"/>
    <m/>
    <s v="23/06/2026"/>
    <s v="ATENÇÃO"/>
    <n v="6568.38"/>
    <b v="0"/>
    <s v="JUN"/>
    <n v="2026"/>
    <s v="ATIVO"/>
    <s v="12081"/>
    <n v="26001"/>
    <s v="TIM MOVEL"/>
    <n v="6122.22"/>
    <n v="2386.11"/>
  </r>
  <r>
    <x v="1029"/>
    <s v="FIORINO"/>
    <s v="UTILITARIO"/>
    <n v="2024"/>
    <s v="LOCALIZA"/>
    <s v="PR"/>
    <s v="SUL"/>
    <x v="841"/>
    <x v="56"/>
    <s v="R$ 3.029,85"/>
    <n v="2136.79"/>
    <n v="2831.67"/>
    <n v="996.61"/>
    <m/>
    <s v="16/06/2026"/>
    <s v="ATENÇÃO"/>
    <n v="3029.85"/>
    <b v="0"/>
    <s v="JUN"/>
    <n v="2026"/>
    <s v="ATIVO"/>
    <s v="12071"/>
    <n v="26001"/>
    <s v="TIM MOVEL"/>
    <n v="5965.07"/>
    <n v="1914.14"/>
  </r>
  <r>
    <x v="1030"/>
    <s v="IDEA"/>
    <s v="LEVE"/>
    <n v="2012"/>
    <s v="PARTICULAR"/>
    <s v="PR"/>
    <s v="SUL"/>
    <x v="842"/>
    <x v="7"/>
    <s v="R$ 918,00"/>
    <n v="469.2"/>
    <n v="1151.17"/>
    <n v="584.38000000000011"/>
    <m/>
    <s v="01/01/2030"/>
    <s v="EM DIAS"/>
    <n v="918"/>
    <b v="0"/>
    <s v="JAN"/>
    <n v="2030"/>
    <s v="ATIVO"/>
    <s v="12081"/>
    <n v="26001"/>
    <s v="TIM MOVEL"/>
    <n v="2204.75"/>
    <n v="867.77500000000009"/>
  </r>
  <r>
    <x v="1031"/>
    <s v="SAVEIRO"/>
    <s v="UTILITARIO"/>
    <n v="2024"/>
    <s v="LOCALIZA"/>
    <s v="PR"/>
    <s v="SUL"/>
    <x v="843"/>
    <x v="2"/>
    <s v="R$ 2.397,00"/>
    <n v="3986.6200000000008"/>
    <n v="4427.78"/>
    <n v="1733.65"/>
    <m/>
    <s v="13/05/2027"/>
    <s v="EM DIAS"/>
    <n v="2564.0700000000002"/>
    <b v="0"/>
    <s v="MAI"/>
    <n v="2027"/>
    <s v="ATIVO"/>
    <s v="12081"/>
    <n v="26003"/>
    <s v="TIM MOVEL"/>
    <n v="10148.050000000001"/>
    <n v="3080.7150000000001"/>
  </r>
  <r>
    <x v="1032"/>
    <s v="UNO"/>
    <s v="LEVE"/>
    <n v="2014"/>
    <s v="PARTICULAR"/>
    <s v="PR"/>
    <s v="SUL"/>
    <x v="844"/>
    <x v="28"/>
    <s v="R$ 972,00"/>
    <n v="560.03"/>
    <n v="896.31"/>
    <n v="603.99"/>
    <m/>
    <s v="01/01/2030"/>
    <s v="EM DIAS"/>
    <n v="972"/>
    <b v="0"/>
    <s v="JAN"/>
    <n v="2030"/>
    <s v="ATIVO"/>
    <s v="12075"/>
    <n v="26001"/>
    <s v="TIM"/>
    <n v="2060.33"/>
    <n v="750.15"/>
  </r>
  <r>
    <x v="1033"/>
    <s v="MOBI"/>
    <s v="LEVE"/>
    <n v="2023"/>
    <s v="LOCALIZA"/>
    <s v="SC"/>
    <s v="SUL"/>
    <x v="845"/>
    <x v="11"/>
    <s v="R$ 1.886,91"/>
    <n v="1960.16"/>
    <n v="1563.4599999999998"/>
    <n v="926.06"/>
    <m/>
    <s v="02/03/2026"/>
    <s v="VENCIDO"/>
    <n v="1886.91"/>
    <b v="0"/>
    <s v="MAR"/>
    <n v="2026"/>
    <s v="ATIVO"/>
    <s v="12081"/>
    <n v="34029"/>
    <s v="TIM MOVEL"/>
    <n v="4449.68"/>
    <n v="1244.7599999999998"/>
  </r>
  <r>
    <x v="1034"/>
    <s v="S10"/>
    <s v="4X4"/>
    <n v="2023"/>
    <s v="LOCALIZA"/>
    <s v="PR"/>
    <s v="SUL"/>
    <x v="846"/>
    <x v="66"/>
    <s v="R$ 6.568,38"/>
    <n v="3254.64"/>
    <n v="3238.2300000000005"/>
    <n v="2055.0700000000002"/>
    <m/>
    <s v="12/06/2026"/>
    <s v="ATENÇÃO"/>
    <n v="6568.38"/>
    <b v="0"/>
    <s v="JUN"/>
    <n v="2026"/>
    <s v="ATIVO"/>
    <s v="12071"/>
    <n v="26009"/>
    <s v="TIM MOVEL"/>
    <n v="8547.94"/>
    <n v="2646.6500000000005"/>
  </r>
  <r>
    <x v="1035"/>
    <s v="SAVEIRO"/>
    <s v="UTILITARIO"/>
    <n v="2023"/>
    <s v="COMPANHIA DAS AMERICAS"/>
    <s v="PR"/>
    <s v="SUL"/>
    <x v="847"/>
    <x v="1"/>
    <s v="R$ 2.462,14"/>
    <n v="2159.0300000000002"/>
    <n v="2420.83"/>
    <n v="1089.2"/>
    <m/>
    <s v="25/11/2025"/>
    <s v="VENCIDO"/>
    <n v="2462.14"/>
    <b v="0"/>
    <s v="NOV"/>
    <n v="2025"/>
    <s v="ATIVO"/>
    <s v="12081"/>
    <n v="26387"/>
    <s v="TIM MOVEL"/>
    <n v="5669.06"/>
    <n v="1755.0149999999999"/>
  </r>
  <r>
    <x v="1036"/>
    <s v="SAVEIRO"/>
    <s v="UTILITARIO"/>
    <n v="2023"/>
    <s v="COMPANHIA DAS AMERICAS"/>
    <s v="PR"/>
    <s v="SUL"/>
    <x v="848"/>
    <x v="4"/>
    <s v="R$ 2.462,14"/>
    <n v="2388.0000000000005"/>
    <n v="2105.3000000000002"/>
    <n v="221.31"/>
    <m/>
    <s v="25/11/2025"/>
    <s v="VENCIDO"/>
    <n v="2462.14"/>
    <b v="0"/>
    <s v="NOV"/>
    <n v="2025"/>
    <s v="ATIVO"/>
    <s v="12081"/>
    <n v="26071"/>
    <s v="TIM MOVEL"/>
    <n v="4714.6100000000015"/>
    <n v="1163.3050000000001"/>
  </r>
  <r>
    <x v="1037"/>
    <s v="MOBI"/>
    <s v="LEVE"/>
    <n v="2024"/>
    <s v="MOVIDA"/>
    <s v="PA"/>
    <s v="NORTE"/>
    <x v="849"/>
    <x v="74"/>
    <s v="R$ 1.730,00"/>
    <n v="979.95"/>
    <n v="1162"/>
    <n v="460"/>
    <m/>
    <s v="22/11/2026"/>
    <s v="EM DIAS"/>
    <n v="1730"/>
    <b v="0"/>
    <s v="NOV"/>
    <n v="2026"/>
    <s v="ATIVO"/>
    <s v="11011"/>
    <n v="24008"/>
    <s v="VIVO"/>
    <n v="2601.9499999999998"/>
    <n v="811"/>
  </r>
  <r>
    <x v="1038"/>
    <s v="MOBI"/>
    <s v="LEVE"/>
    <n v="2024"/>
    <s v="MOVIDA"/>
    <s v="PA"/>
    <s v="NORTE"/>
    <x v="850"/>
    <x v="99"/>
    <s v="R$ 1.806,47"/>
    <n v="985"/>
    <n v="984.79"/>
    <n v="230"/>
    <m/>
    <s v="22/09/2026"/>
    <s v="EM DIAS"/>
    <n v="1806.47"/>
    <b v="0"/>
    <s v="SET"/>
    <n v="2026"/>
    <s v="ATIVO"/>
    <s v="11021"/>
    <n v="24008"/>
    <s v="VIVO"/>
    <n v="2199.79"/>
    <n v="607.39499999999998"/>
  </r>
  <r>
    <x v="1039"/>
    <s v="MOBI"/>
    <s v="LEVE"/>
    <n v="2024"/>
    <s v="MOVIDA"/>
    <s v="PA"/>
    <s v="NORTE"/>
    <x v="851"/>
    <x v="74"/>
    <s v="R$ 1.730,00"/>
    <n v="928.14"/>
    <n v="1547.7300000000002"/>
    <n v="829.55000000000007"/>
    <m/>
    <s v="11/11/2026"/>
    <s v="EM DIAS"/>
    <n v="1730"/>
    <b v="0"/>
    <s v="NOV"/>
    <n v="2026"/>
    <s v="ATIVO"/>
    <s v="11011"/>
    <n v="24001"/>
    <s v="VIVO"/>
    <n v="3305.4200000000005"/>
    <n v="1188.6400000000001"/>
  </r>
  <r>
    <x v="1040"/>
    <s v="MOBI"/>
    <s v="LEVE"/>
    <n v="2024"/>
    <s v="MOVIDA"/>
    <s v="PA"/>
    <s v="NORTE"/>
    <x v="852"/>
    <x v="74"/>
    <s v="R$ 1.806,47"/>
    <n v="1106"/>
    <n v="1397.95"/>
    <n v="460"/>
    <m/>
    <s v="28/10/2026"/>
    <s v="EM DIAS"/>
    <n v="1806.47"/>
    <b v="0"/>
    <s v="OUT"/>
    <n v="2026"/>
    <s v="ATIVO"/>
    <s v="11011"/>
    <n v="24008"/>
    <s v="VIVO"/>
    <n v="2963.95"/>
    <n v="928.97500000000002"/>
  </r>
  <r>
    <x v="1041"/>
    <s v="MOBI"/>
    <s v="LEVE"/>
    <n v="2024"/>
    <s v="MOVIDA"/>
    <s v="PA"/>
    <s v="NORTE"/>
    <x v="853"/>
    <x v="74"/>
    <s v="R$ 1.730,00"/>
    <n v="1220"/>
    <n v="1342"/>
    <n v="312"/>
    <m/>
    <s v="21/11/2026"/>
    <s v="EM DIAS"/>
    <n v="1730"/>
    <b v="0"/>
    <s v="NOV"/>
    <n v="2026"/>
    <s v="ATIVO"/>
    <s v="11011"/>
    <n v="24007"/>
    <s v="VIVO"/>
    <n v="2874"/>
    <n v="827"/>
  </r>
  <r>
    <x v="1042"/>
    <s v="MOBI"/>
    <s v="LEVE"/>
    <n v="2024"/>
    <s v="MOVIDA"/>
    <s v="PA"/>
    <s v="NORTE"/>
    <x v="854"/>
    <x v="74"/>
    <s v="R$ 1.730,00"/>
    <n v="859.66"/>
    <n v="1836"/>
    <n v="707.99"/>
    <m/>
    <s v="11/11/2026"/>
    <s v="EM DIAS"/>
    <n v="1730"/>
    <b v="0"/>
    <s v="NOV"/>
    <n v="2026"/>
    <s v="ATIVO"/>
    <s v="11011"/>
    <n v="24007"/>
    <s v="VIVO"/>
    <n v="3403.6499999999996"/>
    <n v="1271.9949999999999"/>
  </r>
  <r>
    <x v="1043"/>
    <s v="MOBI"/>
    <s v="LEVE"/>
    <n v="2024"/>
    <s v="MOVIDA"/>
    <s v="PA"/>
    <s v="NORTE"/>
    <x v="0"/>
    <x v="0"/>
    <s v="R$ 1.730,00"/>
    <n v="962.56"/>
    <n v="0"/>
    <n v="0"/>
    <m/>
    <s v="11/11/2026"/>
    <s v="EM DIAS"/>
    <n v="1730"/>
    <b v="0"/>
    <s v="NOV"/>
    <n v="2026"/>
    <s v="RESERVADO"/>
    <s v=""/>
    <n v="0"/>
    <n v="0"/>
    <n v="962.56"/>
    <n v="0"/>
  </r>
  <r>
    <x v="1044"/>
    <s v="MOBI"/>
    <s v="LEVE"/>
    <n v="2024"/>
    <s v="MOVIDA"/>
    <s v="PA"/>
    <s v="NORTE"/>
    <x v="855"/>
    <x v="10"/>
    <s v="R$ 1.730,00"/>
    <n v="1610.77"/>
    <n v="1640.91"/>
    <n v="62"/>
    <m/>
    <s v="15/11/2026"/>
    <s v="EM DIAS"/>
    <n v="1730"/>
    <b v="0"/>
    <s v="NOV"/>
    <n v="2026"/>
    <s v="MANUTENÇÃO"/>
    <s v="11011"/>
    <n v="24003"/>
    <s v="VIVO"/>
    <n v="3313.6800000000003"/>
    <n v="851.45500000000004"/>
  </r>
  <r>
    <x v="1045"/>
    <s v="MOBI"/>
    <s v="LEVE"/>
    <n v="2024"/>
    <s v="MOVIDA"/>
    <s v="PA"/>
    <s v="NORTE"/>
    <x v="458"/>
    <x v="10"/>
    <s v="R$ 1.730,00"/>
    <n v="0"/>
    <n v="0"/>
    <n v="0"/>
    <m/>
    <s v="10/11/2026"/>
    <s v="EM DIAS"/>
    <n v="1730"/>
    <b v="0"/>
    <s v="NOV"/>
    <n v="2026"/>
    <s v="ATIVO"/>
    <s v="15031"/>
    <n v="24026"/>
    <s v="FIBRASIL"/>
    <n v="0"/>
    <n v="0"/>
  </r>
  <r>
    <x v="1046"/>
    <s v="MOBI"/>
    <s v="LEVE"/>
    <n v="2024"/>
    <s v="MOVIDA"/>
    <s v="PA"/>
    <s v="NORTE"/>
    <x v="856"/>
    <x v="74"/>
    <s v="R$ 1.806,47"/>
    <n v="1227.98"/>
    <n v="1025.08"/>
    <n v="0"/>
    <m/>
    <s v="28/10/2026"/>
    <s v="EM DIAS"/>
    <n v="1806.47"/>
    <b v="0"/>
    <s v="OUT"/>
    <n v="2026"/>
    <s v="ATIVO"/>
    <s v="11011"/>
    <n v="24006"/>
    <s v="VIVO"/>
    <n v="2253.06"/>
    <n v="512.54"/>
  </r>
  <r>
    <x v="1047"/>
    <s v="MOBI"/>
    <s v="LEVE"/>
    <n v="2024"/>
    <s v="MOVIDA"/>
    <s v="PA"/>
    <s v="NORTE"/>
    <x v="857"/>
    <x v="74"/>
    <s v="R$ 1.730,00"/>
    <n v="787.16"/>
    <n v="817.25"/>
    <n v="671.59"/>
    <m/>
    <s v="15/11/2026"/>
    <s v="EM DIAS"/>
    <n v="1730"/>
    <b v="0"/>
    <s v="NOV"/>
    <n v="2026"/>
    <s v="ATIVO"/>
    <s v="11011"/>
    <n v="24001"/>
    <s v="VIVO"/>
    <n v="2276"/>
    <n v="744.42000000000007"/>
  </r>
  <r>
    <x v="1048"/>
    <s v="MOBI"/>
    <s v="LEVE"/>
    <n v="2024"/>
    <s v="MOVIDA"/>
    <s v="PA"/>
    <s v="NORTE"/>
    <x v="858"/>
    <x v="41"/>
    <s v="R$ 1.806,47"/>
    <n v="1178.8700000000001"/>
    <n v="1249.75"/>
    <n v="689.44"/>
    <m/>
    <s v="28/10/2026"/>
    <s v="EM DIAS"/>
    <n v="1806.47"/>
    <b v="0"/>
    <s v="OUT"/>
    <n v="2026"/>
    <s v="ATIVO"/>
    <s v="11031"/>
    <n v="24001"/>
    <s v="VIVO"/>
    <n v="3118.06"/>
    <n v="969.59500000000003"/>
  </r>
  <r>
    <x v="1049"/>
    <s v="MOBI"/>
    <s v="LEVE"/>
    <n v="2024"/>
    <s v="MOVIDA"/>
    <s v="PA"/>
    <s v="NORTE"/>
    <x v="859"/>
    <x v="74"/>
    <s v="R$ 1.730,00"/>
    <n v="584"/>
    <n v="808.54"/>
    <n v="1329.8500000000001"/>
    <m/>
    <s v="16/11/2026"/>
    <s v="EM DIAS"/>
    <n v="1730"/>
    <b v="0"/>
    <s v="NOV"/>
    <n v="2026"/>
    <s v="ATIVO"/>
    <s v="11011"/>
    <n v="24003"/>
    <s v="VIVO"/>
    <n v="2722.3900000000003"/>
    <n v="1069.1950000000002"/>
  </r>
  <r>
    <x v="1050"/>
    <s v="MOBI"/>
    <s v="LEVE"/>
    <n v="2024"/>
    <s v="MOVIDA"/>
    <s v="PA"/>
    <s v="NORTE"/>
    <x v="860"/>
    <x v="74"/>
    <s v="R$ 1.806,47"/>
    <n v="1062.8399999999999"/>
    <n v="1300.1500000000001"/>
    <n v="545.12"/>
    <m/>
    <s v="28/10/2026"/>
    <s v="EM DIAS"/>
    <n v="1806.47"/>
    <b v="0"/>
    <s v="OUT"/>
    <n v="2026"/>
    <s v="ATIVO"/>
    <s v="11011"/>
    <n v="24005"/>
    <s v="VIVO"/>
    <n v="2908.1099999999997"/>
    <n v="922.63499999999999"/>
  </r>
  <r>
    <x v="1051"/>
    <s v="MOBI"/>
    <s v="LEVE"/>
    <n v="2024"/>
    <s v="MOVIDA"/>
    <s v="PA"/>
    <s v="NORTE"/>
    <x v="861"/>
    <x v="74"/>
    <s v="R$ 1.806,47"/>
    <n v="1162.1599999999999"/>
    <n v="1267.82"/>
    <n v="745.27"/>
    <m/>
    <s v="28/10/2026"/>
    <s v="EM DIAS"/>
    <n v="1806.47"/>
    <b v="0"/>
    <s v="OUT"/>
    <n v="2026"/>
    <s v="ATIVO"/>
    <s v="11011"/>
    <n v="24002"/>
    <s v="VIVO"/>
    <n v="3175.2499999999995"/>
    <n v="1006.545"/>
  </r>
  <r>
    <x v="1052"/>
    <s v="MOBI"/>
    <s v="LEVE"/>
    <n v="2024"/>
    <s v="MOVIDA"/>
    <s v="PA"/>
    <s v="NORTE"/>
    <x v="862"/>
    <x v="74"/>
    <s v="R$ 1.806,47"/>
    <n v="1167.1200000000001"/>
    <n v="1385.97"/>
    <n v="522"/>
    <m/>
    <s v="28/10/2026"/>
    <s v="EM DIAS"/>
    <n v="1806.47"/>
    <b v="0"/>
    <s v="OUT"/>
    <n v="2026"/>
    <s v="ATIVO"/>
    <s v="11011"/>
    <n v="24005"/>
    <s v="VIVO"/>
    <n v="3075.09"/>
    <n v="953.98500000000001"/>
  </r>
  <r>
    <x v="1053"/>
    <s v="MOBI"/>
    <s v="LEVE"/>
    <n v="2024"/>
    <s v="MOVIDA"/>
    <s v="PA"/>
    <s v="NORTE"/>
    <x v="863"/>
    <x v="10"/>
    <s v="R$ 1.806,47"/>
    <n v="198.54"/>
    <n v="0"/>
    <n v="209.22"/>
    <m/>
    <s v="28/10/2026"/>
    <s v="EM DIAS"/>
    <n v="1806.47"/>
    <b v="0"/>
    <s v="OUT"/>
    <n v="2026"/>
    <s v="SINISTRO"/>
    <s v="11015"/>
    <n v="24005"/>
    <s v="VIVO"/>
    <n v="407.76"/>
    <n v="104.61"/>
  </r>
  <r>
    <x v="1054"/>
    <s v="MOBI"/>
    <s v="LEVE"/>
    <n v="2024"/>
    <s v="MOVIDA"/>
    <s v="PA"/>
    <s v="NORTE"/>
    <x v="864"/>
    <x v="74"/>
    <s v="R$ 1.806,47"/>
    <n v="1165.42"/>
    <n v="1518.66"/>
    <n v="682.17"/>
    <m/>
    <s v="28/10/2026"/>
    <s v="EM DIAS"/>
    <n v="1806.47"/>
    <b v="0"/>
    <s v="OUT"/>
    <n v="2026"/>
    <s v="ATIVO"/>
    <s v="11011"/>
    <n v="24002"/>
    <s v="VIVO"/>
    <n v="3366.25"/>
    <n v="1100.415"/>
  </r>
  <r>
    <x v="1055"/>
    <s v="MOBI"/>
    <s v="LEVE"/>
    <n v="2024"/>
    <s v="MOVIDA"/>
    <s v="PA"/>
    <s v="NORTE"/>
    <x v="865"/>
    <x v="74"/>
    <s v="R$ 1.730,00"/>
    <n v="1286.26"/>
    <n v="1541.08"/>
    <n v="958.03"/>
    <m/>
    <s v="23/11/2026"/>
    <s v="EM DIAS"/>
    <n v="1730"/>
    <b v="0"/>
    <s v="NOV"/>
    <n v="2026"/>
    <s v="ATIVO"/>
    <s v="11011"/>
    <n v="24001"/>
    <s v="VIVO"/>
    <n v="3785.37"/>
    <n v="1249.5549999999998"/>
  </r>
  <r>
    <x v="1056"/>
    <s v="MOBI"/>
    <s v="LEVE"/>
    <n v="2024"/>
    <s v="MOVIDA"/>
    <s v="PA"/>
    <s v="NORTE"/>
    <x v="866"/>
    <x v="74"/>
    <s v="R$ 1.730,00"/>
    <n v="909.99"/>
    <n v="1374.1700000000003"/>
    <n v="430.96000000000004"/>
    <m/>
    <s v="10/11/2026"/>
    <s v="EM DIAS"/>
    <n v="1730"/>
    <b v="0"/>
    <s v="NOV"/>
    <n v="2026"/>
    <s v="ATIVO"/>
    <s v="11011"/>
    <n v="24001"/>
    <s v="VIVO"/>
    <n v="2715.1200000000003"/>
    <n v="902.56500000000017"/>
  </r>
  <r>
    <x v="1057"/>
    <s v="STRADA"/>
    <s v="UTILITARIO"/>
    <n v="2024"/>
    <s v="LOCALIZA"/>
    <s v="PA"/>
    <s v="NORTE"/>
    <x v="867"/>
    <x v="99"/>
    <s v="R$ 2.222,74"/>
    <n v="920"/>
    <n v="1068.8900000000001"/>
    <n v="639.86"/>
    <m/>
    <s v="19/01/2027"/>
    <s v="EM DIAS"/>
    <n v="2222.7399999999998"/>
    <b v="0"/>
    <s v="JAN"/>
    <n v="2027"/>
    <s v="ATIVO"/>
    <s v="11021"/>
    <n v="24002"/>
    <s v="VIVO"/>
    <n v="2628.75"/>
    <n v="854.375"/>
  </r>
  <r>
    <x v="1058"/>
    <s v="MOBI"/>
    <s v="LEVE"/>
    <n v="2024"/>
    <s v="MOVIDA"/>
    <s v="PA"/>
    <s v="NORTE"/>
    <x v="868"/>
    <x v="74"/>
    <s v="R$ 1.806,47"/>
    <n v="1477.99"/>
    <n v="353.94"/>
    <n v="620.01"/>
    <m/>
    <s v="28/10/2026"/>
    <s v="EM DIAS"/>
    <n v="1806.47"/>
    <b v="0"/>
    <s v="OUT"/>
    <n v="2026"/>
    <s v="ATIVO"/>
    <s v="11011"/>
    <n v="24004"/>
    <s v="VIVO"/>
    <n v="2451.94"/>
    <n v="486.97500000000002"/>
  </r>
  <r>
    <x v="1059"/>
    <s v="MOBI"/>
    <s v="LEVE"/>
    <n v="2024"/>
    <s v="MOVIDA"/>
    <s v="PA"/>
    <s v="NORTE"/>
    <x v="869"/>
    <x v="74"/>
    <s v="R$ 1.806,47"/>
    <n v="1339.92"/>
    <n v="1601.98"/>
    <n v="743.98"/>
    <m/>
    <s v="28/10/2026"/>
    <s v="EM DIAS"/>
    <n v="1806.47"/>
    <b v="0"/>
    <s v="OUT"/>
    <n v="2026"/>
    <s v="ATIVO"/>
    <s v="11011"/>
    <n v="24004"/>
    <s v="VIVO"/>
    <n v="3685.88"/>
    <n v="1172.98"/>
  </r>
  <r>
    <x v="1060"/>
    <s v="MOBI"/>
    <s v="LEVE"/>
    <n v="2024"/>
    <s v="MOVIDA"/>
    <s v="PA"/>
    <s v="NORTE"/>
    <x v="870"/>
    <x v="74"/>
    <s v="R$ 1.730,00"/>
    <n v="1163"/>
    <n v="1315.49"/>
    <n v="664"/>
    <m/>
    <s v="15/11/2026"/>
    <s v="EM DIAS"/>
    <n v="1730"/>
    <b v="0"/>
    <s v="NOV"/>
    <n v="2026"/>
    <s v="ATIVO"/>
    <s v="11011"/>
    <n v="24001"/>
    <s v="VIVO"/>
    <n v="3142.49"/>
    <n v="989.745"/>
  </r>
  <r>
    <x v="1061"/>
    <s v="MOBI"/>
    <s v="LEVE"/>
    <n v="2024"/>
    <s v="MOVIDA"/>
    <s v="PA"/>
    <s v="NORTE"/>
    <x v="871"/>
    <x v="74"/>
    <s v="R$ 1.730,00"/>
    <n v="1231.71"/>
    <n v="1549.88"/>
    <n v="751.97"/>
    <m/>
    <s v="10/11/2026"/>
    <s v="EM DIAS"/>
    <n v="1730"/>
    <b v="0"/>
    <s v="NOV"/>
    <n v="2026"/>
    <s v="ATIVO"/>
    <s v="11011"/>
    <n v="24001"/>
    <s v="VIVO"/>
    <n v="3533.5600000000004"/>
    <n v="1150.9250000000002"/>
  </r>
  <r>
    <x v="1062"/>
    <s v="MOBI"/>
    <s v="LEVE"/>
    <n v="2024"/>
    <s v="MOVIDA"/>
    <s v="PA"/>
    <s v="NORTE"/>
    <x v="872"/>
    <x v="74"/>
    <s v="R$ 1.806,47"/>
    <n v="920"/>
    <n v="1177.2600000000002"/>
    <n v="832.52"/>
    <m/>
    <s v="28/10/2026"/>
    <s v="EM DIAS"/>
    <n v="1806.47"/>
    <b v="0"/>
    <s v="OUT"/>
    <n v="2026"/>
    <s v="ATIVO"/>
    <s v="11011"/>
    <n v="24005"/>
    <s v="VIVO"/>
    <n v="2929.78"/>
    <n v="1004.8900000000001"/>
  </r>
  <r>
    <x v="1063"/>
    <s v="MOBI"/>
    <s v="LEVE"/>
    <n v="2024"/>
    <s v="MOVIDA"/>
    <s v="PA"/>
    <s v="NORTE"/>
    <x v="873"/>
    <x v="74"/>
    <s v="R$ 1.806,47"/>
    <n v="796.8"/>
    <n v="1188.5500000000002"/>
    <n v="580.14"/>
    <m/>
    <s v="28/10/2026"/>
    <s v="EM DIAS"/>
    <n v="1806.47"/>
    <b v="0"/>
    <s v="OUT"/>
    <n v="2026"/>
    <s v="ATIVO"/>
    <s v="11011"/>
    <n v="24001"/>
    <s v="VIVO"/>
    <n v="2565.4900000000002"/>
    <n v="884.34500000000003"/>
  </r>
  <r>
    <x v="1064"/>
    <s v="MOBI"/>
    <s v="LEVE"/>
    <n v="2024"/>
    <s v="MOVIDA"/>
    <s v="PA"/>
    <s v="NORTE"/>
    <x v="874"/>
    <x v="75"/>
    <s v="R$ 1.806,47"/>
    <n v="879.99"/>
    <n v="948.98"/>
    <n v="679.96"/>
    <m/>
    <s v="28/10/2026"/>
    <s v="EM DIAS"/>
    <n v="1806.47"/>
    <b v="0"/>
    <s v="OUT"/>
    <n v="2026"/>
    <s v="ATIVO"/>
    <s v="11011"/>
    <n v="24009"/>
    <s v="VIVO"/>
    <n v="2508.9300000000003"/>
    <n v="814.47"/>
  </r>
  <r>
    <x v="1065"/>
    <s v="MOBI"/>
    <s v="LEVE"/>
    <n v="2024"/>
    <s v="MOVIDA"/>
    <s v="PA"/>
    <s v="NORTE"/>
    <x v="875"/>
    <x v="74"/>
    <s v="R$ 1.730,00"/>
    <n v="927.83"/>
    <n v="857.55"/>
    <n v="470"/>
    <m/>
    <s v="15/11/2026"/>
    <s v="EM DIAS"/>
    <n v="1730"/>
    <b v="0"/>
    <s v="NOV"/>
    <n v="2026"/>
    <s v="ATIVO"/>
    <s v="11011"/>
    <n v="24001"/>
    <s v="VIVO"/>
    <n v="2255.38"/>
    <n v="663.77499999999998"/>
  </r>
  <r>
    <x v="1066"/>
    <s v="MOBI"/>
    <s v="LEVE"/>
    <n v="2024"/>
    <s v="MOVIDA"/>
    <s v="PA"/>
    <s v="NORTE"/>
    <x v="876"/>
    <x v="74"/>
    <s v="R$ 1.806,47"/>
    <n v="887.77"/>
    <n v="1525.8500000000001"/>
    <n v="621.97"/>
    <m/>
    <s v="28/10/2026"/>
    <s v="EM DIAS"/>
    <n v="1806.47"/>
    <b v="0"/>
    <s v="OUT"/>
    <n v="2026"/>
    <s v="ATIVO"/>
    <s v="11011"/>
    <n v="24009"/>
    <s v="VIVO"/>
    <n v="3035.59"/>
    <n v="1073.9100000000001"/>
  </r>
  <r>
    <x v="1067"/>
    <s v="MOBI"/>
    <s v="LEVE"/>
    <n v="2024"/>
    <s v="MOVIDA"/>
    <s v="PA"/>
    <s v="NORTE"/>
    <x v="877"/>
    <x v="99"/>
    <s v="R$ 1.730,00"/>
    <n v="904.21"/>
    <n v="1017.04"/>
    <n v="527.1"/>
    <m/>
    <s v="23/11/2026"/>
    <s v="EM DIAS"/>
    <n v="1730"/>
    <b v="0"/>
    <s v="NOV"/>
    <n v="2026"/>
    <s v="ATIVO"/>
    <s v="11021"/>
    <n v="24009"/>
    <s v="VIVO"/>
    <n v="2448.35"/>
    <n v="772.06999999999994"/>
  </r>
  <r>
    <x v="1068"/>
    <s v="MOBI"/>
    <s v="LEVE"/>
    <n v="2024"/>
    <s v="MOVIDA"/>
    <s v="PA"/>
    <s v="NORTE"/>
    <x v="878"/>
    <x v="74"/>
    <s v="R$ 1.806,47"/>
    <n v="1289"/>
    <n v="1580.67"/>
    <n v="705.82"/>
    <m/>
    <s v="28/10/2026"/>
    <s v="EM DIAS"/>
    <n v="1806.47"/>
    <b v="0"/>
    <s v="OUT"/>
    <n v="2026"/>
    <s v="ATIVO"/>
    <s v="11011"/>
    <n v="24002"/>
    <s v="VIVO"/>
    <n v="3575.4900000000002"/>
    <n v="1143.2450000000001"/>
  </r>
  <r>
    <x v="1069"/>
    <s v="MOBI"/>
    <s v="LEVE"/>
    <n v="2024"/>
    <s v="MOVIDA"/>
    <s v="PA"/>
    <s v="NORTE"/>
    <x v="879"/>
    <x v="99"/>
    <s v="R$ 1.730,00"/>
    <n v="1177.31"/>
    <n v="1237.8"/>
    <n v="1158.21"/>
    <m/>
    <s v="11/11/2026"/>
    <s v="EM DIAS"/>
    <n v="1730"/>
    <b v="0"/>
    <s v="NOV"/>
    <n v="2026"/>
    <s v="ATIVO"/>
    <s v="11021"/>
    <n v="24003"/>
    <s v="VIVO"/>
    <n v="3573.3199999999997"/>
    <n v="1198.0050000000001"/>
  </r>
  <r>
    <x v="1070"/>
    <s v="MOBI"/>
    <s v="LEVE"/>
    <n v="2024"/>
    <s v="MOVIDA"/>
    <s v="PA"/>
    <s v="NORTE"/>
    <x v="880"/>
    <x v="74"/>
    <s v="R$ 1.806,47"/>
    <n v="1226.9299999999998"/>
    <n v="1669.12"/>
    <n v="1030.94"/>
    <m/>
    <s v="28/10/2026"/>
    <s v="EM DIAS"/>
    <n v="1806.47"/>
    <b v="0"/>
    <s v="OUT"/>
    <n v="2026"/>
    <s v="ATIVO"/>
    <s v="11011"/>
    <n v="24003"/>
    <s v="VIVO"/>
    <n v="3926.99"/>
    <n v="1350.03"/>
  </r>
  <r>
    <x v="1071"/>
    <s v="MOBI"/>
    <s v="LEVE"/>
    <n v="2024"/>
    <s v="MOVIDA"/>
    <s v="PA"/>
    <s v="NORTE"/>
    <x v="881"/>
    <x v="75"/>
    <s v="R$ 1.730,00"/>
    <n v="890.78"/>
    <n v="1091.04"/>
    <n v="585.76"/>
    <m/>
    <s v="22/11/2026"/>
    <s v="EM DIAS"/>
    <n v="1730"/>
    <b v="0"/>
    <s v="NOV"/>
    <n v="2026"/>
    <s v="ATIVO"/>
    <s v="11011"/>
    <n v="24114"/>
    <s v="VIVO"/>
    <n v="2567.58"/>
    <n v="838.4"/>
  </r>
  <r>
    <x v="1072"/>
    <s v="MOBI"/>
    <s v="LEVE"/>
    <n v="2024"/>
    <s v="MOVIDA"/>
    <s v="PA"/>
    <s v="NORTE"/>
    <x v="882"/>
    <x v="74"/>
    <s v="R$ 1.806,47"/>
    <n v="1229.33"/>
    <n v="1583.6399999999999"/>
    <n v="684"/>
    <m/>
    <s v="28/10/2026"/>
    <s v="EM DIAS"/>
    <n v="1806.47"/>
    <b v="0"/>
    <s v="OUT"/>
    <n v="2026"/>
    <s v="ATIVO"/>
    <s v="11011"/>
    <n v="24001"/>
    <s v="VIVO"/>
    <n v="3496.97"/>
    <n v="1133.82"/>
  </r>
  <r>
    <x v="1073"/>
    <s v="MOBI"/>
    <s v="LEVE"/>
    <n v="2024"/>
    <s v="MOVIDA"/>
    <s v="PA"/>
    <s v="NORTE"/>
    <x v="210"/>
    <x v="10"/>
    <s v="R$ 1.730,00"/>
    <n v="1242.0800000000002"/>
    <n v="1523.1399999999999"/>
    <n v="641.4"/>
    <m/>
    <s v="22/11/2026"/>
    <s v="EM DIAS"/>
    <n v="1730"/>
    <b v="0"/>
    <s v="NOV"/>
    <n v="2026"/>
    <s v="MANUTENÇÃO"/>
    <s v="11011"/>
    <n v="24001"/>
    <s v="VIVO"/>
    <n v="3406.6200000000003"/>
    <n v="1082.27"/>
  </r>
  <r>
    <x v="1074"/>
    <s v="MOBI"/>
    <s v="LEVE"/>
    <n v="2024"/>
    <s v="MOVIDA"/>
    <s v="PA"/>
    <s v="NORTE"/>
    <x v="458"/>
    <x v="10"/>
    <s v="R$ 1.730,00"/>
    <s v=""/>
    <s v=""/>
    <s v=""/>
    <m/>
    <s v="22/11/2026"/>
    <s v="EM DIAS"/>
    <n v="1730"/>
    <b v="0"/>
    <s v="NOV"/>
    <n v="2026"/>
    <s v="ATIVO"/>
    <s v="15031"/>
    <n v="24026"/>
    <s v="FIBRASIL"/>
    <n v="0"/>
    <s v="-"/>
  </r>
  <r>
    <x v="1075"/>
    <s v="MOBI"/>
    <s v="LEVE"/>
    <n v="2024"/>
    <s v="MOVIDA"/>
    <s v="PA"/>
    <s v="NORTE"/>
    <x v="210"/>
    <x v="10"/>
    <s v="R$ 1.730,00"/>
    <n v="802.18000000000006"/>
    <n v="609.61"/>
    <n v="0"/>
    <m/>
    <s v="22/11/2026"/>
    <s v="EM DIAS"/>
    <n v="1730"/>
    <b v="0"/>
    <s v="NOV"/>
    <n v="2026"/>
    <s v="RESERVADO"/>
    <s v="11011"/>
    <n v="24001"/>
    <s v="VIVO"/>
    <n v="1411.79"/>
    <n v="304.80500000000001"/>
  </r>
  <r>
    <x v="1076"/>
    <s v="MOBI"/>
    <s v="LEVE"/>
    <n v="2024"/>
    <s v="MOVIDA"/>
    <s v="PA"/>
    <s v="NORTE"/>
    <x v="883"/>
    <x v="74"/>
    <s v="R$ 1.730,00"/>
    <n v="1165.8399999999999"/>
    <n v="1078.68"/>
    <n v="539.09"/>
    <m/>
    <s v="15/11/2026"/>
    <s v="EM DIAS"/>
    <n v="1730"/>
    <b v="0"/>
    <s v="NOV"/>
    <n v="2026"/>
    <s v="ATIVO"/>
    <s v="11011"/>
    <n v="24001"/>
    <s v="VIVO"/>
    <n v="2783.61"/>
    <n v="808.88499999999999"/>
  </r>
  <r>
    <x v="1077"/>
    <s v="MOBI"/>
    <s v="LEVE"/>
    <n v="2024"/>
    <s v="MOVIDA"/>
    <s v="PA"/>
    <s v="NORTE"/>
    <x v="884"/>
    <x v="74"/>
    <s v="R$ 1.730,00"/>
    <n v="592.90000000000009"/>
    <n v="423.76"/>
    <n v="457.09"/>
    <m/>
    <s v="28/11/2026"/>
    <s v="EM DIAS"/>
    <n v="1730"/>
    <b v="0"/>
    <s v="NOV"/>
    <n v="2026"/>
    <s v="ATIVO"/>
    <s v="11011"/>
    <n v="24001"/>
    <s v="VIVO"/>
    <n v="1473.75"/>
    <n v="440.42499999999995"/>
  </r>
  <r>
    <x v="1078"/>
    <s v="MOBI"/>
    <s v="LEVE"/>
    <n v="2024"/>
    <s v="MOVIDA"/>
    <s v="PA"/>
    <s v="NORTE"/>
    <x v="885"/>
    <x v="74"/>
    <s v="R$ 1.806,47"/>
    <n v="1196.95"/>
    <n v="1769.98"/>
    <n v="787.96"/>
    <m/>
    <s v="28/10/2026"/>
    <s v="EM DIAS"/>
    <n v="1806.47"/>
    <b v="0"/>
    <s v="OUT"/>
    <n v="2026"/>
    <s v="ATIVO"/>
    <s v="11011"/>
    <n v="24001"/>
    <s v="VIVO"/>
    <n v="3754.8900000000003"/>
    <n v="1278.97"/>
  </r>
  <r>
    <x v="1079"/>
    <s v="MOBI"/>
    <s v="LEVE"/>
    <n v="2024"/>
    <s v="MOVIDA"/>
    <s v="PA"/>
    <s v="NORTE"/>
    <x v="886"/>
    <x v="75"/>
    <s v="R$ 1.806,47"/>
    <n v="1329.56"/>
    <n v="1522"/>
    <n v="734"/>
    <m/>
    <s v="28/10/2026"/>
    <s v="EM DIAS"/>
    <n v="1806.47"/>
    <b v="0"/>
    <s v="OUT"/>
    <n v="2026"/>
    <s v="ATIVO"/>
    <s v="11011"/>
    <n v="24114"/>
    <s v="VIVO"/>
    <n v="3585.56"/>
    <n v="1128"/>
  </r>
  <r>
    <x v="1080"/>
    <s v="SIENA"/>
    <s v="LEVE"/>
    <n v="2018"/>
    <s v="PARTICULAR"/>
    <s v="PA"/>
    <s v="NORTE"/>
    <x v="887"/>
    <x v="100"/>
    <s v="R$ 900,00"/>
    <n v="920"/>
    <n v="1272.3600000000001"/>
    <n v="460"/>
    <m/>
    <s v="01/01/2030"/>
    <s v="EM DIAS"/>
    <n v="900"/>
    <b v="0"/>
    <s v="JAN"/>
    <n v="2030"/>
    <s v="ATIVO"/>
    <s v="11015"/>
    <n v="24001"/>
    <s v="VIVO"/>
    <n v="2652.36"/>
    <n v="866.18000000000006"/>
  </r>
  <r>
    <x v="1081"/>
    <s v="MOBI"/>
    <s v="LEVE"/>
    <n v="2024"/>
    <s v="MOVIDA"/>
    <s v="PA"/>
    <s v="NORTE"/>
    <x v="888"/>
    <x v="74"/>
    <s v="R$ 1.806,47"/>
    <n v="798.78"/>
    <n v="1097.93"/>
    <n v="635"/>
    <m/>
    <s v="28/10/2026"/>
    <s v="EM DIAS"/>
    <n v="1806.47"/>
    <b v="0"/>
    <s v="OUT"/>
    <n v="2026"/>
    <s v="ATIVO"/>
    <s v="11011"/>
    <n v="24001"/>
    <s v="VIVO"/>
    <n v="2531.71"/>
    <n v="866.46500000000003"/>
  </r>
  <r>
    <x v="1082"/>
    <n v="9180"/>
    <s v="DELIVERY"/>
    <n v="2023"/>
    <s v="LM"/>
    <s v="PA"/>
    <s v="NORTE"/>
    <x v="889"/>
    <x v="101"/>
    <s v="R$ 7.236,00"/>
    <n v="4453.51"/>
    <n v="9980.2100000000009"/>
    <n v="0"/>
    <m/>
    <s v="02/04/2029"/>
    <s v="EM DIAS"/>
    <n v="7236"/>
    <b v="0"/>
    <s v="ABR"/>
    <n v="2029"/>
    <s v="ATIVO"/>
    <s v="99568"/>
    <n v="24001"/>
    <s v="ADMINISTRATIVO"/>
    <n v="14433.720000000001"/>
    <n v="4990.1050000000005"/>
  </r>
  <r>
    <x v="1083"/>
    <s v="STRADA"/>
    <s v="UTILITARIO"/>
    <n v="2024"/>
    <s v="LOCALIZA"/>
    <s v="PA"/>
    <s v="NORTE"/>
    <x v="890"/>
    <x v="10"/>
    <s v="R$ 2.222,74"/>
    <n v="595.33000000000004"/>
    <n v="1598.4499999999998"/>
    <n v="1304.2900000000002"/>
    <m/>
    <s v="05/01/2027"/>
    <s v="EM DIAS"/>
    <n v="2222.7399999999998"/>
    <b v="0"/>
    <s v="JAN"/>
    <n v="2027"/>
    <s v="RESERVADO"/>
    <s v="11031"/>
    <n v="24001"/>
    <s v="VIVO"/>
    <n v="3498.0699999999997"/>
    <n v="1451.37"/>
  </r>
  <r>
    <x v="1084"/>
    <s v="MOBI"/>
    <s v="LEVE"/>
    <n v="2024"/>
    <s v="MOVIDA"/>
    <s v="PA"/>
    <s v="NORTE"/>
    <x v="210"/>
    <x v="10"/>
    <s v="R$ 1.806,47"/>
    <n v="1253.24"/>
    <n v="1197.33"/>
    <n v="206.31"/>
    <m/>
    <s v="28/10/2026"/>
    <s v="EM DIAS"/>
    <n v="1806.47"/>
    <b v="0"/>
    <s v="OUT"/>
    <n v="2026"/>
    <s v="SINISTRO"/>
    <s v="11011"/>
    <n v="24001"/>
    <s v="VIVO"/>
    <n v="2656.8799999999997"/>
    <n v="701.81999999999994"/>
  </r>
  <r>
    <x v="1085"/>
    <s v="STRADA"/>
    <s v="UTILITARIO"/>
    <n v="2024"/>
    <s v="LOCALIZA"/>
    <s v="PA"/>
    <s v="NORTE"/>
    <x v="891"/>
    <x v="99"/>
    <s v="R$ 2.222,74"/>
    <n v="919.94"/>
    <n v="985"/>
    <n v="689.99"/>
    <m/>
    <s v="15/01/2027"/>
    <s v="EM DIAS"/>
    <n v="2222.7399999999998"/>
    <b v="0"/>
    <s v="JAN"/>
    <n v="2027"/>
    <s v="ATIVO"/>
    <s v="11021"/>
    <n v="24005"/>
    <s v="VIVO"/>
    <n v="2594.9300000000003"/>
    <n v="837.495"/>
  </r>
  <r>
    <x v="1086"/>
    <s v="MOBI"/>
    <s v="LEVE"/>
    <n v="2024"/>
    <s v="MOVIDA"/>
    <s v="PA"/>
    <s v="NORTE"/>
    <x v="892"/>
    <x v="74"/>
    <s v="R$ 1.806,47"/>
    <n v="1029.1300000000001"/>
    <n v="1375.4399999999998"/>
    <n v="711.99"/>
    <m/>
    <s v="28/10/2026"/>
    <s v="EM DIAS"/>
    <n v="1806.47"/>
    <b v="0"/>
    <s v="OUT"/>
    <n v="2026"/>
    <s v="ATIVO"/>
    <s v="11011"/>
    <n v="24001"/>
    <s v="VIVO"/>
    <n v="3116.5599999999995"/>
    <n v="1043.7149999999999"/>
  </r>
  <r>
    <x v="1087"/>
    <s v="MOBI"/>
    <s v="LEVE"/>
    <n v="2024"/>
    <s v="MOVIDA"/>
    <s v="PA"/>
    <s v="NORTE"/>
    <x v="893"/>
    <x v="75"/>
    <s v="R$ 1.806,47"/>
    <n v="1157.73"/>
    <n v="693.15"/>
    <n v="150"/>
    <m/>
    <s v="28/10/2026"/>
    <s v="EM DIAS"/>
    <n v="1806.47"/>
    <b v="0"/>
    <s v="OUT"/>
    <n v="2026"/>
    <s v="ATIVO"/>
    <s v="11011"/>
    <n v="24001"/>
    <s v="VIVO"/>
    <n v="2000.88"/>
    <n v="421.57499999999999"/>
  </r>
  <r>
    <x v="1088"/>
    <s v="MOBI"/>
    <s v="LEVE"/>
    <n v="2025"/>
    <s v="LOCALIZA"/>
    <s v="PA"/>
    <s v="NORTE"/>
    <x v="894"/>
    <x v="36"/>
    <s v="R$ 1.730,00"/>
    <n v="1242.33"/>
    <n v="1511.84"/>
    <n v="600.56999999999994"/>
    <m/>
    <s v="05/06/2027"/>
    <s v="EM DIAS"/>
    <n v="1832.6"/>
    <b v="0"/>
    <s v="JUN"/>
    <n v="2027"/>
    <s v="ATIVO"/>
    <s v="11015"/>
    <n v="24001"/>
    <s v="VIVO"/>
    <n v="3354.74"/>
    <n v="1056.2049999999999"/>
  </r>
  <r>
    <x v="1089"/>
    <s v="MOBI"/>
    <s v="LEVE"/>
    <n v="2024"/>
    <s v="MOVIDA"/>
    <s v="PA"/>
    <s v="NORTE"/>
    <x v="895"/>
    <x v="74"/>
    <s v="R$ 1.806,47"/>
    <n v="1164.29"/>
    <n v="1335.33"/>
    <n v="576.11999999999989"/>
    <m/>
    <s v="28/10/2026"/>
    <s v="EM DIAS"/>
    <n v="1806.47"/>
    <b v="0"/>
    <s v="OUT"/>
    <n v="2026"/>
    <s v="ATIVO"/>
    <s v="11011"/>
    <n v="24001"/>
    <s v="VIVO"/>
    <n v="3075.74"/>
    <n v="955.72499999999991"/>
  </r>
  <r>
    <x v="1090"/>
    <s v="MOBI"/>
    <s v="LEVE"/>
    <n v="2024"/>
    <s v="MOVIDA"/>
    <s v="PA"/>
    <s v="NORTE"/>
    <x v="896"/>
    <x v="74"/>
    <s v="R$ 1.730,00"/>
    <n v="1101.03"/>
    <n v="1255.21"/>
    <n v="602"/>
    <m/>
    <s v="15/11/2026"/>
    <s v="EM DIAS"/>
    <n v="1730"/>
    <b v="0"/>
    <s v="NOV"/>
    <n v="2026"/>
    <s v="ATIVO"/>
    <s v="11011"/>
    <n v="24001"/>
    <s v="VIVO"/>
    <n v="2958.24"/>
    <n v="928.60500000000002"/>
  </r>
  <r>
    <x v="1091"/>
    <s v="MOBI"/>
    <s v="LEVE"/>
    <n v="2024"/>
    <s v="MOVIDA"/>
    <s v="PA"/>
    <s v="NORTE"/>
    <x v="897"/>
    <x v="74"/>
    <s v="R$ 1.730,00"/>
    <n v="1280.4699999999998"/>
    <n v="1577.5600000000002"/>
    <n v="706"/>
    <m/>
    <s v="23/11/2026"/>
    <s v="EM DIAS"/>
    <n v="1730"/>
    <b v="0"/>
    <s v="NOV"/>
    <n v="2026"/>
    <s v="ATIVO"/>
    <s v="11011"/>
    <n v="24001"/>
    <s v="VIVO"/>
    <n v="3564.0299999999997"/>
    <n v="1141.7800000000002"/>
  </r>
  <r>
    <x v="1092"/>
    <s v="STRADA"/>
    <s v="UTILITARIO"/>
    <n v="2024"/>
    <s v="LOCALIZA"/>
    <s v="PA"/>
    <s v="NORTE"/>
    <x v="458"/>
    <x v="10"/>
    <s v="R$ 2.214,09"/>
    <s v=""/>
    <s v=""/>
    <s v=""/>
    <m/>
    <s v="14/12/2026"/>
    <s v="EM DIAS"/>
    <n v="2214.09"/>
    <b v="0"/>
    <s v="DEZ"/>
    <n v="2026"/>
    <s v="ATIVO"/>
    <s v="15031"/>
    <n v="24026"/>
    <s v="FIBRASIL"/>
    <n v="0"/>
    <s v="-"/>
  </r>
  <r>
    <x v="1093"/>
    <s v="MOBI"/>
    <s v="LEVE"/>
    <n v="2024"/>
    <s v="MOVIDA"/>
    <s v="PA"/>
    <s v="NORTE"/>
    <x v="898"/>
    <x v="74"/>
    <s v="R$ 1.730,00"/>
    <n v="1141.8899999999999"/>
    <n v="1212.7600000000002"/>
    <n v="540.66000000000008"/>
    <m/>
    <s v="23/11/2026"/>
    <s v="EM DIAS"/>
    <n v="1730"/>
    <b v="0"/>
    <s v="NOV"/>
    <n v="2026"/>
    <s v="ATIVO"/>
    <s v="11011"/>
    <n v="24001"/>
    <s v="VIVO"/>
    <n v="2895.3100000000004"/>
    <n v="876.71000000000015"/>
  </r>
  <r>
    <x v="1094"/>
    <s v="MOBI"/>
    <s v="LEVE"/>
    <n v="2024"/>
    <s v="MOVIDA"/>
    <s v="PA"/>
    <s v="NORTE"/>
    <x v="899"/>
    <x v="74"/>
    <s v="R$ 1.730,00"/>
    <n v="1150.54"/>
    <n v="1325.3000000000002"/>
    <n v="455.27000000000004"/>
    <m/>
    <s v="15/11/2026"/>
    <s v="EM DIAS"/>
    <n v="1730"/>
    <b v="0"/>
    <s v="NOV"/>
    <n v="2026"/>
    <s v="ATIVO"/>
    <s v="11011"/>
    <n v="24001"/>
    <s v="VIVO"/>
    <n v="2931.11"/>
    <n v="890.28500000000008"/>
  </r>
  <r>
    <x v="1095"/>
    <s v="MOBI"/>
    <s v="LEVE"/>
    <n v="2024"/>
    <s v="MOVIDA"/>
    <s v="PA"/>
    <s v="NORTE"/>
    <x v="900"/>
    <x v="74"/>
    <s v="R$ 1.806,47"/>
    <n v="1229.97"/>
    <n v="1645.45"/>
    <n v="683.02"/>
    <m/>
    <s v="28/10/2026"/>
    <s v="EM DIAS"/>
    <n v="1806.47"/>
    <b v="0"/>
    <s v="OUT"/>
    <n v="2026"/>
    <s v="ATIVO"/>
    <s v="11011"/>
    <n v="24005"/>
    <s v="VIVO"/>
    <n v="3558.44"/>
    <n v="1164.2350000000001"/>
  </r>
  <r>
    <x v="1096"/>
    <s v="MOBI"/>
    <s v="LEVE"/>
    <n v="2024"/>
    <s v="MOVIDA"/>
    <s v="PA"/>
    <s v="NORTE"/>
    <x v="901"/>
    <x v="74"/>
    <s v="R$ 1.730,00"/>
    <n v="1286.33"/>
    <n v="1458.94"/>
    <n v="739.73"/>
    <m/>
    <s v="11/11/2026"/>
    <s v="EM DIAS"/>
    <n v="1730"/>
    <b v="0"/>
    <s v="NOV"/>
    <n v="2026"/>
    <s v="ATIVO"/>
    <s v="11011"/>
    <n v="24001"/>
    <s v="VIVO"/>
    <n v="3485"/>
    <n v="1099.335"/>
  </r>
  <r>
    <x v="1097"/>
    <s v="MOBI"/>
    <s v="LEVE"/>
    <n v="2025"/>
    <s v="LOCALIZA"/>
    <s v="PA"/>
    <s v="NORTE"/>
    <x v="902"/>
    <x v="69"/>
    <s v="R$ 1.730,00"/>
    <n v="611.65"/>
    <n v="848.23"/>
    <n v="420.64"/>
    <m/>
    <s v="23/05/2027"/>
    <s v="EM DIAS"/>
    <n v="1824.76"/>
    <b v="0"/>
    <s v="MAI"/>
    <n v="2027"/>
    <s v="ATIVO"/>
    <s v="99678"/>
    <n v="24001"/>
    <s v="ADMINISTRATIVO"/>
    <n v="1880.52"/>
    <n v="634.43499999999995"/>
  </r>
  <r>
    <x v="1098"/>
    <s v="MOBI"/>
    <s v="LEVE"/>
    <n v="2024"/>
    <s v="MOVIDA"/>
    <s v="PA"/>
    <s v="NORTE"/>
    <x v="903"/>
    <x v="74"/>
    <s v="R$ 1.730,00"/>
    <n v="785.8"/>
    <n v="1314.09"/>
    <n v="542.86"/>
    <m/>
    <s v="11/11/2026"/>
    <s v="EM DIAS"/>
    <n v="1730"/>
    <b v="0"/>
    <s v="NOV"/>
    <n v="2026"/>
    <s v="ATIVO"/>
    <s v="11011"/>
    <n v="24001"/>
    <s v="VIVO"/>
    <n v="2642.75"/>
    <n v="928.47499999999991"/>
  </r>
  <r>
    <x v="1099"/>
    <s v="MOBI"/>
    <s v="LEVE"/>
    <n v="2024"/>
    <s v="MOVIDA"/>
    <s v="PA"/>
    <s v="NORTE"/>
    <x v="904"/>
    <x v="74"/>
    <s v="R$ 1.730,00"/>
    <n v="1116.3200000000002"/>
    <n v="1503.01"/>
    <n v="822.89"/>
    <m/>
    <s v="10/11/2026"/>
    <s v="EM DIAS"/>
    <n v="1730"/>
    <b v="0"/>
    <s v="NOV"/>
    <n v="2026"/>
    <s v="ATIVO"/>
    <s v="11011"/>
    <n v="24001"/>
    <s v="VIVO"/>
    <n v="3442.22"/>
    <n v="1162.95"/>
  </r>
  <r>
    <x v="1100"/>
    <s v="MOBI"/>
    <s v="LEVE"/>
    <n v="2025"/>
    <s v="LOCALIZA"/>
    <s v="PA"/>
    <s v="NORTE"/>
    <x v="905"/>
    <x v="35"/>
    <s v="R$ 1.730,00"/>
    <n v="938.82999999999993"/>
    <n v="1293.74"/>
    <n v="552"/>
    <m/>
    <s v="22/05/2027"/>
    <s v="EM DIAS"/>
    <n v="1824.76"/>
    <b v="0"/>
    <s v="MAI"/>
    <n v="2027"/>
    <s v="ATIVO"/>
    <s v="99568"/>
    <n v="24001"/>
    <s v="ADMINISTRATIVO"/>
    <n v="2784.5699999999997"/>
    <n v="922.87"/>
  </r>
  <r>
    <x v="1101"/>
    <s v="MOBI"/>
    <s v="LEVE"/>
    <n v="2024"/>
    <s v="MOVIDA"/>
    <s v="PA"/>
    <s v="NORTE"/>
    <x v="906"/>
    <x v="74"/>
    <s v="R$ 1.730,00"/>
    <n v="1320.58"/>
    <n v="1664.5500000000002"/>
    <n v="865.95"/>
    <m/>
    <s v="10/11/2026"/>
    <s v="EM DIAS"/>
    <n v="1730"/>
    <b v="0"/>
    <s v="NOV"/>
    <n v="2026"/>
    <s v="ATIVO"/>
    <s v="11011"/>
    <n v="24001"/>
    <s v="VIVO"/>
    <n v="3851.08"/>
    <n v="1265.25"/>
  </r>
  <r>
    <x v="1102"/>
    <s v="MOBI"/>
    <s v="LEVE"/>
    <n v="2024"/>
    <s v="MOVIDA"/>
    <s v="PA"/>
    <s v="NORTE"/>
    <x v="907"/>
    <x v="74"/>
    <s v="R$ 1.806,47"/>
    <n v="1096.4699999999998"/>
    <n v="1421.9499999999998"/>
    <n v="811.38000000000011"/>
    <m/>
    <s v="28/10/2026"/>
    <s v="EM DIAS"/>
    <n v="1806.47"/>
    <b v="0"/>
    <s v="OUT"/>
    <n v="2026"/>
    <s v="ATIVO"/>
    <s v="11011"/>
    <n v="24001"/>
    <s v="VIVO"/>
    <n v="3329.7999999999997"/>
    <n v="1116.665"/>
  </r>
  <r>
    <x v="1103"/>
    <s v="MOBI"/>
    <s v="LEVE"/>
    <n v="2024"/>
    <s v="MOVIDA"/>
    <s v="PA"/>
    <s v="NORTE"/>
    <x v="908"/>
    <x v="74"/>
    <s v="R$ 1.730,00"/>
    <n v="1403.79"/>
    <n v="1523.62"/>
    <n v="799.43999999999994"/>
    <m/>
    <s v="23/11/2026"/>
    <s v="EM DIAS"/>
    <n v="1730"/>
    <b v="0"/>
    <s v="NOV"/>
    <n v="2026"/>
    <s v="ATIVO"/>
    <s v="11011"/>
    <n v="24001"/>
    <s v="VIVO"/>
    <n v="3726.85"/>
    <n v="1161.53"/>
  </r>
  <r>
    <x v="1104"/>
    <s v="MOBI"/>
    <s v="LEVE"/>
    <n v="2024"/>
    <s v="MOVIDA"/>
    <s v="PA"/>
    <s v="NORTE"/>
    <x v="909"/>
    <x v="74"/>
    <s v="R$ 1.730,00"/>
    <n v="840.65"/>
    <n v="969.18"/>
    <n v="643.19000000000005"/>
    <m/>
    <s v="15/11/2026"/>
    <s v="EM DIAS"/>
    <n v="1730"/>
    <b v="0"/>
    <s v="NOV"/>
    <n v="2026"/>
    <s v="PATIO"/>
    <s v="11015"/>
    <n v="24001"/>
    <s v="VIVO"/>
    <n v="2453.02"/>
    <n v="806.18499999999995"/>
  </r>
  <r>
    <x v="1105"/>
    <s v="MOBI"/>
    <s v="LEVE"/>
    <n v="2024"/>
    <s v="MOVIDA"/>
    <s v="PA"/>
    <s v="NORTE"/>
    <x v="210"/>
    <x v="10"/>
    <s v="R$ 1.730,00"/>
    <n v="1349.7500000000002"/>
    <n v="1579.9199999999998"/>
    <n v="338.53"/>
    <m/>
    <s v="15/11/2026"/>
    <s v="EM DIAS"/>
    <n v="1730"/>
    <b v="0"/>
    <s v="NOV"/>
    <n v="2026"/>
    <s v="SINISTRO"/>
    <s v="11011"/>
    <n v="24001"/>
    <s v="VIVO"/>
    <n v="3268.2"/>
    <n v="959.22499999999991"/>
  </r>
  <r>
    <x v="1106"/>
    <s v="MOBI"/>
    <s v="LEVE"/>
    <n v="2025"/>
    <s v="LOCALIZA"/>
    <s v="PA"/>
    <s v="NORTE"/>
    <x v="910"/>
    <x v="36"/>
    <s v="R$ 1.730,00"/>
    <n v="1265.97"/>
    <n v="1031.7399999999998"/>
    <n v="441.54"/>
    <m/>
    <s v="23/05/2027"/>
    <s v="EM DIAS"/>
    <n v="1824.76"/>
    <b v="0"/>
    <s v="MAI"/>
    <n v="2027"/>
    <s v="ATIVO"/>
    <s v="11015"/>
    <n v="24001"/>
    <s v="VIVO"/>
    <n v="2739.25"/>
    <n v="736.63999999999987"/>
  </r>
  <r>
    <x v="1107"/>
    <s v="MOBI"/>
    <s v="LEVE"/>
    <n v="2024"/>
    <s v="MOVIDA"/>
    <s v="PA"/>
    <s v="NORTE"/>
    <x v="911"/>
    <x v="74"/>
    <s v="R$ 1.806,47"/>
    <n v="1168"/>
    <n v="1400"/>
    <n v="681.98"/>
    <m/>
    <s v="28/10/2026"/>
    <s v="EM DIAS"/>
    <n v="1806.47"/>
    <b v="0"/>
    <s v="OUT"/>
    <n v="2026"/>
    <s v="ATIVO"/>
    <s v="11011"/>
    <n v="24001"/>
    <s v="VIVO"/>
    <n v="3249.98"/>
    <n v="1040.99"/>
  </r>
  <r>
    <x v="1108"/>
    <s v="MOBI"/>
    <s v="LEVE"/>
    <n v="2024"/>
    <s v="MOVIDA"/>
    <s v="AP"/>
    <s v="NORTE"/>
    <x v="912"/>
    <x v="102"/>
    <s v="R$ 1.806,47"/>
    <n v="911"/>
    <n v="460"/>
    <n v="330"/>
    <m/>
    <s v="28/10/2026"/>
    <s v="EM DIAS"/>
    <n v="1806.47"/>
    <b v="0"/>
    <s v="OUT"/>
    <n v="2026"/>
    <s v="ATIVO"/>
    <s v="11011"/>
    <n v="13001"/>
    <s v="VIVO"/>
    <n v="1701"/>
    <n v="395"/>
  </r>
  <r>
    <x v="1109"/>
    <s v="MOBI"/>
    <s v="LEVE"/>
    <n v="2025"/>
    <s v="LOCALIZA"/>
    <s v="PA"/>
    <s v="NORTE"/>
    <x v="913"/>
    <x v="58"/>
    <s v="R$ 1.730,00"/>
    <n v="1320"/>
    <n v="1168.08"/>
    <n v="780"/>
    <m/>
    <s v="28/05/2027"/>
    <s v="EM DIAS"/>
    <n v="1832.6"/>
    <b v="0"/>
    <s v="MAI"/>
    <n v="2027"/>
    <s v="ATIVO"/>
    <s v="19071"/>
    <n v="24001"/>
    <s v="V.TAL"/>
    <n v="3268.08"/>
    <n v="974.04"/>
  </r>
  <r>
    <x v="1110"/>
    <s v="STRADA"/>
    <s v="UTILITARIO"/>
    <n v="2024"/>
    <s v="LOCALIZA"/>
    <s v="PA"/>
    <s v="NORTE"/>
    <x v="914"/>
    <x v="41"/>
    <s v="R$ 2.214,09"/>
    <n v="1931.65"/>
    <n v="1498.32"/>
    <n v="460"/>
    <m/>
    <s v="14/12/2026"/>
    <s v="EM DIAS"/>
    <n v="2214.09"/>
    <b v="0"/>
    <s v="DEZ"/>
    <n v="2026"/>
    <s v="ATIVO"/>
    <s v="11021"/>
    <n v="24001"/>
    <s v="VIVO"/>
    <n v="3889.9700000000003"/>
    <n v="979.16"/>
  </r>
  <r>
    <x v="1111"/>
    <s v="MOBI"/>
    <s v="LEVE"/>
    <n v="2024"/>
    <s v="MOVIDA"/>
    <s v="PA"/>
    <s v="NORTE"/>
    <x v="915"/>
    <x v="74"/>
    <s v="R$ 1.806,47"/>
    <n v="978.86"/>
    <n v="714.07"/>
    <n v="736.91000000000008"/>
    <m/>
    <s v="28/10/2026"/>
    <s v="EM DIAS"/>
    <n v="1806.47"/>
    <b v="0"/>
    <s v="OUT"/>
    <n v="2026"/>
    <s v="ATIVO"/>
    <s v="11011"/>
    <n v="24001"/>
    <s v="VIVO"/>
    <n v="2429.84"/>
    <n v="725.49"/>
  </r>
  <r>
    <x v="1112"/>
    <s v="MOBI"/>
    <s v="LEVE"/>
    <n v="2024"/>
    <s v="MOVIDA"/>
    <s v="PA"/>
    <s v="NORTE"/>
    <x v="210"/>
    <x v="10"/>
    <s v="R$ 1.730,00"/>
    <n v="810.4899999999999"/>
    <n v="630.72"/>
    <n v="0"/>
    <m/>
    <s v="15/11/2026"/>
    <s v="EM DIAS"/>
    <n v="1730"/>
    <b v="0"/>
    <s v="NOV"/>
    <n v="2026"/>
    <s v="RESERVADO"/>
    <s v="11011"/>
    <n v="24001"/>
    <s v="VIVO"/>
    <n v="1441.21"/>
    <n v="315.36"/>
  </r>
  <r>
    <x v="1113"/>
    <s v="MOBI"/>
    <s v="LEVE"/>
    <n v="2024"/>
    <s v="MOVIDA"/>
    <s v="PA"/>
    <s v="NORTE"/>
    <x v="451"/>
    <x v="10"/>
    <s v="R$ 1.730,00"/>
    <n v="1114.8800000000001"/>
    <n v="1333.97"/>
    <n v="493.61"/>
    <m/>
    <s v="11/11/2026"/>
    <s v="EM DIAS"/>
    <n v="1730"/>
    <b v="0"/>
    <s v="NOV"/>
    <n v="2026"/>
    <s v="MANUTENÇÃO"/>
    <s v="11011"/>
    <n v="24009"/>
    <s v="VIVO"/>
    <n v="2942.4600000000005"/>
    <n v="913.79"/>
  </r>
  <r>
    <x v="1114"/>
    <s v="MOBI"/>
    <s v="LEVE"/>
    <n v="2024"/>
    <s v="MOVIDA"/>
    <s v="PA"/>
    <s v="NORTE"/>
    <x v="916"/>
    <x v="75"/>
    <s v="R$ 1.730,00"/>
    <n v="1367.94"/>
    <n v="1639.45"/>
    <n v="783.99"/>
    <m/>
    <s v="10/11/2026"/>
    <s v="EM DIAS"/>
    <n v="1730"/>
    <b v="0"/>
    <s v="NOV"/>
    <n v="2026"/>
    <s v="ATIVO"/>
    <s v="11011"/>
    <n v="24114"/>
    <s v="VIVO"/>
    <n v="3791.38"/>
    <n v="1211.72"/>
  </r>
  <r>
    <x v="1115"/>
    <s v="MOBI"/>
    <s v="LEVE"/>
    <n v="2024"/>
    <s v="MOVIDA"/>
    <s v="PA"/>
    <s v="NORTE"/>
    <x v="917"/>
    <x v="74"/>
    <s v="R$ 1.806,47"/>
    <n v="1084.49"/>
    <n v="1247.6799999999998"/>
    <n v="675.98"/>
    <m/>
    <s v="28/10/2026"/>
    <s v="EM DIAS"/>
    <n v="1806.47"/>
    <b v="0"/>
    <s v="OUT"/>
    <n v="2026"/>
    <s v="ATIVO"/>
    <s v="11011"/>
    <n v="24001"/>
    <s v="VIVO"/>
    <n v="3008.15"/>
    <n v="961.82999999999993"/>
  </r>
  <r>
    <x v="1116"/>
    <s v="MOBI"/>
    <s v="LEVE"/>
    <n v="2024"/>
    <s v="MOVIDA"/>
    <s v="PA"/>
    <s v="NORTE"/>
    <x v="918"/>
    <x v="74"/>
    <s v="R$ 1.730,00"/>
    <n v="1238.75"/>
    <n v="1415.6299999999999"/>
    <n v="762.93999999999994"/>
    <m/>
    <s v="16/11/2026"/>
    <s v="EM DIAS"/>
    <n v="1730"/>
    <b v="0"/>
    <s v="NOV"/>
    <n v="2026"/>
    <s v="ATIVO"/>
    <s v="11011"/>
    <n v="24001"/>
    <s v="VIVO"/>
    <n v="3417.32"/>
    <n v="1089.2849999999999"/>
  </r>
  <r>
    <x v="1117"/>
    <s v="MOBI"/>
    <s v="LEVE"/>
    <n v="2024"/>
    <s v="MOVIDA"/>
    <s v="PA"/>
    <s v="NORTE"/>
    <x v="919"/>
    <x v="74"/>
    <s v="R$ 1.730,00"/>
    <n v="1377.95"/>
    <n v="1218.5499999999997"/>
    <n v="721.77"/>
    <m/>
    <s v="16/11/2026"/>
    <s v="EM DIAS"/>
    <n v="1730"/>
    <b v="0"/>
    <s v="NOV"/>
    <n v="2026"/>
    <s v="ATIVO"/>
    <s v="11011"/>
    <n v="24001"/>
    <s v="VIVO"/>
    <n v="3318.27"/>
    <n v="970.15999999999985"/>
  </r>
  <r>
    <x v="1118"/>
    <s v="MOBI"/>
    <s v="LEVE"/>
    <n v="2024"/>
    <s v="MOVIDA"/>
    <s v="PA"/>
    <s v="NORTE"/>
    <x v="920"/>
    <x v="75"/>
    <s v="R$ 1.806,47"/>
    <n v="1228.99"/>
    <n v="1459.92"/>
    <n v="745.87"/>
    <m/>
    <s v="28/10/2026"/>
    <s v="EM DIAS"/>
    <n v="1806.47"/>
    <b v="0"/>
    <s v="OUT"/>
    <n v="2026"/>
    <s v="ATIVO"/>
    <s v="11011"/>
    <n v="24001"/>
    <s v="VIVO"/>
    <n v="3434.7799999999997"/>
    <n v="1102.895"/>
  </r>
  <r>
    <x v="1119"/>
    <s v="CRONOS"/>
    <s v="LEVE"/>
    <n v="2024"/>
    <s v="LOCALIZA"/>
    <s v="PA"/>
    <s v="NORTE"/>
    <x v="921"/>
    <x v="103"/>
    <s v="R$ 2.010,16"/>
    <n v="2165.58"/>
    <n v="1384.2499999999998"/>
    <n v="0"/>
    <m/>
    <s v="09/11/2026"/>
    <s v="EM DIAS"/>
    <n v="2114.15"/>
    <b v="0"/>
    <s v="NOV"/>
    <n v="2026"/>
    <s v="ATIVO"/>
    <s v="11015"/>
    <n v="24001"/>
    <s v="VIVO"/>
    <n v="3549.83"/>
    <n v="692.12499999999989"/>
  </r>
  <r>
    <x v="1120"/>
    <s v="CRETA"/>
    <s v="SUV"/>
    <n v="2022"/>
    <s v="PARTICULAR"/>
    <s v="PA"/>
    <s v="NORTE"/>
    <x v="922"/>
    <x v="104"/>
    <s v="R$ 2.000,00"/>
    <n v="970.77"/>
    <n v="1151.68"/>
    <n v="599.96"/>
    <m/>
    <s v="01/01/2030"/>
    <s v="EM DIAS"/>
    <n v="2000"/>
    <b v="0"/>
    <s v="JAN"/>
    <n v="2030"/>
    <s v="ATIVO"/>
    <s v="99538"/>
    <n v="24001"/>
    <s v="ADMINISTRATIVO"/>
    <n v="2722.41"/>
    <n v="875.82"/>
  </r>
  <r>
    <x v="1121"/>
    <s v="MOBI"/>
    <s v="LEVE"/>
    <n v="2024"/>
    <s v="MOVIDA"/>
    <s v="PA"/>
    <s v="NORTE"/>
    <x v="923"/>
    <x v="74"/>
    <s v="R$ 1.806,47"/>
    <n v="1091.73"/>
    <n v="1005.7800000000001"/>
    <n v="456.59999999999991"/>
    <m/>
    <s v="28/10/2026"/>
    <s v="EM DIAS"/>
    <n v="1806.47"/>
    <b v="0"/>
    <s v="OUT"/>
    <n v="2026"/>
    <s v="ATIVO"/>
    <s v="11011"/>
    <n v="24001"/>
    <s v="VIVO"/>
    <n v="2554.11"/>
    <n v="731.19"/>
  </r>
  <r>
    <x v="1122"/>
    <s v="MOBI"/>
    <s v="LEVE"/>
    <n v="2024"/>
    <s v="MOVIDA"/>
    <s v="PA"/>
    <s v="NORTE"/>
    <x v="924"/>
    <x v="36"/>
    <s v="R$ 1.730,00"/>
    <n v="1039.8399999999999"/>
    <n v="1350.42"/>
    <n v="554.20000000000005"/>
    <m/>
    <s v="15/11/2026"/>
    <s v="EM DIAS"/>
    <n v="1730"/>
    <b v="0"/>
    <s v="NOV"/>
    <n v="2026"/>
    <s v="ATIVO"/>
    <s v="11015"/>
    <n v="24001"/>
    <s v="VIVO"/>
    <n v="2944.46"/>
    <n v="952.31000000000006"/>
  </r>
  <r>
    <x v="1123"/>
    <s v="MOBI"/>
    <s v="LEVE"/>
    <n v="2024"/>
    <s v="MOVIDA"/>
    <s v="PA"/>
    <s v="NORTE"/>
    <x v="0"/>
    <x v="0"/>
    <s v="R$ 1.806,47"/>
    <n v="1158.48"/>
    <n v="915.61999999999989"/>
    <n v="206.31"/>
    <m/>
    <s v="28/10/2026"/>
    <s v="EM DIAS"/>
    <n v="1806.47"/>
    <b v="0"/>
    <s v="OUT"/>
    <n v="2026"/>
    <s v="SINISTRO"/>
    <s v=""/>
    <n v="0"/>
    <n v="0"/>
    <n v="2280.41"/>
    <n v="560.96499999999992"/>
  </r>
  <r>
    <x v="1124"/>
    <s v="MOBI"/>
    <s v="LEVE"/>
    <n v="2024"/>
    <s v="MOVIDA"/>
    <s v="PA"/>
    <s v="NORTE"/>
    <x v="925"/>
    <x v="74"/>
    <s v="R$ 1.806,47"/>
    <n v="862.73"/>
    <n v="950.29"/>
    <n v="595.38"/>
    <m/>
    <s v="28/10/2026"/>
    <s v="EM DIAS"/>
    <n v="1806.47"/>
    <b v="0"/>
    <s v="OUT"/>
    <n v="2026"/>
    <s v="ATIVO"/>
    <s v="11011"/>
    <n v="24001"/>
    <s v="VIVO"/>
    <n v="2408.4"/>
    <n v="772.83500000000004"/>
  </r>
  <r>
    <x v="1125"/>
    <s v="MOBI"/>
    <s v="LEVE"/>
    <n v="2025"/>
    <s v="LOCALIZA"/>
    <s v="PA"/>
    <s v="NORTE"/>
    <x v="926"/>
    <x v="36"/>
    <s v="R$ 1.730,00"/>
    <n v="1229.92"/>
    <n v="1522.94"/>
    <n v="459.99"/>
    <m/>
    <s v="23/05/2027"/>
    <s v="EM DIAS"/>
    <n v="1824.76"/>
    <b v="0"/>
    <s v="MAI"/>
    <n v="2027"/>
    <s v="ATIVO"/>
    <s v="11015"/>
    <n v="24001"/>
    <s v="VIVO"/>
    <n v="3212.8500000000004"/>
    <n v="991.46500000000003"/>
  </r>
  <r>
    <x v="1126"/>
    <s v="MOBI"/>
    <s v="LEVE"/>
    <n v="2024"/>
    <s v="MOVIDA"/>
    <s v="PA"/>
    <s v="NORTE"/>
    <x v="927"/>
    <x v="67"/>
    <s v="R$ 1.806,47"/>
    <n v="884.7"/>
    <n v="2349.19"/>
    <n v="1344.53"/>
    <m/>
    <s v="28/10/2026"/>
    <s v="EM DIAS"/>
    <n v="1806.47"/>
    <b v="0"/>
    <s v="OUT"/>
    <n v="2026"/>
    <s v="ATIVO"/>
    <s v="11025"/>
    <n v="24001"/>
    <s v="VIVO"/>
    <n v="4578.42"/>
    <n v="1846.8600000000001"/>
  </r>
  <r>
    <x v="1127"/>
    <s v="MOBI"/>
    <s v="LEVE"/>
    <n v="2024"/>
    <s v="MOVIDA"/>
    <s v="PA"/>
    <s v="NORTE"/>
    <x v="928"/>
    <x v="74"/>
    <s v="R$ 1.806,47"/>
    <n v="1330.51"/>
    <n v="1829.0800000000002"/>
    <n v="591.91"/>
    <m/>
    <s v="28/10/2026"/>
    <s v="EM DIAS"/>
    <n v="1806.47"/>
    <b v="0"/>
    <s v="OUT"/>
    <n v="2026"/>
    <s v="ATIVO"/>
    <s v="11011"/>
    <n v="24009"/>
    <s v="VIVO"/>
    <n v="3751.5"/>
    <n v="1210.4950000000001"/>
  </r>
  <r>
    <x v="1128"/>
    <s v="SANDERO"/>
    <s v="LEVE"/>
    <n v="2020"/>
    <s v="PARTICULAR"/>
    <s v="PA"/>
    <s v="NORTE"/>
    <x v="929"/>
    <x v="74"/>
    <s v="R$ 900,00"/>
    <n v="1105.8400000000001"/>
    <n v="1334.1699999999998"/>
    <n v="567.57000000000005"/>
    <m/>
    <s v="01/01/2030"/>
    <s v="EM DIAS"/>
    <n v="900"/>
    <b v="0"/>
    <s v="JAN"/>
    <n v="2030"/>
    <s v="ATIVO"/>
    <s v="11011"/>
    <n v="24001"/>
    <s v="VIVO"/>
    <n v="3007.5800000000004"/>
    <n v="950.86999999999989"/>
  </r>
  <r>
    <x v="1129"/>
    <s v="MOBI"/>
    <s v="LEVE"/>
    <n v="2024"/>
    <s v="MOVIDA"/>
    <s v="PA"/>
    <s v="NORTE"/>
    <x v="210"/>
    <x v="10"/>
    <s v="R$ 1.806,47"/>
    <n v="1407.83"/>
    <n v="652.91"/>
    <n v="0"/>
    <m/>
    <s v="28/10/2026"/>
    <s v="EM DIAS"/>
    <n v="1806.47"/>
    <b v="0"/>
    <s v="OUT"/>
    <n v="2026"/>
    <s v="RESERVADO"/>
    <s v="11011"/>
    <n v="24001"/>
    <s v="VIVO"/>
    <n v="2060.7399999999998"/>
    <n v="326.45499999999998"/>
  </r>
  <r>
    <x v="1130"/>
    <s v="STRADA"/>
    <s v="UTILITARIO"/>
    <n v="2024"/>
    <s v="LOCALIZA"/>
    <s v="PA"/>
    <s v="NORTE"/>
    <x v="890"/>
    <x v="10"/>
    <s v="R$ 2.222,74"/>
    <s v=""/>
    <s v=""/>
    <s v=""/>
    <m/>
    <s v="05/01/2027"/>
    <s v="EM DIAS"/>
    <n v="2222.7399999999998"/>
    <b v="0"/>
    <s v="JAN"/>
    <n v="2027"/>
    <s v="MANUTENÇÃO"/>
    <s v="11031"/>
    <n v="24001"/>
    <s v="VIVO"/>
    <n v="0"/>
    <s v="-"/>
  </r>
  <r>
    <x v="1131"/>
    <s v="MOBI"/>
    <s v="LEVE"/>
    <n v="2025"/>
    <s v="LOCALIZA"/>
    <s v="PA"/>
    <s v="NORTE"/>
    <x v="890"/>
    <x v="10"/>
    <s v="R$ 1.730,00"/>
    <n v="829.15"/>
    <n v="1169.0899999999999"/>
    <n v="605.09999999999991"/>
    <m/>
    <s v="20/05/2027"/>
    <s v="EM DIAS"/>
    <n v="1824.76"/>
    <b v="0"/>
    <s v="MAI"/>
    <n v="2027"/>
    <s v="MANUTENÇÃO"/>
    <s v="11031"/>
    <n v="24001"/>
    <s v="VIVO"/>
    <n v="2603.3399999999997"/>
    <n v="887.09499999999991"/>
  </r>
  <r>
    <x v="1132"/>
    <s v="MOBI"/>
    <s v="LEVE"/>
    <n v="2024"/>
    <s v="MOVIDA"/>
    <s v="PA"/>
    <s v="NORTE"/>
    <x v="930"/>
    <x v="74"/>
    <s v="R$ 1.806,47"/>
    <n v="943.95"/>
    <n v="1262.75"/>
    <n v="900.76"/>
    <m/>
    <s v="28/10/2026"/>
    <s v="EM DIAS"/>
    <n v="1806.47"/>
    <b v="0"/>
    <s v="OUT"/>
    <n v="2026"/>
    <s v="ATIVO"/>
    <s v="11011"/>
    <n v="24001"/>
    <s v="VIVO"/>
    <n v="3107.46"/>
    <n v="1081.7550000000001"/>
  </r>
  <r>
    <x v="1133"/>
    <s v="MOBI"/>
    <s v="LEVE"/>
    <n v="2024"/>
    <s v="MOVIDA"/>
    <s v="PA"/>
    <s v="NORTE"/>
    <x v="931"/>
    <x v="74"/>
    <s v="R$ 1.806,47"/>
    <n v="1185.99"/>
    <n v="1398.1299999999999"/>
    <n v="839.36"/>
    <m/>
    <s v="28/10/2026"/>
    <s v="EM DIAS"/>
    <n v="1806.47"/>
    <b v="0"/>
    <s v="OUT"/>
    <n v="2026"/>
    <s v="ATIVO"/>
    <s v="11011"/>
    <n v="24001"/>
    <s v="VIVO"/>
    <n v="3423.48"/>
    <n v="1118.7449999999999"/>
  </r>
  <r>
    <x v="1134"/>
    <s v="MOBI"/>
    <s v="LEVE"/>
    <n v="2024"/>
    <s v="MOVIDA"/>
    <s v="PA"/>
    <s v="NORTE"/>
    <x v="932"/>
    <x v="74"/>
    <s v="R$ 1.730,00"/>
    <n v="1354"/>
    <n v="1584"/>
    <n v="454"/>
    <m/>
    <s v="11/11/2026"/>
    <s v="EM DIAS"/>
    <n v="1730"/>
    <b v="0"/>
    <s v="NOV"/>
    <n v="2026"/>
    <s v="ATIVO"/>
    <s v="11011"/>
    <n v="24001"/>
    <s v="VIVO"/>
    <n v="3392"/>
    <n v="1019"/>
  </r>
  <r>
    <x v="1135"/>
    <s v="MOBI"/>
    <s v="LEVE"/>
    <n v="2024"/>
    <s v="MOVIDA"/>
    <s v="PA"/>
    <s v="NORTE"/>
    <x v="933"/>
    <x v="74"/>
    <s v="R$ 1.806,47"/>
    <n v="1104.0999999999999"/>
    <n v="1454.3500000000001"/>
    <n v="725.8"/>
    <m/>
    <s v="28/10/2026"/>
    <s v="EM DIAS"/>
    <n v="1806.47"/>
    <b v="0"/>
    <s v="OUT"/>
    <n v="2026"/>
    <s v="ATIVO"/>
    <s v="11011"/>
    <n v="24006"/>
    <s v="VIVO"/>
    <n v="3284.25"/>
    <n v="1090.075"/>
  </r>
  <r>
    <x v="1136"/>
    <s v="MOBI"/>
    <s v="LEVE"/>
    <n v="2024"/>
    <s v="MOVIDA"/>
    <s v="PA"/>
    <s v="NORTE"/>
    <x v="934"/>
    <x v="36"/>
    <s v="R$ 1.806,47"/>
    <n v="1251.9599999999998"/>
    <n v="1106.27"/>
    <n v="531.91999999999996"/>
    <m/>
    <s v="31/12/1899"/>
    <s v="VENCIDO"/>
    <n v="1806.47"/>
    <b v="0"/>
    <s v="31/12/1899"/>
    <s v="-"/>
    <s v="ATIVO"/>
    <s v="11015"/>
    <n v="24001"/>
    <s v="VIVO"/>
    <n v="2890.1499999999996"/>
    <n v="819.09500000000003"/>
  </r>
  <r>
    <x v="1137"/>
    <s v="MOBI"/>
    <s v="LEVE"/>
    <n v="2024"/>
    <s v="MOVIDA"/>
    <s v="PA"/>
    <s v="NORTE"/>
    <x v="935"/>
    <x v="74"/>
    <s v="R$ 1.730,00"/>
    <n v="1229.19"/>
    <n v="1451.01"/>
    <n v="746"/>
    <m/>
    <s v="11/11/2026"/>
    <s v="EM DIAS"/>
    <n v="1730"/>
    <b v="0"/>
    <s v="NOV"/>
    <n v="2026"/>
    <s v="ATIVO"/>
    <s v="11011"/>
    <n v="24001"/>
    <s v="VIVO"/>
    <n v="3426.2"/>
    <n v="1098.5050000000001"/>
  </r>
  <r>
    <x v="1138"/>
    <s v="GOL"/>
    <s v="LEVE"/>
    <n v="2023"/>
    <s v="PARTICULAR"/>
    <s v="PA"/>
    <s v="NORTE"/>
    <x v="936"/>
    <x v="74"/>
    <s v="R$ 900,00"/>
    <n v="1405.43"/>
    <n v="1641.54"/>
    <n v="188.21"/>
    <m/>
    <s v="01/01/2030"/>
    <s v="EM DIAS"/>
    <n v="900"/>
    <b v="0"/>
    <s v="JAN"/>
    <n v="2030"/>
    <s v="ATIVO"/>
    <s v="11011"/>
    <n v="24001"/>
    <s v="VIVO"/>
    <n v="3235.1800000000003"/>
    <n v="914.875"/>
  </r>
  <r>
    <x v="1139"/>
    <s v="MOBI"/>
    <s v="LEVE"/>
    <n v="2025"/>
    <s v="LOCALIZA"/>
    <s v="PA"/>
    <s v="NORTE"/>
    <x v="937"/>
    <x v="36"/>
    <s v="R$ 1.730,00"/>
    <n v="1030.8400000000001"/>
    <n v="1303.82"/>
    <n v="687.42"/>
    <m/>
    <s v="26/05/2027"/>
    <s v="EM DIAS"/>
    <n v="1832.6"/>
    <b v="0"/>
    <s v="MAI"/>
    <n v="2027"/>
    <s v="ATIVO"/>
    <s v="11015"/>
    <n v="24001"/>
    <s v="VIVO"/>
    <n v="3022.08"/>
    <n v="995.61999999999989"/>
  </r>
  <r>
    <x v="1140"/>
    <s v="MOBI"/>
    <s v="LEVE"/>
    <n v="2024"/>
    <s v="MOVIDA"/>
    <s v="PA"/>
    <s v="NORTE"/>
    <x v="938"/>
    <x v="74"/>
    <s v="R$ 1.730,00"/>
    <n v="1264.3900000000001"/>
    <n v="1563.71"/>
    <n v="550.83000000000004"/>
    <m/>
    <s v="25/11/2026"/>
    <s v="EM DIAS"/>
    <n v="1730"/>
    <b v="0"/>
    <s v="NOV"/>
    <n v="2026"/>
    <s v="ATIVO"/>
    <s v="11011"/>
    <n v="24001"/>
    <s v="VIVO"/>
    <n v="3378.9300000000003"/>
    <n v="1057.27"/>
  </r>
  <r>
    <x v="1141"/>
    <s v="MOBI"/>
    <s v="LEVE"/>
    <n v="2024"/>
    <s v="MOVIDA"/>
    <s v="PA"/>
    <s v="NORTE"/>
    <x v="210"/>
    <x v="10"/>
    <s v="R$ 1.806,47"/>
    <n v="1100.01"/>
    <n v="768.86999999999989"/>
    <n v="202.02"/>
    <m/>
    <s v="28/10/2026"/>
    <s v="EM DIAS"/>
    <n v="1806.47"/>
    <b v="0"/>
    <s v="OUT"/>
    <n v="2026"/>
    <s v="SINISTRO (CULPABILIDADE DO CONDUTOR)"/>
    <s v="11011"/>
    <n v="24001"/>
    <s v="VIVO"/>
    <n v="2070.9"/>
    <n v="485.44499999999994"/>
  </r>
  <r>
    <x v="1142"/>
    <s v="MOBI"/>
    <s v="LEVE"/>
    <n v="2024"/>
    <s v="MOVIDA"/>
    <s v="PA"/>
    <s v="NORTE"/>
    <x v="939"/>
    <x v="74"/>
    <s v="R$ 1.806,47"/>
    <n v="1167.98"/>
    <n v="1415.98"/>
    <n v="717.55000000000007"/>
    <m/>
    <s v="28/10/2026"/>
    <s v="EM DIAS"/>
    <n v="1806.47"/>
    <b v="0"/>
    <s v="OUT"/>
    <n v="2026"/>
    <s v="ATIVO"/>
    <s v="11011"/>
    <n v="24001"/>
    <s v="VIVO"/>
    <n v="3301.51"/>
    <n v="1066.7650000000001"/>
  </r>
  <r>
    <x v="1143"/>
    <s v="MOBI"/>
    <s v="LEVE"/>
    <n v="2025"/>
    <s v="LOCALIZA"/>
    <s v="PA"/>
    <s v="NORTE"/>
    <x v="940"/>
    <x v="74"/>
    <s v="R$ 1.823,00"/>
    <n v="1319.21"/>
    <n v="1457.5500000000002"/>
    <n v="806"/>
    <m/>
    <s v="15/07/2028"/>
    <s v="EM DIAS"/>
    <n v="1928.81"/>
    <b v="0"/>
    <s v="JUL"/>
    <n v="2028"/>
    <s v="ATIVO"/>
    <s v="11011"/>
    <n v="24001"/>
    <s v="VIVO"/>
    <n v="3582.76"/>
    <n v="1131.7750000000001"/>
  </r>
  <r>
    <x v="1144"/>
    <s v="MOBI"/>
    <s v="LEVE"/>
    <n v="2025"/>
    <s v="LOCALIZA"/>
    <s v="PA"/>
    <s v="NORTE"/>
    <x v="941"/>
    <x v="58"/>
    <s v="R$ 1.730,00"/>
    <n v="1733.23"/>
    <n v="2396"/>
    <n v="1303.78"/>
    <m/>
    <s v="22/05/2027"/>
    <s v="EM DIAS"/>
    <n v="1824.76"/>
    <b v="0"/>
    <s v="MAI"/>
    <n v="2027"/>
    <s v="ATIVO"/>
    <s v="19071"/>
    <n v="24001"/>
    <s v="V.TAL"/>
    <n v="5433.0099999999993"/>
    <n v="1849.8899999999999"/>
  </r>
  <r>
    <x v="1145"/>
    <s v="MOBI"/>
    <s v="LEVE"/>
    <n v="2025"/>
    <s v="LOCALIZA"/>
    <s v="PA"/>
    <s v="NORTE"/>
    <x v="942"/>
    <x v="74"/>
    <s v="R$ 1.730,00"/>
    <n v="1163.48"/>
    <n v="1430.0700000000002"/>
    <n v="229.84"/>
    <m/>
    <s v="28/05/2027"/>
    <s v="EM DIAS"/>
    <n v="1832.6"/>
    <b v="0"/>
    <s v="MAI"/>
    <n v="2027"/>
    <s v="ATIVO"/>
    <s v="11011"/>
    <n v="24001"/>
    <s v="VIVO"/>
    <n v="2823.3900000000003"/>
    <n v="829.95500000000004"/>
  </r>
  <r>
    <x v="1146"/>
    <s v="MOBI"/>
    <s v="LEVE"/>
    <n v="2024"/>
    <s v="MOVIDA"/>
    <s v="PA"/>
    <s v="NORTE"/>
    <x v="943"/>
    <x v="75"/>
    <s v="R$ 1.806,47"/>
    <n v="1159.32"/>
    <n v="1313.44"/>
    <n v="508.03999999999996"/>
    <m/>
    <s v="28/10/2026"/>
    <s v="EM DIAS"/>
    <n v="1806.47"/>
    <b v="0"/>
    <s v="OUT"/>
    <n v="2026"/>
    <s v="ATIVO"/>
    <s v="11011"/>
    <n v="24001"/>
    <s v="VIVO"/>
    <n v="2980.8"/>
    <n v="910.74"/>
  </r>
  <r>
    <x v="1147"/>
    <s v="MOBI"/>
    <s v="LEVE"/>
    <n v="2024"/>
    <s v="MOVIDA"/>
    <s v="PA"/>
    <s v="NORTE"/>
    <x v="210"/>
    <x v="10"/>
    <s v="R$ 1.730,00"/>
    <n v="1103.8699999999999"/>
    <n v="1525.43"/>
    <n v="272"/>
    <m/>
    <s v="22/11/2026"/>
    <s v="EM DIAS"/>
    <n v="1730"/>
    <b v="0"/>
    <s v="NOV"/>
    <n v="2026"/>
    <s v="MANUTENÇÃO"/>
    <s v="11011"/>
    <n v="24001"/>
    <s v="VIVO"/>
    <n v="2901.3"/>
    <n v="898.71500000000003"/>
  </r>
  <r>
    <x v="1148"/>
    <s v="MOBI"/>
    <s v="LEVE"/>
    <n v="2024"/>
    <s v="MOVIDA"/>
    <s v="PA"/>
    <s v="NORTE"/>
    <x v="944"/>
    <x v="74"/>
    <s v="R$ 1.806,47"/>
    <n v="1019.3199999999999"/>
    <n v="1044.81"/>
    <n v="459.95"/>
    <m/>
    <s v="28/10/2026"/>
    <s v="EM DIAS"/>
    <n v="1806.47"/>
    <b v="0"/>
    <s v="OUT"/>
    <n v="2026"/>
    <s v="ATIVO"/>
    <s v="11011"/>
    <n v="24001"/>
    <s v="VIVO"/>
    <n v="2524.08"/>
    <n v="752.38"/>
  </r>
  <r>
    <x v="1149"/>
    <s v="MOBI"/>
    <s v="LEVE"/>
    <n v="2024"/>
    <s v="MOVIDA"/>
    <s v="PA"/>
    <s v="NORTE"/>
    <x v="945"/>
    <x v="85"/>
    <s v="R$ 1.806,47"/>
    <n v="829.93000000000006"/>
    <n v="1109.9000000000001"/>
    <n v="429.93"/>
    <m/>
    <s v="28/10/2026"/>
    <s v="EM DIAS"/>
    <n v="1806.47"/>
    <b v="0"/>
    <s v="OUT"/>
    <n v="2026"/>
    <s v="ATIVO"/>
    <s v="99138"/>
    <n v="24001"/>
    <s v="ADMINISTRATIVO"/>
    <n v="2369.7600000000002"/>
    <n v="769.91500000000008"/>
  </r>
  <r>
    <x v="1150"/>
    <s v="MOBI"/>
    <s v="LEVE"/>
    <n v="2024"/>
    <s v="MOVIDA"/>
    <s v="PA"/>
    <s v="NORTE"/>
    <x v="458"/>
    <x v="10"/>
    <s v="R$ 1.806,47"/>
    <s v=""/>
    <s v=""/>
    <s v=""/>
    <m/>
    <s v="28/10/2026"/>
    <s v="EM DIAS"/>
    <n v="1806.47"/>
    <b v="0"/>
    <s v="OUT"/>
    <n v="2026"/>
    <s v="ATIVO"/>
    <s v="15031"/>
    <n v="24026"/>
    <s v="FIBRASIL"/>
    <n v="0"/>
    <s v="-"/>
  </r>
  <r>
    <x v="1151"/>
    <s v="MOBI"/>
    <s v="LEVE"/>
    <n v="2024"/>
    <s v="MOVIDA"/>
    <s v="PA"/>
    <s v="NORTE"/>
    <x v="946"/>
    <x v="74"/>
    <s v="R$ 1.730,00"/>
    <n v="1080.95"/>
    <n v="1631.68"/>
    <n v="583.94000000000005"/>
    <m/>
    <s v="15/11/2026"/>
    <s v="EM DIAS"/>
    <n v="1730"/>
    <b v="0"/>
    <s v="NOV"/>
    <n v="2026"/>
    <s v="ATIVO"/>
    <s v="11011"/>
    <n v="24001"/>
    <s v="VIVO"/>
    <n v="3296.57"/>
    <n v="1107.81"/>
  </r>
  <r>
    <x v="1152"/>
    <s v="MOBI"/>
    <s v="LEVE"/>
    <n v="2024"/>
    <s v="MOVIDA"/>
    <s v="PA"/>
    <s v="NORTE"/>
    <x v="947"/>
    <x v="75"/>
    <s v="R$ 1.806,47"/>
    <n v="1158.6500000000001"/>
    <n v="1495.08"/>
    <n v="598.92000000000007"/>
    <m/>
    <s v="28/10/2026"/>
    <s v="EM DIAS"/>
    <n v="1806.47"/>
    <b v="0"/>
    <s v="OUT"/>
    <n v="2026"/>
    <s v="ATIVO"/>
    <s v="11011"/>
    <n v="24001"/>
    <s v="VIVO"/>
    <n v="3252.65"/>
    <n v="1047"/>
  </r>
  <r>
    <x v="1153"/>
    <s v="MOBI"/>
    <s v="LEVE"/>
    <n v="2024"/>
    <s v="MOVIDA"/>
    <s v="PA"/>
    <s v="NORTE"/>
    <x v="451"/>
    <x v="10"/>
    <s v="R$ 1.730,00"/>
    <n v="1390.9699999999998"/>
    <n v="831.45"/>
    <n v="402.04"/>
    <m/>
    <s v="15/11/2026"/>
    <s v="EM DIAS"/>
    <n v="1730"/>
    <b v="0"/>
    <s v="NOV"/>
    <n v="2026"/>
    <s v="MANUTENÇÃO"/>
    <s v="11011"/>
    <n v="24009"/>
    <s v="VIVO"/>
    <n v="2624.46"/>
    <n v="616.745"/>
  </r>
  <r>
    <x v="1154"/>
    <s v="STRADA"/>
    <s v="UTILITARIO"/>
    <n v="2024"/>
    <s v="LOCALIZA"/>
    <s v="PA"/>
    <s v="NORTE"/>
    <x v="948"/>
    <x v="99"/>
    <s v="R$ 2.214,09"/>
    <n v="1221.06"/>
    <n v="2314.8199999999997"/>
    <n v="532.15"/>
    <m/>
    <s v="08/12/2026"/>
    <s v="EM DIAS"/>
    <n v="2214.09"/>
    <b v="0"/>
    <s v="DEZ"/>
    <n v="2026"/>
    <s v="ATIVO"/>
    <s v="11021"/>
    <n v="24001"/>
    <s v="VIVO"/>
    <n v="4068.0299999999997"/>
    <n v="1423.4849999999999"/>
  </r>
  <r>
    <x v="1155"/>
    <s v="GOL"/>
    <s v="LEVE"/>
    <n v="2020"/>
    <s v="PARTICULAR"/>
    <s v="PA"/>
    <s v="NORTE"/>
    <x v="949"/>
    <x v="74"/>
    <s v="R$ 900,00"/>
    <n v="1157.47"/>
    <n v="1388.51"/>
    <n v="518.92999999999995"/>
    <m/>
    <s v="01/01/2030"/>
    <s v="EM DIAS"/>
    <n v="900"/>
    <b v="0"/>
    <s v="JAN"/>
    <n v="2030"/>
    <s v="ATIVO"/>
    <s v="11011"/>
    <n v="24001"/>
    <s v="VIVO"/>
    <n v="3064.91"/>
    <n v="953.72"/>
  </r>
  <r>
    <x v="1156"/>
    <s v="MOBI"/>
    <s v="LEVE"/>
    <n v="2024"/>
    <s v="MOVIDA"/>
    <s v="PA"/>
    <s v="NORTE"/>
    <x v="950"/>
    <x v="74"/>
    <s v="R$ 1.806,47"/>
    <n v="902.02"/>
    <n v="1576.08"/>
    <n v="634.57000000000005"/>
    <m/>
    <s v="28/10/2026"/>
    <s v="EM DIAS"/>
    <n v="1806.47"/>
    <b v="0"/>
    <s v="OUT"/>
    <n v="2026"/>
    <s v="ATIVO"/>
    <s v="11011"/>
    <n v="24001"/>
    <s v="VIVO"/>
    <n v="3112.67"/>
    <n v="1105.325"/>
  </r>
  <r>
    <x v="1157"/>
    <s v="MOBI"/>
    <s v="LEVE"/>
    <n v="2025"/>
    <s v="LOCALIZA"/>
    <s v="PA"/>
    <s v="NORTE"/>
    <x v="951"/>
    <x v="80"/>
    <s v="R$ 1.730,00"/>
    <n v="1097.43"/>
    <n v="1262.54"/>
    <n v="576.01"/>
    <m/>
    <s v="21/05/2027"/>
    <s v="EM DIAS"/>
    <n v="1824.76"/>
    <b v="0"/>
    <s v="MAI"/>
    <n v="2027"/>
    <s v="ATIVO"/>
    <s v="11035"/>
    <n v="24001"/>
    <s v="VIVO"/>
    <n v="2935.9800000000005"/>
    <n v="919.27499999999998"/>
  </r>
  <r>
    <x v="1158"/>
    <s v="MOBI"/>
    <s v="LEVE"/>
    <n v="2024"/>
    <s v="MOVIDA"/>
    <s v="PA"/>
    <s v="NORTE"/>
    <x v="952"/>
    <x v="74"/>
    <s v="R$ 1.730,00"/>
    <n v="1168"/>
    <n v="1327.96"/>
    <n v="691.96"/>
    <m/>
    <s v="11/11/2026"/>
    <s v="EM DIAS"/>
    <n v="1730"/>
    <b v="0"/>
    <s v="NOV"/>
    <n v="2026"/>
    <s v="ATIVO"/>
    <s v="11011"/>
    <n v="24001"/>
    <s v="VIVO"/>
    <n v="3187.92"/>
    <n v="1009.96"/>
  </r>
  <r>
    <x v="1159"/>
    <s v="MOBI"/>
    <s v="LEVE"/>
    <n v="2024"/>
    <s v="MOVIDA"/>
    <s v="PA"/>
    <s v="NORTE"/>
    <x v="953"/>
    <x v="74"/>
    <s v="R$ 1.806,47"/>
    <n v="791.38000000000011"/>
    <n v="848.2299999999999"/>
    <n v="559.99"/>
    <m/>
    <s v="28/10/2026"/>
    <s v="EM DIAS"/>
    <n v="1806.47"/>
    <b v="0"/>
    <s v="OUT"/>
    <n v="2026"/>
    <s v="ATIVO"/>
    <s v="11011"/>
    <n v="24001"/>
    <s v="VIVO"/>
    <n v="2199.6000000000004"/>
    <n v="704.1099999999999"/>
  </r>
  <r>
    <x v="1160"/>
    <s v="MOBI"/>
    <s v="LEVE"/>
    <n v="2024"/>
    <s v="MOVIDA"/>
    <s v="PA"/>
    <s v="NORTE"/>
    <x v="954"/>
    <x v="74"/>
    <s v="R$ 1.730,00"/>
    <n v="1275.8799999999999"/>
    <n v="1421.01"/>
    <n v="756.49999999999989"/>
    <m/>
    <s v="22/11/2026"/>
    <s v="EM DIAS"/>
    <n v="1730"/>
    <b v="0"/>
    <s v="NOV"/>
    <n v="2026"/>
    <s v="ATIVO"/>
    <s v="11011"/>
    <n v="24001"/>
    <s v="VIVO"/>
    <n v="3453.39"/>
    <n v="1088.7549999999999"/>
  </r>
  <r>
    <x v="1161"/>
    <s v="MOBI"/>
    <s v="LEVE"/>
    <n v="2024"/>
    <s v="MOVIDA"/>
    <s v="PA"/>
    <s v="NORTE"/>
    <x v="955"/>
    <x v="75"/>
    <s v="R$ 1.806,47"/>
    <n v="1065.8500000000001"/>
    <n v="1319.5400000000002"/>
    <n v="732.98"/>
    <m/>
    <s v="28/10/2026"/>
    <s v="EM DIAS"/>
    <n v="1806.47"/>
    <b v="0"/>
    <s v="OUT"/>
    <n v="2026"/>
    <s v="ATIVO"/>
    <s v="11011"/>
    <n v="24001"/>
    <s v="VIVO"/>
    <n v="3118.3700000000003"/>
    <n v="1026.2600000000002"/>
  </r>
  <r>
    <x v="1162"/>
    <s v="MOBI"/>
    <s v="LEVE"/>
    <n v="2024"/>
    <s v="MOVIDA"/>
    <s v="PA"/>
    <s v="NORTE"/>
    <x v="956"/>
    <x v="74"/>
    <s v="R$ 1.806,47"/>
    <n v="1164.6500000000001"/>
    <n v="1414.6499999999999"/>
    <n v="745.98"/>
    <m/>
    <s v="28/10/2026"/>
    <s v="EM DIAS"/>
    <n v="1806.47"/>
    <b v="0"/>
    <s v="OUT"/>
    <n v="2026"/>
    <s v="ATIVO"/>
    <s v="11011"/>
    <n v="24001"/>
    <s v="VIVO"/>
    <n v="3325.28"/>
    <n v="1080.3150000000001"/>
  </r>
  <r>
    <x v="1163"/>
    <s v="MOBI"/>
    <s v="LEVE"/>
    <n v="2024"/>
    <s v="MOVIDA"/>
    <s v="PA"/>
    <s v="NORTE"/>
    <x v="210"/>
    <x v="10"/>
    <s v="R$ 1.806,47"/>
    <n v="1276.23"/>
    <n v="828.31999999999994"/>
    <n v="0"/>
    <m/>
    <s v="28/10/2026"/>
    <s v="EM DIAS"/>
    <n v="1806.47"/>
    <b v="0"/>
    <s v="OUT"/>
    <n v="2026"/>
    <s v="RESERVADO"/>
    <s v="11011"/>
    <n v="24001"/>
    <s v="VIVO"/>
    <n v="2104.5500000000002"/>
    <n v="414.15999999999997"/>
  </r>
  <r>
    <x v="1164"/>
    <s v="MOBI"/>
    <s v="LEVE"/>
    <n v="2025"/>
    <s v="LOCALIZA"/>
    <s v="PA"/>
    <s v="NORTE"/>
    <x v="957"/>
    <x v="74"/>
    <s v="R$ 1.823,00"/>
    <n v="1329.98"/>
    <n v="1660.86"/>
    <n v="779.92000000000007"/>
    <m/>
    <s v="15/07/2028"/>
    <s v="EM DIAS"/>
    <n v="1928.81"/>
    <b v="0"/>
    <s v="JUL"/>
    <n v="2028"/>
    <s v="ATIVO"/>
    <s v="11011"/>
    <n v="24001"/>
    <s v="VIVO"/>
    <n v="3770.76"/>
    <n v="1220.3899999999999"/>
  </r>
  <r>
    <x v="1165"/>
    <s v="MOBI"/>
    <s v="LEVE"/>
    <n v="2025"/>
    <s v="LOCALIZA"/>
    <s v="PA"/>
    <s v="NORTE"/>
    <x v="958"/>
    <x v="74"/>
    <s v="R$ 1.823,00"/>
    <n v="887.8900000000001"/>
    <n v="1159.8500000000001"/>
    <n v="739.66"/>
    <m/>
    <s v="16/07/2028"/>
    <s v="EM DIAS"/>
    <n v="1928.81"/>
    <b v="0"/>
    <s v="JUL"/>
    <n v="2028"/>
    <s v="ATIVO"/>
    <s v="11011"/>
    <n v="24001"/>
    <s v="VIVO"/>
    <n v="2787.4"/>
    <n v="949.75500000000011"/>
  </r>
  <r>
    <x v="1166"/>
    <s v="STRADA"/>
    <s v="UTILITARIO"/>
    <n v="2024"/>
    <s v="LOCALIZA"/>
    <s v="PA"/>
    <s v="NORTE"/>
    <x v="890"/>
    <x v="10"/>
    <s v="R$ 2.214,09"/>
    <n v="1478.54"/>
    <n v="608.86"/>
    <n v="416.52"/>
    <m/>
    <s v="07/12/2026"/>
    <s v="EM DIAS"/>
    <n v="2214.09"/>
    <b v="0"/>
    <s v="DEZ"/>
    <n v="2026"/>
    <s v="RESERVADO"/>
    <s v="11031"/>
    <n v="24001"/>
    <s v="VIVO"/>
    <n v="2503.92"/>
    <n v="512.69000000000005"/>
  </r>
  <r>
    <x v="1167"/>
    <s v="MOBI"/>
    <s v="LEVE"/>
    <n v="2024"/>
    <s v="MOVIDA"/>
    <s v="PA"/>
    <s v="NORTE"/>
    <x v="959"/>
    <x v="74"/>
    <s v="R$ 1.806,47"/>
    <n v="795.85"/>
    <n v="1332.99"/>
    <n v="581.98"/>
    <m/>
    <s v="28/10/2026"/>
    <s v="EM DIAS"/>
    <n v="1806.47"/>
    <b v="0"/>
    <s v="OUT"/>
    <n v="2026"/>
    <s v="ATIVO"/>
    <s v="11011"/>
    <n v="24001"/>
    <s v="VIVO"/>
    <n v="2710.82"/>
    <n v="957.48500000000001"/>
  </r>
  <r>
    <x v="1168"/>
    <s v="MOBI"/>
    <s v="LEVE"/>
    <n v="2024"/>
    <s v="MOVIDA"/>
    <s v="PA"/>
    <s v="NORTE"/>
    <x v="960"/>
    <x v="74"/>
    <s v="R$ 1.806,47"/>
    <n v="1698.63"/>
    <n v="1588.56"/>
    <n v="745.87"/>
    <m/>
    <s v="28/10/2026"/>
    <s v="EM DIAS"/>
    <n v="1806.47"/>
    <b v="0"/>
    <s v="OUT"/>
    <n v="2026"/>
    <s v="ATIVO"/>
    <s v="11011"/>
    <n v="24006"/>
    <s v="VIVO"/>
    <n v="4033.06"/>
    <n v="1167.2149999999999"/>
  </r>
  <r>
    <x v="1169"/>
    <s v="MOBI"/>
    <s v="LEVE"/>
    <n v="2024"/>
    <s v="MOVIDA"/>
    <s v="PA"/>
    <s v="NORTE"/>
    <x v="961"/>
    <x v="74"/>
    <s v="R$ 1.806,47"/>
    <n v="707"/>
    <n v="1081.8500000000001"/>
    <n v="709.35"/>
    <m/>
    <s v="28/10/2026"/>
    <s v="EM DIAS"/>
    <n v="1806.47"/>
    <b v="0"/>
    <s v="OUT"/>
    <n v="2026"/>
    <s v="ATIVO"/>
    <s v="11011"/>
    <n v="24001"/>
    <s v="VIVO"/>
    <n v="2498.2000000000003"/>
    <n v="895.60000000000014"/>
  </r>
  <r>
    <x v="1170"/>
    <s v="MOBI"/>
    <s v="LEVE"/>
    <n v="2024"/>
    <s v="MOVIDA"/>
    <s v="PA"/>
    <s v="NORTE"/>
    <x v="962"/>
    <x v="74"/>
    <s v="R$ 1.806,47"/>
    <n v="915.71999999999991"/>
    <n v="1668.8799999999999"/>
    <n v="933.61000000000013"/>
    <m/>
    <s v="28/10/2026"/>
    <s v="EM DIAS"/>
    <n v="1806.47"/>
    <b v="0"/>
    <s v="OUT"/>
    <n v="2026"/>
    <s v="ATIVO"/>
    <s v="11011"/>
    <n v="24001"/>
    <s v="VIVO"/>
    <n v="3518.21"/>
    <n v="1301.2449999999999"/>
  </r>
  <r>
    <x v="1171"/>
    <s v="MOBI"/>
    <s v="LEVE"/>
    <n v="2024"/>
    <s v="MOVIDA"/>
    <s v="PA"/>
    <s v="NORTE"/>
    <x v="963"/>
    <x v="74"/>
    <s v="R$ 1.806,47"/>
    <n v="1223.5"/>
    <n v="1314.97"/>
    <n v="751.69999999999993"/>
    <m/>
    <s v="28/10/2026"/>
    <s v="EM DIAS"/>
    <n v="1806.47"/>
    <b v="0"/>
    <s v="OUT"/>
    <n v="2026"/>
    <s v="ATIVO"/>
    <s v="11011"/>
    <n v="24001"/>
    <s v="VIVO"/>
    <n v="3290.17"/>
    <n v="1033.335"/>
  </r>
  <r>
    <x v="1172"/>
    <s v="MOBI"/>
    <s v="LEVE"/>
    <n v="2024"/>
    <s v="MOVIDA"/>
    <s v="PA"/>
    <s v="NORTE"/>
    <x v="964"/>
    <x v="74"/>
    <s v="R$ 1.806,47"/>
    <n v="1218.97"/>
    <n v="1697.3"/>
    <n v="710"/>
    <m/>
    <s v="28/10/2026"/>
    <s v="EM DIAS"/>
    <n v="1806.47"/>
    <b v="0"/>
    <s v="OUT"/>
    <n v="2026"/>
    <s v="ATIVO"/>
    <s v="11011"/>
    <n v="24007"/>
    <s v="VIVO"/>
    <n v="3626.27"/>
    <n v="1203.6500000000001"/>
  </r>
  <r>
    <x v="1173"/>
    <s v="MOBI"/>
    <s v="LEVE"/>
    <n v="2024"/>
    <s v="MOVIDA"/>
    <s v="PA"/>
    <s v="NORTE"/>
    <x v="965"/>
    <x v="53"/>
    <s v="R$ 1.730,00"/>
    <n v="409.42"/>
    <n v="601.42999999999995"/>
    <n v="230"/>
    <m/>
    <s v="16/11/2026"/>
    <s v="EM DIAS"/>
    <n v="1730"/>
    <b v="0"/>
    <s v="NOV"/>
    <n v="2026"/>
    <s v="ATIVO"/>
    <s v="99568"/>
    <n v="24114"/>
    <s v="ADMINISTRATIVO"/>
    <n v="1240.8499999999999"/>
    <n v="415.71499999999997"/>
  </r>
  <r>
    <x v="1174"/>
    <s v="MOBI"/>
    <s v="LEVE"/>
    <n v="2024"/>
    <s v="MOVIDA"/>
    <s v="PA"/>
    <s v="NORTE"/>
    <x v="966"/>
    <x v="74"/>
    <s v="R$ 1.806,47"/>
    <n v="935.79000000000008"/>
    <n v="1136.0900000000001"/>
    <n v="839.82999999999993"/>
    <m/>
    <s v="28/10/2026"/>
    <s v="EM DIAS"/>
    <n v="1806.47"/>
    <b v="0"/>
    <s v="OUT"/>
    <n v="2026"/>
    <s v="ATIVO"/>
    <s v="11011"/>
    <n v="24001"/>
    <s v="VIVO"/>
    <n v="2911.71"/>
    <n v="987.96"/>
  </r>
  <r>
    <x v="1175"/>
    <s v="MOBI"/>
    <s v="LEVE"/>
    <n v="2024"/>
    <s v="MOVIDA"/>
    <s v="PA"/>
    <s v="NORTE"/>
    <x v="967"/>
    <x v="74"/>
    <s v="R$ 1.730,00"/>
    <n v="1228.76"/>
    <n v="1316.15"/>
    <n v="718.95"/>
    <m/>
    <s v="15/11/2026"/>
    <s v="EM DIAS"/>
    <n v="1730"/>
    <b v="0"/>
    <s v="NOV"/>
    <n v="2026"/>
    <s v="ATIVO"/>
    <s v="11011"/>
    <n v="24001"/>
    <s v="VIVO"/>
    <n v="3263.8599999999997"/>
    <n v="1017.5500000000001"/>
  </r>
  <r>
    <x v="1176"/>
    <s v="MOBI"/>
    <s v="LEVE"/>
    <n v="2024"/>
    <s v="MOVIDA"/>
    <s v="PA"/>
    <s v="NORTE"/>
    <x v="968"/>
    <x v="74"/>
    <s v="R$ 1.806,47"/>
    <n v="1272.1200000000001"/>
    <n v="720.08999999999992"/>
    <n v="669.21"/>
    <m/>
    <s v="28/10/2026"/>
    <s v="EM DIAS"/>
    <n v="1806.47"/>
    <b v="0"/>
    <s v="OUT"/>
    <n v="2026"/>
    <s v="ATIVO"/>
    <s v="11011"/>
    <n v="24001"/>
    <s v="VIVO"/>
    <n v="2661.42"/>
    <n v="694.65"/>
  </r>
  <r>
    <x v="1177"/>
    <s v="MOBI"/>
    <s v="LEVE"/>
    <n v="2025"/>
    <s v="LOCALIZA"/>
    <s v="PA"/>
    <s v="NORTE"/>
    <x v="969"/>
    <x v="74"/>
    <s v="R$ 1.823,00"/>
    <n v="1161.3599999999999"/>
    <n v="1635.5000000000002"/>
    <n v="645.56000000000006"/>
    <m/>
    <s v="15/07/2028"/>
    <s v="EM DIAS"/>
    <n v="1928.81"/>
    <b v="0"/>
    <s v="JUL"/>
    <n v="2028"/>
    <s v="ATIVO"/>
    <s v="11011"/>
    <n v="24001"/>
    <s v="VIVO"/>
    <n v="3442.42"/>
    <n v="1140.5300000000002"/>
  </r>
  <r>
    <x v="1178"/>
    <s v="MOBI"/>
    <s v="LEVE"/>
    <n v="2025"/>
    <s v="LOCALIZA"/>
    <s v="PA"/>
    <s v="NORTE"/>
    <x v="970"/>
    <x v="10"/>
    <s v="R$ 1.823,00"/>
    <n v="827.25"/>
    <n v="838.14"/>
    <n v="0"/>
    <m/>
    <s v="15/07/2028"/>
    <s v="EM DIAS"/>
    <n v="1928.81"/>
    <b v="0"/>
    <s v="JUL"/>
    <n v="2028"/>
    <s v="MANUTENÇÃO"/>
    <s v="11021"/>
    <n v="24001"/>
    <s v="VIVO"/>
    <n v="1665.3899999999999"/>
    <n v="419.07"/>
  </r>
  <r>
    <x v="1179"/>
    <s v="MOBI"/>
    <s v="LEVE"/>
    <n v="2025"/>
    <s v="LOCALIZA"/>
    <s v="PA"/>
    <s v="NORTE"/>
    <x v="971"/>
    <x v="41"/>
    <s v="R$ 1.823,00"/>
    <n v="1320.36"/>
    <n v="784.72"/>
    <n v="151.19999999999999"/>
    <m/>
    <s v="15/07/2028"/>
    <s v="EM DIAS"/>
    <n v="1928.81"/>
    <b v="0"/>
    <s v="JUL"/>
    <n v="2028"/>
    <s v="ATIVO"/>
    <s v="11021"/>
    <n v="24001"/>
    <s v="VIVO"/>
    <n v="2256.2799999999997"/>
    <n v="467.96000000000004"/>
  </r>
  <r>
    <x v="1180"/>
    <s v="MOBI"/>
    <s v="LEVE"/>
    <n v="2025"/>
    <s v="LOCALIZA"/>
    <s v="PA"/>
    <s v="NORTE"/>
    <x v="210"/>
    <x v="10"/>
    <s v="R$ 1.823,00"/>
    <n v="1039.26"/>
    <n v="411.05"/>
    <n v="294.67"/>
    <m/>
    <s v="17/07/2028"/>
    <s v="EM DIAS"/>
    <n v="1928.81"/>
    <b v="0"/>
    <s v="JUL"/>
    <n v="2028"/>
    <s v="RESERVADO"/>
    <s v="11011"/>
    <n v="24001"/>
    <s v="VIVO"/>
    <n v="1744.98"/>
    <n v="352.86"/>
  </r>
  <r>
    <x v="1181"/>
    <s v="MOBI"/>
    <s v="LEVE"/>
    <n v="2025"/>
    <s v="LOCALIZA"/>
    <s v="MT"/>
    <s v="CENTRO OESTE"/>
    <x v="972"/>
    <x v="21"/>
    <s v="R$ 1.832,60"/>
    <n v="1070"/>
    <n v="1038.77"/>
    <n v="500.15"/>
    <m/>
    <s v="14/06/2028"/>
    <s v="EM DIAS"/>
    <n v="1832.6"/>
    <b v="0"/>
    <s v="JUN"/>
    <n v="2028"/>
    <s v="ATIVO"/>
    <s v="11011"/>
    <n v="21112"/>
    <s v="VIVO"/>
    <n v="2608.92"/>
    <n v="769.46"/>
  </r>
  <r>
    <x v="1182"/>
    <s v="MOBI"/>
    <s v="LEVE"/>
    <n v="2025"/>
    <s v="LOCALIZA"/>
    <s v="MT"/>
    <s v="CENTRO OESTE"/>
    <x v="697"/>
    <x v="10"/>
    <s v="R$ 1.832,60"/>
    <s v=""/>
    <s v=""/>
    <s v=""/>
    <m/>
    <s v="20/06/2028"/>
    <s v="EM DIAS"/>
    <n v="1832.6"/>
    <b v="0"/>
    <s v="JUN"/>
    <n v="2028"/>
    <s v="ATIVO"/>
    <s v="11031"/>
    <n v="21112"/>
    <s v="VIVO"/>
    <n v="0"/>
    <s v="-"/>
  </r>
  <r>
    <x v="1183"/>
    <s v="MOBI"/>
    <s v="LEVE"/>
    <n v="2025"/>
    <s v="LOCALIZA"/>
    <s v="MT"/>
    <s v="CENTRO OESTE"/>
    <x v="973"/>
    <x v="21"/>
    <s v="R$ 1.832,60"/>
    <n v="878"/>
    <n v="1185"/>
    <n v="388.03999999999996"/>
    <m/>
    <s v="18/06/2028"/>
    <s v="EM DIAS"/>
    <n v="1832.6"/>
    <b v="0"/>
    <s v="JUN"/>
    <n v="2028"/>
    <s v="ATIVO"/>
    <s v="11011"/>
    <n v="21104"/>
    <s v="VIVO"/>
    <n v="2451.04"/>
    <n v="786.52"/>
  </r>
  <r>
    <x v="1184"/>
    <s v="MOBI"/>
    <s v="LEVE"/>
    <n v="2025"/>
    <s v="LOCALIZA"/>
    <s v="MT"/>
    <s v="CENTRO OESTE"/>
    <x v="974"/>
    <x v="21"/>
    <s v="R$ 1.832,60"/>
    <n v="908.16"/>
    <n v="400"/>
    <n v="550"/>
    <m/>
    <s v="07/06/2028"/>
    <s v="EM DIAS"/>
    <n v="1832.6"/>
    <b v="0"/>
    <s v="JUN"/>
    <n v="2028"/>
    <s v="ATIVO"/>
    <s v="11011"/>
    <n v="21111"/>
    <s v="VIVO"/>
    <n v="1858.1599999999999"/>
    <n v="475"/>
  </r>
  <r>
    <x v="1185"/>
    <s v="MOBI"/>
    <s v="LEVE"/>
    <n v="2025"/>
    <s v="LOCALIZA"/>
    <s v="MT"/>
    <s v="CENTRO OESTE"/>
    <x v="975"/>
    <x v="21"/>
    <s v="R$ 1.832,60"/>
    <n v="0"/>
    <n v="1805.4299999999998"/>
    <n v="690"/>
    <m/>
    <s v="21/06/2028"/>
    <s v="EM DIAS"/>
    <n v="1832.6"/>
    <b v="0"/>
    <s v="JUN"/>
    <n v="2028"/>
    <s v="ATIVO"/>
    <s v="11011"/>
    <n v="21104"/>
    <s v="VIVO"/>
    <n v="2495.4299999999998"/>
    <n v="1247.7149999999999"/>
  </r>
  <r>
    <x v="1186"/>
    <s v="MOBI"/>
    <s v="LEVE"/>
    <n v="2025"/>
    <s v="LOCALIZA"/>
    <s v="MT"/>
    <s v="CENTRO OESTE"/>
    <x v="976"/>
    <x v="21"/>
    <s v="R$ 1.832,60"/>
    <n v="2432.48"/>
    <n v="2789.99"/>
    <n v="1245"/>
    <m/>
    <s v="19/06/2028"/>
    <s v="EM DIAS"/>
    <n v="1832.6"/>
    <b v="0"/>
    <s v="JUN"/>
    <n v="2028"/>
    <s v="ATIVO"/>
    <s v="11011"/>
    <n v="21057"/>
    <s v="VIVO"/>
    <n v="6467.4699999999993"/>
    <n v="2017.4949999999999"/>
  </r>
  <r>
    <x v="1187"/>
    <s v="MOBI"/>
    <s v="LEVE"/>
    <n v="2025"/>
    <s v="LOCALIZA"/>
    <s v="MT"/>
    <s v="CENTRO OESTE"/>
    <x v="977"/>
    <x v="21"/>
    <s v="R$ 1.832,60"/>
    <n v="1468.8500000000001"/>
    <n v="1080.05"/>
    <n v="0"/>
    <m/>
    <s v="13/06/2028"/>
    <s v="EM DIAS"/>
    <n v="1832.6"/>
    <b v="0"/>
    <s v="JUN"/>
    <n v="2028"/>
    <s v="ATIVO"/>
    <s v="11011"/>
    <n v="21104"/>
    <s v="VIVO"/>
    <n v="2548.9"/>
    <n v="540.02499999999998"/>
  </r>
  <r>
    <x v="1188"/>
    <s v="MOBI"/>
    <s v="LEVE"/>
    <n v="2025"/>
    <s v="LOCALIZA"/>
    <s v="MS"/>
    <s v="CENTRO OESTE"/>
    <x v="978"/>
    <x v="21"/>
    <s v="R$ 1.730,00"/>
    <n v="1220"/>
    <n v="2129.3200000000002"/>
    <n v="698.36"/>
    <m/>
    <s v="18/06/2028"/>
    <s v="EM DIAS"/>
    <n v="1832.6"/>
    <b v="0"/>
    <s v="JUN"/>
    <n v="2028"/>
    <s v="ATIVO"/>
    <s v="11011"/>
    <n v="22020"/>
    <s v="VIVO"/>
    <n v="4047.6800000000003"/>
    <n v="1413.8400000000001"/>
  </r>
  <r>
    <x v="1189"/>
    <s v="MOBI"/>
    <s v="LEVE"/>
    <n v="2025"/>
    <s v="LOCALIZA"/>
    <s v="MS"/>
    <s v="CENTRO OESTE"/>
    <x v="979"/>
    <x v="21"/>
    <s v="R$ 1.730,00"/>
    <n v="650"/>
    <n v="914.73"/>
    <n v="300"/>
    <m/>
    <s v="07/06/2028"/>
    <s v="EM DIAS"/>
    <n v="1832.6"/>
    <b v="0"/>
    <s v="JUN"/>
    <n v="2028"/>
    <s v="ATIVO"/>
    <s v="11011"/>
    <n v="22020"/>
    <s v="VIVO"/>
    <n v="1864.73"/>
    <n v="607.36500000000001"/>
  </r>
  <r>
    <x v="1190"/>
    <s v="GOL"/>
    <s v="LEVE"/>
    <n v="2011"/>
    <s v="PARTICULAR"/>
    <s v="MT"/>
    <s v="CENTRO OESTE"/>
    <x v="980"/>
    <x v="21"/>
    <s v="R$ 1.200,77"/>
    <n v="1010"/>
    <n v="1120"/>
    <n v="450"/>
    <m/>
    <s v="01/01/2030"/>
    <s v="EM DIAS"/>
    <n v="1200.77"/>
    <b v="0"/>
    <s v="JAN"/>
    <n v="2030"/>
    <s v="ATIVO"/>
    <s v="11011"/>
    <n v="21104"/>
    <s v="VIVO"/>
    <n v="2580"/>
    <n v="785"/>
  </r>
  <r>
    <x v="1191"/>
    <s v="MOBI"/>
    <s v="LEVE"/>
    <n v="2025"/>
    <s v="LOCALIZA"/>
    <s v="MS"/>
    <s v="CENTRO OESTE"/>
    <x v="981"/>
    <x v="69"/>
    <s v="R$ 1.823,00"/>
    <n v="420"/>
    <n v="550"/>
    <n v="300"/>
    <m/>
    <s v="11/07/2028"/>
    <s v="EM DIAS"/>
    <n v="1928.81"/>
    <b v="0"/>
    <s v="JUL"/>
    <n v="2028"/>
    <s v="ATIVO"/>
    <s v="99678"/>
    <n v="22020"/>
    <s v="ADMINISTRATIVO"/>
    <n v="1270"/>
    <n v="425"/>
  </r>
  <r>
    <x v="1192"/>
    <s v="MOBI"/>
    <s v="LEVE"/>
    <n v="2025"/>
    <s v="LOCALIZA"/>
    <s v="MT"/>
    <s v="CENTRO OESTE"/>
    <x v="982"/>
    <x v="21"/>
    <s v="R$ 1.928,81"/>
    <n v="1255"/>
    <n v="1312"/>
    <n v="380"/>
    <m/>
    <s v="12/07/2028"/>
    <s v="EM DIAS"/>
    <n v="1928.81"/>
    <b v="0"/>
    <s v="JUL"/>
    <n v="2028"/>
    <s v="ATIVO"/>
    <s v="11011"/>
    <n v="21057"/>
    <s v="VIVO"/>
    <n v="2947"/>
    <n v="846"/>
  </r>
  <r>
    <x v="1193"/>
    <s v="MOBI"/>
    <s v="LEVE"/>
    <n v="2025"/>
    <s v="LOCALIZA"/>
    <s v="MT"/>
    <s v="CENTRO OESTE"/>
    <x v="983"/>
    <x v="10"/>
    <s v="R$ 1.928,81"/>
    <n v="1916.99"/>
    <n v="700.04"/>
    <n v="850"/>
    <m/>
    <s v="12/07/2028"/>
    <s v="EM DIAS"/>
    <n v="1928.81"/>
    <b v="0"/>
    <s v="JUL"/>
    <n v="2028"/>
    <s v="RESERVADO"/>
    <s v="11011"/>
    <n v="21111"/>
    <s v="VIVO"/>
    <n v="3467.0299999999997"/>
    <n v="775.02"/>
  </r>
  <r>
    <x v="1194"/>
    <s v="MOBI"/>
    <s v="LEVE"/>
    <n v="2025"/>
    <s v="LOCALIZA"/>
    <s v="MT"/>
    <s v="CENTRO OESTE"/>
    <x v="984"/>
    <x v="21"/>
    <s v="R$ 1.928,81"/>
    <n v="1120"/>
    <n v="1510"/>
    <n v="630"/>
    <m/>
    <s v="12/07/2028"/>
    <s v="EM DIAS"/>
    <n v="1928.81"/>
    <b v="0"/>
    <s v="JUL"/>
    <n v="2028"/>
    <s v="ATIVO"/>
    <s v="11011"/>
    <n v="21104"/>
    <s v="VIVO"/>
    <n v="3260"/>
    <n v="1070"/>
  </r>
  <r>
    <x v="1195"/>
    <s v="MOBI"/>
    <s v="LEVE"/>
    <n v="2025"/>
    <s v="LOCALIZA"/>
    <s v="MT"/>
    <s v="CENTRO OESTE"/>
    <x v="985"/>
    <x v="21"/>
    <s v="R$ 1.928,81"/>
    <n v="2911.86"/>
    <n v="1726.04"/>
    <n v="2449.4300000000003"/>
    <m/>
    <s v="11/07/2028"/>
    <s v="EM DIAS"/>
    <n v="1928.81"/>
    <b v="0"/>
    <s v="JUL"/>
    <n v="2028"/>
    <s v="ATIVO"/>
    <s v="11011"/>
    <n v="21022"/>
    <s v="VIVO"/>
    <n v="7087.33"/>
    <n v="2087.7350000000001"/>
  </r>
  <r>
    <x v="1196"/>
    <s v="MOBI"/>
    <s v="LEVE"/>
    <n v="2025"/>
    <s v="LOCALIZA"/>
    <s v="MS"/>
    <s v="CENTRO OESTE"/>
    <x v="986"/>
    <x v="21"/>
    <s v="R$ 1.823,00"/>
    <n v="1040"/>
    <n v="1729.78"/>
    <n v="590"/>
    <m/>
    <s v="16/07/2028"/>
    <s v="EM DIAS"/>
    <n v="1928.81"/>
    <b v="0"/>
    <s v="JUL"/>
    <n v="2028"/>
    <s v="ATIVO"/>
    <s v="11011"/>
    <n v="22020"/>
    <s v="VIVO"/>
    <n v="3359.7799999999997"/>
    <n v="1159.8899999999999"/>
  </r>
  <r>
    <x v="1197"/>
    <s v="MOBI"/>
    <s v="LEVE"/>
    <n v="2025"/>
    <s v="LOCALIZA"/>
    <s v="MT"/>
    <s v="CENTRO OESTE"/>
    <x v="987"/>
    <x v="21"/>
    <s v="R$ 1.928,81"/>
    <n v="749.23"/>
    <n v="646.65"/>
    <n v="399.3"/>
    <m/>
    <s v="12/07/2028"/>
    <s v="EM DIAS"/>
    <n v="1928.81"/>
    <b v="0"/>
    <s v="JUL"/>
    <n v="2028"/>
    <s v="ATIVO"/>
    <s v="11011"/>
    <n v="21114"/>
    <s v="VIVO"/>
    <n v="1795.18"/>
    <n v="522.97500000000002"/>
  </r>
  <r>
    <x v="1198"/>
    <s v="MOBI"/>
    <s v="LEVE"/>
    <n v="2025"/>
    <s v="LOCALIZA"/>
    <s v="MT"/>
    <s v="CENTRO OESTE"/>
    <x v="988"/>
    <x v="21"/>
    <s v="R$ 1.928,81"/>
    <n v="1070"/>
    <n v="1420"/>
    <n v="695"/>
    <m/>
    <s v="16/07/2028"/>
    <s v="EM DIAS"/>
    <n v="1928.81"/>
    <b v="0"/>
    <s v="JUL"/>
    <n v="2028"/>
    <s v="ATIVO"/>
    <s v="11011"/>
    <n v="21112"/>
    <s v="VIVO"/>
    <n v="3185"/>
    <n v="1057.5"/>
  </r>
  <r>
    <x v="1199"/>
    <s v="MOBI"/>
    <s v="LEVE"/>
    <n v="2025"/>
    <s v="LOCALIZA"/>
    <s v="MT"/>
    <s v="CENTRO OESTE"/>
    <x v="989"/>
    <x v="21"/>
    <s v="R$ 1.832,60"/>
    <n v="859.98"/>
    <n v="1268.6600000000001"/>
    <n v="489.14"/>
    <m/>
    <s v="20/06/2028"/>
    <s v="EM DIAS"/>
    <n v="1832.6"/>
    <b v="0"/>
    <s v="JUN"/>
    <n v="2028"/>
    <s v="ATIVO"/>
    <s v="11011"/>
    <n v="21114"/>
    <s v="VIVO"/>
    <n v="2617.7800000000002"/>
    <n v="878.90000000000009"/>
  </r>
  <r>
    <x v="1200"/>
    <s v="MOBI"/>
    <s v="LEVE"/>
    <n v="2025"/>
    <s v="LOCALIZA"/>
    <s v="MT"/>
    <s v="CENTRO OESTE"/>
    <x v="990"/>
    <x v="21"/>
    <s v="R$ 1.832,60"/>
    <n v="920"/>
    <n v="1140"/>
    <n v="560"/>
    <m/>
    <s v="18/06/2028"/>
    <s v="EM DIAS"/>
    <n v="1832.6"/>
    <b v="0"/>
    <s v="JUN"/>
    <n v="2028"/>
    <s v="ATIVO"/>
    <s v="11011"/>
    <n v="21112"/>
    <s v="VIVO"/>
    <n v="2620"/>
    <n v="850"/>
  </r>
  <r>
    <x v="1201"/>
    <s v="MOBI"/>
    <s v="LEVE"/>
    <n v="2025"/>
    <s v="LOCALIZA"/>
    <s v="MT"/>
    <s v="CENTRO OESTE"/>
    <x v="991"/>
    <x v="21"/>
    <s v="R$ 1.832,60"/>
    <n v="919.03"/>
    <n v="1189.53"/>
    <n v="580"/>
    <m/>
    <s v="18/06/2028"/>
    <s v="EM DIAS"/>
    <n v="1832.6"/>
    <b v="0"/>
    <s v="JUN"/>
    <n v="2028"/>
    <s v="ATIVO"/>
    <s v="11011"/>
    <n v="21111"/>
    <s v="VIVO"/>
    <n v="2688.56"/>
    <n v="884.76499999999999"/>
  </r>
  <r>
    <x v="1202"/>
    <s v="MOBI"/>
    <s v="LEVE"/>
    <n v="2025"/>
    <s v="LOCALIZA"/>
    <s v="MT"/>
    <s v="CENTRO OESTE"/>
    <x v="697"/>
    <x v="10"/>
    <s v="R$ 1.832,60"/>
    <n v="1411.82"/>
    <n v="1742.76"/>
    <n v="906.53"/>
    <m/>
    <s v="20/06/2028"/>
    <s v="EM DIAS"/>
    <n v="1832.6"/>
    <b v="0"/>
    <s v="JUN"/>
    <n v="2028"/>
    <s v="ATIVO"/>
    <s v="11031"/>
    <n v="21112"/>
    <s v="VIVO"/>
    <n v="4061.1099999999997"/>
    <n v="1324.645"/>
  </r>
  <r>
    <x v="1203"/>
    <s v="MOBI"/>
    <s v="LEVE"/>
    <n v="2025"/>
    <s v="LOCALIZA"/>
    <s v="MT"/>
    <s v="CENTRO OESTE"/>
    <x v="992"/>
    <x v="21"/>
    <s v="R$ 1.832,60"/>
    <n v="1520"/>
    <n v="2276.48"/>
    <n v="660"/>
    <m/>
    <s v="20/06/2028"/>
    <s v="EM DIAS"/>
    <n v="1832.6"/>
    <b v="0"/>
    <s v="JUN"/>
    <n v="2028"/>
    <s v="ATIVO"/>
    <s v="11011"/>
    <n v="21112"/>
    <s v="VIVO"/>
    <n v="4456.4799999999996"/>
    <n v="1468.24"/>
  </r>
  <r>
    <x v="1204"/>
    <s v="MOBI"/>
    <s v="LEVE"/>
    <n v="2025"/>
    <s v="LOCALIZA"/>
    <s v="MT"/>
    <s v="CENTRO OESTE"/>
    <x v="993"/>
    <x v="21"/>
    <s v="R$ 1.832,60"/>
    <n v="450.37"/>
    <n v="882"/>
    <n v="465"/>
    <m/>
    <s v="18/06/2028"/>
    <s v="EM DIAS"/>
    <n v="1832.6"/>
    <b v="0"/>
    <s v="JUN"/>
    <n v="2028"/>
    <s v="ATIVO"/>
    <s v="11011"/>
    <n v="21022"/>
    <s v="VIVO"/>
    <n v="1797.37"/>
    <n v="673.5"/>
  </r>
  <r>
    <x v="1205"/>
    <s v="MOBI"/>
    <s v="LEVE"/>
    <n v="2025"/>
    <s v="LOCALIZA"/>
    <s v="MS"/>
    <s v="CENTRO OESTE"/>
    <x v="994"/>
    <x v="21"/>
    <s v="R$ 1.730,00"/>
    <n v="1020"/>
    <n v="1190"/>
    <n v="540"/>
    <m/>
    <s v="07/06/2028"/>
    <s v="EM DIAS"/>
    <n v="1832.6"/>
    <b v="0"/>
    <s v="JUN"/>
    <n v="2028"/>
    <s v="ATIVO"/>
    <s v="11011"/>
    <n v="22020"/>
    <s v="VIVO"/>
    <n v="2750"/>
    <n v="865"/>
  </r>
  <r>
    <x v="1206"/>
    <s v="MOBI"/>
    <s v="LEVE"/>
    <n v="2025"/>
    <s v="LOCALIZA"/>
    <s v="MT"/>
    <s v="CENTRO OESTE"/>
    <x v="995"/>
    <x v="21"/>
    <s v="R$ 1.832,60"/>
    <n v="1440"/>
    <n v="2244.9"/>
    <n v="1158.48"/>
    <m/>
    <s v="20/06/2028"/>
    <s v="EM DIAS"/>
    <n v="1832.6"/>
    <b v="0"/>
    <s v="JUN"/>
    <n v="2028"/>
    <s v="ATIVO"/>
    <s v="11011"/>
    <n v="21070"/>
    <s v="VIVO"/>
    <n v="4843.38"/>
    <n v="1701.69"/>
  </r>
  <r>
    <x v="1207"/>
    <s v="MOBI"/>
    <s v="LEVE"/>
    <n v="2025"/>
    <s v="LOCALIZA"/>
    <s v="MT"/>
    <s v="CENTRO OESTE"/>
    <x v="996"/>
    <x v="21"/>
    <s v="R$ 1.832,60"/>
    <n v="1222.24"/>
    <n v="1272"/>
    <n v="250"/>
    <m/>
    <s v="19/06/2028"/>
    <s v="EM DIAS"/>
    <n v="1832.6"/>
    <b v="0"/>
    <s v="JUN"/>
    <n v="2028"/>
    <s v="ATIVO"/>
    <s v="11011"/>
    <n v="21104"/>
    <s v="VIVO"/>
    <n v="2744.24"/>
    <n v="761"/>
  </r>
  <r>
    <x v="1208"/>
    <s v="MOBI"/>
    <s v="LEVE"/>
    <n v="2025"/>
    <s v="LOCALIZA"/>
    <s v="MT"/>
    <s v="CENTRO OESTE"/>
    <x v="997"/>
    <x v="21"/>
    <s v="R$ 1.832,60"/>
    <n v="1000"/>
    <n v="1220"/>
    <n v="750"/>
    <m/>
    <s v="19/06/2028"/>
    <s v="EM DIAS"/>
    <n v="1832.6"/>
    <b v="0"/>
    <s v="JUN"/>
    <n v="2028"/>
    <s v="ATIVO"/>
    <s v="11011"/>
    <n v="21111"/>
    <s v="VIVO"/>
    <n v="2970"/>
    <n v="985"/>
  </r>
  <r>
    <x v="1209"/>
    <s v="MOBI"/>
    <s v="LEVE"/>
    <n v="2025"/>
    <s v="LOCALIZA"/>
    <s v="MT"/>
    <s v="CENTRO OESTE"/>
    <x v="998"/>
    <x v="21"/>
    <s v="R$ 1.832,60"/>
    <n v="712.84"/>
    <n v="1412"/>
    <n v="450"/>
    <m/>
    <s v="18/06/2028"/>
    <s v="EM DIAS"/>
    <n v="1832.6"/>
    <b v="0"/>
    <s v="JUN"/>
    <n v="2028"/>
    <s v="ATIVO"/>
    <s v="11011"/>
    <n v="21104"/>
    <s v="VIVO"/>
    <n v="2574.84"/>
    <n v="931"/>
  </r>
  <r>
    <x v="1210"/>
    <s v="MOBI"/>
    <s v="LEVE"/>
    <n v="2025"/>
    <s v="LOCALIZA"/>
    <s v="MT"/>
    <s v="CENTRO OESTE"/>
    <x v="999"/>
    <x v="21"/>
    <s v="R$ 1.832,60"/>
    <n v="760.7"/>
    <n v="1108.3600000000001"/>
    <n v="406.66"/>
    <m/>
    <s v="20/06/2028"/>
    <s v="EM DIAS"/>
    <n v="1832.6"/>
    <b v="0"/>
    <s v="JUN"/>
    <n v="2028"/>
    <s v="ATIVO"/>
    <s v="11011"/>
    <n v="21114"/>
    <s v="VIVO"/>
    <n v="2275.7200000000003"/>
    <n v="757.5100000000001"/>
  </r>
  <r>
    <x v="1211"/>
    <s v="MOBI"/>
    <s v="LEVE"/>
    <n v="2025"/>
    <s v="LOCALIZA"/>
    <s v="MT"/>
    <s v="CENTRO OESTE"/>
    <x v="1000"/>
    <x v="10"/>
    <s v="R$ 1.832,60"/>
    <n v="570"/>
    <n v="730"/>
    <n v="430"/>
    <m/>
    <s v="13/06/2028"/>
    <s v="EM DIAS"/>
    <n v="1832.6"/>
    <b v="0"/>
    <s v="JUN"/>
    <n v="2028"/>
    <s v="PATIO"/>
    <s v="99628"/>
    <n v="21104"/>
    <s v="ADMINISTRATIVO"/>
    <n v="1730"/>
    <n v="580"/>
  </r>
  <r>
    <x v="1212"/>
    <s v="MOBI"/>
    <s v="LEVE"/>
    <n v="2025"/>
    <s v="LOCALIZA"/>
    <s v="MT"/>
    <s v="CENTRO OESTE"/>
    <x v="697"/>
    <x v="10"/>
    <s v="R$ 1.832,60"/>
    <s v=""/>
    <s v=""/>
    <s v=""/>
    <m/>
    <s v="13/06/2028"/>
    <s v="EM DIAS"/>
    <n v="1832.6"/>
    <b v="0"/>
    <s v="JUN"/>
    <n v="2028"/>
    <s v="ATIVO"/>
    <s v="11031"/>
    <n v="21112"/>
    <s v="VIVO"/>
    <n v="0"/>
    <s v="-"/>
  </r>
  <r>
    <x v="1213"/>
    <s v="SAVEIRO"/>
    <s v="UTILITARIO"/>
    <n v="2015"/>
    <s v="PARTICULAR"/>
    <s v="MT"/>
    <s v="CENTRO OESTE"/>
    <x v="1001"/>
    <x v="20"/>
    <s v="R$ 1.600,00"/>
    <n v="1241.8999999999999"/>
    <n v="1764.9500000000003"/>
    <n v="1158.2199999999998"/>
    <m/>
    <s v="01/01/2030"/>
    <s v="EM DIAS"/>
    <n v="1600"/>
    <b v="0"/>
    <s v="JAN"/>
    <n v="2030"/>
    <s v="ATIVO"/>
    <s v="99568"/>
    <n v="21104"/>
    <s v="ADMINISTRATIVO"/>
    <n v="4165.07"/>
    <n v="1461.585"/>
  </r>
  <r>
    <x v="1214"/>
    <s v="MOBI"/>
    <s v="LEVE"/>
    <n v="2025"/>
    <s v="LOCALIZA"/>
    <s v="MT"/>
    <s v="CENTRO OESTE"/>
    <x v="1002"/>
    <x v="21"/>
    <s v="R$ 1.928,81"/>
    <n v="150"/>
    <n v="0"/>
    <n v="150"/>
    <m/>
    <s v="16/07/2028"/>
    <s v="EM DIAS"/>
    <n v="1928.81"/>
    <b v="0"/>
    <s v="JUL"/>
    <n v="2028"/>
    <s v="ATIVO"/>
    <s v="11011"/>
    <n v="21112"/>
    <s v="VIVO"/>
    <n v="300"/>
    <n v="75"/>
  </r>
  <r>
    <x v="1215"/>
    <s v="CORSA"/>
    <s v="LEVE"/>
    <n v="2004"/>
    <s v="PARTICULAR"/>
    <s v="MT"/>
    <s v="CENTRO OESTE"/>
    <x v="1003"/>
    <x v="45"/>
    <s v="R$ 1.200,77"/>
    <n v="200"/>
    <n v="0"/>
    <n v="0"/>
    <m/>
    <s v="01/01/2030"/>
    <s v="EM DIAS"/>
    <n v="1200.77"/>
    <b v="0"/>
    <s v="JAN"/>
    <n v="2030"/>
    <s v="ATIVO"/>
    <s v="99568"/>
    <n v="21104"/>
    <s v="ADMINISTRATIVO"/>
    <n v="200"/>
    <n v="0"/>
  </r>
  <r>
    <x v="1216"/>
    <s v="MOBI"/>
    <s v="LEVE"/>
    <n v="2025"/>
    <s v="LOCALIZA"/>
    <s v="MT"/>
    <s v="CENTRO OESTE"/>
    <x v="1000"/>
    <x v="10"/>
    <s v="R$ 1.832,60"/>
    <n v="0"/>
    <n v="150"/>
    <n v="730"/>
    <m/>
    <s v="19/06/2028"/>
    <s v="EM DIAS"/>
    <n v="1832.6"/>
    <b v="0"/>
    <s v="JUN"/>
    <n v="2028"/>
    <s v="MANUTENÇÃO"/>
    <s v="99628"/>
    <n v="21104"/>
    <s v="ADMINISTRATIVO"/>
    <n v="880"/>
    <n v="440"/>
  </r>
  <r>
    <x v="1217"/>
    <s v="MOBI"/>
    <s v="LEVE"/>
    <n v="2025"/>
    <s v="LOCALIZA"/>
    <s v="MT"/>
    <s v="CENTRO OESTE"/>
    <x v="1004"/>
    <x v="21"/>
    <s v="R$ 1.837,37"/>
    <n v="1322.77"/>
    <n v="2272.44"/>
    <n v="1280"/>
    <m/>
    <s v="24/06/2028"/>
    <s v="EM DIAS"/>
    <n v="1837.37"/>
    <b v="0"/>
    <s v="JUN"/>
    <n v="2028"/>
    <s v="ATIVO"/>
    <s v="11011"/>
    <n v="21057"/>
    <s v="VIVO"/>
    <n v="4875.21"/>
    <n v="1776.22"/>
  </r>
  <r>
    <x v="1218"/>
    <s v="MOBI"/>
    <s v="LEVE"/>
    <n v="2025"/>
    <s v="LOCALIZA"/>
    <s v="MS"/>
    <s v="CENTRO OESTE"/>
    <x v="1005"/>
    <x v="21"/>
    <s v="R$ 1.730,00"/>
    <n v="1059.5700000000002"/>
    <n v="1143.6100000000001"/>
    <n v="599.36"/>
    <m/>
    <s v="26/06/2028"/>
    <s v="EM DIAS"/>
    <n v="1837.37"/>
    <b v="0"/>
    <s v="JUN"/>
    <n v="2028"/>
    <s v="ATIVO"/>
    <s v="11011"/>
    <n v="22076"/>
    <s v="VIVO"/>
    <n v="2802.5400000000004"/>
    <n v="871.48500000000013"/>
  </r>
  <r>
    <x v="1219"/>
    <s v="MOBI"/>
    <s v="LEVE"/>
    <n v="2025"/>
    <s v="LOCALIZA"/>
    <s v="MS"/>
    <s v="CENTRO OESTE"/>
    <x v="1006"/>
    <x v="21"/>
    <s v="R$ 1.730,00"/>
    <n v="903.18999999999994"/>
    <n v="1080"/>
    <n v="510"/>
    <m/>
    <s v="13/06/2028"/>
    <s v="EM DIAS"/>
    <n v="1832.6"/>
    <b v="0"/>
    <s v="JUN"/>
    <n v="2028"/>
    <s v="ATIVO"/>
    <s v="11011"/>
    <n v="22020"/>
    <s v="VIVO"/>
    <n v="2493.19"/>
    <n v="795"/>
  </r>
  <r>
    <x v="1220"/>
    <s v="MOBI"/>
    <s v="LEVE"/>
    <n v="2025"/>
    <s v="LOCALIZA"/>
    <s v="MS"/>
    <s v="CENTRO OESTE"/>
    <x v="1007"/>
    <x v="8"/>
    <s v="R$ 1.730,00"/>
    <n v="1187.3599999999999"/>
    <n v="1030"/>
    <n v="360"/>
    <m/>
    <s v="13/06/2028"/>
    <s v="EM DIAS"/>
    <n v="1832.6"/>
    <b v="0"/>
    <s v="JUN"/>
    <n v="2028"/>
    <s v="ATIVO"/>
    <s v="11021"/>
    <n v="22020"/>
    <s v="VIVO"/>
    <n v="2577.3599999999997"/>
    <n v="695"/>
  </r>
  <r>
    <x v="1221"/>
    <s v="PALIO"/>
    <s v="LEVE"/>
    <n v="2016"/>
    <s v="PARTICULAR"/>
    <s v="MS"/>
    <s v="CENTRO OESTE"/>
    <x v="1008"/>
    <x v="59"/>
    <s v="R$ 1.200,77"/>
    <n v="404.9"/>
    <n v="449.65999999999997"/>
    <n v="430.98"/>
    <m/>
    <s v="01/01/2030"/>
    <s v="EM DIAS"/>
    <n v="1200.77"/>
    <b v="0"/>
    <s v="JAN"/>
    <n v="2030"/>
    <s v="ATIVO"/>
    <s v="11021"/>
    <n v="22032"/>
    <s v="VIVO"/>
    <n v="1285.54"/>
    <n v="440.32"/>
  </r>
  <r>
    <x v="1222"/>
    <s v="LOGAN"/>
    <s v="LEVE"/>
    <n v="2015"/>
    <s v="PARTICULAR"/>
    <s v="MS"/>
    <s v="CENTRO OESTE"/>
    <x v="1009"/>
    <x v="9"/>
    <s v="R$ 1.200,77"/>
    <n v="662"/>
    <n v="1205.5899999999999"/>
    <n v="405"/>
    <m/>
    <s v="01/01/2030"/>
    <s v="EM DIAS"/>
    <n v="1200.77"/>
    <b v="0"/>
    <s v="JAN"/>
    <n v="2030"/>
    <s v="ATIVO"/>
    <s v="11025"/>
    <n v="22020"/>
    <s v="VIVO"/>
    <n v="2272.59"/>
    <n v="805.29499999999996"/>
  </r>
  <r>
    <x v="1223"/>
    <s v="MOBI"/>
    <s v="LEVE"/>
    <n v="2025"/>
    <s v="LOCALIZA"/>
    <s v="SP"/>
    <s v="SUDESTE"/>
    <x v="1010"/>
    <x v="57"/>
    <s v="R$ 1.823,00"/>
    <n v="1085"/>
    <n v="1383.95"/>
    <n v="475"/>
    <m/>
    <s v="12/07/2028"/>
    <s v="EM DIAS"/>
    <n v="1928.81"/>
    <b v="0"/>
    <s v="JUL"/>
    <n v="2028"/>
    <s v="ATIVO"/>
    <s v="14011"/>
    <n v="35001"/>
    <s v="I-SYSTEMS"/>
    <n v="2943.95"/>
    <n v="929.47500000000002"/>
  </r>
  <r>
    <x v="1224"/>
    <s v="MOBI"/>
    <s v="LEVE"/>
    <n v="2025"/>
    <s v="LOCALIZA"/>
    <s v="MS"/>
    <s v="CENTRO OESTE"/>
    <x v="1011"/>
    <x v="21"/>
    <s v="R$ 1.823,00"/>
    <n v="611.77"/>
    <n v="864.42"/>
    <n v="514.07999999999993"/>
    <m/>
    <s v="12/07/2028"/>
    <s v="EM DIAS"/>
    <n v="1928.81"/>
    <b v="0"/>
    <s v="JUL"/>
    <n v="2028"/>
    <s v="ATIVO"/>
    <s v="11011"/>
    <n v="22076"/>
    <s v="VIVO"/>
    <n v="1990.27"/>
    <n v="689.25"/>
  </r>
  <r>
    <x v="1225"/>
    <s v="MOBI"/>
    <s v="LEVE"/>
    <n v="2025"/>
    <s v="LOCALIZA"/>
    <s v="MT"/>
    <s v="CENTRO OESTE"/>
    <x v="1012"/>
    <x v="21"/>
    <s v="R$ 1.823,00"/>
    <n v="920"/>
    <n v="1425.24"/>
    <n v="621"/>
    <m/>
    <s v="17/07/2028"/>
    <s v="EM DIAS"/>
    <n v="1928.81"/>
    <b v="0"/>
    <s v="JUL"/>
    <n v="2028"/>
    <s v="ATIVO"/>
    <s v="11011"/>
    <n v="21035"/>
    <s v="VIVO"/>
    <n v="2966.24"/>
    <n v="1023.12"/>
  </r>
  <r>
    <x v="1226"/>
    <s v="FIORINO"/>
    <s v="UTILITARIO"/>
    <n v="2025"/>
    <s v="LOCALIZA"/>
    <s v="MS"/>
    <s v="CENTRO OESTE"/>
    <x v="1013"/>
    <x v="16"/>
    <s v="R$ 2.400,00"/>
    <n v="1035.93"/>
    <n v="3153.5699999999997"/>
    <n v="2253.4999999999995"/>
    <m/>
    <s v="09/09/2028"/>
    <s v="EM DIAS"/>
    <n v="2561.7199999999998"/>
    <b v="0"/>
    <s v="SET"/>
    <n v="2028"/>
    <s v="ATIVO"/>
    <s v="12081"/>
    <n v="22020"/>
    <s v="TIM MOVEL"/>
    <n v="6443"/>
    <n v="2703.5349999999999"/>
  </r>
  <r>
    <x v="1227"/>
    <s v="FIORINO"/>
    <s v="UTILITARIO"/>
    <n v="2025"/>
    <s v="LOCALIZA"/>
    <s v="MS"/>
    <s v="CENTRO OESTE"/>
    <x v="1014"/>
    <x v="41"/>
    <s v="R$ 2.400,00"/>
    <n v="1015"/>
    <n v="1578.98"/>
    <n v="540"/>
    <m/>
    <s v="04/07/2028"/>
    <s v="EM DIAS"/>
    <n v="2548.9499999999998"/>
    <b v="0"/>
    <s v="JUL"/>
    <n v="2028"/>
    <s v="ATIVO"/>
    <s v="11021"/>
    <n v="22020"/>
    <s v="VIVO"/>
    <n v="3133.98"/>
    <n v="1059.49"/>
  </r>
  <r>
    <x v="1228"/>
    <s v="FIORINO"/>
    <s v="UTILITARIO"/>
    <n v="2025"/>
    <s v="LOCALIZA"/>
    <s v="MS"/>
    <s v="CENTRO OESTE"/>
    <x v="1015"/>
    <x v="41"/>
    <s v="R$ 2.400,00"/>
    <n v="660.93999999999994"/>
    <n v="896.25"/>
    <n v="508.03"/>
    <m/>
    <s v="04/07/2028"/>
    <s v="EM DIAS"/>
    <n v="2548.9499999999998"/>
    <b v="0"/>
    <s v="JUL"/>
    <n v="2028"/>
    <s v="ATIVO"/>
    <s v="11021"/>
    <n v="22032"/>
    <s v="VIVO"/>
    <n v="2065.2200000000003"/>
    <n v="702.14"/>
  </r>
  <r>
    <x v="1229"/>
    <s v="FIORINO"/>
    <s v="UTILITARIO"/>
    <n v="2025"/>
    <s v="LOCALIZA"/>
    <s v="MS"/>
    <s v="CENTRO OESTE"/>
    <x v="1016"/>
    <x v="10"/>
    <s v="R$ 2.400,00"/>
    <s v=""/>
    <s v=""/>
    <s v=""/>
    <m/>
    <s v="03/07/2028"/>
    <s v="EM DIAS"/>
    <n v="2548.9499999999998"/>
    <b v="0"/>
    <s v="JUL"/>
    <n v="2028"/>
    <s v="ATIVO"/>
    <s v="11031"/>
    <n v="20001"/>
    <s v="VIVO"/>
    <n v="0"/>
    <s v="-"/>
  </r>
  <r>
    <x v="1230"/>
    <s v="FIORINO"/>
    <s v="UTILITARIO"/>
    <n v="2025"/>
    <s v="LOCALIZA"/>
    <s v="MS"/>
    <s v="CENTRO OESTE"/>
    <x v="1017"/>
    <x v="15"/>
    <s v="R$ 2.400,00"/>
    <n v="1024"/>
    <n v="3037.5099999999998"/>
    <n v="1422.72"/>
    <m/>
    <s v="05/07/2028"/>
    <s v="EM DIAS"/>
    <n v="2548.9499999999998"/>
    <b v="0"/>
    <s v="JUL"/>
    <n v="2028"/>
    <s v="ATIVO"/>
    <s v="12071"/>
    <n v="22020"/>
    <s v="TIM MOVEL"/>
    <n v="5484.23"/>
    <n v="2230.1149999999998"/>
  </r>
  <r>
    <x v="1231"/>
    <s v="MOBI"/>
    <s v="LEVE"/>
    <n v="2025"/>
    <s v="LOCALIZA"/>
    <s v="MS"/>
    <s v="CENTRO OESTE"/>
    <x v="1018"/>
    <x v="21"/>
    <s v="R$ 1.730,00"/>
    <n v="380"/>
    <n v="798.05"/>
    <n v="530"/>
    <m/>
    <s v="13/06/2028"/>
    <s v="EM DIAS"/>
    <n v="1832.6"/>
    <b v="0"/>
    <s v="JUN"/>
    <n v="2028"/>
    <s v="ATIVO"/>
    <s v="11011"/>
    <n v="22020"/>
    <s v="VIVO"/>
    <n v="1708.05"/>
    <n v="664.02499999999998"/>
  </r>
  <r>
    <x v="1232"/>
    <s v="MOBI"/>
    <s v="LEVE"/>
    <n v="2025"/>
    <s v="LOCALIZA"/>
    <s v="MS"/>
    <s v="CENTRO OESTE"/>
    <x v="1019"/>
    <x v="21"/>
    <s v="R$ 1.730,00"/>
    <n v="450"/>
    <n v="600"/>
    <n v="450"/>
    <m/>
    <s v="14/06/2028"/>
    <s v="EM DIAS"/>
    <n v="1832.6"/>
    <b v="0"/>
    <s v="JUN"/>
    <n v="2028"/>
    <s v="ATIVO"/>
    <s v="11011"/>
    <n v="22032"/>
    <s v="VIVO"/>
    <n v="1500"/>
    <n v="525"/>
  </r>
  <r>
    <x v="1233"/>
    <s v="MOBI"/>
    <s v="LEVE"/>
    <n v="2025"/>
    <s v="MOVIDA"/>
    <s v="MS"/>
    <s v="CENTRO OESTE"/>
    <x v="78"/>
    <x v="10"/>
    <s v="R$ 1.820,47"/>
    <n v="969.01"/>
    <n v="1031.94"/>
    <n v="380"/>
    <m/>
    <s v="02/07/2027"/>
    <s v="EM DIAS"/>
    <n v="1730"/>
    <b v="0"/>
    <s v="JUL"/>
    <n v="2027"/>
    <s v="PATIO"/>
    <s v="99628"/>
    <n v="22020"/>
    <s v="ADMINISTRATIVO"/>
    <n v="2380.9499999999998"/>
    <n v="705.97"/>
  </r>
  <r>
    <x v="1234"/>
    <s v="MOBI"/>
    <s v="LEVE"/>
    <n v="2025"/>
    <s v="LOCALIZA"/>
    <s v="MS"/>
    <s v="CENTRO OESTE"/>
    <x v="1020"/>
    <x v="21"/>
    <s v="R$ 1.730,00"/>
    <n v="1248.78"/>
    <n v="1999.08"/>
    <n v="593.35"/>
    <m/>
    <s v="12/06/2028"/>
    <s v="EM DIAS"/>
    <n v="1832.6"/>
    <b v="0"/>
    <s v="JUN"/>
    <n v="2028"/>
    <s v="ATIVO"/>
    <s v="11011"/>
    <n v="22020"/>
    <s v="VIVO"/>
    <n v="3841.2099999999996"/>
    <n v="1296.2149999999999"/>
  </r>
  <r>
    <x v="1235"/>
    <s v="MOBI"/>
    <s v="LEVE"/>
    <n v="2025"/>
    <s v="LOCALIZA"/>
    <s v="MS"/>
    <s v="CENTRO OESTE"/>
    <x v="1021"/>
    <x v="21"/>
    <s v="R$ 1.730,00"/>
    <n v="150"/>
    <n v="717.55"/>
    <n v="300"/>
    <m/>
    <s v="13/06/2028"/>
    <s v="EM DIAS"/>
    <n v="1832.6"/>
    <b v="0"/>
    <s v="JUN"/>
    <n v="2028"/>
    <s v="ATIVO"/>
    <s v="11011"/>
    <n v="22020"/>
    <s v="VIVO"/>
    <n v="1167.55"/>
    <n v="508.77499999999998"/>
  </r>
  <r>
    <x v="1236"/>
    <s v="FIORINO"/>
    <s v="UTILITARIO"/>
    <n v="2025"/>
    <s v="LOCALIZA"/>
    <s v="MS"/>
    <s v="CENTRO OESTE"/>
    <x v="1022"/>
    <x v="61"/>
    <s v="R$ 2.400,00"/>
    <n v="900"/>
    <n v="1598.8799999999999"/>
    <n v="630"/>
    <m/>
    <s v="04/07/2028"/>
    <s v="EM DIAS"/>
    <n v="2548.9499999999998"/>
    <b v="0"/>
    <s v="JUL"/>
    <n v="2028"/>
    <s v="ATIVO"/>
    <s v="11021"/>
    <n v="22020"/>
    <s v="VIVO"/>
    <n v="3128.88"/>
    <n v="1114.44"/>
  </r>
  <r>
    <x v="1237"/>
    <s v="MOBI"/>
    <s v="LEVE"/>
    <n v="2025"/>
    <s v="MOVIDA"/>
    <s v="MS"/>
    <s v="CENTRO OESTE"/>
    <x v="1023"/>
    <x v="21"/>
    <s v="R$ 1.822,55"/>
    <n v="1320"/>
    <n v="1648.56"/>
    <n v="660"/>
    <m/>
    <s v="22/06/2027"/>
    <s v="EM DIAS"/>
    <n v="1730"/>
    <b v="0"/>
    <s v="JUN"/>
    <n v="2027"/>
    <s v="ATIVO"/>
    <s v="11011"/>
    <n v="22020"/>
    <s v="VIVO"/>
    <n v="3628.56"/>
    <n v="1154.28"/>
  </r>
  <r>
    <x v="1238"/>
    <s v="UP"/>
    <s v="LEVE"/>
    <n v="2015"/>
    <s v="PARTICULAR"/>
    <s v="MS"/>
    <s v="CENTRO OESTE"/>
    <x v="1024"/>
    <x v="20"/>
    <s v="R$ 600,00"/>
    <n v="779.77"/>
    <n v="750"/>
    <n v="549.94000000000005"/>
    <m/>
    <s v="01/01/2030"/>
    <s v="EM DIAS"/>
    <n v="600"/>
    <b v="0"/>
    <s v="JAN"/>
    <n v="2030"/>
    <s v="ATIVO"/>
    <s v="99568"/>
    <n v="21104"/>
    <s v="ADMINISTRATIVO"/>
    <n v="2079.71"/>
    <n v="649.97"/>
  </r>
  <r>
    <x v="1239"/>
    <s v="MOBI"/>
    <s v="LEVE"/>
    <n v="2025"/>
    <s v="LOCALIZA"/>
    <s v="MS"/>
    <s v="CENTRO OESTE"/>
    <x v="1025"/>
    <x v="21"/>
    <s v="R$ 1.730,00"/>
    <n v="0"/>
    <n v="1220"/>
    <n v="430"/>
    <m/>
    <s v="12/06/2028"/>
    <s v="EM DIAS"/>
    <n v="1832.6"/>
    <b v="0"/>
    <s v="JUN"/>
    <n v="2028"/>
    <s v="ATIVO"/>
    <s v="11011"/>
    <n v="22020"/>
    <s v="VIVO"/>
    <n v="1650"/>
    <n v="825"/>
  </r>
  <r>
    <x v="1240"/>
    <s v="MOBI"/>
    <s v="LEVE"/>
    <n v="2025"/>
    <s v="MOVIDA"/>
    <s v="MS"/>
    <s v="CENTRO OESTE"/>
    <x v="1026"/>
    <x v="21"/>
    <s v="R$ 1.822,55"/>
    <n v="150"/>
    <n v="680"/>
    <n v="334.07"/>
    <m/>
    <s v="22/06/2027"/>
    <s v="EM DIAS"/>
    <n v="1730"/>
    <b v="0"/>
    <s v="JUN"/>
    <n v="2027"/>
    <s v="ATIVO"/>
    <s v="11011"/>
    <n v="22020"/>
    <s v="VIVO"/>
    <n v="1164.07"/>
    <n v="507.03499999999997"/>
  </r>
  <r>
    <x v="1241"/>
    <s v="MOBI"/>
    <s v="LEVE"/>
    <n v="2025"/>
    <s v="MOVIDA"/>
    <s v="MS"/>
    <s v="CENTRO OESTE"/>
    <x v="1027"/>
    <x v="21"/>
    <s v="R$ 1.822,55"/>
    <n v="460"/>
    <n v="1749.0700000000002"/>
    <n v="620"/>
    <m/>
    <s v="22/06/2027"/>
    <s v="EM DIAS"/>
    <n v="1730"/>
    <b v="0"/>
    <s v="JUN"/>
    <n v="2027"/>
    <s v="ATIVO"/>
    <s v="11011"/>
    <n v="22020"/>
    <s v="VIVO"/>
    <n v="2829.07"/>
    <n v="1184.5350000000001"/>
  </r>
  <r>
    <x v="1242"/>
    <s v="MOBI"/>
    <s v="LEVE"/>
    <n v="2025"/>
    <s v="LOCALIZA"/>
    <s v="MS"/>
    <s v="CENTRO OESTE"/>
    <x v="1028"/>
    <x v="21"/>
    <s v="R$ 1.730,00"/>
    <n v="0"/>
    <n v="756.57"/>
    <n v="378.06"/>
    <m/>
    <s v="13/06/2028"/>
    <s v="EM DIAS"/>
    <n v="1832.6"/>
    <b v="0"/>
    <s v="JUN"/>
    <n v="2028"/>
    <s v="ATIVO"/>
    <s v="11011"/>
    <n v="22032"/>
    <s v="VIVO"/>
    <n v="1134.6300000000001"/>
    <n v="567.31500000000005"/>
  </r>
  <r>
    <x v="1243"/>
    <s v="MOBI"/>
    <s v="LEVE"/>
    <n v="2025"/>
    <s v="LOCALIZA"/>
    <s v="MS"/>
    <s v="CENTRO OESTE"/>
    <x v="1029"/>
    <x v="21"/>
    <s v="R$ 1.730,00"/>
    <n v="1019.88"/>
    <n v="1379.72"/>
    <n v="520"/>
    <m/>
    <s v="12/06/2028"/>
    <s v="EM DIAS"/>
    <n v="1832.6"/>
    <b v="0"/>
    <s v="JUN"/>
    <n v="2028"/>
    <s v="ATIVO"/>
    <s v="19011"/>
    <n v="22020"/>
    <s v="V.TAL"/>
    <n v="2919.6"/>
    <n v="949.86"/>
  </r>
  <r>
    <x v="1244"/>
    <s v="VOYAGE"/>
    <s v="LEVE"/>
    <n v="2023"/>
    <s v="PARTICULAR"/>
    <s v="MS"/>
    <s v="CENTRO OESTE"/>
    <x v="1030"/>
    <x v="41"/>
    <s v="R$ 1.390,98"/>
    <n v="1053"/>
    <n v="1250"/>
    <n v="405"/>
    <m/>
    <s v="01/01/2030"/>
    <s v="EM DIAS"/>
    <n v="1390.98"/>
    <b v="0"/>
    <s v="JAN"/>
    <n v="2030"/>
    <s v="ATIVO"/>
    <s v="11021"/>
    <n v="22020"/>
    <s v="VIVO"/>
    <n v="2708"/>
    <n v="827.5"/>
  </r>
  <r>
    <x v="1245"/>
    <s v="MOBI"/>
    <s v="LEVE"/>
    <n v="2025"/>
    <s v="LOCALIZA"/>
    <s v="MT"/>
    <s v="CENTRO OESTE"/>
    <x v="1031"/>
    <x v="21"/>
    <s v="R$ 1.730,00"/>
    <n v="1357.27"/>
    <n v="1782.62"/>
    <n v="1079.92"/>
    <m/>
    <s v="17/06/2028"/>
    <s v="EM DIAS"/>
    <n v="1832.6"/>
    <b v="0"/>
    <s v="JUN"/>
    <n v="2028"/>
    <s v="ATIVO"/>
    <s v="11011"/>
    <n v="21104"/>
    <s v="VIVO"/>
    <n v="4219.8099999999995"/>
    <n v="1431.27"/>
  </r>
  <r>
    <x v="1246"/>
    <s v="MOBI"/>
    <s v="LEVE"/>
    <n v="2025"/>
    <s v="LOCALIZA"/>
    <s v="MT"/>
    <s v="CENTRO OESTE"/>
    <x v="1032"/>
    <x v="21"/>
    <s v="R$ 1.832,60"/>
    <n v="150"/>
    <n v="713.44"/>
    <n v="629.02"/>
    <m/>
    <s v="14/06/2028"/>
    <s v="EM DIAS"/>
    <n v="1832.6"/>
    <b v="0"/>
    <s v="JUN"/>
    <n v="2028"/>
    <s v="ATIVO"/>
    <s v="11011"/>
    <n v="21111"/>
    <s v="VIVO"/>
    <n v="1492.46"/>
    <n v="671.23"/>
  </r>
  <r>
    <x v="1247"/>
    <s v="MOBI"/>
    <s v="LEVE"/>
    <n v="2025"/>
    <s v="MOVIDA"/>
    <s v="MT"/>
    <s v="CENTRO OESTE"/>
    <x v="1033"/>
    <x v="21"/>
    <s v="R$ 1.822,55"/>
    <n v="979.03"/>
    <n v="1060"/>
    <n v="510"/>
    <m/>
    <s v="22/06/2027"/>
    <s v="EM DIAS"/>
    <n v="1730"/>
    <b v="0"/>
    <s v="JUN"/>
    <n v="2027"/>
    <s v="ATIVO"/>
    <s v="11011"/>
    <n v="21112"/>
    <s v="VIVO"/>
    <n v="2549.0299999999997"/>
    <n v="785"/>
  </r>
  <r>
    <x v="1248"/>
    <s v="MOBI"/>
    <s v="LEVE"/>
    <n v="2025"/>
    <s v="MOVIDA"/>
    <s v="MS"/>
    <s v="CENTRO OESTE"/>
    <x v="1034"/>
    <x v="21"/>
    <s v="R$ 1.822,55"/>
    <n v="1128.53"/>
    <n v="996.48"/>
    <n v="517.01"/>
    <m/>
    <s v="22/06/2027"/>
    <s v="EM DIAS"/>
    <n v="1730"/>
    <b v="0"/>
    <s v="JUN"/>
    <n v="2027"/>
    <s v="ATIVO"/>
    <s v="11011"/>
    <n v="22032"/>
    <s v="VIVO"/>
    <n v="2642.0200000000004"/>
    <n v="756.745"/>
  </r>
  <r>
    <x v="1249"/>
    <s v="MOBI"/>
    <s v="LEVE"/>
    <n v="2025"/>
    <s v="MOVIDA"/>
    <s v="MS"/>
    <s v="CENTRO OESTE"/>
    <x v="1035"/>
    <x v="80"/>
    <s v="R$ 1.822,55"/>
    <n v="1820.04"/>
    <n v="834.01"/>
    <n v="1012.18"/>
    <m/>
    <s v="22/06/2027"/>
    <s v="EM DIAS"/>
    <n v="1730"/>
    <b v="0"/>
    <s v="JUN"/>
    <n v="2027"/>
    <s v="ATIVO"/>
    <s v="11035"/>
    <n v="22020"/>
    <s v="VIVO"/>
    <n v="3666.23"/>
    <n v="923.09500000000003"/>
  </r>
  <r>
    <x v="1250"/>
    <s v="MOBI"/>
    <s v="LEVE"/>
    <n v="2025"/>
    <s v="MOVIDA"/>
    <s v="MS"/>
    <s v="CENTRO OESTE"/>
    <x v="78"/>
    <x v="10"/>
    <s v="R$ 1.822,55"/>
    <n v="1446.0500000000002"/>
    <n v="2251.1999999999998"/>
    <n v="150"/>
    <m/>
    <s v="22/06/2027"/>
    <s v="EM DIAS"/>
    <n v="1730"/>
    <b v="0"/>
    <s v="JUN"/>
    <n v="2027"/>
    <s v="PATIO"/>
    <s v="99628"/>
    <n v="22020"/>
    <s v="ADMINISTRATIVO"/>
    <n v="3847.25"/>
    <n v="1200.5999999999999"/>
  </r>
  <r>
    <x v="1251"/>
    <s v="MOBI"/>
    <s v="LEVE"/>
    <n v="2025"/>
    <s v="MOVIDA"/>
    <s v="TO"/>
    <s v="NORTE"/>
    <x v="1036"/>
    <x v="10"/>
    <s v="R$ 1.820,47"/>
    <n v="0"/>
    <n v="201.37"/>
    <n v="1224.8800000000001"/>
    <m/>
    <s v="02/07/2027"/>
    <s v="EM DIAS"/>
    <n v="1730"/>
    <b v="0"/>
    <s v="JUL"/>
    <n v="2027"/>
    <s v="MANUTENÇÃO"/>
    <s v="11011"/>
    <n v="37133"/>
    <s v="VIVO"/>
    <n v="1426.25"/>
    <n v="713.125"/>
  </r>
  <r>
    <x v="1252"/>
    <s v="MOBI"/>
    <s v="LEVE"/>
    <n v="2025"/>
    <s v="MOVIDA"/>
    <s v="MS"/>
    <s v="CENTRO OESTE"/>
    <x v="1037"/>
    <x v="21"/>
    <s v="R$ 1.820,47"/>
    <n v="730"/>
    <n v="1070"/>
    <n v="540"/>
    <m/>
    <s v="02/07/2027"/>
    <s v="EM DIAS"/>
    <n v="1730"/>
    <b v="0"/>
    <s v="JUL"/>
    <n v="2027"/>
    <s v="ATIVO"/>
    <s v="11011"/>
    <n v="22020"/>
    <s v="VIVO"/>
    <n v="2340"/>
    <n v="805"/>
  </r>
  <r>
    <x v="1253"/>
    <s v="MOBI"/>
    <s v="LEVE"/>
    <n v="2025"/>
    <s v="LOCALIZA"/>
    <s v="MS"/>
    <s v="CENTRO OESTE"/>
    <x v="78"/>
    <x v="10"/>
    <s v="R$ 1.730,00"/>
    <n v="1150"/>
    <n v="2469.1999999999998"/>
    <n v="1362.8300000000002"/>
    <m/>
    <s v="12/06/2028"/>
    <s v="EM DIAS"/>
    <n v="1832.6"/>
    <b v="0"/>
    <s v="JUN"/>
    <n v="2028"/>
    <s v="PATIO"/>
    <s v="99628"/>
    <n v="22020"/>
    <s v="ADMINISTRATIVO"/>
    <n v="4982.03"/>
    <n v="1916.0149999999999"/>
  </r>
  <r>
    <x v="1254"/>
    <s v="MOBI"/>
    <s v="LEVE"/>
    <n v="2025"/>
    <s v="MOVIDA"/>
    <s v="MG"/>
    <s v="SUDESTE"/>
    <x v="1038"/>
    <x v="41"/>
    <s v="R$ 1.818,74"/>
    <n v="1050"/>
    <n v="1183.31"/>
    <n v="750"/>
    <m/>
    <s v="10/08/2027"/>
    <s v="EM DIAS"/>
    <n v="1730"/>
    <b v="0"/>
    <s v="AGO"/>
    <n v="2027"/>
    <s v="ATIVO"/>
    <s v="11011"/>
    <n v="23847"/>
    <s v="VIVO"/>
    <n v="2983.31"/>
    <n v="966.65499999999997"/>
  </r>
  <r>
    <x v="1255"/>
    <s v="MOBI"/>
    <s v="LEVE"/>
    <n v="2025"/>
    <s v="MOVIDA"/>
    <s v="MG"/>
    <s v="SUDESTE"/>
    <x v="1039"/>
    <x v="41"/>
    <s v="R$ 1.818,74"/>
    <n v="967.81"/>
    <n v="1019.97"/>
    <n v="549.95000000000005"/>
    <m/>
    <s v="13/08/2027"/>
    <s v="EM DIAS"/>
    <n v="1730"/>
    <b v="0"/>
    <s v="AGO"/>
    <n v="2027"/>
    <s v="ATIVO"/>
    <s v="11011"/>
    <n v="23384"/>
    <s v="VIVO"/>
    <n v="2537.73"/>
    <n v="784.96"/>
  </r>
  <r>
    <x v="1256"/>
    <s v="PALIO"/>
    <s v="LEVE"/>
    <n v="2016"/>
    <s v="PARTICULAR"/>
    <s v="MG"/>
    <s v="SUDESTE"/>
    <x v="1040"/>
    <x v="41"/>
    <s v="R$ 850,00"/>
    <n v="1062.33"/>
    <n v="0"/>
    <n v="670.84"/>
    <m/>
    <s v="01/01/2030"/>
    <s v="EM DIAS"/>
    <n v="850"/>
    <b v="0"/>
    <s v="JAN"/>
    <n v="2030"/>
    <s v="ATIVO"/>
    <s v="11011"/>
    <n v="23850"/>
    <s v="VIVO"/>
    <n v="1733.17"/>
    <n v="335.42"/>
  </r>
  <r>
    <x v="1257"/>
    <s v="MOBI"/>
    <s v="LEVE"/>
    <n v="2023"/>
    <s v="LOCALIZA"/>
    <s v="DF"/>
    <s v="CENTRO OESTE"/>
    <x v="1041"/>
    <x v="12"/>
    <s v="R$ 1.904,54"/>
    <n v="0"/>
    <n v="749.96"/>
    <n v="1090.04"/>
    <m/>
    <s v="24/05/2026"/>
    <s v="ATENÇÃO"/>
    <n v="1904.54"/>
    <b v="0"/>
    <s v="MAI"/>
    <n v="2026"/>
    <s v="ATIVO"/>
    <s v="11021"/>
    <n v="17001"/>
    <s v="VIVO"/>
    <n v="1840"/>
    <n v="920"/>
  </r>
  <r>
    <x v="1258"/>
    <s v="MOBI"/>
    <s v="LEVE"/>
    <n v="2025"/>
    <s v="LOCALIZA"/>
    <s v="MG"/>
    <s v="SUDESTE"/>
    <x v="1042"/>
    <x v="41"/>
    <s v="R$ 1.823,00"/>
    <n v="1780.52"/>
    <n v="1613.96"/>
    <n v="540"/>
    <m/>
    <s v="11/07/2028"/>
    <s v="EM DIAS"/>
    <n v="1928.81"/>
    <b v="0"/>
    <s v="JUL"/>
    <n v="2028"/>
    <s v="ATIVO"/>
    <s v="11011"/>
    <n v="23845"/>
    <s v="VIVO"/>
    <n v="3934.48"/>
    <n v="1076.98"/>
  </r>
  <r>
    <x v="1259"/>
    <s v="MOBI"/>
    <s v="LEVE"/>
    <n v="2024"/>
    <s v="MOVIDA"/>
    <s v="MG"/>
    <s v="SUDESTE"/>
    <x v="1043"/>
    <x v="10"/>
    <s v="R$ 1.730,00"/>
    <n v="318.98"/>
    <n v="0"/>
    <n v="1045.51"/>
    <m/>
    <s v="14/02/2027"/>
    <s v="EM DIAS"/>
    <n v="1730"/>
    <b v="0"/>
    <s v="FEV"/>
    <n v="2027"/>
    <s v="PATIO"/>
    <s v="99628"/>
    <n v="23845"/>
    <s v="ADMINISTRATIVO"/>
    <n v="1364.49"/>
    <n v="522.755"/>
  </r>
  <r>
    <x v="1260"/>
    <s v="MOBI"/>
    <s v="LEVE"/>
    <n v="2023"/>
    <s v="LOCALIZA"/>
    <s v="MG"/>
    <s v="SUDESTE"/>
    <x v="1044"/>
    <x v="41"/>
    <s v="R$ 1.904,54"/>
    <n v="258.7"/>
    <n v="1685.84"/>
    <n v="598.23"/>
    <m/>
    <s v="24/05/2026"/>
    <s v="ATENÇÃO"/>
    <n v="1904.54"/>
    <b v="0"/>
    <s v="MAI"/>
    <n v="2026"/>
    <s v="ATIVO"/>
    <s v="11011"/>
    <n v="23845"/>
    <s v="VIVO"/>
    <n v="2542.77"/>
    <n v="1142.0349999999999"/>
  </r>
  <r>
    <x v="1261"/>
    <s v="MOBI"/>
    <s v="LEVE"/>
    <n v="2024"/>
    <s v="MOVIDA"/>
    <s v="DF"/>
    <s v="CENTRO OESTE"/>
    <x v="1045"/>
    <x v="12"/>
    <s v="R$ 1.730,00"/>
    <n v="1050"/>
    <n v="1309"/>
    <n v="704.37"/>
    <m/>
    <s v="14/02/2027"/>
    <s v="EM DIAS"/>
    <n v="1730"/>
    <b v="0"/>
    <s v="FEV"/>
    <n v="2027"/>
    <s v="ATIVO"/>
    <s v="12071"/>
    <n v="17001"/>
    <s v="TIM MOVEL"/>
    <n v="3063.37"/>
    <n v="1006.6849999999999"/>
  </r>
  <r>
    <x v="1262"/>
    <s v="MOBI"/>
    <s v="LEVE"/>
    <n v="2023"/>
    <s v="MOVIDA"/>
    <s v="MG"/>
    <s v="SUDESTE"/>
    <x v="1043"/>
    <x v="10"/>
    <s v="R$ 1.803,35"/>
    <n v="0"/>
    <n v="0"/>
    <n v="0"/>
    <m/>
    <s v="18/08/2026"/>
    <s v="EM DIAS"/>
    <n v="1803.35"/>
    <b v="0"/>
    <s v="AGO"/>
    <n v="2026"/>
    <s v="MANUTENÇÃO"/>
    <s v="99628"/>
    <n v="23845"/>
    <s v="ADMINISTRATIVO"/>
    <n v="0"/>
    <n v="0"/>
  </r>
  <r>
    <x v="1263"/>
    <s v="MOBI"/>
    <s v="LEVE"/>
    <n v="2025"/>
    <s v="LOCALIZA"/>
    <s v="MG"/>
    <s v="SUDESTE"/>
    <x v="1046"/>
    <x v="41"/>
    <s v="R$ 1.823,00"/>
    <n v="511.67999999999995"/>
    <n v="998.18000000000006"/>
    <n v="450"/>
    <m/>
    <s v="11/07/2028"/>
    <s v="EM DIAS"/>
    <n v="1928.81"/>
    <b v="0"/>
    <s v="JUL"/>
    <n v="2028"/>
    <s v="ATIVO"/>
    <s v="11011"/>
    <n v="23845"/>
    <s v="VIVO"/>
    <n v="1959.8600000000001"/>
    <n v="724.09"/>
  </r>
  <r>
    <x v="1264"/>
    <s v="MOBI"/>
    <s v="LEVE"/>
    <n v="2025"/>
    <s v="MOVIDA"/>
    <s v="MG"/>
    <s v="SUDESTE"/>
    <x v="1047"/>
    <x v="41"/>
    <s v="R$ 1.822,55"/>
    <n v="1379.92"/>
    <n v="1345.42"/>
    <n v="800"/>
    <m/>
    <s v="28/06/2027"/>
    <s v="EM DIAS"/>
    <n v="1730"/>
    <b v="0"/>
    <s v="JUN"/>
    <n v="2027"/>
    <s v="ATIVO"/>
    <s v="11011"/>
    <n v="23847"/>
    <s v="VIVO"/>
    <n v="3525.34"/>
    <n v="1072.71"/>
  </r>
  <r>
    <x v="1265"/>
    <s v="MOBI"/>
    <s v="LEVE"/>
    <n v="2025"/>
    <s v="LOCALIZA"/>
    <s v="MG"/>
    <s v="SUDESTE"/>
    <x v="1048"/>
    <x v="41"/>
    <s v="R$ 1.823,00"/>
    <n v="1000"/>
    <n v="1200"/>
    <n v="740.11"/>
    <m/>
    <s v="11/07/2028"/>
    <s v="EM DIAS"/>
    <n v="1928.81"/>
    <b v="0"/>
    <s v="JUL"/>
    <n v="2028"/>
    <s v="ATIVO"/>
    <s v="11011"/>
    <n v="23845"/>
    <s v="VIVO"/>
    <n v="2940.11"/>
    <n v="970.05500000000006"/>
  </r>
  <r>
    <x v="1266"/>
    <s v="MOBI"/>
    <s v="LEVE"/>
    <n v="2023"/>
    <s v="LOCALIZA"/>
    <s v="MG"/>
    <s v="SUDESTE"/>
    <x v="1049"/>
    <x v="41"/>
    <s v="R$ 1.904,54"/>
    <n v="1106.6300000000001"/>
    <n v="1004"/>
    <n v="600"/>
    <m/>
    <s v="24/05/2026"/>
    <s v="ATENÇÃO"/>
    <n v="1904.54"/>
    <b v="0"/>
    <s v="MAI"/>
    <n v="2026"/>
    <s v="ATIVO"/>
    <s v="11011"/>
    <n v="23845"/>
    <s v="VIVO"/>
    <n v="2710.63"/>
    <n v="802"/>
  </r>
  <r>
    <x v="1267"/>
    <s v="MOBI"/>
    <s v="LEVE"/>
    <n v="2024"/>
    <s v="MOVIDA"/>
    <s v="MG"/>
    <s v="SUDESTE"/>
    <x v="1050"/>
    <x v="41"/>
    <s v="R$ 1.730,00"/>
    <n v="1049.3899999999999"/>
    <n v="150"/>
    <n v="0"/>
    <m/>
    <s v="14/02/2027"/>
    <s v="EM DIAS"/>
    <n v="1730"/>
    <b v="0"/>
    <s v="FEV"/>
    <n v="2027"/>
    <s v="ATIVO"/>
    <s v="11011"/>
    <n v="23845"/>
    <s v="VIVO"/>
    <n v="1199.3899999999999"/>
    <n v="75"/>
  </r>
  <r>
    <x v="1268"/>
    <s v="MOBI"/>
    <s v="LEVE"/>
    <n v="2023"/>
    <s v="LOCALIZA"/>
    <s v="MG"/>
    <s v="SUDESTE"/>
    <x v="1051"/>
    <x v="41"/>
    <s v="R$ 1.904,54"/>
    <n v="828.84"/>
    <n v="1870.8"/>
    <n v="1450"/>
    <m/>
    <s v="24/05/2026"/>
    <s v="ATENÇÃO"/>
    <n v="1904.54"/>
    <b v="0"/>
    <s v="MAI"/>
    <n v="2026"/>
    <s v="ATIVO"/>
    <s v="11011"/>
    <n v="23847"/>
    <s v="VIVO"/>
    <n v="4149.6399999999994"/>
    <n v="1660.4"/>
  </r>
  <r>
    <x v="1269"/>
    <s v="MOBI"/>
    <s v="LEVE"/>
    <n v="2025"/>
    <s v="MOVIDA"/>
    <s v="MG"/>
    <s v="SUDESTE"/>
    <x v="1052"/>
    <x v="41"/>
    <s v="R$ 1.822,55"/>
    <n v="300"/>
    <n v="150"/>
    <n v="503.03"/>
    <m/>
    <s v="28/06/2027"/>
    <s v="EM DIAS"/>
    <n v="1730"/>
    <b v="0"/>
    <s v="JUN"/>
    <n v="2027"/>
    <s v="ATIVO"/>
    <s v="11011"/>
    <n v="23845"/>
    <s v="VIVO"/>
    <n v="953.03"/>
    <n v="326.51499999999999"/>
  </r>
  <r>
    <x v="1270"/>
    <s v="STRADA"/>
    <s v="UTILITARIO"/>
    <n v="2024"/>
    <s v="LOCALIZA"/>
    <s v="ES"/>
    <s v="SUDESTE"/>
    <x v="1053"/>
    <x v="20"/>
    <s v="R$ 2.400,00"/>
    <n v="1035.24"/>
    <n v="1677.91"/>
    <n v="647.68000000000006"/>
    <m/>
    <s v="19/07/2027"/>
    <s v="EM DIAS"/>
    <n v="2553.02"/>
    <b v="0"/>
    <s v="JUL"/>
    <n v="2027"/>
    <s v="ATIVO"/>
    <s v="99568"/>
    <n v="18001"/>
    <s v="ADMINISTRATIVO"/>
    <n v="3360.83"/>
    <n v="1162.7950000000001"/>
  </r>
  <r>
    <x v="1271"/>
    <s v="STRADA"/>
    <s v="UTILITARIO"/>
    <n v="2023"/>
    <s v="LOCALIZA"/>
    <s v="PR"/>
    <s v="SUL"/>
    <x v="1054"/>
    <x v="1"/>
    <s v="R$ 2.400,00"/>
    <n v="2378.04"/>
    <n v="2448.62"/>
    <n v="1149.3699999999999"/>
    <m/>
    <s v="23/07/2027"/>
    <s v="EM DIAS"/>
    <n v="2553.02"/>
    <b v="0"/>
    <s v="JUL"/>
    <n v="2027"/>
    <s v="ATIVO"/>
    <s v="12081"/>
    <n v="26005"/>
    <s v="TIM MOVEL"/>
    <n v="5976.03"/>
    <n v="1798.9949999999999"/>
  </r>
  <r>
    <x v="1272"/>
    <s v="STRADA"/>
    <s v="UTILITARIO"/>
    <n v="2024"/>
    <s v="LOCALIZA"/>
    <s v="SC"/>
    <s v="SUL"/>
    <x v="1055"/>
    <x v="4"/>
    <s v="R$ 2.400,00"/>
    <n v="0"/>
    <n v="0"/>
    <n v="640"/>
    <m/>
    <s v="01/08/2027"/>
    <s v="EM DIAS"/>
    <n v="2559.17"/>
    <b v="0"/>
    <s v="AGO"/>
    <n v="2027"/>
    <s v="ATIVO"/>
    <s v="12081"/>
    <n v="34276"/>
    <s v="TIM MOVEL"/>
    <n v="640"/>
    <n v="320"/>
  </r>
  <r>
    <x v="1273"/>
    <s v="ONIX"/>
    <s v="LEVE"/>
    <n v="2025"/>
    <s v="LOCALIZA"/>
    <s v="SP"/>
    <s v="SUDESTE"/>
    <x v="1056"/>
    <x v="105"/>
    <s v="R$ 2.318,00"/>
    <n v="387.9"/>
    <n v="945.77"/>
    <n v="100"/>
    <m/>
    <s v="19/04/2027"/>
    <s v="EM DIAS"/>
    <n v="2465.75"/>
    <b v="0"/>
    <s v="ABR"/>
    <n v="2027"/>
    <s v="ATIVO"/>
    <s v="99598"/>
    <n v="35001"/>
    <s v="ADMINISTRATIVO"/>
    <n v="1433.67"/>
    <n v="522.88499999999999"/>
  </r>
  <r>
    <x v="1274"/>
    <s v="STRADA"/>
    <s v="UTILITARIO"/>
    <n v="2024"/>
    <s v="LOCALIZA"/>
    <s v="PR"/>
    <s v="SUL"/>
    <x v="1057"/>
    <x v="1"/>
    <s v="R$ 2.400,00"/>
    <n v="2323.2399999999998"/>
    <n v="2579.4499999999998"/>
    <n v="1628.16"/>
    <m/>
    <s v="19/07/2027"/>
    <s v="EM DIAS"/>
    <n v="2553.02"/>
    <b v="0"/>
    <s v="JUL"/>
    <n v="2027"/>
    <s v="ATIVO"/>
    <s v="12081"/>
    <n v="26009"/>
    <s v="TIM MOVEL"/>
    <n v="6530.8499999999995"/>
    <n v="2103.8049999999998"/>
  </r>
  <r>
    <x v="1275"/>
    <s v="MOBI"/>
    <s v="LEVE"/>
    <n v="2025"/>
    <s v="MOVIDA"/>
    <s v="MG"/>
    <s v="SUDESTE"/>
    <x v="1058"/>
    <x v="9"/>
    <s v="R$ 1.820,47"/>
    <n v="1133.19"/>
    <n v="1399.99"/>
    <n v="450"/>
    <m/>
    <s v="03/07/2027"/>
    <s v="EM DIAS"/>
    <n v="1730"/>
    <b v="0"/>
    <s v="JUL"/>
    <n v="2027"/>
    <s v="ATIVO"/>
    <s v="11025"/>
    <n v="23845"/>
    <s v="VIVO"/>
    <n v="2983.1800000000003"/>
    <n v="924.995"/>
  </r>
  <r>
    <x v="1276"/>
    <s v="MOBI"/>
    <s v="LEVE"/>
    <n v="2025"/>
    <s v="MOVIDA"/>
    <s v="MG"/>
    <s v="SUDESTE"/>
    <x v="1059"/>
    <x v="41"/>
    <s v="R$ 1.818,74"/>
    <n v="949.92"/>
    <n v="721"/>
    <n v="0"/>
    <m/>
    <s v="01/08/2027"/>
    <s v="EM DIAS"/>
    <n v="1730"/>
    <b v="0"/>
    <s v="AGO"/>
    <n v="2027"/>
    <s v="ATIVO"/>
    <s v="11011"/>
    <n v="23845"/>
    <s v="VIVO"/>
    <n v="1670.92"/>
    <n v="360.5"/>
  </r>
  <r>
    <x v="1277"/>
    <s v="ONIX"/>
    <s v="LEVE"/>
    <n v="2025"/>
    <s v="LOCALIZA"/>
    <s v="MG"/>
    <s v="SUDESTE"/>
    <x v="1060"/>
    <x v="23"/>
    <s v="R$ 2.753,14"/>
    <n v="1248.3900000000001"/>
    <n v="1373.75"/>
    <n v="194.94"/>
    <m/>
    <s v="20/05/2027"/>
    <s v="EM DIAS"/>
    <n v="2753.14"/>
    <b v="0"/>
    <s v="MAI"/>
    <n v="2027"/>
    <s v="ATIVO"/>
    <s v="11011"/>
    <n v="23001"/>
    <s v="VIVO"/>
    <n v="2817.0800000000004"/>
    <n v="784.34500000000003"/>
  </r>
  <r>
    <x v="1278"/>
    <s v="MOBI"/>
    <s v="LEVE"/>
    <n v="2025"/>
    <s v="MOVIDA"/>
    <s v="MG"/>
    <s v="SUDESTE"/>
    <x v="1061"/>
    <x v="41"/>
    <s v="R$ 1.818,74"/>
    <n v="1090"/>
    <n v="1973.27"/>
    <n v="500"/>
    <m/>
    <s v="01/08/2027"/>
    <s v="EM DIAS"/>
    <n v="1730"/>
    <b v="0"/>
    <s v="AGO"/>
    <n v="2027"/>
    <s v="ATIVO"/>
    <s v="11011"/>
    <n v="23849"/>
    <s v="VIVO"/>
    <n v="3563.27"/>
    <n v="1236.635"/>
  </r>
  <r>
    <x v="1279"/>
    <s v="MOBI"/>
    <s v="LEVE"/>
    <n v="2025"/>
    <s v="MOVIDA"/>
    <s v="MG"/>
    <s v="SUDESTE"/>
    <x v="1062"/>
    <x v="41"/>
    <s v="R$ 1.818,74"/>
    <n v="1512.99"/>
    <n v="1604.37"/>
    <n v="934.94"/>
    <m/>
    <s v="01/08/2027"/>
    <s v="EM DIAS"/>
    <n v="1730"/>
    <b v="0"/>
    <s v="AGO"/>
    <n v="2027"/>
    <s v="ATIVO"/>
    <s v="11011"/>
    <n v="23847"/>
    <s v="VIVO"/>
    <n v="4052.2999999999997"/>
    <n v="1269.655"/>
  </r>
  <r>
    <x v="1280"/>
    <s v="MOBI"/>
    <s v="LEVE"/>
    <n v="2024"/>
    <s v="MOVIDA"/>
    <s v="SP"/>
    <s v="SUDESTE"/>
    <x v="1063"/>
    <x v="60"/>
    <s v="R$ 1.730,00"/>
    <n v="1729.73"/>
    <n v="2562.08"/>
    <n v="1061.33"/>
    <m/>
    <s v="14/02/2027"/>
    <s v="EM DIAS"/>
    <n v="1730"/>
    <b v="0"/>
    <s v="FEV"/>
    <n v="2027"/>
    <s v="ATIVO"/>
    <s v="11021"/>
    <n v="35001"/>
    <s v="VIVO"/>
    <n v="5353.1399999999994"/>
    <n v="1811.7049999999999"/>
  </r>
  <r>
    <x v="1281"/>
    <s v="MOBI"/>
    <s v="LEVE"/>
    <n v="2024"/>
    <s v="MOVIDA"/>
    <s v="MG"/>
    <s v="SUDESTE"/>
    <x v="1064"/>
    <x v="41"/>
    <s v="R$ 1.730,00"/>
    <n v="1110"/>
    <n v="800"/>
    <n v="600"/>
    <m/>
    <s v="14/02/2027"/>
    <s v="EM DIAS"/>
    <n v="1730"/>
    <b v="0"/>
    <s v="FEV"/>
    <n v="2027"/>
    <s v="ATIVO"/>
    <s v="11011"/>
    <n v="23846"/>
    <s v="VIVO"/>
    <n v="2510"/>
    <n v="700"/>
  </r>
  <r>
    <x v="1282"/>
    <s v="STRADA"/>
    <s v="UTILITARIO"/>
    <n v="2024"/>
    <s v="LOCALIZA"/>
    <s v="SC"/>
    <s v="SUL"/>
    <x v="1065"/>
    <x v="3"/>
    <s v="R$ 2.400,00"/>
    <n v="1160"/>
    <n v="1640.74"/>
    <n v="870"/>
    <m/>
    <s v="19/07/2027"/>
    <s v="EM DIAS"/>
    <n v="2553.02"/>
    <b v="0"/>
    <s v="JUL"/>
    <n v="2027"/>
    <s v="ATIVO"/>
    <s v="12081"/>
    <n v="34089"/>
    <s v="TIM MOVEL"/>
    <n v="3670.74"/>
    <n v="1255.3699999999999"/>
  </r>
  <r>
    <x v="1283"/>
    <s v="MOBI"/>
    <s v="LEVE"/>
    <n v="2024"/>
    <s v="MOVIDA"/>
    <s v="MG"/>
    <s v="SUDESTE"/>
    <x v="1066"/>
    <x v="41"/>
    <s v="R$ 1.730,00"/>
    <n v="870.11"/>
    <n v="950"/>
    <n v="450"/>
    <m/>
    <s v="14/02/2027"/>
    <s v="EM DIAS"/>
    <n v="1730"/>
    <b v="0"/>
    <s v="FEV"/>
    <n v="2027"/>
    <s v="ATIVO"/>
    <s v="11011"/>
    <n v="23845"/>
    <s v="VIVO"/>
    <n v="2270.11"/>
    <n v="700"/>
  </r>
  <r>
    <x v="1284"/>
    <s v="GOL"/>
    <s v="LEVE"/>
    <n v="2008"/>
    <s v="PARTICULAR"/>
    <s v="MG"/>
    <s v="SUDESTE"/>
    <x v="1067"/>
    <x v="41"/>
    <s v="R$ 850,00"/>
    <n v="299.40999999999997"/>
    <n v="0"/>
    <n v="0"/>
    <m/>
    <s v="01/01/2030"/>
    <s v="EM DIAS"/>
    <n v="850"/>
    <b v="0"/>
    <s v="JAN"/>
    <n v="2030"/>
    <s v="ATIVO"/>
    <s v="11011"/>
    <n v="23848"/>
    <s v="VIVO"/>
    <n v="299.40999999999997"/>
    <n v="0"/>
  </r>
  <r>
    <x v="1285"/>
    <s v="MOBI"/>
    <s v="LEVE"/>
    <n v="2025"/>
    <s v="MOVIDA"/>
    <s v="MG"/>
    <s v="SUDESTE"/>
    <x v="1068"/>
    <x v="41"/>
    <s v="R$ 1.820,47"/>
    <n v="0"/>
    <n v="953.99"/>
    <n v="400"/>
    <m/>
    <s v="03/07/2027"/>
    <s v="EM DIAS"/>
    <n v="1730"/>
    <b v="0"/>
    <s v="JUL"/>
    <n v="2027"/>
    <s v="ATIVO"/>
    <s v="11011"/>
    <n v="23849"/>
    <s v="VIVO"/>
    <n v="1353.99"/>
    <n v="676.995"/>
  </r>
  <r>
    <x v="1286"/>
    <s v="PALIO"/>
    <s v="LEVE"/>
    <n v="2010"/>
    <s v="PARTICULAR"/>
    <s v="MG"/>
    <s v="SUDESTE"/>
    <x v="1069"/>
    <x v="43"/>
    <s v="R$ 850,00"/>
    <n v="899.93"/>
    <n v="949.96"/>
    <n v="550"/>
    <m/>
    <s v="01/01/2030"/>
    <s v="EM DIAS"/>
    <n v="850"/>
    <b v="0"/>
    <s v="JAN"/>
    <n v="2030"/>
    <s v="ATIVO"/>
    <s v="11015"/>
    <n v="23849"/>
    <s v="VIVO"/>
    <n v="2399.89"/>
    <n v="749.98"/>
  </r>
  <r>
    <x v="1287"/>
    <s v="MOBI"/>
    <s v="LEVE"/>
    <n v="2024"/>
    <s v="MOVIDA"/>
    <s v="MG"/>
    <s v="SUDESTE"/>
    <x v="1070"/>
    <x v="59"/>
    <s v="R$ 1.730,00"/>
    <n v="600"/>
    <n v="1042.3000000000002"/>
    <n v="270"/>
    <m/>
    <s v="14/02/2027"/>
    <s v="EM DIAS"/>
    <n v="1730"/>
    <b v="0"/>
    <s v="FEV"/>
    <n v="2027"/>
    <s v="ATIVO"/>
    <s v="11021"/>
    <n v="23845"/>
    <s v="VIVO"/>
    <n v="1912.3000000000002"/>
    <n v="656.15000000000009"/>
  </r>
  <r>
    <x v="1288"/>
    <s v="MOBI"/>
    <s v="LEVE"/>
    <n v="2024"/>
    <s v="MOVIDA"/>
    <s v="MG"/>
    <s v="SUDESTE"/>
    <x v="1071"/>
    <x v="41"/>
    <s v="R$ 1.730,00"/>
    <n v="600"/>
    <n v="2371.89"/>
    <n v="367.48"/>
    <m/>
    <s v="14/02/2027"/>
    <s v="EM DIAS"/>
    <n v="1730"/>
    <b v="0"/>
    <s v="FEV"/>
    <n v="2027"/>
    <s v="ATIVO"/>
    <s v="11011"/>
    <n v="23849"/>
    <s v="VIVO"/>
    <n v="3339.37"/>
    <n v="1369.6849999999999"/>
  </r>
  <r>
    <x v="1289"/>
    <s v="MOBI"/>
    <s v="LEVE"/>
    <n v="2025"/>
    <s v="MOVIDA"/>
    <s v="MG"/>
    <s v="SUDESTE"/>
    <x v="1072"/>
    <x v="10"/>
    <s v="R$ 1.820,47"/>
    <n v="1120"/>
    <n v="700"/>
    <n v="550"/>
    <m/>
    <s v="03/07/2027"/>
    <s v="EM DIAS"/>
    <n v="1730"/>
    <b v="0"/>
    <s v="JUL"/>
    <n v="2027"/>
    <s v="PATIO"/>
    <s v="11011"/>
    <n v="23849"/>
    <s v="VIVO"/>
    <n v="2370"/>
    <n v="625"/>
  </r>
  <r>
    <x v="1290"/>
    <s v="MOBI"/>
    <s v="LEVE"/>
    <n v="2023"/>
    <s v="LOCALIZA"/>
    <s v="MG"/>
    <s v="SUDESTE"/>
    <x v="1073"/>
    <x v="41"/>
    <s v="R$ 1.904,54"/>
    <n v="950"/>
    <n v="1980.9399999999998"/>
    <n v="450"/>
    <m/>
    <s v="24/05/2026"/>
    <s v="ATENÇÃO"/>
    <n v="1904.54"/>
    <b v="0"/>
    <s v="MAI"/>
    <n v="2026"/>
    <s v="ATIVO"/>
    <s v="11011"/>
    <n v="23846"/>
    <s v="VIVO"/>
    <n v="3380.9399999999996"/>
    <n v="1215.4699999999998"/>
  </r>
  <r>
    <x v="1291"/>
    <s v="MOBI"/>
    <s v="LEVE"/>
    <n v="2025"/>
    <s v="MOVIDA"/>
    <s v="DF"/>
    <s v="CENTRO OESTE"/>
    <x v="1074"/>
    <x v="21"/>
    <s v="R$ 1.820,47"/>
    <n v="1503"/>
    <n v="1685"/>
    <n v="610"/>
    <m/>
    <s v="03/07/2027"/>
    <s v="EM DIAS"/>
    <n v="1730"/>
    <b v="0"/>
    <s v="JUL"/>
    <n v="2027"/>
    <s v="ATIVO"/>
    <s v="11011"/>
    <n v="17001"/>
    <s v="VIVO"/>
    <n v="3798"/>
    <n v="1147.5"/>
  </r>
  <r>
    <x v="1292"/>
    <s v="GOL"/>
    <s v="LEVE"/>
    <n v="2014"/>
    <s v="PARTICULAR"/>
    <s v="MG"/>
    <s v="SUDESTE"/>
    <x v="1075"/>
    <x v="41"/>
    <s v="R$ 850,00"/>
    <n v="720.06"/>
    <n v="1390"/>
    <n v="280"/>
    <m/>
    <s v="01/01/2030"/>
    <s v="EM DIAS"/>
    <n v="850"/>
    <b v="0"/>
    <s v="JAN"/>
    <n v="2030"/>
    <s v="ATIVO"/>
    <s v="11011"/>
    <n v="23853"/>
    <s v="VIVO"/>
    <n v="2390.06"/>
    <n v="835"/>
  </r>
  <r>
    <x v="1293"/>
    <s v="UNO"/>
    <s v="LEVE"/>
    <n v="2013"/>
    <s v="PARTICULAR"/>
    <s v="MG"/>
    <s v="SUDESTE"/>
    <x v="1076"/>
    <x v="41"/>
    <s v="R$ 850,00"/>
    <n v="930"/>
    <n v="1022.64"/>
    <n v="435"/>
    <m/>
    <s v="01/01/2030"/>
    <s v="EM DIAS"/>
    <n v="850"/>
    <b v="0"/>
    <s v="JAN"/>
    <n v="2030"/>
    <s v="ATIVO"/>
    <s v="11011"/>
    <n v="23853"/>
    <s v="VIVO"/>
    <n v="2387.64"/>
    <n v="728.81999999999994"/>
  </r>
  <r>
    <x v="1294"/>
    <s v="MOBI"/>
    <s v="LEVE"/>
    <n v="2023"/>
    <s v="MOVIDA"/>
    <s v="DF"/>
    <s v="CENTRO OESTE"/>
    <x v="1077"/>
    <x v="19"/>
    <s v="R$ 1.806,47"/>
    <n v="894.83"/>
    <n v="750"/>
    <n v="300"/>
    <m/>
    <s v="05/09/2026"/>
    <s v="EM DIAS"/>
    <n v="1806.47"/>
    <b v="0"/>
    <s v="SET"/>
    <n v="2026"/>
    <s v="ATIVO"/>
    <s v="11025"/>
    <n v="17001"/>
    <s v="VIVO"/>
    <n v="1944.83"/>
    <n v="525"/>
  </r>
  <r>
    <x v="1295"/>
    <s v="MOBI"/>
    <s v="LEVE"/>
    <n v="2025"/>
    <s v="MOVIDA"/>
    <s v="MG"/>
    <s v="SUDESTE"/>
    <x v="1078"/>
    <x v="10"/>
    <s v="R$ 1.822,55"/>
    <s v=""/>
    <s v=""/>
    <s v=""/>
    <m/>
    <s v="28/06/2027"/>
    <s v="EM DIAS"/>
    <n v="1730"/>
    <b v="0"/>
    <s v="JUN"/>
    <n v="2027"/>
    <s v="SINISTRO"/>
    <s v="99628"/>
    <n v="23849"/>
    <s v="ADMINISTRATIVO"/>
    <n v="0"/>
    <s v="-"/>
  </r>
  <r>
    <x v="1296"/>
    <s v="MOBI"/>
    <s v="LEVE"/>
    <n v="2024"/>
    <s v="MOVIDA"/>
    <s v="SP"/>
    <s v="SUDESTE"/>
    <x v="1079"/>
    <x v="57"/>
    <s v="R$ 1.730,00"/>
    <n v="1497.85"/>
    <n v="1690.93"/>
    <n v="587.99"/>
    <m/>
    <s v="14/02/2027"/>
    <s v="EM DIAS"/>
    <n v="1730"/>
    <b v="0"/>
    <s v="FEV"/>
    <n v="2027"/>
    <s v="ATIVO"/>
    <s v="11011"/>
    <n v="35001"/>
    <s v="VIVO"/>
    <n v="3776.7699999999995"/>
    <n v="1139.46"/>
  </r>
  <r>
    <x v="1297"/>
    <s v="MOBI"/>
    <s v="LEVE"/>
    <n v="2025"/>
    <s v="MOVIDA"/>
    <s v="MG"/>
    <s v="SUDESTE"/>
    <x v="1072"/>
    <x v="10"/>
    <s v="R$ 1.822,55"/>
    <n v="948.91000000000008"/>
    <n v="1432.28"/>
    <n v="899.92"/>
    <m/>
    <s v="25/06/2027"/>
    <s v="EM DIAS"/>
    <n v="1730"/>
    <b v="0"/>
    <s v="JUN"/>
    <n v="2027"/>
    <s v="PATIO"/>
    <s v="11011"/>
    <n v="23849"/>
    <s v="VIVO"/>
    <n v="3281.11"/>
    <n v="1166.0999999999999"/>
  </r>
  <r>
    <x v="1298"/>
    <s v="MOBI"/>
    <s v="LEVE"/>
    <n v="2024"/>
    <s v="MOVIDA"/>
    <s v="MT"/>
    <s v="Centro-Oeste"/>
    <x v="1080"/>
    <x v="21"/>
    <s v="R$ 1.820,47"/>
    <n v="1109.26"/>
    <n v="0"/>
    <n v="389.16999999999996"/>
    <m/>
    <s v="03/07/2027"/>
    <s v="EM DIAS"/>
    <n v="1730"/>
    <b v="0"/>
    <s v="JUL"/>
    <n v="2027"/>
    <s v="ATIVO"/>
    <s v="11011"/>
    <n v="21035"/>
    <s v="VIVO"/>
    <n v="1498.4299999999998"/>
    <n v="194.58499999999998"/>
  </r>
  <r>
    <x v="1299"/>
    <s v="MOBI"/>
    <s v="LEVE"/>
    <n v="2024"/>
    <s v="LOCALIZA"/>
    <s v="DF"/>
    <s v="CENTRO OESTE"/>
    <x v="1081"/>
    <x v="21"/>
    <s v="R$ 1.808,86"/>
    <n v="989.92"/>
    <n v="1053"/>
    <n v="560"/>
    <m/>
    <s v="25/12/2026"/>
    <s v="EM DIAS"/>
    <n v="1808.86"/>
    <b v="0"/>
    <s v="DEZ"/>
    <n v="2026"/>
    <s v="ATIVO"/>
    <s v="11011"/>
    <n v="17001"/>
    <s v="VIVO"/>
    <n v="2602.92"/>
    <n v="806.5"/>
  </r>
  <r>
    <x v="1300"/>
    <s v="MOBI"/>
    <s v="LEVE"/>
    <n v="2025"/>
    <s v="MOVIDA"/>
    <s v="DF"/>
    <s v="CENTRO OESTE"/>
    <x v="1082"/>
    <x v="10"/>
    <s v="R$ 1.822,55"/>
    <n v="0"/>
    <n v="0"/>
    <n v="0"/>
    <m/>
    <s v="25/06/2027"/>
    <s v="EM DIAS"/>
    <n v="1730"/>
    <b v="0"/>
    <s v="JUN"/>
    <n v="2027"/>
    <s v="MANUTENÇÃO"/>
    <s v="99628"/>
    <n v="17001"/>
    <s v="ADMINISTRATIVO"/>
    <n v="0"/>
    <n v="0"/>
  </r>
  <r>
    <x v="1301"/>
    <s v="ONIX"/>
    <s v="LEVE"/>
    <n v="2018"/>
    <s v="PARTICULAR"/>
    <s v="MG"/>
    <s v="SUDESTE"/>
    <x v="1083"/>
    <x v="38"/>
    <s v="R$ 850,00"/>
    <n v="494"/>
    <n v="738.5"/>
    <n v="244.5"/>
    <m/>
    <s v="01/01/2030"/>
    <s v="EM DIAS"/>
    <n v="850"/>
    <b v="0"/>
    <s v="JAN"/>
    <n v="2030"/>
    <s v="ATIVO"/>
    <s v="11035"/>
    <n v="23845"/>
    <s v="VIVO"/>
    <n v="1477"/>
    <n v="491.5"/>
  </r>
  <r>
    <x v="1302"/>
    <s v="MOBI"/>
    <s v="LEVE"/>
    <n v="2024"/>
    <s v="MOVIDA"/>
    <s v="MT"/>
    <s v="Centro-Oeste"/>
    <x v="507"/>
    <x v="10"/>
    <s v="R$ 1.730,00"/>
    <n v="600"/>
    <n v="750"/>
    <n v="0"/>
    <m/>
    <s v="14/02/2027"/>
    <s v="EM DIAS"/>
    <n v="1730"/>
    <b v="0"/>
    <s v="FEV"/>
    <n v="2027"/>
    <s v="RESERVADO"/>
    <s v="11011"/>
    <n v="18001"/>
    <s v="VIVO"/>
    <n v="1350"/>
    <n v="375"/>
  </r>
  <r>
    <x v="1303"/>
    <s v="MOBI"/>
    <s v="LEVE"/>
    <n v="2025"/>
    <s v="MOVIDA"/>
    <s v="PR"/>
    <s v="SUL"/>
    <x v="1084"/>
    <x v="2"/>
    <s v="R$ 1.820,47"/>
    <n v="0"/>
    <n v="0"/>
    <n v="400"/>
    <m/>
    <s v="03/07/2027"/>
    <s v="EM DIAS"/>
    <n v="1730"/>
    <b v="0"/>
    <s v="JUL"/>
    <n v="2027"/>
    <s v="ATIVO"/>
    <s v="12081"/>
    <n v="34089"/>
    <s v="TIM MOVEL"/>
    <n v="400"/>
    <n v="200"/>
  </r>
  <r>
    <x v="1304"/>
    <s v="MOBI"/>
    <s v="LEVE"/>
    <n v="2025"/>
    <s v="MOVIDA"/>
    <s v="PR"/>
    <s v="SUL"/>
    <x v="1085"/>
    <x v="1"/>
    <s v="R$ 1.820,47"/>
    <n v="0"/>
    <n v="497.34000000000003"/>
    <n v="744.66"/>
    <m/>
    <s v="03/07/2027"/>
    <s v="EM DIAS"/>
    <n v="1730"/>
    <b v="0"/>
    <s v="JUL"/>
    <n v="2027"/>
    <s v="ATIVO"/>
    <s v="12081"/>
    <n v="34002"/>
    <s v="TIM MOVEL"/>
    <n v="1242"/>
    <n v="621"/>
  </r>
  <r>
    <x v="1305"/>
    <s v="MOBI"/>
    <s v="LEVE"/>
    <n v="2025"/>
    <s v="MOVIDA"/>
    <s v="DF"/>
    <s v="CENTRO OESTE"/>
    <x v="1086"/>
    <x v="21"/>
    <s v="R$ 1.822,55"/>
    <n v="1288"/>
    <n v="1297"/>
    <n v="800"/>
    <m/>
    <s v="25/06/2027"/>
    <s v="EM DIAS"/>
    <n v="1730"/>
    <b v="0"/>
    <s v="JUN"/>
    <n v="2027"/>
    <s v="ATIVO"/>
    <s v="11011"/>
    <n v="17001"/>
    <s v="VIVO"/>
    <n v="3385"/>
    <n v="1048.5"/>
  </r>
  <r>
    <x v="1306"/>
    <s v="MOBI"/>
    <s v="LEVE"/>
    <n v="2024"/>
    <s v="MOVIDA"/>
    <s v="ES"/>
    <s v="SUDESTE"/>
    <x v="1087"/>
    <x v="21"/>
    <s v="R$ 1.730,00"/>
    <n v="1207.29"/>
    <n v="1493.93"/>
    <n v="122.96"/>
    <m/>
    <s v="14/02/2027"/>
    <s v="EM DIAS"/>
    <n v="1730"/>
    <b v="0"/>
    <s v="FEV"/>
    <n v="2027"/>
    <s v="ATIVO"/>
    <s v="11011"/>
    <n v="18001"/>
    <s v="VIVO"/>
    <n v="2824.1800000000003"/>
    <n v="808.44500000000005"/>
  </r>
  <r>
    <x v="1307"/>
    <s v="MOBI"/>
    <s v="LEVE"/>
    <n v="2023"/>
    <s v="LOCALIZA"/>
    <s v="ES"/>
    <s v="SUDESTE"/>
    <x v="507"/>
    <x v="10"/>
    <s v="R$ 1.904,54"/>
    <n v="899.46"/>
    <n v="1149.97"/>
    <n v="100"/>
    <m/>
    <s v="25/05/2026"/>
    <s v="ATENÇÃO"/>
    <n v="1904.54"/>
    <b v="0"/>
    <s v="MAI"/>
    <n v="2026"/>
    <s v="MANUTENÇÃO"/>
    <s v="11011"/>
    <n v="18001"/>
    <s v="VIVO"/>
    <n v="2149.4300000000003"/>
    <n v="624.98500000000001"/>
  </r>
  <r>
    <x v="1308"/>
    <s v="MOBI"/>
    <s v="LEVE"/>
    <n v="2024"/>
    <s v="MOVIDA"/>
    <s v="ES"/>
    <s v="SUDESTE"/>
    <x v="1088"/>
    <x v="21"/>
    <s v="R$ 1.730,00"/>
    <n v="1008.63"/>
    <n v="590.11"/>
    <n v="600"/>
    <m/>
    <s v="14/02/2027"/>
    <s v="EM DIAS"/>
    <n v="1730"/>
    <b v="0"/>
    <s v="FEV"/>
    <n v="2027"/>
    <s v="ATIVO"/>
    <s v="11011"/>
    <n v="18001"/>
    <s v="VIVO"/>
    <n v="2198.7399999999998"/>
    <n v="595.05500000000006"/>
  </r>
  <r>
    <x v="1309"/>
    <s v="MOBI"/>
    <s v="LEVE"/>
    <n v="2025"/>
    <s v="MOVIDA"/>
    <s v="MG"/>
    <s v="SUDESTE"/>
    <x v="1089"/>
    <x v="41"/>
    <s v="R$ 1.822,55"/>
    <n v="1536.9"/>
    <n v="1551.95"/>
    <n v="792.15"/>
    <m/>
    <s v="25/06/2027"/>
    <s v="EM DIAS"/>
    <n v="1730"/>
    <b v="0"/>
    <s v="JUN"/>
    <n v="2027"/>
    <s v="ATIVO"/>
    <s v="11011"/>
    <n v="23845"/>
    <s v="VIVO"/>
    <n v="3881.0000000000005"/>
    <n v="1172.05"/>
  </r>
  <r>
    <x v="1310"/>
    <s v="MOBI"/>
    <s v="LEVE"/>
    <n v="2024"/>
    <s v="MOVIDA"/>
    <s v="DF"/>
    <s v="CENTRO OESTE"/>
    <x v="1090"/>
    <x v="21"/>
    <s v="R$ 1.730,00"/>
    <n v="1889"/>
    <n v="343"/>
    <n v="893"/>
    <m/>
    <s v="14/02/2027"/>
    <s v="EM DIAS"/>
    <n v="1730"/>
    <b v="0"/>
    <s v="FEV"/>
    <n v="2027"/>
    <s v="ATIVO"/>
    <s v="11011"/>
    <n v="17001"/>
    <s v="VIVO"/>
    <n v="3125"/>
    <n v="618"/>
  </r>
  <r>
    <x v="1311"/>
    <s v="MOBI"/>
    <s v="LEVE"/>
    <n v="2024"/>
    <s v="LOCALIZA"/>
    <s v="ES"/>
    <s v="SUDESTE"/>
    <x v="1091"/>
    <x v="21"/>
    <s v="R$ 1.808,86"/>
    <n v="1176.28"/>
    <n v="1535.81"/>
    <n v="717.17"/>
    <m/>
    <s v="25/12/2026"/>
    <s v="EM DIAS"/>
    <n v="1808.86"/>
    <b v="0"/>
    <s v="DEZ"/>
    <n v="2026"/>
    <s v="ATIVO"/>
    <s v="11011"/>
    <n v="18001"/>
    <s v="VIVO"/>
    <n v="3429.26"/>
    <n v="1126.49"/>
  </r>
  <r>
    <x v="1312"/>
    <s v="MOBI"/>
    <s v="LEVE"/>
    <n v="2025"/>
    <s v="MOVIDA"/>
    <s v="DF"/>
    <s v="CENTRO OESTE"/>
    <x v="1092"/>
    <x v="54"/>
    <s v="R$ 1.820,47"/>
    <n v="935.70999999999992"/>
    <n v="1640.51"/>
    <n v="523.71"/>
    <m/>
    <s v="03/07/2027"/>
    <s v="EM DIAS"/>
    <n v="1730"/>
    <b v="0"/>
    <s v="JUL"/>
    <n v="2027"/>
    <s v="ATIVO"/>
    <s v="99568"/>
    <n v="17001"/>
    <s v="ADMINISTRATIVO"/>
    <n v="3099.93"/>
    <n v="1082.1100000000001"/>
  </r>
  <r>
    <x v="1313"/>
    <s v="MOBI"/>
    <s v="LEVE"/>
    <n v="2024"/>
    <s v="LOCALIZA"/>
    <s v="ES"/>
    <s v="SUDESTE"/>
    <x v="1093"/>
    <x v="21"/>
    <s v="R$ 1.808,86"/>
    <n v="550"/>
    <n v="1160"/>
    <n v="599.63"/>
    <m/>
    <s v="25/12/2026"/>
    <s v="EM DIAS"/>
    <n v="1808.86"/>
    <b v="0"/>
    <s v="DEZ"/>
    <n v="2026"/>
    <s v="ATIVO"/>
    <s v="11011"/>
    <n v="18001"/>
    <s v="VIVO"/>
    <n v="2309.63"/>
    <n v="879.81500000000005"/>
  </r>
  <r>
    <x v="1314"/>
    <s v="MOBI"/>
    <s v="LEVE"/>
    <n v="2025"/>
    <s v="MOVIDA"/>
    <s v="SP"/>
    <s v="SUDESTE"/>
    <x v="1094"/>
    <x v="57"/>
    <s v="R$ 1.822,55"/>
    <n v="1779"/>
    <n v="2471.48"/>
    <n v="898"/>
    <m/>
    <s v="28/06/2027"/>
    <s v="EM DIAS"/>
    <n v="1730"/>
    <b v="0"/>
    <s v="JUN"/>
    <n v="2027"/>
    <s v="ATIVO"/>
    <s v="14011"/>
    <n v="35001"/>
    <s v="I-SYSTEMS"/>
    <n v="5148.4799999999996"/>
    <n v="1684.74"/>
  </r>
  <r>
    <x v="1315"/>
    <s v="MOBI"/>
    <s v="LEVE"/>
    <n v="2025"/>
    <s v="MOVIDA"/>
    <s v="GO"/>
    <s v="CENTRO OESTE"/>
    <x v="1095"/>
    <x v="21"/>
    <s v="R$ 1.820,47"/>
    <n v="522.54999999999995"/>
    <n v="1126.58"/>
    <n v="679.79"/>
    <m/>
    <s v="03/07/2027"/>
    <s v="EM DIAS"/>
    <n v="1730"/>
    <b v="0"/>
    <s v="JUL"/>
    <n v="2027"/>
    <s v="ATIVO"/>
    <s v="11011"/>
    <n v="19019"/>
    <s v="VIVO"/>
    <n v="2328.92"/>
    <n v="903.18499999999995"/>
  </r>
  <r>
    <x v="1316"/>
    <s v="MOBI"/>
    <s v="LEVE"/>
    <n v="2025"/>
    <s v="MOVIDA"/>
    <s v="GO"/>
    <s v="CENTRO OESTE"/>
    <x v="1096"/>
    <x v="21"/>
    <s v="R$ 1.820,47"/>
    <n v="1218.1399999999999"/>
    <n v="1210"/>
    <n v="567.51"/>
    <m/>
    <s v="03/07/2027"/>
    <s v="EM DIAS"/>
    <n v="1730"/>
    <b v="0"/>
    <s v="JUL"/>
    <n v="2027"/>
    <s v="ATIVO"/>
    <s v="11011"/>
    <n v="19019"/>
    <s v="VIVO"/>
    <n v="2995.6499999999996"/>
    <n v="888.755"/>
  </r>
  <r>
    <x v="1317"/>
    <s v="MOBI"/>
    <s v="LEVE"/>
    <n v="2024"/>
    <s v="MOVIDA"/>
    <s v="PR"/>
    <s v="SUL"/>
    <x v="1097"/>
    <x v="4"/>
    <s v="R$ 1.730,00"/>
    <n v="1716.33"/>
    <n v="2095.0499999999997"/>
    <n v="1006.84"/>
    <m/>
    <s v="14/02/2027"/>
    <s v="EM DIAS"/>
    <n v="1730"/>
    <b v="0"/>
    <s v="FEV"/>
    <n v="2027"/>
    <s v="ATIVO"/>
    <s v="12085"/>
    <n v="26010"/>
    <s v="TIM MOVEL"/>
    <n v="4818.2199999999993"/>
    <n v="1550.9449999999999"/>
  </r>
  <r>
    <x v="1318"/>
    <s v="MOBI"/>
    <s v="LEVE"/>
    <n v="2025"/>
    <s v="MOVIDA"/>
    <s v="DF"/>
    <s v="CENTRO OESTE"/>
    <x v="1098"/>
    <x v="21"/>
    <s v="R$ 1.820,47"/>
    <n v="0"/>
    <n v="0"/>
    <n v="150"/>
    <m/>
    <s v="03/07/2027"/>
    <s v="EM DIAS"/>
    <n v="1730"/>
    <b v="0"/>
    <s v="JUL"/>
    <n v="2027"/>
    <s v="ATIVO"/>
    <s v="11011"/>
    <n v="17001"/>
    <s v="VIVO"/>
    <n v="150"/>
    <n v="75"/>
  </r>
  <r>
    <x v="1319"/>
    <s v="MOBI"/>
    <s v="LEVE"/>
    <n v="2025"/>
    <s v="MOVIDA"/>
    <s v="SP"/>
    <s v="SUDESTE"/>
    <x v="1099"/>
    <x v="61"/>
    <s v="R$ 1.822,55"/>
    <n v="336.45000000000005"/>
    <n v="226.32"/>
    <n v="450.86"/>
    <m/>
    <s v="28/06/2027"/>
    <s v="EM DIAS"/>
    <n v="1730"/>
    <b v="0"/>
    <s v="JUN"/>
    <n v="2027"/>
    <s v="ATIVO"/>
    <s v="11021"/>
    <n v="35001"/>
    <s v="VIVO"/>
    <n v="1013.63"/>
    <n v="338.59000000000003"/>
  </r>
  <r>
    <x v="1320"/>
    <s v="MOBI"/>
    <s v="LEVE"/>
    <n v="2024"/>
    <s v="MOVIDA"/>
    <s v="MT"/>
    <s v="Centro-Oeste"/>
    <x v="507"/>
    <x v="10"/>
    <s v="R$ 1.825,66"/>
    <n v="1219.08"/>
    <n v="734.62999999999988"/>
    <n v="150"/>
    <m/>
    <s v="10/04/2027"/>
    <s v="EM DIAS"/>
    <n v="1825.66"/>
    <b v="0"/>
    <s v="ABR"/>
    <n v="2027"/>
    <s v="PATIO"/>
    <s v="11011"/>
    <n v="18001"/>
    <s v="VIVO"/>
    <n v="2103.71"/>
    <n v="442.31499999999994"/>
  </r>
  <r>
    <x v="1321"/>
    <s v="MOBI"/>
    <s v="LEVE"/>
    <n v="2025"/>
    <s v="MOVIDA"/>
    <s v="DF"/>
    <s v="CENTRO OESTE"/>
    <x v="1082"/>
    <x v="10"/>
    <s v="R$ 1.820,47"/>
    <n v="1416"/>
    <n v="1130"/>
    <n v="0"/>
    <m/>
    <s v="03/07/2027"/>
    <s v="EM DIAS"/>
    <n v="1730"/>
    <b v="0"/>
    <s v="JUL"/>
    <n v="2027"/>
    <s v="MANUTENÇÃO"/>
    <s v="99628"/>
    <n v="17001"/>
    <s v="ADMINISTRATIVO"/>
    <n v="2546"/>
    <n v="565"/>
  </r>
  <r>
    <x v="1322"/>
    <s v="MOBI"/>
    <s v="LEVE"/>
    <n v="2023"/>
    <s v="LOCALIZA"/>
    <s v="ES"/>
    <s v="SUDESTE"/>
    <x v="1100"/>
    <x v="69"/>
    <s v="R$ 1.727,27"/>
    <n v="975.58999999999992"/>
    <n v="997.65000000000009"/>
    <n v="581.35"/>
    <m/>
    <s v="16/01/2027"/>
    <s v="EM DIAS"/>
    <n v="1815.87"/>
    <b v="0"/>
    <s v="JAN"/>
    <n v="2027"/>
    <s v="ATIVO"/>
    <s v="99678"/>
    <n v="18001"/>
    <s v="ADMINISTRATIVO"/>
    <n v="2554.59"/>
    <n v="789.5"/>
  </r>
  <r>
    <x v="1323"/>
    <s v="MOBI"/>
    <s v="LEVE"/>
    <n v="2024"/>
    <s v="LOCALIZA"/>
    <s v="ES"/>
    <s v="SUDESTE"/>
    <x v="1101"/>
    <x v="21"/>
    <s v="R$ 1.808,86"/>
    <n v="739.96"/>
    <n v="1450.0900000000001"/>
    <n v="672.41"/>
    <m/>
    <s v="27/12/2026"/>
    <s v="EM DIAS"/>
    <n v="1808.86"/>
    <b v="0"/>
    <s v="DEZ"/>
    <n v="2026"/>
    <s v="ATIVO"/>
    <s v="11011"/>
    <n v="18001"/>
    <s v="VIVO"/>
    <n v="2862.46"/>
    <n v="1061.25"/>
  </r>
  <r>
    <x v="1324"/>
    <s v="MOBI"/>
    <s v="LEVE"/>
    <n v="2025"/>
    <s v="MOVIDA"/>
    <s v="SP"/>
    <s v="SUDESTE"/>
    <x v="1102"/>
    <x v="57"/>
    <s v="R$ 1.822,55"/>
    <n v="1358"/>
    <n v="1195"/>
    <n v="750"/>
    <m/>
    <s v="25/06/2027"/>
    <s v="EM DIAS"/>
    <n v="1730"/>
    <b v="0"/>
    <s v="JUN"/>
    <n v="2027"/>
    <s v="ATIVO"/>
    <s v="14011"/>
    <n v="35001"/>
    <s v="I-SYSTEMS"/>
    <n v="3303"/>
    <n v="972.5"/>
  </r>
  <r>
    <x v="1325"/>
    <s v="MOBI"/>
    <s v="LEVE"/>
    <n v="2025"/>
    <s v="MOVIDA"/>
    <s v="DF"/>
    <s v="CENTRO OESTE"/>
    <x v="1103"/>
    <x v="21"/>
    <s v="R$ 1.820,47"/>
    <n v="150"/>
    <n v="1113"/>
    <n v="490"/>
    <m/>
    <s v="03/07/2027"/>
    <s v="EM DIAS"/>
    <n v="1730"/>
    <b v="0"/>
    <s v="JUL"/>
    <n v="2027"/>
    <s v="ATIVO"/>
    <s v="11011"/>
    <n v="17001"/>
    <s v="VIVO"/>
    <n v="1753"/>
    <n v="801.5"/>
  </r>
  <r>
    <x v="1326"/>
    <s v="MOBI"/>
    <s v="LEVE"/>
    <n v="2024"/>
    <s v="LOCALIZA"/>
    <s v="ES"/>
    <s v="SUDESTE"/>
    <x v="1104"/>
    <x v="21"/>
    <s v="R$ 1.808,86"/>
    <n v="1056.9899999999998"/>
    <n v="929.38000000000011"/>
    <n v="539.01"/>
    <m/>
    <s v="28/12/2026"/>
    <s v="EM DIAS"/>
    <n v="1808.86"/>
    <b v="0"/>
    <s v="DEZ"/>
    <n v="2026"/>
    <s v="ATIVO"/>
    <s v="11011"/>
    <n v="18001"/>
    <s v="VIVO"/>
    <n v="2525.38"/>
    <n v="734.19500000000005"/>
  </r>
  <r>
    <x v="1327"/>
    <s v="ARGO"/>
    <s v="LEVE"/>
    <n v="2023"/>
    <s v="LOCALIZA"/>
    <s v="MG"/>
    <s v="SUDESTE"/>
    <x v="1105"/>
    <x v="43"/>
    <s v="R$ 2.373,08"/>
    <n v="1411.07"/>
    <n v="1428.69"/>
    <n v="572.22"/>
    <m/>
    <s v="21/07/2026"/>
    <s v="EM DIAS"/>
    <n v="2373.08"/>
    <b v="0"/>
    <s v="JUL"/>
    <n v="2026"/>
    <s v="ATIVO"/>
    <s v="11015"/>
    <n v="23848"/>
    <s v="VIVO"/>
    <n v="3411.9800000000005"/>
    <n v="1000.455"/>
  </r>
  <r>
    <x v="1328"/>
    <s v="MOBI"/>
    <s v="LEVE"/>
    <n v="2024"/>
    <s v="LOCALIZA"/>
    <s v="DF"/>
    <s v="CENTRO OESTE"/>
    <x v="1106"/>
    <x v="21"/>
    <s v="R$ 1.808,86"/>
    <n v="233.31"/>
    <n v="780"/>
    <n v="250"/>
    <m/>
    <s v="27/12/2026"/>
    <s v="EM DIAS"/>
    <n v="1808.86"/>
    <b v="0"/>
    <s v="DEZ"/>
    <n v="2026"/>
    <s v="ATIVO"/>
    <s v="11011"/>
    <n v="17001"/>
    <s v="VIVO"/>
    <n v="1263.31"/>
    <n v="515"/>
  </r>
  <r>
    <x v="1329"/>
    <s v="MOBI"/>
    <s v="LEVE"/>
    <n v="2025"/>
    <s v="MOVIDA"/>
    <s v="PR"/>
    <s v="SUL"/>
    <x v="1107"/>
    <x v="11"/>
    <s v="R$ 1.822,55"/>
    <n v="1144.6400000000001"/>
    <n v="1299.58"/>
    <n v="692"/>
    <m/>
    <s v="25/06/2027"/>
    <s v="EM DIAS"/>
    <n v="1730"/>
    <b v="0"/>
    <s v="JUN"/>
    <n v="2027"/>
    <s v="ATIVO"/>
    <s v="12081"/>
    <n v="26001"/>
    <s v="TIM MOVEL"/>
    <n v="3136.2200000000003"/>
    <n v="995.79"/>
  </r>
  <r>
    <x v="1330"/>
    <s v="MOBI"/>
    <s v="LEVE"/>
    <n v="2025"/>
    <s v="MOVIDA"/>
    <s v="MG"/>
    <s v="SUDESTE"/>
    <x v="1108"/>
    <x v="41"/>
    <s v="R$ 1.822,55"/>
    <n v="1351.03"/>
    <n v="1574.98"/>
    <n v="610.28"/>
    <m/>
    <s v="28/06/2027"/>
    <s v="EM DIAS"/>
    <n v="1730"/>
    <b v="0"/>
    <s v="JUN"/>
    <n v="2027"/>
    <s v="ATIVO"/>
    <s v="11011"/>
    <n v="23092"/>
    <s v="VIVO"/>
    <n v="3536.29"/>
    <n v="1092.6300000000001"/>
  </r>
  <r>
    <x v="1331"/>
    <s v="MOBI"/>
    <s v="LEVE"/>
    <n v="2025"/>
    <s v="MOVIDA"/>
    <s v="RS"/>
    <s v="SUL"/>
    <x v="634"/>
    <x v="10"/>
    <s v="R$ 1.820,47"/>
    <n v="50"/>
    <n v="249.56"/>
    <n v="0"/>
    <m/>
    <s v="03/07/2027"/>
    <s v="EM DIAS"/>
    <n v="1730"/>
    <b v="0"/>
    <s v="JUL"/>
    <n v="2027"/>
    <s v="MANUTENÇÃO"/>
    <s v="99628"/>
    <n v="26001"/>
    <s v="ADMINISTRATIVO"/>
    <n v="299.56"/>
    <n v="124.78"/>
  </r>
  <r>
    <x v="1332"/>
    <s v="MOBI"/>
    <s v="LEVE"/>
    <n v="2024"/>
    <s v="MOVIDA"/>
    <s v="PR"/>
    <s v="SUL"/>
    <x v="634"/>
    <x v="10"/>
    <s v="R$ 1.806,47"/>
    <n v="542.97"/>
    <n v="0"/>
    <n v="0"/>
    <m/>
    <s v="16/09/2026"/>
    <s v="EM DIAS"/>
    <n v="1806.47"/>
    <b v="0"/>
    <s v="SET"/>
    <n v="2026"/>
    <s v="ATIVO"/>
    <s v="99628"/>
    <n v="26001"/>
    <s v="ADMINISTRATIVO"/>
    <n v="542.97"/>
    <n v="0"/>
  </r>
  <r>
    <x v="1333"/>
    <s v="MOBI"/>
    <s v="LEVE"/>
    <n v="2024"/>
    <s v="LOCALIZA"/>
    <s v="MS"/>
    <s v="CENTRO OESTE"/>
    <x v="1109"/>
    <x v="41"/>
    <s v="R$ 1.808,86"/>
    <n v="0"/>
    <n v="824.62"/>
    <n v="426.89"/>
    <m/>
    <s v="27/12/2026"/>
    <s v="EM DIAS"/>
    <n v="1808.86"/>
    <b v="0"/>
    <s v="DEZ"/>
    <n v="2026"/>
    <s v="ATIVO"/>
    <s v="11021"/>
    <n v="22020"/>
    <s v="VIVO"/>
    <n v="1251.51"/>
    <n v="625.755"/>
  </r>
  <r>
    <x v="1334"/>
    <s v="MOBI"/>
    <s v="LEVE"/>
    <n v="2023"/>
    <s v="LOCALIZA"/>
    <s v="ES"/>
    <s v="SUDESTE"/>
    <x v="507"/>
    <x v="10"/>
    <s v="R$ 1.904,54"/>
    <n v="1064.76"/>
    <n v="1651.7399999999998"/>
    <n v="0"/>
    <m/>
    <s v="28/05/2026"/>
    <s v="ATENÇÃO"/>
    <n v="1904.54"/>
    <b v="0"/>
    <s v="MAI"/>
    <n v="2026"/>
    <s v="SINISTRO"/>
    <s v="11011"/>
    <n v="18001"/>
    <s v="VIVO"/>
    <n v="2716.5"/>
    <n v="825.86999999999989"/>
  </r>
  <r>
    <x v="1335"/>
    <s v="MOBI"/>
    <s v="LEVE"/>
    <n v="2025"/>
    <s v="MOVIDA"/>
    <s v="MG"/>
    <s v="SUDESTE"/>
    <x v="1110"/>
    <x v="41"/>
    <s v="R$ 1.820,47"/>
    <n v="780"/>
    <n v="880"/>
    <n v="574"/>
    <m/>
    <s v="03/07/2027"/>
    <s v="EM DIAS"/>
    <n v="1730"/>
    <b v="0"/>
    <s v="JUL"/>
    <n v="2027"/>
    <s v="ATIVO"/>
    <s v="11011"/>
    <n v="23845"/>
    <s v="VIVO"/>
    <n v="2234"/>
    <n v="727"/>
  </r>
  <r>
    <x v="1336"/>
    <s v="MOBI"/>
    <s v="LEVE"/>
    <n v="2024"/>
    <s v="LOCALIZA"/>
    <s v="ES"/>
    <s v="SUDESTE"/>
    <x v="1111"/>
    <x v="21"/>
    <s v="R$ 1.808,86"/>
    <n v="1112.6299999999999"/>
    <n v="1597.8400000000001"/>
    <n v="689.98"/>
    <m/>
    <s v="25/12/2026"/>
    <s v="EM DIAS"/>
    <n v="1808.86"/>
    <b v="0"/>
    <s v="DEZ"/>
    <n v="2026"/>
    <s v="ATIVO"/>
    <s v="11011"/>
    <n v="18001"/>
    <s v="VIVO"/>
    <n v="3400.4500000000003"/>
    <n v="1143.9100000000001"/>
  </r>
  <r>
    <x v="1337"/>
    <s v="MOBI"/>
    <s v="LEVE"/>
    <n v="2025"/>
    <s v="MOVIDA"/>
    <s v="RS"/>
    <s v="SUL"/>
    <x v="1112"/>
    <x v="35"/>
    <s v="R$ 1.820,47"/>
    <n v="987.74"/>
    <n v="934.3"/>
    <n v="1138.8600000000001"/>
    <m/>
    <s v="03/07/2027"/>
    <s v="EM DIAS"/>
    <n v="1730"/>
    <b v="0"/>
    <s v="JUL"/>
    <n v="2027"/>
    <s v="ATIVO"/>
    <s v="99568"/>
    <n v="31001"/>
    <s v="ADMINISTRATIVO"/>
    <n v="3060.9"/>
    <n v="1036.58"/>
  </r>
  <r>
    <x v="1338"/>
    <s v="MOBI"/>
    <s v="LEVE"/>
    <n v="2025"/>
    <s v="MOVIDA"/>
    <s v="MG"/>
    <s v="SUDESTE"/>
    <x v="343"/>
    <x v="10"/>
    <s v="R$ 1.820,47"/>
    <n v="273.06"/>
    <n v="720"/>
    <n v="300"/>
    <m/>
    <s v="03/07/2027"/>
    <s v="EM DIAS"/>
    <n v="1730"/>
    <b v="0"/>
    <s v="JUL"/>
    <n v="2027"/>
    <s v="MANUTENÇÃO"/>
    <s v="11011"/>
    <n v="23845"/>
    <s v="VIVO"/>
    <n v="1293.06"/>
    <n v="510"/>
  </r>
  <r>
    <x v="1339"/>
    <s v="MOBI"/>
    <s v="LEVE"/>
    <n v="2025"/>
    <s v="LOCALIZA"/>
    <s v="ES"/>
    <s v="SUDESTE"/>
    <x v="1113"/>
    <x v="21"/>
    <s v="R$ 1.823,00"/>
    <n v="749.95"/>
    <n v="1658.91"/>
    <n v="699.97"/>
    <m/>
    <s v="09/07/2028"/>
    <s v="EM DIAS"/>
    <n v="1928.81"/>
    <b v="0"/>
    <s v="JUL"/>
    <n v="2028"/>
    <s v="ATIVO"/>
    <s v="11011"/>
    <n v="18001"/>
    <s v="VIVO"/>
    <n v="3108.83"/>
    <n v="1179.44"/>
  </r>
  <r>
    <x v="1340"/>
    <s v="FIORINO"/>
    <s v="UTILITARIO"/>
    <n v="2025"/>
    <s v="LOCALIZA"/>
    <s v="MS"/>
    <s v="CENTRO OESTE"/>
    <x v="78"/>
    <x v="10"/>
    <s v="R$ 2.400,00"/>
    <n v="2126.91"/>
    <n v="1345.08"/>
    <n v="184.03"/>
    <m/>
    <s v="05/08/2028"/>
    <s v="EM DIAS"/>
    <n v="2555.0700000000002"/>
    <b v="0"/>
    <s v="AGO"/>
    <n v="2028"/>
    <s v="PATIO"/>
    <s v="99628"/>
    <n v="22020"/>
    <s v="ADMINISTRATIVO"/>
    <n v="3656.02"/>
    <n v="764.55499999999995"/>
  </r>
  <r>
    <x v="1341"/>
    <s v="MOBI"/>
    <s v="LEVE"/>
    <n v="2025"/>
    <s v="LOCALIZA"/>
    <s v="ES"/>
    <s v="SUDESTE"/>
    <x v="507"/>
    <x v="10"/>
    <s v="R$ 1.823,00"/>
    <n v="1522.93"/>
    <n v="1909.99"/>
    <n v="550"/>
    <m/>
    <s v="22/08/2028"/>
    <s v="EM DIAS"/>
    <n v="1933.44"/>
    <b v="0"/>
    <s v="AGO"/>
    <n v="2028"/>
    <s v="MANUTENÇÃO"/>
    <s v="11011"/>
    <n v="18001"/>
    <s v="VIVO"/>
    <n v="3982.92"/>
    <n v="1229.9949999999999"/>
  </r>
  <r>
    <x v="1342"/>
    <s v="MOBI"/>
    <s v="LEVE"/>
    <n v="2025"/>
    <s v="LOCALIZA"/>
    <s v="MG"/>
    <s v="SUDESTE"/>
    <x v="1114"/>
    <x v="41"/>
    <s v="R$ 1.823,00"/>
    <n v="150"/>
    <n v="1419.3"/>
    <n v="854.56"/>
    <m/>
    <s v="21/08/2028"/>
    <s v="EM DIAS"/>
    <n v="1933.44"/>
    <b v="0"/>
    <s v="AGO"/>
    <n v="2028"/>
    <s v="ATIVO"/>
    <s v="11011"/>
    <n v="23845"/>
    <s v="VIVO"/>
    <n v="2423.8599999999997"/>
    <n v="1136.9299999999998"/>
  </r>
  <r>
    <x v="1343"/>
    <s v="MOBI"/>
    <s v="LEVE"/>
    <n v="2025"/>
    <s v="LOCALIZA"/>
    <s v="GO"/>
    <s v="CENTRO OESTE"/>
    <x v="1115"/>
    <x v="41"/>
    <s v="R$ 1.823,00"/>
    <n v="150"/>
    <n v="799.91"/>
    <n v="630.16999999999996"/>
    <m/>
    <s v="12/08/2028"/>
    <s v="EM DIAS"/>
    <n v="1933.44"/>
    <b v="0"/>
    <s v="AGO"/>
    <n v="2028"/>
    <s v="ATIVO"/>
    <s v="11021"/>
    <n v="19194"/>
    <s v="VIVO"/>
    <n v="1580.08"/>
    <n v="715.04"/>
  </r>
  <r>
    <x v="1344"/>
    <s v="MOBI"/>
    <s v="LEVE"/>
    <n v="2025"/>
    <s v="LOCALIZA"/>
    <s v="PR"/>
    <s v="SUL"/>
    <x v="1116"/>
    <x v="4"/>
    <s v="R$ 1.823,00"/>
    <n v="0"/>
    <n v="395.75"/>
    <n v="0"/>
    <m/>
    <s v="22/07/2028"/>
    <s v="EM DIAS"/>
    <n v="1928.81"/>
    <b v="0"/>
    <s v="JUL"/>
    <n v="2028"/>
    <s v="ATIVO"/>
    <s v="12081"/>
    <n v="26001"/>
    <s v="TIM MOVEL"/>
    <n v="395.75"/>
    <n v="197.875"/>
  </r>
  <r>
    <x v="1345"/>
    <s v="MOBI"/>
    <s v="LEVE"/>
    <n v="2025"/>
    <s v="LOCALIZA"/>
    <s v="DF"/>
    <s v="CENTRO OESTE"/>
    <x v="1117"/>
    <x v="21"/>
    <s v="R$ 1.823,00"/>
    <n v="1297"/>
    <n v="1529"/>
    <n v="683"/>
    <m/>
    <s v="15/07/2028"/>
    <s v="EM DIAS"/>
    <n v="1928.81"/>
    <b v="0"/>
    <s v="JUL"/>
    <n v="2028"/>
    <s v="ATIVO"/>
    <s v="11011"/>
    <n v="17001"/>
    <s v="VIVO"/>
    <n v="3509"/>
    <n v="1106"/>
  </r>
  <r>
    <x v="1346"/>
    <s v="MOBI"/>
    <s v="LEVE"/>
    <n v="2025"/>
    <s v="LOCALIZA"/>
    <s v="DF"/>
    <s v="CENTRO OESTE"/>
    <x v="1118"/>
    <x v="21"/>
    <s v="R$ 1.823,00"/>
    <n v="1063"/>
    <n v="1107.44"/>
    <n v="560"/>
    <m/>
    <s v="12/07/2028"/>
    <s v="EM DIAS"/>
    <n v="1928.81"/>
    <b v="0"/>
    <s v="JUL"/>
    <n v="2028"/>
    <s v="ATIVO"/>
    <s v="11011"/>
    <n v="17001"/>
    <s v="VIVO"/>
    <n v="2730.44"/>
    <n v="833.72"/>
  </r>
  <r>
    <x v="1347"/>
    <s v="MOBI"/>
    <s v="LEVE"/>
    <n v="2025"/>
    <s v="LOCALIZA"/>
    <s v="DF"/>
    <s v="CENTRO OESTE"/>
    <x v="1119"/>
    <x v="21"/>
    <s v="R$ 1.823,00"/>
    <n v="1334.47"/>
    <n v="1309.18"/>
    <n v="813"/>
    <m/>
    <s v="11/07/2028"/>
    <s v="EM DIAS"/>
    <n v="1928.81"/>
    <b v="0"/>
    <s v="JUL"/>
    <n v="2028"/>
    <s v="ATIVO"/>
    <s v="11011"/>
    <n v="17001"/>
    <s v="VIVO"/>
    <n v="3456.65"/>
    <n v="1061.0900000000001"/>
  </r>
  <r>
    <x v="1348"/>
    <s v="MOBI"/>
    <s v="LEVE"/>
    <n v="2025"/>
    <s v="LOCALIZA"/>
    <s v="ES"/>
    <s v="SUDESTE"/>
    <x v="1120"/>
    <x v="21"/>
    <s v="R$ 1.823,00"/>
    <n v="1259.06"/>
    <n v="1288.79"/>
    <n v="569.99"/>
    <m/>
    <s v="19/11/2028"/>
    <s v="EM DIAS"/>
    <n v="1938.47"/>
    <b v="0"/>
    <s v="NOV"/>
    <n v="2028"/>
    <s v="ATIVO"/>
    <s v="11011"/>
    <n v="18001"/>
    <s v="VIVO"/>
    <n v="3117.84"/>
    <n v="929.39"/>
  </r>
  <r>
    <x v="1349"/>
    <s v="MOBI"/>
    <s v="LEVE"/>
    <n v="2025"/>
    <s v="LOCALIZA"/>
    <s v="ES"/>
    <s v="SUDESTE"/>
    <x v="1121"/>
    <x v="21"/>
    <s v="R$ 1.823,00"/>
    <n v="869.73"/>
    <n v="1133.48"/>
    <n v="768.21999999999991"/>
    <m/>
    <s v="18/07/2028"/>
    <s v="EM DIAS"/>
    <n v="1928.81"/>
    <b v="0"/>
    <s v="JUL"/>
    <n v="2028"/>
    <s v="ATIVO"/>
    <s v="11021"/>
    <n v="18001"/>
    <s v="VIVO"/>
    <n v="2771.43"/>
    <n v="950.84999999999991"/>
  </r>
  <r>
    <x v="1350"/>
    <s v="MOBI"/>
    <s v="LEVE"/>
    <n v="2025"/>
    <s v="LOCALIZA"/>
    <s v="DF"/>
    <s v="CENTRO OESTE"/>
    <x v="1122"/>
    <x v="21"/>
    <s v="R$ 1.823,00"/>
    <n v="531.64"/>
    <n v="1862"/>
    <n v="810"/>
    <m/>
    <s v="12/07/2028"/>
    <s v="EM DIAS"/>
    <n v="1928.81"/>
    <b v="0"/>
    <s v="JUL"/>
    <n v="2028"/>
    <s v="ATIVO"/>
    <s v="11011"/>
    <n v="17001"/>
    <s v="VIVO"/>
    <n v="3203.64"/>
    <n v="1336"/>
  </r>
  <r>
    <x v="1351"/>
    <s v="MOBI"/>
    <s v="LEVE"/>
    <n v="2025"/>
    <s v="LOCALIZA"/>
    <s v="GO"/>
    <s v="CENTRO OESTE"/>
    <x v="1123"/>
    <x v="7"/>
    <s v="R$ 1.823,00"/>
    <n v="465.97"/>
    <n v="150"/>
    <n v="1319.3200000000002"/>
    <m/>
    <s v="16/07/2028"/>
    <s v="EM DIAS"/>
    <n v="1928.81"/>
    <b v="0"/>
    <s v="JUL"/>
    <n v="2028"/>
    <s v="ATIVO"/>
    <s v="12081"/>
    <n v="19234"/>
    <s v="TIM MOVEL"/>
    <n v="1935.2900000000002"/>
    <n v="734.66000000000008"/>
  </r>
  <r>
    <x v="1352"/>
    <s v="MOBI"/>
    <s v="LEVE"/>
    <n v="2025"/>
    <s v="LOCALIZA"/>
    <s v="MG"/>
    <s v="SUDESTE"/>
    <x v="1124"/>
    <x v="41"/>
    <s v="R$ 1.823,00"/>
    <n v="1270"/>
    <n v="0"/>
    <n v="753.4"/>
    <m/>
    <s v="11/07/2028"/>
    <s v="EM DIAS"/>
    <n v="1928.81"/>
    <b v="0"/>
    <s v="JUL"/>
    <n v="2028"/>
    <s v="ATIVO"/>
    <s v="11011"/>
    <n v="23845"/>
    <s v="VIVO"/>
    <n v="2023.4"/>
    <n v="376.7"/>
  </r>
  <r>
    <x v="1353"/>
    <s v="MOBI"/>
    <s v="LEVE"/>
    <n v="2025"/>
    <s v="LOCALIZA"/>
    <s v="MG"/>
    <s v="SUDESTE"/>
    <x v="1125"/>
    <x v="41"/>
    <s v="R$ 1.823,00"/>
    <n v="898.41"/>
    <n v="1050.01"/>
    <n v="504.02"/>
    <m/>
    <s v="15/07/2028"/>
    <s v="EM DIAS"/>
    <n v="1928.81"/>
    <b v="0"/>
    <s v="JUL"/>
    <n v="2028"/>
    <s v="ATIVO"/>
    <s v="11011"/>
    <n v="23849"/>
    <s v="VIVO"/>
    <n v="2452.44"/>
    <n v="777.01499999999999"/>
  </r>
  <r>
    <x v="1354"/>
    <s v="MOBI"/>
    <s v="LEVE"/>
    <n v="2025"/>
    <s v="LOCALIZA"/>
    <s v="DF"/>
    <s v="CENTRO OESTE"/>
    <x v="1126"/>
    <x v="21"/>
    <s v="R$ 1.823,00"/>
    <n v="853"/>
    <n v="930"/>
    <n v="370"/>
    <m/>
    <s v="18/07/2028"/>
    <s v="EM DIAS"/>
    <n v="1928.81"/>
    <b v="0"/>
    <s v="JUL"/>
    <n v="2028"/>
    <s v="ATIVO"/>
    <s v="11011"/>
    <n v="17001"/>
    <s v="VIVO"/>
    <n v="2153"/>
    <n v="650"/>
  </r>
  <r>
    <x v="1355"/>
    <s v="MOBI"/>
    <s v="LEVE"/>
    <n v="2025"/>
    <s v="LOCALIZA"/>
    <s v="ES"/>
    <s v="SUDESTE"/>
    <x v="1127"/>
    <x v="21"/>
    <s v="R$ 1.823,00"/>
    <n v="990.47"/>
    <n v="954.54"/>
    <n v="705.18000000000006"/>
    <m/>
    <s v="23/07/2028"/>
    <s v="EM DIAS"/>
    <n v="1928.81"/>
    <b v="0"/>
    <s v="JUL"/>
    <n v="2028"/>
    <s v="ATIVO"/>
    <s v="11011"/>
    <n v="18001"/>
    <s v="VIVO"/>
    <n v="2650.19"/>
    <n v="829.86"/>
  </r>
  <r>
    <x v="1356"/>
    <s v="MOBI"/>
    <s v="LEVE"/>
    <n v="2025"/>
    <s v="LOCALIZA"/>
    <s v="DF"/>
    <s v="CENTRO OESTE"/>
    <x v="1128"/>
    <x v="10"/>
    <s v="R$ 1.823,00"/>
    <s v=""/>
    <s v=""/>
    <s v=""/>
    <m/>
    <s v="15/07/2028"/>
    <s v="EM DIAS"/>
    <n v="1928.81"/>
    <b v="0"/>
    <s v="JUL"/>
    <n v="2028"/>
    <s v="ATIVO"/>
    <s v="11031"/>
    <n v="17001"/>
    <s v="VIVO"/>
    <n v="0"/>
    <s v="-"/>
  </r>
  <r>
    <x v="1357"/>
    <s v="MOBI"/>
    <s v="LEVE"/>
    <n v="2025"/>
    <s v="LOCALIZA"/>
    <s v="DF"/>
    <s v="CENTRO OESTE"/>
    <x v="1129"/>
    <x v="41"/>
    <s v="R$ 1.823,00"/>
    <n v="1008"/>
    <n v="1062"/>
    <n v="616.29"/>
    <m/>
    <s v="15/07/2028"/>
    <s v="EM DIAS"/>
    <n v="1928.81"/>
    <b v="0"/>
    <s v="JUL"/>
    <n v="2028"/>
    <s v="ATIVO"/>
    <s v="11021"/>
    <n v="17001"/>
    <s v="VIVO"/>
    <n v="2686.29"/>
    <n v="839.14499999999998"/>
  </r>
  <r>
    <x v="1358"/>
    <s v="MOBI"/>
    <s v="LEVE"/>
    <n v="2025"/>
    <s v="LOCALIZA"/>
    <s v="DF"/>
    <s v="CENTRO OESTE"/>
    <x v="1130"/>
    <x v="21"/>
    <s v="R$ 1.823,00"/>
    <n v="949.39"/>
    <n v="1253"/>
    <n v="610"/>
    <m/>
    <s v="16/07/2028"/>
    <s v="EM DIAS"/>
    <n v="1928.81"/>
    <b v="0"/>
    <s v="JUL"/>
    <n v="2028"/>
    <s v="ATIVO"/>
    <s v="11011"/>
    <n v="17001"/>
    <s v="VIVO"/>
    <n v="2812.39"/>
    <n v="931.5"/>
  </r>
  <r>
    <x v="1359"/>
    <s v="MOBI"/>
    <s v="LEVE"/>
    <n v="2024"/>
    <s v="LOCALIZA"/>
    <s v="MT"/>
    <s v="Centro-Oeste"/>
    <x v="507"/>
    <x v="10"/>
    <s v="R$ 1.823,00"/>
    <n v="0"/>
    <n v="50"/>
    <n v="0"/>
    <m/>
    <s v="18/07/2028"/>
    <s v="EM DIAS"/>
    <n v="1928.81"/>
    <b v="0"/>
    <s v="JUL"/>
    <n v="2028"/>
    <s v="RESERVADO"/>
    <s v="11011"/>
    <n v="18001"/>
    <s v="VIVO"/>
    <n v="50"/>
    <n v="25"/>
  </r>
  <r>
    <x v="1360"/>
    <s v="MOBI"/>
    <s v="LEVE"/>
    <n v="2025"/>
    <s v="LOCALIZA"/>
    <s v="GO"/>
    <s v="CENTRO OESTE"/>
    <x v="1131"/>
    <x v="60"/>
    <s v="R$ 1.823,00"/>
    <n v="1685.6999999999998"/>
    <n v="1739.82"/>
    <n v="1255.9899999999998"/>
    <m/>
    <s v="15/07/2028"/>
    <s v="EM DIAS"/>
    <n v="1928.81"/>
    <b v="0"/>
    <s v="JUL"/>
    <n v="2028"/>
    <s v="ATIVO"/>
    <s v="11021"/>
    <n v="19019"/>
    <s v="VIVO"/>
    <n v="4681.5099999999993"/>
    <n v="1497.9049999999997"/>
  </r>
  <r>
    <x v="1361"/>
    <s v="MOBI"/>
    <s v="LEVE"/>
    <n v="2025"/>
    <s v="LOCALIZA"/>
    <s v="MG"/>
    <s v="SUDESTE"/>
    <x v="1132"/>
    <x v="41"/>
    <s v="R$ 1.823,00"/>
    <n v="649.35"/>
    <n v="852"/>
    <n v="300"/>
    <m/>
    <s v="11/07/2028"/>
    <s v="EM DIAS"/>
    <n v="1928.81"/>
    <b v="0"/>
    <s v="JUL"/>
    <n v="2028"/>
    <s v="ATIVO"/>
    <s v="11011"/>
    <n v="23849"/>
    <s v="VIVO"/>
    <n v="1801.35"/>
    <n v="576"/>
  </r>
  <r>
    <x v="1362"/>
    <s v="MOBI"/>
    <s v="LEVE"/>
    <n v="2025"/>
    <s v="LOCALIZA"/>
    <s v="DF"/>
    <s v="CENTRO OESTE"/>
    <x v="1133"/>
    <x v="21"/>
    <s v="R$ 1.823,00"/>
    <n v="1120"/>
    <n v="1380"/>
    <n v="500"/>
    <m/>
    <s v="15/07/2028"/>
    <s v="EM DIAS"/>
    <n v="1928.81"/>
    <b v="0"/>
    <s v="JUL"/>
    <n v="2028"/>
    <s v="ATIVO"/>
    <s v="11011"/>
    <n v="17001"/>
    <s v="VIVO"/>
    <n v="3000"/>
    <n v="940"/>
  </r>
  <r>
    <x v="1363"/>
    <s v="MOBI"/>
    <s v="LEVE"/>
    <n v="2025"/>
    <s v="LOCALIZA"/>
    <s v="DF"/>
    <s v="CENTRO OESTE"/>
    <x v="1134"/>
    <x v="21"/>
    <s v="R$ 1.823,00"/>
    <n v="1163"/>
    <n v="1356"/>
    <n v="720"/>
    <m/>
    <s v="11/07/2028"/>
    <s v="EM DIAS"/>
    <n v="1928.81"/>
    <b v="0"/>
    <s v="JUL"/>
    <n v="2028"/>
    <s v="ATIVO"/>
    <s v="11011"/>
    <n v="17001"/>
    <s v="VIVO"/>
    <n v="3239"/>
    <n v="1038"/>
  </r>
  <r>
    <x v="1364"/>
    <s v="MOBI"/>
    <s v="LEVE"/>
    <n v="2025"/>
    <s v="LOCALIZA"/>
    <s v="DF"/>
    <s v="CENTRO OESTE"/>
    <x v="1135"/>
    <x v="21"/>
    <s v="R$ 1.823,00"/>
    <n v="1097"/>
    <n v="1389"/>
    <n v="580"/>
    <m/>
    <s v="08/07/2028"/>
    <s v="EM DIAS"/>
    <n v="1928.81"/>
    <b v="0"/>
    <s v="JUL"/>
    <n v="2028"/>
    <s v="ATIVO"/>
    <s v="11011"/>
    <n v="17001"/>
    <s v="VIVO"/>
    <n v="3066"/>
    <n v="984.5"/>
  </r>
  <r>
    <x v="1365"/>
    <s v="MOBI"/>
    <s v="LEVE"/>
    <n v="2025"/>
    <s v="LOCALIZA"/>
    <s v="DF"/>
    <s v="CENTRO OESTE"/>
    <x v="1136"/>
    <x v="21"/>
    <s v="R$ 1.823,00"/>
    <n v="1538.99"/>
    <n v="1735"/>
    <n v="836"/>
    <m/>
    <s v="02/08/2028"/>
    <s v="EM DIAS"/>
    <n v="1933.44"/>
    <b v="0"/>
    <s v="AGO"/>
    <n v="2028"/>
    <s v="ATIVO"/>
    <s v="11011"/>
    <n v="17001"/>
    <s v="VIVO"/>
    <n v="4109.99"/>
    <n v="1285.5"/>
  </r>
  <r>
    <x v="1366"/>
    <s v="MOBI"/>
    <s v="LEVE"/>
    <n v="2025"/>
    <s v="LOCALIZA"/>
    <s v="DF"/>
    <s v="CENTRO OESTE"/>
    <x v="1137"/>
    <x v="60"/>
    <s v="R$ 1.823,00"/>
    <n v="643"/>
    <n v="1767.58"/>
    <n v="850"/>
    <m/>
    <s v="08/07/2028"/>
    <s v="EM DIAS"/>
    <n v="1928.81"/>
    <b v="0"/>
    <s v="JUL"/>
    <n v="2028"/>
    <s v="ATIVO"/>
    <s v="11021"/>
    <n v="17001"/>
    <s v="VIVO"/>
    <n v="3260.58"/>
    <n v="1308.79"/>
  </r>
  <r>
    <x v="1367"/>
    <s v="MOBI"/>
    <s v="LEVE"/>
    <n v="2025"/>
    <s v="LOCALIZA"/>
    <s v="GO"/>
    <s v="CENTRO OESTE"/>
    <x v="1138"/>
    <x v="21"/>
    <s v="R$ 1.823,00"/>
    <n v="1189.98"/>
    <n v="1157.6300000000001"/>
    <n v="920"/>
    <m/>
    <s v="16/07/2028"/>
    <s v="EM DIAS"/>
    <n v="1928.81"/>
    <b v="0"/>
    <s v="JUL"/>
    <n v="2028"/>
    <s v="ATIVO"/>
    <s v="11011"/>
    <n v="19140"/>
    <s v="VIVO"/>
    <n v="3267.61"/>
    <n v="1038.8150000000001"/>
  </r>
  <r>
    <x v="1368"/>
    <s v="MOBI"/>
    <s v="LEVE"/>
    <n v="2025"/>
    <s v="LOCALIZA"/>
    <s v="MG"/>
    <s v="SUDESTE"/>
    <x v="1139"/>
    <x v="41"/>
    <s v="R$ 1.823,00"/>
    <n v="793.96"/>
    <n v="1020.15"/>
    <n v="487.24"/>
    <m/>
    <s v="09/07/2028"/>
    <s v="EM DIAS"/>
    <n v="1928.81"/>
    <b v="0"/>
    <s v="JUL"/>
    <n v="2028"/>
    <s v="ATIVO"/>
    <s v="11011"/>
    <n v="23849"/>
    <s v="VIVO"/>
    <n v="2301.3500000000004"/>
    <n v="753.69499999999994"/>
  </r>
  <r>
    <x v="1369"/>
    <s v="MOBI"/>
    <s v="LEVE"/>
    <n v="2025"/>
    <s v="LOCALIZA"/>
    <s v="ES"/>
    <s v="SUDESTE"/>
    <x v="1140"/>
    <x v="21"/>
    <s v="R$ 1.823,00"/>
    <n v="1270"/>
    <n v="1550"/>
    <n v="679.84"/>
    <m/>
    <s v="08/07/2028"/>
    <s v="EM DIAS"/>
    <n v="1928.81"/>
    <b v="0"/>
    <s v="JUL"/>
    <n v="2028"/>
    <s v="ATIVO"/>
    <s v="11011"/>
    <n v="18001"/>
    <s v="VIVO"/>
    <n v="3499.84"/>
    <n v="1114.92"/>
  </r>
  <r>
    <x v="1370"/>
    <s v="MOBI"/>
    <s v="LEVE"/>
    <n v="2025"/>
    <s v="MOVIDA"/>
    <s v="GO"/>
    <s v="CENTRO OESTE"/>
    <x v="1141"/>
    <x v="21"/>
    <s v="R$ 1.820,47"/>
    <n v="840.02"/>
    <n v="1546.08"/>
    <n v="700"/>
    <m/>
    <s v="03/07/2027"/>
    <s v="EM DIAS"/>
    <n v="1730"/>
    <b v="0"/>
    <s v="JUL"/>
    <n v="2027"/>
    <s v="ATIVO"/>
    <s v="11011"/>
    <n v="19019"/>
    <s v="VIVO"/>
    <n v="3086.1"/>
    <n v="1123.04"/>
  </r>
  <r>
    <x v="1371"/>
    <s v="GOL"/>
    <s v="LEVE"/>
    <n v="2015"/>
    <s v="PARTICULAR"/>
    <s v="MG"/>
    <s v="SUDESTE"/>
    <x v="1142"/>
    <x v="41"/>
    <s v="R$ 850,00"/>
    <n v="840"/>
    <n v="1293"/>
    <n v="591"/>
    <m/>
    <s v="01/01/2030"/>
    <s v="EM DIAS"/>
    <n v="850"/>
    <b v="0"/>
    <s v="JAN"/>
    <n v="2030"/>
    <s v="ATIVO"/>
    <s v="11011"/>
    <n v="23845"/>
    <s v="VIVO"/>
    <n v="2724"/>
    <n v="942"/>
  </r>
  <r>
    <x v="1372"/>
    <s v="MOBI"/>
    <s v="LEVE"/>
    <n v="2025"/>
    <s v="MOVIDA"/>
    <s v="SC"/>
    <s v="SUL"/>
    <x v="1143"/>
    <x v="1"/>
    <s v="R$ 1.820,47"/>
    <n v="445.48"/>
    <n v="856.63"/>
    <n v="686.53"/>
    <m/>
    <s v="03/07/2027"/>
    <s v="EM DIAS"/>
    <n v="1730"/>
    <b v="0"/>
    <s v="JUL"/>
    <n v="2027"/>
    <s v="ATIVO"/>
    <s v="12081"/>
    <n v="34002"/>
    <s v="TIM MOVEL"/>
    <n v="1988.64"/>
    <n v="771.57999999999993"/>
  </r>
  <r>
    <x v="1373"/>
    <s v="MOBI"/>
    <s v="LEVE"/>
    <n v="2025"/>
    <s v="MOVIDA"/>
    <s v="DF"/>
    <s v="CENTRO OESTE"/>
    <x v="1144"/>
    <x v="21"/>
    <s v="R$ 1.820,47"/>
    <n v="300"/>
    <n v="1988.93"/>
    <n v="1111"/>
    <m/>
    <s v="03/07/2027"/>
    <s v="EM DIAS"/>
    <n v="1730"/>
    <b v="0"/>
    <s v="JUL"/>
    <n v="2027"/>
    <s v="ATIVO"/>
    <s v="11011"/>
    <n v="17001"/>
    <s v="VIVO"/>
    <n v="3399.9300000000003"/>
    <n v="1549.9650000000001"/>
  </r>
  <r>
    <x v="1374"/>
    <s v="MOBI"/>
    <s v="LEVE"/>
    <n v="2025"/>
    <s v="MOVIDA"/>
    <s v="ES"/>
    <s v="SUDESTE"/>
    <x v="1145"/>
    <x v="21"/>
    <s v="R$ 1.820,47"/>
    <n v="576.13"/>
    <n v="150"/>
    <n v="211.98"/>
    <m/>
    <s v="03/07/2027"/>
    <s v="EM DIAS"/>
    <n v="1730"/>
    <b v="0"/>
    <s v="JUL"/>
    <n v="2027"/>
    <s v="ATIVO"/>
    <s v="11011"/>
    <n v="18001"/>
    <s v="VIVO"/>
    <n v="938.11"/>
    <n v="180.99"/>
  </r>
  <r>
    <x v="1375"/>
    <s v="MOBI"/>
    <s v="LEVE"/>
    <n v="2025"/>
    <s v="LOCALIZA"/>
    <s v="GO"/>
    <s v="CENTRO OESTE"/>
    <x v="1146"/>
    <x v="60"/>
    <s v="R$ 1.823,00"/>
    <n v="1922.52"/>
    <n v="1596.0399999999997"/>
    <n v="700"/>
    <m/>
    <s v="23/08/2028"/>
    <s v="EM DIAS"/>
    <n v="1933.44"/>
    <b v="0"/>
    <s v="AGO"/>
    <n v="2028"/>
    <s v="ATIVO"/>
    <s v="11021"/>
    <n v="19093"/>
    <s v="VIVO"/>
    <n v="4218.5599999999995"/>
    <n v="1148.02"/>
  </r>
  <r>
    <x v="1376"/>
    <s v="MOBI"/>
    <s v="LEVE"/>
    <n v="2023"/>
    <s v="MOVIDA"/>
    <s v="MA"/>
    <s v="NORTE"/>
    <x v="1147"/>
    <x v="74"/>
    <s v="R$ 1.806,47"/>
    <n v="1237.44"/>
    <n v="1555.6200000000001"/>
    <n v="658.18999999999994"/>
    <m/>
    <s v="28/10/2026"/>
    <s v="EM DIAS"/>
    <n v="1806.47"/>
    <b v="0"/>
    <s v="OUT"/>
    <n v="2026"/>
    <s v="ATIVO"/>
    <s v="11011"/>
    <n v="20001"/>
    <s v="VIVO"/>
    <n v="3451.2500000000005"/>
    <n v="1106.905"/>
  </r>
  <r>
    <x v="1377"/>
    <s v="MOBI"/>
    <s v="LEVE"/>
    <n v="2024"/>
    <s v="MOVIDA"/>
    <s v="MA"/>
    <s v="NORTE"/>
    <x v="1148"/>
    <x v="74"/>
    <s v="R$ 1.806,47"/>
    <n v="1237.3600000000001"/>
    <n v="1418.75"/>
    <n v="618.97"/>
    <m/>
    <s v="28/10/2026"/>
    <s v="EM DIAS"/>
    <n v="1806.47"/>
    <b v="0"/>
    <s v="OUT"/>
    <n v="2026"/>
    <s v="ATIVO"/>
    <s v="11011"/>
    <n v="20001"/>
    <s v="VIVO"/>
    <n v="3275.08"/>
    <n v="1018.86"/>
  </r>
  <r>
    <x v="1378"/>
    <s v="MOBI"/>
    <s v="LEVE"/>
    <n v="2024"/>
    <s v="MOVIDA"/>
    <s v="PA"/>
    <s v="NORTE"/>
    <x v="1149"/>
    <x v="75"/>
    <s v="R$ 1.806,47"/>
    <n v="1413.83"/>
    <n v="1394.67"/>
    <n v="683.4"/>
    <m/>
    <s v="28/10/2026"/>
    <s v="EM DIAS"/>
    <n v="1806.47"/>
    <b v="0"/>
    <s v="OUT"/>
    <n v="2026"/>
    <s v="ATIVO"/>
    <s v="11011"/>
    <n v="24114"/>
    <s v="VIVO"/>
    <n v="3491.9"/>
    <n v="1039.0350000000001"/>
  </r>
  <r>
    <x v="1379"/>
    <s v="MOBI"/>
    <s v="LEVE"/>
    <n v="2024"/>
    <s v="MOVIDA"/>
    <s v="PA"/>
    <s v="NORTE"/>
    <x v="1150"/>
    <x v="75"/>
    <s v="R$ 1.806,47"/>
    <n v="1274.69"/>
    <n v="1552.92"/>
    <n v="693.2"/>
    <m/>
    <s v="28/10/2026"/>
    <s v="EM DIAS"/>
    <n v="1806.47"/>
    <b v="0"/>
    <s v="OUT"/>
    <n v="2026"/>
    <s v="ATIVO"/>
    <s v="11011"/>
    <n v="24114"/>
    <s v="VIVO"/>
    <n v="3520.8100000000004"/>
    <n v="1123.06"/>
  </r>
  <r>
    <x v="1380"/>
    <s v="MOBI"/>
    <s v="LEVE"/>
    <n v="2024"/>
    <s v="MOVIDA"/>
    <s v="GO"/>
    <s v="CENTRO OESTE"/>
    <x v="1151"/>
    <x v="21"/>
    <s v="R$ 1.806,47"/>
    <n v="150"/>
    <n v="0"/>
    <n v="437.76"/>
    <m/>
    <s v="28/10/2026"/>
    <s v="EM DIAS"/>
    <n v="1806.47"/>
    <b v="0"/>
    <s v="OUT"/>
    <n v="2026"/>
    <s v="ATIVO"/>
    <s v="11011"/>
    <n v="19019"/>
    <s v="VIVO"/>
    <n v="587.76"/>
    <n v="218.88"/>
  </r>
  <r>
    <x v="1381"/>
    <s v="MOBI"/>
    <s v="LEVE"/>
    <n v="2024"/>
    <s v="MOVIDA"/>
    <s v="MA"/>
    <s v="NORTE"/>
    <x v="176"/>
    <x v="10"/>
    <s v="R$ 1.730,00"/>
    <n v="1196.58"/>
    <n v="1526.73"/>
    <n v="160.4"/>
    <m/>
    <s v="16/11/2026"/>
    <s v="EM DIAS"/>
    <n v="1730"/>
    <b v="0"/>
    <s v="NOV"/>
    <n v="2026"/>
    <s v="PATIO"/>
    <s v="11011"/>
    <n v="20001"/>
    <s v="VIVO"/>
    <n v="2883.71"/>
    <n v="843.56500000000005"/>
  </r>
  <r>
    <x v="1382"/>
    <s v="MOBI"/>
    <s v="LEVE"/>
    <n v="2024"/>
    <s v="MOVIDA"/>
    <s v="MA"/>
    <s v="NORTE"/>
    <x v="1152"/>
    <x v="75"/>
    <s v="R$ 1.806,47"/>
    <n v="1118.72"/>
    <n v="1696.7599999999998"/>
    <n v="598.31999999999994"/>
    <m/>
    <s v="28/10/2026"/>
    <s v="EM DIAS"/>
    <n v="1806.47"/>
    <b v="0"/>
    <s v="OUT"/>
    <n v="2026"/>
    <s v="ATIVO"/>
    <s v="11011"/>
    <n v="20001"/>
    <s v="VIVO"/>
    <n v="3413.7999999999993"/>
    <n v="1147.54"/>
  </r>
  <r>
    <x v="1383"/>
    <s v="MOBI"/>
    <s v="LEVE"/>
    <n v="2024"/>
    <s v="MOVIDA"/>
    <s v="MA"/>
    <s v="NORTE"/>
    <x v="1153"/>
    <x v="74"/>
    <s v="R$ 1.806,47"/>
    <n v="1168.75"/>
    <n v="1194.8899999999999"/>
    <n v="610"/>
    <m/>
    <s v="28/10/2026"/>
    <s v="EM DIAS"/>
    <n v="1806.47"/>
    <b v="0"/>
    <s v="OUT"/>
    <n v="2026"/>
    <s v="ATIVO"/>
    <s v="11011"/>
    <n v="20001"/>
    <s v="VIVO"/>
    <n v="2973.64"/>
    <n v="902.44499999999994"/>
  </r>
  <r>
    <x v="1384"/>
    <s v="MOBI"/>
    <s v="LEVE"/>
    <n v="2024"/>
    <s v="MOVIDA"/>
    <s v="MA"/>
    <s v="NORTE"/>
    <x v="176"/>
    <x v="10"/>
    <s v="R$ 1.730,00"/>
    <s v=""/>
    <s v=""/>
    <s v=""/>
    <m/>
    <s v="16/11/2026"/>
    <s v="EM DIAS"/>
    <n v="1730"/>
    <b v="0"/>
    <s v="NOV"/>
    <n v="2026"/>
    <s v="SINISTRO (CULPABILIDADE DO CONDUTOR)"/>
    <s v="11011"/>
    <n v="20001"/>
    <s v="VIVO"/>
    <n v="0"/>
    <s v="-"/>
  </r>
  <r>
    <x v="1385"/>
    <s v="MOBI"/>
    <s v="LEVE"/>
    <n v="2025"/>
    <s v="LOCALIZA"/>
    <s v="MA"/>
    <s v="NORTE"/>
    <x v="1154"/>
    <x v="45"/>
    <s v="R$ 1.730,00"/>
    <n v="646.95000000000005"/>
    <n v="808.7600000000001"/>
    <n v="578.84"/>
    <m/>
    <s v="05/06/2028"/>
    <s v="EM DIAS"/>
    <n v="1832.61"/>
    <b v="0"/>
    <s v="JUN"/>
    <n v="2028"/>
    <s v="ATIVO"/>
    <s v="99568"/>
    <n v="20001"/>
    <s v="ADMINISTRATIVO"/>
    <n v="2034.5500000000002"/>
    <n v="693.80000000000007"/>
  </r>
  <r>
    <x v="1386"/>
    <s v="MOBI"/>
    <s v="LEVE"/>
    <n v="2024"/>
    <s v="MOVIDA"/>
    <s v="PA"/>
    <s v="NORTE"/>
    <x v="1155"/>
    <x v="75"/>
    <s v="R$ 1.806,47"/>
    <n v="1297.02"/>
    <n v="1345.87"/>
    <n v="470.94"/>
    <m/>
    <s v="28/10/2026"/>
    <s v="EM DIAS"/>
    <n v="1806.47"/>
    <b v="0"/>
    <s v="OUT"/>
    <n v="2026"/>
    <s v="ATIVO"/>
    <s v="11011"/>
    <n v="24114"/>
    <s v="VIVO"/>
    <n v="3113.83"/>
    <n v="908.40499999999997"/>
  </r>
  <r>
    <x v="1387"/>
    <s v="MOBI"/>
    <s v="LEVE"/>
    <n v="2024"/>
    <s v="MOVIDA"/>
    <s v="PA"/>
    <s v="NORTE"/>
    <x v="443"/>
    <x v="10"/>
    <s v="R$ 1.822,03"/>
    <n v="0"/>
    <n v="0"/>
    <n v="0"/>
    <m/>
    <s v="30/05/2027"/>
    <s v="EM DIAS"/>
    <n v="1822.03"/>
    <b v="0"/>
    <s v="MAI"/>
    <n v="2027"/>
    <s v="SINISTRO (CULPABILIDADE DO CONDUTOR)"/>
    <s v="99628"/>
    <n v="14001"/>
    <s v="ADMINISTRATIVO"/>
    <n v="0"/>
    <n v="0"/>
  </r>
  <r>
    <x v="1388"/>
    <s v="MOBI"/>
    <s v="LEVE"/>
    <n v="2025"/>
    <s v="LOCALIZA"/>
    <s v="TO"/>
    <s v="NORTE"/>
    <x v="1156"/>
    <x v="21"/>
    <s v="R$ 1.730,00"/>
    <n v="910"/>
    <n v="1339.97"/>
    <n v="629.13"/>
    <m/>
    <s v="13/06/2028"/>
    <s v="EM DIAS"/>
    <n v="1832.61"/>
    <b v="0"/>
    <s v="JUN"/>
    <n v="2028"/>
    <s v="ATIVO"/>
    <s v="11011"/>
    <n v="37133"/>
    <s v="VIVO"/>
    <n v="2879.1000000000004"/>
    <n v="984.55"/>
  </r>
  <r>
    <x v="1389"/>
    <s v="MOBI"/>
    <s v="LEVE"/>
    <n v="2025"/>
    <s v="LOCALIZA"/>
    <s v="MA"/>
    <s v="NORTE"/>
    <x v="1157"/>
    <x v="74"/>
    <s v="R$ 1.823,00"/>
    <n v="1145.6199999999999"/>
    <n v="1343.6200000000001"/>
    <n v="583.66999999999996"/>
    <m/>
    <s v="15/07/2028"/>
    <s v="EM DIAS"/>
    <n v="1928.81"/>
    <b v="0"/>
    <s v="JUL"/>
    <n v="2028"/>
    <s v="ATIVO"/>
    <s v="11011"/>
    <n v="20001"/>
    <s v="VIVO"/>
    <n v="3072.91"/>
    <n v="963.64499999999998"/>
  </r>
  <r>
    <x v="1390"/>
    <s v="MOBI"/>
    <s v="LEVE"/>
    <n v="2024"/>
    <s v="MOVIDA"/>
    <s v="MA"/>
    <s v="NORTE"/>
    <x v="1158"/>
    <x v="10"/>
    <s v="R$ 1.806,47"/>
    <n v="479.94"/>
    <n v="339.88"/>
    <n v="0"/>
    <m/>
    <s v="30/09/2026"/>
    <s v="EM DIAS"/>
    <n v="1806.47"/>
    <b v="0"/>
    <s v="SET"/>
    <n v="2026"/>
    <s v="PATIO"/>
    <s v="11011"/>
    <n v="20003"/>
    <s v="VIVO"/>
    <n v="819.81999999999994"/>
    <n v="169.94"/>
  </r>
  <r>
    <x v="1391"/>
    <s v="MOBI"/>
    <s v="LEVE"/>
    <n v="2025"/>
    <s v="LOCALIZA"/>
    <s v="MA"/>
    <s v="NORTE"/>
    <x v="1159"/>
    <x v="36"/>
    <s v="R$ 1.730,00"/>
    <n v="1316.19"/>
    <n v="1349.46"/>
    <n v="148.88999999999999"/>
    <m/>
    <s v="23/05/2027"/>
    <s v="EM DIAS"/>
    <n v="1824.76"/>
    <b v="0"/>
    <s v="MAI"/>
    <n v="2027"/>
    <s v="ATIVO"/>
    <s v="11015"/>
    <n v="20001"/>
    <s v="VIVO"/>
    <n v="2814.54"/>
    <n v="749.17499999999995"/>
  </r>
  <r>
    <x v="1392"/>
    <s v="MOBI"/>
    <s v="LEVE"/>
    <n v="2024"/>
    <s v="MOVIDA"/>
    <s v="MA"/>
    <s v="NORTE"/>
    <x v="1160"/>
    <x v="10"/>
    <s v="R$ 1.730,00"/>
    <n v="0"/>
    <n v="0"/>
    <n v="0"/>
    <m/>
    <s v="16/11/2026"/>
    <s v="EM DIAS"/>
    <n v="1730"/>
    <b v="0"/>
    <s v="NOV"/>
    <n v="2026"/>
    <s v="ATIVO"/>
    <s v="15031"/>
    <n v="14001"/>
    <s v="FIBRASIL"/>
    <n v="0"/>
    <n v="0"/>
  </r>
  <r>
    <x v="1393"/>
    <s v="MOBI"/>
    <s v="LEVE"/>
    <n v="2024"/>
    <s v="MOVIDA"/>
    <s v="MA"/>
    <s v="NORTE"/>
    <x v="1161"/>
    <x v="74"/>
    <s v="R$ 1.806,47"/>
    <n v="1197.6400000000001"/>
    <n v="1357.28"/>
    <n v="677.29"/>
    <m/>
    <s v="28/10/2026"/>
    <s v="EM DIAS"/>
    <n v="1806.47"/>
    <b v="0"/>
    <s v="OUT"/>
    <n v="2026"/>
    <s v="ATIVO"/>
    <s v="11011"/>
    <n v="20001"/>
    <s v="VIVO"/>
    <n v="3232.21"/>
    <n v="1017.285"/>
  </r>
  <r>
    <x v="1394"/>
    <s v="MOBI"/>
    <s v="LEVE"/>
    <n v="2024"/>
    <s v="MOVIDA"/>
    <s v="MA"/>
    <s v="NORTE"/>
    <x v="1162"/>
    <x v="74"/>
    <s v="R$ 1.806,47"/>
    <n v="1100"/>
    <n v="1379.81"/>
    <n v="519.75"/>
    <m/>
    <s v="28/10/2026"/>
    <s v="EM DIAS"/>
    <n v="1806.47"/>
    <b v="0"/>
    <s v="OUT"/>
    <n v="2026"/>
    <s v="ATIVO"/>
    <s v="11011"/>
    <n v="20001"/>
    <s v="VIVO"/>
    <n v="2999.56"/>
    <n v="949.78"/>
  </r>
  <r>
    <x v="1395"/>
    <s v="MOBI"/>
    <s v="LEVE"/>
    <n v="2024"/>
    <s v="MOVIDA"/>
    <s v="DF"/>
    <s v="CENTRO OESTE"/>
    <x v="1163"/>
    <x v="21"/>
    <s v="R$ 1.730,00"/>
    <n v="1360"/>
    <n v="1508.4099999999999"/>
    <n v="480"/>
    <m/>
    <s v="16/11/2026"/>
    <s v="EM DIAS"/>
    <n v="1730"/>
    <b v="0"/>
    <s v="NOV"/>
    <n v="2026"/>
    <s v="ATIVO"/>
    <s v="11011"/>
    <n v="17001"/>
    <s v="VIVO"/>
    <n v="3348.41"/>
    <n v="994.20499999999993"/>
  </r>
  <r>
    <x v="1396"/>
    <s v="MOBI"/>
    <s v="LEVE"/>
    <n v="2024"/>
    <s v="MOVIDA"/>
    <s v="MA"/>
    <s v="NORTE"/>
    <x v="1164"/>
    <x v="74"/>
    <s v="R$ 1.730,00"/>
    <n v="1236.44"/>
    <n v="1363.38"/>
    <n v="716.6"/>
    <m/>
    <s v="16/11/2026"/>
    <s v="EM DIAS"/>
    <n v="1730"/>
    <b v="0"/>
    <s v="NOV"/>
    <n v="2026"/>
    <s v="ATIVO"/>
    <s v="11011"/>
    <n v="20132"/>
    <s v="VIVO"/>
    <n v="3316.42"/>
    <n v="1039.99"/>
  </r>
  <r>
    <x v="1397"/>
    <s v="MOBI"/>
    <s v="LEVE"/>
    <n v="2024"/>
    <s v="MOVIDA"/>
    <s v="MA"/>
    <s v="NORTE"/>
    <x v="1165"/>
    <x v="74"/>
    <s v="R$ 1.822,03"/>
    <n v="1061.4000000000001"/>
    <n v="1281.0699999999997"/>
    <n v="615.45999999999992"/>
    <m/>
    <s v="30/05/2027"/>
    <s v="EM DIAS"/>
    <n v="1822.03"/>
    <b v="0"/>
    <s v="MAI"/>
    <n v="2027"/>
    <s v="ATIVO"/>
    <s v="11011"/>
    <n v="20001"/>
    <s v="VIVO"/>
    <n v="2957.93"/>
    <n v="948.26499999999987"/>
  </r>
  <r>
    <x v="1398"/>
    <s v="MOBI"/>
    <s v="LEVE"/>
    <n v="2025"/>
    <s v="LOCALIZA"/>
    <s v="MA"/>
    <s v="NORTE"/>
    <x v="1166"/>
    <x v="36"/>
    <s v="R$ 1.730,00"/>
    <n v="1895.13"/>
    <n v="2867.36"/>
    <n v="403.84"/>
    <m/>
    <s v="27/05/2027"/>
    <s v="EM DIAS"/>
    <n v="1832.6"/>
    <b v="0"/>
    <s v="MAI"/>
    <n v="2027"/>
    <s v="ATIVO"/>
    <s v="11015"/>
    <n v="20003"/>
    <s v="VIVO"/>
    <n v="5166.33"/>
    <n v="1635.6000000000001"/>
  </r>
  <r>
    <x v="1399"/>
    <s v="MOBI"/>
    <s v="LEVE"/>
    <n v="2024"/>
    <s v="MOVIDA"/>
    <s v="MA"/>
    <s v="NORTE"/>
    <x v="1167"/>
    <x v="85"/>
    <s v="R$ 1.806,47"/>
    <n v="818.23"/>
    <n v="1045.43"/>
    <n v="458.30999999999995"/>
    <m/>
    <s v="28/10/2026"/>
    <s v="EM DIAS"/>
    <n v="1806.47"/>
    <b v="0"/>
    <s v="OUT"/>
    <n v="2026"/>
    <s v="ATIVO"/>
    <s v="99138"/>
    <n v="20001"/>
    <s v="ADMINISTRATIVO"/>
    <n v="2321.9700000000003"/>
    <n v="751.87"/>
  </r>
  <r>
    <x v="1400"/>
    <s v="MOBI"/>
    <s v="LEVE"/>
    <n v="2024"/>
    <s v="MOVIDA"/>
    <s v="MA"/>
    <s v="NORTE"/>
    <x v="1168"/>
    <x v="74"/>
    <s v="R$ 1.806,47"/>
    <n v="1152.21"/>
    <n v="1421.93"/>
    <n v="637.30999999999995"/>
    <m/>
    <s v="25/10/2026"/>
    <s v="EM DIAS"/>
    <n v="1806.47"/>
    <b v="0"/>
    <s v="OUT"/>
    <n v="2026"/>
    <s v="ATIVO"/>
    <s v="11011"/>
    <n v="20001"/>
    <s v="VIVO"/>
    <n v="3211.4500000000003"/>
    <n v="1029.6199999999999"/>
  </r>
  <r>
    <x v="1401"/>
    <s v="MOBI"/>
    <s v="LEVE"/>
    <n v="2024"/>
    <s v="MOVIDA"/>
    <s v="MA"/>
    <s v="NORTE"/>
    <x v="1169"/>
    <x v="74"/>
    <s v="R$ 1.822,03"/>
    <n v="1120"/>
    <n v="1128.1500000000001"/>
    <n v="744.03000000000009"/>
    <m/>
    <s v="30/05/2027"/>
    <s v="EM DIAS"/>
    <n v="1822.03"/>
    <b v="0"/>
    <s v="MAI"/>
    <n v="2027"/>
    <s v="ATIVO"/>
    <s v="11011"/>
    <n v="20001"/>
    <s v="VIVO"/>
    <n v="2992.1800000000003"/>
    <n v="936.09000000000015"/>
  </r>
  <r>
    <x v="1402"/>
    <s v="MOBI"/>
    <s v="LEVE"/>
    <n v="2024"/>
    <s v="LOCALIZA"/>
    <s v="MA"/>
    <s v="NORTE"/>
    <x v="1158"/>
    <x v="10"/>
    <s v="R$ 1.730,00"/>
    <s v=""/>
    <s v=""/>
    <s v=""/>
    <m/>
    <s v="05/06/2028"/>
    <s v="EM DIAS"/>
    <n v="1832.61"/>
    <b v="0"/>
    <s v="JUN"/>
    <n v="2028"/>
    <s v="SINISTRO (CULPABILIDADE DO CONDUTOR)"/>
    <s v="11011"/>
    <n v="20003"/>
    <s v="VIVO"/>
    <n v="0"/>
    <s v="-"/>
  </r>
  <r>
    <x v="1403"/>
    <s v="STRADA"/>
    <s v="UTILITARIO"/>
    <n v="2024"/>
    <s v="LOCALIZA"/>
    <s v="MA"/>
    <s v="NORTE"/>
    <x v="1170"/>
    <x v="65"/>
    <s v="R$ 2.214,09"/>
    <n v="884.48"/>
    <n v="1927.14"/>
    <n v="586.28"/>
    <m/>
    <s v="11/12/2026"/>
    <s v="EM DIAS"/>
    <n v="2214.09"/>
    <b v="0"/>
    <s v="DEZ"/>
    <n v="2026"/>
    <s v="ATIVO"/>
    <s v="11015"/>
    <n v="20001"/>
    <s v="VIVO"/>
    <n v="3397.8999999999996"/>
    <n v="1256.71"/>
  </r>
  <r>
    <x v="1404"/>
    <s v="MOBI"/>
    <s v="LEVE"/>
    <n v="2024"/>
    <s v="MOVIDA"/>
    <s v="TO"/>
    <s v="NORTE"/>
    <x v="0"/>
    <x v="0"/>
    <s v="R$ 1.806,47"/>
    <n v="1160"/>
    <n v="1239.93"/>
    <n v="439.94"/>
    <m/>
    <s v="28/10/2026"/>
    <s v="EM DIAS"/>
    <n v="1806.47"/>
    <b v="0"/>
    <s v="OUT"/>
    <n v="2026"/>
    <s v="MANUTENÇÃO"/>
    <s v=""/>
    <n v="0"/>
    <n v="0"/>
    <n v="2839.8700000000003"/>
    <n v="839.93500000000006"/>
  </r>
  <r>
    <x v="1405"/>
    <s v="MOBI"/>
    <s v="LEVE"/>
    <n v="2023"/>
    <s v="MOVIDA"/>
    <s v="MA"/>
    <s v="NORTE"/>
    <x v="1171"/>
    <x v="74"/>
    <s v="R$ 1.806,47"/>
    <n v="1243.1199999999999"/>
    <n v="2128.1999999999998"/>
    <n v="747.67"/>
    <m/>
    <s v="28/10/2026"/>
    <s v="EM DIAS"/>
    <n v="1806.47"/>
    <b v="0"/>
    <s v="OUT"/>
    <n v="2026"/>
    <s v="ATIVO"/>
    <s v="11011"/>
    <n v="20001"/>
    <s v="VIVO"/>
    <n v="4118.99"/>
    <n v="1437.9349999999999"/>
  </r>
  <r>
    <x v="1406"/>
    <s v="MOBI"/>
    <s v="LEVE"/>
    <n v="2024"/>
    <s v="MOVIDA"/>
    <s v="MA"/>
    <s v="NORTE"/>
    <x v="1172"/>
    <x v="74"/>
    <s v="R$ 1.730,00"/>
    <n v="1039.3500000000001"/>
    <n v="1305.7900000000002"/>
    <n v="619.64"/>
    <m/>
    <s v="16/11/2026"/>
    <s v="EM DIAS"/>
    <n v="1730"/>
    <b v="0"/>
    <s v="NOV"/>
    <n v="2026"/>
    <s v="ATIVO"/>
    <s v="11011"/>
    <n v="20001"/>
    <s v="VIVO"/>
    <n v="2964.78"/>
    <n v="962.71500000000015"/>
  </r>
  <r>
    <x v="1407"/>
    <s v="MOBI"/>
    <s v="LEVE"/>
    <n v="2024"/>
    <s v="MOVIDA"/>
    <s v="MA"/>
    <s v="NORTE"/>
    <x v="1173"/>
    <x v="74"/>
    <s v="R$ 1.730,00"/>
    <n v="979.2"/>
    <n v="1189.94"/>
    <n v="418.57"/>
    <m/>
    <s v="16/11/2026"/>
    <s v="EM DIAS"/>
    <n v="1730"/>
    <b v="0"/>
    <s v="NOV"/>
    <n v="2026"/>
    <s v="ATIVO"/>
    <s v="11011"/>
    <n v="20001"/>
    <s v="VIVO"/>
    <n v="2587.7100000000005"/>
    <n v="804.255"/>
  </r>
  <r>
    <x v="1408"/>
    <s v="MOBI"/>
    <s v="LEVE"/>
    <n v="2024"/>
    <s v="MOVIDA"/>
    <s v="MA"/>
    <s v="NORTE"/>
    <x v="1174"/>
    <x v="74"/>
    <s v="R$ 1.730,00"/>
    <n v="1176.1999999999998"/>
    <n v="1366.33"/>
    <n v="715.27"/>
    <m/>
    <s v="16/11/2026"/>
    <s v="EM DIAS"/>
    <n v="1730"/>
    <b v="0"/>
    <s v="NOV"/>
    <n v="2026"/>
    <s v="ATIVO"/>
    <s v="11011"/>
    <n v="20132"/>
    <s v="VIVO"/>
    <n v="3257.7999999999997"/>
    <n v="1040.8"/>
  </r>
  <r>
    <x v="1409"/>
    <s v="MOBI"/>
    <s v="LEVE"/>
    <n v="2024"/>
    <s v="MOVIDA"/>
    <s v="MA"/>
    <s v="NORTE"/>
    <x v="1175"/>
    <x v="74"/>
    <s v="R$ 1.806,47"/>
    <n v="1358.3300000000002"/>
    <n v="1368.03"/>
    <n v="778.03"/>
    <m/>
    <s v="28/10/2026"/>
    <s v="EM DIAS"/>
    <n v="1806.47"/>
    <b v="0"/>
    <s v="OUT"/>
    <n v="2026"/>
    <s v="ATIVO"/>
    <s v="11011"/>
    <n v="20132"/>
    <s v="VIVO"/>
    <n v="3504.3900000000003"/>
    <n v="1073.03"/>
  </r>
  <r>
    <x v="1410"/>
    <s v="MOBI"/>
    <s v="LEVE"/>
    <n v="2025"/>
    <s v="LOCALIZA"/>
    <s v="MA"/>
    <s v="NORTE"/>
    <x v="1176"/>
    <x v="106"/>
    <s v="R$ 1.805,00"/>
    <n v="1225.4799999999998"/>
    <n v="1159.19"/>
    <n v="1387.22"/>
    <m/>
    <s v="16/07/2028"/>
    <s v="EM DIAS"/>
    <n v="1909.77"/>
    <b v="0"/>
    <s v="JUL"/>
    <n v="2028"/>
    <s v="ATIVO"/>
    <s v="11035"/>
    <n v="20001"/>
    <s v="VIVO"/>
    <n v="3771.8900000000003"/>
    <n v="1273.2049999999999"/>
  </r>
  <r>
    <x v="1411"/>
    <s v="MOBI"/>
    <s v="LEVE"/>
    <n v="2024"/>
    <s v="MOVIDA"/>
    <s v="MA"/>
    <s v="NORTE"/>
    <x v="1160"/>
    <x v="10"/>
    <s v="R$ 1.822,03"/>
    <s v=""/>
    <s v=""/>
    <s v=""/>
    <m/>
    <s v="30/05/2027"/>
    <s v="EM DIAS"/>
    <n v="1822.03"/>
    <b v="0"/>
    <s v="MAI"/>
    <n v="2027"/>
    <s v="ATIVO"/>
    <s v="15031"/>
    <n v="14001"/>
    <s v="FIBRASIL"/>
    <n v="0"/>
    <s v="-"/>
  </r>
  <r>
    <x v="1412"/>
    <s v="MOBI"/>
    <s v="LEVE"/>
    <n v="2024"/>
    <s v="MOVIDA"/>
    <s v="MA"/>
    <s v="NORTE"/>
    <x v="176"/>
    <x v="10"/>
    <s v="R$ 1.806,47"/>
    <n v="1317.1200000000001"/>
    <n v="1503.7199999999998"/>
    <n v="229.35000000000002"/>
    <m/>
    <s v="28/10/2026"/>
    <s v="EM DIAS"/>
    <n v="1806.47"/>
    <b v="0"/>
    <s v="OUT"/>
    <n v="2026"/>
    <s v="MANUTENÇÃO"/>
    <s v="11011"/>
    <n v="20001"/>
    <s v="VIVO"/>
    <n v="3050.19"/>
    <n v="866.53499999999985"/>
  </r>
  <r>
    <x v="1413"/>
    <s v="MOBI"/>
    <s v="LEVE"/>
    <n v="2024"/>
    <s v="MOVIDA"/>
    <s v="MA"/>
    <s v="NORTE"/>
    <x v="1177"/>
    <x v="74"/>
    <s v="R$ 1.806,47"/>
    <n v="1283.81"/>
    <n v="1367.6599999999999"/>
    <n v="679.01"/>
    <m/>
    <s v="28/10/2026"/>
    <s v="EM DIAS"/>
    <n v="1806.47"/>
    <b v="0"/>
    <s v="OUT"/>
    <n v="2026"/>
    <s v="ATIVO"/>
    <s v="11011"/>
    <n v="20001"/>
    <s v="VIVO"/>
    <n v="3330.4799999999996"/>
    <n v="1023.3349999999999"/>
  </r>
  <r>
    <x v="1414"/>
    <s v="MOBI"/>
    <s v="LEVE"/>
    <n v="2024"/>
    <s v="MOVIDA"/>
    <s v="MA"/>
    <s v="NORTE"/>
    <x v="1178"/>
    <x v="67"/>
    <s v="R$ 1.822,03"/>
    <n v="1109.1999999999998"/>
    <n v="1260.76"/>
    <n v="405.67"/>
    <m/>
    <s v="30/05/2027"/>
    <s v="EM DIAS"/>
    <n v="1822.03"/>
    <b v="0"/>
    <s v="MAI"/>
    <n v="2027"/>
    <s v="ATIVO"/>
    <s v="11025"/>
    <n v="20001"/>
    <s v="VIVO"/>
    <n v="2775.63"/>
    <n v="833.21500000000003"/>
  </r>
  <r>
    <x v="1415"/>
    <s v="MOBI"/>
    <s v="LEVE"/>
    <n v="2024"/>
    <s v="MOVIDA"/>
    <s v="GO"/>
    <s v="CENTRO OESTE"/>
    <x v="694"/>
    <x v="10"/>
    <s v="R$ 1.806,47"/>
    <n v="980"/>
    <n v="0"/>
    <n v="0"/>
    <m/>
    <s v="28/10/2026"/>
    <s v="EM DIAS"/>
    <n v="1806.47"/>
    <b v="0"/>
    <s v="OUT"/>
    <n v="2026"/>
    <s v="RESERVADO"/>
    <s v="11011"/>
    <n v="19093"/>
    <s v="VIVO"/>
    <n v="980"/>
    <n v="0"/>
  </r>
  <r>
    <x v="1416"/>
    <s v="MOBI"/>
    <s v="LEVE"/>
    <n v="2024"/>
    <s v="MOVIDA"/>
    <s v="PA"/>
    <s v="NORTE"/>
    <x v="1179"/>
    <x v="75"/>
    <s v="R$ 1.730,00"/>
    <n v="1228.31"/>
    <n v="1451.01"/>
    <n v="525.13"/>
    <m/>
    <s v="16/11/2026"/>
    <s v="EM DIAS"/>
    <n v="1730"/>
    <b v="0"/>
    <s v="NOV"/>
    <n v="2026"/>
    <s v="ATIVO"/>
    <s v="11011"/>
    <n v="24114"/>
    <s v="VIVO"/>
    <n v="3204.45"/>
    <n v="988.06999999999994"/>
  </r>
  <r>
    <x v="1417"/>
    <s v="MOBI"/>
    <s v="LEVE"/>
    <n v="2025"/>
    <s v="LOCALIZA"/>
    <s v="MA"/>
    <s v="NORTE"/>
    <x v="1180"/>
    <x v="36"/>
    <s v="R$ 1.730,00"/>
    <n v="867.12000000000012"/>
    <n v="1550.21"/>
    <n v="443.59000000000003"/>
    <m/>
    <s v="03/06/2028"/>
    <s v="EM DIAS"/>
    <n v="1832.61"/>
    <b v="0"/>
    <s v="JUN"/>
    <n v="2028"/>
    <s v="ATIVO"/>
    <s v="11015"/>
    <n v="20001"/>
    <s v="VIVO"/>
    <n v="2860.92"/>
    <n v="996.90000000000009"/>
  </r>
  <r>
    <x v="1418"/>
    <s v="MOBI"/>
    <s v="LEVE"/>
    <n v="2024"/>
    <s v="MOVIDA"/>
    <s v="MA"/>
    <s v="NORTE"/>
    <x v="1181"/>
    <x v="74"/>
    <s v="R$ 1.730,00"/>
    <n v="1218.8"/>
    <n v="1548.42"/>
    <n v="681.15"/>
    <m/>
    <s v="16/11/2026"/>
    <s v="EM DIAS"/>
    <n v="1730"/>
    <b v="0"/>
    <s v="NOV"/>
    <n v="2026"/>
    <s v="ATIVO"/>
    <s v="11011"/>
    <n v="20001"/>
    <s v="VIVO"/>
    <n v="3448.3700000000003"/>
    <n v="1114.7850000000001"/>
  </r>
  <r>
    <x v="1419"/>
    <s v="MOBI"/>
    <s v="LEVE"/>
    <n v="2024"/>
    <s v="MOVIDA"/>
    <s v="PA"/>
    <s v="NORTE"/>
    <x v="1182"/>
    <x v="75"/>
    <s v="R$ 1.806,47"/>
    <n v="1351.2300000000002"/>
    <n v="1504.7"/>
    <n v="747.02"/>
    <m/>
    <s v="28/10/2026"/>
    <s v="EM DIAS"/>
    <n v="1806.47"/>
    <b v="0"/>
    <s v="OUT"/>
    <n v="2026"/>
    <s v="ATIVO"/>
    <s v="11011"/>
    <n v="24114"/>
    <s v="VIVO"/>
    <n v="3602.9500000000003"/>
    <n v="1125.8600000000001"/>
  </r>
  <r>
    <x v="1420"/>
    <s v="MOBI"/>
    <s v="LEVE"/>
    <n v="2024"/>
    <s v="MOVIDA"/>
    <s v="MA"/>
    <s v="NORTE"/>
    <x v="1183"/>
    <x v="74"/>
    <s v="R$ 1.730,00"/>
    <n v="867.64"/>
    <n v="1507.13"/>
    <n v="589.63"/>
    <m/>
    <s v="16/11/2026"/>
    <s v="EM DIAS"/>
    <n v="1730"/>
    <b v="0"/>
    <s v="NOV"/>
    <n v="2026"/>
    <s v="ATIVO"/>
    <s v="11011"/>
    <n v="20001"/>
    <s v="VIVO"/>
    <n v="2964.4"/>
    <n v="1048.3800000000001"/>
  </r>
  <r>
    <x v="1421"/>
    <s v="MOBI"/>
    <s v="LEVE"/>
    <n v="2025"/>
    <s v="LOCALIZA"/>
    <s v="MA"/>
    <s v="NORTE"/>
    <x v="1184"/>
    <x v="36"/>
    <s v="R$ 1.730,00"/>
    <n v="1205.54"/>
    <n v="855.85"/>
    <n v="519.71"/>
    <m/>
    <s v="13/06/2028"/>
    <s v="EM DIAS"/>
    <n v="1832.61"/>
    <b v="0"/>
    <s v="JUN"/>
    <n v="2028"/>
    <s v="ATIVO"/>
    <s v="11015"/>
    <n v="20001"/>
    <s v="VIVO"/>
    <n v="2581.1"/>
    <n v="687.78"/>
  </r>
  <r>
    <x v="1422"/>
    <s v="MOBI"/>
    <s v="LEVE"/>
    <n v="2024"/>
    <s v="MOVIDA"/>
    <s v="TO"/>
    <s v="NORTE"/>
    <x v="1185"/>
    <x v="41"/>
    <s v="R$ 1.730,00"/>
    <n v="874.03000000000009"/>
    <n v="1538.0900000000001"/>
    <n v="331.65"/>
    <m/>
    <s v="16/11/2026"/>
    <s v="EM DIAS"/>
    <n v="1730"/>
    <b v="0"/>
    <s v="NOV"/>
    <n v="2026"/>
    <s v="ATIVO"/>
    <s v="11021"/>
    <n v="37133"/>
    <s v="VIVO"/>
    <n v="2743.7700000000004"/>
    <n v="934.87000000000012"/>
  </r>
  <r>
    <x v="1423"/>
    <s v="MOBI"/>
    <s v="LEVE"/>
    <n v="2024"/>
    <s v="MOVIDA"/>
    <s v="MA"/>
    <s v="NORTE"/>
    <x v="1186"/>
    <x v="74"/>
    <s v="R$ 1.806,47"/>
    <n v="1227.8699999999999"/>
    <n v="1402.5900000000001"/>
    <n v="597.29"/>
    <m/>
    <s v="28/10/2026"/>
    <s v="EM DIAS"/>
    <n v="1806.47"/>
    <b v="0"/>
    <s v="OUT"/>
    <n v="2026"/>
    <s v="ATIVO"/>
    <s v="11011"/>
    <n v="20132"/>
    <s v="VIVO"/>
    <n v="3227.75"/>
    <n v="999.94"/>
  </r>
  <r>
    <x v="1424"/>
    <s v="MOBI"/>
    <s v="LEVE"/>
    <n v="2025"/>
    <s v="LOCALIZA"/>
    <s v="MA"/>
    <s v="NORTE"/>
    <x v="1187"/>
    <x v="6"/>
    <s v="R$ 1.730,00"/>
    <n v="2190.09"/>
    <n v="1068.21"/>
    <n v="456.03"/>
    <m/>
    <s v="08/07/2028"/>
    <s v="EM DIAS"/>
    <n v="1837.37"/>
    <b v="0"/>
    <s v="JUL"/>
    <n v="2028"/>
    <s v="ATIVO"/>
    <s v="99678"/>
    <n v="20001"/>
    <s v="ADMINISTRATIVO"/>
    <n v="3714.33"/>
    <n v="762.12"/>
  </r>
  <r>
    <x v="1425"/>
    <s v="MOBI"/>
    <s v="LEVE"/>
    <n v="2024"/>
    <s v="MOVIDA"/>
    <s v="MA"/>
    <s v="NORTE"/>
    <x v="1188"/>
    <x v="74"/>
    <s v="R$ 1.730,00"/>
    <n v="1137.6100000000001"/>
    <n v="1506.76"/>
    <n v="769.16000000000008"/>
    <m/>
    <s v="16/11/2026"/>
    <s v="EM DIAS"/>
    <n v="1730"/>
    <b v="0"/>
    <s v="NOV"/>
    <n v="2026"/>
    <s v="ATIVO"/>
    <s v="11011"/>
    <n v="20001"/>
    <s v="VIVO"/>
    <n v="3413.5299999999997"/>
    <n v="1137.96"/>
  </r>
  <r>
    <x v="1426"/>
    <s v="MOBI"/>
    <s v="LEVE"/>
    <n v="2024"/>
    <s v="MOVIDA"/>
    <s v="MA"/>
    <s v="NORTE"/>
    <x v="1189"/>
    <x v="74"/>
    <s v="R$ 1.806,47"/>
    <n v="1037.26"/>
    <n v="1244.9499999999998"/>
    <n v="538.13"/>
    <m/>
    <s v="28/10/2026"/>
    <s v="EM DIAS"/>
    <n v="1806.47"/>
    <b v="0"/>
    <s v="OUT"/>
    <n v="2026"/>
    <s v="ATIVO"/>
    <s v="11011"/>
    <n v="20001"/>
    <s v="VIVO"/>
    <n v="2820.34"/>
    <n v="891.54"/>
  </r>
  <r>
    <x v="1427"/>
    <s v="MOBI"/>
    <s v="LEVE"/>
    <n v="2024"/>
    <s v="MOVIDA"/>
    <s v="MA"/>
    <s v="NORTE"/>
    <x v="1160"/>
    <x v="10"/>
    <s v="R$ 1.806,47"/>
    <n v="0"/>
    <n v="0"/>
    <n v="0"/>
    <m/>
    <s v="28/10/2026"/>
    <s v="EM DIAS"/>
    <n v="1806.47"/>
    <b v="0"/>
    <s v="OUT"/>
    <n v="2026"/>
    <s v="ATIVO"/>
    <s v="15031"/>
    <n v="14001"/>
    <s v="FIBRASIL"/>
    <n v="0"/>
    <n v="0"/>
  </r>
  <r>
    <x v="1428"/>
    <s v="MOBI"/>
    <s v="LEVE"/>
    <n v="2024"/>
    <s v="MOVIDA"/>
    <s v="MA"/>
    <s v="NORTE"/>
    <x v="176"/>
    <x v="10"/>
    <s v="R$ 1.806,47"/>
    <n v="729.97"/>
    <n v="709.69"/>
    <n v="0"/>
    <m/>
    <s v="28/10/2026"/>
    <s v="EM DIAS"/>
    <n v="1806.47"/>
    <b v="0"/>
    <s v="OUT"/>
    <n v="2026"/>
    <s v="MANUTENÇÃO"/>
    <s v="11011"/>
    <n v="20001"/>
    <s v="VIVO"/>
    <n v="1439.66"/>
    <n v="354.84500000000003"/>
  </r>
  <r>
    <x v="1429"/>
    <s v="STRADA"/>
    <s v="UTILITARIO"/>
    <n v="2024"/>
    <s v="LOCALIZA"/>
    <s v="MA"/>
    <s v="NORTE"/>
    <x v="1190"/>
    <x v="41"/>
    <s v="R$ 2.222,74"/>
    <n v="1077.1200000000001"/>
    <n v="2255.36"/>
    <n v="1349.97"/>
    <m/>
    <s v="04/01/2027"/>
    <s v="EM DIAS"/>
    <n v="2222.7399999999998"/>
    <b v="0"/>
    <s v="JAN"/>
    <n v="2027"/>
    <s v="ATIVO"/>
    <s v="11031"/>
    <n v="20001"/>
    <s v="VIVO"/>
    <n v="4682.4500000000007"/>
    <n v="1802.665"/>
  </r>
  <r>
    <x v="1430"/>
    <s v="MOBI"/>
    <s v="LEVE"/>
    <n v="2025"/>
    <s v="LOCALIZA"/>
    <s v="MA"/>
    <s v="NORTE"/>
    <x v="1191"/>
    <x v="36"/>
    <s v="R$ 1.730,00"/>
    <n v="999.33"/>
    <n v="1145.4199999999998"/>
    <n v="558.5"/>
    <m/>
    <s v="11/06/2027"/>
    <s v="EM DIAS"/>
    <n v="1832.6"/>
    <b v="0"/>
    <s v="JUN"/>
    <n v="2027"/>
    <s v="ATIVO"/>
    <s v="11015"/>
    <n v="20001"/>
    <s v="VIVO"/>
    <n v="2703.25"/>
    <n v="851.95999999999992"/>
  </r>
  <r>
    <x v="1431"/>
    <s v="MOBI"/>
    <s v="LEVE"/>
    <n v="2024"/>
    <s v="MOVIDA"/>
    <s v="GO"/>
    <s v="CENTRO OESTE"/>
    <x v="1192"/>
    <x v="21"/>
    <s v="R$ 1.806,47"/>
    <n v="1390"/>
    <n v="1510.76"/>
    <n v="618.02"/>
    <m/>
    <s v="28/10/2026"/>
    <s v="EM DIAS"/>
    <n v="1806.47"/>
    <b v="0"/>
    <s v="OUT"/>
    <n v="2026"/>
    <s v="ATIVO"/>
    <s v="11011"/>
    <n v="19019"/>
    <s v="VIVO"/>
    <n v="3518.78"/>
    <n v="1064.3899999999999"/>
  </r>
  <r>
    <x v="1432"/>
    <s v="MOBI"/>
    <s v="LEVE"/>
    <n v="2024"/>
    <s v="MOVIDA"/>
    <s v="MA"/>
    <s v="NORTE"/>
    <x v="1193"/>
    <x v="74"/>
    <s v="R$ 1.730,00"/>
    <n v="1161.5200000000002"/>
    <n v="1258.8499999999999"/>
    <n v="543.72"/>
    <m/>
    <s v="16/11/2026"/>
    <s v="EM DIAS"/>
    <n v="1730"/>
    <b v="0"/>
    <s v="NOV"/>
    <n v="2026"/>
    <s v="ATIVO"/>
    <s v="11011"/>
    <n v="20003"/>
    <s v="VIVO"/>
    <n v="2964.09"/>
    <n v="901.28499999999997"/>
  </r>
  <r>
    <x v="1433"/>
    <s v="MOBI"/>
    <s v="LEVE"/>
    <n v="2024"/>
    <s v="MOVIDA"/>
    <s v="MA"/>
    <s v="NORTE"/>
    <x v="1194"/>
    <x v="74"/>
    <s v="R$ 1.806,47"/>
    <n v="1188.18"/>
    <n v="1032.9099999999999"/>
    <n v="478.37"/>
    <m/>
    <s v="28/10/2026"/>
    <s v="EM DIAS"/>
    <n v="1806.47"/>
    <b v="0"/>
    <s v="OUT"/>
    <n v="2026"/>
    <s v="ATIVO"/>
    <s v="11011"/>
    <n v="20132"/>
    <s v="VIVO"/>
    <n v="2699.46"/>
    <n v="755.63999999999987"/>
  </r>
  <r>
    <x v="1434"/>
    <s v="MOBI"/>
    <s v="LEVE"/>
    <n v="2024"/>
    <s v="MOVIDA"/>
    <s v="MA"/>
    <s v="NORTE"/>
    <x v="1195"/>
    <x v="74"/>
    <s v="R$ 1.806,47"/>
    <n v="1197.25"/>
    <n v="1413.98"/>
    <n v="609.38"/>
    <m/>
    <s v="28/10/2026"/>
    <s v="EM DIAS"/>
    <n v="1806.47"/>
    <b v="0"/>
    <s v="OUT"/>
    <n v="2026"/>
    <s v="ATIVO"/>
    <s v="11011"/>
    <n v="20001"/>
    <s v="VIVO"/>
    <n v="3220.61"/>
    <n v="1011.6800000000001"/>
  </r>
  <r>
    <x v="1435"/>
    <s v="MOBI"/>
    <s v="LEVE"/>
    <n v="2024"/>
    <s v="MOVIDA"/>
    <s v="MA"/>
    <s v="NORTE"/>
    <x v="1196"/>
    <x v="74"/>
    <s v="R$ 1.806,47"/>
    <n v="919.19"/>
    <n v="1106.3999999999999"/>
    <n v="628.82000000000005"/>
    <m/>
    <s v="28/10/2026"/>
    <s v="EM DIAS"/>
    <n v="1806.47"/>
    <b v="0"/>
    <s v="OUT"/>
    <n v="2026"/>
    <s v="ATIVO"/>
    <s v="11011"/>
    <n v="20001"/>
    <s v="VIVO"/>
    <n v="2654.41"/>
    <n v="867.6099999999999"/>
  </r>
  <r>
    <x v="1436"/>
    <s v="MOBI"/>
    <s v="LEVE"/>
    <n v="2024"/>
    <s v="MOVIDA"/>
    <s v="MA"/>
    <s v="NORTE"/>
    <x v="1197"/>
    <x v="10"/>
    <s v="R$ 1.806,47"/>
    <s v=""/>
    <s v=""/>
    <s v=""/>
    <m/>
    <s v="28/10/2026"/>
    <s v="EM DIAS"/>
    <n v="1806.47"/>
    <b v="0"/>
    <s v="OUT"/>
    <n v="2026"/>
    <s v="ATIVO"/>
    <s v="11031"/>
    <n v="20001"/>
    <s v="VIVO"/>
    <n v="0"/>
    <s v="-"/>
  </r>
  <r>
    <x v="1437"/>
    <s v="MOBI"/>
    <s v="LEVE"/>
    <n v="2024"/>
    <s v="MOVIDA"/>
    <s v="MA"/>
    <s v="NORTE"/>
    <x v="1198"/>
    <x v="75"/>
    <s v="R$ 1.806,47"/>
    <n v="1057.6100000000001"/>
    <n v="1134.3"/>
    <n v="527.79"/>
    <m/>
    <s v="28/10/2026"/>
    <s v="EM DIAS"/>
    <n v="1806.47"/>
    <b v="0"/>
    <s v="OUT"/>
    <n v="2026"/>
    <s v="ATIVO"/>
    <s v="11011"/>
    <n v="20001"/>
    <s v="VIVO"/>
    <n v="2719.7"/>
    <n v="831.04499999999996"/>
  </r>
  <r>
    <x v="1438"/>
    <s v="CRETA"/>
    <s v="SUV"/>
    <n v="2019"/>
    <s v="PARTICULAR"/>
    <s v="MA"/>
    <s v="NORTE"/>
    <x v="1199"/>
    <x v="104"/>
    <s v="R$ 2.000,00"/>
    <n v="1198.5899999999999"/>
    <n v="1402.4"/>
    <n v="729.19"/>
    <m/>
    <s v="01/01/2030"/>
    <s v="EM DIAS"/>
    <n v="2000"/>
    <b v="0"/>
    <s v="JAN"/>
    <n v="2030"/>
    <s v="ATIVO"/>
    <s v="99538"/>
    <n v="20001"/>
    <s v="ADMINISTRATIVO"/>
    <n v="3330.18"/>
    <n v="1065.7950000000001"/>
  </r>
  <r>
    <x v="1439"/>
    <s v="MOBI"/>
    <s v="LEVE"/>
    <n v="2024"/>
    <s v="MOVIDA"/>
    <s v="MA"/>
    <s v="NORTE"/>
    <x v="1200"/>
    <x v="75"/>
    <s v="R$ 1.806,47"/>
    <n v="1154.73"/>
    <n v="1544.48"/>
    <n v="588.6"/>
    <m/>
    <s v="28/10/2026"/>
    <s v="EM DIAS"/>
    <n v="1806.47"/>
    <b v="0"/>
    <s v="OUT"/>
    <n v="2026"/>
    <s v="ATIVO"/>
    <s v="11011"/>
    <n v="20001"/>
    <s v="VIVO"/>
    <n v="3287.81"/>
    <n v="1066.54"/>
  </r>
  <r>
    <x v="1440"/>
    <s v="MOBI"/>
    <s v="LEVE"/>
    <n v="2024"/>
    <s v="MOVIDA"/>
    <s v="MA"/>
    <s v="NORTE"/>
    <x v="1201"/>
    <x v="74"/>
    <s v="R$ 1.822,03"/>
    <n v="973.88"/>
    <n v="746.53"/>
    <n v="589.41"/>
    <m/>
    <s v="31/05/2027"/>
    <s v="EM DIAS"/>
    <n v="1822.03"/>
    <b v="0"/>
    <s v="MAI"/>
    <n v="2027"/>
    <s v="ATIVO"/>
    <s v="11011"/>
    <n v="20003"/>
    <s v="VIVO"/>
    <n v="2309.8199999999997"/>
    <n v="667.97"/>
  </r>
  <r>
    <x v="1441"/>
    <s v="MOBI"/>
    <s v="LEVE"/>
    <n v="2024"/>
    <s v="MOVIDA"/>
    <s v="MA"/>
    <s v="NORTE"/>
    <x v="1202"/>
    <x v="74"/>
    <s v="R$ 1.806,47"/>
    <n v="992.53"/>
    <n v="1391.66"/>
    <n v="665.53000000000009"/>
    <m/>
    <s v="28/10/2026"/>
    <s v="EM DIAS"/>
    <n v="1806.47"/>
    <b v="0"/>
    <s v="OUT"/>
    <n v="2026"/>
    <s v="ATIVO"/>
    <s v="11011"/>
    <n v="20003"/>
    <s v="VIVO"/>
    <n v="3049.7200000000003"/>
    <n v="1028.595"/>
  </r>
  <r>
    <x v="1442"/>
    <s v="MOBI"/>
    <s v="LEVE"/>
    <n v="2024"/>
    <s v="MOVIDA"/>
    <s v="MA"/>
    <s v="NORTE"/>
    <x v="1203"/>
    <x v="74"/>
    <s v="R$ 1.806,47"/>
    <n v="1107.82"/>
    <n v="1246.6300000000001"/>
    <n v="599.49"/>
    <m/>
    <s v="28/10/2026"/>
    <s v="EM DIAS"/>
    <n v="1806.47"/>
    <b v="0"/>
    <s v="OUT"/>
    <n v="2026"/>
    <s v="ATIVO"/>
    <s v="11011"/>
    <n v="20001"/>
    <s v="VIVO"/>
    <n v="2953.9399999999996"/>
    <n v="923.06000000000006"/>
  </r>
  <r>
    <x v="1443"/>
    <s v="MOBI"/>
    <s v="LEVE"/>
    <n v="2024"/>
    <s v="MOVIDA"/>
    <s v="MA"/>
    <s v="NORTE"/>
    <x v="1204"/>
    <x v="74"/>
    <s v="R$ 1.730,00"/>
    <n v="1132.99"/>
    <n v="1523.6499999999996"/>
    <n v="679.26"/>
    <m/>
    <s v="16/11/2026"/>
    <s v="EM DIAS"/>
    <n v="1730"/>
    <b v="0"/>
    <s v="NOV"/>
    <n v="2026"/>
    <s v="ATIVO"/>
    <s v="11011"/>
    <n v="20001"/>
    <s v="VIVO"/>
    <n v="3335.8999999999996"/>
    <n v="1101.4549999999999"/>
  </r>
  <r>
    <x v="1444"/>
    <s v="MOBI"/>
    <s v="LEVE"/>
    <n v="2025"/>
    <s v="LOCALIZA"/>
    <s v="MA"/>
    <s v="NORTE"/>
    <x v="1205"/>
    <x v="74"/>
    <s v="R$ 1.823,00"/>
    <n v="1069.9099999999999"/>
    <n v="1485.24"/>
    <n v="450.33"/>
    <m/>
    <s v="17/07/2028"/>
    <s v="EM DIAS"/>
    <n v="1928.81"/>
    <b v="0"/>
    <s v="JUL"/>
    <n v="2028"/>
    <s v="ATIVO"/>
    <s v="11011"/>
    <n v="20002"/>
    <s v="VIVO"/>
    <n v="3005.4799999999996"/>
    <n v="967.78499999999997"/>
  </r>
  <r>
    <x v="1445"/>
    <s v="MOBI"/>
    <s v="LEVE"/>
    <n v="2024"/>
    <s v="MOVIDA"/>
    <s v="MA"/>
    <s v="NORTE"/>
    <x v="1158"/>
    <x v="10"/>
    <s v="R$ 1.822,03"/>
    <n v="1093.43"/>
    <n v="329.59000000000003"/>
    <n v="0"/>
    <m/>
    <s v="31/05/2027"/>
    <s v="EM DIAS"/>
    <n v="1822.03"/>
    <b v="0"/>
    <s v="MAI"/>
    <n v="2027"/>
    <s v="SINISTRO (CULPABILIDADE DO CONDUTOR)"/>
    <s v="11011"/>
    <n v="20003"/>
    <s v="VIVO"/>
    <n v="1423.02"/>
    <n v="164.79500000000002"/>
  </r>
  <r>
    <x v="1446"/>
    <s v="MOBI"/>
    <s v="LEVE"/>
    <n v="2024"/>
    <s v="MOVIDA"/>
    <s v="MA"/>
    <s v="NORTE"/>
    <x v="1206"/>
    <x v="74"/>
    <s v="R$ 1.806,47"/>
    <n v="1159.95"/>
    <n v="1179.8399999999999"/>
    <n v="640"/>
    <m/>
    <s v="28/10/2026"/>
    <s v="EM DIAS"/>
    <n v="1806.47"/>
    <b v="0"/>
    <s v="OUT"/>
    <n v="2026"/>
    <s v="ATIVO"/>
    <s v="11011"/>
    <n v="20001"/>
    <s v="VIVO"/>
    <n v="2979.79"/>
    <n v="909.92"/>
  </r>
  <r>
    <x v="1447"/>
    <s v="STRADA"/>
    <s v="UTILITARIO"/>
    <n v="2024"/>
    <s v="LOCALIZA"/>
    <s v="MA"/>
    <s v="NORTE"/>
    <x v="1207"/>
    <x v="60"/>
    <s v="R$ 2.214,09"/>
    <n v="993.42000000000007"/>
    <n v="1269.73"/>
    <n v="558.55999999999995"/>
    <m/>
    <s v="13/12/2026"/>
    <s v="EM DIAS"/>
    <n v="2214.09"/>
    <b v="0"/>
    <s v="DEZ"/>
    <n v="2026"/>
    <s v="ATIVO"/>
    <s v="11021"/>
    <n v="20001"/>
    <s v="VIVO"/>
    <n v="2821.71"/>
    <n v="914.14499999999998"/>
  </r>
  <r>
    <x v="1448"/>
    <s v="MOBI"/>
    <s v="LEVE"/>
    <n v="2024"/>
    <s v="MOVIDA"/>
    <s v="GO"/>
    <s v="CENTRO OESTE"/>
    <x v="1208"/>
    <x v="21"/>
    <s v="R$ 1.806,47"/>
    <n v="1418.54"/>
    <n v="1418.23"/>
    <n v="669.06999999999994"/>
    <m/>
    <s v="28/10/2026"/>
    <s v="EM DIAS"/>
    <n v="1806.47"/>
    <b v="0"/>
    <s v="OUT"/>
    <n v="2026"/>
    <s v="ATIVO"/>
    <s v="11011"/>
    <n v="19093"/>
    <s v="VIVO"/>
    <n v="3505.84"/>
    <n v="1043.6500000000001"/>
  </r>
  <r>
    <x v="1449"/>
    <s v="MOBI"/>
    <s v="LEVE"/>
    <n v="2024"/>
    <s v="MOVIDA"/>
    <s v="PA"/>
    <s v="NORTE"/>
    <x v="1209"/>
    <x v="74"/>
    <s v="R$ 1.730,00"/>
    <n v="1225.97"/>
    <n v="1357.4399999999998"/>
    <n v="681.93999999999994"/>
    <m/>
    <s v="16/11/2026"/>
    <s v="EM DIAS"/>
    <n v="1730"/>
    <b v="0"/>
    <s v="NOV"/>
    <n v="2026"/>
    <s v="ATIVO"/>
    <s v="11011"/>
    <n v="24114"/>
    <s v="VIVO"/>
    <n v="3265.35"/>
    <n v="1019.6899999999998"/>
  </r>
  <r>
    <x v="1450"/>
    <s v="MOBI"/>
    <s v="LEVE"/>
    <n v="2024"/>
    <s v="MOVIDA"/>
    <s v="MA"/>
    <s v="NORTE"/>
    <x v="1210"/>
    <x v="74"/>
    <s v="R$ 1.806,47"/>
    <n v="1331.1"/>
    <n v="1500.94"/>
    <n v="755.47"/>
    <m/>
    <s v="28/10/2026"/>
    <s v="EM DIAS"/>
    <n v="1806.47"/>
    <b v="0"/>
    <s v="OUT"/>
    <n v="2026"/>
    <s v="ATIVO"/>
    <s v="11011"/>
    <n v="20001"/>
    <s v="VIVO"/>
    <n v="3587.51"/>
    <n v="1128.2049999999999"/>
  </r>
  <r>
    <x v="1451"/>
    <s v="MOBI"/>
    <s v="LEVE"/>
    <n v="2024"/>
    <s v="MOVIDA"/>
    <s v="MA"/>
    <s v="NORTE"/>
    <x v="1211"/>
    <x v="74"/>
    <s v="R$ 1.806,47"/>
    <n v="1150.6499999999999"/>
    <n v="1296.45"/>
    <n v="529.95000000000005"/>
    <m/>
    <s v="28/10/2026"/>
    <s v="EM DIAS"/>
    <n v="1806.47"/>
    <b v="0"/>
    <s v="OUT"/>
    <n v="2026"/>
    <s v="ATIVO"/>
    <s v="11011"/>
    <n v="20004"/>
    <s v="VIVO"/>
    <n v="2977.05"/>
    <n v="913.2"/>
  </r>
  <r>
    <x v="1452"/>
    <n v="9180"/>
    <s v="DELIVERY"/>
    <n v="2023"/>
    <s v="LM"/>
    <s v="MA"/>
    <s v="NORTE"/>
    <x v="1212"/>
    <x v="101"/>
    <s v="R$ 7.236,00"/>
    <n v="1936.6399999999999"/>
    <n v="4805.8600000000006"/>
    <n v="3854.14"/>
    <m/>
    <s v="02/04/2029"/>
    <s v="EM DIAS"/>
    <n v="7236"/>
    <b v="0"/>
    <s v="ABR"/>
    <n v="2029"/>
    <s v="ATIVO"/>
    <s v="99568"/>
    <n v="20001"/>
    <s v="ADMINISTRATIVO"/>
    <n v="10596.64"/>
    <n v="4330"/>
  </r>
  <r>
    <x v="1453"/>
    <s v="MOBI"/>
    <s v="LEVE"/>
    <n v="2024"/>
    <s v="MOVIDA"/>
    <s v="MA"/>
    <s v="NORTE"/>
    <x v="1213"/>
    <x v="74"/>
    <s v="R$ 1.806,47"/>
    <n v="719.99"/>
    <n v="309.71000000000004"/>
    <n v="667.05"/>
    <m/>
    <s v="28/10/2026"/>
    <s v="EM DIAS"/>
    <n v="1806.47"/>
    <b v="0"/>
    <s v="OUT"/>
    <n v="2026"/>
    <s v="ATIVO"/>
    <s v="11011"/>
    <n v="20001"/>
    <s v="VIVO"/>
    <n v="1696.75"/>
    <n v="488.38"/>
  </r>
  <r>
    <x v="1454"/>
    <s v="MOBI"/>
    <s v="LEVE"/>
    <n v="2024"/>
    <s v="MOVIDA"/>
    <s v="PA"/>
    <s v="NORTE"/>
    <x v="1214"/>
    <x v="74"/>
    <s v="R$ 1.730,00"/>
    <n v="1134.6399999999999"/>
    <n v="1568.83"/>
    <n v="898.03"/>
    <m/>
    <s v="16/11/2026"/>
    <s v="EM DIAS"/>
    <n v="1730"/>
    <b v="0"/>
    <s v="NOV"/>
    <n v="2026"/>
    <s v="ATIVO"/>
    <s v="11011"/>
    <n v="24114"/>
    <s v="VIVO"/>
    <n v="3601.5"/>
    <n v="1233.4299999999998"/>
  </r>
  <r>
    <x v="1455"/>
    <s v="MOBI"/>
    <s v="LEVE"/>
    <n v="2024"/>
    <s v="MOVIDA"/>
    <s v="MA"/>
    <s v="NORTE"/>
    <x v="1160"/>
    <x v="10"/>
    <s v="R$ 1.730,00"/>
    <s v=""/>
    <s v=""/>
    <s v=""/>
    <m/>
    <s v="16/11/2026"/>
    <s v="EM DIAS"/>
    <n v="1730"/>
    <b v="0"/>
    <s v="NOV"/>
    <n v="2026"/>
    <s v="ATIVO"/>
    <s v="15031"/>
    <n v="14001"/>
    <s v="FIBRASIL"/>
    <n v="0"/>
    <s v="-"/>
  </r>
  <r>
    <x v="1456"/>
    <s v="MOBI"/>
    <s v="LEVE"/>
    <n v="2024"/>
    <s v="MOVIDA"/>
    <s v="MA"/>
    <s v="NORTE"/>
    <x v="1215"/>
    <x v="74"/>
    <s v="R$ 1.730,00"/>
    <n v="1158.83"/>
    <n v="1334.6"/>
    <n v="760.2"/>
    <m/>
    <s v="16/11/2026"/>
    <s v="EM DIAS"/>
    <n v="1730"/>
    <b v="0"/>
    <s v="NOV"/>
    <n v="2026"/>
    <s v="ATIVO"/>
    <s v="11011"/>
    <n v="20001"/>
    <s v="VIVO"/>
    <n v="3253.63"/>
    <n v="1047.4000000000001"/>
  </r>
  <r>
    <x v="1457"/>
    <s v="MOBI"/>
    <s v="LEVE"/>
    <n v="2024"/>
    <s v="MOVIDA"/>
    <s v="MA"/>
    <s v="NORTE"/>
    <x v="1216"/>
    <x v="107"/>
    <s v="R$ 1.730,00"/>
    <n v="1332.8100000000002"/>
    <n v="1425.9299999999998"/>
    <n v="456.63"/>
    <m/>
    <s v="16/11/2026"/>
    <s v="EM DIAS"/>
    <n v="1730"/>
    <b v="0"/>
    <s v="NOV"/>
    <n v="2026"/>
    <s v="ATIVO"/>
    <s v="11011"/>
    <n v="20132"/>
    <s v="VIVO"/>
    <n v="3215.37"/>
    <n v="941.28"/>
  </r>
  <r>
    <x v="1458"/>
    <s v="MOBI"/>
    <s v="LEVE"/>
    <n v="2024"/>
    <s v="MOVIDA"/>
    <s v="MA"/>
    <s v="NORTE"/>
    <x v="1160"/>
    <x v="10"/>
    <s v="R$ 1.806,47"/>
    <s v=""/>
    <s v=""/>
    <s v=""/>
    <m/>
    <s v="28/10/2026"/>
    <s v="EM DIAS"/>
    <n v="1806.47"/>
    <b v="0"/>
    <s v="OUT"/>
    <n v="2026"/>
    <s v="ATIVO"/>
    <s v="15031"/>
    <n v="14001"/>
    <s v="FIBRASIL"/>
    <n v="0"/>
    <s v="-"/>
  </r>
  <r>
    <x v="1459"/>
    <s v="MOBI"/>
    <s v="LEVE"/>
    <n v="2024"/>
    <s v="MOVIDA"/>
    <s v="MA"/>
    <s v="NORTE"/>
    <x v="1217"/>
    <x v="74"/>
    <s v="R$ 1.730,00"/>
    <n v="1199.54"/>
    <n v="1158.57"/>
    <n v="578.89"/>
    <m/>
    <s v="16/11/2026"/>
    <s v="EM DIAS"/>
    <n v="1730"/>
    <b v="0"/>
    <s v="NOV"/>
    <n v="2026"/>
    <s v="ATIVO"/>
    <s v="11011"/>
    <n v="20003"/>
    <s v="VIVO"/>
    <n v="2936.9999999999995"/>
    <n v="868.73"/>
  </r>
  <r>
    <x v="1460"/>
    <s v="MOBI"/>
    <s v="LEVE"/>
    <n v="2024"/>
    <s v="MOVIDA"/>
    <s v="MA"/>
    <s v="NORTE"/>
    <x v="1218"/>
    <x v="74"/>
    <s v="R$ 1.808,37"/>
    <n v="1169.9000000000001"/>
    <n v="1329.91"/>
    <n v="609.65"/>
    <m/>
    <s v="28/10/2026"/>
    <s v="EM DIAS"/>
    <n v="1808.37"/>
    <b v="0"/>
    <s v="OUT"/>
    <n v="2026"/>
    <s v="ATIVO"/>
    <s v="11011"/>
    <n v="20001"/>
    <s v="VIVO"/>
    <n v="3109.4600000000005"/>
    <n v="969.78"/>
  </r>
  <r>
    <x v="1461"/>
    <s v="STRADA"/>
    <s v="UTILITARIO"/>
    <n v="2023"/>
    <s v="LOCALIZA"/>
    <s v="MA"/>
    <s v="NORTE"/>
    <x v="1219"/>
    <x v="60"/>
    <s v="R$ 2.214,09"/>
    <n v="1490.6499999999999"/>
    <n v="1394.95"/>
    <n v="577.97"/>
    <m/>
    <s v="11/12/2026"/>
    <s v="EM DIAS"/>
    <n v="2214.09"/>
    <b v="0"/>
    <s v="DEZ"/>
    <n v="2026"/>
    <s v="ATIVO"/>
    <s v="11021"/>
    <n v="20001"/>
    <s v="VIVO"/>
    <n v="3463.5699999999997"/>
    <n v="986.46"/>
  </r>
  <r>
    <x v="1462"/>
    <s v="STRADA"/>
    <s v="UTILITARIO"/>
    <n v="2024"/>
    <s v="LOCALIZA"/>
    <s v="MA"/>
    <s v="NORTE"/>
    <x v="1220"/>
    <x v="10"/>
    <s v="R$ 2.214,09"/>
    <n v="968.27"/>
    <n v="459.16"/>
    <n v="292.87"/>
    <m/>
    <s v="13/12/2026"/>
    <s v="EM DIAS"/>
    <n v="2214.09"/>
    <b v="0"/>
    <s v="DEZ"/>
    <n v="2026"/>
    <s v="PATIO"/>
    <s v="99628"/>
    <n v="20001"/>
    <s v="ADMINISTRATIVO"/>
    <n v="1720.3000000000002"/>
    <n v="376.01499999999999"/>
  </r>
  <r>
    <x v="1463"/>
    <s v="MOBI"/>
    <s v="LEVE"/>
    <n v="2024"/>
    <s v="MOVIDA"/>
    <s v="MA"/>
    <s v="NORTE"/>
    <x v="1221"/>
    <x v="74"/>
    <s v="R$ 1.806,47"/>
    <n v="1359.98"/>
    <n v="1408.0400000000002"/>
    <n v="679.99"/>
    <m/>
    <s v="28/10/2026"/>
    <s v="EM DIAS"/>
    <n v="1806.47"/>
    <b v="0"/>
    <s v="OUT"/>
    <n v="2026"/>
    <s v="ATIVO"/>
    <s v="11011"/>
    <n v="20001"/>
    <s v="VIVO"/>
    <n v="3448.01"/>
    <n v="1044.0150000000001"/>
  </r>
  <r>
    <x v="1464"/>
    <s v="MOBI"/>
    <s v="LEVE"/>
    <n v="2024"/>
    <s v="MOVIDA"/>
    <s v="MA"/>
    <s v="NORTE"/>
    <x v="176"/>
    <x v="10"/>
    <s v="R$ 1.730,00"/>
    <n v="1079.19"/>
    <n v="1346.05"/>
    <n v="430"/>
    <m/>
    <s v="16/11/2026"/>
    <s v="EM DIAS"/>
    <n v="1730"/>
    <b v="0"/>
    <s v="NOV"/>
    <n v="2026"/>
    <s v="SINISTRO"/>
    <s v="11011"/>
    <n v="20001"/>
    <s v="VIVO"/>
    <n v="2855.24"/>
    <n v="888.02499999999998"/>
  </r>
  <r>
    <x v="1465"/>
    <s v="MOBI"/>
    <s v="LEVE"/>
    <n v="2024"/>
    <s v="MOVIDA"/>
    <s v="MA"/>
    <s v="NORTE"/>
    <x v="1222"/>
    <x v="74"/>
    <s v="R$ 1.806,47"/>
    <n v="1199.8499999999999"/>
    <n v="280"/>
    <n v="776.37"/>
    <m/>
    <s v="28/10/2026"/>
    <s v="EM DIAS"/>
    <n v="1806.47"/>
    <b v="0"/>
    <s v="OUT"/>
    <n v="2026"/>
    <s v="ATIVO"/>
    <s v="11011"/>
    <n v="20001"/>
    <s v="VIVO"/>
    <n v="2256.2199999999998"/>
    <n v="528.18499999999995"/>
  </r>
  <r>
    <x v="1466"/>
    <s v="MOBI"/>
    <s v="LEVE"/>
    <n v="2025"/>
    <s v="LOCALIZA"/>
    <s v="PA"/>
    <s v="NORTE"/>
    <x v="1223"/>
    <x v="75"/>
    <s v="R$ 1.730,00"/>
    <n v="1160.6600000000001"/>
    <n v="1414.6"/>
    <n v="683.04"/>
    <m/>
    <s v="29/05/2027"/>
    <s v="EM DIAS"/>
    <n v="1832.6"/>
    <b v="0"/>
    <s v="MAI"/>
    <n v="2027"/>
    <s v="ATIVO"/>
    <s v="11011"/>
    <n v="24114"/>
    <s v="VIVO"/>
    <n v="3258.3"/>
    <n v="1048.82"/>
  </r>
  <r>
    <x v="1467"/>
    <s v="MOBI"/>
    <s v="LEVE"/>
    <n v="2025"/>
    <s v="LOCALIZA"/>
    <s v="MA"/>
    <s v="NORTE"/>
    <x v="176"/>
    <x v="10"/>
    <s v="R$ 1.823,00"/>
    <n v="476.14"/>
    <n v="0"/>
    <n v="0"/>
    <m/>
    <s v="16/07/2028"/>
    <s v="EM DIAS"/>
    <n v="1928.81"/>
    <b v="0"/>
    <s v="JUL"/>
    <n v="2028"/>
    <s v="SINISTRO"/>
    <s v="11011"/>
    <n v="20001"/>
    <s v="VIVO"/>
    <n v="476.14"/>
    <n v="0"/>
  </r>
  <r>
    <x v="1468"/>
    <s v="MOBI"/>
    <s v="LEVE"/>
    <n v="2024"/>
    <s v="MOVIDA"/>
    <s v="MA"/>
    <s v="NORTE"/>
    <x v="1224"/>
    <x v="74"/>
    <s v="R$ 1.806,47"/>
    <n v="519.94000000000005"/>
    <n v="1258.54"/>
    <n v="649.96"/>
    <m/>
    <s v="28/10/2026"/>
    <s v="EM DIAS"/>
    <n v="1806.47"/>
    <b v="0"/>
    <s v="OUT"/>
    <n v="2026"/>
    <s v="ATIVO"/>
    <s v="11011"/>
    <n v="20003"/>
    <s v="VIVO"/>
    <n v="2428.44"/>
    <n v="954.25"/>
  </r>
  <r>
    <x v="1469"/>
    <s v="MOBI"/>
    <s v="LEVE"/>
    <n v="2024"/>
    <s v="MOVIDA"/>
    <s v="MA"/>
    <s v="NORTE"/>
    <x v="1225"/>
    <x v="74"/>
    <s v="R$ 1.730,00"/>
    <n v="1233.77"/>
    <n v="817.12999999999988"/>
    <n v="597.7299999999999"/>
    <m/>
    <s v="16/11/2026"/>
    <s v="EM DIAS"/>
    <n v="1730"/>
    <b v="0"/>
    <s v="NOV"/>
    <n v="2026"/>
    <s v="ATIVO"/>
    <s v="11011"/>
    <n v="20001"/>
    <s v="VIVO"/>
    <n v="2648.6299999999997"/>
    <n v="707.42999999999984"/>
  </r>
  <r>
    <x v="1470"/>
    <s v="MOBI"/>
    <s v="LEVE"/>
    <n v="2024"/>
    <s v="MOVIDA"/>
    <s v="MA"/>
    <s v="NORTE"/>
    <x v="1226"/>
    <x v="74"/>
    <s v="R$ 1.730,00"/>
    <n v="1156.6199999999999"/>
    <n v="1306.2199999999998"/>
    <n v="688.9"/>
    <m/>
    <s v="16/11/2026"/>
    <s v="EM DIAS"/>
    <n v="1730"/>
    <b v="0"/>
    <s v="NOV"/>
    <n v="2026"/>
    <s v="ATIVO"/>
    <s v="11011"/>
    <n v="20001"/>
    <s v="VIVO"/>
    <n v="3151.74"/>
    <n v="997.56"/>
  </r>
  <r>
    <x v="1471"/>
    <s v="MOBI"/>
    <s v="LEVE"/>
    <n v="2024"/>
    <s v="MOVIDA"/>
    <s v="MA"/>
    <s v="NORTE"/>
    <x v="1227"/>
    <x v="74"/>
    <s v="R$ 1.806,47"/>
    <n v="869.96"/>
    <n v="1189.4000000000001"/>
    <n v="540"/>
    <m/>
    <s v="28/10/2026"/>
    <s v="EM DIAS"/>
    <n v="1806.47"/>
    <b v="0"/>
    <s v="OUT"/>
    <n v="2026"/>
    <s v="ATIVO"/>
    <s v="11011"/>
    <n v="20004"/>
    <s v="VIVO"/>
    <n v="2599.36"/>
    <n v="864.7"/>
  </r>
  <r>
    <x v="1472"/>
    <s v="MOBI"/>
    <s v="LEVE"/>
    <n v="2024"/>
    <s v="MOVIDA"/>
    <s v="MA"/>
    <s v="NORTE"/>
    <x v="1228"/>
    <x v="74"/>
    <s v="R$ 1.806,47"/>
    <n v="1070"/>
    <n v="1239.55"/>
    <n v="100"/>
    <m/>
    <s v="28/10/2026"/>
    <s v="EM DIAS"/>
    <n v="1806.47"/>
    <b v="0"/>
    <s v="OUT"/>
    <n v="2026"/>
    <s v="ATIVO"/>
    <s v="11011"/>
    <n v="20004"/>
    <s v="VIVO"/>
    <n v="2409.5500000000002"/>
    <n v="669.77499999999998"/>
  </r>
  <r>
    <x v="1473"/>
    <s v="MOBI"/>
    <s v="LEVE"/>
    <n v="2025"/>
    <s v="LOCALIZA"/>
    <s v="MA"/>
    <s v="NORTE"/>
    <x v="1229"/>
    <x v="74"/>
    <s v="R$ 1.823,00"/>
    <n v="1155.45"/>
    <n v="1275.1200000000001"/>
    <n v="786.89"/>
    <m/>
    <s v="16/07/2028"/>
    <s v="EM DIAS"/>
    <n v="1928.81"/>
    <b v="0"/>
    <s v="JUL"/>
    <n v="2028"/>
    <s v="ATIVO"/>
    <s v="11011"/>
    <n v="20001"/>
    <s v="VIVO"/>
    <n v="3217.46"/>
    <n v="1031.0050000000001"/>
  </r>
  <r>
    <x v="1474"/>
    <s v="STRADA"/>
    <s v="UTILITARIO"/>
    <n v="2024"/>
    <s v="LOCALIZA"/>
    <s v="AM"/>
    <s v="NORTE"/>
    <x v="1230"/>
    <x v="52"/>
    <s v="R$ 2.559,17"/>
    <n v="1447.34"/>
    <n v="1707.17"/>
    <n v="669.28"/>
    <m/>
    <s v="22/08/2027"/>
    <s v="EM DIAS"/>
    <n v="2559.17"/>
    <b v="0"/>
    <s v="AGO"/>
    <n v="2027"/>
    <s v="ATIVO"/>
    <s v="14021"/>
    <n v="14001"/>
    <s v="I-SYSTEMS"/>
    <n v="3823.79"/>
    <n v="1188.2249999999999"/>
  </r>
  <r>
    <x v="1475"/>
    <s v="MOBI"/>
    <s v="LEVE"/>
    <n v="2024"/>
    <s v="MOVIDA"/>
    <s v="TO"/>
    <s v="NORTE"/>
    <x v="1231"/>
    <x v="21"/>
    <s v="R$ 1.806,47"/>
    <n v="770"/>
    <n v="1369.94"/>
    <n v="699.96"/>
    <m/>
    <s v="28/10/2026"/>
    <s v="EM DIAS"/>
    <n v="1806.47"/>
    <b v="0"/>
    <s v="OUT"/>
    <n v="2026"/>
    <s v="ATIVO"/>
    <s v="11011"/>
    <n v="37133"/>
    <s v="VIVO"/>
    <n v="2839.9"/>
    <n v="1034.95"/>
  </r>
  <r>
    <x v="1476"/>
    <s v="MOBI"/>
    <s v="LEVE"/>
    <n v="2024"/>
    <s v="MOVIDA"/>
    <s v="MA"/>
    <s v="NORTE"/>
    <x v="176"/>
    <x v="10"/>
    <s v="R$ 1.806,47"/>
    <n v="1076.5"/>
    <n v="1319.35"/>
    <n v="79.42"/>
    <m/>
    <s v="28/10/2026"/>
    <s v="EM DIAS"/>
    <n v="1806.47"/>
    <b v="0"/>
    <s v="OUT"/>
    <n v="2026"/>
    <s v="PATIO"/>
    <s v="11011"/>
    <n v="20001"/>
    <s v="VIVO"/>
    <n v="2475.27"/>
    <n v="699.38499999999999"/>
  </r>
  <r>
    <x v="1477"/>
    <s v="MOBI"/>
    <s v="LEVE"/>
    <n v="2025"/>
    <s v="LOCALIZA"/>
    <s v="MA"/>
    <s v="NORTE"/>
    <x v="1232"/>
    <x v="74"/>
    <s v="R$ 1.823,00"/>
    <n v="1413.76"/>
    <n v="1537.05"/>
    <n v="648.16000000000008"/>
    <m/>
    <s v="17/07/2028"/>
    <s v="EM DIAS"/>
    <n v="1928.81"/>
    <b v="0"/>
    <s v="JUL"/>
    <n v="2028"/>
    <s v="ATIVO"/>
    <s v="11011"/>
    <n v="20001"/>
    <s v="VIVO"/>
    <n v="3598.9700000000003"/>
    <n v="1092.605"/>
  </r>
  <r>
    <x v="1478"/>
    <s v="STRADA"/>
    <s v="UTILITARIO"/>
    <n v="2024"/>
    <s v="LOCALIZA"/>
    <s v="MA"/>
    <s v="NORTE"/>
    <x v="1160"/>
    <x v="10"/>
    <s v="R$ 2.214,09"/>
    <s v=""/>
    <s v=""/>
    <s v=""/>
    <m/>
    <s v="11/12/2026"/>
    <s v="EM DIAS"/>
    <n v="2214.09"/>
    <b v="0"/>
    <s v="DEZ"/>
    <n v="2026"/>
    <s v="ATIVO"/>
    <s v="15031"/>
    <n v="14001"/>
    <s v="FIBRASIL"/>
    <n v="0"/>
    <s v="-"/>
  </r>
  <r>
    <x v="1479"/>
    <s v="MOBI"/>
    <s v="LEVE"/>
    <n v="2023"/>
    <s v="MOVIDA"/>
    <s v="MA"/>
    <s v="NORTE"/>
    <x v="1233"/>
    <x v="74"/>
    <s v="R$ 1.730,00"/>
    <n v="1053.79"/>
    <n v="1384.33"/>
    <n v="486.44"/>
    <m/>
    <s v="16/11/2026"/>
    <s v="EM DIAS"/>
    <n v="1730"/>
    <b v="0"/>
    <s v="NOV"/>
    <n v="2026"/>
    <s v="ATIVO"/>
    <s v="11011"/>
    <n v="20001"/>
    <s v="VIVO"/>
    <n v="2924.56"/>
    <n v="935.38499999999999"/>
  </r>
  <r>
    <x v="1480"/>
    <s v="MOBI"/>
    <s v="LEVE"/>
    <n v="2024"/>
    <s v="MOVIDA"/>
    <s v="MA"/>
    <s v="NORTE"/>
    <x v="1234"/>
    <x v="74"/>
    <s v="R$ 1.730,00"/>
    <n v="935.07"/>
    <n v="926.3"/>
    <n v="455.05"/>
    <m/>
    <s v="16/11/2026"/>
    <s v="EM DIAS"/>
    <n v="1730"/>
    <b v="0"/>
    <s v="NOV"/>
    <n v="2026"/>
    <s v="ATIVO"/>
    <s v="11011"/>
    <n v="20005"/>
    <s v="VIVO"/>
    <n v="2316.42"/>
    <n v="690.67499999999995"/>
  </r>
  <r>
    <x v="1481"/>
    <s v="MOBI"/>
    <s v="LEVE"/>
    <n v="2024"/>
    <s v="MOVIDA"/>
    <s v="MA"/>
    <s v="NORTE"/>
    <x v="1235"/>
    <x v="74"/>
    <s v="R$ 1.730,00"/>
    <n v="1534.87"/>
    <n v="1553.1399999999999"/>
    <n v="657.14"/>
    <m/>
    <s v="16/11/2026"/>
    <s v="EM DIAS"/>
    <n v="1730"/>
    <b v="0"/>
    <s v="NOV"/>
    <n v="2026"/>
    <s v="ATIVO"/>
    <s v="11011"/>
    <n v="20001"/>
    <s v="VIVO"/>
    <n v="3745.1499999999996"/>
    <n v="1105.1399999999999"/>
  </r>
  <r>
    <x v="1482"/>
    <s v="MOBI"/>
    <s v="LEVE"/>
    <n v="2024"/>
    <s v="MOVIDA"/>
    <s v="MA"/>
    <s v="NORTE"/>
    <x v="1236"/>
    <x v="74"/>
    <s v="R$ 1.730,00"/>
    <n v="559.96"/>
    <n v="1405.68"/>
    <n v="377.21"/>
    <m/>
    <s v="16/11/2026"/>
    <s v="EM DIAS"/>
    <n v="1730"/>
    <b v="0"/>
    <s v="NOV"/>
    <n v="2026"/>
    <s v="ATIVO"/>
    <s v="11011"/>
    <n v="20001"/>
    <s v="VIVO"/>
    <n v="2342.85"/>
    <n v="891.44500000000005"/>
  </r>
  <r>
    <x v="1483"/>
    <s v="MOBI"/>
    <s v="LEVE"/>
    <n v="2025"/>
    <s v="LOCALIZA"/>
    <s v="MA"/>
    <s v="NORTE"/>
    <x v="1237"/>
    <x v="74"/>
    <s v="R$ 1.823,00"/>
    <n v="1277.77"/>
    <n v="1066.6199999999999"/>
    <n v="679.79"/>
    <m/>
    <s v="17/07/2028"/>
    <s v="EM DIAS"/>
    <n v="1928.81"/>
    <b v="0"/>
    <s v="JUL"/>
    <n v="2028"/>
    <s v="ATIVO"/>
    <s v="11011"/>
    <n v="20001"/>
    <s v="VIVO"/>
    <n v="3024.18"/>
    <n v="873.20499999999993"/>
  </r>
  <r>
    <x v="1484"/>
    <s v="MOBI"/>
    <s v="LEVE"/>
    <n v="2024"/>
    <s v="MOVIDA"/>
    <s v="MA"/>
    <s v="NORTE"/>
    <x v="1238"/>
    <x v="74"/>
    <s v="R$ 1.806,47"/>
    <n v="916.71"/>
    <n v="465.43000000000006"/>
    <n v="617.72"/>
    <m/>
    <s v="28/10/2026"/>
    <s v="EM DIAS"/>
    <n v="1806.47"/>
    <b v="0"/>
    <s v="OUT"/>
    <n v="2026"/>
    <s v="ATIVO"/>
    <s v="11011"/>
    <n v="20005"/>
    <s v="VIVO"/>
    <n v="1999.8600000000001"/>
    <n v="541.57500000000005"/>
  </r>
  <r>
    <x v="1485"/>
    <s v="MOBI"/>
    <s v="LEVE"/>
    <n v="2024"/>
    <s v="MOVIDA"/>
    <s v="MA"/>
    <s v="NORTE"/>
    <x v="176"/>
    <x v="10"/>
    <s v="R$ 1.806,47"/>
    <n v="659.93000000000006"/>
    <n v="901.66"/>
    <n v="0"/>
    <m/>
    <s v="28/10/2026"/>
    <s v="EM DIAS"/>
    <n v="1806.47"/>
    <b v="0"/>
    <s v="OUT"/>
    <n v="2026"/>
    <s v="PATIO"/>
    <s v="11011"/>
    <n v="20001"/>
    <s v="VIVO"/>
    <n v="1561.5900000000001"/>
    <n v="450.83"/>
  </r>
  <r>
    <x v="1486"/>
    <s v="MOBI"/>
    <s v="LEVE"/>
    <n v="2024"/>
    <s v="MOVIDA"/>
    <s v="TO"/>
    <s v="NORTE"/>
    <x v="1239"/>
    <x v="21"/>
    <s v="R$ 1.808,37"/>
    <n v="1121.24"/>
    <n v="899.59"/>
    <n v="619.98"/>
    <m/>
    <s v="28/10/2026"/>
    <s v="EM DIAS"/>
    <n v="1808.37"/>
    <b v="0"/>
    <s v="OUT"/>
    <n v="2026"/>
    <s v="ATIVO"/>
    <s v="11011"/>
    <n v="37133"/>
    <s v="VIVO"/>
    <n v="2640.81"/>
    <n v="759.78500000000008"/>
  </r>
  <r>
    <x v="1487"/>
    <s v="MOBI"/>
    <s v="LEVE"/>
    <n v="2024"/>
    <s v="MOVIDA"/>
    <s v="AM"/>
    <s v="NORTE"/>
    <x v="1240"/>
    <x v="21"/>
    <s v="R$ 1.820,47"/>
    <n v="769.58999999999992"/>
    <n v="1107.92"/>
    <n v="641"/>
    <m/>
    <s v="17/07/2027"/>
    <s v="EM DIAS"/>
    <n v="1730"/>
    <b v="0"/>
    <s v="JUL"/>
    <n v="2027"/>
    <s v="ATIVO"/>
    <s v="11011"/>
    <n v="14001"/>
    <s v="VIVO"/>
    <n v="2518.5100000000002"/>
    <n v="874.46"/>
  </r>
  <r>
    <x v="1488"/>
    <s v="MOBI"/>
    <s v="LEVE"/>
    <n v="2024"/>
    <s v="MOVIDA"/>
    <s v="MA"/>
    <s v="NORTE"/>
    <x v="1241"/>
    <x v="74"/>
    <s v="R$ 1.730,00"/>
    <n v="1436.96"/>
    <n v="1658.54"/>
    <n v="779.31999999999994"/>
    <m/>
    <s v="16/11/2026"/>
    <s v="EM DIAS"/>
    <n v="1730"/>
    <b v="0"/>
    <s v="NOV"/>
    <n v="2026"/>
    <s v="ATIVO"/>
    <s v="11011"/>
    <n v="20001"/>
    <s v="VIVO"/>
    <n v="3874.8199999999997"/>
    <n v="1218.9299999999998"/>
  </r>
  <r>
    <x v="1489"/>
    <s v="MOBI"/>
    <s v="LEVE"/>
    <n v="2024"/>
    <s v="MOVIDA"/>
    <s v="MA"/>
    <s v="NORTE"/>
    <x v="1242"/>
    <x v="74"/>
    <s v="R$ 1.806,47"/>
    <n v="1158.99"/>
    <n v="1235.1399999999999"/>
    <n v="564.86"/>
    <m/>
    <s v="28/10/2026"/>
    <s v="EM DIAS"/>
    <n v="1806.47"/>
    <b v="0"/>
    <s v="OUT"/>
    <n v="2026"/>
    <s v="ATIVO"/>
    <s v="11011"/>
    <n v="20002"/>
    <s v="VIVO"/>
    <n v="2958.9900000000002"/>
    <n v="900"/>
  </r>
  <r>
    <x v="1490"/>
    <s v="MOBI"/>
    <s v="LEVE"/>
    <n v="2024"/>
    <s v="MOVIDA"/>
    <s v="MA"/>
    <s v="NORTE"/>
    <x v="1243"/>
    <x v="75"/>
    <s v="R$ 1.806,47"/>
    <n v="1297.69"/>
    <n v="1406.77"/>
    <n v="656.58"/>
    <m/>
    <s v="28/10/2026"/>
    <s v="EM DIAS"/>
    <n v="1806.47"/>
    <b v="0"/>
    <s v="OUT"/>
    <n v="2026"/>
    <s v="ATIVO"/>
    <s v="11011"/>
    <n v="20001"/>
    <s v="VIVO"/>
    <n v="3361.04"/>
    <n v="1031.675"/>
  </r>
  <r>
    <x v="1491"/>
    <s v="MOBI"/>
    <s v="LEVE"/>
    <n v="2024"/>
    <s v="MOVIDA"/>
    <s v="MA"/>
    <s v="NORTE"/>
    <x v="1244"/>
    <x v="74"/>
    <s v="R$ 1.730,00"/>
    <n v="1138.6300000000001"/>
    <n v="1336.37"/>
    <n v="679.56999999999994"/>
    <m/>
    <s v="16/11/2026"/>
    <s v="EM DIAS"/>
    <n v="1730"/>
    <b v="0"/>
    <s v="NOV"/>
    <n v="2026"/>
    <s v="ATIVO"/>
    <s v="11011"/>
    <n v="20001"/>
    <s v="VIVO"/>
    <n v="3154.5699999999997"/>
    <n v="1007.9699999999999"/>
  </r>
  <r>
    <x v="1492"/>
    <s v="FIORINO"/>
    <s v="UTILITARIO"/>
    <n v="2025"/>
    <s v="LOCALIZA"/>
    <s v="SC"/>
    <s v="SUL"/>
    <x v="1245"/>
    <x v="1"/>
    <s v="R$ 2.550,00"/>
    <n v="3131.84"/>
    <n v="2164.7600000000002"/>
    <n v="0"/>
    <m/>
    <s v="15/08/2028"/>
    <s v="EM DIAS"/>
    <n v="2692.09"/>
    <b v="0"/>
    <s v="AGO"/>
    <n v="2028"/>
    <s v="MANUTENÇÃO"/>
    <s v="12081"/>
    <n v="34153"/>
    <s v="TIM MOVEL"/>
    <n v="5296.6"/>
    <n v="1082.3800000000001"/>
  </r>
  <r>
    <x v="1493"/>
    <s v="FIORINO"/>
    <s v="UTILITARIO"/>
    <n v="2025"/>
    <s v="LOCALIZA"/>
    <s v="GO"/>
    <s v="CENTRO OESTE"/>
    <x v="1246"/>
    <x v="61"/>
    <s v="R$ 2.400,00"/>
    <n v="4271.2800000000007"/>
    <n v="3275.2700000000004"/>
    <n v="1861.03"/>
    <m/>
    <s v="04/07/2028"/>
    <s v="EM DIAS"/>
    <n v="2548.9499999999998"/>
    <b v="0"/>
    <s v="JUL"/>
    <n v="2028"/>
    <s v="ATIVO"/>
    <s v="11021"/>
    <n v="19140"/>
    <s v="VIVO"/>
    <n v="9407.5800000000017"/>
    <n v="2568.15"/>
  </r>
  <r>
    <x v="1494"/>
    <s v="HB20"/>
    <s v="LEVE"/>
    <n v="2017"/>
    <s v="PARTICULAR"/>
    <s v="GO"/>
    <s v="CENTRO OESTE"/>
    <x v="1247"/>
    <x v="108"/>
    <s v="R$ 2.000,00"/>
    <n v="726.77"/>
    <n v="650"/>
    <n v="500"/>
    <m/>
    <s v="01/01/2030"/>
    <s v="EM DIAS"/>
    <n v="2000"/>
    <b v="0"/>
    <s v="JAN"/>
    <n v="2030"/>
    <s v="ATIVO"/>
    <s v="11015"/>
    <n v="19125"/>
    <s v="VIVO"/>
    <n v="1876.77"/>
    <n v="575"/>
  </r>
  <r>
    <x v="1495"/>
    <s v="PRISMA"/>
    <s v="LEVE"/>
    <n v="2019"/>
    <s v="PARTICULAR"/>
    <s v="GO"/>
    <s v="CENTRO OESTE"/>
    <x v="1248"/>
    <x v="21"/>
    <s v="R$ 1.553,56"/>
    <n v="1079.9100000000001"/>
    <n v="1389.71"/>
    <n v="1079.95"/>
    <m/>
    <s v="01/01/2030"/>
    <s v="EM DIAS"/>
    <n v="1553.56"/>
    <b v="0"/>
    <s v="JAN"/>
    <n v="2030"/>
    <s v="ATIVO"/>
    <s v="11011"/>
    <n v="19121"/>
    <s v="VIVO"/>
    <n v="3549.5699999999997"/>
    <n v="1234.83"/>
  </r>
  <r>
    <x v="1496"/>
    <s v="POLO"/>
    <s v="LEVE"/>
    <n v="2020"/>
    <s v="PARTICULAR"/>
    <s v="GO"/>
    <s v="CENTRO OESTE"/>
    <x v="1249"/>
    <x v="21"/>
    <s v="R$ 1.553,56"/>
    <n v="1080"/>
    <n v="1250"/>
    <n v="560"/>
    <m/>
    <s v="01/01/2030"/>
    <s v="EM DIAS"/>
    <n v="1553.56"/>
    <b v="0"/>
    <s v="JAN"/>
    <n v="2030"/>
    <s v="ATIVO"/>
    <s v="11011"/>
    <n v="19194"/>
    <s v="VIVO"/>
    <n v="2890"/>
    <n v="905"/>
  </r>
  <r>
    <x v="1497"/>
    <s v="MOBI"/>
    <s v="LEVE"/>
    <n v="2025"/>
    <s v="MOVIDA"/>
    <s v="GO"/>
    <s v="CENTRO OESTE"/>
    <x v="1250"/>
    <x v="21"/>
    <s v="R$ 1.822,55"/>
    <n v="1110"/>
    <n v="1250"/>
    <n v="560"/>
    <m/>
    <s v="21/06/2027"/>
    <s v="EM DIAS"/>
    <n v="1730"/>
    <b v="0"/>
    <s v="JUN"/>
    <n v="2027"/>
    <s v="ATIVO"/>
    <s v="11011"/>
    <n v="19019"/>
    <s v="VIVO"/>
    <n v="2920"/>
    <n v="905"/>
  </r>
  <r>
    <x v="1498"/>
    <s v="FIORINO"/>
    <s v="UTILITARIO"/>
    <n v="2025"/>
    <s v="LOCALIZA"/>
    <s v="GO"/>
    <s v="CENTRO OESTE"/>
    <x v="1251"/>
    <x v="54"/>
    <s v="R$ 2.500,00"/>
    <n v="557.18000000000006"/>
    <n v="648.17000000000007"/>
    <n v="1025.67"/>
    <m/>
    <s v="01/08/2028"/>
    <s v="EM DIAS"/>
    <n v="2632.99"/>
    <b v="0"/>
    <s v="AGO"/>
    <n v="2028"/>
    <s v="ATIVO"/>
    <s v="99568"/>
    <n v="19019"/>
    <s v="ADMINISTRATIVO"/>
    <n v="2231.0200000000004"/>
    <n v="836.92000000000007"/>
  </r>
  <r>
    <x v="1499"/>
    <s v="MOBI"/>
    <s v="LEVE"/>
    <n v="2025"/>
    <s v="LOCALIZA"/>
    <s v="MS"/>
    <s v="CENTRO OESTE"/>
    <x v="1252"/>
    <x v="21"/>
    <s v="R$ 1.730,00"/>
    <n v="1520.4699999999998"/>
    <n v="1230"/>
    <n v="440"/>
    <m/>
    <s v="22/07/2028"/>
    <s v="EM DIAS"/>
    <n v="1837.37"/>
    <b v="0"/>
    <s v="JUL"/>
    <n v="2028"/>
    <s v="ATIVO"/>
    <s v="11011"/>
    <n v="22020"/>
    <s v="VIVO"/>
    <n v="3190.47"/>
    <n v="835"/>
  </r>
  <r>
    <x v="1500"/>
    <s v="FIORINO"/>
    <s v="UTILITARIO"/>
    <n v="2025"/>
    <s v="LOCALIZA"/>
    <s v="DF"/>
    <s v="CENTRO OESTE"/>
    <x v="1253"/>
    <x v="60"/>
    <s v="R$ 2.400,00"/>
    <n v="2799.51"/>
    <n v="3727.95"/>
    <n v="2816.61"/>
    <m/>
    <s v="11/07/2028"/>
    <s v="EM DIAS"/>
    <n v="2548.9499999999998"/>
    <b v="0"/>
    <s v="JUL"/>
    <n v="2028"/>
    <s v="ATIVO"/>
    <s v="11031"/>
    <n v="17001"/>
    <s v="VIVO"/>
    <n v="9344.07"/>
    <n v="3272.2799999999997"/>
  </r>
  <r>
    <x v="1501"/>
    <s v="FIORINO"/>
    <s v="UTILITARIO"/>
    <n v="2025"/>
    <s v="LOCALIZA"/>
    <s v="DF"/>
    <s v="CENTRO OESTE"/>
    <x v="1254"/>
    <x v="60"/>
    <s v="R$ 2.400,00"/>
    <n v="1560"/>
    <n v="2424.12"/>
    <n v="1050"/>
    <m/>
    <s v="11/07/2028"/>
    <s v="EM DIAS"/>
    <n v="2548.9499999999998"/>
    <b v="0"/>
    <s v="JUL"/>
    <n v="2028"/>
    <s v="ATIVO"/>
    <s v="11021"/>
    <n v="17001"/>
    <s v="VIVO"/>
    <n v="5034.12"/>
    <n v="1737.06"/>
  </r>
  <r>
    <x v="1502"/>
    <s v="CRUZE"/>
    <s v="LEVE"/>
    <n v="2017"/>
    <s v="PARTICULAR"/>
    <s v="GO"/>
    <s v="CENTRO OESTE"/>
    <x v="1255"/>
    <x v="19"/>
    <s v="R$ 1.553,56"/>
    <n v="230"/>
    <n v="990"/>
    <n v="598.18000000000006"/>
    <m/>
    <s v="01/01/2030"/>
    <s v="EM DIAS"/>
    <n v="1553.56"/>
    <b v="0"/>
    <s v="JAN"/>
    <n v="2030"/>
    <s v="ATIVO"/>
    <s v="11015"/>
    <n v="19019"/>
    <s v="VIVO"/>
    <n v="1818.18"/>
    <n v="794.09"/>
  </r>
  <r>
    <x v="1503"/>
    <s v="ONIX"/>
    <s v="LEVE"/>
    <n v="2024"/>
    <s v="PARTICULAR"/>
    <s v="GO"/>
    <s v="CENTRO OESTE"/>
    <x v="1256"/>
    <x v="104"/>
    <s v="R$ 2.000,00"/>
    <n v="2597.0400000000004"/>
    <n v="2156.86"/>
    <n v="977.28"/>
    <m/>
    <s v="01/01/2030"/>
    <s v="EM DIAS"/>
    <n v="2000"/>
    <b v="0"/>
    <s v="JAN"/>
    <n v="2030"/>
    <s v="ATIVO"/>
    <s v="99528"/>
    <n v="19093"/>
    <s v="ADMINISTRATIVO"/>
    <n v="5731.18"/>
    <n v="1567.0700000000002"/>
  </r>
  <r>
    <x v="1504"/>
    <s v="MOBI"/>
    <s v="LEVE"/>
    <n v="2025"/>
    <s v="LOCALIZA"/>
    <s v="MS"/>
    <s v="CENTRO OESTE"/>
    <x v="78"/>
    <x v="10"/>
    <s v="R$ 1.730,00"/>
    <n v="543.4"/>
    <n v="0"/>
    <n v="0"/>
    <m/>
    <s v="13/06/2028"/>
    <s v="EM DIAS"/>
    <n v="1832.6"/>
    <b v="0"/>
    <s v="JUN"/>
    <n v="2028"/>
    <s v="MANUTENÇÃO"/>
    <s v="99628"/>
    <n v="22020"/>
    <s v="ADMINISTRATIVO"/>
    <n v="543.4"/>
    <n v="0"/>
  </r>
  <r>
    <x v="1505"/>
    <s v="MOBI"/>
    <s v="LEVE"/>
    <n v="2025"/>
    <s v="MOVIDA"/>
    <s v="GO"/>
    <s v="CENTRO OESTE"/>
    <x v="1257"/>
    <x v="21"/>
    <s v="R$ 1.822,55"/>
    <n v="1090"/>
    <n v="1150"/>
    <n v="100"/>
    <m/>
    <s v="21/06/2027"/>
    <s v="EM DIAS"/>
    <n v="1730"/>
    <b v="0"/>
    <s v="JUN"/>
    <n v="2027"/>
    <s v="ATIVO"/>
    <s v="11011"/>
    <n v="19019"/>
    <s v="VIVO"/>
    <n v="2340"/>
    <n v="625"/>
  </r>
  <r>
    <x v="1506"/>
    <s v="MOBI"/>
    <s v="LEVE"/>
    <n v="2025"/>
    <s v="LOCALIZA"/>
    <s v="GO"/>
    <s v="CENTRO OESTE"/>
    <x v="1258"/>
    <x v="85"/>
    <s v="R$ 1.730,00"/>
    <n v="903"/>
    <n v="300"/>
    <n v="620"/>
    <m/>
    <s v="13/06/2028"/>
    <s v="EM DIAS"/>
    <n v="1832.6"/>
    <b v="0"/>
    <s v="JUN"/>
    <n v="2028"/>
    <s v="ATIVO"/>
    <s v="99138"/>
    <n v="19019"/>
    <s v="ADMINISTRATIVO"/>
    <n v="1823"/>
    <n v="460"/>
  </r>
  <r>
    <x v="1507"/>
    <s v="MOBI"/>
    <s v="LEVE"/>
    <n v="2025"/>
    <s v="LOCALIZA"/>
    <s v="GO"/>
    <s v="CENTRO OESTE"/>
    <x v="1259"/>
    <x v="21"/>
    <s v="R$ 1.730,00"/>
    <n v="1450"/>
    <n v="1470"/>
    <n v="799.72"/>
    <m/>
    <s v="17/06/2028"/>
    <s v="EM DIAS"/>
    <n v="1832.6"/>
    <b v="0"/>
    <s v="JUN"/>
    <n v="2028"/>
    <s v="ATIVO"/>
    <s v="11011"/>
    <n v="19093"/>
    <s v="VIVO"/>
    <n v="3719.7200000000003"/>
    <n v="1134.8600000000001"/>
  </r>
  <r>
    <x v="1508"/>
    <s v="MOBI"/>
    <s v="LEVE"/>
    <n v="2025"/>
    <s v="LOCALIZA"/>
    <s v="GO"/>
    <s v="CENTRO OESTE"/>
    <x v="1260"/>
    <x v="21"/>
    <s v="R$ 1.730,00"/>
    <n v="1190"/>
    <n v="1066.69"/>
    <n v="625.08000000000004"/>
    <m/>
    <s v="18/06/2028"/>
    <s v="EM DIAS"/>
    <n v="1825.68"/>
    <b v="0"/>
    <s v="JUN"/>
    <n v="2028"/>
    <s v="ATIVO"/>
    <s v="11011"/>
    <n v="19019"/>
    <s v="VIVO"/>
    <n v="2881.77"/>
    <n v="845.88499999999999"/>
  </r>
  <r>
    <x v="1509"/>
    <s v="MOBI"/>
    <s v="LEVE"/>
    <n v="2025"/>
    <s v="LOCALIZA"/>
    <s v="MS"/>
    <s v="CENTRO OESTE"/>
    <x v="1261"/>
    <x v="21"/>
    <s v="R$ 1.730,00"/>
    <n v="1150"/>
    <n v="1680"/>
    <n v="779.86"/>
    <m/>
    <s v="19/06/2028"/>
    <s v="EM DIAS"/>
    <n v="1825.68"/>
    <b v="0"/>
    <s v="JUN"/>
    <n v="2028"/>
    <s v="ATIVO"/>
    <s v="11011"/>
    <n v="22020"/>
    <s v="VIVO"/>
    <n v="3609.86"/>
    <n v="1229.93"/>
  </r>
  <r>
    <x v="1510"/>
    <s v="MOBI"/>
    <s v="LEVE"/>
    <n v="2025"/>
    <s v="MOVIDA"/>
    <s v="MS"/>
    <s v="CENTRO OESTE"/>
    <x v="1262"/>
    <x v="21"/>
    <s v="R$ 1.820,47"/>
    <n v="917.56999999999994"/>
    <n v="1533.2500000000005"/>
    <n v="425.12"/>
    <m/>
    <s v="03/07/2027"/>
    <s v="EM DIAS"/>
    <n v="1730"/>
    <b v="0"/>
    <s v="JUL"/>
    <n v="2027"/>
    <s v="ATIVO"/>
    <s v="11011"/>
    <n v="22020"/>
    <s v="VIVO"/>
    <n v="2875.9400000000005"/>
    <n v="979.18500000000017"/>
  </r>
  <r>
    <x v="1511"/>
    <s v="MOBI"/>
    <s v="LEVE"/>
    <n v="2025"/>
    <s v="LOCALIZA"/>
    <s v="GO"/>
    <s v="CENTRO OESTE"/>
    <x v="1263"/>
    <x v="21"/>
    <s v="R$ 1.730,00"/>
    <n v="1420"/>
    <n v="1382.75"/>
    <n v="573.81999999999994"/>
    <m/>
    <s v="19/06/2028"/>
    <s v="EM DIAS"/>
    <n v="1825.68"/>
    <b v="0"/>
    <s v="JUN"/>
    <n v="2028"/>
    <s v="ATIVO"/>
    <s v="11011"/>
    <n v="19019"/>
    <s v="VIVO"/>
    <n v="3376.5699999999997"/>
    <n v="978.28499999999997"/>
  </r>
  <r>
    <x v="1512"/>
    <s v="MOBI"/>
    <s v="LEVE"/>
    <n v="2025"/>
    <s v="LOCALIZA"/>
    <s v="MS"/>
    <s v="CENTRO OESTE"/>
    <x v="1264"/>
    <x v="19"/>
    <s v="R$ 1.730,00"/>
    <n v="780"/>
    <n v="850"/>
    <n v="300"/>
    <m/>
    <s v="19/06/2028"/>
    <s v="EM DIAS"/>
    <n v="1825.68"/>
    <b v="0"/>
    <s v="JUN"/>
    <n v="2028"/>
    <s v="ATIVO"/>
    <s v="11015"/>
    <n v="22020"/>
    <s v="VIVO"/>
    <n v="1930"/>
    <n v="575"/>
  </r>
  <r>
    <x v="1513"/>
    <s v="MOBI"/>
    <s v="LEVE"/>
    <n v="2023"/>
    <s v="LOCALIZA"/>
    <s v="ES"/>
    <s v="SUDESTE"/>
    <x v="507"/>
    <x v="10"/>
    <s v="R$ 1.904,54"/>
    <n v="999.99"/>
    <n v="1248.77"/>
    <n v="450"/>
    <m/>
    <s v="25/05/2026"/>
    <s v="ATENÇÃO"/>
    <n v="1904.54"/>
    <b v="0"/>
    <s v="MAI"/>
    <n v="2026"/>
    <s v="MANUTENÇÃO"/>
    <s v="11011"/>
    <n v="18001"/>
    <s v="VIVO"/>
    <n v="2698.76"/>
    <n v="849.38499999999999"/>
  </r>
  <r>
    <x v="1514"/>
    <s v="MOBI"/>
    <s v="LEVE"/>
    <n v="2024"/>
    <s v="LOCALIZA"/>
    <s v="ES"/>
    <s v="SUDESTE"/>
    <x v="1265"/>
    <x v="21"/>
    <s v="R$ 1.808,86"/>
    <n v="1459.44"/>
    <n v="1608.95"/>
    <n v="829.95"/>
    <m/>
    <s v="05/01/2027"/>
    <s v="EM DIAS"/>
    <n v="1808.86"/>
    <b v="0"/>
    <s v="JAN"/>
    <n v="2027"/>
    <s v="ATIVO"/>
    <s v="11011"/>
    <n v="18001"/>
    <s v="VIVO"/>
    <n v="3898.34"/>
    <n v="1219.45"/>
  </r>
  <r>
    <x v="1515"/>
    <s v="MOBI"/>
    <s v="LEVE"/>
    <n v="2024"/>
    <s v="MOVIDA"/>
    <s v="GO"/>
    <s v="CENTRO OESTE"/>
    <x v="1266"/>
    <x v="21"/>
    <s v="R$ 1.822,03"/>
    <n v="2005.01"/>
    <n v="1489.3400000000001"/>
    <n v="680"/>
    <m/>
    <s v="03/05/2027"/>
    <s v="EM DIAS"/>
    <n v="1822.03"/>
    <b v="0"/>
    <s v="MAI"/>
    <n v="2027"/>
    <s v="ATIVO"/>
    <s v="11011"/>
    <n v="19019"/>
    <s v="VIVO"/>
    <n v="4174.3500000000004"/>
    <n v="1084.67"/>
  </r>
  <r>
    <x v="1516"/>
    <s v="MOBI"/>
    <s v="LEVE"/>
    <n v="2024"/>
    <s v="LOCALIZA"/>
    <s v="MT"/>
    <s v="Centro-Oeste"/>
    <x v="1267"/>
    <x v="21"/>
    <s v="R$ 1.904,54"/>
    <n v="819.02"/>
    <n v="50"/>
    <n v="375.74"/>
    <m/>
    <s v="25/05/2026"/>
    <s v="ATENÇÃO"/>
    <n v="1904.54"/>
    <b v="0"/>
    <s v="MAI"/>
    <n v="2026"/>
    <s v="ATIVO"/>
    <s v="11011"/>
    <n v="21035"/>
    <s v="VIVO"/>
    <n v="1244.76"/>
    <n v="212.87"/>
  </r>
  <r>
    <x v="1517"/>
    <s v="MOBI"/>
    <s v="LEVE"/>
    <n v="2023"/>
    <s v="LOCALIZA"/>
    <s v="SP"/>
    <s v="SUDESTE"/>
    <x v="1268"/>
    <x v="57"/>
    <s v="R$ 1.859,83"/>
    <n v="497.96000000000004"/>
    <n v="998.33"/>
    <n v="287.7"/>
    <m/>
    <s v="09/02/2026"/>
    <s v="VENCIDO"/>
    <n v="1859.83"/>
    <b v="0"/>
    <s v="FEV"/>
    <n v="2026"/>
    <s v="ATIVO"/>
    <s v="14011"/>
    <n v="35001"/>
    <s v="I-SYSTEMS"/>
    <n v="1783.99"/>
    <n v="643.01499999999999"/>
  </r>
  <r>
    <x v="1518"/>
    <s v="MOBI"/>
    <s v="LEVE"/>
    <n v="2024"/>
    <s v="LOCALIZA"/>
    <s v="MT"/>
    <s v="Centro-Oeste"/>
    <x v="1269"/>
    <x v="21"/>
    <s v="R$ 1.806,16"/>
    <n v="380"/>
    <n v="0"/>
    <n v="542.06000000000006"/>
    <m/>
    <s v="13/12/2026"/>
    <s v="EM DIAS"/>
    <n v="1806.16"/>
    <b v="0"/>
    <s v="DEZ"/>
    <n v="2026"/>
    <s v="ATIVO"/>
    <s v="11011"/>
    <n v="21035"/>
    <s v="VIVO"/>
    <n v="922.06000000000006"/>
    <n v="271.03000000000003"/>
  </r>
  <r>
    <x v="1519"/>
    <s v="MOBI"/>
    <s v="LEVE"/>
    <n v="2024"/>
    <s v="MOVIDA"/>
    <s v="ES"/>
    <s v="SUDESTE"/>
    <x v="507"/>
    <x v="10"/>
    <s v="R$ 1.806,47"/>
    <n v="249.42"/>
    <n v="0"/>
    <n v="0"/>
    <m/>
    <s v="28/10/2026"/>
    <s v="EM DIAS"/>
    <n v="1806.47"/>
    <b v="0"/>
    <s v="OUT"/>
    <n v="2026"/>
    <s v="MANUTENÇÃO"/>
    <s v="11011"/>
    <n v="18001"/>
    <s v="VIVO"/>
    <n v="249.42"/>
    <n v="0"/>
  </r>
  <r>
    <x v="1520"/>
    <s v="FIORINO"/>
    <s v="UTILITARIO"/>
    <n v="2024"/>
    <s v="LOCALIZA"/>
    <s v="ES"/>
    <s v="SUDESTE"/>
    <x v="1270"/>
    <x v="60"/>
    <s v="R$ 2.991,17"/>
    <n v="1119.3399999999999"/>
    <n v="1508.05"/>
    <n v="680"/>
    <m/>
    <s v="13/07/2026"/>
    <s v="ATENÇÃO"/>
    <n v="2991.17"/>
    <b v="0"/>
    <s v="JUL"/>
    <n v="2026"/>
    <s v="ATIVO"/>
    <s v="11021"/>
    <n v="18001"/>
    <s v="VIVO"/>
    <n v="3307.39"/>
    <n v="1094.0250000000001"/>
  </r>
  <r>
    <x v="1521"/>
    <s v="MOBI"/>
    <s v="LEVE"/>
    <n v="2024"/>
    <s v="MOVIDA"/>
    <s v="ES"/>
    <s v="SUDESTE"/>
    <x v="1271"/>
    <x v="21"/>
    <s v="R$ 1.730,00"/>
    <n v="1267.97"/>
    <n v="1230"/>
    <n v="350.46000000000004"/>
    <m/>
    <s v="16/11/2026"/>
    <s v="EM DIAS"/>
    <n v="1730"/>
    <b v="0"/>
    <s v="NOV"/>
    <n v="2026"/>
    <s v="ATIVO"/>
    <s v="11011"/>
    <n v="18001"/>
    <s v="VIVO"/>
    <n v="2848.4300000000003"/>
    <n v="790.23"/>
  </r>
  <r>
    <x v="1522"/>
    <s v="MOBI"/>
    <s v="LEVE"/>
    <n v="2024"/>
    <s v="MOVIDA"/>
    <s v="ES"/>
    <s v="SUDESTE"/>
    <x v="1272"/>
    <x v="21"/>
    <s v="R$ 1.730,00"/>
    <n v="879.02"/>
    <n v="1069.51"/>
    <n v="389.85"/>
    <m/>
    <s v="10/11/2026"/>
    <s v="EM DIAS"/>
    <n v="1730"/>
    <b v="0"/>
    <s v="NOV"/>
    <n v="2026"/>
    <s v="ATIVO"/>
    <s v="11011"/>
    <n v="18001"/>
    <s v="VIVO"/>
    <n v="2338.38"/>
    <n v="729.68000000000006"/>
  </r>
  <r>
    <x v="1523"/>
    <s v="MOBI"/>
    <s v="LEVE"/>
    <n v="2024"/>
    <s v="MOVIDA"/>
    <s v="ES"/>
    <s v="SUDESTE"/>
    <x v="1273"/>
    <x v="21"/>
    <s v="R$ 1.822,03"/>
    <n v="1110"/>
    <n v="232.54"/>
    <n v="487.7"/>
    <m/>
    <s v="03/05/2027"/>
    <s v="EM DIAS"/>
    <n v="1822.03"/>
    <b v="0"/>
    <s v="MAI"/>
    <n v="2027"/>
    <s v="ATIVO"/>
    <s v="11011"/>
    <n v="18001"/>
    <s v="VIVO"/>
    <n v="1830.24"/>
    <n v="360.12"/>
  </r>
  <r>
    <x v="1524"/>
    <s v="POLO"/>
    <s v="LEVE"/>
    <n v="2018"/>
    <s v="PARTICULAR"/>
    <s v="ES"/>
    <s v="SUDESTE"/>
    <x v="1274"/>
    <x v="9"/>
    <s v="R$ 850,00"/>
    <n v="1229.8699999999999"/>
    <n v="1549.97"/>
    <n v="629"/>
    <m/>
    <s v="01/01/2030"/>
    <s v="EM DIAS"/>
    <n v="850"/>
    <b v="0"/>
    <s v="JAN"/>
    <n v="2030"/>
    <s v="ATIVO"/>
    <s v="11025"/>
    <n v="18001"/>
    <s v="VIVO"/>
    <n v="3408.84"/>
    <n v="1089.4850000000001"/>
  </r>
  <r>
    <x v="1525"/>
    <s v="MOBI"/>
    <s v="LEVE"/>
    <n v="2024"/>
    <s v="MOVIDA"/>
    <s v="ES"/>
    <s v="SUDESTE"/>
    <x v="1275"/>
    <x v="21"/>
    <s v="R$ 1.806,47"/>
    <n v="1127.93"/>
    <n v="1154.1599999999999"/>
    <n v="589.91"/>
    <m/>
    <s v="28/10/2026"/>
    <s v="EM DIAS"/>
    <n v="1806.47"/>
    <b v="0"/>
    <s v="OUT"/>
    <n v="2026"/>
    <s v="ATIVO"/>
    <s v="11011"/>
    <n v="18001"/>
    <s v="VIVO"/>
    <n v="2872"/>
    <n v="872.03499999999985"/>
  </r>
  <r>
    <x v="1526"/>
    <s v="MOBI"/>
    <s v="LEVE"/>
    <n v="2024"/>
    <s v="LOCALIZA"/>
    <s v="MT"/>
    <s v="Centro-Oeste"/>
    <x v="0"/>
    <x v="0"/>
    <s v="R$ 1.808,86"/>
    <n v="249.97000000000003"/>
    <n v="0"/>
    <n v="267.58999999999997"/>
    <m/>
    <s v="10/01/2027"/>
    <s v="EM DIAS"/>
    <n v="1808.86"/>
    <b v="0"/>
    <s v="JAN"/>
    <n v="2027"/>
    <s v="PATIO"/>
    <s v=""/>
    <n v="0"/>
    <n v="0"/>
    <n v="517.55999999999995"/>
    <n v="133.79499999999999"/>
  </r>
  <r>
    <x v="1527"/>
    <s v="MOBI"/>
    <s v="LEVE"/>
    <n v="2024"/>
    <s v="MOVIDA"/>
    <s v="ES"/>
    <s v="SUDESTE"/>
    <x v="1276"/>
    <x v="21"/>
    <s v="R$ 1.806,47"/>
    <n v="1052.83"/>
    <n v="638.73"/>
    <n v="498.32999999999993"/>
    <m/>
    <s v="28/10/2026"/>
    <s v="EM DIAS"/>
    <n v="1806.47"/>
    <b v="0"/>
    <s v="OUT"/>
    <n v="2026"/>
    <s v="ATIVO"/>
    <s v="11011"/>
    <n v="18001"/>
    <s v="VIVO"/>
    <n v="2189.89"/>
    <n v="568.53"/>
  </r>
  <r>
    <x v="1528"/>
    <s v="MOBI"/>
    <s v="LEVE"/>
    <n v="2024"/>
    <s v="LOCALIZA"/>
    <s v="GO"/>
    <s v="CENTRO OESTE"/>
    <x v="1277"/>
    <x v="21"/>
    <s v="R$ 1.808,86"/>
    <n v="800.66"/>
    <n v="1387.0900000000001"/>
    <n v="600"/>
    <m/>
    <s v="26/12/2026"/>
    <s v="EM DIAS"/>
    <n v="1808.86"/>
    <b v="0"/>
    <s v="DEZ"/>
    <n v="2026"/>
    <s v="ATIVO"/>
    <s v="11011"/>
    <n v="19058"/>
    <s v="VIVO"/>
    <n v="2787.75"/>
    <n v="993.54500000000007"/>
  </r>
  <r>
    <x v="1529"/>
    <s v="MOBI"/>
    <s v="LEVE"/>
    <n v="2024"/>
    <s v="MOVIDA"/>
    <s v="ES"/>
    <s v="SUDESTE"/>
    <x v="1278"/>
    <x v="21"/>
    <s v="R$ 1.806,47"/>
    <n v="629.98"/>
    <n v="1360"/>
    <n v="600"/>
    <m/>
    <s v="28/10/2026"/>
    <s v="EM DIAS"/>
    <n v="1806.47"/>
    <b v="0"/>
    <s v="OUT"/>
    <n v="2026"/>
    <s v="ATIVO"/>
    <s v="11011"/>
    <n v="18001"/>
    <s v="VIVO"/>
    <n v="2589.98"/>
    <n v="980"/>
  </r>
  <r>
    <x v="1530"/>
    <s v="MOBI"/>
    <s v="LEVE"/>
    <n v="2024"/>
    <s v="MOVIDA"/>
    <s v="ES"/>
    <s v="SUDESTE"/>
    <x v="1279"/>
    <x v="21"/>
    <s v="R$ 1.730,00"/>
    <n v="1189.93"/>
    <n v="1319.92"/>
    <n v="699.97"/>
    <m/>
    <s v="23/11/2026"/>
    <s v="EM DIAS"/>
    <n v="1730"/>
    <b v="0"/>
    <s v="NOV"/>
    <n v="2026"/>
    <s v="ATIVO"/>
    <s v="11011"/>
    <n v="18001"/>
    <s v="VIVO"/>
    <n v="3209.8200000000006"/>
    <n v="1009.9450000000001"/>
  </r>
  <r>
    <x v="1531"/>
    <s v="MOBI"/>
    <s v="LEVE"/>
    <n v="2024"/>
    <s v="LOCALIZA"/>
    <s v="ES"/>
    <s v="SUDESTE"/>
    <x v="1280"/>
    <x v="21"/>
    <s v="R$ 1.808,86"/>
    <n v="1048.44"/>
    <n v="992.67999999999984"/>
    <n v="643.37"/>
    <m/>
    <s v="26/12/2026"/>
    <s v="EM DIAS"/>
    <n v="1808.86"/>
    <b v="0"/>
    <s v="DEZ"/>
    <n v="2026"/>
    <s v="ATIVO"/>
    <s v="11011"/>
    <n v="18001"/>
    <s v="VIVO"/>
    <n v="2684.49"/>
    <n v="818.02499999999986"/>
  </r>
  <r>
    <x v="1532"/>
    <s v="MOBI"/>
    <s v="LEVE"/>
    <n v="2024"/>
    <s v="MOVIDA"/>
    <s v="ES"/>
    <s v="SUDESTE"/>
    <x v="1281"/>
    <x v="10"/>
    <s v="R$ 1.730,00"/>
    <n v="969.99"/>
    <n v="0"/>
    <n v="0"/>
    <m/>
    <s v="15/11/2026"/>
    <s v="EM DIAS"/>
    <n v="1730"/>
    <b v="0"/>
    <s v="NOV"/>
    <n v="2026"/>
    <s v="SINISTRO"/>
    <s v="99628"/>
    <n v="18001"/>
    <s v="ADMINISTRATIVO"/>
    <n v="969.99"/>
    <n v="0"/>
  </r>
  <r>
    <x v="1533"/>
    <s v="MOBI"/>
    <s v="LEVE"/>
    <n v="2024"/>
    <s v="MOVIDA"/>
    <s v="MT"/>
    <s v="Centro-Oeste"/>
    <x v="1282"/>
    <x v="21"/>
    <s v="R$ 1.730,00"/>
    <n v="903.93000000000006"/>
    <n v="190"/>
    <n v="420"/>
    <m/>
    <s v="22/11/2026"/>
    <s v="EM DIAS"/>
    <n v="1730"/>
    <b v="0"/>
    <s v="NOV"/>
    <n v="2026"/>
    <s v="ATIVO"/>
    <s v="11011"/>
    <n v="21035"/>
    <s v="VIVO"/>
    <n v="1513.93"/>
    <n v="305"/>
  </r>
  <r>
    <x v="1534"/>
    <s v="MOBI"/>
    <s v="LEVE"/>
    <n v="2024"/>
    <s v="MOVIDA"/>
    <s v="GO"/>
    <s v="CENTRO OESTE"/>
    <x v="1283"/>
    <x v="60"/>
    <s v="R$ 1.822,03"/>
    <n v="1469.76"/>
    <n v="837.03"/>
    <n v="0"/>
    <m/>
    <s v="03/05/2027"/>
    <s v="EM DIAS"/>
    <n v="1822.03"/>
    <b v="0"/>
    <s v="MAI"/>
    <n v="2027"/>
    <s v="ATIVO"/>
    <s v="11021"/>
    <n v="19194"/>
    <s v="VIVO"/>
    <n v="2306.79"/>
    <n v="418.51499999999999"/>
  </r>
  <r>
    <x v="1535"/>
    <s v="MOBI"/>
    <s v="LEVE"/>
    <n v="2023"/>
    <s v="LOCALIZA"/>
    <s v="PR"/>
    <s v="SUL"/>
    <x v="634"/>
    <x v="10"/>
    <s v="R$ 1.697,37"/>
    <s v=""/>
    <s v=""/>
    <s v=""/>
    <m/>
    <s v="19/05/2026"/>
    <s v="ATENÇÃO"/>
    <n v="1785.16"/>
    <b v="0"/>
    <s v="MAI"/>
    <n v="2026"/>
    <s v="MANUTENÇÃO"/>
    <s v="99628"/>
    <n v="26001"/>
    <s v="ADMINISTRATIVO"/>
    <n v="0"/>
    <s v="-"/>
  </r>
  <r>
    <x v="1536"/>
    <s v="MOBI"/>
    <s v="LEVE"/>
    <n v="2024"/>
    <s v="MOVIDA"/>
    <s v="DF"/>
    <s v="CENTRO OESTE"/>
    <x v="1284"/>
    <x v="21"/>
    <s v="R$ 1.730,00"/>
    <n v="1113"/>
    <n v="1256"/>
    <n v="370"/>
    <m/>
    <s v="14/02/2027"/>
    <s v="EM DIAS"/>
    <n v="1730"/>
    <b v="0"/>
    <s v="FEV"/>
    <n v="2027"/>
    <s v="ATIVO"/>
    <s v="11011"/>
    <n v="17001"/>
    <s v="VIVO"/>
    <n v="2739"/>
    <n v="813"/>
  </r>
  <r>
    <x v="1537"/>
    <s v="MOBI"/>
    <s v="LEVE"/>
    <n v="2025"/>
    <s v="MOVIDA"/>
    <s v="DF"/>
    <s v="CENTRO OESTE"/>
    <x v="1285"/>
    <x v="109"/>
    <s v="R$ 1.820,47"/>
    <n v="1108"/>
    <n v="1428.05"/>
    <n v="650"/>
    <m/>
    <s v="03/07/2027"/>
    <s v="EM DIAS"/>
    <n v="1730"/>
    <b v="0"/>
    <s v="JUL"/>
    <n v="2027"/>
    <s v="ATIVO"/>
    <s v="11021"/>
    <n v="17001"/>
    <s v="VIVO"/>
    <n v="3186.05"/>
    <n v="1039.0250000000001"/>
  </r>
  <r>
    <x v="1538"/>
    <s v="FIORINO"/>
    <s v="UTILITARIO"/>
    <n v="2025"/>
    <s v="LOCALIZA"/>
    <s v="DF"/>
    <s v="CENTRO OESTE"/>
    <x v="1286"/>
    <x v="10"/>
    <s v="R$ 2.400,00"/>
    <s v=""/>
    <s v=""/>
    <s v=""/>
    <m/>
    <s v="04/07/2028"/>
    <s v="EM DIAS"/>
    <n v="2548.9499999999998"/>
    <b v="0"/>
    <s v="JUL"/>
    <n v="2028"/>
    <s v="ATIVO"/>
    <s v="11031"/>
    <n v="17001"/>
    <s v="VIVO"/>
    <n v="0"/>
    <s v="-"/>
  </r>
  <r>
    <x v="1539"/>
    <s v="MOBI"/>
    <s v="LEVE"/>
    <n v="2024"/>
    <s v="MOVIDA"/>
    <s v="MG"/>
    <s v="SUDESTE"/>
    <x v="1287"/>
    <x v="41"/>
    <s v="R$ 1.730,00"/>
    <n v="1030.02"/>
    <n v="719.97"/>
    <n v="376.62"/>
    <m/>
    <s v="14/02/2027"/>
    <s v="EM DIAS"/>
    <n v="1730"/>
    <b v="0"/>
    <s v="FEV"/>
    <n v="2027"/>
    <s v="ATIVO"/>
    <s v="11011"/>
    <n v="23845"/>
    <s v="VIVO"/>
    <n v="2126.61"/>
    <n v="548.29500000000007"/>
  </r>
  <r>
    <x v="1540"/>
    <s v="MOBI"/>
    <s v="LEVE"/>
    <n v="2024"/>
    <s v="MOVIDA"/>
    <s v="GO"/>
    <s v="CENTRO OESTE"/>
    <x v="1288"/>
    <x v="60"/>
    <s v="R$ 1.730,00"/>
    <n v="1520"/>
    <n v="1187.43"/>
    <n v="471.08000000000004"/>
    <m/>
    <s v="14/02/2027"/>
    <s v="EM DIAS"/>
    <n v="1730"/>
    <b v="0"/>
    <s v="FEV"/>
    <n v="2027"/>
    <s v="ATIVO"/>
    <s v="11021"/>
    <n v="19019"/>
    <s v="VIVO"/>
    <n v="3178.51"/>
    <n v="829.25500000000011"/>
  </r>
  <r>
    <x v="1541"/>
    <s v="MOBI"/>
    <s v="LEVE"/>
    <n v="2025"/>
    <s v="MOVIDA"/>
    <s v="MG"/>
    <s v="SUDESTE"/>
    <x v="1289"/>
    <x v="41"/>
    <s v="R$ 1.818,74"/>
    <n v="1149.94"/>
    <n v="1243.47"/>
    <n v="650"/>
    <m/>
    <s v="09/08/2027"/>
    <s v="EM DIAS"/>
    <n v="1730"/>
    <b v="0"/>
    <s v="AGO"/>
    <n v="2027"/>
    <s v="ATIVO"/>
    <s v="11011"/>
    <n v="23847"/>
    <s v="VIVO"/>
    <n v="3043.41"/>
    <n v="946.73500000000001"/>
  </r>
  <r>
    <x v="1542"/>
    <s v="MOBI"/>
    <s v="LEVE"/>
    <n v="2024"/>
    <s v="LOCALIZA"/>
    <s v="DF"/>
    <s v="CENTRO OESTE"/>
    <x v="1290"/>
    <x v="21"/>
    <s v="R$ 1.730,00"/>
    <n v="1540"/>
    <n v="1639"/>
    <n v="706"/>
    <m/>
    <s v="29/07/2028"/>
    <s v="EM DIAS"/>
    <n v="1834.81"/>
    <b v="0"/>
    <s v="JUL"/>
    <n v="2028"/>
    <s v="ATIVO"/>
    <s v="11011"/>
    <n v="17001"/>
    <s v="VIVO"/>
    <n v="3885"/>
    <n v="1172.5"/>
  </r>
  <r>
    <x v="1543"/>
    <s v="FIORINO"/>
    <s v="UTILITARIO"/>
    <n v="2025"/>
    <s v="LOCALIZA"/>
    <s v="PR"/>
    <s v="SUL"/>
    <x v="1291"/>
    <x v="11"/>
    <s v="R$ 2.400,00"/>
    <n v="803.78"/>
    <n v="395.71000000000004"/>
    <n v="930.02"/>
    <m/>
    <s v="09/07/2028"/>
    <s v="EM DIAS"/>
    <n v="2548.9499999999998"/>
    <b v="0"/>
    <s v="JUL"/>
    <n v="2028"/>
    <s v="ATIVO"/>
    <s v="12081"/>
    <n v="26001"/>
    <s v="TIM MOVEL"/>
    <n v="2129.5100000000002"/>
    <n v="662.86500000000001"/>
  </r>
  <r>
    <x v="1544"/>
    <s v="MOBI"/>
    <s v="LEVE"/>
    <n v="2025"/>
    <s v="MOVIDA"/>
    <s v="MG"/>
    <s v="SUDESTE"/>
    <x v="1292"/>
    <x v="41"/>
    <s v="R$ 1.820,47"/>
    <n v="1510.65"/>
    <n v="1500"/>
    <n v="750"/>
    <m/>
    <s v="02/07/2027"/>
    <s v="EM DIAS"/>
    <n v="1730"/>
    <b v="0"/>
    <s v="JUL"/>
    <n v="2027"/>
    <s v="ATIVO"/>
    <s v="11011"/>
    <n v="23654"/>
    <s v="VIVO"/>
    <n v="3760.65"/>
    <n v="1125"/>
  </r>
  <r>
    <x v="1545"/>
    <s v="MOBI"/>
    <s v="LEVE"/>
    <n v="2024"/>
    <s v="MOVIDA"/>
    <s v="MG"/>
    <s v="SUDESTE"/>
    <x v="1293"/>
    <x v="41"/>
    <s v="R$ 1.730,00"/>
    <n v="1251.1000000000001"/>
    <n v="739.96"/>
    <n v="901.7"/>
    <m/>
    <s v="14/02/2027"/>
    <s v="EM DIAS"/>
    <n v="1730"/>
    <b v="0"/>
    <s v="FEV"/>
    <n v="2027"/>
    <s v="ATIVO"/>
    <s v="11011"/>
    <n v="23845"/>
    <s v="VIVO"/>
    <n v="2892.76"/>
    <n v="820.83"/>
  </r>
  <r>
    <x v="1546"/>
    <s v="MOBI"/>
    <s v="LEVE"/>
    <n v="2025"/>
    <s v="MOVIDA"/>
    <s v="MG"/>
    <s v="SUDESTE"/>
    <x v="1294"/>
    <x v="41"/>
    <s v="R$ 1.820,47"/>
    <n v="720"/>
    <n v="852"/>
    <n v="300"/>
    <m/>
    <s v="03/07/2027"/>
    <s v="EM DIAS"/>
    <n v="1730"/>
    <b v="0"/>
    <s v="JUL"/>
    <n v="2027"/>
    <s v="ATIVO"/>
    <s v="11011"/>
    <n v="23849"/>
    <s v="VIVO"/>
    <n v="1872"/>
    <n v="576"/>
  </r>
  <r>
    <x v="1547"/>
    <s v="MOBI"/>
    <s v="LEVE"/>
    <n v="2024"/>
    <s v="MOVIDA"/>
    <s v="MG"/>
    <s v="SUDESTE"/>
    <x v="1295"/>
    <x v="41"/>
    <s v="R$ 1.730,00"/>
    <n v="384.53999999999996"/>
    <n v="782.95"/>
    <n v="550"/>
    <m/>
    <s v="14/02/2027"/>
    <s v="EM DIAS"/>
    <n v="1730"/>
    <b v="0"/>
    <s v="FEV"/>
    <n v="2027"/>
    <s v="ATIVO"/>
    <s v="11011"/>
    <n v="23848"/>
    <s v="VIVO"/>
    <n v="1717.49"/>
    <n v="666.47500000000002"/>
  </r>
  <r>
    <x v="1548"/>
    <s v="MOBI"/>
    <s v="LEVE"/>
    <n v="2024"/>
    <s v="MOVIDA"/>
    <s v="DF"/>
    <s v="CENTRO OESTE"/>
    <x v="1296"/>
    <x v="21"/>
    <s v="R$ 1.730,00"/>
    <n v="603"/>
    <n v="1935"/>
    <n v="773"/>
    <m/>
    <s v="14/02/2027"/>
    <s v="EM DIAS"/>
    <n v="1730"/>
    <b v="0"/>
    <s v="FEV"/>
    <n v="2027"/>
    <s v="ATIVO"/>
    <s v="11011"/>
    <n v="17001"/>
    <s v="VIVO"/>
    <n v="3311"/>
    <n v="1354"/>
  </r>
  <r>
    <x v="1549"/>
    <s v="MOBI"/>
    <s v="LEVE"/>
    <n v="2025"/>
    <s v="MOVIDA"/>
    <s v="DF"/>
    <s v="CENTRO OESTE"/>
    <x v="1297"/>
    <x v="21"/>
    <s v="R$ 1.820,47"/>
    <n v="920"/>
    <n v="696"/>
    <n v="543"/>
    <m/>
    <s v="03/07/2027"/>
    <s v="EM DIAS"/>
    <n v="1730"/>
    <b v="0"/>
    <s v="JUL"/>
    <n v="2027"/>
    <s v="ATIVO"/>
    <s v="11011"/>
    <n v="17001"/>
    <s v="VIVO"/>
    <n v="2159"/>
    <n v="619.5"/>
  </r>
  <r>
    <x v="1550"/>
    <s v="MOBI"/>
    <s v="LEVE"/>
    <n v="2025"/>
    <s v="LOCALIZA"/>
    <s v="DF"/>
    <s v="CENTRO OESTE"/>
    <x v="1298"/>
    <x v="21"/>
    <s v="R$ 1.730,00"/>
    <n v="1427"/>
    <n v="1355"/>
    <n v="490"/>
    <m/>
    <s v="19/06/2028"/>
    <s v="EM DIAS"/>
    <n v="1825.68"/>
    <b v="0"/>
    <s v="JUN"/>
    <n v="2028"/>
    <s v="ATIVO"/>
    <s v="11011"/>
    <n v="17001"/>
    <s v="VIVO"/>
    <n v="3272"/>
    <n v="922.5"/>
  </r>
  <r>
    <x v="1551"/>
    <s v="MOBI"/>
    <s v="LEVE"/>
    <n v="2025"/>
    <s v="MOVIDA"/>
    <s v="SC"/>
    <s v="SUL"/>
    <x v="1299"/>
    <x v="2"/>
    <s v="R$ 1.820,47"/>
    <n v="0"/>
    <n v="513.81999999999994"/>
    <n v="1151.2"/>
    <m/>
    <s v="27/07/2027"/>
    <s v="EM DIAS"/>
    <n v="1730"/>
    <b v="0"/>
    <s v="JUL"/>
    <n v="2027"/>
    <s v="ATIVO"/>
    <s v="12081"/>
    <n v="34029"/>
    <s v="TIM MOVEL"/>
    <n v="1665.02"/>
    <n v="832.51"/>
  </r>
  <r>
    <x v="1552"/>
    <s v="VERSA"/>
    <s v="LEVE"/>
    <n v="2016"/>
    <s v="PARTICULAR"/>
    <s v="DF"/>
    <s v="CENTRO OESTE"/>
    <x v="1300"/>
    <x v="110"/>
    <s v="R$ 1.500,00"/>
    <n v="781"/>
    <n v="1260"/>
    <n v="657"/>
    <m/>
    <s v="01/01/2030"/>
    <s v="EM DIAS"/>
    <n v="1204.98"/>
    <b v="0"/>
    <s v="JAN"/>
    <n v="2030"/>
    <s v="ATIVO"/>
    <s v="11035"/>
    <n v="17001"/>
    <s v="VIVO"/>
    <n v="2698"/>
    <n v="958.5"/>
  </r>
  <r>
    <x v="1553"/>
    <s v="MOBI"/>
    <s v="LEVE"/>
    <n v="2025"/>
    <s v="LOCALIZA"/>
    <s v="MG"/>
    <s v="SUDESTE"/>
    <x v="1301"/>
    <x v="41"/>
    <s v="R$ 1.730,00"/>
    <n v="1548.65"/>
    <n v="949.27"/>
    <n v="553.98"/>
    <m/>
    <s v="19/06/2028"/>
    <s v="EM DIAS"/>
    <n v="1825.68"/>
    <b v="0"/>
    <s v="JUN"/>
    <n v="2028"/>
    <s v="ATIVO"/>
    <s v="11011"/>
    <n v="23848"/>
    <s v="VIVO"/>
    <n v="3051.9"/>
    <n v="751.625"/>
  </r>
  <r>
    <x v="1554"/>
    <s v="MOBI"/>
    <s v="LEVE"/>
    <n v="2025"/>
    <s v="LOCALIZA"/>
    <s v="MG"/>
    <s v="SUDESTE"/>
    <x v="1302"/>
    <x v="41"/>
    <s v="R$ 1.730,00"/>
    <n v="1132.48"/>
    <n v="1139.99"/>
    <n v="660"/>
    <m/>
    <s v="19/06/2028"/>
    <s v="EM DIAS"/>
    <n v="1825.68"/>
    <b v="0"/>
    <s v="JUN"/>
    <n v="2028"/>
    <s v="ATIVO"/>
    <s v="11011"/>
    <n v="23849"/>
    <s v="VIVO"/>
    <n v="2932.4700000000003"/>
    <n v="899.995"/>
  </r>
  <r>
    <x v="1555"/>
    <s v="MOBI"/>
    <s v="LEVE"/>
    <n v="2025"/>
    <s v="LOCALIZA"/>
    <s v="DF"/>
    <s v="CENTRO OESTE"/>
    <x v="1303"/>
    <x v="21"/>
    <s v="R$ 1.730,00"/>
    <n v="1318.55"/>
    <n v="1479"/>
    <n v="270"/>
    <m/>
    <s v="18/06/2028"/>
    <s v="EM DIAS"/>
    <n v="1825.68"/>
    <b v="0"/>
    <s v="JUN"/>
    <n v="2028"/>
    <s v="ATIVO"/>
    <s v="11011"/>
    <n v="17001"/>
    <s v="VIVO"/>
    <n v="3067.55"/>
    <n v="874.5"/>
  </r>
  <r>
    <x v="1556"/>
    <s v="MOBI"/>
    <s v="LEVE"/>
    <n v="2024"/>
    <s v="MOVIDA"/>
    <s v="MG"/>
    <s v="SUDESTE"/>
    <x v="1043"/>
    <x v="10"/>
    <s v="R$ 1.730,00"/>
    <n v="0"/>
    <n v="0"/>
    <n v="0"/>
    <m/>
    <s v="14/02/2027"/>
    <s v="EM DIAS"/>
    <n v="1730"/>
    <b v="0"/>
    <s v="FEV"/>
    <n v="2027"/>
    <s v="MANUTENÇÃO"/>
    <s v="99628"/>
    <n v="23845"/>
    <s v="ADMINISTRATIVO"/>
    <n v="0"/>
    <n v="0"/>
  </r>
  <r>
    <x v="1557"/>
    <s v="MOBI"/>
    <s v="LEVE"/>
    <n v="2023"/>
    <s v="MOVIDA"/>
    <s v="DF"/>
    <s v="CENTRO OESTE"/>
    <x v="1304"/>
    <x v="60"/>
    <s v="R$ 1.803,35"/>
    <n v="2088"/>
    <n v="2561.9300000000003"/>
    <n v="1450"/>
    <m/>
    <s v="18/08/2026"/>
    <s v="EM DIAS"/>
    <n v="1803.35"/>
    <b v="0"/>
    <s v="AGO"/>
    <n v="2026"/>
    <s v="ATIVO"/>
    <s v="11021"/>
    <n v="17001"/>
    <s v="VIVO"/>
    <n v="6099.93"/>
    <n v="2005.9650000000001"/>
  </r>
  <r>
    <x v="1558"/>
    <s v="MOBI"/>
    <s v="LEVE"/>
    <n v="2025"/>
    <s v="MOVIDA"/>
    <s v="DF"/>
    <s v="CENTRO OESTE"/>
    <x v="1305"/>
    <x v="41"/>
    <s v="R$ 1.820,47"/>
    <n v="1423"/>
    <n v="1820"/>
    <n v="302"/>
    <m/>
    <s v="03/07/2027"/>
    <s v="EM DIAS"/>
    <n v="1730"/>
    <b v="0"/>
    <s v="JUL"/>
    <n v="2027"/>
    <s v="ATIVO"/>
    <s v="11031"/>
    <n v="17001"/>
    <s v="VIVO"/>
    <n v="3545"/>
    <n v="1061"/>
  </r>
  <r>
    <x v="1559"/>
    <s v="MOBI"/>
    <s v="LEVE"/>
    <n v="2025"/>
    <s v="MOVIDA"/>
    <s v="DF"/>
    <s v="CENTRO OESTE"/>
    <x v="0"/>
    <x v="0"/>
    <s v="R$ 1.820,47"/>
    <s v=""/>
    <s v=""/>
    <s v=""/>
    <m/>
    <s v="03/07/2027"/>
    <s v="EM DIAS"/>
    <n v="1730"/>
    <b v="0"/>
    <s v="JUL"/>
    <n v="2027"/>
    <s v="ATIVO"/>
    <s v=""/>
    <n v="0"/>
    <n v="0"/>
    <n v="0"/>
    <s v="-"/>
  </r>
  <r>
    <x v="1560"/>
    <s v="MOBI"/>
    <s v="LEVE"/>
    <n v="2025"/>
    <s v="MOVIDA"/>
    <s v="MG"/>
    <s v="SUDESTE"/>
    <x v="692"/>
    <x v="10"/>
    <s v="R$ 1.820,47"/>
    <n v="1651.72"/>
    <n v="591.16999999999996"/>
    <n v="893.04"/>
    <m/>
    <s v="03/07/2027"/>
    <s v="EM DIAS"/>
    <n v="1730"/>
    <b v="0"/>
    <s v="JUL"/>
    <n v="2027"/>
    <s v="MANUTENÇÃO"/>
    <s v="11021"/>
    <n v="23845"/>
    <s v="VIVO"/>
    <n v="3135.93"/>
    <n v="742.10500000000002"/>
  </r>
  <r>
    <x v="1561"/>
    <s v="MOBI"/>
    <s v="LEVE"/>
    <n v="2025"/>
    <s v="LOCALIZA"/>
    <s v="DF"/>
    <s v="CENTRO OESTE"/>
    <x v="1306"/>
    <x v="21"/>
    <s v="R$ 1.730,00"/>
    <n v="1493"/>
    <n v="1672"/>
    <n v="783"/>
    <m/>
    <s v="18/06/2028"/>
    <s v="EM DIAS"/>
    <n v="1825.68"/>
    <b v="0"/>
    <s v="JUN"/>
    <n v="2028"/>
    <s v="ATIVO"/>
    <s v="11011"/>
    <n v="17001"/>
    <s v="VIVO"/>
    <n v="3948"/>
    <n v="1227.5"/>
  </r>
  <r>
    <x v="1562"/>
    <s v="MOBI"/>
    <s v="LEVE"/>
    <n v="2025"/>
    <s v="LOCALIZA"/>
    <s v="GO"/>
    <s v="CENTRO OESTE"/>
    <x v="1307"/>
    <x v="21"/>
    <s v="R$ 1.730,00"/>
    <n v="1300.04"/>
    <n v="1821.75"/>
    <n v="940"/>
    <m/>
    <s v="18/06/2028"/>
    <s v="EM DIAS"/>
    <n v="1825.68"/>
    <b v="0"/>
    <s v="JUN"/>
    <n v="2028"/>
    <s v="ATIVO"/>
    <s v="11011"/>
    <n v="19125"/>
    <s v="VIVO"/>
    <n v="4061.79"/>
    <n v="1380.875"/>
  </r>
  <r>
    <x v="1563"/>
    <s v="MOBI"/>
    <s v="LEVE"/>
    <n v="2025"/>
    <s v="LOCALIZA"/>
    <s v="DF"/>
    <s v="CENTRO OESTE"/>
    <x v="1308"/>
    <x v="21"/>
    <s v="R$ 1.730,00"/>
    <n v="1197"/>
    <n v="1213"/>
    <n v="743"/>
    <m/>
    <s v="18/06/2028"/>
    <s v="EM DIAS"/>
    <n v="1825.68"/>
    <b v="0"/>
    <s v="JUN"/>
    <n v="2028"/>
    <s v="ATIVO"/>
    <s v="11011"/>
    <n v="17001"/>
    <s v="VIVO"/>
    <n v="3153"/>
    <n v="978"/>
  </r>
  <r>
    <x v="1564"/>
    <s v="MOBI"/>
    <s v="LEVE"/>
    <n v="2024"/>
    <s v="MOVIDA"/>
    <s v="ES"/>
    <s v="SUDESTE"/>
    <x v="1281"/>
    <x v="10"/>
    <s v="R$ 1.817,53"/>
    <n v="780.87"/>
    <n v="0"/>
    <n v="0"/>
    <m/>
    <s v="14/02/2027"/>
    <s v="EM DIAS"/>
    <n v="1817.53"/>
    <b v="0"/>
    <s v="FEV"/>
    <n v="2027"/>
    <s v="SINISTRO"/>
    <s v="99628"/>
    <n v="18001"/>
    <s v="ADMINISTRATIVO"/>
    <n v="780.87"/>
    <n v="0"/>
  </r>
  <r>
    <x v="1565"/>
    <s v="YARIS"/>
    <s v="LEVE"/>
    <n v="2023"/>
    <s v="PARTICULAR"/>
    <s v="DF"/>
    <s v="CENTRO OESTE"/>
    <x v="1309"/>
    <x v="21"/>
    <s v="R$ 1.500,00"/>
    <n v="1436.94"/>
    <n v="1539.7299999999998"/>
    <n v="572.92999999999995"/>
    <m/>
    <s v="01/01/2030"/>
    <s v="EM DIAS"/>
    <n v="1390.98"/>
    <b v="0"/>
    <s v="JAN"/>
    <n v="2030"/>
    <s v="ATIVO"/>
    <s v="11011"/>
    <n v="17001"/>
    <s v="VIVO"/>
    <n v="3549.6"/>
    <n v="1056.33"/>
  </r>
  <r>
    <x v="1566"/>
    <s v="ETIOS"/>
    <s v="LEVE"/>
    <n v="2020"/>
    <s v="PARTICULAR"/>
    <s v="DF"/>
    <s v="CENTRO OESTE"/>
    <x v="1310"/>
    <x v="21"/>
    <s v="R$ 1.500,00"/>
    <n v="1123"/>
    <n v="1441.9099999999999"/>
    <n v="703"/>
    <m/>
    <s v="01/01/2030"/>
    <s v="EM DIAS"/>
    <n v="1390.98"/>
    <b v="0"/>
    <s v="JAN"/>
    <n v="2030"/>
    <s v="ATIVO"/>
    <s v="11011"/>
    <n v="17001"/>
    <s v="VIVO"/>
    <n v="3267.91"/>
    <n v="1072.4549999999999"/>
  </r>
  <r>
    <x v="1567"/>
    <s v="MOBI"/>
    <s v="LEVE"/>
    <n v="2025"/>
    <s v="MOVIDA"/>
    <s v="MG"/>
    <s v="SUDESTE"/>
    <x v="1311"/>
    <x v="41"/>
    <s v="R$ 1.820,47"/>
    <n v="1907.6499999999999"/>
    <n v="1220.22"/>
    <n v="689.5"/>
    <m/>
    <s v="03/07/2027"/>
    <s v="EM DIAS"/>
    <n v="1730"/>
    <b v="0"/>
    <s v="JUL"/>
    <n v="2027"/>
    <s v="ATIVO"/>
    <s v="11011"/>
    <n v="23845"/>
    <s v="VIVO"/>
    <n v="3817.37"/>
    <n v="954.86"/>
  </r>
  <r>
    <x v="1568"/>
    <s v="MOBI"/>
    <s v="LEVE"/>
    <n v="2025"/>
    <s v="MOVIDA"/>
    <s v="MG"/>
    <s v="SUDESTE"/>
    <x v="1312"/>
    <x v="111"/>
    <s v="R$ 1.820,47"/>
    <n v="1038.94"/>
    <n v="1190"/>
    <n v="383.96000000000004"/>
    <m/>
    <s v="03/07/2027"/>
    <s v="EM DIAS"/>
    <n v="1730"/>
    <b v="0"/>
    <s v="JUL"/>
    <n v="2027"/>
    <s v="ATIVO"/>
    <s v="11011"/>
    <n v="23845"/>
    <s v="VIVO"/>
    <n v="2612.9"/>
    <n v="786.98"/>
  </r>
  <r>
    <x v="1569"/>
    <s v="MOBI"/>
    <s v="LEVE"/>
    <n v="2025"/>
    <s v="MOVIDA"/>
    <s v="DF"/>
    <s v="CENTRO OESTE"/>
    <x v="0"/>
    <x v="0"/>
    <s v="R$ 1.820,47"/>
    <n v="1484"/>
    <n v="1628.3899999999999"/>
    <n v="800"/>
    <m/>
    <s v="02/07/2027"/>
    <s v="EM DIAS"/>
    <n v="1730"/>
    <b v="0"/>
    <s v="JUL"/>
    <n v="2027"/>
    <s v="PATIO"/>
    <s v=""/>
    <n v="0"/>
    <n v="0"/>
    <n v="3912.39"/>
    <n v="1214.1949999999999"/>
  </r>
  <r>
    <x v="1570"/>
    <s v="MOBI"/>
    <s v="LEVE"/>
    <n v="2024"/>
    <s v="MOVIDA"/>
    <s v="GO"/>
    <s v="CENTRO OESTE"/>
    <x v="1313"/>
    <x v="21"/>
    <s v="R$ 1.730,00"/>
    <n v="920"/>
    <n v="953.25"/>
    <n v="539.01"/>
    <m/>
    <s v="14/02/2027"/>
    <s v="EM DIAS"/>
    <n v="1730"/>
    <b v="0"/>
    <s v="FEV"/>
    <n v="2027"/>
    <s v="ATIVO"/>
    <s v="11011"/>
    <n v="19194"/>
    <s v="VIVO"/>
    <n v="2412.2600000000002"/>
    <n v="746.13"/>
  </r>
  <r>
    <x v="1571"/>
    <s v="PRISMA"/>
    <s v="LEVE"/>
    <n v="2014"/>
    <s v="PARTICULAR"/>
    <s v="DF"/>
    <s v="CENTRO OESTE"/>
    <x v="63"/>
    <x v="23"/>
    <s v="R$ 2.000,00"/>
    <n v="1520"/>
    <n v="1000"/>
    <n v="0"/>
    <m/>
    <s v="01/01/2030"/>
    <s v="EM DIAS"/>
    <n v="2000"/>
    <b v="0"/>
    <s v="JAN"/>
    <n v="2030"/>
    <s v="ATIVO"/>
    <s v="99538"/>
    <n v="17001"/>
    <s v="ADMINISTRATIVO"/>
    <n v="2520"/>
    <n v="500"/>
  </r>
  <r>
    <x v="1572"/>
    <s v="MOBI"/>
    <s v="LEVE"/>
    <n v="2024"/>
    <s v="MOVIDA"/>
    <s v="DF"/>
    <s v="CENTRO OESTE"/>
    <x v="1314"/>
    <x v="60"/>
    <s v="R$ 1.730,00"/>
    <n v="504"/>
    <n v="1812"/>
    <n v="1531.51"/>
    <m/>
    <s v="14/02/2027"/>
    <s v="EM DIAS"/>
    <n v="1730"/>
    <b v="0"/>
    <s v="FEV"/>
    <n v="2027"/>
    <s v="ATIVO"/>
    <s v="11021"/>
    <n v="17001"/>
    <s v="VIVO"/>
    <n v="3847.51"/>
    <n v="1671.7550000000001"/>
  </r>
  <r>
    <x v="1573"/>
    <s v="GOL"/>
    <s v="LEVE"/>
    <n v="2021"/>
    <s v="PARTICULAR"/>
    <s v="DF"/>
    <s v="CENTRO OESTE"/>
    <x v="1315"/>
    <x v="21"/>
    <s v="R$ 1.500,00"/>
    <n v="583"/>
    <n v="1469"/>
    <n v="730"/>
    <m/>
    <s v="01/01/2030"/>
    <s v="EM DIAS"/>
    <n v="1390.98"/>
    <b v="0"/>
    <s v="JAN"/>
    <n v="2030"/>
    <s v="ATIVO"/>
    <s v="11011"/>
    <n v="17001"/>
    <s v="VIVO"/>
    <n v="2782"/>
    <n v="1099.5"/>
  </r>
  <r>
    <x v="1574"/>
    <s v="MOBI"/>
    <s v="LEVE"/>
    <n v="2025"/>
    <s v="MOVIDA"/>
    <s v="DF"/>
    <s v="CENTRO OESTE"/>
    <x v="1316"/>
    <x v="21"/>
    <s v="R$ 1.820,47"/>
    <n v="300"/>
    <n v="1497.52"/>
    <n v="623"/>
    <m/>
    <s v="03/07/2027"/>
    <s v="EM DIAS"/>
    <n v="1730"/>
    <b v="0"/>
    <s v="JUL"/>
    <n v="2027"/>
    <s v="ATIVO"/>
    <s v="11011"/>
    <n v="17001"/>
    <s v="VIVO"/>
    <n v="2420.52"/>
    <n v="1060.26"/>
  </r>
  <r>
    <x v="1575"/>
    <s v="MOBI"/>
    <s v="LEVE"/>
    <n v="2024"/>
    <s v="MOVIDA"/>
    <s v="GO"/>
    <s v="CENTRO OESTE"/>
    <x v="1317"/>
    <x v="21"/>
    <s v="R$ 1.730,00"/>
    <n v="1440"/>
    <n v="1463.7399999999998"/>
    <n v="684.06999999999994"/>
    <m/>
    <s v="14/02/2027"/>
    <s v="EM DIAS"/>
    <n v="1730"/>
    <b v="0"/>
    <s v="FEV"/>
    <n v="2027"/>
    <s v="ATIVO"/>
    <s v="11011"/>
    <n v="19019"/>
    <s v="VIVO"/>
    <n v="3587.8099999999995"/>
    <n v="1073.9049999999997"/>
  </r>
  <r>
    <x v="1576"/>
    <s v="MOBI"/>
    <s v="LEVE"/>
    <n v="2025"/>
    <s v="MOVIDA"/>
    <s v="DF"/>
    <s v="CENTRO OESTE"/>
    <x v="1318"/>
    <x v="60"/>
    <s v="R$ 1.822,55"/>
    <n v="1108"/>
    <n v="1304"/>
    <n v="600"/>
    <m/>
    <s v="25/06/2027"/>
    <s v="EM DIAS"/>
    <n v="1730"/>
    <b v="0"/>
    <s v="JUN"/>
    <n v="2027"/>
    <s v="ATIVO"/>
    <s v="11021"/>
    <n v="17001"/>
    <s v="VIVO"/>
    <n v="3012"/>
    <n v="952"/>
  </r>
  <r>
    <x v="1577"/>
    <s v="CRONOS"/>
    <s v="LEVE"/>
    <n v="2023"/>
    <s v="PARTICULAR"/>
    <s v="DF"/>
    <s v="CENTRO OESTE"/>
    <x v="1319"/>
    <x v="21"/>
    <s v="R$ 1.500,00"/>
    <n v="1183"/>
    <n v="1282"/>
    <n v="0"/>
    <m/>
    <s v="01/01/2030"/>
    <s v="EM DIAS"/>
    <n v="1390.98"/>
    <b v="0"/>
    <s v="JAN"/>
    <n v="2030"/>
    <s v="ATIVO"/>
    <s v="11011"/>
    <n v="17001"/>
    <s v="VIVO"/>
    <n v="2465"/>
    <n v="641"/>
  </r>
  <r>
    <x v="1578"/>
    <s v="MOBI"/>
    <s v="LEVE"/>
    <n v="2024"/>
    <s v="MOVIDA"/>
    <s v="ES"/>
    <s v="SUDESTE"/>
    <x v="1320"/>
    <x v="21"/>
    <s v="R$ 1.730,00"/>
    <n v="1407.18"/>
    <n v="1758.69"/>
    <n v="756.3"/>
    <m/>
    <s v="14/02/2027"/>
    <s v="EM DIAS"/>
    <n v="1730"/>
    <b v="0"/>
    <s v="FEV"/>
    <n v="2027"/>
    <s v="ATIVO"/>
    <s v="11011"/>
    <n v="18001"/>
    <s v="VIVO"/>
    <n v="3922.17"/>
    <n v="1257.4949999999999"/>
  </r>
  <r>
    <x v="1579"/>
    <s v="MOBI"/>
    <s v="LEVE"/>
    <n v="2025"/>
    <s v="MOVIDA"/>
    <s v="DF"/>
    <s v="CENTRO OESTE"/>
    <x v="1321"/>
    <x v="21"/>
    <s v="R$ 1.820,47"/>
    <n v="1556"/>
    <n v="1772"/>
    <n v="846"/>
    <m/>
    <s v="02/07/2027"/>
    <s v="EM DIAS"/>
    <n v="1730"/>
    <b v="0"/>
    <s v="JUL"/>
    <n v="2027"/>
    <s v="ATIVO"/>
    <s v="11011"/>
    <n v="17001"/>
    <s v="VIVO"/>
    <n v="4174"/>
    <n v="1309"/>
  </r>
  <r>
    <x v="1580"/>
    <s v="FIORINO"/>
    <s v="UTILITARIO"/>
    <n v="2025"/>
    <s v="LOCALIZA"/>
    <s v="PR"/>
    <s v="SUL"/>
    <x v="1322"/>
    <x v="4"/>
    <s v="R$ 2.400,00"/>
    <n v="865.06000000000017"/>
    <n v="1185.47"/>
    <n v="479.45"/>
    <m/>
    <s v="03/07/2028"/>
    <s v="EM DIAS"/>
    <n v="2548.9499999999998"/>
    <b v="0"/>
    <s v="JUL"/>
    <n v="2028"/>
    <s v="ATIVO"/>
    <s v="12081"/>
    <n v="26001"/>
    <s v="TIM MOVEL"/>
    <n v="2529.98"/>
    <n v="832.46"/>
  </r>
  <r>
    <x v="1581"/>
    <s v="FIORINO"/>
    <s v="UTILITARIO"/>
    <n v="2025"/>
    <s v="LOCALIZA"/>
    <s v="DF"/>
    <s v="CENTRO OESTE"/>
    <x v="1323"/>
    <x v="61"/>
    <s v="R$ 2.400,00"/>
    <n v="1534"/>
    <n v="1862"/>
    <n v="1100"/>
    <m/>
    <s v="03/07/2028"/>
    <s v="EM DIAS"/>
    <n v="2548.9499999999998"/>
    <b v="0"/>
    <s v="JUL"/>
    <n v="2028"/>
    <s v="ATIVO"/>
    <s v="11021"/>
    <n v="17001"/>
    <s v="VIVO"/>
    <n v="4496"/>
    <n v="1481"/>
  </r>
  <r>
    <x v="1582"/>
    <s v="MOBI"/>
    <s v="LEVE"/>
    <n v="2025"/>
    <s v="MOVIDA"/>
    <s v="MT"/>
    <s v="Centro-Oeste"/>
    <x v="1324"/>
    <x v="21"/>
    <s v="R$ 1.820,47"/>
    <n v="0"/>
    <n v="200.03"/>
    <n v="369.15999999999997"/>
    <m/>
    <s v="06/07/2027"/>
    <s v="EM DIAS"/>
    <n v="1730"/>
    <b v="0"/>
    <s v="JUL"/>
    <n v="2027"/>
    <s v="ATIVO"/>
    <s v="11011"/>
    <n v="21035"/>
    <s v="VIVO"/>
    <n v="569.18999999999994"/>
    <n v="284.59499999999997"/>
  </r>
  <r>
    <x v="1583"/>
    <s v="MOBI"/>
    <s v="LEVE"/>
    <n v="2025"/>
    <s v="MOVIDA"/>
    <s v="DF"/>
    <s v="CENTRO OESTE"/>
    <x v="1325"/>
    <x v="21"/>
    <s v="R$ 1.820,47"/>
    <n v="1203"/>
    <n v="1363"/>
    <n v="540"/>
    <m/>
    <s v="02/07/2027"/>
    <s v="EM DIAS"/>
    <n v="1730"/>
    <b v="0"/>
    <s v="JUL"/>
    <n v="2027"/>
    <s v="ATIVO"/>
    <s v="11011"/>
    <n v="17001"/>
    <s v="VIVO"/>
    <n v="3106"/>
    <n v="951.5"/>
  </r>
  <r>
    <x v="1584"/>
    <s v="FIORINO"/>
    <s v="UTILITARIO"/>
    <n v="2025"/>
    <s v="LOCALIZA"/>
    <s v="PR"/>
    <s v="SUL"/>
    <x v="1326"/>
    <x v="4"/>
    <s v="R$ 2.400,00"/>
    <n v="2006.06"/>
    <n v="2678.1499999999996"/>
    <n v="1277.6100000000001"/>
    <m/>
    <s v="05/07/2028"/>
    <s v="EM DIAS"/>
    <n v="2548.9499999999998"/>
    <b v="0"/>
    <s v="JUL"/>
    <n v="2028"/>
    <s v="ATIVO"/>
    <s v="12081"/>
    <n v="26010"/>
    <s v="TIM MOVEL"/>
    <n v="5961.82"/>
    <n v="1977.8799999999999"/>
  </r>
  <r>
    <x v="1585"/>
    <s v="MOBI"/>
    <s v="LEVE"/>
    <n v="2025"/>
    <s v="MOVIDA"/>
    <s v="DF"/>
    <s v="CENTRO OESTE"/>
    <x v="1327"/>
    <x v="21"/>
    <s v="R$ 1.820,47"/>
    <n v="1643"/>
    <n v="1882"/>
    <n v="1066"/>
    <m/>
    <s v="03/07/2027"/>
    <s v="EM DIAS"/>
    <n v="1730"/>
    <b v="0"/>
    <s v="JUL"/>
    <n v="2027"/>
    <s v="ATIVO"/>
    <s v="11011"/>
    <n v="17001"/>
    <s v="VIVO"/>
    <n v="4591"/>
    <n v="1474"/>
  </r>
  <r>
    <x v="1586"/>
    <s v="MOBI"/>
    <s v="LEVE"/>
    <n v="2025"/>
    <s v="MOVIDA"/>
    <s v="DF"/>
    <s v="CENTRO OESTE"/>
    <x v="1328"/>
    <x v="2"/>
    <s v="R$ 1.822,55"/>
    <n v="1536"/>
    <n v="1519.76"/>
    <n v="687.5"/>
    <m/>
    <s v="25/06/2027"/>
    <s v="EM DIAS"/>
    <n v="1730"/>
    <b v="0"/>
    <s v="JUN"/>
    <n v="2027"/>
    <s v="ATIVO"/>
    <s v="12081"/>
    <n v="17001"/>
    <s v="TIM MOVEL"/>
    <n v="3743.26"/>
    <n v="1103.6300000000001"/>
  </r>
  <r>
    <x v="1587"/>
    <s v="MOBI"/>
    <s v="LEVE"/>
    <n v="2024"/>
    <s v="MOVIDA"/>
    <s v="DF"/>
    <s v="CENTRO OESTE"/>
    <x v="1286"/>
    <x v="10"/>
    <s v="R$ 1.730,00"/>
    <s v=""/>
    <s v=""/>
    <s v=""/>
    <m/>
    <s v="14/02/2027"/>
    <s v="EM DIAS"/>
    <n v="1730"/>
    <b v="0"/>
    <s v="FEV"/>
    <n v="2027"/>
    <s v="ATIVO"/>
    <s v="11031"/>
    <n v="17001"/>
    <s v="VIVO"/>
    <n v="0"/>
    <s v="-"/>
  </r>
  <r>
    <x v="1588"/>
    <s v="MOBI"/>
    <s v="LEVE"/>
    <n v="2024"/>
    <s v="LOCALIZA"/>
    <s v="BA"/>
    <s v="NORDESTE"/>
    <x v="1329"/>
    <x v="71"/>
    <s v="R$ 1.822,64"/>
    <n v="1133.3499999999999"/>
    <n v="900"/>
    <n v="900"/>
    <m/>
    <s v="29/01/2027"/>
    <s v="EM DIAS"/>
    <n v="1822.64"/>
    <b v="0"/>
    <s v="JAN"/>
    <n v="2027"/>
    <s v="ATIVO"/>
    <s v="14011"/>
    <n v="15001"/>
    <s v="I-SYSTEMS"/>
    <n v="2933.35"/>
    <n v="900"/>
  </r>
  <r>
    <x v="1589"/>
    <s v="MOBI"/>
    <s v="LEVE"/>
    <n v="2023"/>
    <s v="LOCALIZA"/>
    <s v="BA"/>
    <s v="NORDESTE"/>
    <x v="1330"/>
    <x v="71"/>
    <s v="R$ 1.822,64"/>
    <n v="1100"/>
    <n v="1289.23"/>
    <n v="680"/>
    <m/>
    <s v="29/01/2027"/>
    <s v="EM DIAS"/>
    <n v="1822.64"/>
    <b v="0"/>
    <s v="JAN"/>
    <n v="2027"/>
    <s v="ATIVO"/>
    <s v="14011"/>
    <n v="15001"/>
    <s v="I-SYSTEMS"/>
    <n v="3069.23"/>
    <n v="984.61500000000001"/>
  </r>
  <r>
    <x v="1590"/>
    <s v="MOBI"/>
    <s v="LEVE"/>
    <n v="2023"/>
    <s v="LOCALIZA"/>
    <s v="AP"/>
    <s v="NORTE"/>
    <x v="1331"/>
    <x v="10"/>
    <s v="R$ 1.898,47"/>
    <n v="1359.99"/>
    <n v="1657.89"/>
    <n v="324"/>
    <m/>
    <s v="02/03/2026"/>
    <s v="VENCIDO"/>
    <n v="1898.47"/>
    <b v="0"/>
    <s v="MAR"/>
    <n v="2026"/>
    <s v="A DEVOLVER"/>
    <s v="11015"/>
    <n v="13001"/>
    <s v="VIVO"/>
    <n v="3341.88"/>
    <n v="990.94500000000005"/>
  </r>
  <r>
    <x v="1591"/>
    <s v="MOBI"/>
    <s v="LEVE"/>
    <n v="2023"/>
    <s v="LOCALIZA"/>
    <s v="AP"/>
    <s v="NORTE"/>
    <x v="1332"/>
    <x v="102"/>
    <s v="R$ 1.898,47"/>
    <n v="1480.95"/>
    <n v="1512"/>
    <n v="871.99"/>
    <m/>
    <s v="13/03/2026"/>
    <s v="VENCIDO"/>
    <n v="1898.47"/>
    <b v="0"/>
    <s v="MAR"/>
    <n v="2026"/>
    <s v="ATIVO"/>
    <s v="11011"/>
    <n v="13001"/>
    <s v="VIVO"/>
    <n v="3864.9399999999996"/>
    <n v="1191.9949999999999"/>
  </r>
  <r>
    <x v="1592"/>
    <s v="MOBI"/>
    <s v="LEVE"/>
    <n v="2024"/>
    <s v="MOVIDA"/>
    <s v="AP"/>
    <s v="NORTE"/>
    <x v="1333"/>
    <x v="102"/>
    <s v="R$ 1.730,00"/>
    <n v="1423.95"/>
    <n v="1609"/>
    <n v="759.97"/>
    <m/>
    <s v="15/11/2026"/>
    <s v="EM DIAS"/>
    <n v="1730"/>
    <b v="0"/>
    <s v="NOV"/>
    <n v="2026"/>
    <s v="ATIVO"/>
    <s v="11011"/>
    <n v="13001"/>
    <s v="VIVO"/>
    <n v="3792.92"/>
    <n v="1184.4850000000001"/>
  </r>
  <r>
    <x v="1593"/>
    <s v="MOBI"/>
    <s v="LEVE"/>
    <n v="2023"/>
    <s v="LOCALIZA"/>
    <s v="AP"/>
    <s v="NORTE"/>
    <x v="1334"/>
    <x v="102"/>
    <s v="R$ 1.899,59"/>
    <n v="1029.99"/>
    <n v="1556"/>
    <n v="684.98"/>
    <m/>
    <s v="02/03/2026"/>
    <s v="VENCIDO"/>
    <n v="1899.59"/>
    <b v="0"/>
    <s v="MAR"/>
    <n v="2026"/>
    <s v="ATIVO"/>
    <s v="11011"/>
    <n v="13001"/>
    <s v="VIVO"/>
    <n v="3270.97"/>
    <n v="1120.49"/>
  </r>
  <r>
    <x v="1594"/>
    <s v="MOBI"/>
    <s v="LEVE"/>
    <n v="2023"/>
    <s v="LOCALIZA"/>
    <s v="AP"/>
    <s v="NORTE"/>
    <x v="1335"/>
    <x v="102"/>
    <s v="R$ 1.897,35"/>
    <n v="920"/>
    <n v="1215.99"/>
    <n v="545"/>
    <m/>
    <s v="09/03/2026"/>
    <s v="VENCIDO"/>
    <n v="1897.35"/>
    <b v="0"/>
    <s v="MAR"/>
    <n v="2026"/>
    <s v="ATIVO"/>
    <s v="11011"/>
    <n v="13001"/>
    <s v="VIVO"/>
    <n v="2680.99"/>
    <n v="880.495"/>
  </r>
  <r>
    <x v="1595"/>
    <s v="MOBI"/>
    <s v="LEVE"/>
    <n v="2023"/>
    <s v="LOCALIZA"/>
    <s v="AP"/>
    <s v="NORTE"/>
    <x v="1336"/>
    <x v="102"/>
    <s v="R$ 1.898,47"/>
    <n v="565.99"/>
    <n v="1361.99"/>
    <n v="520.96"/>
    <m/>
    <s v="08/03/2026"/>
    <s v="VENCIDO"/>
    <n v="1898.47"/>
    <b v="0"/>
    <s v="MAR"/>
    <n v="2026"/>
    <s v="ATIVO"/>
    <s v="11011"/>
    <n v="13001"/>
    <s v="VIVO"/>
    <n v="2448.94"/>
    <n v="941.47500000000002"/>
  </r>
  <r>
    <x v="1596"/>
    <s v="HB20"/>
    <s v="LEVE"/>
    <n v="2019"/>
    <s v="PARTICULAR"/>
    <s v="AP"/>
    <s v="NORTE"/>
    <x v="1337"/>
    <x v="35"/>
    <s v="R$ 850,00"/>
    <n v="919.97"/>
    <n v="1149.99"/>
    <n v="460"/>
    <m/>
    <s v="01/01/2030"/>
    <s v="EM DIAS"/>
    <n v="850"/>
    <b v="0"/>
    <s v="JAN"/>
    <n v="2030"/>
    <s v="ATIVO"/>
    <s v="99568"/>
    <n v="13001"/>
    <s v="ADMINISTRATIVO"/>
    <n v="2529.96"/>
    <n v="804.995"/>
  </r>
  <r>
    <x v="1597"/>
    <s v="MOBI"/>
    <s v="LEVE"/>
    <n v="2023"/>
    <s v="LOCALIZA"/>
    <s v="AP"/>
    <s v="NORTE"/>
    <x v="0"/>
    <x v="0"/>
    <s v="R$ 1.898,47"/>
    <n v="1239.99"/>
    <n v="1699.99"/>
    <n v="0"/>
    <m/>
    <s v="08/03/2026"/>
    <s v="VENCIDO"/>
    <n v="1898.47"/>
    <b v="0"/>
    <s v="MAR"/>
    <n v="2026"/>
    <s v="A DEVOLVER"/>
    <s v=""/>
    <n v="0"/>
    <n v="0"/>
    <n v="2939.98"/>
    <n v="849.995"/>
  </r>
  <r>
    <x v="1598"/>
    <s v="MOBI"/>
    <s v="LEVE"/>
    <n v="2023"/>
    <s v="LOCALIZA"/>
    <s v="AP"/>
    <s v="NORTE"/>
    <x v="1338"/>
    <x v="102"/>
    <s v="R$ 1.898,47"/>
    <n v="972.97"/>
    <n v="919.99"/>
    <n v="690"/>
    <m/>
    <s v="02/03/2026"/>
    <s v="VENCIDO"/>
    <n v="1898.47"/>
    <b v="0"/>
    <s v="MAR"/>
    <n v="2026"/>
    <s v="ATIVO"/>
    <s v="11011"/>
    <n v="13001"/>
    <s v="VIVO"/>
    <n v="2582.96"/>
    <n v="804.995"/>
  </r>
  <r>
    <x v="1599"/>
    <s v="VOYAGE"/>
    <s v="LEVE"/>
    <n v="2010"/>
    <s v="PARTICULAR"/>
    <s v="AP"/>
    <s v="NORTE"/>
    <x v="1339"/>
    <x v="80"/>
    <s v="R$ 850,00"/>
    <n v="920"/>
    <n v="1415.99"/>
    <n v="620"/>
    <m/>
    <s v="01/01/2030"/>
    <s v="EM DIAS"/>
    <n v="850"/>
    <b v="0"/>
    <s v="JAN"/>
    <n v="2030"/>
    <s v="ATIVO"/>
    <s v="11015"/>
    <n v="13001"/>
    <s v="VIVO"/>
    <n v="2955.99"/>
    <n v="1017.995"/>
  </r>
  <r>
    <x v="1600"/>
    <s v="MOBI"/>
    <s v="LEVE"/>
    <n v="2025"/>
    <s v="LOCALIZA"/>
    <s v="MA"/>
    <s v="NORTE"/>
    <x v="1340"/>
    <x v="99"/>
    <s v="R$ 1.823,00"/>
    <n v="1350.17"/>
    <n v="1349.14"/>
    <n v="779.6"/>
    <m/>
    <s v="16/07/2028"/>
    <s v="EM DIAS"/>
    <n v="1928.81"/>
    <b v="0"/>
    <s v="JUL"/>
    <n v="2028"/>
    <s v="ATIVO"/>
    <s v="11011"/>
    <n v="20004"/>
    <s v="VIVO"/>
    <n v="3478.9100000000003"/>
    <n v="1064.3700000000001"/>
  </r>
  <r>
    <x v="1601"/>
    <s v="MOBI"/>
    <s v="LEVE"/>
    <n v="2025"/>
    <s v="MOVIDA"/>
    <s v="AM"/>
    <s v="NORTE"/>
    <x v="1341"/>
    <x v="21"/>
    <s v="R$ 1.822,55"/>
    <n v="1579.42"/>
    <n v="2019.99"/>
    <n v="814.53"/>
    <m/>
    <s v="01/06/2027"/>
    <s v="EM DIAS"/>
    <n v="1730"/>
    <b v="0"/>
    <s v="JUN"/>
    <n v="2027"/>
    <s v="ATIVO"/>
    <s v="11011"/>
    <n v="14001"/>
    <s v="VIVO"/>
    <n v="4413.9399999999996"/>
    <n v="1417.26"/>
  </r>
  <r>
    <x v="1602"/>
    <s v="MOBI"/>
    <s v="LEVE"/>
    <n v="2023"/>
    <s v="MOVIDA"/>
    <s v="AM"/>
    <s v="NORTE"/>
    <x v="1342"/>
    <x v="21"/>
    <s v="R$ 1.803,35"/>
    <n v="1068.5999999999999"/>
    <n v="1309.8900000000001"/>
    <n v="318.98"/>
    <m/>
    <s v="19/08/2026"/>
    <s v="EM DIAS"/>
    <n v="1803.35"/>
    <b v="0"/>
    <s v="AGO"/>
    <n v="2026"/>
    <s v="ATIVO"/>
    <s v="11011"/>
    <n v="14001"/>
    <s v="VIVO"/>
    <n v="2697.47"/>
    <n v="814.43500000000006"/>
  </r>
  <r>
    <x v="1603"/>
    <s v="MOBI"/>
    <s v="LEVE"/>
    <n v="2022"/>
    <s v="MOVIDA"/>
    <s v="AM"/>
    <s v="NORTE"/>
    <x v="0"/>
    <x v="0"/>
    <s v="R$ 1.970,00"/>
    <n v="0"/>
    <n v="0"/>
    <n v="0"/>
    <m/>
    <s v="21/09/2024"/>
    <s v="VENCIDO"/>
    <n v="1313.33"/>
    <b v="0"/>
    <s v="SET"/>
    <n v="2024"/>
    <s v="PATIO"/>
    <s v=""/>
    <n v="0"/>
    <n v="0"/>
    <n v="0"/>
    <n v="0"/>
  </r>
  <r>
    <x v="1604"/>
    <s v="MOBI"/>
    <s v="LEVE"/>
    <n v="2025"/>
    <s v="LOCALIZA"/>
    <s v="AM"/>
    <s v="NORTE"/>
    <x v="1343"/>
    <x v="21"/>
    <s v="R$ 1.933,44"/>
    <n v="1129.96"/>
    <n v="1519.57"/>
    <n v="849.99"/>
    <m/>
    <s v="07/08/2028"/>
    <s v="EM DIAS"/>
    <n v="1933.44"/>
    <b v="0"/>
    <s v="AGO"/>
    <n v="2028"/>
    <s v="ATIVO"/>
    <s v="11011"/>
    <n v="14001"/>
    <s v="VIVO"/>
    <n v="3499.5199999999995"/>
    <n v="1184.78"/>
  </r>
  <r>
    <x v="1605"/>
    <s v="FIORINO"/>
    <s v="UTILITARIO"/>
    <n v="2021"/>
    <s v="MOVIDA"/>
    <s v="AM"/>
    <s v="NORTE"/>
    <x v="1160"/>
    <x v="10"/>
    <s v="R$ 2.375,45"/>
    <s v=""/>
    <s v=""/>
    <s v=""/>
    <m/>
    <s v="14/10/2024"/>
    <s v="VENCIDO"/>
    <n v="1583.63"/>
    <b v="0"/>
    <s v="OUT"/>
    <n v="2024"/>
    <s v="ATIVO"/>
    <s v="15031"/>
    <n v="14001"/>
    <s v="FIBRASIL"/>
    <n v="0"/>
    <s v="-"/>
  </r>
  <r>
    <x v="1606"/>
    <s v="MOBI"/>
    <s v="LEVE"/>
    <n v="2023"/>
    <s v="MOVIDA"/>
    <s v="AM"/>
    <s v="NORTE"/>
    <x v="277"/>
    <x v="10"/>
    <s v="R$ 1.806,47"/>
    <n v="0"/>
    <n v="0"/>
    <n v="0"/>
    <m/>
    <s v="27/09/2026"/>
    <s v="EM DIAS"/>
    <n v="1806.47"/>
    <b v="0"/>
    <s v="SET"/>
    <n v="2026"/>
    <s v="SINISTRO"/>
    <s v="11015"/>
    <n v="14001"/>
    <s v="VIVO"/>
    <n v="0"/>
    <n v="0"/>
  </r>
  <r>
    <x v="1607"/>
    <s v="MOBI"/>
    <s v="LEVE"/>
    <n v="2023"/>
    <s v="LOCALIZA"/>
    <s v="AM"/>
    <s v="NORTE"/>
    <x v="1344"/>
    <x v="21"/>
    <s v="R$ 1.898,47"/>
    <n v="1139.68"/>
    <n v="1548.41"/>
    <n v="640"/>
    <m/>
    <s v="08/03/2026"/>
    <s v="VENCIDO"/>
    <n v="1898.47"/>
    <b v="0"/>
    <s v="MAR"/>
    <n v="2026"/>
    <s v="ATIVO"/>
    <s v="11011"/>
    <n v="14001"/>
    <s v="VIVO"/>
    <n v="3328.09"/>
    <n v="1094.2049999999999"/>
  </r>
  <r>
    <x v="1608"/>
    <s v="MOBI"/>
    <s v="LEVE"/>
    <n v="2023"/>
    <s v="MOVIDA"/>
    <s v="AM"/>
    <s v="NORTE"/>
    <x v="1345"/>
    <x v="21"/>
    <s v="R$ 1.803,35"/>
    <n v="1529.99"/>
    <n v="860"/>
    <n v="628.26"/>
    <m/>
    <s v="24/08/2026"/>
    <s v="EM DIAS"/>
    <n v="1803.35"/>
    <b v="0"/>
    <s v="AGO"/>
    <n v="2026"/>
    <s v="ATIVO"/>
    <s v="11011"/>
    <n v="14001"/>
    <s v="VIVO"/>
    <n v="3018.25"/>
    <n v="744.13"/>
  </r>
  <r>
    <x v="1609"/>
    <s v="MOBI"/>
    <s v="LEVE"/>
    <n v="2025"/>
    <s v="LOCALIZA"/>
    <s v="PA"/>
    <s v="NORTE"/>
    <x v="1346"/>
    <x v="40"/>
    <s v="R$ 1.832,60"/>
    <n v="827.35"/>
    <n v="1007.1299999999999"/>
    <n v="1154.94"/>
    <m/>
    <s v="07/06/2027"/>
    <s v="EM DIAS"/>
    <n v="1832.6"/>
    <b v="0"/>
    <s v="JUN"/>
    <n v="2027"/>
    <s v="ATIVO"/>
    <s v="11035"/>
    <n v="24001"/>
    <s v="VIVO"/>
    <n v="2989.42"/>
    <n v="1081.0349999999999"/>
  </r>
  <r>
    <x v="1610"/>
    <s v="MOBI"/>
    <s v="LEVE"/>
    <n v="2025"/>
    <s v="MOVIDA"/>
    <s v="AM"/>
    <s v="NORTE"/>
    <x v="1347"/>
    <x v="21"/>
    <s v="R$ 1.822,55"/>
    <n v="1364.98"/>
    <n v="1819.87"/>
    <n v="712.21"/>
    <m/>
    <s v="08/06/2027"/>
    <s v="EM DIAS"/>
    <n v="1730"/>
    <b v="0"/>
    <s v="JUN"/>
    <n v="2027"/>
    <s v="ATIVO"/>
    <s v="11011"/>
    <n v="14001"/>
    <s v="VIVO"/>
    <n v="3897.06"/>
    <n v="1266.04"/>
  </r>
  <r>
    <x v="1611"/>
    <s v="SENTRA"/>
    <s v="LEVE"/>
    <n v="2014"/>
    <s v="PARTICULAR"/>
    <s v="AM"/>
    <s v="NORTE"/>
    <x v="1348"/>
    <x v="104"/>
    <s v="R$ 2.000,00"/>
    <n v="1019.97"/>
    <n v="819.99"/>
    <n v="490"/>
    <m/>
    <s v="01/01/2030"/>
    <s v="EM DIAS"/>
    <n v="2000"/>
    <b v="0"/>
    <s v="JAN"/>
    <n v="2030"/>
    <s v="ATIVO"/>
    <s v="99538"/>
    <n v="14001"/>
    <s v="ADMINISTRATIVO"/>
    <n v="2329.96"/>
    <n v="654.995"/>
  </r>
  <r>
    <x v="1612"/>
    <s v="ONIX"/>
    <s v="LEVE"/>
    <n v="2023"/>
    <s v="PARTICULAR"/>
    <s v="AM"/>
    <s v="NORTE"/>
    <x v="1349"/>
    <x v="112"/>
    <s v="R$ 850,00"/>
    <n v="909.96"/>
    <n v="1129.93"/>
    <n v="459.97"/>
    <m/>
    <s v="01/01/2030"/>
    <s v="EM DIAS"/>
    <n v="850"/>
    <b v="0"/>
    <s v="JAN"/>
    <n v="2030"/>
    <s v="ATIVO"/>
    <s v="11015"/>
    <n v="14001"/>
    <s v="VIVO"/>
    <n v="2499.86"/>
    <n v="794.95"/>
  </r>
  <r>
    <x v="1613"/>
    <s v="MOBI"/>
    <s v="LEVE"/>
    <n v="2024"/>
    <s v="MOVIDA"/>
    <s v="AM"/>
    <s v="NORTE"/>
    <x v="1350"/>
    <x v="21"/>
    <s v="R$ 1.822,03"/>
    <n v="1019.95"/>
    <n v="1249.96"/>
    <n v="508.46000000000004"/>
    <m/>
    <s v="30/05/2027"/>
    <s v="EM DIAS"/>
    <n v="1822.03"/>
    <b v="0"/>
    <s v="MAI"/>
    <n v="2027"/>
    <s v="ATIVO"/>
    <s v="11011"/>
    <n v="14001"/>
    <s v="VIVO"/>
    <n v="2778.37"/>
    <n v="879.21"/>
  </r>
  <r>
    <x v="1614"/>
    <s v="MOBI"/>
    <s v="LEVE"/>
    <n v="2023"/>
    <s v="MOVIDA"/>
    <s v="AM"/>
    <s v="NORTE"/>
    <x v="1351"/>
    <x v="21"/>
    <s v="R$ 1.803,35"/>
    <n v="1439.93"/>
    <n v="1568.8500000000001"/>
    <n v="679.40000000000009"/>
    <m/>
    <s v="24/08/2026"/>
    <s v="EM DIAS"/>
    <n v="1803.35"/>
    <b v="0"/>
    <s v="AGO"/>
    <n v="2026"/>
    <s v="ATIVO"/>
    <s v="11011"/>
    <n v="14001"/>
    <s v="VIVO"/>
    <n v="3688.1800000000003"/>
    <n v="1124.125"/>
  </r>
  <r>
    <x v="1615"/>
    <s v="MOBI"/>
    <s v="LEVE"/>
    <n v="2023"/>
    <s v="MOVIDA"/>
    <s v="AM"/>
    <s v="NORTE"/>
    <x v="1352"/>
    <x v="21"/>
    <s v="R$ 1.803,35"/>
    <n v="1189.99"/>
    <n v="1429.99"/>
    <n v="720"/>
    <m/>
    <s v="24/08/2026"/>
    <s v="EM DIAS"/>
    <n v="1803.35"/>
    <b v="0"/>
    <s v="AGO"/>
    <n v="2026"/>
    <s v="ATIVO"/>
    <s v="11011"/>
    <n v="14001"/>
    <s v="VIVO"/>
    <n v="3339.98"/>
    <n v="1074.9949999999999"/>
  </r>
  <r>
    <x v="1616"/>
    <s v="CRONOS"/>
    <s v="LEVE"/>
    <n v="2024"/>
    <s v="LOCALIZA"/>
    <s v="AM"/>
    <s v="NORTE"/>
    <x v="277"/>
    <x v="10"/>
    <s v="R$ 2.021,42"/>
    <n v="784.88000000000011"/>
    <n v="1076.2"/>
    <n v="389.13"/>
    <m/>
    <s v="29/11/2026"/>
    <s v="EM DIAS"/>
    <n v="2021.42"/>
    <b v="0"/>
    <s v="NOV"/>
    <n v="2026"/>
    <s v="PATIO"/>
    <s v="11015"/>
    <n v="14001"/>
    <s v="VIVO"/>
    <n v="2250.21"/>
    <n v="732.66499999999996"/>
  </r>
  <r>
    <x v="1617"/>
    <s v="MOBI"/>
    <s v="LEVE"/>
    <n v="2025"/>
    <s v="MOVIDA"/>
    <s v="AM"/>
    <s v="NORTE"/>
    <x v="1353"/>
    <x v="21"/>
    <s v="R$ 1.822,55"/>
    <n v="1353.37"/>
    <n v="1705.21"/>
    <n v="736.18000000000006"/>
    <m/>
    <s v="08/06/2027"/>
    <s v="EM DIAS"/>
    <n v="1730"/>
    <b v="0"/>
    <s v="JUN"/>
    <n v="2027"/>
    <s v="ATIVO"/>
    <s v="11011"/>
    <n v="14001"/>
    <s v="VIVO"/>
    <n v="3794.76"/>
    <n v="1220.6950000000002"/>
  </r>
  <r>
    <x v="1618"/>
    <s v="MOBI"/>
    <s v="LEVE"/>
    <n v="2023"/>
    <s v="LOCALIZA"/>
    <s v="AM"/>
    <s v="NORTE"/>
    <x v="1354"/>
    <x v="21"/>
    <s v="R$ 1.898,47"/>
    <n v="1556.7199999999998"/>
    <n v="1815"/>
    <n v="947.77"/>
    <m/>
    <s v="02/03/2026"/>
    <s v="VENCIDO"/>
    <n v="1898.47"/>
    <b v="0"/>
    <s v="MAR"/>
    <n v="2026"/>
    <s v="ATIVO"/>
    <s v="11011"/>
    <n v="14001"/>
    <s v="VIVO"/>
    <n v="4319.49"/>
    <n v="1381.385"/>
  </r>
  <r>
    <x v="1619"/>
    <s v="MOBI"/>
    <s v="LEVE"/>
    <n v="2023"/>
    <s v="MOVIDA"/>
    <s v="AM"/>
    <s v="NORTE"/>
    <x v="1355"/>
    <x v="41"/>
    <s v="R$ 1.803,35"/>
    <n v="1299.95"/>
    <n v="1618.48"/>
    <n v="820"/>
    <m/>
    <s v="24/08/2026"/>
    <s v="EM DIAS"/>
    <n v="1803.35"/>
    <b v="0"/>
    <s v="AGO"/>
    <n v="2026"/>
    <s v="ATIVO"/>
    <s v="11021"/>
    <n v="14001"/>
    <s v="VIVO"/>
    <n v="3738.4300000000003"/>
    <n v="1219.24"/>
  </r>
  <r>
    <x v="1620"/>
    <s v="ONIX"/>
    <s v="LEVE"/>
    <n v="2014"/>
    <s v="PARTICULAR"/>
    <s v="AM"/>
    <s v="NORTE"/>
    <x v="1356"/>
    <x v="19"/>
    <s v="R$ 850,00"/>
    <n v="1648.3999999999999"/>
    <n v="1481.52"/>
    <n v="847.19"/>
    <m/>
    <s v="01/01/2030"/>
    <s v="EM DIAS"/>
    <n v="850"/>
    <b v="0"/>
    <s v="JAN"/>
    <n v="2030"/>
    <s v="ATIVO"/>
    <s v="11011"/>
    <n v="14001"/>
    <s v="VIVO"/>
    <n v="3977.11"/>
    <n v="1164.355"/>
  </r>
  <r>
    <x v="1621"/>
    <s v="MOBI"/>
    <s v="LEVE"/>
    <n v="2022"/>
    <s v="MOVIDA"/>
    <s v="AM"/>
    <s v="NORTE"/>
    <x v="1160"/>
    <x v="10"/>
    <s v="R$ 1.970,00"/>
    <s v=""/>
    <s v=""/>
    <s v=""/>
    <m/>
    <s v="15/09/2024"/>
    <s v="VENCIDO"/>
    <n v="1313.33"/>
    <b v="0"/>
    <s v="SET"/>
    <n v="2024"/>
    <s v="ATIVO"/>
    <s v="15031"/>
    <n v="14001"/>
    <s v="FIBRASIL"/>
    <n v="0"/>
    <s v="-"/>
  </r>
  <r>
    <x v="1622"/>
    <s v="MOBI"/>
    <s v="LEVE"/>
    <n v="2023"/>
    <s v="LOCALIZA"/>
    <s v="AM"/>
    <s v="NORTE"/>
    <x v="1357"/>
    <x v="21"/>
    <s v="R$ 1.898,47"/>
    <n v="809.08"/>
    <n v="1452.99"/>
    <n v="894.84"/>
    <m/>
    <s v="08/03/2026"/>
    <s v="VENCIDO"/>
    <n v="1898.47"/>
    <b v="0"/>
    <s v="MAR"/>
    <n v="2026"/>
    <s v="ATIVO"/>
    <s v="11011"/>
    <n v="14001"/>
    <s v="VIVO"/>
    <n v="3156.9100000000003"/>
    <n v="1173.915"/>
  </r>
  <r>
    <x v="1623"/>
    <s v="CRONOS"/>
    <s v="LEVE"/>
    <n v="2024"/>
    <s v="LOCALIZA"/>
    <s v="AM"/>
    <s v="NORTE"/>
    <x v="1358"/>
    <x v="28"/>
    <s v="R$ 2.021,42"/>
    <n v="734.9"/>
    <n v="862.21"/>
    <n v="517.25"/>
    <m/>
    <s v="12/12/2026"/>
    <s v="EM DIAS"/>
    <n v="2021.42"/>
    <b v="0"/>
    <s v="DEZ"/>
    <n v="2026"/>
    <s v="ATIVO"/>
    <s v="14015"/>
    <n v="14001"/>
    <s v="I-SYSTEMS"/>
    <n v="2114.36"/>
    <n v="689.73"/>
  </r>
  <r>
    <x v="1624"/>
    <s v="MOBI"/>
    <s v="LEVE"/>
    <n v="2025"/>
    <s v="MOVIDA"/>
    <s v="AM"/>
    <s v="NORTE"/>
    <x v="1359"/>
    <x v="21"/>
    <s v="R$ 1.822,55"/>
    <n v="1408.6"/>
    <n v="1516.83"/>
    <n v="619.11"/>
    <m/>
    <s v="08/06/2027"/>
    <s v="EM DIAS"/>
    <n v="1730"/>
    <b v="0"/>
    <s v="JUN"/>
    <n v="2027"/>
    <s v="ATIVO"/>
    <s v="11011"/>
    <n v="14001"/>
    <s v="VIVO"/>
    <n v="3544.54"/>
    <n v="1067.97"/>
  </r>
  <r>
    <x v="1625"/>
    <s v="MOBI"/>
    <s v="LEVE"/>
    <n v="2023"/>
    <s v="MOVIDA"/>
    <s v="AM"/>
    <s v="NORTE"/>
    <x v="1360"/>
    <x v="21"/>
    <s v="R$ 1.803,35"/>
    <n v="1618.94"/>
    <n v="1926.06"/>
    <n v="972.1"/>
    <m/>
    <s v="24/08/2026"/>
    <s v="EM DIAS"/>
    <n v="1803.35"/>
    <b v="0"/>
    <s v="AGO"/>
    <n v="2026"/>
    <s v="ATIVO"/>
    <s v="11011"/>
    <n v="14001"/>
    <s v="VIVO"/>
    <n v="4517.1000000000004"/>
    <n v="1449.08"/>
  </r>
  <r>
    <x v="1626"/>
    <s v="MOBI"/>
    <s v="LEVE"/>
    <n v="2023"/>
    <s v="MOVIDA"/>
    <s v="AM"/>
    <s v="NORTE"/>
    <x v="1361"/>
    <x v="21"/>
    <s v="R$ 1.803,35"/>
    <n v="1043.1399999999999"/>
    <n v="1330"/>
    <n v="709.96"/>
    <m/>
    <s v="19/08/2026"/>
    <s v="EM DIAS"/>
    <n v="1803.35"/>
    <b v="0"/>
    <s v="AGO"/>
    <n v="2026"/>
    <s v="ATIVO"/>
    <s v="11011"/>
    <n v="14001"/>
    <s v="VIVO"/>
    <n v="3083.1"/>
    <n v="1019.98"/>
  </r>
  <r>
    <x v="1627"/>
    <s v="MOBI"/>
    <s v="LEVE"/>
    <n v="2023"/>
    <s v="MOVIDA"/>
    <s v="AM"/>
    <s v="NORTE"/>
    <x v="1362"/>
    <x v="21"/>
    <s v="R$ 1.803,35"/>
    <n v="1525.72"/>
    <n v="2011.1200000000001"/>
    <n v="812.3"/>
    <m/>
    <s v="24/08/2026"/>
    <s v="EM DIAS"/>
    <n v="1803.35"/>
    <b v="0"/>
    <s v="AGO"/>
    <n v="2026"/>
    <s v="ATIVO"/>
    <s v="11011"/>
    <n v="14001"/>
    <s v="VIVO"/>
    <n v="4349.1400000000003"/>
    <n v="1411.71"/>
  </r>
  <r>
    <x v="1628"/>
    <s v="ONIX"/>
    <s v="LEVE"/>
    <n v="2023"/>
    <s v="PARTICULAR"/>
    <s v="AM"/>
    <s v="NORTE"/>
    <x v="1363"/>
    <x v="76"/>
    <s v="R$ 850,00"/>
    <n v="836.06"/>
    <n v="1290"/>
    <n v="759.99"/>
    <m/>
    <s v="01/01/2030"/>
    <s v="EM DIAS"/>
    <n v="850"/>
    <b v="0"/>
    <s v="JAN"/>
    <n v="2030"/>
    <s v="ATIVO"/>
    <s v="14015"/>
    <n v="14001"/>
    <s v="I-SYSTEMS"/>
    <n v="2886.05"/>
    <n v="1024.9949999999999"/>
  </r>
  <r>
    <x v="1629"/>
    <s v="MOBI"/>
    <s v="LEVE"/>
    <n v="2025"/>
    <s v="MOVIDA"/>
    <s v="AM"/>
    <s v="NORTE"/>
    <x v="1364"/>
    <x v="21"/>
    <s v="R$ 1.822,55"/>
    <n v="1174.73"/>
    <n v="1589.94"/>
    <n v="640.99"/>
    <m/>
    <s v="08/06/2027"/>
    <s v="EM DIAS"/>
    <n v="1730"/>
    <b v="0"/>
    <s v="JUN"/>
    <n v="2027"/>
    <s v="ATIVO"/>
    <s v="11011"/>
    <n v="14001"/>
    <s v="VIVO"/>
    <n v="3405.66"/>
    <n v="1115.4650000000001"/>
  </r>
  <r>
    <x v="1630"/>
    <s v="MOBI"/>
    <s v="LEVE"/>
    <n v="2025"/>
    <s v="LOCALIZA"/>
    <s v="AM"/>
    <s v="NORTE"/>
    <x v="1365"/>
    <x v="21"/>
    <s v="R$ 1.933,44"/>
    <n v="1416.94"/>
    <n v="1312.2"/>
    <n v="510.85"/>
    <m/>
    <s v="07/08/2028"/>
    <s v="EM DIAS"/>
    <n v="1933.44"/>
    <b v="0"/>
    <s v="AGO"/>
    <n v="2028"/>
    <s v="ATIVO"/>
    <s v="11011"/>
    <n v="14001"/>
    <s v="VIVO"/>
    <n v="3239.9900000000002"/>
    <n v="911.52500000000009"/>
  </r>
  <r>
    <x v="1631"/>
    <s v="MOBI"/>
    <s v="LEVE"/>
    <n v="2023"/>
    <s v="MOVIDA"/>
    <s v="AM"/>
    <s v="NORTE"/>
    <x v="1160"/>
    <x v="10"/>
    <s v="R$ 1.803,35"/>
    <n v="917.00999999999988"/>
    <n v="409.02"/>
    <n v="0"/>
    <m/>
    <s v="26/08/2026"/>
    <s v="EM DIAS"/>
    <n v="1803.35"/>
    <b v="0"/>
    <s v="AGO"/>
    <n v="2026"/>
    <s v="ATIVO"/>
    <s v="15031"/>
    <n v="14001"/>
    <s v="FIBRASIL"/>
    <n v="1326.0299999999997"/>
    <n v="204.51"/>
  </r>
  <r>
    <x v="1632"/>
    <s v="MOBI"/>
    <s v="LEVE"/>
    <n v="2023"/>
    <s v="MOVIDA"/>
    <s v="AM"/>
    <s v="NORTE"/>
    <x v="277"/>
    <x v="10"/>
    <s v="R$ 1.803,35"/>
    <n v="230"/>
    <n v="1459.9"/>
    <n v="409.3"/>
    <m/>
    <s v="24/08/2026"/>
    <s v="EM DIAS"/>
    <n v="1803.35"/>
    <b v="0"/>
    <s v="AGO"/>
    <n v="2026"/>
    <s v="MANUTENÇÃO"/>
    <s v="11015"/>
    <n v="14001"/>
    <s v="VIVO"/>
    <n v="2099.2000000000003"/>
    <n v="934.6"/>
  </r>
  <r>
    <x v="1633"/>
    <s v="MOBI"/>
    <s v="LEVE"/>
    <n v="2025"/>
    <s v="MOVIDA"/>
    <s v="AM"/>
    <s v="NORTE"/>
    <x v="1366"/>
    <x v="21"/>
    <s v="R$ 1.822,55"/>
    <n v="1258.78"/>
    <n v="1221.42"/>
    <n v="909.25"/>
    <m/>
    <s v="21/06/2027"/>
    <s v="EM DIAS"/>
    <n v="1730"/>
    <b v="0"/>
    <s v="JUN"/>
    <n v="2027"/>
    <s v="ATIVO"/>
    <s v="11011"/>
    <n v="14001"/>
    <s v="VIVO"/>
    <n v="3389.45"/>
    <n v="1065.335"/>
  </r>
  <r>
    <x v="1634"/>
    <s v="MOBI"/>
    <s v="LEVE"/>
    <n v="2023"/>
    <s v="MOVIDA"/>
    <s v="AM"/>
    <s v="NORTE"/>
    <x v="1367"/>
    <x v="21"/>
    <s v="R$ 1.803,35"/>
    <n v="1419.3200000000002"/>
    <n v="1479.91"/>
    <n v="789.99"/>
    <m/>
    <s v="19/08/2026"/>
    <s v="EM DIAS"/>
    <n v="1803.35"/>
    <b v="0"/>
    <s v="AGO"/>
    <n v="2026"/>
    <s v="ATIVO"/>
    <s v="11011"/>
    <n v="14001"/>
    <s v="VIVO"/>
    <n v="3689.2200000000003"/>
    <n v="1134.95"/>
  </r>
  <r>
    <x v="1635"/>
    <s v="MOBI"/>
    <s v="LEVE"/>
    <n v="2025"/>
    <s v="LOCALIZA"/>
    <s v="AM"/>
    <s v="NORTE"/>
    <x v="1368"/>
    <x v="19"/>
    <s v="R$ 1.832,60"/>
    <n v="1757"/>
    <n v="869.89"/>
    <n v="839.93000000000006"/>
    <m/>
    <s v="07/06/2027"/>
    <s v="EM DIAS"/>
    <n v="1832.6"/>
    <b v="0"/>
    <s v="JUN"/>
    <n v="2027"/>
    <s v="ATIVO"/>
    <s v="11015"/>
    <n v="14001"/>
    <s v="VIVO"/>
    <n v="3466.8199999999997"/>
    <n v="854.91000000000008"/>
  </r>
  <r>
    <x v="1636"/>
    <s v="MOBI"/>
    <s v="LEVE"/>
    <n v="2025"/>
    <s v="MOVIDA"/>
    <s v="AM"/>
    <s v="NORTE"/>
    <x v="1369"/>
    <x v="21"/>
    <s v="R$ 1.822,55"/>
    <n v="1219.94"/>
    <n v="1508.88"/>
    <n v="718.4"/>
    <m/>
    <s v="08/06/2027"/>
    <s v="EM DIAS"/>
    <n v="1730"/>
    <b v="0"/>
    <s v="JUN"/>
    <n v="2027"/>
    <s v="ATIVO"/>
    <s v="11011"/>
    <n v="14001"/>
    <s v="VIVO"/>
    <n v="3447.2200000000003"/>
    <n v="1113.6400000000001"/>
  </r>
  <r>
    <x v="1637"/>
    <s v="MOBI"/>
    <s v="LEVE"/>
    <n v="2025"/>
    <s v="MOVIDA"/>
    <s v="AM"/>
    <s v="NORTE"/>
    <x v="1370"/>
    <x v="52"/>
    <s v="R$ 1.822,55"/>
    <n v="1209.25"/>
    <n v="1489.95"/>
    <n v="859.91"/>
    <m/>
    <s v="21/06/2027"/>
    <s v="EM DIAS"/>
    <n v="1730"/>
    <b v="0"/>
    <s v="JUN"/>
    <n v="2027"/>
    <s v="ATIVO"/>
    <s v="14011"/>
    <n v="14001"/>
    <s v="I-SYSTEMS"/>
    <n v="3559.1099999999997"/>
    <n v="1174.93"/>
  </r>
  <r>
    <x v="1638"/>
    <s v="MOBI"/>
    <s v="LEVE"/>
    <n v="2023"/>
    <s v="MOVIDA"/>
    <s v="AM"/>
    <s v="NORTE"/>
    <x v="1371"/>
    <x v="21"/>
    <s v="R$ 1.803,35"/>
    <n v="1430.98"/>
    <n v="1688.48"/>
    <n v="659.99"/>
    <m/>
    <s v="24/08/2026"/>
    <s v="EM DIAS"/>
    <n v="1803.35"/>
    <b v="0"/>
    <s v="AGO"/>
    <n v="2026"/>
    <s v="ATIVO"/>
    <s v="11011"/>
    <n v="14001"/>
    <s v="VIVO"/>
    <n v="3779.45"/>
    <n v="1174.2350000000001"/>
  </r>
  <r>
    <x v="1639"/>
    <s v="MOBI"/>
    <s v="LEVE"/>
    <n v="2023"/>
    <s v="MOVIDA"/>
    <s v="AM"/>
    <s v="NORTE"/>
    <x v="0"/>
    <x v="0"/>
    <s v="R$ 1.803,35"/>
    <n v="376.9"/>
    <n v="1687.96"/>
    <n v="479.99"/>
    <m/>
    <s v="24/08/2026"/>
    <s v="EM DIAS"/>
    <n v="1803.35"/>
    <b v="0"/>
    <s v="AGO"/>
    <n v="2026"/>
    <s v="MANUTENÇÃO"/>
    <s v=""/>
    <n v="0"/>
    <n v="0"/>
    <n v="2544.8500000000004"/>
    <n v="1083.9749999999999"/>
  </r>
  <r>
    <x v="1640"/>
    <s v="MOBI"/>
    <s v="LEVE"/>
    <n v="2025"/>
    <s v="MOVIDA"/>
    <s v="AM"/>
    <s v="NORTE"/>
    <x v="1372"/>
    <x v="21"/>
    <s v="R$ 1.822,55"/>
    <n v="1220"/>
    <n v="1488.4099999999999"/>
    <n v="932.81999999999994"/>
    <m/>
    <s v="21/06/2027"/>
    <s v="EM DIAS"/>
    <n v="1730"/>
    <b v="0"/>
    <s v="JUN"/>
    <n v="2027"/>
    <s v="ATIVO"/>
    <s v="11011"/>
    <n v="14001"/>
    <s v="VIVO"/>
    <n v="3641.2299999999996"/>
    <n v="1210.6149999999998"/>
  </r>
  <r>
    <x v="1641"/>
    <s v="MOBI"/>
    <s v="LEVE"/>
    <n v="2023"/>
    <s v="MOVIDA"/>
    <s v="AM"/>
    <s v="NORTE"/>
    <x v="1160"/>
    <x v="10"/>
    <s v="R$ 1.803,35"/>
    <n v="1188.46"/>
    <n v="1174.69"/>
    <n v="0"/>
    <m/>
    <s v="24/08/2026"/>
    <s v="EM DIAS"/>
    <n v="1803.35"/>
    <b v="0"/>
    <s v="AGO"/>
    <n v="2026"/>
    <s v="ATIVO"/>
    <s v="15031"/>
    <n v="14001"/>
    <s v="FIBRASIL"/>
    <n v="2363.15"/>
    <n v="587.34500000000003"/>
  </r>
  <r>
    <x v="1642"/>
    <s v="MOBI"/>
    <s v="LEVE"/>
    <n v="2025"/>
    <s v="MOVIDA"/>
    <s v="AM"/>
    <s v="NORTE"/>
    <x v="1373"/>
    <x v="21"/>
    <s v="R$ 1.822,55"/>
    <n v="1749.99"/>
    <n v="2011.97"/>
    <n v="687.40000000000009"/>
    <m/>
    <s v="08/06/2027"/>
    <s v="EM DIAS"/>
    <n v="1730"/>
    <b v="0"/>
    <s v="JUN"/>
    <n v="2027"/>
    <s v="ATIVO"/>
    <s v="11011"/>
    <n v="14001"/>
    <s v="VIVO"/>
    <n v="4449.3600000000006"/>
    <n v="1349.6849999999999"/>
  </r>
  <r>
    <x v="1643"/>
    <s v="MOBI"/>
    <s v="LEVE"/>
    <n v="2023"/>
    <s v="MOVIDA"/>
    <s v="AM"/>
    <s v="NORTE"/>
    <x v="277"/>
    <x v="10"/>
    <s v="R$ 1.803,35"/>
    <n v="1579.68"/>
    <n v="1283.51"/>
    <n v="899.84"/>
    <m/>
    <s v="19/08/2026"/>
    <s v="EM DIAS"/>
    <n v="1803.35"/>
    <b v="0"/>
    <s v="AGO"/>
    <n v="2026"/>
    <s v="MANUTENÇÃO"/>
    <s v="11015"/>
    <n v="14001"/>
    <s v="VIVO"/>
    <n v="3763.03"/>
    <n v="1091.675"/>
  </r>
  <r>
    <x v="1644"/>
    <s v="MOBI"/>
    <s v="LEVE"/>
    <n v="2025"/>
    <s v="MOVIDA"/>
    <s v="AM"/>
    <s v="NORTE"/>
    <x v="1374"/>
    <x v="21"/>
    <s v="R$ 1.822,55"/>
    <n v="1504.9"/>
    <n v="1630.07"/>
    <n v="807.99"/>
    <m/>
    <s v="08/06/2027"/>
    <s v="EM DIAS"/>
    <n v="1730"/>
    <b v="0"/>
    <s v="JUN"/>
    <n v="2027"/>
    <s v="ATIVO"/>
    <s v="11011"/>
    <n v="14001"/>
    <s v="VIVO"/>
    <n v="3942.96"/>
    <n v="1219.03"/>
  </r>
  <r>
    <x v="1645"/>
    <s v="MOBI"/>
    <s v="LEVE"/>
    <n v="2023"/>
    <s v="MOVIDA"/>
    <s v="AM"/>
    <s v="NORTE"/>
    <x v="1375"/>
    <x v="21"/>
    <s v="R$ 1.806,47"/>
    <n v="1536.8200000000002"/>
    <n v="1999.51"/>
    <n v="728.11"/>
    <m/>
    <s v="28/09/2026"/>
    <s v="EM DIAS"/>
    <n v="1806.47"/>
    <b v="0"/>
    <s v="SET"/>
    <n v="2026"/>
    <s v="ATIVO"/>
    <s v="11011"/>
    <n v="14001"/>
    <s v="VIVO"/>
    <n v="4264.4399999999996"/>
    <n v="1363.81"/>
  </r>
  <r>
    <x v="1646"/>
    <s v="MOBI"/>
    <s v="LEVE"/>
    <n v="2023"/>
    <s v="MOVIDA"/>
    <s v="AM"/>
    <s v="NORTE"/>
    <x v="1376"/>
    <x v="21"/>
    <s v="R$ 1.803,35"/>
    <n v="1130.3"/>
    <n v="1452.8999999999999"/>
    <n v="324.82"/>
    <m/>
    <s v="26/08/2026"/>
    <s v="EM DIAS"/>
    <n v="1803.35"/>
    <b v="0"/>
    <s v="AGO"/>
    <n v="2026"/>
    <s v="ATIVO"/>
    <s v="11011"/>
    <n v="14001"/>
    <s v="VIVO"/>
    <n v="2908.02"/>
    <n v="888.8599999999999"/>
  </r>
  <r>
    <x v="1647"/>
    <s v="MOBI"/>
    <s v="LEVE"/>
    <n v="2024"/>
    <s v="MOVIDA"/>
    <s v="AM"/>
    <s v="NORTE"/>
    <x v="277"/>
    <x v="10"/>
    <s v="R$ 1.822,03"/>
    <n v="1568.71"/>
    <n v="1745.57"/>
    <n v="759.83"/>
    <m/>
    <s v="30/05/2027"/>
    <s v="EM DIAS"/>
    <n v="1822.03"/>
    <b v="0"/>
    <s v="MAI"/>
    <n v="2027"/>
    <s v="MANUTENÇÃO"/>
    <s v="11015"/>
    <n v="14001"/>
    <s v="VIVO"/>
    <n v="4074.1099999999997"/>
    <n v="1252.7"/>
  </r>
  <r>
    <x v="1648"/>
    <s v="MOBI"/>
    <s v="LEVE"/>
    <n v="2023"/>
    <s v="MOVIDA"/>
    <s v="AM"/>
    <s v="NORTE"/>
    <x v="1377"/>
    <x v="21"/>
    <s v="R$ 1.803,35"/>
    <n v="1132.26"/>
    <n v="489.11"/>
    <n v="600"/>
    <m/>
    <s v="19/08/2026"/>
    <s v="EM DIAS"/>
    <n v="1803.35"/>
    <b v="0"/>
    <s v="AGO"/>
    <n v="2026"/>
    <s v="ATIVO"/>
    <s v="11011"/>
    <n v="14001"/>
    <s v="VIVO"/>
    <n v="2221.37"/>
    <n v="544.55500000000006"/>
  </r>
  <r>
    <x v="1649"/>
    <s v="MOBI"/>
    <s v="LEVE"/>
    <n v="2025"/>
    <s v="MOVIDA"/>
    <s v="AM"/>
    <s v="NORTE"/>
    <x v="1378"/>
    <x v="21"/>
    <s v="R$ 1.822,55"/>
    <n v="1166.1199999999999"/>
    <n v="1298.2"/>
    <n v="629.95000000000005"/>
    <m/>
    <s v="21/06/2027"/>
    <s v="EM DIAS"/>
    <n v="1730"/>
    <b v="0"/>
    <s v="JUN"/>
    <n v="2027"/>
    <s v="ATIVO"/>
    <s v="11011"/>
    <n v="14001"/>
    <s v="VIVO"/>
    <n v="3094.2699999999995"/>
    <n v="964.07500000000005"/>
  </r>
  <r>
    <x v="1650"/>
    <s v="MOBI"/>
    <s v="LEVE"/>
    <n v="2023"/>
    <s v="LOCALIZA"/>
    <s v="AM"/>
    <s v="NORTE"/>
    <x v="1379"/>
    <x v="41"/>
    <s v="R$ 1.897,35"/>
    <n v="1358.88"/>
    <n v="1659.08"/>
    <n v="560"/>
    <m/>
    <s v="02/03/2026"/>
    <s v="VENCIDO"/>
    <n v="1897.35"/>
    <b v="0"/>
    <s v="MAR"/>
    <n v="2026"/>
    <s v="ATIVO"/>
    <s v="11021"/>
    <n v="14001"/>
    <s v="VIVO"/>
    <n v="3577.96"/>
    <n v="1109.54"/>
  </r>
  <r>
    <x v="1651"/>
    <s v="MOBI"/>
    <s v="LEVE"/>
    <n v="2025"/>
    <s v="LOCALIZA"/>
    <s v="AM"/>
    <s v="NORTE"/>
    <x v="1380"/>
    <x v="21"/>
    <s v="R$ 1.933,44"/>
    <n v="1439.89"/>
    <n v="1899.15"/>
    <n v="859.96"/>
    <m/>
    <s v="02/08/2028"/>
    <s v="EM DIAS"/>
    <n v="1933.44"/>
    <b v="0"/>
    <s v="AGO"/>
    <n v="2028"/>
    <s v="ATIVO"/>
    <s v="11011"/>
    <n v="14001"/>
    <s v="VIVO"/>
    <n v="4199"/>
    <n v="1379.5550000000001"/>
  </r>
  <r>
    <x v="1652"/>
    <s v="GOL"/>
    <s v="LEVE"/>
    <n v="2012"/>
    <s v="PARTICULAR"/>
    <s v="AM"/>
    <s v="NORTE"/>
    <x v="1381"/>
    <x v="47"/>
    <s v="R$ 750,00"/>
    <n v="430"/>
    <n v="229.99"/>
    <n v="200"/>
    <m/>
    <s v="01/01/2030"/>
    <s v="EM DIAS"/>
    <n v="750"/>
    <b v="0"/>
    <s v="JAN"/>
    <n v="2030"/>
    <s v="ATIVO"/>
    <s v="99628"/>
    <n v="14001"/>
    <s v="ADMINISTRATIVO"/>
    <n v="859.99"/>
    <n v="214.995"/>
  </r>
  <r>
    <x v="1653"/>
    <s v="MOBI"/>
    <s v="LEVE"/>
    <n v="2025"/>
    <s v="LOCALIZA"/>
    <s v="AM"/>
    <s v="NORTE"/>
    <x v="1382"/>
    <x v="21"/>
    <s v="R$ 1.933,44"/>
    <n v="1417.22"/>
    <n v="1640.37"/>
    <n v="629.98"/>
    <m/>
    <s v="07/08/2028"/>
    <s v="EM DIAS"/>
    <n v="1933.44"/>
    <b v="0"/>
    <s v="AGO"/>
    <n v="2028"/>
    <s v="ATIVO"/>
    <s v="11011"/>
    <n v="14001"/>
    <s v="VIVO"/>
    <n v="3687.57"/>
    <n v="1135.175"/>
  </r>
  <r>
    <x v="1654"/>
    <s v="MOBI"/>
    <s v="LEVE"/>
    <n v="2024"/>
    <s v="MOVIDA"/>
    <s v="AM"/>
    <s v="NORTE"/>
    <x v="1383"/>
    <x v="21"/>
    <s v="R$ 1.730,00"/>
    <n v="1585.84"/>
    <n v="1183.08"/>
    <n v="934.77"/>
    <m/>
    <s v="13/10/2026"/>
    <s v="EM DIAS"/>
    <n v="1730"/>
    <b v="0"/>
    <s v="OUT"/>
    <n v="2026"/>
    <s v="ATIVO"/>
    <s v="11011"/>
    <n v="14001"/>
    <s v="VIVO"/>
    <n v="3703.69"/>
    <n v="1058.925"/>
  </r>
  <r>
    <x v="1655"/>
    <s v="MOBI"/>
    <s v="LEVE"/>
    <n v="2023"/>
    <s v="MOVIDA"/>
    <s v="AM"/>
    <s v="NORTE"/>
    <x v="277"/>
    <x v="10"/>
    <s v="R$ 1.803,35"/>
    <n v="1433.91"/>
    <n v="1359.18"/>
    <n v="0"/>
    <m/>
    <s v="26/08/2026"/>
    <s v="EM DIAS"/>
    <n v="1803.35"/>
    <b v="0"/>
    <s v="AGO"/>
    <n v="2026"/>
    <s v="MANUTENÇÃO"/>
    <s v="11015"/>
    <n v="14001"/>
    <s v="VIVO"/>
    <n v="2793.09"/>
    <n v="679.59"/>
  </r>
  <r>
    <x v="1656"/>
    <s v="ETIOS"/>
    <s v="LEVE"/>
    <n v="2019"/>
    <s v="PARTICULAR"/>
    <s v="SC"/>
    <s v="SUL"/>
    <x v="1384"/>
    <x v="28"/>
    <s v="R$ 918,00"/>
    <n v="1355.41"/>
    <n v="2143.1400000000003"/>
    <n v="899.83999999999992"/>
    <m/>
    <s v="01/01/2030"/>
    <s v="EM DIAS"/>
    <n v="918"/>
    <b v="0"/>
    <s v="JAN"/>
    <n v="2030"/>
    <s v="ATIVO"/>
    <s v="19015"/>
    <n v="34001"/>
    <s v="V.TAL"/>
    <n v="4398.3900000000003"/>
    <n v="1521.4900000000002"/>
  </r>
  <r>
    <x v="1657"/>
    <s v="MOBI"/>
    <s v="LEVE"/>
    <n v="2024"/>
    <s v="MOVIDA"/>
    <s v="AM"/>
    <s v="NORTE"/>
    <x v="1385"/>
    <x v="19"/>
    <s v="R$ 1.822,03"/>
    <n v="1247.8"/>
    <n v="1359.0700000000002"/>
    <n v="686.85"/>
    <m/>
    <s v="30/05/2027"/>
    <s v="EM DIAS"/>
    <n v="1822.03"/>
    <b v="0"/>
    <s v="MAI"/>
    <n v="2027"/>
    <s v="ATIVO"/>
    <s v="11015"/>
    <n v="14001"/>
    <s v="VIVO"/>
    <n v="3293.72"/>
    <n v="1022.96"/>
  </r>
  <r>
    <x v="1658"/>
    <s v="MOBI"/>
    <s v="LEVE"/>
    <n v="2022"/>
    <s v="MOVIDA"/>
    <s v="AM"/>
    <s v="NORTE"/>
    <x v="1160"/>
    <x v="10"/>
    <s v="R$ 1.970,00"/>
    <s v=""/>
    <s v=""/>
    <s v=""/>
    <m/>
    <s v="15/09/2024"/>
    <s v="VENCIDO"/>
    <n v="1313.33"/>
    <b v="0"/>
    <s v="SET"/>
    <n v="2024"/>
    <s v="ATIVO"/>
    <s v="15031"/>
    <n v="14001"/>
    <s v="FIBRASIL"/>
    <n v="0"/>
    <s v="-"/>
  </r>
  <r>
    <x v="1659"/>
    <s v="MOBI"/>
    <s v="LEVE"/>
    <n v="2023"/>
    <s v="MOVIDA"/>
    <s v="AM"/>
    <s v="NORTE"/>
    <x v="1386"/>
    <x v="21"/>
    <s v="R$ 1.803,35"/>
    <n v="1613.6100000000001"/>
    <n v="1817.7800000000002"/>
    <n v="943.29000000000008"/>
    <m/>
    <s v="24/08/2026"/>
    <s v="EM DIAS"/>
    <n v="1803.35"/>
    <b v="0"/>
    <s v="AGO"/>
    <n v="2026"/>
    <s v="ATIVO"/>
    <s v="11011"/>
    <n v="14001"/>
    <s v="VIVO"/>
    <n v="4374.68"/>
    <n v="1380.5350000000001"/>
  </r>
  <r>
    <x v="1660"/>
    <s v="MOBI"/>
    <s v="LEVE"/>
    <n v="2025"/>
    <s v="MOVIDA"/>
    <s v="AM"/>
    <s v="NORTE"/>
    <x v="1387"/>
    <x v="21"/>
    <s v="R$ 1.822,55"/>
    <n v="1479.17"/>
    <n v="1764.13"/>
    <n v="799"/>
    <m/>
    <s v="08/06/2027"/>
    <s v="EM DIAS"/>
    <n v="1730"/>
    <b v="0"/>
    <s v="JUN"/>
    <n v="2027"/>
    <s v="ATIVO"/>
    <s v="11011"/>
    <n v="14001"/>
    <s v="VIVO"/>
    <n v="4042.3"/>
    <n v="1281.5650000000001"/>
  </r>
  <r>
    <x v="1661"/>
    <s v="CRONOS"/>
    <s v="LEVE"/>
    <n v="2024"/>
    <s v="LOCALIZA"/>
    <s v="AM"/>
    <s v="NORTE"/>
    <x v="1388"/>
    <x v="19"/>
    <s v="R$ 2.021,42"/>
    <n v="1189.9100000000001"/>
    <n v="1544.57"/>
    <n v="740.04"/>
    <m/>
    <s v="29/11/2026"/>
    <s v="EM DIAS"/>
    <n v="2021.42"/>
    <b v="0"/>
    <s v="NOV"/>
    <n v="2026"/>
    <s v="ATIVO"/>
    <s v="11015"/>
    <n v="14001"/>
    <s v="VIVO"/>
    <n v="3474.52"/>
    <n v="1142.3049999999998"/>
  </r>
  <r>
    <x v="1662"/>
    <s v="MOBI"/>
    <s v="LEVE"/>
    <n v="2022"/>
    <s v="MOVIDA"/>
    <s v="AM"/>
    <s v="NORTE"/>
    <x v="1160"/>
    <x v="10"/>
    <s v="R$ 1.970,00"/>
    <s v=""/>
    <s v=""/>
    <s v=""/>
    <m/>
    <s v="15/09/2024"/>
    <s v="VENCIDO"/>
    <n v="1313.33"/>
    <b v="0"/>
    <s v="SET"/>
    <n v="2024"/>
    <s v="ATIVO"/>
    <s v="15031"/>
    <n v="14001"/>
    <s v="FIBRASIL"/>
    <n v="0"/>
    <s v="-"/>
  </r>
  <r>
    <x v="1663"/>
    <s v="MOBI"/>
    <s v="LEVE"/>
    <n v="2022"/>
    <s v="MOVIDA"/>
    <s v="AM"/>
    <s v="NORTE"/>
    <x v="1160"/>
    <x v="10"/>
    <s v="R$ 1.970,00"/>
    <s v=""/>
    <s v=""/>
    <s v=""/>
    <m/>
    <s v="29/09/2024"/>
    <s v="VENCIDO"/>
    <n v="1313.33"/>
    <b v="0"/>
    <s v="SET"/>
    <n v="2024"/>
    <s v="ATIVO"/>
    <s v="15031"/>
    <n v="14001"/>
    <s v="FIBRASIL"/>
    <n v="0"/>
    <s v="-"/>
  </r>
  <r>
    <x v="1664"/>
    <s v="MOBI"/>
    <s v="LEVE"/>
    <n v="2023"/>
    <s v="LOCALIZA"/>
    <s v="AM"/>
    <s v="NORTE"/>
    <x v="1389"/>
    <x v="21"/>
    <s v="R$ 1.898,47"/>
    <n v="1435.83"/>
    <n v="1642.75"/>
    <n v="1136.78"/>
    <m/>
    <s v="08/03/2026"/>
    <s v="VENCIDO"/>
    <n v="1898.47"/>
    <b v="0"/>
    <s v="MAR"/>
    <n v="2026"/>
    <s v="ATIVO"/>
    <s v="11011"/>
    <n v="14001"/>
    <s v="VIVO"/>
    <n v="4215.3599999999997"/>
    <n v="1389.7649999999999"/>
  </r>
  <r>
    <x v="1665"/>
    <s v="MOBI"/>
    <s v="LEVE"/>
    <n v="2025"/>
    <s v="MOVIDA"/>
    <s v="AM"/>
    <s v="NORTE"/>
    <x v="1390"/>
    <x v="21"/>
    <s v="R$ 1.822,55"/>
    <n v="1439.19"/>
    <n v="1789.95"/>
    <n v="459.99"/>
    <m/>
    <s v="08/06/2027"/>
    <s v="EM DIAS"/>
    <n v="1730"/>
    <b v="0"/>
    <s v="JUN"/>
    <n v="2027"/>
    <s v="ATIVO"/>
    <s v="11011"/>
    <n v="14001"/>
    <s v="VIVO"/>
    <n v="3689.13"/>
    <n v="1124.97"/>
  </r>
  <r>
    <x v="1666"/>
    <s v="MOBI"/>
    <s v="LEVE"/>
    <n v="2024"/>
    <s v="MOVIDA"/>
    <s v="AM"/>
    <s v="NORTE"/>
    <x v="1391"/>
    <x v="21"/>
    <s v="R$ 1.822,55"/>
    <n v="1236.7199999999998"/>
    <n v="1540"/>
    <n v="734.57999999999993"/>
    <m/>
    <s v="27/06/2027"/>
    <s v="EM DIAS"/>
    <n v="1730"/>
    <b v="0"/>
    <s v="JUN"/>
    <n v="2027"/>
    <s v="ATIVO"/>
    <s v="11011"/>
    <n v="14001"/>
    <s v="VIVO"/>
    <n v="3511.2999999999997"/>
    <n v="1137.29"/>
  </r>
  <r>
    <x v="1667"/>
    <s v="MOBI"/>
    <s v="LEVE"/>
    <n v="2025"/>
    <s v="LOCALIZA"/>
    <s v="AM"/>
    <s v="NORTE"/>
    <x v="1392"/>
    <x v="21"/>
    <s v="R$ 1.832,60"/>
    <n v="1709.8500000000001"/>
    <n v="2058.75"/>
    <n v="879.95"/>
    <m/>
    <s v="07/06/2027"/>
    <s v="EM DIAS"/>
    <n v="1832.6"/>
    <b v="0"/>
    <s v="JUN"/>
    <n v="2027"/>
    <s v="ATIVO"/>
    <s v="11011"/>
    <n v="14001"/>
    <s v="VIVO"/>
    <n v="4648.55"/>
    <n v="1469.35"/>
  </r>
  <r>
    <x v="1668"/>
    <s v="MOBI"/>
    <s v="LEVE"/>
    <n v="2025"/>
    <s v="LOCALIZA"/>
    <s v="AM"/>
    <s v="NORTE"/>
    <x v="1393"/>
    <x v="21"/>
    <s v="R$ 1.933,44"/>
    <n v="1079.04"/>
    <n v="1259.96"/>
    <n v="751.37"/>
    <m/>
    <s v="07/08/2028"/>
    <s v="EM DIAS"/>
    <n v="1933.44"/>
    <b v="0"/>
    <s v="AGO"/>
    <n v="2028"/>
    <s v="ATIVO"/>
    <s v="14011"/>
    <n v="14001"/>
    <s v="I-SYSTEMS"/>
    <n v="3090.37"/>
    <n v="1005.665"/>
  </r>
  <r>
    <x v="1669"/>
    <s v="MOBI"/>
    <s v="LEVE"/>
    <n v="2025"/>
    <s v="MOVIDA"/>
    <s v="AM"/>
    <s v="NORTE"/>
    <x v="1394"/>
    <x v="21"/>
    <s v="R$ 1.822,03"/>
    <n v="1079.96"/>
    <n v="1329.99"/>
    <n v="460"/>
    <m/>
    <s v="31/05/2027"/>
    <s v="EM DIAS"/>
    <n v="1822.03"/>
    <b v="0"/>
    <s v="MAI"/>
    <n v="2027"/>
    <s v="ATIVO"/>
    <s v="11011"/>
    <n v="14001"/>
    <s v="VIVO"/>
    <n v="2869.95"/>
    <n v="894.995"/>
  </r>
  <r>
    <x v="1670"/>
    <s v="STRADA"/>
    <s v="UTILITARIO"/>
    <n v="2024"/>
    <s v="LOCALIZA"/>
    <s v="AM"/>
    <s v="NORTE"/>
    <x v="1395"/>
    <x v="41"/>
    <s v="R$ 2.559,17"/>
    <n v="980.96"/>
    <n v="1305.92"/>
    <n v="728.54"/>
    <m/>
    <s v="07/08/2027"/>
    <s v="EM DIAS"/>
    <n v="2559.17"/>
    <b v="0"/>
    <s v="AGO"/>
    <n v="2027"/>
    <s v="ATIVO"/>
    <s v="11031"/>
    <n v="14001"/>
    <s v="VIVO"/>
    <n v="3015.42"/>
    <n v="1017.23"/>
  </r>
  <r>
    <x v="1671"/>
    <m/>
    <m/>
    <m/>
    <m/>
    <m/>
    <m/>
    <x v="1396"/>
    <x v="113"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1">
  <r>
    <s v="UAS3B92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3I79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2J80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3E08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3G94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H69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H57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H48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H36"/>
    <x v="0"/>
    <x v="0"/>
    <n v="2026"/>
    <x v="0"/>
    <x v="0"/>
    <x v="0"/>
    <s v="-"/>
    <s v="-"/>
    <s v="R$ 2.026,00"/>
    <s v=""/>
    <s v=""/>
    <s v=""/>
    <m/>
    <e v="#N/A"/>
    <x v="0"/>
    <e v="#N/A"/>
    <e v="#N/A"/>
    <x v="0"/>
    <x v="0"/>
    <s v="PATIO"/>
    <s v=""/>
    <n v="0"/>
    <x v="0"/>
    <n v="0"/>
    <s v="-"/>
  </r>
  <r>
    <s v="UAS0H21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99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93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87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80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73"/>
    <x v="0"/>
    <x v="0"/>
    <n v="2026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0G53"/>
    <x v="0"/>
    <x v="0"/>
    <n v="2025"/>
    <x v="0"/>
    <x v="0"/>
    <x v="0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DR0A37"/>
    <x v="1"/>
    <x v="1"/>
    <n v="2025"/>
    <x v="0"/>
    <x v="1"/>
    <x v="0"/>
    <s v="-"/>
    <s v="-"/>
    <s v="R$ 0,00"/>
    <n v="0"/>
    <n v="0"/>
    <n v="428"/>
    <m/>
    <e v="#N/A"/>
    <x v="0"/>
    <e v="#N/A"/>
    <e v="#N/A"/>
    <x v="0"/>
    <x v="0"/>
    <s v="PATIO"/>
    <s v=""/>
    <n v="0"/>
    <x v="0"/>
    <n v="428"/>
    <n v="214"/>
  </r>
  <r>
    <s v="UAS0C60"/>
    <x v="0"/>
    <x v="0"/>
    <n v="2025"/>
    <x v="0"/>
    <x v="1"/>
    <x v="0"/>
    <s v="EDUARDO DA SILVA MARTINS"/>
    <s v="ASSISTENTE TEC. DE MANUTENCAO DE PI III"/>
    <s v="R$ 0,00"/>
    <n v="0"/>
    <n v="0"/>
    <n v="311.37"/>
    <m/>
    <e v="#N/A"/>
    <x v="0"/>
    <e v="#N/A"/>
    <e v="#N/A"/>
    <x v="0"/>
    <x v="0"/>
    <s v="ATIVO"/>
    <s v="12081"/>
    <n v="26196"/>
    <x v="1"/>
    <n v="311.37"/>
    <n v="155.685"/>
  </r>
  <r>
    <s v="UAS0C78"/>
    <x v="0"/>
    <x v="0"/>
    <n v="2025"/>
    <x v="0"/>
    <x v="1"/>
    <x v="0"/>
    <s v="JULIO RODRIGUES NETO"/>
    <s v="TECNICO DE MANUTENCAO PI I"/>
    <s v="R$ 0,00"/>
    <n v="0"/>
    <n v="0"/>
    <n v="250.11"/>
    <m/>
    <e v="#N/A"/>
    <x v="0"/>
    <e v="#N/A"/>
    <e v="#N/A"/>
    <x v="0"/>
    <x v="0"/>
    <s v="ATIVO"/>
    <s v="12081"/>
    <n v="26010"/>
    <x v="1"/>
    <n v="250.11"/>
    <n v="125.05500000000001"/>
  </r>
  <r>
    <s v="UAS0G64"/>
    <x v="0"/>
    <x v="0"/>
    <n v="2025"/>
    <x v="0"/>
    <x v="1"/>
    <x v="0"/>
    <s v="JONATAN LEMES SANCHES"/>
    <s v="ASSISTENTE TEC. DE MANUTENCAO DE PI II"/>
    <s v="R$ 0,00"/>
    <n v="0"/>
    <n v="0"/>
    <n v="285"/>
    <m/>
    <e v="#N/A"/>
    <x v="0"/>
    <e v="#N/A"/>
    <e v="#N/A"/>
    <x v="0"/>
    <x v="0"/>
    <s v="ATIVO"/>
    <s v="12081"/>
    <n v="31292"/>
    <x v="1"/>
    <n v="285"/>
    <n v="142.5"/>
  </r>
  <r>
    <s v="UAS3F27"/>
    <x v="0"/>
    <x v="0"/>
    <n v="2025"/>
    <x v="0"/>
    <x v="0"/>
    <x v="0"/>
    <s v="CESAR GIOVANE COLMAN DE VARGAS"/>
    <s v="TECNICO DE MANUTENCAO PI II"/>
    <s v="R$ 0,00"/>
    <n v="0"/>
    <n v="0"/>
    <n v="289.95999999999998"/>
    <m/>
    <e v="#N/A"/>
    <x v="0"/>
    <e v="#N/A"/>
    <e v="#N/A"/>
    <x v="0"/>
    <x v="0"/>
    <s v="ATIVO"/>
    <s v="12081"/>
    <n v="31001"/>
    <x v="1"/>
    <n v="289.95999999999998"/>
    <n v="144.97999999999999"/>
  </r>
  <r>
    <s v="TEE3I23"/>
    <x v="2"/>
    <x v="2"/>
    <n v="2025"/>
    <x v="1"/>
    <x v="2"/>
    <x v="1"/>
    <s v="WAGNER ALCANTARA DE CAMARGO BARRETO"/>
    <s v="SUPERVISOR DE ASSISTENCIA TECNICA I"/>
    <s v="R$ 0,00"/>
    <s v=""/>
    <s v=""/>
    <s v=""/>
    <m/>
    <e v="#N/A"/>
    <x v="0"/>
    <e v="#N/A"/>
    <e v="#N/A"/>
    <x v="0"/>
    <x v="0"/>
    <s v="ATIVO"/>
    <s v="11015"/>
    <n v="35001"/>
    <x v="2"/>
    <n v="0"/>
    <s v="-"/>
  </r>
  <r>
    <s v="UAS0C85"/>
    <x v="0"/>
    <x v="0"/>
    <n v="2025"/>
    <x v="0"/>
    <x v="1"/>
    <x v="0"/>
    <s v="CRISTIANO DE SOUZA"/>
    <s v="TECNICO DE MANUTENCAO PI II"/>
    <s v="R$ 0,00"/>
    <n v="0"/>
    <n v="0"/>
    <n v="389.45"/>
    <m/>
    <e v="#N/A"/>
    <x v="0"/>
    <e v="#N/A"/>
    <e v="#N/A"/>
    <x v="0"/>
    <x v="0"/>
    <s v="ATIVO"/>
    <s v="12081"/>
    <n v="26387"/>
    <x v="1"/>
    <n v="389.45"/>
    <n v="194.72499999999999"/>
  </r>
  <r>
    <s v="TXJ7D53"/>
    <x v="3"/>
    <x v="2"/>
    <n v="2025"/>
    <x v="1"/>
    <x v="2"/>
    <x v="1"/>
    <s v="JOAO PAULO FERREIRA MARIANO"/>
    <s v="TECNICO DE SEGURANCA DO TRABALHO SR"/>
    <s v="R$ 0,00"/>
    <s v=""/>
    <s v=""/>
    <s v=""/>
    <m/>
    <e v="#N/A"/>
    <x v="0"/>
    <e v="#N/A"/>
    <e v="#N/A"/>
    <x v="0"/>
    <x v="0"/>
    <s v="ATIVO"/>
    <s v="99678"/>
    <n v="35001"/>
    <x v="3"/>
    <n v="0"/>
    <s v="-"/>
  </r>
  <r>
    <s v="UAS3B93"/>
    <x v="0"/>
    <x v="0"/>
    <n v="2025"/>
    <x v="0"/>
    <x v="3"/>
    <x v="2"/>
    <s v="DORIVAL OLIVEIRA DA SILVA"/>
    <s v="TECNICO DE MANUTENCAO PI I"/>
    <s v="R$ 0,00"/>
    <n v="0"/>
    <n v="0"/>
    <n v="229.99"/>
    <m/>
    <e v="#N/A"/>
    <x v="0"/>
    <e v="#N/A"/>
    <e v="#N/A"/>
    <x v="0"/>
    <x v="0"/>
    <s v="ATIVO"/>
    <s v="12081"/>
    <n v="37133"/>
    <x v="1"/>
    <n v="229.99"/>
    <n v="114.995"/>
  </r>
  <r>
    <s v="TYN9F83"/>
    <x v="4"/>
    <x v="0"/>
    <n v="2025"/>
    <x v="1"/>
    <x v="3"/>
    <x v="2"/>
    <s v="-"/>
    <s v="-"/>
    <s v="R$ 0,00"/>
    <n v="0"/>
    <n v="0"/>
    <n v="229.99"/>
    <m/>
    <e v="#N/A"/>
    <x v="0"/>
    <e v="#N/A"/>
    <e v="#N/A"/>
    <x v="0"/>
    <x v="0"/>
    <s v="PATIO"/>
    <s v=""/>
    <n v="0"/>
    <x v="0"/>
    <n v="229.99"/>
    <n v="114.995"/>
  </r>
  <r>
    <s v="UFV2J74"/>
    <x v="1"/>
    <x v="1"/>
    <n v="2025"/>
    <x v="0"/>
    <x v="4"/>
    <x v="3"/>
    <s v="FRANCISCO SILVESTRE PAES FILHO"/>
    <s v="TECNICO DE MANUTENCAO PI I"/>
    <s v="R$ 0,00"/>
    <n v="0"/>
    <n v="0"/>
    <n v="565.89"/>
    <m/>
    <e v="#N/A"/>
    <x v="0"/>
    <e v="#N/A"/>
    <e v="#N/A"/>
    <x v="0"/>
    <x v="0"/>
    <s v="ATIVO"/>
    <s v="12081"/>
    <n v="22020"/>
    <x v="1"/>
    <n v="565.89"/>
    <n v="282.94499999999999"/>
  </r>
  <r>
    <s v="UFD1H85"/>
    <x v="1"/>
    <x v="1"/>
    <n v="2025"/>
    <x v="0"/>
    <x v="3"/>
    <x v="2"/>
    <s v="GILVAN VIEIRA DOS SANTOS"/>
    <s v="TECNICO DE MANUTENCAO PI I"/>
    <s v="R$ 0,00"/>
    <n v="0"/>
    <n v="0"/>
    <n v="300"/>
    <m/>
    <e v="#N/A"/>
    <x v="0"/>
    <e v="#N/A"/>
    <e v="#N/A"/>
    <x v="0"/>
    <x v="0"/>
    <s v="ATIVO"/>
    <s v="12081"/>
    <n v="37133"/>
    <x v="1"/>
    <n v="300"/>
    <n v="150"/>
  </r>
  <r>
    <s v="RNK0B88"/>
    <x v="5"/>
    <x v="2"/>
    <n v="2025"/>
    <x v="0"/>
    <x v="5"/>
    <x v="2"/>
    <s v="ADRIANO ROBERTO RAMOS VLAXIO"/>
    <s v="TECNICO DE MANUTENCAO PI III"/>
    <s v="R$ 0,00"/>
    <n v="0"/>
    <n v="0"/>
    <n v="460"/>
    <m/>
    <e v="#N/A"/>
    <x v="0"/>
    <e v="#N/A"/>
    <e v="#N/A"/>
    <x v="0"/>
    <x v="0"/>
    <s v="ATIVO"/>
    <s v="12081"/>
    <n v="32017"/>
    <x v="1"/>
    <n v="460"/>
    <n v="230"/>
  </r>
  <r>
    <s v="IVH8D40"/>
    <x v="6"/>
    <x v="1"/>
    <n v="2014"/>
    <x v="2"/>
    <x v="0"/>
    <x v="0"/>
    <s v="JOSIMAR CORREA"/>
    <s v="TECNICO DE MANUTENCAO PI II"/>
    <s v="R$ 2.791,00"/>
    <n v="0"/>
    <n v="0"/>
    <n v="636.96"/>
    <m/>
    <e v="#N/A"/>
    <x v="0"/>
    <e v="#N/A"/>
    <e v="#N/A"/>
    <x v="0"/>
    <x v="0"/>
    <s v="ATIVO"/>
    <s v="12081"/>
    <n v="31288"/>
    <x v="1"/>
    <n v="636.96"/>
    <n v="318.48"/>
  </r>
  <r>
    <s v="MGR5E59"/>
    <x v="7"/>
    <x v="2"/>
    <n v="2009"/>
    <x v="2"/>
    <x v="1"/>
    <x v="0"/>
    <s v="FAYLON AFONSO BENEDITO"/>
    <s v="SUPERVISOR DE MANUTENCAO I"/>
    <s v="R$ 972,00"/>
    <n v="0"/>
    <n v="0"/>
    <n v="250"/>
    <m/>
    <e v="#N/A"/>
    <x v="0"/>
    <e v="#N/A"/>
    <e v="#N/A"/>
    <x v="0"/>
    <x v="0"/>
    <s v="ATIVO"/>
    <s v="12075"/>
    <n v="26001"/>
    <x v="4"/>
    <n v="250"/>
    <n v="125"/>
  </r>
  <r>
    <s v="AZR9B56"/>
    <x v="8"/>
    <x v="2"/>
    <n v="2015"/>
    <x v="2"/>
    <x v="1"/>
    <x v="0"/>
    <s v="JOSE OSNI DA SILVA BUENO"/>
    <s v="SUPERVISOR DE MANUTENCAO III"/>
    <s v="R$ 972,00"/>
    <n v="0"/>
    <n v="0"/>
    <n v="295.54000000000002"/>
    <m/>
    <e v="#N/A"/>
    <x v="0"/>
    <e v="#N/A"/>
    <e v="#N/A"/>
    <x v="0"/>
    <x v="0"/>
    <s v="ATIVO"/>
    <s v="17075"/>
    <n v="26002"/>
    <x v="5"/>
    <n v="295.54000000000002"/>
    <n v="147.77000000000001"/>
  </r>
  <r>
    <s v="UAS0C65"/>
    <x v="0"/>
    <x v="0"/>
    <n v="2025"/>
    <x v="0"/>
    <x v="1"/>
    <x v="0"/>
    <s v="CARLOS ALBERTO BERDACKI"/>
    <s v="TECNICO DE MANUTENCAO PI I"/>
    <s v="R$ 0,00"/>
    <n v="0"/>
    <n v="0"/>
    <n v="570.05999999999995"/>
    <m/>
    <e v="#N/A"/>
    <x v="0"/>
    <e v="#N/A"/>
    <e v="#N/A"/>
    <x v="0"/>
    <x v="0"/>
    <s v="ATIVO"/>
    <s v="12085"/>
    <n v="26001"/>
    <x v="1"/>
    <n v="570.05999999999995"/>
    <n v="285.02999999999997"/>
  </r>
  <r>
    <s v="UFB7I16"/>
    <x v="1"/>
    <x v="1"/>
    <n v="2025"/>
    <x v="0"/>
    <x v="5"/>
    <x v="2"/>
    <s v="JONE CASTRO FERREIRA"/>
    <s v="TECNICO DE MANUTENCAO PI III"/>
    <s v="R$ 0,00"/>
    <n v="0"/>
    <n v="0"/>
    <n v="963.48"/>
    <m/>
    <e v="#N/A"/>
    <x v="0"/>
    <e v="#N/A"/>
    <e v="#N/A"/>
    <x v="0"/>
    <x v="0"/>
    <s v="ATIVO"/>
    <s v="12081"/>
    <n v="32017"/>
    <x v="1"/>
    <n v="963.48"/>
    <n v="481.74"/>
  </r>
  <r>
    <s v="UAS3F96"/>
    <x v="0"/>
    <x v="0"/>
    <n v="2025"/>
    <x v="0"/>
    <x v="3"/>
    <x v="2"/>
    <s v="DANIEL VINICIO MENEZES JORGE"/>
    <s v="TECNICO DE MANUTENCAO PI I"/>
    <s v="R$ 0,00"/>
    <n v="0"/>
    <n v="0"/>
    <n v="2204.0299999999997"/>
    <m/>
    <e v="#N/A"/>
    <x v="0"/>
    <e v="#N/A"/>
    <e v="#N/A"/>
    <x v="0"/>
    <x v="0"/>
    <s v="ATIVO"/>
    <s v="12081"/>
    <n v="37133"/>
    <x v="1"/>
    <n v="2204.0299999999997"/>
    <n v="1102.0149999999999"/>
  </r>
  <r>
    <s v="UAS4A43"/>
    <x v="0"/>
    <x v="0"/>
    <n v="2025"/>
    <x v="0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4A37"/>
    <x v="0"/>
    <x v="0"/>
    <n v="2025"/>
    <x v="0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3J33"/>
    <x v="0"/>
    <x v="0"/>
    <n v="2025"/>
    <x v="0"/>
    <x v="6"/>
    <x v="3"/>
    <s v="CELIO PEREIRA DA SILVA JUNIOR"/>
    <s v="TECNICO DE MANUTENCAO PI II"/>
    <s v="R$ 0,00"/>
    <n v="0"/>
    <n v="0"/>
    <n v="812.26"/>
    <m/>
    <e v="#N/A"/>
    <x v="0"/>
    <e v="#N/A"/>
    <e v="#N/A"/>
    <x v="0"/>
    <x v="0"/>
    <s v="ATIVO"/>
    <s v="12081"/>
    <n v="19019"/>
    <x v="1"/>
    <n v="812.26"/>
    <n v="406.13"/>
  </r>
  <r>
    <s v="UAS3H91"/>
    <x v="0"/>
    <x v="0"/>
    <n v="2025"/>
    <x v="0"/>
    <x v="6"/>
    <x v="3"/>
    <s v="RAIMUNDO NONATO ALVES GOMES"/>
    <s v="TECNICO DE MANUTENCAO PI III"/>
    <s v="R$ 0,00"/>
    <n v="0"/>
    <n v="0"/>
    <n v="756.15"/>
    <m/>
    <e v="#N/A"/>
    <x v="0"/>
    <e v="#N/A"/>
    <e v="#N/A"/>
    <x v="0"/>
    <x v="0"/>
    <s v="ATIVO"/>
    <s v="12081"/>
    <n v="19019"/>
    <x v="1"/>
    <n v="756.15"/>
    <n v="378.07499999999999"/>
  </r>
  <r>
    <s v="UAS4C03"/>
    <x v="0"/>
    <x v="0"/>
    <n v="2025"/>
    <x v="0"/>
    <x v="6"/>
    <x v="3"/>
    <s v="DIJAIME DE JESUS BOMFIM"/>
    <s v="TECNICO DE MANUTENCAO PI I"/>
    <s v="R$ 0,00"/>
    <n v="0"/>
    <n v="0"/>
    <n v="547.70000000000005"/>
    <m/>
    <e v="#N/A"/>
    <x v="0"/>
    <e v="#N/A"/>
    <e v="#N/A"/>
    <x v="0"/>
    <x v="0"/>
    <s v="ATIVO"/>
    <s v="12081"/>
    <n v="19019"/>
    <x v="1"/>
    <n v="547.70000000000005"/>
    <n v="273.85000000000002"/>
  </r>
  <r>
    <s v="UAS3J52"/>
    <x v="0"/>
    <x v="0"/>
    <n v="2025"/>
    <x v="0"/>
    <x v="6"/>
    <x v="3"/>
    <s v="LUIS FERNANDO SILVA DA COSTA"/>
    <s v="TECNICO DE MANUTENCAO PI II"/>
    <s v="R$ 0,00"/>
    <n v="0"/>
    <n v="0"/>
    <n v="988.06"/>
    <m/>
    <e v="#N/A"/>
    <x v="0"/>
    <e v="#N/A"/>
    <e v="#N/A"/>
    <x v="0"/>
    <x v="0"/>
    <s v="ATIVO"/>
    <s v="12081"/>
    <n v="19019"/>
    <x v="1"/>
    <n v="988.06"/>
    <n v="494.03"/>
  </r>
  <r>
    <s v="UAS3I78"/>
    <x v="0"/>
    <x v="0"/>
    <n v="2025"/>
    <x v="0"/>
    <x v="3"/>
    <x v="2"/>
    <s v="JULIO DE OLIVEIRA"/>
    <s v="TECNICO DE MANUTENCAO PI I"/>
    <s v="R$ 0,00"/>
    <n v="0"/>
    <n v="0"/>
    <n v="1416.98"/>
    <m/>
    <e v="#N/A"/>
    <x v="0"/>
    <e v="#N/A"/>
    <e v="#N/A"/>
    <x v="0"/>
    <x v="0"/>
    <s v="ATIVO"/>
    <s v="12081"/>
    <n v="37133"/>
    <x v="1"/>
    <n v="1416.98"/>
    <n v="708.49"/>
  </r>
  <r>
    <s v="UDG0C86"/>
    <x v="1"/>
    <x v="1"/>
    <n v="2025"/>
    <x v="0"/>
    <x v="0"/>
    <x v="0"/>
    <s v="MANUTENCAO PLANTA INTERNA TIM PORTO ALEGRE"/>
    <s v="PARCEIRO"/>
    <s v="R$ 0,00"/>
    <n v="0"/>
    <n v="0"/>
    <n v="1069.32"/>
    <m/>
    <e v="#N/A"/>
    <x v="0"/>
    <e v="#N/A"/>
    <e v="#N/A"/>
    <x v="0"/>
    <x v="0"/>
    <s v="ATIVO"/>
    <s v="12081"/>
    <n v="31001"/>
    <x v="1"/>
    <n v="1069.32"/>
    <n v="534.66"/>
  </r>
  <r>
    <s v="UDI2H32"/>
    <x v="1"/>
    <x v="1"/>
    <n v="2026"/>
    <x v="0"/>
    <x v="7"/>
    <x v="4"/>
    <s v="GILSON ANTONIO DIAS"/>
    <s v="TECNICO DE MANUTENCAO PI II"/>
    <s v="R$ 0,00"/>
    <n v="0"/>
    <n v="0"/>
    <n v="2055.42"/>
    <m/>
    <e v="#N/A"/>
    <x v="0"/>
    <e v="#N/A"/>
    <e v="#N/A"/>
    <x v="0"/>
    <x v="0"/>
    <s v="ATIVO"/>
    <s v="12081"/>
    <n v="21104"/>
    <x v="1"/>
    <n v="2055.42"/>
    <n v="1027.71"/>
  </r>
  <r>
    <s v="UFW0A98"/>
    <x v="1"/>
    <x v="1"/>
    <n v="2025"/>
    <x v="0"/>
    <x v="0"/>
    <x v="0"/>
    <s v="ARTUR ALBANO GAUER"/>
    <s v="TECNICO DE MANUTENCAO PI I"/>
    <s v="R$ 0,00"/>
    <n v="0"/>
    <n v="0"/>
    <n v="1421.8899999999999"/>
    <m/>
    <e v="#N/A"/>
    <x v="0"/>
    <e v="#N/A"/>
    <e v="#N/A"/>
    <x v="0"/>
    <x v="0"/>
    <s v="ATIVO"/>
    <s v="12081"/>
    <n v="31271"/>
    <x v="1"/>
    <n v="1421.8899999999999"/>
    <n v="710.94499999999994"/>
  </r>
  <r>
    <s v="UAS4A50"/>
    <x v="0"/>
    <x v="0"/>
    <n v="2025"/>
    <x v="0"/>
    <x v="6"/>
    <x v="3"/>
    <s v="FRANCISCO CHAGAS SOUZA"/>
    <s v="ASSISTENTE TEC. DE MANUTENCAO DE PI II"/>
    <s v="R$ 0,00"/>
    <n v="0"/>
    <n v="0"/>
    <n v="467.88"/>
    <m/>
    <e v="#N/A"/>
    <x v="0"/>
    <e v="#N/A"/>
    <e v="#N/A"/>
    <x v="0"/>
    <x v="0"/>
    <s v="ATIVO"/>
    <s v="12081"/>
    <n v="19019"/>
    <x v="1"/>
    <n v="467.88"/>
    <n v="233.94"/>
  </r>
  <r>
    <s v="UAS3G75"/>
    <x v="0"/>
    <x v="0"/>
    <n v="2025"/>
    <x v="0"/>
    <x v="6"/>
    <x v="3"/>
    <s v="ROGERIO DA SILVA SANTOS"/>
    <s v="TECNICO DE MANUTENCAO PI III"/>
    <s v="R$ 0,00"/>
    <n v="0"/>
    <n v="0"/>
    <n v="1537.5899999999997"/>
    <m/>
    <e v="#N/A"/>
    <x v="0"/>
    <e v="#N/A"/>
    <e v="#N/A"/>
    <x v="0"/>
    <x v="0"/>
    <s v="ATIVO"/>
    <s v="12081"/>
    <n v="19048"/>
    <x v="1"/>
    <n v="1537.5899999999997"/>
    <n v="768.79499999999985"/>
  </r>
  <r>
    <s v="UAS3G19"/>
    <x v="0"/>
    <x v="0"/>
    <n v="2025"/>
    <x v="0"/>
    <x v="6"/>
    <x v="3"/>
    <s v="KERVEN ROBERT FELIX REIS"/>
    <s v="ESPECIALISTA OPERACIONAL DE PI I"/>
    <s v="R$ 0,00"/>
    <n v="0"/>
    <n v="0"/>
    <n v="478.03"/>
    <m/>
    <e v="#N/A"/>
    <x v="0"/>
    <e v="#N/A"/>
    <e v="#N/A"/>
    <x v="0"/>
    <x v="0"/>
    <s v="ATIVO"/>
    <s v="12081"/>
    <n v="19019"/>
    <x v="1"/>
    <n v="478.03"/>
    <n v="239.01499999999999"/>
  </r>
  <r>
    <s v="UDV9B75"/>
    <x v="1"/>
    <x v="1"/>
    <n v="2025"/>
    <x v="0"/>
    <x v="8"/>
    <x v="0"/>
    <s v="MANUTENCAO PLANTA INTERNA TIM SAO JOSE"/>
    <s v="PARCEIRO"/>
    <s v="R$ 0,00"/>
    <n v="0"/>
    <n v="0"/>
    <n v="1120.04"/>
    <m/>
    <e v="#N/A"/>
    <x v="0"/>
    <e v="#N/A"/>
    <e v="#N/A"/>
    <x v="0"/>
    <x v="0"/>
    <s v="ATIVO"/>
    <s v="12085"/>
    <n v="34248"/>
    <x v="1"/>
    <n v="1120.04"/>
    <n v="560.02"/>
  </r>
  <r>
    <s v="TYN9F68"/>
    <x v="4"/>
    <x v="0"/>
    <n v="2026"/>
    <x v="1"/>
    <x v="4"/>
    <x v="3"/>
    <s v="-"/>
    <s v="-"/>
    <s v="R$ 0,00"/>
    <n v="0"/>
    <n v="0"/>
    <n v="375.9"/>
    <m/>
    <e v="#N/A"/>
    <x v="0"/>
    <e v="#N/A"/>
    <e v="#N/A"/>
    <x v="0"/>
    <x v="0"/>
    <s v="PATIO"/>
    <s v=""/>
    <n v="0"/>
    <x v="0"/>
    <n v="375.9"/>
    <n v="187.95"/>
  </r>
  <r>
    <s v="TYN9F76"/>
    <x v="4"/>
    <x v="0"/>
    <n v="2026"/>
    <x v="1"/>
    <x v="4"/>
    <x v="3"/>
    <s v="NEUMARQUES WESLEM ALVES PEREIRA"/>
    <s v="ASSISTENTE TEC. DE MANUTENCAO DE FO I"/>
    <s v="R$ 0,00"/>
    <n v="0"/>
    <n v="0"/>
    <n v="522.75"/>
    <m/>
    <e v="#N/A"/>
    <x v="0"/>
    <e v="#N/A"/>
    <e v="#N/A"/>
    <x v="0"/>
    <x v="0"/>
    <s v="ATIVO"/>
    <s v="12071"/>
    <n v="22020"/>
    <x v="1"/>
    <n v="522.75"/>
    <n v="261.375"/>
  </r>
  <r>
    <s v="UAS5G62"/>
    <x v="0"/>
    <x v="0"/>
    <n v="2025"/>
    <x v="0"/>
    <x v="4"/>
    <x v="3"/>
    <s v="FABIANO DA SILVA PRADO"/>
    <s v="TECNICO DE MANUTENCAO PI I"/>
    <s v="R$ 0,00"/>
    <n v="0"/>
    <n v="0"/>
    <n v="684.47"/>
    <m/>
    <e v="#N/A"/>
    <x v="0"/>
    <e v="#N/A"/>
    <e v="#N/A"/>
    <x v="0"/>
    <x v="0"/>
    <s v="ATIVO"/>
    <s v="12081"/>
    <n v="22020"/>
    <x v="1"/>
    <n v="684.47"/>
    <n v="342.23500000000001"/>
  </r>
  <r>
    <s v="UAS3I70"/>
    <x v="0"/>
    <x v="0"/>
    <n v="2025"/>
    <x v="0"/>
    <x v="4"/>
    <x v="3"/>
    <s v="HENRIQUE ABINADABE OLMEDO DE LIMA"/>
    <s v="TECNICO DE MANUTENCAO PI I"/>
    <s v="R$ 0,00"/>
    <n v="0"/>
    <n v="0"/>
    <n v="932.65"/>
    <m/>
    <e v="#N/A"/>
    <x v="0"/>
    <e v="#N/A"/>
    <e v="#N/A"/>
    <x v="0"/>
    <x v="0"/>
    <s v="ATIVO"/>
    <s v="12081"/>
    <n v="22020"/>
    <x v="1"/>
    <n v="932.65"/>
    <n v="466.32499999999999"/>
  </r>
  <r>
    <s v="UAS3C80"/>
    <x v="0"/>
    <x v="0"/>
    <n v="2025"/>
    <x v="0"/>
    <x v="6"/>
    <x v="3"/>
    <s v="REGINALDO PEREIRA DOS REIS"/>
    <s v="TECNICO DE MANUTENCAO PI III"/>
    <s v="R$ 0,00"/>
    <n v="0"/>
    <n v="0"/>
    <n v="447.69"/>
    <m/>
    <e v="#N/A"/>
    <x v="0"/>
    <e v="#N/A"/>
    <e v="#N/A"/>
    <x v="0"/>
    <x v="0"/>
    <s v="ATIVO"/>
    <s v="12081"/>
    <n v="19019"/>
    <x v="1"/>
    <n v="447.69"/>
    <n v="223.845"/>
  </r>
  <r>
    <s v="UAS4A28"/>
    <x v="0"/>
    <x v="0"/>
    <n v="2025"/>
    <x v="0"/>
    <x v="6"/>
    <x v="3"/>
    <s v="FABIO RIBEIRO DE SOUZA SENA"/>
    <s v="ESPECIALISTA OPERACIONAL DE PI III"/>
    <s v="R$ 0,00"/>
    <n v="0"/>
    <n v="0"/>
    <n v="994.35"/>
    <m/>
    <e v="#N/A"/>
    <x v="0"/>
    <e v="#N/A"/>
    <e v="#N/A"/>
    <x v="0"/>
    <x v="0"/>
    <s v="ATIVO"/>
    <s v="12081"/>
    <n v="19019"/>
    <x v="1"/>
    <n v="994.35"/>
    <n v="497.17500000000001"/>
  </r>
  <r>
    <s v="TDJ6H97"/>
    <x v="9"/>
    <x v="2"/>
    <n v="2024"/>
    <x v="1"/>
    <x v="9"/>
    <x v="1"/>
    <s v="-"/>
    <s v="-"/>
    <s v="R$ 0,00"/>
    <n v="0"/>
    <n v="0"/>
    <n v="700"/>
    <m/>
    <e v="#N/A"/>
    <x v="0"/>
    <e v="#N/A"/>
    <e v="#N/A"/>
    <x v="0"/>
    <x v="0"/>
    <s v="PATIO"/>
    <s v=""/>
    <n v="0"/>
    <x v="0"/>
    <n v="700"/>
    <n v="350"/>
  </r>
  <r>
    <s v="UAS3F33"/>
    <x v="0"/>
    <x v="0"/>
    <n v="2026"/>
    <x v="0"/>
    <x v="6"/>
    <x v="3"/>
    <s v="VALDERI PEREIRA DA SILVA"/>
    <s v="TECNICO DE MANUTENCAO PI IV"/>
    <s v="R$ 0,00"/>
    <n v="0"/>
    <n v="0"/>
    <n v="1176.02"/>
    <m/>
    <e v="#N/A"/>
    <x v="0"/>
    <e v="#N/A"/>
    <e v="#N/A"/>
    <x v="0"/>
    <x v="0"/>
    <s v="ATIVO"/>
    <s v="12081"/>
    <n v="19019"/>
    <x v="1"/>
    <n v="1176.02"/>
    <n v="588.01"/>
  </r>
  <r>
    <s v="TYN9F81"/>
    <x v="4"/>
    <x v="0"/>
    <n v="2026"/>
    <x v="1"/>
    <x v="7"/>
    <x v="3"/>
    <s v="DANIEL FERNANDES FERREIRA DE SOUZA"/>
    <s v="ASSISTENTE TEC. DE MANUTENCAO DE FO III"/>
    <s v="R$ 0,00"/>
    <n v="0"/>
    <n v="0"/>
    <n v="1044.17"/>
    <m/>
    <e v="#N/A"/>
    <x v="0"/>
    <e v="#N/A"/>
    <e v="#N/A"/>
    <x v="0"/>
    <x v="0"/>
    <s v="ATIVO"/>
    <s v="12071"/>
    <n v="21104"/>
    <x v="1"/>
    <n v="1044.17"/>
    <n v="522.08500000000004"/>
  </r>
  <r>
    <s v="UEI1J72"/>
    <x v="1"/>
    <x v="1"/>
    <n v="2025"/>
    <x v="0"/>
    <x v="1"/>
    <x v="0"/>
    <s v="FABRICIO VOSS KLEMTZ"/>
    <s v="TECNICO DE MANUTENCAO PI III"/>
    <s v="R$ 0,00"/>
    <n v="0"/>
    <n v="0"/>
    <n v="767.56999999999994"/>
    <m/>
    <e v="#N/A"/>
    <x v="0"/>
    <e v="#N/A"/>
    <e v="#N/A"/>
    <x v="0"/>
    <x v="0"/>
    <s v="ATIVO"/>
    <s v="12081"/>
    <n v="26006"/>
    <x v="1"/>
    <n v="767.56999999999994"/>
    <n v="383.78499999999997"/>
  </r>
  <r>
    <s v="UAS3D46"/>
    <x v="0"/>
    <x v="0"/>
    <n v="2025"/>
    <x v="0"/>
    <x v="3"/>
    <x v="2"/>
    <s v="HELDER BOMFIM RODRIGUES COSTA"/>
    <s v="TECNICO DE MANUTENCAO PI I"/>
    <s v="R$ 0,00"/>
    <n v="0"/>
    <n v="0"/>
    <n v="1750.81"/>
    <m/>
    <e v="#N/A"/>
    <x v="0"/>
    <e v="#N/A"/>
    <e v="#N/A"/>
    <x v="0"/>
    <x v="0"/>
    <s v="ATIVO"/>
    <s v="12081"/>
    <n v="37133"/>
    <x v="1"/>
    <n v="1750.81"/>
    <n v="875.40499999999997"/>
  </r>
  <r>
    <s v="UFR6B34"/>
    <x v="1"/>
    <x v="1"/>
    <n v="2025"/>
    <x v="0"/>
    <x v="1"/>
    <x v="0"/>
    <s v="ODIRLEI ROGERIO DA SILVA"/>
    <s v="TECNICO DE MANUTENCAO PI III"/>
    <s v="R$ 0,00"/>
    <n v="0"/>
    <n v="0"/>
    <n v="1260.18"/>
    <m/>
    <e v="#N/A"/>
    <x v="0"/>
    <e v="#N/A"/>
    <e v="#N/A"/>
    <x v="0"/>
    <x v="0"/>
    <s v="ATIVO"/>
    <s v="12081"/>
    <n v="26158"/>
    <x v="1"/>
    <n v="1260.18"/>
    <n v="630.09"/>
  </r>
  <r>
    <s v="UFB0C79"/>
    <x v="1"/>
    <x v="1"/>
    <n v="2025"/>
    <x v="0"/>
    <x v="1"/>
    <x v="0"/>
    <s v="MATHEUS VINICIUS DA SILVA GOMES"/>
    <s v="ESPECIALISTA OPERACIONAL DE PI II"/>
    <s v="R$ 0,00"/>
    <n v="0"/>
    <n v="0"/>
    <n v="2077.2599999999998"/>
    <m/>
    <e v="#N/A"/>
    <x v="0"/>
    <e v="#N/A"/>
    <e v="#N/A"/>
    <x v="0"/>
    <x v="0"/>
    <s v="ATIVO"/>
    <s v="12081"/>
    <n v="26027"/>
    <x v="1"/>
    <n v="2077.2599999999998"/>
    <n v="1038.6299999999999"/>
  </r>
  <r>
    <s v="QSV4J67"/>
    <x v="1"/>
    <x v="1"/>
    <n v="2026"/>
    <x v="0"/>
    <x v="6"/>
    <x v="3"/>
    <s v="RONISCLEY JOSE PEREIRA"/>
    <s v="TECNICO DE MANUTENCAO PI III"/>
    <s v="R$ 0,00"/>
    <n v="0"/>
    <n v="611.29999999999995"/>
    <n v="1868.58"/>
    <m/>
    <e v="#N/A"/>
    <x v="0"/>
    <e v="#N/A"/>
    <e v="#N/A"/>
    <x v="0"/>
    <x v="0"/>
    <s v="ATIVO"/>
    <s v="12081"/>
    <n v="19019"/>
    <x v="1"/>
    <n v="2479.88"/>
    <n v="1239.94"/>
  </r>
  <r>
    <s v="GUR0009"/>
    <x v="10"/>
    <x v="3"/>
    <n v="2026"/>
    <x v="3"/>
    <x v="3"/>
    <x v="5"/>
    <s v="-"/>
    <s v="-"/>
    <s v="R$ 0,00"/>
    <n v="0"/>
    <n v="0"/>
    <n v="1558"/>
    <m/>
    <e v="#N/A"/>
    <x v="0"/>
    <e v="#N/A"/>
    <e v="#N/A"/>
    <x v="0"/>
    <x v="0"/>
    <s v="PATIO"/>
    <s v=""/>
    <n v="0"/>
    <x v="0"/>
    <n v="1558"/>
    <n v="779"/>
  </r>
  <r>
    <s v="ARN0009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TGG0001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XC0006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MJ0042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MRR0002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UI0002"/>
    <x v="10"/>
    <x v="3"/>
    <n v="2026"/>
    <x v="3"/>
    <x v="3"/>
    <x v="5"/>
    <s v="-"/>
    <s v="-"/>
    <s v="R$ 0,00"/>
    <n v="0"/>
    <n v="1085"/>
    <n v="0"/>
    <m/>
    <e v="#N/A"/>
    <x v="0"/>
    <e v="#N/A"/>
    <e v="#N/A"/>
    <x v="0"/>
    <x v="0"/>
    <s v="PATIO"/>
    <s v=""/>
    <n v="0"/>
    <x v="0"/>
    <n v="1085"/>
    <n v="542.5"/>
  </r>
  <r>
    <s v="DIS0001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CGO0002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AVO0002"/>
    <x v="10"/>
    <x v="3"/>
    <n v="2026"/>
    <x v="3"/>
    <x v="3"/>
    <x v="5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CWL0006"/>
    <x v="10"/>
    <x v="3"/>
    <n v="2026"/>
    <x v="3"/>
    <x v="5"/>
    <x v="2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CBA0036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ROI0009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XP0001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CK0002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JCR0003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AS3B58"/>
    <x v="0"/>
    <x v="0"/>
    <n v="2026"/>
    <x v="0"/>
    <x v="4"/>
    <x v="3"/>
    <s v="YGOR ESPINDOLA DUARTE"/>
    <s v="TECNICO DE MANUTENCAO PI I"/>
    <s v="R$ 0,00"/>
    <n v="0"/>
    <n v="0"/>
    <n v="2224.7599999999998"/>
    <m/>
    <e v="#N/A"/>
    <x v="0"/>
    <e v="#N/A"/>
    <e v="#N/A"/>
    <x v="0"/>
    <x v="0"/>
    <s v="ATIVO"/>
    <s v="12081"/>
    <n v="22032"/>
    <x v="1"/>
    <n v="2224.7599999999998"/>
    <n v="1112.3799999999999"/>
  </r>
  <r>
    <s v="UAS4B28"/>
    <x v="0"/>
    <x v="0"/>
    <n v="2026"/>
    <x v="0"/>
    <x v="7"/>
    <x v="4"/>
    <s v="-"/>
    <s v="-"/>
    <s v="R$ 0,00"/>
    <n v="0"/>
    <n v="0"/>
    <n v="2378.1299999999997"/>
    <m/>
    <e v="#N/A"/>
    <x v="0"/>
    <e v="#N/A"/>
    <e v="#N/A"/>
    <x v="0"/>
    <x v="0"/>
    <s v="PATIO"/>
    <s v=""/>
    <n v="0"/>
    <x v="0"/>
    <n v="2378.1299999999997"/>
    <n v="1189.0649999999998"/>
  </r>
  <r>
    <s v="CZV0002"/>
    <x v="10"/>
    <x v="3"/>
    <n v="2026"/>
    <x v="3"/>
    <x v="7"/>
    <x v="3"/>
    <s v="-"/>
    <s v="-"/>
    <s v="R$ 0,00"/>
    <n v="0"/>
    <n v="0"/>
    <n v="1400.4"/>
    <m/>
    <e v="#N/A"/>
    <x v="0"/>
    <e v="#N/A"/>
    <e v="#N/A"/>
    <x v="0"/>
    <x v="0"/>
    <s v="PATIO"/>
    <s v=""/>
    <n v="0"/>
    <x v="0"/>
    <n v="1400.4"/>
    <n v="700.2"/>
  </r>
  <r>
    <s v="CBA0040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ALU0001"/>
    <x v="10"/>
    <x v="3"/>
    <n v="2026"/>
    <x v="3"/>
    <x v="7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DG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SYW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RVG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RBH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NAA0003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IQR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DOS0002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BND0001"/>
    <x v="10"/>
    <x v="3"/>
    <n v="2026"/>
    <x v="3"/>
    <x v="4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RC0004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RVD0007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GT0005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EX0001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BN0005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MNI0003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JTI0002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CZK0002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BAL0005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ANS0001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AEU0001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BSA0166"/>
    <x v="10"/>
    <x v="3"/>
    <n v="2026"/>
    <x v="2"/>
    <x v="10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UFY9E38"/>
    <x v="1"/>
    <x v="1"/>
    <n v="2025"/>
    <x v="0"/>
    <x v="1"/>
    <x v="0"/>
    <s v="ALVARO VINICIUS RIBEIRO DORIA"/>
    <s v="ESPECIALISTA OPERACIONAL DE PI II"/>
    <s v="R$ 0,00"/>
    <n v="0"/>
    <n v="0"/>
    <n v="1299.54"/>
    <m/>
    <e v="#N/A"/>
    <x v="0"/>
    <e v="#N/A"/>
    <e v="#N/A"/>
    <x v="0"/>
    <x v="0"/>
    <s v="ATIVO"/>
    <s v="12081"/>
    <n v="26001"/>
    <x v="1"/>
    <n v="1299.54"/>
    <n v="649.77"/>
  </r>
  <r>
    <s v="ANZ0003"/>
    <x v="11"/>
    <x v="3"/>
    <n v="2025"/>
    <x v="3"/>
    <x v="3"/>
    <x v="2"/>
    <s v="-"/>
    <s v="-"/>
    <s v="R$ 0,00"/>
    <n v="0"/>
    <n v="0"/>
    <n v="814.38"/>
    <m/>
    <e v="#N/A"/>
    <x v="0"/>
    <e v="#N/A"/>
    <e v="#N/A"/>
    <x v="0"/>
    <x v="0"/>
    <s v="ATIVO"/>
    <s v=""/>
    <n v="0"/>
    <x v="0"/>
    <n v="814.38"/>
    <n v="407.19"/>
  </r>
  <r>
    <s v="GER3421"/>
    <x v="11"/>
    <x v="3"/>
    <n v="2025"/>
    <x v="3"/>
    <x v="5"/>
    <x v="2"/>
    <s v="-"/>
    <s v="-"/>
    <s v="R$ 0,00"/>
    <n v="0"/>
    <n v="0"/>
    <n v="1148.3399999999999"/>
    <m/>
    <e v="#N/A"/>
    <x v="0"/>
    <e v="#N/A"/>
    <e v="#N/A"/>
    <x v="0"/>
    <x v="0"/>
    <s v="ATIVO"/>
    <s v=""/>
    <n v="0"/>
    <x v="0"/>
    <n v="1148.3399999999999"/>
    <n v="574.16999999999996"/>
  </r>
  <r>
    <s v="GER3438"/>
    <x v="11"/>
    <x v="3"/>
    <n v="2025"/>
    <x v="3"/>
    <x v="5"/>
    <x v="2"/>
    <s v="-"/>
    <s v="-"/>
    <s v="R$ 0,00"/>
    <n v="0"/>
    <n v="0"/>
    <n v="379.5"/>
    <m/>
    <e v="#N/A"/>
    <x v="0"/>
    <e v="#N/A"/>
    <e v="#N/A"/>
    <x v="0"/>
    <x v="0"/>
    <s v="ATIVO"/>
    <s v=""/>
    <n v="0"/>
    <x v="0"/>
    <n v="379.5"/>
    <n v="189.75"/>
  </r>
  <r>
    <s v="PIT0004"/>
    <x v="11"/>
    <x v="3"/>
    <n v="2025"/>
    <x v="3"/>
    <x v="3"/>
    <x v="2"/>
    <s v="-"/>
    <s v="-"/>
    <s v="R$ 0,00"/>
    <n v="0"/>
    <n v="0"/>
    <n v="1251.8399999999999"/>
    <m/>
    <e v="#N/A"/>
    <x v="0"/>
    <e v="#N/A"/>
    <e v="#N/A"/>
    <x v="0"/>
    <x v="0"/>
    <s v="ATIVO"/>
    <s v=""/>
    <n v="0"/>
    <x v="0"/>
    <n v="1251.8399999999999"/>
    <n v="625.91999999999996"/>
  </r>
  <r>
    <s v="TYN9F79"/>
    <x v="4"/>
    <x v="0"/>
    <n v="2026"/>
    <x v="1"/>
    <x v="7"/>
    <x v="4"/>
    <s v="MARCOS VIEIRA CARDOSO"/>
    <s v="ASSISTENTE TEC. DE MANUTENCAO DE FO I"/>
    <s v="R$ 0,00"/>
    <n v="0"/>
    <n v="0"/>
    <n v="1612.63"/>
    <m/>
    <e v="#N/A"/>
    <x v="0"/>
    <e v="#N/A"/>
    <e v="#N/A"/>
    <x v="0"/>
    <x v="0"/>
    <s v="ATIVO"/>
    <s v="12071"/>
    <n v="21035"/>
    <x v="1"/>
    <n v="1612.63"/>
    <n v="806.31500000000005"/>
  </r>
  <r>
    <s v="TYN9F67"/>
    <x v="4"/>
    <x v="0"/>
    <n v="2026"/>
    <x v="1"/>
    <x v="7"/>
    <x v="4"/>
    <s v="JESSE ALMEIDA ROCHA"/>
    <s v="ASSISTENTE TEC. DE MANUTENCAO DE FO II"/>
    <s v="R$ 0,00"/>
    <n v="0"/>
    <n v="0"/>
    <n v="844.87"/>
    <m/>
    <e v="#N/A"/>
    <x v="0"/>
    <e v="#N/A"/>
    <e v="#N/A"/>
    <x v="0"/>
    <x v="0"/>
    <s v="ATIVO"/>
    <s v="12071"/>
    <n v="21104"/>
    <x v="1"/>
    <n v="844.87"/>
    <n v="422.435"/>
  </r>
  <r>
    <s v="UAS3I61"/>
    <x v="0"/>
    <x v="0"/>
    <n v="2026"/>
    <x v="0"/>
    <x v="7"/>
    <x v="3"/>
    <s v="LUIZ DE LIMA COSTA"/>
    <s v="TECNICO DE MANUTENCAO PI II"/>
    <s v="R$ 0,00"/>
    <n v="0"/>
    <n v="0"/>
    <n v="2470.3100000000004"/>
    <m/>
    <e v="#N/A"/>
    <x v="0"/>
    <e v="#N/A"/>
    <e v="#N/A"/>
    <x v="0"/>
    <x v="0"/>
    <s v="ATIVO"/>
    <s v="12081"/>
    <n v="21104"/>
    <x v="1"/>
    <n v="2470.3100000000004"/>
    <n v="1235.1550000000002"/>
  </r>
  <r>
    <s v="UAS3I65"/>
    <x v="0"/>
    <x v="0"/>
    <n v="2026"/>
    <x v="0"/>
    <x v="7"/>
    <x v="4"/>
    <s v="-"/>
    <s v="-"/>
    <s v="R$ 0,00"/>
    <n v="0"/>
    <n v="0"/>
    <n v="1521.6899999999998"/>
    <m/>
    <e v="#N/A"/>
    <x v="0"/>
    <e v="#N/A"/>
    <e v="#N/A"/>
    <x v="0"/>
    <x v="0"/>
    <s v="PATIO"/>
    <s v=""/>
    <n v="0"/>
    <x v="0"/>
    <n v="1521.6899999999998"/>
    <n v="760.84499999999991"/>
  </r>
  <r>
    <s v="PBB9795"/>
    <x v="12"/>
    <x v="4"/>
    <n v="2017"/>
    <x v="2"/>
    <x v="10"/>
    <x v="3"/>
    <s v="ANTONIO EDNO FERREIRA DA SILVA"/>
    <s v="SUPERVISOR DE OPERACAO DE PI II"/>
    <s v="R$ 2.000,00"/>
    <n v="0"/>
    <n v="0"/>
    <n v="450"/>
    <m/>
    <e v="#N/A"/>
    <x v="0"/>
    <e v="#N/A"/>
    <e v="#N/A"/>
    <x v="0"/>
    <x v="0"/>
    <s v="ATIVO"/>
    <s v="12085"/>
    <n v="17001"/>
    <x v="1"/>
    <n v="450"/>
    <n v="225"/>
  </r>
  <r>
    <s v="UAS3B99"/>
    <x v="0"/>
    <x v="0"/>
    <n v="2026"/>
    <x v="0"/>
    <x v="7"/>
    <x v="4"/>
    <s v="ALLAN DOS SANTOS MARCONDES"/>
    <s v="TECNICO DE MANUTENCAO PI III"/>
    <s v="R$ 0,00"/>
    <n v="0"/>
    <n v="0"/>
    <n v="1196.49"/>
    <m/>
    <e v="#N/A"/>
    <x v="0"/>
    <e v="#N/A"/>
    <e v="#N/A"/>
    <x v="0"/>
    <x v="0"/>
    <s v="ATIVO"/>
    <s v="12081"/>
    <n v="21104"/>
    <x v="1"/>
    <n v="1196.49"/>
    <n v="598.245"/>
  </r>
  <r>
    <s v="UAS4B19"/>
    <x v="0"/>
    <x v="0"/>
    <n v="2026"/>
    <x v="0"/>
    <x v="7"/>
    <x v="4"/>
    <s v="-"/>
    <s v="-"/>
    <s v="R$ 0,00"/>
    <n v="0"/>
    <n v="0"/>
    <n v="1346.95"/>
    <m/>
    <e v="#N/A"/>
    <x v="0"/>
    <e v="#N/A"/>
    <e v="#N/A"/>
    <x v="0"/>
    <x v="0"/>
    <s v="PATIO"/>
    <s v=""/>
    <n v="0"/>
    <x v="0"/>
    <n v="1346.95"/>
    <n v="673.47500000000002"/>
  </r>
  <r>
    <s v="UAS4B53"/>
    <x v="0"/>
    <x v="0"/>
    <n v="2026"/>
    <x v="0"/>
    <x v="7"/>
    <x v="4"/>
    <s v="RODRIGO ABE"/>
    <s v="TECNICO DE MANUTENCAO PI III"/>
    <s v="R$ 0,00"/>
    <n v="0"/>
    <n v="0"/>
    <n v="2421.63"/>
    <m/>
    <e v="#N/A"/>
    <x v="0"/>
    <e v="#N/A"/>
    <e v="#N/A"/>
    <x v="0"/>
    <x v="0"/>
    <s v="ATIVO"/>
    <s v="12081"/>
    <n v="21035"/>
    <x v="1"/>
    <n v="2421.63"/>
    <n v="1210.8150000000001"/>
  </r>
  <r>
    <s v="UDF9D63"/>
    <x v="1"/>
    <x v="1"/>
    <n v="2025"/>
    <x v="1"/>
    <x v="1"/>
    <x v="0"/>
    <s v="SIDINEI AMANCIO"/>
    <s v="ESPECIALISTA OPERACIONAL DE PI II"/>
    <s v="R$ 0,00"/>
    <n v="0"/>
    <n v="0"/>
    <n v="2651.8099999999995"/>
    <m/>
    <e v="#N/A"/>
    <x v="0"/>
    <e v="#N/A"/>
    <e v="#N/A"/>
    <x v="0"/>
    <x v="0"/>
    <s v="ATIVO"/>
    <s v="12081"/>
    <n v="26003"/>
    <x v="1"/>
    <n v="2651.8099999999995"/>
    <n v="1325.9049999999997"/>
  </r>
  <r>
    <s v="TBY3C09"/>
    <x v="0"/>
    <x v="0"/>
    <n v="2025"/>
    <x v="0"/>
    <x v="5"/>
    <x v="2"/>
    <s v="-"/>
    <s v="-"/>
    <s v="R$ 0,00"/>
    <n v="0"/>
    <n v="471.21"/>
    <n v="1768.26"/>
    <m/>
    <e v="#N/A"/>
    <x v="0"/>
    <e v="#N/A"/>
    <e v="#N/A"/>
    <x v="0"/>
    <x v="0"/>
    <s v="PATIO"/>
    <s v=""/>
    <n v="0"/>
    <x v="0"/>
    <n v="2239.4699999999998"/>
    <n v="1119.7349999999999"/>
  </r>
  <r>
    <s v="OBC7C12"/>
    <x v="13"/>
    <x v="2"/>
    <n v="2016"/>
    <x v="2"/>
    <x v="7"/>
    <x v="4"/>
    <s v="MAXWILLY SILVA DE ALMEIDA"/>
    <s v="SUPERVISOR DE OPERACAO"/>
    <s v="R$ 2.000,00"/>
    <n v="0"/>
    <n v="250"/>
    <n v="559.62"/>
    <m/>
    <e v="#N/A"/>
    <x v="0"/>
    <e v="#N/A"/>
    <e v="#N/A"/>
    <x v="0"/>
    <x v="0"/>
    <s v="ATIVO"/>
    <s v="11015"/>
    <n v="21035"/>
    <x v="2"/>
    <n v="809.62"/>
    <n v="404.81"/>
  </r>
  <r>
    <s v="UEL3E87"/>
    <x v="1"/>
    <x v="1"/>
    <n v="2025"/>
    <x v="0"/>
    <x v="8"/>
    <x v="0"/>
    <s v="MANUTENCAO PLANTA INTERNA TIM BLUMENAU"/>
    <s v="PARCEIRO"/>
    <s v="R$ 0,00"/>
    <n v="0"/>
    <n v="1319.15"/>
    <n v="1656.51"/>
    <m/>
    <e v="#N/A"/>
    <x v="0"/>
    <e v="#N/A"/>
    <e v="#N/A"/>
    <x v="0"/>
    <x v="0"/>
    <s v="ATIVO"/>
    <s v="12081"/>
    <n v="34002"/>
    <x v="1"/>
    <n v="2975.66"/>
    <n v="1487.83"/>
  </r>
  <r>
    <s v="UDT4H28"/>
    <x v="1"/>
    <x v="1"/>
    <n v="2026"/>
    <x v="0"/>
    <x v="6"/>
    <x v="3"/>
    <s v="VALCIR LUIZ DA SILVA"/>
    <s v="TECNICO DE MANUTENCAO PI II"/>
    <s v="R$ 0,00"/>
    <n v="0"/>
    <n v="864.73"/>
    <n v="2917.7999999999997"/>
    <m/>
    <e v="#N/A"/>
    <x v="0"/>
    <e v="#N/A"/>
    <e v="#N/A"/>
    <x v="0"/>
    <x v="0"/>
    <s v="ATIVO"/>
    <s v="12081"/>
    <n v="19019"/>
    <x v="1"/>
    <n v="3782.5299999999997"/>
    <n v="1891.2649999999999"/>
  </r>
  <r>
    <s v="UGR8D33"/>
    <x v="1"/>
    <x v="1"/>
    <n v="2026"/>
    <x v="0"/>
    <x v="4"/>
    <x v="3"/>
    <s v="ANTONIO CARLOS PEREIRA MENDES"/>
    <s v="SUPERVISOR DE OPERACAO DE PI II"/>
    <s v="R$ 0,00"/>
    <n v="0"/>
    <n v="543.71"/>
    <n v="490"/>
    <m/>
    <e v="#N/A"/>
    <x v="0"/>
    <e v="#N/A"/>
    <e v="#N/A"/>
    <x v="0"/>
    <x v="0"/>
    <s v="ATIVO"/>
    <s v="12085"/>
    <n v="22020"/>
    <x v="1"/>
    <n v="1033.71"/>
    <n v="516.85500000000002"/>
  </r>
  <r>
    <s v="UAY0I79"/>
    <x v="14"/>
    <x v="0"/>
    <n v="2025"/>
    <x v="0"/>
    <x v="11"/>
    <x v="2"/>
    <s v="TIAGO DOS SANTOS DA SILVA"/>
    <s v="ALMOXARIFE I"/>
    <s v="R$ 0,00"/>
    <n v="0"/>
    <n v="0"/>
    <n v="584.77"/>
    <m/>
    <e v="#N/A"/>
    <x v="0"/>
    <e v="#N/A"/>
    <e v="#N/A"/>
    <x v="0"/>
    <x v="0"/>
    <s v="ATIVO"/>
    <s v="99568"/>
    <n v="14001"/>
    <x v="3"/>
    <n v="584.77"/>
    <n v="292.38499999999999"/>
  </r>
  <r>
    <s v="TLN6I76"/>
    <x v="1"/>
    <x v="1"/>
    <n v="2025"/>
    <x v="0"/>
    <x v="8"/>
    <x v="0"/>
    <s v="MANUTENCAO PLANTA INTERNA TIM FLORIANOPOLIS"/>
    <s v="PARCEIRO"/>
    <s v="R$ 0,00"/>
    <n v="0"/>
    <n v="745.52"/>
    <n v="1684.53"/>
    <m/>
    <e v="#N/A"/>
    <x v="0"/>
    <e v="#N/A"/>
    <e v="#N/A"/>
    <x v="0"/>
    <x v="0"/>
    <s v="ATIVO"/>
    <s v="12085"/>
    <n v="34089"/>
    <x v="1"/>
    <n v="2430.0500000000002"/>
    <n v="1215.0250000000001"/>
  </r>
  <r>
    <s v="QSQ3B91"/>
    <x v="1"/>
    <x v="1"/>
    <n v="2025"/>
    <x v="0"/>
    <x v="0"/>
    <x v="0"/>
    <s v="BRUNO DA SILVA OLIVEIRA"/>
    <s v="TECNICO DE MANUTENCAO PI I"/>
    <s v="R$ 0,00"/>
    <n v="0"/>
    <n v="1266.81"/>
    <n v="2213.7600000000002"/>
    <m/>
    <e v="#N/A"/>
    <x v="0"/>
    <e v="#N/A"/>
    <e v="#N/A"/>
    <x v="0"/>
    <x v="0"/>
    <s v="ATIVO"/>
    <s v="12081"/>
    <n v="31292"/>
    <x v="1"/>
    <n v="3480.57"/>
    <n v="1740.2850000000001"/>
  </r>
  <r>
    <s v="FXN6A04"/>
    <x v="12"/>
    <x v="4"/>
    <n v="2021"/>
    <x v="2"/>
    <x v="2"/>
    <x v="1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PZP1339"/>
    <x v="15"/>
    <x v="2"/>
    <n v="2018"/>
    <x v="2"/>
    <x v="6"/>
    <x v="3"/>
    <s v="ELIO SILVA GOMES"/>
    <s v="SUPERVISOR DE OPERACAO DE PI II"/>
    <s v="R$ 2.000,00"/>
    <n v="0"/>
    <n v="0"/>
    <n v="211.44"/>
    <m/>
    <e v="#N/A"/>
    <x v="0"/>
    <e v="#N/A"/>
    <e v="#N/A"/>
    <x v="0"/>
    <x v="0"/>
    <s v="ATIVO"/>
    <s v="12085"/>
    <n v="19019"/>
    <x v="1"/>
    <n v="211.44"/>
    <n v="105.72"/>
  </r>
  <r>
    <s v="GER3474"/>
    <x v="11"/>
    <x v="3"/>
    <n v="2025"/>
    <x v="3"/>
    <x v="5"/>
    <x v="2"/>
    <s v="-"/>
    <s v="-"/>
    <s v="R$ 0,01"/>
    <s v=""/>
    <s v=""/>
    <s v=""/>
    <m/>
    <e v="#N/A"/>
    <x v="0"/>
    <e v="#N/A"/>
    <e v="#N/A"/>
    <x v="0"/>
    <x v="0"/>
    <s v="ATIVO"/>
    <s v=""/>
    <n v="0"/>
    <x v="0"/>
    <n v="0"/>
    <s v="-"/>
  </r>
  <r>
    <s v="GER3521"/>
    <x v="11"/>
    <x v="3"/>
    <n v="2025"/>
    <x v="3"/>
    <x v="5"/>
    <x v="2"/>
    <s v="-"/>
    <s v="-"/>
    <s v="R$ 0,01"/>
    <n v="0"/>
    <n v="3161.37"/>
    <n v="2803.46"/>
    <m/>
    <e v="#N/A"/>
    <x v="0"/>
    <e v="#N/A"/>
    <e v="#N/A"/>
    <x v="0"/>
    <x v="0"/>
    <s v="ATIVO"/>
    <s v=""/>
    <n v="0"/>
    <x v="0"/>
    <n v="5964.83"/>
    <n v="2982.415"/>
  </r>
  <r>
    <s v="GER2782"/>
    <x v="11"/>
    <x v="3"/>
    <n v="2025"/>
    <x v="3"/>
    <x v="3"/>
    <x v="2"/>
    <s v="-"/>
    <s v="-"/>
    <s v="R$ 1,00"/>
    <n v="0"/>
    <n v="2448.88"/>
    <n v="1591.0499999999997"/>
    <m/>
    <e v="#N/A"/>
    <x v="0"/>
    <e v="#N/A"/>
    <e v="#N/A"/>
    <x v="0"/>
    <x v="0"/>
    <s v="ATIVO"/>
    <s v=""/>
    <n v="0"/>
    <x v="0"/>
    <n v="4039.93"/>
    <n v="2019.9649999999999"/>
  </r>
  <r>
    <s v="GER3844"/>
    <x v="10"/>
    <x v="3"/>
    <n v="2026"/>
    <x v="2"/>
    <x v="6"/>
    <x v="3"/>
    <s v="-"/>
    <s v="-"/>
    <s v="R$ 1,00"/>
    <n v="0"/>
    <n v="1100.02"/>
    <n v="0"/>
    <m/>
    <e v="#N/A"/>
    <x v="0"/>
    <e v="#N/A"/>
    <e v="#N/A"/>
    <x v="0"/>
    <x v="0"/>
    <s v="PATIO"/>
    <s v=""/>
    <n v="0"/>
    <x v="0"/>
    <n v="1100.02"/>
    <n v="550.01"/>
  </r>
  <r>
    <s v="FJQ8J84"/>
    <x v="16"/>
    <x v="2"/>
    <n v="2023"/>
    <x v="2"/>
    <x v="6"/>
    <x v="3"/>
    <s v="WANDERSON RODRIGUES DA SILVA"/>
    <s v="INSTALADOR E REPARADOR DE FO"/>
    <s v="R$ 1.550,00"/>
    <n v="0"/>
    <n v="608.35"/>
    <n v="1051.5999999999999"/>
    <m/>
    <e v="#N/A"/>
    <x v="0"/>
    <e v="#N/A"/>
    <e v="#N/A"/>
    <x v="0"/>
    <x v="0"/>
    <s v="ATIVO"/>
    <s v="11011"/>
    <n v="19019"/>
    <x v="2"/>
    <n v="1659.9499999999998"/>
    <n v="829.97499999999991"/>
  </r>
  <r>
    <s v="TJT3F96"/>
    <x v="9"/>
    <x v="2"/>
    <n v="2026"/>
    <x v="0"/>
    <x v="6"/>
    <x v="3"/>
    <s v="VINICIUS CARDOSO LOCATELLY FERREIRA"/>
    <s v="COORDENADOR DE AREA"/>
    <s v="R$ 1,00"/>
    <n v="0"/>
    <n v="499.45"/>
    <n v="660.01"/>
    <m/>
    <e v="#N/A"/>
    <x v="0"/>
    <e v="#N/A"/>
    <e v="#N/A"/>
    <x v="0"/>
    <x v="0"/>
    <s v="ATIVO"/>
    <s v="12081"/>
    <n v="19019"/>
    <x v="1"/>
    <n v="1159.46"/>
    <n v="579.73"/>
  </r>
  <r>
    <s v="STT3B27"/>
    <x v="17"/>
    <x v="2"/>
    <n v="2024"/>
    <x v="0"/>
    <x v="1"/>
    <x v="0"/>
    <s v="MANUTENÇÃO PLANTA INTERNA-TIM CURITIBA"/>
    <s v="PARCEIRO"/>
    <s v="R$ 0,00"/>
    <n v="0"/>
    <n v="430.91999999999996"/>
    <n v="180"/>
    <m/>
    <e v="#N/A"/>
    <x v="0"/>
    <e v="#N/A"/>
    <e v="#N/A"/>
    <x v="0"/>
    <x v="0"/>
    <s v="ATIVO"/>
    <s v="12081"/>
    <n v="26001"/>
    <x v="1"/>
    <n v="610.91999999999996"/>
    <n v="305.45999999999998"/>
  </r>
  <r>
    <s v="CUE8J13"/>
    <x v="0"/>
    <x v="0"/>
    <n v="2026"/>
    <x v="0"/>
    <x v="6"/>
    <x v="3"/>
    <s v="WAGNER TELLES DA SILVA"/>
    <s v="TECNICO DE MANUTENCAO PI I"/>
    <s v="R$ 1,00"/>
    <n v="0"/>
    <n v="0"/>
    <n v="1388.82"/>
    <m/>
    <e v="#N/A"/>
    <x v="0"/>
    <e v="#N/A"/>
    <e v="#N/A"/>
    <x v="0"/>
    <x v="0"/>
    <s v="ATIVO"/>
    <s v="12081"/>
    <n v="19019"/>
    <x v="1"/>
    <n v="1388.82"/>
    <n v="694.41"/>
  </r>
  <r>
    <s v="SGO5E22"/>
    <x v="18"/>
    <x v="4"/>
    <n v="2022"/>
    <x v="2"/>
    <x v="10"/>
    <x v="3"/>
    <s v="CLEITON DOS SANTOS DIAS MAIA"/>
    <s v="GERENTE OPERACAO JR"/>
    <s v="R$ 2.000,00"/>
    <n v="0"/>
    <n v="845.12"/>
    <n v="980"/>
    <m/>
    <e v="#N/A"/>
    <x v="0"/>
    <e v="#N/A"/>
    <e v="#N/A"/>
    <x v="0"/>
    <x v="0"/>
    <s v="PATIO"/>
    <s v=""/>
    <n v="0"/>
    <x v="0"/>
    <n v="1825.12"/>
    <n v="912.56"/>
  </r>
  <r>
    <s v="LMY9J53"/>
    <x v="19"/>
    <x v="2"/>
    <n v="2020"/>
    <x v="2"/>
    <x v="12"/>
    <x v="1"/>
    <s v="-"/>
    <s v="-"/>
    <s v="R$ 2.000,00"/>
    <n v="0"/>
    <n v="789.59"/>
    <n v="715.6"/>
    <m/>
    <e v="#N/A"/>
    <x v="0"/>
    <e v="#N/A"/>
    <e v="#N/A"/>
    <x v="0"/>
    <x v="0"/>
    <s v="PATIO"/>
    <s v=""/>
    <n v="0"/>
    <x v="0"/>
    <n v="1505.19"/>
    <n v="752.59500000000003"/>
  </r>
  <r>
    <s v="GER2786"/>
    <x v="11"/>
    <x v="3"/>
    <n v="2025"/>
    <x v="3"/>
    <x v="3"/>
    <x v="2"/>
    <s v="-"/>
    <s v="-"/>
    <s v="R$ 0,00"/>
    <n v="0"/>
    <n v="326.79000000000002"/>
    <n v="338.65"/>
    <m/>
    <e v="#N/A"/>
    <x v="0"/>
    <e v="#N/A"/>
    <e v="#N/A"/>
    <x v="0"/>
    <x v="0"/>
    <s v="ATIVO"/>
    <s v=""/>
    <n v="0"/>
    <x v="0"/>
    <n v="665.44"/>
    <n v="332.72"/>
  </r>
  <r>
    <s v="EKL3749"/>
    <x v="20"/>
    <x v="2"/>
    <n v="2009"/>
    <x v="2"/>
    <x v="2"/>
    <x v="1"/>
    <s v="EMERSON PINHEIRO"/>
    <s v="COORDENADOR I"/>
    <s v="R$ 2.000,00"/>
    <n v="0"/>
    <n v="786.82999999999993"/>
    <n v="924.06"/>
    <m/>
    <e v="#N/A"/>
    <x v="0"/>
    <e v="#N/A"/>
    <e v="#N/A"/>
    <x v="0"/>
    <x v="0"/>
    <s v="ATIVO"/>
    <s v="99138"/>
    <n v="35001"/>
    <x v="3"/>
    <n v="1710.8899999999999"/>
    <n v="855.44499999999994"/>
  </r>
  <r>
    <s v="OOA0977"/>
    <x v="21"/>
    <x v="2"/>
    <n v="2023"/>
    <x v="2"/>
    <x v="6"/>
    <x v="3"/>
    <s v="LESLYE HUMBERTO PEREIRA RAMOS"/>
    <s v="ASSISTENTE DE FROTA"/>
    <s v="R$ 1.550,00"/>
    <n v="0"/>
    <n v="90.09"/>
    <n v="0"/>
    <m/>
    <e v="#N/A"/>
    <x v="0"/>
    <e v="#N/A"/>
    <e v="#N/A"/>
    <x v="0"/>
    <x v="0"/>
    <s v="ATIVO"/>
    <s v="99628"/>
    <n v="19019"/>
    <x v="3"/>
    <n v="90.09"/>
    <n v="45.045000000000002"/>
  </r>
  <r>
    <s v="GER2781"/>
    <x v="11"/>
    <x v="3"/>
    <n v="2026"/>
    <x v="3"/>
    <x v="3"/>
    <x v="2"/>
    <s v="-"/>
    <s v="-"/>
    <s v="R$ 0,01"/>
    <n v="0"/>
    <n v="1669.79"/>
    <n v="432.13"/>
    <m/>
    <e v="#N/A"/>
    <x v="0"/>
    <e v="#N/A"/>
    <e v="#N/A"/>
    <x v="0"/>
    <x v="0"/>
    <s v="ATIVO"/>
    <s v=""/>
    <n v="0"/>
    <x v="0"/>
    <n v="2101.92"/>
    <n v="1050.96"/>
  </r>
  <r>
    <s v="GER2785"/>
    <x v="11"/>
    <x v="3"/>
    <n v="2026"/>
    <x v="3"/>
    <x v="3"/>
    <x v="2"/>
    <s v="-"/>
    <s v="-"/>
    <s v="R$ 0,01"/>
    <n v="0"/>
    <n v="1639.53"/>
    <n v="0"/>
    <m/>
    <e v="#N/A"/>
    <x v="0"/>
    <e v="#N/A"/>
    <e v="#N/A"/>
    <x v="0"/>
    <x v="0"/>
    <s v="ATIVO"/>
    <s v=""/>
    <n v="0"/>
    <x v="0"/>
    <n v="1639.53"/>
    <n v="819.76499999999999"/>
  </r>
  <r>
    <s v="GER2787"/>
    <x v="11"/>
    <x v="3"/>
    <n v="2026"/>
    <x v="3"/>
    <x v="3"/>
    <x v="2"/>
    <s v="-"/>
    <s v="-"/>
    <s v="R$ 0,01"/>
    <n v="0"/>
    <n v="913.97"/>
    <n v="1602.1"/>
    <m/>
    <e v="#N/A"/>
    <x v="0"/>
    <e v="#N/A"/>
    <e v="#N/A"/>
    <x v="0"/>
    <x v="0"/>
    <s v="ATIVO"/>
    <s v=""/>
    <n v="0"/>
    <x v="0"/>
    <n v="2516.0699999999997"/>
    <n v="1258.0349999999999"/>
  </r>
  <r>
    <s v="JWR8D42"/>
    <x v="22"/>
    <x v="2"/>
    <n v="2012"/>
    <x v="2"/>
    <x v="11"/>
    <x v="2"/>
    <s v="-"/>
    <s v="-"/>
    <s v="R$ 0,00"/>
    <n v="0"/>
    <n v="257.7"/>
    <n v="0"/>
    <m/>
    <e v="#N/A"/>
    <x v="0"/>
    <e v="#N/A"/>
    <e v="#N/A"/>
    <x v="0"/>
    <x v="0"/>
    <s v="PATIO"/>
    <s v=""/>
    <n v="0"/>
    <x v="0"/>
    <n v="257.7"/>
    <n v="128.85"/>
  </r>
  <r>
    <s v="QUL9I64"/>
    <x v="15"/>
    <x v="2"/>
    <n v="2012"/>
    <x v="2"/>
    <x v="11"/>
    <x v="2"/>
    <s v="-"/>
    <s v="-"/>
    <s v="R$ 0,00"/>
    <n v="0"/>
    <n v="459.98"/>
    <n v="459.98"/>
    <m/>
    <e v="#N/A"/>
    <x v="0"/>
    <e v="#N/A"/>
    <e v="#N/A"/>
    <x v="0"/>
    <x v="0"/>
    <s v="ATIVO"/>
    <s v=""/>
    <n v="0"/>
    <x v="0"/>
    <n v="919.96"/>
    <n v="459.98"/>
  </r>
  <r>
    <s v="PHH2066"/>
    <x v="23"/>
    <x v="2"/>
    <n v="2012"/>
    <x v="2"/>
    <x v="11"/>
    <x v="2"/>
    <s v="-"/>
    <s v="-"/>
    <s v="R$ 0,00"/>
    <n v="0"/>
    <n v="230"/>
    <n v="0"/>
    <m/>
    <e v="#N/A"/>
    <x v="0"/>
    <e v="#N/A"/>
    <e v="#N/A"/>
    <x v="0"/>
    <x v="0"/>
    <s v="ATIVO"/>
    <s v=""/>
    <n v="0"/>
    <x v="0"/>
    <n v="230"/>
    <n v="115"/>
  </r>
  <r>
    <s v="OAK6I24"/>
    <x v="0"/>
    <x v="0"/>
    <n v="2012"/>
    <x v="2"/>
    <x v="11"/>
    <x v="2"/>
    <s v="-"/>
    <s v="-"/>
    <s v="R$ 0,00"/>
    <s v=""/>
    <s v=""/>
    <s v=""/>
    <m/>
    <e v="#N/A"/>
    <x v="0"/>
    <e v="#N/A"/>
    <e v="#N/A"/>
    <x v="0"/>
    <x v="0"/>
    <s v="ATIVO"/>
    <s v=""/>
    <n v="0"/>
    <x v="0"/>
    <n v="0"/>
    <s v="-"/>
  </r>
  <r>
    <s v="OAJ3I23"/>
    <x v="24"/>
    <x v="2"/>
    <n v="2012"/>
    <x v="2"/>
    <x v="11"/>
    <x v="2"/>
    <s v="-"/>
    <s v="-"/>
    <s v="R$ 0,00"/>
    <s v=""/>
    <s v=""/>
    <s v=""/>
    <m/>
    <e v="#N/A"/>
    <x v="0"/>
    <e v="#N/A"/>
    <e v="#N/A"/>
    <x v="0"/>
    <x v="0"/>
    <s v="ATIVO"/>
    <s v=""/>
    <n v="0"/>
    <x v="0"/>
    <n v="0"/>
    <s v="-"/>
  </r>
  <r>
    <s v="PHI6006"/>
    <x v="13"/>
    <x v="2"/>
    <n v="2012"/>
    <x v="2"/>
    <x v="11"/>
    <x v="2"/>
    <s v="-"/>
    <s v="-"/>
    <s v="R$ 0,00"/>
    <n v="0"/>
    <n v="559.01"/>
    <n v="0"/>
    <m/>
    <e v="#N/A"/>
    <x v="0"/>
    <e v="#N/A"/>
    <e v="#N/A"/>
    <x v="0"/>
    <x v="0"/>
    <s v="ATIVO"/>
    <s v=""/>
    <n v="0"/>
    <x v="0"/>
    <n v="559.01"/>
    <n v="279.505"/>
  </r>
  <r>
    <s v="GER1596"/>
    <x v="11"/>
    <x v="3"/>
    <n v="2026"/>
    <x v="3"/>
    <x v="10"/>
    <x v="3"/>
    <s v="-"/>
    <s v="-"/>
    <s v="R$ 0,01"/>
    <n v="0"/>
    <n v="76.22"/>
    <n v="0"/>
    <m/>
    <e v="#N/A"/>
    <x v="0"/>
    <e v="#N/A"/>
    <e v="#N/A"/>
    <x v="0"/>
    <x v="0"/>
    <s v="PATIO"/>
    <s v=""/>
    <n v="0"/>
    <x v="0"/>
    <n v="76.22"/>
    <n v="38.11"/>
  </r>
  <r>
    <s v="GER1598"/>
    <x v="11"/>
    <x v="3"/>
    <n v="2026"/>
    <x v="3"/>
    <x v="10"/>
    <x v="3"/>
    <s v="-"/>
    <s v="-"/>
    <s v="R$ 0,01"/>
    <n v="0"/>
    <n v="217.96"/>
    <n v="0"/>
    <m/>
    <e v="#N/A"/>
    <x v="0"/>
    <e v="#N/A"/>
    <e v="#N/A"/>
    <x v="0"/>
    <x v="0"/>
    <s v="PATIO"/>
    <s v=""/>
    <n v="0"/>
    <x v="0"/>
    <n v="217.96"/>
    <n v="108.98"/>
  </r>
  <r>
    <s v="GER1581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GER1566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GER4661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GER4660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GER1584"/>
    <x v="10"/>
    <x v="3"/>
    <n v="2026"/>
    <x v="3"/>
    <x v="10"/>
    <x v="3"/>
    <s v="-"/>
    <s v="-"/>
    <s v="R$ 0,01"/>
    <n v="0"/>
    <n v="75.8"/>
    <n v="0"/>
    <m/>
    <e v="#N/A"/>
    <x v="0"/>
    <e v="#N/A"/>
    <e v="#N/A"/>
    <x v="0"/>
    <x v="0"/>
    <s v="PATIO"/>
    <s v=""/>
    <n v="0"/>
    <x v="0"/>
    <n v="75.8"/>
    <n v="37.9"/>
  </r>
  <r>
    <s v="GER1582"/>
    <x v="10"/>
    <x v="3"/>
    <n v="2026"/>
    <x v="3"/>
    <x v="10"/>
    <x v="3"/>
    <s v="-"/>
    <s v="-"/>
    <s v="R$ 0,01"/>
    <n v="0"/>
    <n v="567.58999999999992"/>
    <n v="253.18"/>
    <m/>
    <e v="#N/A"/>
    <x v="0"/>
    <e v="#N/A"/>
    <e v="#N/A"/>
    <x v="0"/>
    <x v="0"/>
    <s v="PATIO"/>
    <s v=""/>
    <n v="0"/>
    <x v="0"/>
    <n v="820.77"/>
    <n v="410.38499999999999"/>
  </r>
  <r>
    <s v="GER1568"/>
    <x v="10"/>
    <x v="3"/>
    <n v="2026"/>
    <x v="3"/>
    <x v="10"/>
    <x v="3"/>
    <s v="-"/>
    <s v="-"/>
    <s v="R$ 0,01"/>
    <n v="0"/>
    <n v="149.99"/>
    <n v="148.99"/>
    <m/>
    <e v="#N/A"/>
    <x v="0"/>
    <e v="#N/A"/>
    <e v="#N/A"/>
    <x v="0"/>
    <x v="0"/>
    <s v="PATIO"/>
    <s v=""/>
    <n v="0"/>
    <x v="0"/>
    <n v="298.98"/>
    <n v="149.49"/>
  </r>
  <r>
    <s v="GER1583"/>
    <x v="10"/>
    <x v="3"/>
    <n v="2026"/>
    <x v="3"/>
    <x v="10"/>
    <x v="3"/>
    <s v="-"/>
    <s v="-"/>
    <s v="R$ 0,01"/>
    <n v="0"/>
    <n v="299.98"/>
    <n v="0"/>
    <m/>
    <e v="#N/A"/>
    <x v="0"/>
    <e v="#N/A"/>
    <e v="#N/A"/>
    <x v="0"/>
    <x v="0"/>
    <s v="PATIO"/>
    <s v=""/>
    <n v="0"/>
    <x v="0"/>
    <n v="299.98"/>
    <n v="149.99"/>
  </r>
  <r>
    <s v="GER1554"/>
    <x v="10"/>
    <x v="3"/>
    <n v="2026"/>
    <x v="3"/>
    <x v="10"/>
    <x v="3"/>
    <s v="-"/>
    <s v="-"/>
    <s v="R$ 0,01"/>
    <n v="0"/>
    <n v="323.74"/>
    <n v="164.46"/>
    <m/>
    <e v="#N/A"/>
    <x v="0"/>
    <e v="#N/A"/>
    <e v="#N/A"/>
    <x v="0"/>
    <x v="0"/>
    <s v="PATIO"/>
    <s v=""/>
    <n v="0"/>
    <x v="0"/>
    <n v="488.20000000000005"/>
    <n v="244.10000000000002"/>
  </r>
  <r>
    <s v="GER1564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GER1597"/>
    <x v="10"/>
    <x v="3"/>
    <n v="2026"/>
    <x v="3"/>
    <x v="10"/>
    <x v="3"/>
    <s v="-"/>
    <s v="-"/>
    <s v="R$ 0,01"/>
    <s v=""/>
    <s v=""/>
    <s v=""/>
    <m/>
    <e v="#N/A"/>
    <x v="0"/>
    <e v="#N/A"/>
    <e v="#N/A"/>
    <x v="0"/>
    <x v="0"/>
    <s v="PATIO"/>
    <s v=""/>
    <n v="0"/>
    <x v="0"/>
    <n v="0"/>
    <s v="-"/>
  </r>
  <r>
    <s v="QSY0I47"/>
    <x v="0"/>
    <x v="0"/>
    <n v="2025"/>
    <x v="0"/>
    <x v="1"/>
    <x v="0"/>
    <s v="HIGOR ASSUNCAO DE OLIVEIRA"/>
    <s v="ASSISTENTE TEC. DE MANUTENCAO DE PI II"/>
    <s v="R$ 0,00"/>
    <n v="0"/>
    <n v="2072.4700000000003"/>
    <n v="1143.3"/>
    <m/>
    <e v="#N/A"/>
    <x v="0"/>
    <e v="#N/A"/>
    <e v="#N/A"/>
    <x v="0"/>
    <x v="0"/>
    <s v="ATIVO"/>
    <s v="12081"/>
    <n v="26010"/>
    <x v="1"/>
    <n v="3215.7700000000004"/>
    <n v="1607.8850000000002"/>
  </r>
  <r>
    <s v="GER4635"/>
    <x v="11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4639"/>
    <x v="10"/>
    <x v="3"/>
    <n v="2026"/>
    <x v="3"/>
    <x v="6"/>
    <x v="3"/>
    <s v="-"/>
    <s v="-"/>
    <s v="R$ 0,00"/>
    <n v="0"/>
    <n v="305.17"/>
    <n v="269.32"/>
    <m/>
    <e v="#N/A"/>
    <x v="0"/>
    <e v="#N/A"/>
    <e v="#N/A"/>
    <x v="0"/>
    <x v="0"/>
    <s v="PATIO"/>
    <s v=""/>
    <n v="0"/>
    <x v="0"/>
    <n v="574.49"/>
    <n v="287.245"/>
  </r>
  <r>
    <s v="GER4642"/>
    <x v="10"/>
    <x v="3"/>
    <n v="2026"/>
    <x v="3"/>
    <x v="6"/>
    <x v="3"/>
    <s v="-"/>
    <s v="-"/>
    <s v="R$ 0,00"/>
    <n v="0"/>
    <n v="428.3"/>
    <n v="0"/>
    <m/>
    <e v="#N/A"/>
    <x v="0"/>
    <e v="#N/A"/>
    <e v="#N/A"/>
    <x v="0"/>
    <x v="0"/>
    <s v="PATIO"/>
    <s v=""/>
    <n v="0"/>
    <x v="0"/>
    <n v="428.3"/>
    <n v="214.15"/>
  </r>
  <r>
    <s v="GER4640"/>
    <x v="10"/>
    <x v="3"/>
    <n v="2026"/>
    <x v="3"/>
    <x v="6"/>
    <x v="3"/>
    <s v="-"/>
    <s v="-"/>
    <s v="R$ 0,00"/>
    <n v="0"/>
    <n v="334.5"/>
    <n v="186.03"/>
    <m/>
    <e v="#N/A"/>
    <x v="0"/>
    <e v="#N/A"/>
    <e v="#N/A"/>
    <x v="0"/>
    <x v="0"/>
    <s v="PATIO"/>
    <s v=""/>
    <n v="0"/>
    <x v="0"/>
    <n v="520.53"/>
    <n v="260.26499999999999"/>
  </r>
  <r>
    <s v="GER4637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4647"/>
    <x v="10"/>
    <x v="3"/>
    <n v="2026"/>
    <x v="3"/>
    <x v="6"/>
    <x v="3"/>
    <s v="-"/>
    <s v="-"/>
    <s v="R$ 0,00"/>
    <n v="0"/>
    <n v="1104.5999999999999"/>
    <n v="0"/>
    <m/>
    <e v="#N/A"/>
    <x v="0"/>
    <e v="#N/A"/>
    <e v="#N/A"/>
    <x v="0"/>
    <x v="0"/>
    <s v="PATIO"/>
    <s v=""/>
    <n v="0"/>
    <x v="0"/>
    <n v="1104.5999999999999"/>
    <n v="552.29999999999995"/>
  </r>
  <r>
    <s v="GER4636"/>
    <x v="11"/>
    <x v="3"/>
    <n v="2026"/>
    <x v="3"/>
    <x v="6"/>
    <x v="3"/>
    <s v="-"/>
    <s v="-"/>
    <s v="R$ 0,00"/>
    <n v="0"/>
    <n v="430"/>
    <n v="84.12"/>
    <m/>
    <e v="#N/A"/>
    <x v="0"/>
    <e v="#N/A"/>
    <e v="#N/A"/>
    <x v="0"/>
    <x v="0"/>
    <s v="PATIO"/>
    <s v=""/>
    <n v="0"/>
    <x v="0"/>
    <n v="514.12"/>
    <n v="257.06"/>
  </r>
  <r>
    <s v="GER4638"/>
    <x v="11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4644"/>
    <x v="10"/>
    <x v="3"/>
    <n v="2026"/>
    <x v="3"/>
    <x v="6"/>
    <x v="3"/>
    <s v="-"/>
    <s v="-"/>
    <s v="R$ 0,00"/>
    <n v="0"/>
    <n v="0"/>
    <n v="2362.77"/>
    <m/>
    <e v="#N/A"/>
    <x v="0"/>
    <e v="#N/A"/>
    <e v="#N/A"/>
    <x v="0"/>
    <x v="0"/>
    <s v="PATIO"/>
    <s v=""/>
    <n v="0"/>
    <x v="0"/>
    <n v="2362.77"/>
    <n v="1181.385"/>
  </r>
  <r>
    <s v="GER4645"/>
    <x v="10"/>
    <x v="3"/>
    <n v="2026"/>
    <x v="3"/>
    <x v="6"/>
    <x v="3"/>
    <s v="-"/>
    <s v="-"/>
    <s v="R$ 0,00"/>
    <n v="0"/>
    <n v="180.25"/>
    <n v="158.29"/>
    <m/>
    <e v="#N/A"/>
    <x v="0"/>
    <e v="#N/A"/>
    <e v="#N/A"/>
    <x v="0"/>
    <x v="0"/>
    <s v="PATIO"/>
    <s v=""/>
    <n v="0"/>
    <x v="0"/>
    <n v="338.53999999999996"/>
    <n v="169.26999999999998"/>
  </r>
  <r>
    <s v="GER4643"/>
    <x v="10"/>
    <x v="3"/>
    <n v="2026"/>
    <x v="3"/>
    <x v="6"/>
    <x v="3"/>
    <s v="-"/>
    <s v="-"/>
    <s v="R$ 0,00"/>
    <n v="0"/>
    <n v="150"/>
    <n v="584.5"/>
    <m/>
    <e v="#N/A"/>
    <x v="0"/>
    <e v="#N/A"/>
    <e v="#N/A"/>
    <x v="0"/>
    <x v="0"/>
    <s v="PATIO"/>
    <s v=""/>
    <n v="0"/>
    <x v="0"/>
    <n v="734.5"/>
    <n v="367.25"/>
  </r>
  <r>
    <s v="GER4648"/>
    <x v="10"/>
    <x v="3"/>
    <n v="2026"/>
    <x v="3"/>
    <x v="6"/>
    <x v="3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4641"/>
    <x v="10"/>
    <x v="3"/>
    <n v="2026"/>
    <x v="3"/>
    <x v="6"/>
    <x v="3"/>
    <s v="-"/>
    <s v="-"/>
    <s v="R$ 0,00"/>
    <n v="0"/>
    <n v="5306.0099999999993"/>
    <n v="2474.96"/>
    <m/>
    <e v="#N/A"/>
    <x v="0"/>
    <e v="#N/A"/>
    <e v="#N/A"/>
    <x v="0"/>
    <x v="0"/>
    <s v="PATIO"/>
    <s v=""/>
    <n v="0"/>
    <x v="0"/>
    <n v="7780.9699999999993"/>
    <n v="3890.4849999999997"/>
  </r>
  <r>
    <s v="GER4646"/>
    <x v="10"/>
    <x v="3"/>
    <n v="2026"/>
    <x v="3"/>
    <x v="6"/>
    <x v="3"/>
    <s v="-"/>
    <s v="-"/>
    <s v="R$ 0,00"/>
    <n v="0"/>
    <n v="0"/>
    <n v="489.85"/>
    <m/>
    <e v="#N/A"/>
    <x v="0"/>
    <e v="#N/A"/>
    <e v="#N/A"/>
    <x v="0"/>
    <x v="0"/>
    <s v="PATIO"/>
    <s v=""/>
    <n v="0"/>
    <x v="0"/>
    <n v="489.85"/>
    <n v="244.92500000000001"/>
  </r>
  <r>
    <s v="GER4649"/>
    <x v="10"/>
    <x v="3"/>
    <n v="2026"/>
    <x v="3"/>
    <x v="6"/>
    <x v="3"/>
    <s v="-"/>
    <s v="-"/>
    <s v="R$ 0,00"/>
    <n v="0"/>
    <n v="352.48"/>
    <n v="420.75"/>
    <m/>
    <e v="#N/A"/>
    <x v="0"/>
    <e v="#N/A"/>
    <e v="#N/A"/>
    <x v="0"/>
    <x v="0"/>
    <s v="PATIO"/>
    <s v=""/>
    <n v="0"/>
    <x v="0"/>
    <n v="773.23"/>
    <n v="386.61500000000001"/>
  </r>
  <r>
    <s v="GER5611"/>
    <x v="10"/>
    <x v="3"/>
    <n v="2026"/>
    <x v="3"/>
    <x v="7"/>
    <x v="4"/>
    <s v="-"/>
    <s v="-"/>
    <s v="R$ 0,00"/>
    <n v="0"/>
    <n v="0"/>
    <n v="1353.9199999999998"/>
    <m/>
    <e v="#N/A"/>
    <x v="0"/>
    <e v="#N/A"/>
    <e v="#N/A"/>
    <x v="0"/>
    <x v="0"/>
    <s v="PATIO"/>
    <s v=""/>
    <n v="0"/>
    <x v="0"/>
    <n v="1353.9199999999998"/>
    <n v="676.95999999999992"/>
  </r>
  <r>
    <s v="GER5610"/>
    <x v="10"/>
    <x v="3"/>
    <n v="2026"/>
    <x v="3"/>
    <x v="7"/>
    <x v="4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5608"/>
    <x v="11"/>
    <x v="3"/>
    <n v="2026"/>
    <x v="3"/>
    <x v="7"/>
    <x v="4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5607"/>
    <x v="11"/>
    <x v="3"/>
    <n v="2026"/>
    <x v="3"/>
    <x v="7"/>
    <x v="4"/>
    <s v="-"/>
    <s v="-"/>
    <s v="R$ 0,00"/>
    <n v="0"/>
    <n v="0"/>
    <n v="77.55"/>
    <m/>
    <e v="#N/A"/>
    <x v="0"/>
    <e v="#N/A"/>
    <e v="#N/A"/>
    <x v="0"/>
    <x v="0"/>
    <s v="PATIO"/>
    <s v=""/>
    <n v="0"/>
    <x v="0"/>
    <n v="77.55"/>
    <n v="38.774999999999999"/>
  </r>
  <r>
    <s v="GER5606"/>
    <x v="11"/>
    <x v="3"/>
    <n v="2026"/>
    <x v="3"/>
    <x v="7"/>
    <x v="4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5605"/>
    <x v="11"/>
    <x v="3"/>
    <n v="2026"/>
    <x v="3"/>
    <x v="7"/>
    <x v="4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GER5604"/>
    <x v="11"/>
    <x v="3"/>
    <n v="2026"/>
    <x v="3"/>
    <x v="7"/>
    <x v="4"/>
    <s v="-"/>
    <s v="-"/>
    <s v="R$ 0,00"/>
    <n v="0"/>
    <n v="0"/>
    <n v="503.04"/>
    <m/>
    <e v="#N/A"/>
    <x v="0"/>
    <e v="#N/A"/>
    <e v="#N/A"/>
    <x v="0"/>
    <x v="0"/>
    <s v="PATIO"/>
    <s v=""/>
    <n v="0"/>
    <x v="0"/>
    <n v="503.04"/>
    <n v="251.52"/>
  </r>
  <r>
    <s v="TES6G03"/>
    <x v="25"/>
    <x v="0"/>
    <n v="2025"/>
    <x v="0"/>
    <x v="7"/>
    <x v="4"/>
    <s v="WESLEY CARLOS BATISTA"/>
    <s v="SUPERVISOR DE OPERACAO PI II"/>
    <s v="R$ 0,00"/>
    <n v="0"/>
    <n v="506.19"/>
    <n v="240.45"/>
    <m/>
    <e v="#N/A"/>
    <x v="0"/>
    <e v="#N/A"/>
    <e v="#N/A"/>
    <x v="0"/>
    <x v="0"/>
    <s v="ATIVO"/>
    <s v="12085"/>
    <n v="21035"/>
    <x v="1"/>
    <n v="746.64"/>
    <n v="373.32"/>
  </r>
  <r>
    <s v="TJD8C58"/>
    <x v="0"/>
    <x v="0"/>
    <n v="2024"/>
    <x v="4"/>
    <x v="2"/>
    <x v="1"/>
    <s v="-"/>
    <s v="-"/>
    <s v="R$ 0,00"/>
    <s v=""/>
    <s v=""/>
    <s v=""/>
    <m/>
    <e v="#N/A"/>
    <x v="0"/>
    <e v="#N/A"/>
    <e v="#N/A"/>
    <x v="0"/>
    <x v="0"/>
    <s v="PATIO"/>
    <s v=""/>
    <n v="0"/>
    <x v="0"/>
    <n v="0"/>
    <s v="-"/>
  </r>
  <r>
    <s v="TLH0F52"/>
    <x v="0"/>
    <x v="0"/>
    <n v="2026"/>
    <x v="0"/>
    <x v="6"/>
    <x v="3"/>
    <s v="ALEX JUNIO BEZERRA DE MOURA BOMFIM"/>
    <s v="ASSISTENTE TEC. DE MANUTENCAO DE PI II"/>
    <s v="R$ 1,00"/>
    <n v="0"/>
    <n v="1550.6"/>
    <n v="493.57"/>
    <m/>
    <e v="#N/A"/>
    <x v="0"/>
    <e v="#N/A"/>
    <e v="#N/A"/>
    <x v="0"/>
    <x v="0"/>
    <s v="ATIVO"/>
    <s v="12081"/>
    <n v="19019"/>
    <x v="1"/>
    <n v="2044.1699999999998"/>
    <n v="1022.0849999999999"/>
  </r>
  <r>
    <s v="QSP7C76"/>
    <x v="0"/>
    <x v="0"/>
    <n v="2025"/>
    <x v="0"/>
    <x v="8"/>
    <x v="0"/>
    <s v="ESTEVAO ROSA DA SILVA"/>
    <s v="TECNICO DE MANUTENCAO PI II"/>
    <s v="R$ 0,00"/>
    <n v="0"/>
    <n v="1556.23"/>
    <n v="1775.65"/>
    <m/>
    <e v="#N/A"/>
    <x v="0"/>
    <e v="#N/A"/>
    <e v="#N/A"/>
    <x v="0"/>
    <x v="0"/>
    <s v="ATIVO"/>
    <s v="12081"/>
    <n v="34217"/>
    <x v="1"/>
    <n v="3331.88"/>
    <n v="1665.94"/>
  </r>
  <r>
    <s v="GER5603"/>
    <x v="11"/>
    <x v="3"/>
    <n v="2026"/>
    <x v="3"/>
    <x v="7"/>
    <x v="4"/>
    <s v="-"/>
    <s v="-"/>
    <s v="R$ 0,00"/>
    <n v="0"/>
    <n v="3772.6100000000019"/>
    <n v="2762.6200000000008"/>
    <m/>
    <e v="#N/A"/>
    <x v="0"/>
    <e v="#N/A"/>
    <e v="#N/A"/>
    <x v="0"/>
    <x v="0"/>
    <s v="PATIO"/>
    <s v=""/>
    <n v="0"/>
    <x v="0"/>
    <n v="6535.2300000000032"/>
    <n v="3267.6150000000016"/>
  </r>
  <r>
    <s v="TCS0G50"/>
    <x v="3"/>
    <x v="2"/>
    <n v="2025"/>
    <x v="4"/>
    <x v="7"/>
    <x v="3"/>
    <s v="VITOR JOSE PEREIRA DA SILVA"/>
    <s v="ANALISTA DE FROTA JR"/>
    <s v="R$ 0,00"/>
    <n v="753.74999999999989"/>
    <n v="2010.67"/>
    <n v="379.93"/>
    <m/>
    <e v="#N/A"/>
    <x v="0"/>
    <e v="#N/A"/>
    <e v="#N/A"/>
    <x v="0"/>
    <x v="0"/>
    <s v="ATIVO"/>
    <s v="99628"/>
    <n v="21104"/>
    <x v="3"/>
    <n v="3144.35"/>
    <n v="1195.3"/>
  </r>
  <r>
    <s v="UAX0G11"/>
    <x v="25"/>
    <x v="0"/>
    <n v="2026"/>
    <x v="0"/>
    <x v="4"/>
    <x v="3"/>
    <s v="DOUGLAS DE OLIVEIRA CABRAL"/>
    <s v="TECNICO DE MANUTENCAO PI I"/>
    <s v="R$ 0,00"/>
    <n v="0"/>
    <n v="2559.65"/>
    <n v="1381.04"/>
    <m/>
    <e v="#N/A"/>
    <x v="0"/>
    <e v="#N/A"/>
    <e v="#N/A"/>
    <x v="0"/>
    <x v="0"/>
    <s v="ATIVO"/>
    <s v="12081"/>
    <n v="22020"/>
    <x v="1"/>
    <n v="3940.69"/>
    <n v="1970.345"/>
  </r>
  <r>
    <s v="UAX3J74"/>
    <x v="0"/>
    <x v="0"/>
    <n v="2025"/>
    <x v="0"/>
    <x v="0"/>
    <x v="0"/>
    <s v="EVANDRO MARCOS DOS SANTOS"/>
    <s v="ASSISTENTE TEC. DE MANUTENCAO DE PI III"/>
    <s v="R$ 0,00"/>
    <n v="0"/>
    <n v="3532.2800000000007"/>
    <n v="1476.12"/>
    <m/>
    <e v="#N/A"/>
    <x v="0"/>
    <e v="#N/A"/>
    <e v="#N/A"/>
    <x v="0"/>
    <x v="0"/>
    <s v="ATIVO"/>
    <s v="12081"/>
    <n v="31271"/>
    <x v="1"/>
    <n v="5008.4000000000005"/>
    <n v="2504.2000000000003"/>
  </r>
  <r>
    <s v="SHN5A26"/>
    <x v="26"/>
    <x v="2"/>
    <n v="2024"/>
    <x v="2"/>
    <x v="11"/>
    <x v="2"/>
    <s v="RAIKE SOBRINHO DA SILVA"/>
    <s v="COORDENADOR DE OPERACAO I"/>
    <s v="R$ 850,00"/>
    <n v="0"/>
    <n v="1019.94"/>
    <n v="689.99"/>
    <m/>
    <e v="#N/A"/>
    <x v="0"/>
    <e v="#N/A"/>
    <e v="#N/A"/>
    <x v="0"/>
    <x v="0"/>
    <s v="ATIVO"/>
    <s v="11015"/>
    <n v="14001"/>
    <x v="2"/>
    <n v="1709.93"/>
    <n v="854.96500000000003"/>
  </r>
  <r>
    <s v="UAS3D56"/>
    <x v="0"/>
    <x v="0"/>
    <n v="2025"/>
    <x v="0"/>
    <x v="1"/>
    <x v="0"/>
    <s v="LUCAS DE SOUZA FERREIRA"/>
    <s v="TECNICO DE MANUTENCAO PI II"/>
    <s v="R$ 0,00"/>
    <n v="0"/>
    <n v="1470.1299999999999"/>
    <n v="1174.8200000000002"/>
    <m/>
    <e v="#N/A"/>
    <x v="0"/>
    <e v="#N/A"/>
    <e v="#N/A"/>
    <x v="0"/>
    <x v="0"/>
    <s v="ATIVO"/>
    <s v="12081"/>
    <n v="26010"/>
    <x v="1"/>
    <n v="2644.95"/>
    <n v="1322.4749999999999"/>
  </r>
  <r>
    <s v="UAX2J21"/>
    <x v="0"/>
    <x v="0"/>
    <n v="2025"/>
    <x v="0"/>
    <x v="8"/>
    <x v="0"/>
    <s v="IVANILSON MIRANDA SOUSA"/>
    <s v="ALMOXARIFE II"/>
    <s v="R$ 0,00"/>
    <n v="0"/>
    <n v="1588.57"/>
    <n v="1275.04"/>
    <m/>
    <e v="#N/A"/>
    <x v="0"/>
    <e v="#N/A"/>
    <e v="#N/A"/>
    <x v="0"/>
    <x v="0"/>
    <s v="ATIVO"/>
    <s v="99568"/>
    <n v="34089"/>
    <x v="3"/>
    <n v="2863.6099999999997"/>
    <n v="1431.8049999999998"/>
  </r>
  <r>
    <s v="REN4J63"/>
    <x v="23"/>
    <x v="2"/>
    <n v="2021"/>
    <x v="2"/>
    <x v="10"/>
    <x v="3"/>
    <s v="CARLOS RANGEL RIBEIRO DE SOUZA"/>
    <s v="INSTALADOR E REPARADOR DE FO"/>
    <s v="R$ 1.500,00"/>
    <n v="0"/>
    <n v="1361.93"/>
    <n v="803"/>
    <m/>
    <e v="#N/A"/>
    <x v="0"/>
    <e v="#N/A"/>
    <e v="#N/A"/>
    <x v="0"/>
    <x v="0"/>
    <s v="ATIVO"/>
    <s v="11011"/>
    <n v="17001"/>
    <x v="2"/>
    <n v="2164.9300000000003"/>
    <n v="1082.4650000000001"/>
  </r>
  <r>
    <s v="GCB9C71"/>
    <x v="0"/>
    <x v="0"/>
    <n v="2025"/>
    <x v="0"/>
    <x v="1"/>
    <x v="0"/>
    <s v="JUNIOR HENRIQUE DA SILVA"/>
    <s v="ESPECIALISTA OPERACIONAL DE PI II"/>
    <s v="R$ 0,00"/>
    <n v="0"/>
    <n v="3829.9599999999996"/>
    <n v="1881.6"/>
    <m/>
    <e v="#N/A"/>
    <x v="0"/>
    <e v="#N/A"/>
    <e v="#N/A"/>
    <x v="0"/>
    <x v="0"/>
    <s v="ATIVO"/>
    <s v="12081"/>
    <n v="26172"/>
    <x v="1"/>
    <n v="5711.5599999999995"/>
    <n v="2855.7799999999997"/>
  </r>
  <r>
    <s v="SUO5D32"/>
    <x v="17"/>
    <x v="2"/>
    <n v="2025"/>
    <x v="0"/>
    <x v="4"/>
    <x v="3"/>
    <s v="FROTAS DE VEÍCULOS CAMPO GRANDE"/>
    <s v="PARCEIRO"/>
    <s v="R$ 0,00"/>
    <n v="0"/>
    <n v="1893.4199999999998"/>
    <n v="574.12999999999988"/>
    <m/>
    <e v="#N/A"/>
    <x v="0"/>
    <e v="#N/A"/>
    <e v="#N/A"/>
    <x v="0"/>
    <x v="0"/>
    <s v="PATIO"/>
    <s v="99628"/>
    <n v="22020"/>
    <x v="3"/>
    <n v="2467.5499999999997"/>
    <n v="1233.7749999999999"/>
  </r>
  <r>
    <s v="UDH1G03"/>
    <x v="0"/>
    <x v="0"/>
    <n v="2025"/>
    <x v="0"/>
    <x v="1"/>
    <x v="0"/>
    <s v="EDSON FRANCISCO CARDOSO"/>
    <s v="ESPECIALISTA OPERACIONAL DE PI II"/>
    <s v="R$ 0,00"/>
    <n v="0"/>
    <n v="1834.57"/>
    <n v="970.3900000000001"/>
    <m/>
    <e v="#N/A"/>
    <x v="0"/>
    <e v="#N/A"/>
    <e v="#N/A"/>
    <x v="0"/>
    <x v="0"/>
    <s v="ATIVO"/>
    <s v="12081"/>
    <n v="26196"/>
    <x v="1"/>
    <n v="2804.96"/>
    <n v="1402.48"/>
  </r>
  <r>
    <s v="GBP2H31"/>
    <x v="25"/>
    <x v="0"/>
    <n v="2026"/>
    <x v="0"/>
    <x v="4"/>
    <x v="3"/>
    <s v="MAICON MORILO DA SILVA MOURA"/>
    <s v="TECNICO DE MANUTENCAO PI II"/>
    <s v="R$ 0,00"/>
    <n v="0"/>
    <n v="3355.86"/>
    <n v="2228.7799999999997"/>
    <m/>
    <e v="#N/A"/>
    <x v="0"/>
    <e v="#N/A"/>
    <e v="#N/A"/>
    <x v="0"/>
    <x v="0"/>
    <s v="ATIVO"/>
    <s v="12081"/>
    <n v="22020"/>
    <x v="1"/>
    <n v="5584.6399999999994"/>
    <n v="2792.3199999999997"/>
  </r>
  <r>
    <s v="TBX9D13"/>
    <x v="0"/>
    <x v="0"/>
    <n v="2025"/>
    <x v="0"/>
    <x v="0"/>
    <x v="0"/>
    <s v="THIAGO AGUIAR SOARES"/>
    <s v="TECNICO DE MANUTENCAO PI II"/>
    <s v="R$ 0,00"/>
    <n v="540.29"/>
    <n v="885.43"/>
    <n v="752.25"/>
    <m/>
    <e v="#N/A"/>
    <x v="0"/>
    <e v="#N/A"/>
    <e v="#N/A"/>
    <x v="0"/>
    <x v="0"/>
    <s v="ATIVO"/>
    <s v="12081"/>
    <n v="31339"/>
    <x v="1"/>
    <n v="2177.9699999999998"/>
    <n v="818.83999999999992"/>
  </r>
  <r>
    <s v="SUJ3I21"/>
    <x v="17"/>
    <x v="2"/>
    <n v="2025"/>
    <x v="0"/>
    <x v="4"/>
    <x v="3"/>
    <s v="FROTAS DE VEÍCULOS CAMPO GRANDE"/>
    <s v="PARCEIRO"/>
    <s v="R$ 0,00"/>
    <n v="0"/>
    <n v="817.52"/>
    <n v="0"/>
    <m/>
    <e v="#N/A"/>
    <x v="0"/>
    <e v="#N/A"/>
    <e v="#N/A"/>
    <x v="0"/>
    <x v="0"/>
    <s v="PATIO"/>
    <s v="99628"/>
    <n v="22020"/>
    <x v="3"/>
    <n v="817.52"/>
    <n v="408.76"/>
  </r>
  <r>
    <s v="SWY4I84"/>
    <x v="0"/>
    <x v="0"/>
    <n v="2025"/>
    <x v="0"/>
    <x v="10"/>
    <x v="3"/>
    <s v="REINALDO ALVES FERREIRA"/>
    <s v="ESPECIALISTA OPERACIONAL DE PI II"/>
    <s v="R$ 0,00"/>
    <n v="0"/>
    <n v="5344.3200000000015"/>
    <n v="1570.59"/>
    <m/>
    <e v="#N/A"/>
    <x v="0"/>
    <e v="#N/A"/>
    <e v="#N/A"/>
    <x v="0"/>
    <x v="0"/>
    <s v="ATIVO"/>
    <s v="12081"/>
    <n v="17001"/>
    <x v="1"/>
    <n v="6914.9100000000017"/>
    <n v="3457.4550000000008"/>
  </r>
  <r>
    <s v="QSX5F62"/>
    <x v="0"/>
    <x v="0"/>
    <n v="2025"/>
    <x v="0"/>
    <x v="10"/>
    <x v="3"/>
    <s v="JOSEVALDO ALVES DA ROCHA"/>
    <s v="TECNICO DE MANUTENCAO PI IV"/>
    <s v="R$ 0,00"/>
    <n v="0"/>
    <n v="2739.5700000000006"/>
    <n v="1199"/>
    <m/>
    <e v="#N/A"/>
    <x v="0"/>
    <e v="#N/A"/>
    <e v="#N/A"/>
    <x v="0"/>
    <x v="0"/>
    <s v="ATIVO"/>
    <s v="12081"/>
    <n v="17001"/>
    <x v="1"/>
    <n v="3938.5700000000006"/>
    <n v="1969.2850000000003"/>
  </r>
  <r>
    <s v="TBY3C03"/>
    <x v="0"/>
    <x v="0"/>
    <n v="2025"/>
    <x v="0"/>
    <x v="5"/>
    <x v="2"/>
    <s v="ROBERTO DE SOUZA MELO"/>
    <s v="TECNICO DE MANUTENCAO PI I"/>
    <s v="R$ 0,00"/>
    <n v="0"/>
    <n v="5388.6200000000008"/>
    <n v="4256.3399999999992"/>
    <m/>
    <e v="#N/A"/>
    <x v="0"/>
    <e v="#N/A"/>
    <e v="#N/A"/>
    <x v="0"/>
    <x v="0"/>
    <s v="ATIVO"/>
    <s v="12081"/>
    <n v="21104"/>
    <x v="1"/>
    <n v="9644.9599999999991"/>
    <n v="4822.4799999999996"/>
  </r>
  <r>
    <s v="TXA2I93"/>
    <x v="25"/>
    <x v="0"/>
    <n v="2025"/>
    <x v="0"/>
    <x v="10"/>
    <x v="3"/>
    <s v="CLAUDIO GONCALVES DE SOUSA LIMA"/>
    <s v="ESPECIALISTA OPERACIONAL DE PI I"/>
    <s v="R$ 0,00"/>
    <n v="0"/>
    <n v="3232.4500000000007"/>
    <n v="1258.6799999999998"/>
    <m/>
    <e v="#N/A"/>
    <x v="0"/>
    <e v="#N/A"/>
    <e v="#N/A"/>
    <x v="0"/>
    <x v="0"/>
    <s v="ATIVO"/>
    <s v="12081"/>
    <n v="17001"/>
    <x v="1"/>
    <n v="4491.130000000001"/>
    <n v="2245.5650000000005"/>
  </r>
  <r>
    <s v="UAX0J34"/>
    <x v="25"/>
    <x v="0"/>
    <n v="2026"/>
    <x v="0"/>
    <x v="4"/>
    <x v="3"/>
    <s v="DORIVAL CARLOS DE OLIVEIRA JUNIOR"/>
    <s v="TECNICO DE MANUTENCAO PI III"/>
    <s v="R$ 0,00"/>
    <n v="0"/>
    <n v="3624.8300000000004"/>
    <n v="1725.9499999999998"/>
    <m/>
    <e v="#N/A"/>
    <x v="0"/>
    <e v="#N/A"/>
    <e v="#N/A"/>
    <x v="0"/>
    <x v="0"/>
    <s v="ATIVO"/>
    <s v="12081"/>
    <n v="22020"/>
    <x v="1"/>
    <n v="5350.7800000000007"/>
    <n v="2675.3900000000003"/>
  </r>
  <r>
    <s v="QSR9I44"/>
    <x v="25"/>
    <x v="0"/>
    <n v="2026"/>
    <x v="0"/>
    <x v="4"/>
    <x v="3"/>
    <s v="FROTAS DE VEÍCULOS CAMPO GRANDE"/>
    <s v="PARCEIRO"/>
    <s v="R$ 0,00"/>
    <n v="0"/>
    <n v="2727.5000000000005"/>
    <n v="2029.6900000000003"/>
    <m/>
    <e v="#N/A"/>
    <x v="0"/>
    <e v="#N/A"/>
    <e v="#N/A"/>
    <x v="0"/>
    <x v="0"/>
    <s v="PATIO"/>
    <s v="99628"/>
    <n v="22020"/>
    <x v="3"/>
    <n v="4757.1900000000005"/>
    <n v="2378.5950000000003"/>
  </r>
  <r>
    <s v="TJO1B57"/>
    <x v="0"/>
    <x v="0"/>
    <n v="2025"/>
    <x v="0"/>
    <x v="5"/>
    <x v="2"/>
    <s v="ROBERTO BARBOSA DA SILVA"/>
    <s v="TECNICO DE MANUTENCAO PI I"/>
    <s v="R$ 0,00"/>
    <n v="0"/>
    <n v="2524.0899999999997"/>
    <n v="1515.03"/>
    <m/>
    <e v="#N/A"/>
    <x v="0"/>
    <e v="#N/A"/>
    <e v="#N/A"/>
    <x v="0"/>
    <x v="0"/>
    <s v="ATIVO"/>
    <s v="12081"/>
    <n v="32017"/>
    <x v="1"/>
    <n v="4039.12"/>
    <n v="2019.56"/>
  </r>
  <r>
    <s v="TBW4F28"/>
    <x v="0"/>
    <x v="0"/>
    <n v="2026"/>
    <x v="0"/>
    <x v="7"/>
    <x v="4"/>
    <s v="NADSON ALMEIDA NERI"/>
    <s v="TECNICO DE MANUTENCAO PI I"/>
    <s v="R$ 0,00"/>
    <n v="0"/>
    <n v="2614.8799999999997"/>
    <n v="1017.51"/>
    <m/>
    <e v="#N/A"/>
    <x v="0"/>
    <e v="#N/A"/>
    <e v="#N/A"/>
    <x v="0"/>
    <x v="0"/>
    <s v="ATIVO"/>
    <s v="12081"/>
    <n v="21104"/>
    <x v="1"/>
    <n v="3632.3899999999994"/>
    <n v="1816.1949999999997"/>
  </r>
  <r>
    <s v="TLI8G26"/>
    <x v="25"/>
    <x v="0"/>
    <n v="2026"/>
    <x v="0"/>
    <x v="4"/>
    <x v="3"/>
    <s v="-"/>
    <s v="-"/>
    <s v="R$ 0,00"/>
    <n v="0"/>
    <n v="5155.7100000000009"/>
    <n v="725.9"/>
    <m/>
    <e v="#N/A"/>
    <x v="0"/>
    <e v="#N/A"/>
    <e v="#N/A"/>
    <x v="0"/>
    <x v="0"/>
    <s v="MANUTENÇÃO"/>
    <s v=""/>
    <n v="0"/>
    <x v="0"/>
    <n v="5881.6100000000006"/>
    <n v="2940.8050000000003"/>
  </r>
  <r>
    <s v="TJY0B16"/>
    <x v="25"/>
    <x v="0"/>
    <n v="2026"/>
    <x v="0"/>
    <x v="4"/>
    <x v="3"/>
    <s v="FROTAS DE VEÍCULOS CAMPO GRANDE"/>
    <s v="PARCEIRO"/>
    <s v="R$ 0,00"/>
    <n v="0"/>
    <n v="2646.1199999999994"/>
    <n v="1124.71"/>
    <m/>
    <e v="#N/A"/>
    <x v="0"/>
    <e v="#N/A"/>
    <e v="#N/A"/>
    <x v="0"/>
    <x v="0"/>
    <s v="PATIO"/>
    <s v="99628"/>
    <n v="22020"/>
    <x v="3"/>
    <n v="3770.8299999999995"/>
    <n v="1885.4149999999997"/>
  </r>
  <r>
    <s v="TJD9E62"/>
    <x v="0"/>
    <x v="0"/>
    <n v="2026"/>
    <x v="0"/>
    <x v="4"/>
    <x v="3"/>
    <s v="FROTAS DE VEÍCULOS CAMPO GRANDE"/>
    <s v="PARCEIRO"/>
    <s v="R$ 0,00"/>
    <n v="0"/>
    <n v="2481.87"/>
    <n v="0"/>
    <m/>
    <e v="#N/A"/>
    <x v="0"/>
    <e v="#N/A"/>
    <e v="#N/A"/>
    <x v="0"/>
    <x v="0"/>
    <s v="PATIO"/>
    <s v="99628"/>
    <n v="22020"/>
    <x v="3"/>
    <n v="2481.87"/>
    <n v="1240.9349999999999"/>
  </r>
  <r>
    <s v="TBX9A65"/>
    <x v="0"/>
    <x v="0"/>
    <n v="2025"/>
    <x v="0"/>
    <x v="5"/>
    <x v="2"/>
    <s v="EDSON DE OLIVEIRA BARBOSA"/>
    <s v="TECNICO DE MANUTENCAO PI I"/>
    <s v="R$ 0,00"/>
    <n v="229.99"/>
    <n v="2133.08"/>
    <n v="2057.75"/>
    <m/>
    <e v="#N/A"/>
    <x v="0"/>
    <e v="#N/A"/>
    <e v="#N/A"/>
    <x v="0"/>
    <x v="0"/>
    <s v="ATIVO"/>
    <s v="12081"/>
    <n v="11015"/>
    <x v="1"/>
    <n v="4420.82"/>
    <n v="2095.415"/>
  </r>
  <r>
    <s v="TJR5F25"/>
    <x v="27"/>
    <x v="4"/>
    <n v="2024"/>
    <x v="0"/>
    <x v="8"/>
    <x v="0"/>
    <s v="THIEGO AUGUSTO COLLA"/>
    <s v="GERENTE DE OPERACAO"/>
    <s v="R$ 0,00"/>
    <n v="293.3"/>
    <n v="645.70000000000005"/>
    <n v="849.44"/>
    <m/>
    <e v="#N/A"/>
    <x v="0"/>
    <e v="#N/A"/>
    <e v="#N/A"/>
    <x v="0"/>
    <x v="0"/>
    <s v="ATIVO"/>
    <s v="99528"/>
    <n v="26001"/>
    <x v="3"/>
    <n v="1788.44"/>
    <n v="747.57"/>
  </r>
  <r>
    <s v="AYA8D62"/>
    <x v="23"/>
    <x v="2"/>
    <n v="2014"/>
    <x v="2"/>
    <x v="1"/>
    <x v="0"/>
    <s v="MURILO GABRIEL CAMPELO CANDIDO"/>
    <s v="ASSISTENTE TEC. DE MANUTENCAO DE FO I"/>
    <s v="R$ 918,00"/>
    <n v="200"/>
    <n v="1305"/>
    <n v="725"/>
    <m/>
    <e v="#N/A"/>
    <x v="0"/>
    <e v="#N/A"/>
    <e v="#N/A"/>
    <x v="0"/>
    <x v="0"/>
    <s v="ATIVO"/>
    <s v="12071"/>
    <n v="26001"/>
    <x v="1"/>
    <n v="2230"/>
    <n v="1015"/>
  </r>
  <r>
    <s v="UAX0F72"/>
    <x v="0"/>
    <x v="0"/>
    <n v="2024"/>
    <x v="0"/>
    <x v="5"/>
    <x v="2"/>
    <s v="CLEUVEN DOS SANTOS ANDRADE"/>
    <s v="ASSISTENTE TEC. DE MANUTENCAO DE PI II"/>
    <s v="R$ 0,00"/>
    <n v="379.95000000000005"/>
    <n v="2871.2700000000004"/>
    <n v="2310.08"/>
    <m/>
    <e v="#N/A"/>
    <x v="0"/>
    <e v="#N/A"/>
    <e v="#N/A"/>
    <x v="0"/>
    <x v="0"/>
    <s v="ATIVO"/>
    <s v="12081"/>
    <n v="11015"/>
    <x v="1"/>
    <n v="5561.3"/>
    <n v="2590.6750000000002"/>
  </r>
  <r>
    <s v="SYP1I92"/>
    <x v="5"/>
    <x v="2"/>
    <n v="2024"/>
    <x v="0"/>
    <x v="5"/>
    <x v="2"/>
    <s v="DEIVISON DA SILVA COSTA"/>
    <s v="ASSISTENTE TEC. DE MANUTENCAO DE FO III"/>
    <s v="R$ 0,00"/>
    <n v="186.04"/>
    <n v="3040.1300000000006"/>
    <n v="1366.02"/>
    <m/>
    <e v="#N/A"/>
    <x v="0"/>
    <e v="#N/A"/>
    <e v="#N/A"/>
    <x v="0"/>
    <x v="0"/>
    <s v="ATIVO"/>
    <s v="12071"/>
    <n v="32017"/>
    <x v="1"/>
    <n v="4592.1900000000005"/>
    <n v="2203.0750000000003"/>
  </r>
  <r>
    <s v="SYG0A41"/>
    <x v="28"/>
    <x v="1"/>
    <n v="2025"/>
    <x v="0"/>
    <x v="5"/>
    <x v="2"/>
    <s v="RILDO PEDROSA LIMA"/>
    <s v="TECNICO DE MANUTENCAO PI III"/>
    <s v="R$ 0,00"/>
    <n v="433.32000000000005"/>
    <n v="2963.35"/>
    <n v="2065.3199999999997"/>
    <m/>
    <e v="#N/A"/>
    <x v="0"/>
    <e v="#N/A"/>
    <e v="#N/A"/>
    <x v="0"/>
    <x v="0"/>
    <s v="ATIVO"/>
    <s v="12081"/>
    <n v="32017"/>
    <x v="1"/>
    <n v="5461.99"/>
    <n v="2514.335"/>
  </r>
  <r>
    <s v="TJB6J75"/>
    <x v="0"/>
    <x v="0"/>
    <n v="2025"/>
    <x v="0"/>
    <x v="5"/>
    <x v="2"/>
    <s v="RUI BARBOSA DE SOUSA"/>
    <s v="TECNICO DE MANUTENCAO PI III"/>
    <s v="R$ 0,00"/>
    <n v="0"/>
    <n v="2432.4000000000005"/>
    <n v="1518.32"/>
    <m/>
    <e v="#N/A"/>
    <x v="0"/>
    <e v="#N/A"/>
    <e v="#N/A"/>
    <x v="0"/>
    <x v="0"/>
    <s v="ATIVO"/>
    <s v="12081"/>
    <n v="32017"/>
    <x v="1"/>
    <n v="3950.7200000000003"/>
    <n v="1975.3600000000001"/>
  </r>
  <r>
    <s v="TDC3E02"/>
    <x v="4"/>
    <x v="0"/>
    <n v="2025"/>
    <x v="0"/>
    <x v="4"/>
    <x v="3"/>
    <s v="JOAO CARLOS DA SILVA"/>
    <s v="ASSISTENTE TEC. DE MANUTENCAO DE FO III"/>
    <s v="R$ 0,00"/>
    <n v="0"/>
    <n v="1467.15"/>
    <n v="902.49999999999989"/>
    <m/>
    <e v="#N/A"/>
    <x v="0"/>
    <e v="#N/A"/>
    <e v="#N/A"/>
    <x v="0"/>
    <x v="0"/>
    <s v="ATIVO"/>
    <s v="12071"/>
    <n v="22032"/>
    <x v="1"/>
    <n v="2369.65"/>
    <n v="1184.825"/>
  </r>
  <r>
    <s v="SYE3D45"/>
    <x v="4"/>
    <x v="0"/>
    <n v="2023"/>
    <x v="0"/>
    <x v="5"/>
    <x v="2"/>
    <s v="-"/>
    <s v="-"/>
    <s v="R$ 0,00"/>
    <n v="0"/>
    <n v="1727.9199999999998"/>
    <n v="724.85"/>
    <m/>
    <e v="#N/A"/>
    <x v="0"/>
    <e v="#N/A"/>
    <e v="#N/A"/>
    <x v="0"/>
    <x v="0"/>
    <s v="PATIO"/>
    <s v=""/>
    <n v="0"/>
    <x v="0"/>
    <n v="2452.77"/>
    <n v="1226.385"/>
  </r>
  <r>
    <s v="EQQ7E22"/>
    <x v="0"/>
    <x v="0"/>
    <n v="2026"/>
    <x v="0"/>
    <x v="7"/>
    <x v="4"/>
    <s v="AUGUSTO CESAR BUENO"/>
    <s v="TECNICO DE MANUTENCAO PI II"/>
    <s v="R$ 0,00"/>
    <n v="0"/>
    <n v="2950.91"/>
    <n v="197.08"/>
    <m/>
    <e v="#N/A"/>
    <x v="0"/>
    <e v="#N/A"/>
    <e v="#N/A"/>
    <x v="0"/>
    <x v="0"/>
    <s v="ATIVO"/>
    <s v="12081"/>
    <n v="21035"/>
    <x v="1"/>
    <n v="3147.99"/>
    <n v="1573.9949999999999"/>
  </r>
  <r>
    <s v="UAX0I37"/>
    <x v="0"/>
    <x v="0"/>
    <n v="2026"/>
    <x v="0"/>
    <x v="7"/>
    <x v="4"/>
    <s v="JONAS FERNANDES DE AZEVEDO"/>
    <s v="TECNICO DE MANUTENCAO PI I"/>
    <s v="R$ 0,00"/>
    <n v="0"/>
    <n v="5325.51"/>
    <n v="4264.8100000000004"/>
    <m/>
    <e v="#N/A"/>
    <x v="0"/>
    <e v="#N/A"/>
    <e v="#N/A"/>
    <x v="0"/>
    <x v="0"/>
    <s v="ATIVO"/>
    <s v="12081"/>
    <n v="21104"/>
    <x v="1"/>
    <n v="9590.32"/>
    <n v="4795.16"/>
  </r>
  <r>
    <s v="TBW5A79"/>
    <x v="0"/>
    <x v="0"/>
    <n v="2026"/>
    <x v="0"/>
    <x v="7"/>
    <x v="4"/>
    <s v="-"/>
    <s v="-"/>
    <s v="R$ 0,00"/>
    <n v="0"/>
    <n v="3205.88"/>
    <n v="355.9"/>
    <m/>
    <e v="#N/A"/>
    <x v="0"/>
    <e v="#N/A"/>
    <e v="#N/A"/>
    <x v="0"/>
    <x v="0"/>
    <s v="MANUTENÇÃO"/>
    <s v=""/>
    <n v="0"/>
    <x v="0"/>
    <n v="3561.78"/>
    <n v="1780.89"/>
  </r>
  <r>
    <s v="QSO5H62"/>
    <x v="0"/>
    <x v="0"/>
    <n v="2026"/>
    <x v="0"/>
    <x v="7"/>
    <x v="4"/>
    <s v="HERTON FABIO SOUSA SANTOS"/>
    <s v="ESPECIALISTA OPERACIONAL DE PI I"/>
    <s v="R$ 0,00"/>
    <n v="0"/>
    <n v="3352.14"/>
    <n v="1431.77"/>
    <m/>
    <e v="#N/A"/>
    <x v="0"/>
    <e v="#N/A"/>
    <e v="#N/A"/>
    <x v="0"/>
    <x v="0"/>
    <s v="ATIVO"/>
    <s v="12081"/>
    <n v="21104"/>
    <x v="1"/>
    <n v="4783.91"/>
    <n v="2391.9549999999999"/>
  </r>
  <r>
    <s v="TJH2J56"/>
    <x v="0"/>
    <x v="0"/>
    <n v="2026"/>
    <x v="0"/>
    <x v="7"/>
    <x v="4"/>
    <s v="MARCOS DA SILVA CESARIO"/>
    <s v="ESPECIALISTA OPERACIONAL DE PI I"/>
    <s v="R$ 0,00"/>
    <n v="0"/>
    <n v="1972.9699999999998"/>
    <n v="1676.9299999999998"/>
    <m/>
    <e v="#N/A"/>
    <x v="0"/>
    <e v="#N/A"/>
    <e v="#N/A"/>
    <x v="0"/>
    <x v="0"/>
    <s v="ATIVO"/>
    <s v="12081"/>
    <n v="21104"/>
    <x v="1"/>
    <n v="3649.8999999999996"/>
    <n v="1824.9499999999998"/>
  </r>
  <r>
    <s v="TBX9B51"/>
    <x v="0"/>
    <x v="0"/>
    <n v="2025"/>
    <x v="0"/>
    <x v="5"/>
    <x v="2"/>
    <s v="NAPOLEAO BENVINDO DA SILVA NETO"/>
    <s v="TECNICO DE MANUTENCAO PI I"/>
    <s v="R$ 0,00"/>
    <n v="0"/>
    <n v="2065.4300000000003"/>
    <n v="0"/>
    <m/>
    <e v="#N/A"/>
    <x v="0"/>
    <e v="#N/A"/>
    <e v="#N/A"/>
    <x v="0"/>
    <x v="0"/>
    <s v="ATIVO"/>
    <s v="12081"/>
    <n v="32017"/>
    <x v="1"/>
    <n v="2065.4300000000003"/>
    <n v="1032.7150000000001"/>
  </r>
  <r>
    <s v="PHY0J99"/>
    <x v="29"/>
    <x v="2"/>
    <n v="2018"/>
    <x v="2"/>
    <x v="11"/>
    <x v="2"/>
    <s v="GEOVANE SILVA NASCIMENTO"/>
    <s v="COORDENADOR DE OPERACAO I"/>
    <s v="R$ 850,00"/>
    <n v="429.99"/>
    <n v="858.85"/>
    <n v="690"/>
    <m/>
    <e v="#N/A"/>
    <x v="0"/>
    <e v="#N/A"/>
    <e v="#N/A"/>
    <x v="0"/>
    <x v="0"/>
    <s v="ATIVO"/>
    <s v="11015"/>
    <n v="14001"/>
    <x v="2"/>
    <n v="1978.8400000000001"/>
    <n v="774.42499999999995"/>
  </r>
  <r>
    <s v="SHO7I09"/>
    <x v="28"/>
    <x v="1"/>
    <n v="2023"/>
    <x v="0"/>
    <x v="10"/>
    <x v="3"/>
    <s v="THIAGO DE SOUZA  FERNANDES"/>
    <s v="TECNICO DE MANUTENCAO DE PI V"/>
    <s v="R$ 1,00"/>
    <n v="0"/>
    <n v="1258.08"/>
    <n v="854.51"/>
    <m/>
    <e v="#N/A"/>
    <x v="0"/>
    <e v="#N/A"/>
    <e v="#N/A"/>
    <x v="0"/>
    <x v="0"/>
    <s v="ATIVO"/>
    <s v="12081"/>
    <n v="17001"/>
    <x v="1"/>
    <n v="2112.59"/>
    <n v="1056.2950000000001"/>
  </r>
  <r>
    <s v="RRV7H62"/>
    <x v="30"/>
    <x v="0"/>
    <n v="2023"/>
    <x v="2"/>
    <x v="7"/>
    <x v="4"/>
    <s v="ALEX JUNIOR DOS SANTOS"/>
    <s v="SUPERVISOR DE MANUTENCAO I"/>
    <s v="R$ 2.000,00"/>
    <n v="158.36000000000001"/>
    <n v="783.39"/>
    <n v="524.08999999999992"/>
    <m/>
    <e v="#N/A"/>
    <x v="0"/>
    <e v="#N/A"/>
    <e v="#N/A"/>
    <x v="0"/>
    <x v="0"/>
    <s v="ATIVO"/>
    <s v="12075"/>
    <n v="21104"/>
    <x v="4"/>
    <n v="1465.84"/>
    <n v="653.74"/>
  </r>
  <r>
    <s v="UDH3F17"/>
    <x v="25"/>
    <x v="0"/>
    <n v="2026"/>
    <x v="0"/>
    <x v="4"/>
    <x v="3"/>
    <s v="RENANN DE OLIVEIRA CABRAL"/>
    <s v="TECNICO DE MANUTENCAO PI III"/>
    <s v="R$ 0,00"/>
    <n v="865.67"/>
    <n v="2477.58"/>
    <n v="1807.1200000000001"/>
    <m/>
    <e v="#N/A"/>
    <x v="0"/>
    <e v="#N/A"/>
    <e v="#N/A"/>
    <x v="0"/>
    <x v="0"/>
    <s v="ATIVO"/>
    <s v="12081"/>
    <n v="22020"/>
    <x v="1"/>
    <n v="5150.37"/>
    <n v="2142.35"/>
  </r>
  <r>
    <s v="UAX4I35"/>
    <x v="25"/>
    <x v="0"/>
    <n v="2026"/>
    <x v="0"/>
    <x v="4"/>
    <x v="3"/>
    <s v="THIAGO MENDES FERREIRA"/>
    <s v="TECNICO DE MANUTENCAO PI I"/>
    <s v="R$ 0,00"/>
    <n v="200"/>
    <n v="4855.5199999999986"/>
    <n v="3363.1900000000005"/>
    <m/>
    <e v="#N/A"/>
    <x v="0"/>
    <e v="#N/A"/>
    <e v="#N/A"/>
    <x v="0"/>
    <x v="0"/>
    <s v="ATIVO"/>
    <s v="12081"/>
    <n v="22032"/>
    <x v="1"/>
    <n v="8418.7099999999991"/>
    <n v="4109.3549999999996"/>
  </r>
  <r>
    <s v="SIL1D52"/>
    <x v="31"/>
    <x v="2"/>
    <n v="2023"/>
    <x v="2"/>
    <x v="10"/>
    <x v="3"/>
    <s v="VIDALVIO SANTANA RIBEIRO"/>
    <s v="SUPERVISOR DE OPERACAO"/>
    <s v="R$ 2.000,00"/>
    <n v="350"/>
    <n v="1529"/>
    <n v="670"/>
    <m/>
    <e v="#N/A"/>
    <x v="0"/>
    <e v="#N/A"/>
    <e v="#N/A"/>
    <x v="0"/>
    <x v="0"/>
    <s v="ATIVO"/>
    <s v="11011"/>
    <n v="17001"/>
    <x v="2"/>
    <n v="2549"/>
    <n v="1099.5"/>
  </r>
  <r>
    <s v="TKC0B23"/>
    <x v="0"/>
    <x v="0"/>
    <n v="2025"/>
    <x v="0"/>
    <x v="6"/>
    <x v="3"/>
    <s v="WIDMAIER PEREIRA DOS SANTOS"/>
    <s v="TECNICO DE MANUTENCAO PI I"/>
    <s v="R$ 1,00"/>
    <n v="150"/>
    <n v="7222.93"/>
    <n v="3470.0800000000004"/>
    <m/>
    <e v="#N/A"/>
    <x v="0"/>
    <e v="#N/A"/>
    <e v="#N/A"/>
    <x v="0"/>
    <x v="0"/>
    <s v="ATIVO"/>
    <s v="12081"/>
    <n v="19019"/>
    <x v="1"/>
    <n v="10843.01"/>
    <n v="5346.5050000000001"/>
  </r>
  <r>
    <s v="QSO1J72"/>
    <x v="0"/>
    <x v="0"/>
    <n v="2025"/>
    <x v="0"/>
    <x v="3"/>
    <x v="2"/>
    <s v="OTAVIANO GARCIA DE LIMA"/>
    <s v="TECNICO DE MANUTENCAO PI I"/>
    <s v="R$ 0,00"/>
    <n v="0"/>
    <n v="4999.1200000000017"/>
    <n v="3898.9300000000003"/>
    <m/>
    <e v="#N/A"/>
    <x v="0"/>
    <e v="#N/A"/>
    <e v="#N/A"/>
    <x v="0"/>
    <x v="0"/>
    <s v="ATIVO"/>
    <s v="12081"/>
    <n v="37133"/>
    <x v="1"/>
    <n v="8898.0500000000029"/>
    <n v="4449.0250000000015"/>
  </r>
  <r>
    <s v="QSR4J42"/>
    <x v="0"/>
    <x v="0"/>
    <n v="2025"/>
    <x v="0"/>
    <x v="3"/>
    <x v="2"/>
    <s v="TELIO QUIXABEIRA MILHOMEM"/>
    <s v="ASSISTENTE TEC. DE MANUTENCAO DE PI III"/>
    <s v="R$ 0,00"/>
    <n v="0"/>
    <n v="4454.84"/>
    <n v="3708.83"/>
    <m/>
    <e v="#N/A"/>
    <x v="0"/>
    <e v="#N/A"/>
    <e v="#N/A"/>
    <x v="0"/>
    <x v="0"/>
    <s v="ATIVO"/>
    <s v="12081"/>
    <n v="37133"/>
    <x v="1"/>
    <n v="8163.67"/>
    <n v="4081.835"/>
  </r>
  <r>
    <s v="QSR5I19"/>
    <x v="0"/>
    <x v="0"/>
    <n v="2025"/>
    <x v="0"/>
    <x v="3"/>
    <x v="2"/>
    <s v="ANGELINO DE ARAUJO SANTOS"/>
    <s v="TECNICO DE MANUTENCAO PI I"/>
    <s v="R$ 0,00"/>
    <n v="0"/>
    <n v="4012.1499999999996"/>
    <n v="4263.7199999999993"/>
    <m/>
    <e v="#N/A"/>
    <x v="0"/>
    <e v="#N/A"/>
    <e v="#N/A"/>
    <x v="0"/>
    <x v="0"/>
    <s v="ATIVO"/>
    <s v="12081"/>
    <n v="37133"/>
    <x v="1"/>
    <n v="8275.869999999999"/>
    <n v="4137.9349999999995"/>
  </r>
  <r>
    <s v="QST8G81"/>
    <x v="0"/>
    <x v="0"/>
    <n v="2025"/>
    <x v="0"/>
    <x v="3"/>
    <x v="2"/>
    <s v="PAULO GIDEONE DO NASCIMENTO SOUZA"/>
    <s v="TECNICO DE MANUTENCAO PI I"/>
    <s v="R$ 0,00"/>
    <n v="0"/>
    <n v="4304.7400000000007"/>
    <n v="2702.8499999999995"/>
    <m/>
    <e v="#N/A"/>
    <x v="0"/>
    <e v="#N/A"/>
    <e v="#N/A"/>
    <x v="0"/>
    <x v="0"/>
    <s v="ATIVO"/>
    <s v="12081"/>
    <n v="37133"/>
    <x v="1"/>
    <n v="7007.59"/>
    <n v="3503.7950000000001"/>
  </r>
  <r>
    <s v="UAB5C80"/>
    <x v="25"/>
    <x v="0"/>
    <n v="2025"/>
    <x v="1"/>
    <x v="3"/>
    <x v="2"/>
    <s v="EDIVALDO SILVA COSTA"/>
    <s v="TECNICO DE MANUTENCAO PI I"/>
    <s v="R$ 0,00"/>
    <n v="0"/>
    <n v="3667.65"/>
    <n v="2026.05"/>
    <m/>
    <e v="#N/A"/>
    <x v="0"/>
    <e v="#N/A"/>
    <e v="#N/A"/>
    <x v="0"/>
    <x v="0"/>
    <s v="ATIVO"/>
    <s v="12081"/>
    <n v="37133"/>
    <x v="1"/>
    <n v="5693.7"/>
    <n v="2846.85"/>
  </r>
  <r>
    <s v="UAS3I68"/>
    <x v="0"/>
    <x v="0"/>
    <n v="2026"/>
    <x v="0"/>
    <x v="6"/>
    <x v="3"/>
    <s v="IVO SALES DE SOUZA"/>
    <s v="TECNICO DE MANUTENCAO PI I"/>
    <s v="R$ 1,00"/>
    <n v="524.5"/>
    <n v="3234.61"/>
    <n v="1813.8999999999999"/>
    <m/>
    <e v="#N/A"/>
    <x v="0"/>
    <e v="#N/A"/>
    <e v="#N/A"/>
    <x v="0"/>
    <x v="0"/>
    <s v="ATIVO"/>
    <s v="12081"/>
    <n v="19093"/>
    <x v="1"/>
    <n v="5573.01"/>
    <n v="2524.2550000000001"/>
  </r>
  <r>
    <s v="STQ0D84"/>
    <x v="0"/>
    <x v="0"/>
    <n v="2026"/>
    <x v="0"/>
    <x v="6"/>
    <x v="3"/>
    <s v="JEDEIR LUIZ SILVERIO"/>
    <s v="TECNICO DE MANUTENCAO PI II"/>
    <s v="R$ 1,00"/>
    <n v="140"/>
    <n v="2884.95"/>
    <n v="1347.4999999999998"/>
    <m/>
    <e v="#N/A"/>
    <x v="0"/>
    <e v="#N/A"/>
    <e v="#N/A"/>
    <x v="0"/>
    <x v="0"/>
    <s v="ATIVO"/>
    <s v="12081"/>
    <n v="19019"/>
    <x v="1"/>
    <n v="4372.45"/>
    <n v="2116.2249999999999"/>
  </r>
  <r>
    <s v="QSS7E43"/>
    <x v="0"/>
    <x v="0"/>
    <n v="2026"/>
    <x v="0"/>
    <x v="6"/>
    <x v="3"/>
    <s v="FROTAS DE VEÍCULOS GOIANIA"/>
    <s v="PARCEIRO"/>
    <s v="R$ 1,00"/>
    <n v="0"/>
    <n v="2575.77"/>
    <n v="2172.6200000000003"/>
    <m/>
    <e v="#N/A"/>
    <x v="0"/>
    <e v="#N/A"/>
    <e v="#N/A"/>
    <x v="0"/>
    <x v="0"/>
    <s v="PATIO"/>
    <s v="99628"/>
    <n v="19093"/>
    <x v="3"/>
    <n v="4748.3900000000003"/>
    <n v="2374.1950000000002"/>
  </r>
  <r>
    <s v="TIO7F53"/>
    <x v="0"/>
    <x v="0"/>
    <n v="2026"/>
    <x v="0"/>
    <x v="6"/>
    <x v="3"/>
    <s v="FROTAS DE VEÍCULOS GOIANIA"/>
    <s v="PARCEIRO"/>
    <s v="R$ 1,00"/>
    <n v="342.96"/>
    <n v="2785.69"/>
    <n v="378.86"/>
    <m/>
    <e v="#N/A"/>
    <x v="0"/>
    <e v="#N/A"/>
    <e v="#N/A"/>
    <x v="0"/>
    <x v="0"/>
    <s v="PATIO"/>
    <s v="99628"/>
    <n v="19093"/>
    <x v="3"/>
    <n v="3507.51"/>
    <n v="1582.2750000000001"/>
  </r>
  <r>
    <s v="QSX8E43"/>
    <x v="0"/>
    <x v="0"/>
    <n v="2026"/>
    <x v="0"/>
    <x v="6"/>
    <x v="3"/>
    <s v="HERMES FERREIRA DE PAULA"/>
    <s v="ASSISTENTE TEC. DE MANUTENCAO DE PI III"/>
    <s v="R$ 1,00"/>
    <n v="0"/>
    <n v="2515.9499999999998"/>
    <n v="1821.5800000000002"/>
    <m/>
    <e v="#N/A"/>
    <x v="0"/>
    <e v="#N/A"/>
    <e v="#N/A"/>
    <x v="0"/>
    <x v="0"/>
    <s v="ATIVO"/>
    <s v="12081"/>
    <n v="19019"/>
    <x v="1"/>
    <n v="4337.53"/>
    <n v="2168.7649999999999"/>
  </r>
  <r>
    <s v="SWD7G27"/>
    <x v="0"/>
    <x v="0"/>
    <n v="2026"/>
    <x v="0"/>
    <x v="6"/>
    <x v="3"/>
    <s v="ALCION CRISTINO DA SILVA"/>
    <s v="ESPECIALISTA OPERACIONAL DE PI I"/>
    <s v="R$ 1,00"/>
    <n v="100"/>
    <n v="5186.6499999999996"/>
    <n v="3150.02"/>
    <m/>
    <e v="#N/A"/>
    <x v="0"/>
    <e v="#N/A"/>
    <e v="#N/A"/>
    <x v="0"/>
    <x v="0"/>
    <s v="ATIVO"/>
    <s v="12081"/>
    <n v="19048"/>
    <x v="1"/>
    <n v="8436.67"/>
    <n v="4168.335"/>
  </r>
  <r>
    <s v="TBP7F54"/>
    <x v="32"/>
    <x v="1"/>
    <n v="2026"/>
    <x v="0"/>
    <x v="6"/>
    <x v="3"/>
    <s v="FROTAS DE VEÍCULOS GOIANIA"/>
    <s v="PARCEIRO"/>
    <s v="R$ 1,00"/>
    <n v="455.86"/>
    <n v="10453.969999999999"/>
    <n v="2987.71"/>
    <m/>
    <e v="#N/A"/>
    <x v="0"/>
    <e v="#N/A"/>
    <e v="#N/A"/>
    <x v="0"/>
    <x v="0"/>
    <s v="PATIO"/>
    <s v="99628"/>
    <n v="19093"/>
    <x v="3"/>
    <n v="13897.54"/>
    <n v="6720.84"/>
  </r>
  <r>
    <s v="QSO4A41"/>
    <x v="0"/>
    <x v="0"/>
    <n v="2026"/>
    <x v="0"/>
    <x v="6"/>
    <x v="3"/>
    <s v="FROTAS DE VEÍCULOS GOIANIA"/>
    <s v="PARCEIRO"/>
    <s v="R$ 1,00"/>
    <n v="420"/>
    <n v="5850.6699999999992"/>
    <n v="1776.7199999999998"/>
    <m/>
    <e v="#N/A"/>
    <x v="0"/>
    <e v="#N/A"/>
    <e v="#N/A"/>
    <x v="0"/>
    <x v="0"/>
    <s v="PATIO"/>
    <s v="99628"/>
    <n v="19093"/>
    <x v="3"/>
    <n v="8047.3899999999994"/>
    <n v="3813.6949999999997"/>
  </r>
  <r>
    <s v="UAX2G85"/>
    <x v="0"/>
    <x v="0"/>
    <n v="2026"/>
    <x v="0"/>
    <x v="6"/>
    <x v="3"/>
    <s v="JOAO ALVES DE SOUSA NETO"/>
    <s v="TECNICO DE MANUTENCAO PI I"/>
    <s v="R$ 1,00"/>
    <n v="0"/>
    <n v="1200.1299999999999"/>
    <n v="928.6099999999999"/>
    <m/>
    <e v="#N/A"/>
    <x v="0"/>
    <e v="#N/A"/>
    <e v="#N/A"/>
    <x v="0"/>
    <x v="0"/>
    <s v="ATIVO"/>
    <s v="12081"/>
    <n v="19019"/>
    <x v="1"/>
    <n v="2128.7399999999998"/>
    <n v="1064.3699999999999"/>
  </r>
  <r>
    <s v="UAS3B49"/>
    <x v="0"/>
    <x v="0"/>
    <n v="2026"/>
    <x v="0"/>
    <x v="6"/>
    <x v="3"/>
    <s v="FLAVIO FERREIRA DE ARAUJO"/>
    <s v="ESPECIALISTA OPERACIONAL DE PI I"/>
    <s v="R$ 1,00"/>
    <n v="0"/>
    <n v="5632.88"/>
    <n v="3293.5400000000004"/>
    <m/>
    <e v="#N/A"/>
    <x v="0"/>
    <e v="#N/A"/>
    <e v="#N/A"/>
    <x v="0"/>
    <x v="0"/>
    <s v="ATIVO"/>
    <s v="12081"/>
    <n v="19194"/>
    <x v="1"/>
    <n v="8926.42"/>
    <n v="4463.21"/>
  </r>
  <r>
    <s v="JIQ2777"/>
    <x v="21"/>
    <x v="2"/>
    <n v="2010"/>
    <x v="2"/>
    <x v="10"/>
    <x v="3"/>
    <s v="ANA CRISTINA FREIRE HOLANDA"/>
    <s v="COORDENADOR DE OPERACAO III"/>
    <s v="R$ 2.000,00"/>
    <n v="400"/>
    <n v="1372.39"/>
    <n v="625.11"/>
    <m/>
    <e v="#N/A"/>
    <x v="0"/>
    <e v="#N/A"/>
    <e v="#N/A"/>
    <x v="0"/>
    <x v="0"/>
    <s v="ATIVO"/>
    <s v="12085"/>
    <n v="17001"/>
    <x v="1"/>
    <n v="2397.5"/>
    <n v="998.75"/>
  </r>
  <r>
    <s v="TKQ6D57"/>
    <x v="0"/>
    <x v="0"/>
    <n v="2026"/>
    <x v="0"/>
    <x v="10"/>
    <x v="3"/>
    <s v="DEIDIVI DE CASSIO NARCISO DA SILVA"/>
    <s v="ESPECIALISTA OPERACIONAL DE PI I"/>
    <s v="R$ 1,00"/>
    <n v="298.16999999999996"/>
    <n v="1623.27"/>
    <n v="1966.34"/>
    <m/>
    <e v="#N/A"/>
    <x v="0"/>
    <e v="#N/A"/>
    <e v="#N/A"/>
    <x v="0"/>
    <x v="0"/>
    <s v="ATIVO"/>
    <s v="12081"/>
    <n v="19019"/>
    <x v="1"/>
    <n v="3887.7799999999997"/>
    <n v="1794.8049999999998"/>
  </r>
  <r>
    <s v="TBY3B79"/>
    <x v="0"/>
    <x v="0"/>
    <n v="2026"/>
    <x v="0"/>
    <x v="10"/>
    <x v="3"/>
    <s v="DARLAN ROGERIO AIRES SERQUEIRA"/>
    <s v="TECNICO DE MANUTENCAO PI I"/>
    <s v="R$ 1,00"/>
    <n v="300"/>
    <n v="4289.74"/>
    <n v="2305.8099999999995"/>
    <m/>
    <e v="#N/A"/>
    <x v="0"/>
    <e v="#N/A"/>
    <e v="#N/A"/>
    <x v="0"/>
    <x v="0"/>
    <s v="ATIVO"/>
    <s v="12081"/>
    <n v="17001"/>
    <x v="1"/>
    <n v="6895.5499999999993"/>
    <n v="3297.7749999999996"/>
  </r>
  <r>
    <s v="TBY3C40"/>
    <x v="0"/>
    <x v="0"/>
    <n v="2026"/>
    <x v="0"/>
    <x v="10"/>
    <x v="3"/>
    <s v="JOSE MARIA ELIAS DE AGUIAR"/>
    <s v="TECNICO DE MANUTENCAO PI I"/>
    <s v="R$ 1,00"/>
    <n v="260.02"/>
    <n v="2848.4600000000005"/>
    <n v="1552.27"/>
    <m/>
    <e v="#N/A"/>
    <x v="0"/>
    <e v="#N/A"/>
    <e v="#N/A"/>
    <x v="0"/>
    <x v="0"/>
    <s v="ATIVO"/>
    <s v="12081"/>
    <n v="17001"/>
    <x v="1"/>
    <n v="4660.75"/>
    <n v="2200.3650000000002"/>
  </r>
  <r>
    <s v="UAS3C06"/>
    <x v="0"/>
    <x v="0"/>
    <n v="2026"/>
    <x v="0"/>
    <x v="10"/>
    <x v="3"/>
    <s v="LUIZ CORREIA LIMA NETO"/>
    <s v="TECNICO DE MANUTENCAO PI I"/>
    <s v="R$ 1,00"/>
    <n v="0"/>
    <n v="2082.27"/>
    <n v="1104.3899999999999"/>
    <m/>
    <e v="#N/A"/>
    <x v="0"/>
    <e v="#N/A"/>
    <e v="#N/A"/>
    <x v="0"/>
    <x v="0"/>
    <s v="ATIVO"/>
    <s v="12081"/>
    <n v="17001"/>
    <x v="1"/>
    <n v="3186.66"/>
    <n v="1593.33"/>
  </r>
  <r>
    <s v="FUE4C51"/>
    <x v="0"/>
    <x v="0"/>
    <n v="2026"/>
    <x v="0"/>
    <x v="10"/>
    <x v="3"/>
    <s v="ANTONIO ALVARO DO NASCIMENTO"/>
    <s v="ESPECIALISTA OPERACIONAL DE PI I"/>
    <s v="R$ 1,00"/>
    <n v="150"/>
    <n v="2457.61"/>
    <n v="1159.56"/>
    <m/>
    <e v="#N/A"/>
    <x v="0"/>
    <e v="#N/A"/>
    <e v="#N/A"/>
    <x v="0"/>
    <x v="0"/>
    <s v="ATIVO"/>
    <s v="12081"/>
    <n v="17001"/>
    <x v="1"/>
    <n v="3767.17"/>
    <n v="1808.585"/>
  </r>
  <r>
    <s v="QSY6F30"/>
    <x v="0"/>
    <x v="0"/>
    <n v="2026"/>
    <x v="0"/>
    <x v="10"/>
    <x v="3"/>
    <s v="RAFAEL DO NASCIMENTO MARTINS"/>
    <s v="ASSISTENTE TEC. DE MANUTENCAO DE PI II"/>
    <s v="R$ 1,00"/>
    <n v="150"/>
    <n v="2922.41"/>
    <n v="1343.8400000000001"/>
    <m/>
    <e v="#N/A"/>
    <x v="0"/>
    <e v="#N/A"/>
    <e v="#N/A"/>
    <x v="0"/>
    <x v="0"/>
    <s v="ATIVO"/>
    <s v="12081"/>
    <n v="17001"/>
    <x v="1"/>
    <n v="4416.25"/>
    <n v="2133.125"/>
  </r>
  <r>
    <s v="TBV4G64"/>
    <x v="0"/>
    <x v="0"/>
    <n v="2026"/>
    <x v="0"/>
    <x v="10"/>
    <x v="3"/>
    <s v="GILSON CESAR RIBEIRO FELISMINO"/>
    <s v="TECNICO DE MANUTENCAO PI I"/>
    <s v="R$ 1,00"/>
    <n v="0"/>
    <n v="1382.37"/>
    <n v="870.89"/>
    <m/>
    <e v="#N/A"/>
    <x v="0"/>
    <e v="#N/A"/>
    <e v="#N/A"/>
    <x v="0"/>
    <x v="0"/>
    <s v="ATIVO"/>
    <s v="12081"/>
    <n v="17001"/>
    <x v="1"/>
    <n v="2253.2599999999998"/>
    <n v="1126.6299999999999"/>
  </r>
  <r>
    <s v="QSQ9E66"/>
    <x v="0"/>
    <x v="0"/>
    <n v="2026"/>
    <x v="0"/>
    <x v="10"/>
    <x v="3"/>
    <s v="ROMULO BRITO DE MORAIS"/>
    <s v="ESPECIALISTA OPERACIONAL DE PI I"/>
    <s v="R$ 1,00"/>
    <n v="150"/>
    <n v="2573.62"/>
    <n v="1467.56"/>
    <m/>
    <e v="#N/A"/>
    <x v="0"/>
    <e v="#N/A"/>
    <e v="#N/A"/>
    <x v="0"/>
    <x v="0"/>
    <s v="ATIVO"/>
    <s v="12081"/>
    <n v="17001"/>
    <x v="1"/>
    <n v="4191.18"/>
    <n v="2020.59"/>
  </r>
  <r>
    <s v="TIS0J73"/>
    <x v="0"/>
    <x v="0"/>
    <n v="2026"/>
    <x v="0"/>
    <x v="10"/>
    <x v="3"/>
    <s v="GLEISSON DE SOUSA RODRIGUES"/>
    <s v="TECNICO DE MANUTENCAO PI III"/>
    <s v="R$ 1,00"/>
    <n v="0"/>
    <n v="1195.93"/>
    <n v="748.41"/>
    <m/>
    <e v="#N/A"/>
    <x v="0"/>
    <e v="#N/A"/>
    <e v="#N/A"/>
    <x v="0"/>
    <x v="0"/>
    <s v="ATIVO"/>
    <s v="12081"/>
    <n v="17001"/>
    <x v="1"/>
    <n v="1944.3400000000001"/>
    <n v="972.17000000000007"/>
  </r>
  <r>
    <s v="UAX0F81"/>
    <x v="0"/>
    <x v="0"/>
    <n v="2026"/>
    <x v="0"/>
    <x v="10"/>
    <x v="3"/>
    <s v="VORLEI ROQUE PIVETTA"/>
    <s v="ESPECIALISTA OPERACIONAL DE PI I"/>
    <s v="R$ 1,00"/>
    <n v="0"/>
    <n v="3076.8599999999997"/>
    <n v="1065.8800000000001"/>
    <m/>
    <e v="#N/A"/>
    <x v="0"/>
    <e v="#N/A"/>
    <e v="#N/A"/>
    <x v="0"/>
    <x v="0"/>
    <s v="ATIVO"/>
    <s v="12081"/>
    <n v="17001"/>
    <x v="1"/>
    <n v="4142.74"/>
    <n v="2071.37"/>
  </r>
  <r>
    <s v="TJB2G72"/>
    <x v="0"/>
    <x v="0"/>
    <n v="2026"/>
    <x v="0"/>
    <x v="10"/>
    <x v="3"/>
    <s v="ARTHUR LINS DA SILVA"/>
    <s v="TECNICO DE MANUTENCAO PI II"/>
    <s v="R$ 1,00"/>
    <n v="150"/>
    <n v="2776.5099999999998"/>
    <n v="783.16000000000008"/>
    <m/>
    <e v="#N/A"/>
    <x v="0"/>
    <e v="#N/A"/>
    <e v="#N/A"/>
    <x v="0"/>
    <x v="0"/>
    <s v="ATIVO"/>
    <s v="12081"/>
    <n v="17001"/>
    <x v="1"/>
    <n v="3709.67"/>
    <n v="1779.835"/>
  </r>
  <r>
    <s v="UAS3C23"/>
    <x v="0"/>
    <x v="0"/>
    <n v="2026"/>
    <x v="0"/>
    <x v="10"/>
    <x v="3"/>
    <s v="RAFAEL LISBOA DE SOUZA"/>
    <s v="TECNICO DE MANUTENCAO PI III"/>
    <s v="R$ 1,00"/>
    <n v="0"/>
    <n v="2528.2799999999997"/>
    <n v="960.89"/>
    <m/>
    <e v="#N/A"/>
    <x v="0"/>
    <e v="#N/A"/>
    <e v="#N/A"/>
    <x v="0"/>
    <x v="0"/>
    <s v="ATIVO"/>
    <s v="12081"/>
    <n v="17001"/>
    <x v="1"/>
    <n v="3489.1699999999996"/>
    <n v="1744.5849999999998"/>
  </r>
  <r>
    <s v="TKZ8A55"/>
    <x v="0"/>
    <x v="0"/>
    <n v="2026"/>
    <x v="0"/>
    <x v="10"/>
    <x v="3"/>
    <s v="JAKSON MARTINS JORGE DOS SANTOS"/>
    <s v="ASSISTENTE TEC. DE MANUTENCAO DE PI IV"/>
    <s v="R$ 1,00"/>
    <n v="0"/>
    <n v="3416.2899999999995"/>
    <n v="1497.6499999999999"/>
    <m/>
    <e v="#N/A"/>
    <x v="0"/>
    <e v="#N/A"/>
    <e v="#N/A"/>
    <x v="0"/>
    <x v="0"/>
    <s v="ATIVO"/>
    <s v="12081"/>
    <n v="17001"/>
    <x v="1"/>
    <n v="4913.9399999999996"/>
    <n v="2456.9699999999998"/>
  </r>
  <r>
    <s v="UAS3D76"/>
    <x v="0"/>
    <x v="0"/>
    <n v="2026"/>
    <x v="0"/>
    <x v="10"/>
    <x v="3"/>
    <s v="FABIANO DA SILVA MAIA"/>
    <s v="TECNICO DE MANUTENCAO PI III"/>
    <s v="R$ 1,00"/>
    <n v="0"/>
    <n v="4016.7"/>
    <n v="1517.67"/>
    <m/>
    <e v="#N/A"/>
    <x v="0"/>
    <e v="#N/A"/>
    <e v="#N/A"/>
    <x v="0"/>
    <x v="0"/>
    <s v="ATIVO"/>
    <s v="12081"/>
    <n v="17001"/>
    <x v="1"/>
    <n v="5534.37"/>
    <n v="2767.1849999999999"/>
  </r>
  <r>
    <s v="UAX0I28"/>
    <x v="0"/>
    <x v="0"/>
    <n v="2026"/>
    <x v="0"/>
    <x v="10"/>
    <x v="3"/>
    <s v="LUCAS MARTINS DA SILVA"/>
    <s v="ASSISTENTE TEC. DE MANUTENCAO DE PI II"/>
    <s v="R$ 1,00"/>
    <n v="150"/>
    <n v="2571.13"/>
    <n v="554.11"/>
    <m/>
    <e v="#N/A"/>
    <x v="0"/>
    <e v="#N/A"/>
    <e v="#N/A"/>
    <x v="0"/>
    <x v="0"/>
    <s v="ATIVO"/>
    <s v="12081"/>
    <n v="17001"/>
    <x v="1"/>
    <n v="3275.2400000000002"/>
    <n v="1562.6200000000001"/>
  </r>
  <r>
    <s v="QSX5H80"/>
    <x v="0"/>
    <x v="0"/>
    <n v="2026"/>
    <x v="0"/>
    <x v="10"/>
    <x v="3"/>
    <s v="ARNALDO PLACIDO OLIVEIRA DA SILVA"/>
    <s v="ASSISTENTE TEC. DE MANUTENCAO DE PI II"/>
    <s v="R$ 1,00"/>
    <n v="150"/>
    <n v="4405.6600000000008"/>
    <n v="1075.1600000000001"/>
    <m/>
    <e v="#N/A"/>
    <x v="0"/>
    <e v="#N/A"/>
    <e v="#N/A"/>
    <x v="0"/>
    <x v="0"/>
    <s v="ATIVO"/>
    <s v="12081"/>
    <n v="17001"/>
    <x v="1"/>
    <n v="5630.8200000000006"/>
    <n v="2740.4100000000003"/>
  </r>
  <r>
    <s v="TIO9I33"/>
    <x v="3"/>
    <x v="2"/>
    <n v="2025"/>
    <x v="0"/>
    <x v="6"/>
    <x v="3"/>
    <s v="DANIEL DAVID ALVARES"/>
    <s v="SUPERVISOR DE OPERACAO DE PI II"/>
    <s v="R$ 1,00"/>
    <n v="379.87"/>
    <n v="505.46000000000004"/>
    <n v="406.12"/>
    <m/>
    <e v="#N/A"/>
    <x v="0"/>
    <e v="#N/A"/>
    <e v="#N/A"/>
    <x v="0"/>
    <x v="0"/>
    <s v="ATIVO"/>
    <s v="12085"/>
    <n v="19093"/>
    <x v="1"/>
    <n v="1291.45"/>
    <n v="455.79"/>
  </r>
  <r>
    <s v="TBX9C96"/>
    <x v="0"/>
    <x v="0"/>
    <n v="2025"/>
    <x v="0"/>
    <x v="0"/>
    <x v="0"/>
    <s v="JULIO CESAR MELLO DA SILVA"/>
    <s v="ASSISTENTE TEC. DE MANUTENCAO DE PI III"/>
    <s v="R$ 0,00"/>
    <n v="2528.29"/>
    <n v="870"/>
    <n v="1459.71"/>
    <m/>
    <e v="#N/A"/>
    <x v="0"/>
    <e v="#N/A"/>
    <e v="#N/A"/>
    <x v="0"/>
    <x v="0"/>
    <s v="ATIVO"/>
    <s v="12081"/>
    <n v="31271"/>
    <x v="1"/>
    <n v="4858"/>
    <n v="1164.855"/>
  </r>
  <r>
    <s v="CUI8C04"/>
    <x v="0"/>
    <x v="0"/>
    <n v="2025"/>
    <x v="0"/>
    <x v="8"/>
    <x v="0"/>
    <s v="LUCAS ZANONI DE OLIVEIRA"/>
    <s v="ESPECIALISTA OPERACIONAL DE PI II"/>
    <s v="R$ 0,00"/>
    <n v="806.42000000000007"/>
    <n v="1000.5699999999999"/>
    <n v="772.08999999999992"/>
    <m/>
    <e v="#N/A"/>
    <x v="0"/>
    <e v="#N/A"/>
    <e v="#N/A"/>
    <x v="0"/>
    <x v="0"/>
    <s v="ATIVO"/>
    <s v="12081"/>
    <n v="34141"/>
    <x v="1"/>
    <n v="2579.08"/>
    <n v="886.32999999999993"/>
  </r>
  <r>
    <s v="TDA3E10"/>
    <x v="25"/>
    <x v="0"/>
    <n v="2024"/>
    <x v="4"/>
    <x v="1"/>
    <x v="0"/>
    <s v="GLEDSON RUBENS BAZILIO"/>
    <s v="TECNICO DE MANUTENCAO PI II"/>
    <s v="R$ 0,00"/>
    <n v="1446.08"/>
    <n v="1854.62"/>
    <n v="890.53"/>
    <m/>
    <e v="#N/A"/>
    <x v="0"/>
    <e v="#N/A"/>
    <e v="#N/A"/>
    <x v="0"/>
    <x v="0"/>
    <s v="ATIVO"/>
    <s v="12081"/>
    <n v="26005"/>
    <x v="1"/>
    <n v="4191.2299999999996"/>
    <n v="1372.5749999999998"/>
  </r>
  <r>
    <s v="QSP8C14"/>
    <x v="0"/>
    <x v="0"/>
    <n v="2025"/>
    <x v="0"/>
    <x v="8"/>
    <x v="0"/>
    <s v="DAVID NEUHAUS"/>
    <s v="TECNICO DE MANUTENCAO PI II"/>
    <s v="R$ 0,00"/>
    <n v="2029.2700000000002"/>
    <n v="1665.6499999999999"/>
    <n v="1609.92"/>
    <m/>
    <e v="#N/A"/>
    <x v="0"/>
    <e v="#N/A"/>
    <e v="#N/A"/>
    <x v="0"/>
    <x v="0"/>
    <s v="ATIVO"/>
    <s v="12081"/>
    <n v="34217"/>
    <x v="1"/>
    <n v="5304.84"/>
    <n v="1637.7849999999999"/>
  </r>
  <r>
    <s v="EAG2024"/>
    <x v="33"/>
    <x v="5"/>
    <n v="2012"/>
    <x v="5"/>
    <x v="3"/>
    <x v="2"/>
    <s v="-"/>
    <s v="-"/>
    <s v="R$ 1.000,00"/>
    <s v=""/>
    <s v=""/>
    <s v=""/>
    <m/>
    <e v="#N/A"/>
    <x v="0"/>
    <e v="#N/A"/>
    <e v="#N/A"/>
    <x v="0"/>
    <x v="0"/>
    <s v="PATIO"/>
    <s v=""/>
    <n v="0"/>
    <x v="0"/>
    <n v="0"/>
    <s v="-"/>
  </r>
  <r>
    <s v="TJD6E21"/>
    <x v="0"/>
    <x v="0"/>
    <n v="2025"/>
    <x v="0"/>
    <x v="1"/>
    <x v="0"/>
    <s v="REINALDO BISPO CARDOSO"/>
    <s v="TECNICO DE MANUTENCAO PI I"/>
    <s v="R$ 0,00"/>
    <n v="469.88"/>
    <n v="1998.8100000000002"/>
    <n v="478.72"/>
    <m/>
    <e v="#N/A"/>
    <x v="0"/>
    <e v="#N/A"/>
    <e v="#N/A"/>
    <x v="0"/>
    <x v="0"/>
    <s v="ATIVO"/>
    <s v="12081"/>
    <n v="26196"/>
    <x v="1"/>
    <n v="2947.41"/>
    <n v="1238.7650000000001"/>
  </r>
  <r>
    <s v="SSZ1I66"/>
    <x v="3"/>
    <x v="2"/>
    <n v="2024"/>
    <x v="0"/>
    <x v="0"/>
    <x v="0"/>
    <s v="GABRIEL ROBERTO PEREZ"/>
    <s v="COORDENADOR DE OBRAS"/>
    <s v="R$ 0,00"/>
    <n v="0"/>
    <n v="0"/>
    <n v="143.80000000000001"/>
    <m/>
    <e v="#N/A"/>
    <x v="0"/>
    <e v="#N/A"/>
    <e v="#N/A"/>
    <x v="0"/>
    <x v="0"/>
    <s v="ATIVO"/>
    <s v="11035"/>
    <n v="31001"/>
    <x v="2"/>
    <n v="143.80000000000001"/>
    <n v="71.900000000000006"/>
  </r>
  <r>
    <s v="TBX9C58"/>
    <x v="0"/>
    <x v="0"/>
    <n v="2025"/>
    <x v="0"/>
    <x v="0"/>
    <x v="0"/>
    <s v="EDER TORRI SOARES"/>
    <s v="TECNICO DE MANUTENCAO PI II"/>
    <s v="R$ 0,00"/>
    <n v="1423.86"/>
    <n v="3656.119999999999"/>
    <n v="589.99"/>
    <m/>
    <e v="#N/A"/>
    <x v="0"/>
    <e v="#N/A"/>
    <e v="#N/A"/>
    <x v="0"/>
    <x v="0"/>
    <s v="ATIVO"/>
    <s v="12081"/>
    <n v="31076"/>
    <x v="1"/>
    <n v="5669.9699999999984"/>
    <n v="2123.0549999999994"/>
  </r>
  <r>
    <s v="TKG6G52"/>
    <x v="0"/>
    <x v="0"/>
    <n v="2025"/>
    <x v="0"/>
    <x v="0"/>
    <x v="0"/>
    <s v="ERICK LUAN SCHIEFELBEIN"/>
    <s v="TECNICO DE MANUTENCAO PI I"/>
    <s v="R$ 0,00"/>
    <n v="3137.55"/>
    <n v="3751.4900000000002"/>
    <n v="2667.95"/>
    <m/>
    <e v="#N/A"/>
    <x v="0"/>
    <e v="#N/A"/>
    <e v="#N/A"/>
    <x v="0"/>
    <x v="0"/>
    <s v="ATIVO"/>
    <s v="12081"/>
    <n v="31348"/>
    <x v="1"/>
    <n v="9556.9900000000016"/>
    <n v="3209.7200000000003"/>
  </r>
  <r>
    <s v="UAX4F01"/>
    <x v="0"/>
    <x v="0"/>
    <n v="2025"/>
    <x v="0"/>
    <x v="0"/>
    <x v="0"/>
    <s v="JEAN CARLO GODOI DE OLIVEIRA"/>
    <s v="TECNICO DE MANUTENCAO PI II"/>
    <s v="R$ 0,00"/>
    <n v="1814.2399999999998"/>
    <n v="2298.59"/>
    <n v="1109.83"/>
    <m/>
    <e v="#N/A"/>
    <x v="0"/>
    <e v="#N/A"/>
    <e v="#N/A"/>
    <x v="0"/>
    <x v="0"/>
    <s v="ATIVO"/>
    <s v="12081"/>
    <n v="31340"/>
    <x v="1"/>
    <n v="5222.66"/>
    <n v="1704.21"/>
  </r>
  <r>
    <s v="TLF6G23"/>
    <x v="0"/>
    <x v="0"/>
    <n v="2025"/>
    <x v="0"/>
    <x v="0"/>
    <x v="0"/>
    <s v="LEONARDO HEPP TAVARES"/>
    <s v="TECNICO DE MANUTENCAO PI I"/>
    <s v="R$ 0,00"/>
    <n v="1843.4700000000003"/>
    <n v="2807.63"/>
    <n v="1541.48"/>
    <m/>
    <e v="#N/A"/>
    <x v="0"/>
    <e v="#N/A"/>
    <e v="#N/A"/>
    <x v="0"/>
    <x v="0"/>
    <s v="ATIVO"/>
    <s v="12081"/>
    <n v="31292"/>
    <x v="1"/>
    <n v="6192.58"/>
    <n v="2174.5550000000003"/>
  </r>
  <r>
    <s v="UAX3D02"/>
    <x v="0"/>
    <x v="0"/>
    <n v="2025"/>
    <x v="0"/>
    <x v="8"/>
    <x v="0"/>
    <s v="TIAGO ELISEU"/>
    <s v="TECNICO DE MANUTENCAO PI I"/>
    <s v="R$ 0,00"/>
    <n v="1671.6699999999998"/>
    <n v="1791.6"/>
    <n v="1102.05"/>
    <m/>
    <e v="#N/A"/>
    <x v="0"/>
    <e v="#N/A"/>
    <e v="#N/A"/>
    <x v="0"/>
    <x v="0"/>
    <s v="ATIVO"/>
    <s v="12081"/>
    <n v="34089"/>
    <x v="1"/>
    <n v="4565.32"/>
    <n v="1446.8249999999998"/>
  </r>
  <r>
    <s v="UAS3D70"/>
    <x v="0"/>
    <x v="0"/>
    <n v="2025"/>
    <x v="0"/>
    <x v="0"/>
    <x v="0"/>
    <s v="GUSTAVO PINTO TAVARES"/>
    <s v="ASSISTENTE TEC. DE MANUTENCAO DE PI III"/>
    <s v="R$ 0,00"/>
    <n v="1605.03"/>
    <n v="3376.1800000000003"/>
    <n v="2311.3100000000004"/>
    <m/>
    <e v="#N/A"/>
    <x v="0"/>
    <e v="#N/A"/>
    <e v="#N/A"/>
    <x v="0"/>
    <x v="0"/>
    <s v="ATIVO"/>
    <s v="12081"/>
    <n v="31292"/>
    <x v="1"/>
    <n v="7292.52"/>
    <n v="2843.7450000000003"/>
  </r>
  <r>
    <s v="TDB0E25"/>
    <x v="2"/>
    <x v="2"/>
    <n v="2024"/>
    <x v="0"/>
    <x v="0"/>
    <x v="0"/>
    <s v="FILIPE SCHMIDT"/>
    <s v="SUPERVISOR DE OPERACAO DE PI II"/>
    <s v="R$ 0,00"/>
    <n v="1119.4000000000001"/>
    <n v="1826.17"/>
    <n v="662.13"/>
    <m/>
    <e v="#N/A"/>
    <x v="0"/>
    <e v="#N/A"/>
    <e v="#N/A"/>
    <x v="0"/>
    <x v="0"/>
    <s v="ATIVO"/>
    <s v="12085"/>
    <n v="31001"/>
    <x v="1"/>
    <n v="3607.7000000000003"/>
    <n v="1244.1500000000001"/>
  </r>
  <r>
    <s v="TKW5A06"/>
    <x v="0"/>
    <x v="0"/>
    <n v="2025"/>
    <x v="0"/>
    <x v="0"/>
    <x v="0"/>
    <s v="EDUARDO CORREIA E SILVA"/>
    <s v="ESPECIALISTA OPERACIONAL DE PI I"/>
    <s v="R$ 0,00"/>
    <n v="0"/>
    <n v="1941.18"/>
    <n v="1054.05"/>
    <m/>
    <e v="#N/A"/>
    <x v="0"/>
    <e v="#N/A"/>
    <e v="#N/A"/>
    <x v="0"/>
    <x v="0"/>
    <s v="ATIVO"/>
    <s v="12081"/>
    <n v="31001"/>
    <x v="1"/>
    <n v="2995.23"/>
    <n v="1497.615"/>
  </r>
  <r>
    <s v="TIO8E81"/>
    <x v="0"/>
    <x v="0"/>
    <n v="2025"/>
    <x v="0"/>
    <x v="0"/>
    <x v="0"/>
    <s v="CARLOS HENRIQUE ALBANO GASPODINI"/>
    <s v="TECNICO DE MANUTENCAO PI I"/>
    <s v="R$ 0,00"/>
    <n v="2656.8500000000004"/>
    <n v="3599.98"/>
    <n v="1970.99"/>
    <m/>
    <e v="#N/A"/>
    <x v="0"/>
    <e v="#N/A"/>
    <e v="#N/A"/>
    <x v="0"/>
    <x v="0"/>
    <s v="ATIVO"/>
    <s v="12081"/>
    <n v="31001"/>
    <x v="1"/>
    <n v="8227.82"/>
    <n v="2785.4850000000001"/>
  </r>
  <r>
    <s v="TJK7B95"/>
    <x v="0"/>
    <x v="0"/>
    <n v="2025"/>
    <x v="0"/>
    <x v="0"/>
    <x v="0"/>
    <s v="WESLLEY PEREIRA DOS SANTOS"/>
    <s v="TECNICO DE MANUTENCAO PI I"/>
    <s v="R$ 0,00"/>
    <n v="2863.05"/>
    <n v="3552.7799999999997"/>
    <n v="2614.31"/>
    <m/>
    <e v="#N/A"/>
    <x v="0"/>
    <e v="#N/A"/>
    <e v="#N/A"/>
    <x v="0"/>
    <x v="0"/>
    <s v="ATIVO"/>
    <s v="12081"/>
    <n v="31001"/>
    <x v="1"/>
    <n v="9030.14"/>
    <n v="3083.5450000000001"/>
  </r>
  <r>
    <s v="UAX3A46"/>
    <x v="0"/>
    <x v="0"/>
    <n v="2025"/>
    <x v="0"/>
    <x v="0"/>
    <x v="0"/>
    <s v="PAULO AFONSO PACHECO DA SILVA"/>
    <s v="TECNICO DE MANUTENCAO PI II"/>
    <s v="R$ 0,00"/>
    <n v="2257.06"/>
    <n v="3146.67"/>
    <n v="4307.0599999999995"/>
    <m/>
    <e v="#N/A"/>
    <x v="0"/>
    <e v="#N/A"/>
    <e v="#N/A"/>
    <x v="0"/>
    <x v="0"/>
    <s v="ATIVO"/>
    <s v="12081"/>
    <n v="31006"/>
    <x v="1"/>
    <n v="9710.7899999999991"/>
    <n v="3726.8649999999998"/>
  </r>
  <r>
    <s v="UAX4I23"/>
    <x v="0"/>
    <x v="0"/>
    <n v="2025"/>
    <x v="0"/>
    <x v="0"/>
    <x v="0"/>
    <s v="REGIS ADRIANO DE OLIVEIRA"/>
    <s v="TECNICO DE MANUTENCAO PI II"/>
    <s v="R$ 0,00"/>
    <n v="869.99"/>
    <n v="1991.83"/>
    <n v="1291.68"/>
    <m/>
    <e v="#N/A"/>
    <x v="0"/>
    <e v="#N/A"/>
    <e v="#N/A"/>
    <x v="0"/>
    <x v="0"/>
    <s v="ATIVO"/>
    <s v="12081"/>
    <n v="31001"/>
    <x v="1"/>
    <n v="4153.5"/>
    <n v="1641.7550000000001"/>
  </r>
  <r>
    <s v="TBX9B98"/>
    <x v="0"/>
    <x v="0"/>
    <n v="2025"/>
    <x v="0"/>
    <x v="0"/>
    <x v="0"/>
    <s v="ENIO SILVEIRA ROSSONI"/>
    <s v="TECNICO DE MANUTENCAO PI I"/>
    <s v="R$ 0,00"/>
    <n v="2774.8199999999997"/>
    <n v="3206.77"/>
    <n v="1728"/>
    <m/>
    <e v="#N/A"/>
    <x v="0"/>
    <e v="#N/A"/>
    <e v="#N/A"/>
    <x v="0"/>
    <x v="0"/>
    <s v="ATIVO"/>
    <s v="12081"/>
    <n v="31076"/>
    <x v="1"/>
    <n v="7709.59"/>
    <n v="2467.3850000000002"/>
  </r>
  <r>
    <s v="UAX1A83"/>
    <x v="0"/>
    <x v="0"/>
    <n v="2025"/>
    <x v="0"/>
    <x v="8"/>
    <x v="0"/>
    <s v="EDESON EDUARDO ESPINDOLA"/>
    <s v="ASSISTENTE TEC. DE MANUTENCAO DE PI III"/>
    <s v="R$ 0,00"/>
    <n v="1684.15"/>
    <n v="1886.03"/>
    <n v="820.95"/>
    <m/>
    <e v="#N/A"/>
    <x v="0"/>
    <e v="#N/A"/>
    <e v="#N/A"/>
    <x v="0"/>
    <x v="0"/>
    <s v="ATIVO"/>
    <s v="12081"/>
    <n v="34153"/>
    <x v="1"/>
    <n v="4391.13"/>
    <n v="1353.49"/>
  </r>
  <r>
    <s v="UAY7J76"/>
    <x v="17"/>
    <x v="2"/>
    <n v="2025"/>
    <x v="0"/>
    <x v="0"/>
    <x v="0"/>
    <s v="LEONARDO DE FIGUEIREDO"/>
    <s v="TECNICO DE MANUTENCAO PI I"/>
    <s v="R$ 0,00"/>
    <n v="1063.23"/>
    <n v="1654.92"/>
    <n v="819.98"/>
    <m/>
    <e v="#N/A"/>
    <x v="0"/>
    <e v="#N/A"/>
    <e v="#N/A"/>
    <x v="0"/>
    <x v="0"/>
    <s v="ATIVO"/>
    <s v="12081"/>
    <n v="31001"/>
    <x v="1"/>
    <n v="3538.13"/>
    <n v="1237.45"/>
  </r>
  <r>
    <s v="QSR0B66"/>
    <x v="0"/>
    <x v="0"/>
    <n v="2025"/>
    <x v="0"/>
    <x v="0"/>
    <x v="0"/>
    <s v="GILMAR OLIVEIRA DA ROSA JUNIOR"/>
    <s v="TECNICO DE MANUTENCAO PI II"/>
    <s v="R$ 0,00"/>
    <n v="1548.8799999999999"/>
    <n v="3720.8899999999994"/>
    <n v="1560.77"/>
    <m/>
    <e v="#N/A"/>
    <x v="0"/>
    <e v="#N/A"/>
    <e v="#N/A"/>
    <x v="0"/>
    <x v="0"/>
    <s v="ATIVO"/>
    <s v="12081"/>
    <n v="31001"/>
    <x v="1"/>
    <n v="6830.5399999999991"/>
    <n v="2640.83"/>
  </r>
  <r>
    <s v="TKM5B94"/>
    <x v="0"/>
    <x v="0"/>
    <n v="2025"/>
    <x v="0"/>
    <x v="8"/>
    <x v="0"/>
    <s v="JOSE LUCAS SCOTTI AMERICO"/>
    <s v="TECNICO DE MANUTENCAO PI II"/>
    <s v="R$ 0,00"/>
    <n v="2336.65"/>
    <n v="2329.8100000000004"/>
    <n v="1469.46"/>
    <m/>
    <e v="#N/A"/>
    <x v="0"/>
    <e v="#N/A"/>
    <e v="#N/A"/>
    <x v="0"/>
    <x v="0"/>
    <s v="ATIVO"/>
    <s v="12081"/>
    <n v="34076"/>
    <x v="1"/>
    <n v="6135.920000000001"/>
    <n v="1899.6350000000002"/>
  </r>
  <r>
    <s v="UAX1A61"/>
    <x v="0"/>
    <x v="0"/>
    <n v="2025"/>
    <x v="0"/>
    <x v="0"/>
    <x v="0"/>
    <s v="MANITO OLLERMANN BERWALDT"/>
    <s v="ESPECIALISTA OPERACIONAL DE PI I"/>
    <s v="R$ 0,00"/>
    <n v="1404.7800000000002"/>
    <n v="1396.5800000000002"/>
    <n v="0"/>
    <m/>
    <e v="#N/A"/>
    <x v="0"/>
    <e v="#N/A"/>
    <e v="#N/A"/>
    <x v="0"/>
    <x v="0"/>
    <s v="ATIVO"/>
    <s v="12081"/>
    <n v="31001"/>
    <x v="1"/>
    <n v="2801.3600000000006"/>
    <n v="698.29000000000008"/>
  </r>
  <r>
    <s v="UAX3C25"/>
    <x v="0"/>
    <x v="0"/>
    <n v="2025"/>
    <x v="0"/>
    <x v="0"/>
    <x v="0"/>
    <s v="MANUTENCAO PLANTA INTERNA TIM PORTO ALEGRE"/>
    <s v="PARCEIRO"/>
    <s v="R$ 0,00"/>
    <n v="1972.58"/>
    <n v="3555.6300000000006"/>
    <n v="1440"/>
    <m/>
    <e v="#N/A"/>
    <x v="0"/>
    <e v="#N/A"/>
    <e v="#N/A"/>
    <x v="0"/>
    <x v="0"/>
    <s v="ATIVO"/>
    <s v="12081"/>
    <n v="31001"/>
    <x v="1"/>
    <n v="6968.2100000000009"/>
    <n v="2497.8150000000005"/>
  </r>
  <r>
    <s v="TXG8I72"/>
    <x v="4"/>
    <x v="0"/>
    <n v="2025"/>
    <x v="0"/>
    <x v="0"/>
    <x v="0"/>
    <s v="EDUARDO SILVA DOS SANTOS"/>
    <s v="ENCARREGADO DE ALMOXARIFADO"/>
    <s v="R$ 0,00"/>
    <n v="1110.3699999999999"/>
    <n v="1426.98"/>
    <n v="568.04999999999995"/>
    <m/>
    <e v="#N/A"/>
    <x v="0"/>
    <e v="#N/A"/>
    <e v="#N/A"/>
    <x v="0"/>
    <x v="0"/>
    <s v="ATIVO"/>
    <s v="99568"/>
    <n v="31001"/>
    <x v="3"/>
    <n v="3105.3999999999996"/>
    <n v="997.51499999999999"/>
  </r>
  <r>
    <s v="UAX2A70"/>
    <x v="0"/>
    <x v="0"/>
    <n v="2025"/>
    <x v="0"/>
    <x v="8"/>
    <x v="0"/>
    <s v="ABILIO PRADO DOS SANTOS"/>
    <s v="TECNICO DE MANUTENCAO PI I"/>
    <s v="R$ 0,00"/>
    <n v="1664.95"/>
    <n v="2140.08"/>
    <n v="884.23"/>
    <m/>
    <e v="#N/A"/>
    <x v="0"/>
    <e v="#N/A"/>
    <e v="#N/A"/>
    <x v="0"/>
    <x v="0"/>
    <s v="ATIVO"/>
    <s v="12081"/>
    <n v="34001"/>
    <x v="1"/>
    <n v="4689.26"/>
    <n v="1512.155"/>
  </r>
  <r>
    <s v="UAS4B05"/>
    <x v="0"/>
    <x v="0"/>
    <n v="2025"/>
    <x v="0"/>
    <x v="8"/>
    <x v="0"/>
    <s v="NATHA DE SOUZA DOS SANTOS"/>
    <s v="TECNICO DE MANUTENCAO PI I"/>
    <s v="R$ 0,00"/>
    <n v="1451.81"/>
    <n v="2274.7800000000002"/>
    <n v="1178.19"/>
    <m/>
    <e v="#N/A"/>
    <x v="0"/>
    <e v="#N/A"/>
    <e v="#N/A"/>
    <x v="0"/>
    <x v="0"/>
    <s v="ATIVO"/>
    <s v="12081"/>
    <n v="34089"/>
    <x v="1"/>
    <n v="4904.7800000000007"/>
    <n v="1726.4850000000001"/>
  </r>
  <r>
    <s v="TKK8C33"/>
    <x v="0"/>
    <x v="0"/>
    <n v="2025"/>
    <x v="0"/>
    <x v="8"/>
    <x v="0"/>
    <s v="TIAGO RODRIGUES"/>
    <s v="TECNICO DE MANUTENCAO PI I"/>
    <s v="R$ 0,00"/>
    <n v="1921.9800000000002"/>
    <n v="3556.9200000000005"/>
    <n v="1665.0899999999997"/>
    <m/>
    <e v="#N/A"/>
    <x v="0"/>
    <e v="#N/A"/>
    <e v="#N/A"/>
    <x v="0"/>
    <x v="0"/>
    <s v="ATIVO"/>
    <s v="12081"/>
    <n v="34089"/>
    <x v="1"/>
    <n v="7143.99"/>
    <n v="2611.0050000000001"/>
  </r>
  <r>
    <s v="UAS3E30"/>
    <x v="0"/>
    <x v="0"/>
    <n v="2025"/>
    <x v="0"/>
    <x v="1"/>
    <x v="0"/>
    <s v="MAYKON FELIPE GARCIA MASS"/>
    <s v="ESPECIALISTA OPERACIONAL DE PI II"/>
    <s v="R$ 0,00"/>
    <n v="3880.0399999999995"/>
    <n v="3414.9500000000003"/>
    <n v="1974.6200000000001"/>
    <m/>
    <e v="#N/A"/>
    <x v="0"/>
    <e v="#N/A"/>
    <e v="#N/A"/>
    <x v="0"/>
    <x v="0"/>
    <s v="ATIVO"/>
    <s v="12081"/>
    <n v="26196"/>
    <x v="1"/>
    <n v="9269.61"/>
    <n v="2694.7850000000003"/>
  </r>
  <r>
    <s v="QKM7169"/>
    <x v="23"/>
    <x v="2"/>
    <n v="2019"/>
    <x v="2"/>
    <x v="3"/>
    <x v="2"/>
    <s v="SHAYMON PHENYK S TITO DE OLIVEIRA ARAUJO"/>
    <s v="SUPERVISOR DE FTTX"/>
    <s v="R$ 900,00"/>
    <n v="920"/>
    <n v="1150"/>
    <n v="460"/>
    <m/>
    <e v="#N/A"/>
    <x v="0"/>
    <e v="#N/A"/>
    <e v="#N/A"/>
    <x v="0"/>
    <x v="0"/>
    <s v="ATIVO"/>
    <s v="11015"/>
    <n v="37133"/>
    <x v="2"/>
    <n v="2530"/>
    <n v="805"/>
  </r>
  <r>
    <s v="TWY7A11"/>
    <x v="5"/>
    <x v="2"/>
    <n v="2025"/>
    <x v="0"/>
    <x v="0"/>
    <x v="0"/>
    <s v="JULIANO SEVERO DE OLIVEIRA"/>
    <s v="TECNICO DE MANUTENCAO PI II"/>
    <s v="R$ 0,00"/>
    <n v="2415.25"/>
    <n v="1169.19"/>
    <n v="1250.3599999999999"/>
    <m/>
    <e v="#N/A"/>
    <x v="0"/>
    <e v="#N/A"/>
    <e v="#N/A"/>
    <x v="0"/>
    <x v="0"/>
    <s v="ATIVO"/>
    <s v="12081"/>
    <n v="31001"/>
    <x v="1"/>
    <n v="4834.8"/>
    <n v="1209.7750000000001"/>
  </r>
  <r>
    <s v="TXN8G92"/>
    <x v="5"/>
    <x v="2"/>
    <n v="2026"/>
    <x v="0"/>
    <x v="11"/>
    <x v="2"/>
    <s v="JHOINER GREGORIO GONZALEZ NARVAEZ"/>
    <s v="INSTALADOR E REPARADOR DE FO"/>
    <s v="R$ 0,00"/>
    <n v="1629.93"/>
    <n v="1688.5900000000001"/>
    <n v="819.99"/>
    <m/>
    <e v="#N/A"/>
    <x v="0"/>
    <e v="#N/A"/>
    <e v="#N/A"/>
    <x v="0"/>
    <x v="0"/>
    <s v="ATIVO"/>
    <s v="12011"/>
    <n v="14001"/>
    <x v="4"/>
    <n v="4138.51"/>
    <n v="1254.29"/>
  </r>
  <r>
    <s v="TDY1B81"/>
    <x v="4"/>
    <x v="0"/>
    <n v="2025"/>
    <x v="0"/>
    <x v="8"/>
    <x v="0"/>
    <s v="DIEIMISON RIBEIRO DA SILVA"/>
    <s v="ENCARREGADO DE ALMOXARIFADO"/>
    <s v="R$ 0,00"/>
    <n v="1849.49"/>
    <n v="200"/>
    <n v="0"/>
    <m/>
    <e v="#N/A"/>
    <x v="0"/>
    <e v="#N/A"/>
    <e v="#N/A"/>
    <x v="0"/>
    <x v="0"/>
    <s v="ATIVO"/>
    <s v="99568"/>
    <n v="34089"/>
    <x v="3"/>
    <n v="2049.4899999999998"/>
    <n v="100"/>
  </r>
  <r>
    <s v="QPK7A87"/>
    <x v="3"/>
    <x v="2"/>
    <n v="2018"/>
    <x v="2"/>
    <x v="2"/>
    <x v="1"/>
    <s v="DANIEL VICENTE FERREIRA"/>
    <s v="COORDENADOR DE LOGISTICA"/>
    <s v="R$ 2.000,00"/>
    <n v="947.25"/>
    <n v="1545.29"/>
    <n v="403.11"/>
    <m/>
    <e v="#N/A"/>
    <x v="0"/>
    <e v="#N/A"/>
    <e v="#N/A"/>
    <x v="0"/>
    <x v="0"/>
    <s v="ATIVO"/>
    <s v="99568"/>
    <n v="35001"/>
    <x v="3"/>
    <n v="2895.65"/>
    <n v="974.2"/>
  </r>
  <r>
    <s v="TYC1J99"/>
    <x v="17"/>
    <x v="2"/>
    <n v="2025"/>
    <x v="1"/>
    <x v="0"/>
    <x v="0"/>
    <s v="RODRIGO FERRAZ THOMAZ"/>
    <s v="TECNICO DE MANUTENCAO PI I"/>
    <s v="R$ 0,01"/>
    <n v="2516.9"/>
    <n v="2324.7200000000003"/>
    <n v="976.36999999999989"/>
    <m/>
    <e v="#N/A"/>
    <x v="0"/>
    <e v="#N/A"/>
    <e v="#N/A"/>
    <x v="0"/>
    <x v="0"/>
    <s v="ATIVO"/>
    <s v="12081"/>
    <n v="31271"/>
    <x v="1"/>
    <n v="5817.9900000000007"/>
    <n v="1650.5450000000001"/>
  </r>
  <r>
    <s v="TXN8G23"/>
    <x v="5"/>
    <x v="2"/>
    <n v="2026"/>
    <x v="0"/>
    <x v="11"/>
    <x v="2"/>
    <s v="JEFERSON DE OLIVEIRA SILVA"/>
    <s v="INSTALADOR E REPARADOR DE FO"/>
    <s v="R$ 0,00"/>
    <n v="1649.97"/>
    <n v="1977.48"/>
    <n v="797.78"/>
    <m/>
    <e v="#N/A"/>
    <x v="0"/>
    <e v="#N/A"/>
    <e v="#N/A"/>
    <x v="0"/>
    <x v="0"/>
    <s v="ATIVO"/>
    <s v="11011"/>
    <n v="14001"/>
    <x v="2"/>
    <n v="4425.2299999999996"/>
    <n v="1387.63"/>
  </r>
  <r>
    <s v="TXN8G91"/>
    <x v="5"/>
    <x v="2"/>
    <n v="2025"/>
    <x v="0"/>
    <x v="11"/>
    <x v="2"/>
    <s v="FRANCISCO NASCIMENTO MENDONCA"/>
    <s v="INSTALADOR E REPARADOR DE FO"/>
    <s v="R$ 0,00"/>
    <n v="1258.54"/>
    <n v="1337.68"/>
    <n v="819.90000000000009"/>
    <m/>
    <e v="#N/A"/>
    <x v="0"/>
    <e v="#N/A"/>
    <e v="#N/A"/>
    <x v="0"/>
    <x v="0"/>
    <s v="ATIVO"/>
    <s v="11011"/>
    <n v="14001"/>
    <x v="2"/>
    <n v="3416.1200000000003"/>
    <n v="1078.79"/>
  </r>
  <r>
    <s v="PSQ8A63"/>
    <x v="34"/>
    <x v="2"/>
    <n v="2016"/>
    <x v="2"/>
    <x v="13"/>
    <x v="2"/>
    <s v="CASA CLIENTE VIVO SAO LUIS"/>
    <s v="PARCEIRO"/>
    <s v="R$ 900,00"/>
    <n v="310"/>
    <n v="816.95"/>
    <n v="150.12"/>
    <m/>
    <e v="#N/A"/>
    <x v="0"/>
    <e v="#N/A"/>
    <e v="#N/A"/>
    <x v="0"/>
    <x v="0"/>
    <s v="MANUTENÇÃO"/>
    <s v="11011"/>
    <n v="20001"/>
    <x v="2"/>
    <n v="1277.0700000000002"/>
    <n v="483.53500000000003"/>
  </r>
  <r>
    <s v="UIW1A48"/>
    <x v="35"/>
    <x v="4"/>
    <n v="2025"/>
    <x v="2"/>
    <x v="10"/>
    <x v="3"/>
    <s v="MARCOS VICTOR COSTA VIEIRA"/>
    <s v="INSTALADOR E REPARADOR DE FO"/>
    <s v="R$ 1.500,00"/>
    <n v="1243"/>
    <n v="1173"/>
    <n v="0"/>
    <m/>
    <e v="#N/A"/>
    <x v="0"/>
    <e v="#N/A"/>
    <e v="#N/A"/>
    <x v="0"/>
    <x v="0"/>
    <s v="ATIVO"/>
    <s v="11011"/>
    <n v="17001"/>
    <x v="2"/>
    <n v="2416"/>
    <n v="586.5"/>
  </r>
  <r>
    <s v="TEG1B58"/>
    <x v="5"/>
    <x v="2"/>
    <n v="2025"/>
    <x v="4"/>
    <x v="0"/>
    <x v="0"/>
    <s v="DIEVERSON DA CONCEICAO DE OLIVEIRA"/>
    <s v="SUPERVISOR DE IMPLANTACAO II"/>
    <s v="R$ 0,00"/>
    <n v="1918.75"/>
    <n v="1250.25"/>
    <n v="569.5"/>
    <m/>
    <e v="#N/A"/>
    <x v="0"/>
    <e v="#N/A"/>
    <e v="#N/A"/>
    <x v="0"/>
    <x v="0"/>
    <s v="ATIVO"/>
    <s v="11035"/>
    <n v="31001"/>
    <x v="2"/>
    <n v="3738.5"/>
    <n v="909.875"/>
  </r>
  <r>
    <s v="TBS3I78"/>
    <x v="4"/>
    <x v="0"/>
    <n v="2025"/>
    <x v="0"/>
    <x v="14"/>
    <x v="2"/>
    <s v="FRANCO MAIK DA CONCEICAO LIMA"/>
    <s v="ALMOXARIFE II"/>
    <s v="R$ 3.971,99"/>
    <n v="2339.0299999999997"/>
    <n v="2583.4900000000002"/>
    <n v="3152.1899999999996"/>
    <m/>
    <e v="#N/A"/>
    <x v="0"/>
    <e v="#N/A"/>
    <e v="#N/A"/>
    <x v="0"/>
    <x v="0"/>
    <s v="ATIVO"/>
    <s v="99568"/>
    <n v="24001"/>
    <x v="3"/>
    <n v="8074.71"/>
    <n v="2867.84"/>
  </r>
  <r>
    <s v="RMO3H41"/>
    <x v="5"/>
    <x v="2"/>
    <n v="2021"/>
    <x v="2"/>
    <x v="10"/>
    <x v="3"/>
    <s v="RODRIGO JARDIM PINTO RAMOS"/>
    <s v="COORDENADOR DE OBRAS"/>
    <s v="R$ 2.000,00"/>
    <n v="1000"/>
    <n v="1383"/>
    <n v="857.04"/>
    <m/>
    <s v="04/01/2030"/>
    <x v="1"/>
    <n v="2000"/>
    <b v="0"/>
    <x v="1"/>
    <x v="1"/>
    <s v="ATIVO"/>
    <s v="11015"/>
    <n v="17001"/>
    <x v="2"/>
    <n v="3240.04"/>
    <n v="1120.02"/>
  </r>
  <r>
    <s v="TGI4J19"/>
    <x v="36"/>
    <x v="4"/>
    <n v="2025"/>
    <x v="2"/>
    <x v="6"/>
    <x v="3"/>
    <s v="PAULO RICARDO WAETGE BELOTTI"/>
    <s v="GERENTE"/>
    <s v="R$ 2.000,00"/>
    <n v="1059.6699999999998"/>
    <n v="1678.79"/>
    <n v="484.24"/>
    <m/>
    <s v="01/01/2027"/>
    <x v="1"/>
    <n v="2000"/>
    <b v="0"/>
    <x v="1"/>
    <x v="2"/>
    <s v="ATIVO"/>
    <s v="12081"/>
    <n v="19019"/>
    <x v="1"/>
    <n v="3222.7"/>
    <n v="1081.5149999999999"/>
  </r>
  <r>
    <s v="TXO1G67"/>
    <x v="5"/>
    <x v="2"/>
    <n v="2024"/>
    <x v="0"/>
    <x v="11"/>
    <x v="2"/>
    <s v="IVO DE MORAIS CERDEIRA"/>
    <s v="INSTALADOR E REPARADOR DE FO"/>
    <s v="R$ 0,00"/>
    <n v="1437.51"/>
    <n v="1429.1"/>
    <n v="790"/>
    <m/>
    <e v="#N/A"/>
    <x v="0"/>
    <e v="#N/A"/>
    <e v="#N/A"/>
    <x v="0"/>
    <x v="0"/>
    <s v="ATIVO"/>
    <s v="12011"/>
    <n v="14001"/>
    <x v="4"/>
    <n v="3656.6099999999997"/>
    <n v="1109.55"/>
  </r>
  <r>
    <s v="TXN8G79"/>
    <x v="5"/>
    <x v="2"/>
    <n v="2024"/>
    <x v="0"/>
    <x v="11"/>
    <x v="2"/>
    <s v="CARLOS JORGE FERREIRA DA SILVA"/>
    <s v="INSTALADOR E REPARADOR DE FO"/>
    <s v="R$ 0,00"/>
    <n v="1531.95"/>
    <n v="688.56"/>
    <n v="769.01"/>
    <m/>
    <e v="#N/A"/>
    <x v="0"/>
    <e v="#N/A"/>
    <e v="#N/A"/>
    <x v="0"/>
    <x v="0"/>
    <s v="ATIVO"/>
    <s v="11011"/>
    <n v="14001"/>
    <x v="2"/>
    <n v="2989.5200000000004"/>
    <n v="728.78499999999997"/>
  </r>
  <r>
    <s v="TXN8G18"/>
    <x v="5"/>
    <x v="2"/>
    <n v="2024"/>
    <x v="0"/>
    <x v="11"/>
    <x v="2"/>
    <s v="MARCIO JOSE MOURA DE JESUS"/>
    <s v="INSTALADOR E REPARADOR DE FO"/>
    <s v="R$ 0,00"/>
    <n v="1379.94"/>
    <n v="1689.98"/>
    <n v="810"/>
    <m/>
    <e v="#N/A"/>
    <x v="0"/>
    <e v="#N/A"/>
    <e v="#N/A"/>
    <x v="0"/>
    <x v="0"/>
    <s v="ATIVO"/>
    <s v="11011"/>
    <n v="14001"/>
    <x v="2"/>
    <n v="3879.92"/>
    <n v="1249.99"/>
  </r>
  <r>
    <s v="TXN8G76"/>
    <x v="5"/>
    <x v="2"/>
    <n v="2024"/>
    <x v="0"/>
    <x v="11"/>
    <x v="2"/>
    <s v="KLEIDSON ANTONIO VASQUES DE OLIVEIRA"/>
    <s v="INSTALADOR E REPARADOR DE FO"/>
    <s v="R$ 0,00"/>
    <n v="1610"/>
    <n v="1789.97"/>
    <n v="897.93999999999994"/>
    <m/>
    <e v="#N/A"/>
    <x v="0"/>
    <e v="#N/A"/>
    <e v="#N/A"/>
    <x v="0"/>
    <x v="0"/>
    <s v="ATIVO"/>
    <s v="11011"/>
    <n v="14001"/>
    <x v="2"/>
    <n v="4297.91"/>
    <n v="1343.9549999999999"/>
  </r>
  <r>
    <s v="TXN8G24"/>
    <x v="5"/>
    <x v="2"/>
    <n v="2025"/>
    <x v="0"/>
    <x v="11"/>
    <x v="2"/>
    <s v="KRHISTOPHER THALLES PEREIRA XAVIER"/>
    <s v="INSTALADOR E REPARADOR DE FO"/>
    <s v="R$ 0,00"/>
    <n v="1469.75"/>
    <n v="1699.92"/>
    <n v="759.99"/>
    <m/>
    <e v="#N/A"/>
    <x v="0"/>
    <e v="#N/A"/>
    <e v="#N/A"/>
    <x v="0"/>
    <x v="0"/>
    <s v="ATIVO"/>
    <s v="11011"/>
    <n v="14001"/>
    <x v="2"/>
    <n v="3929.66"/>
    <n v="1229.9549999999999"/>
  </r>
  <r>
    <s v="TXN8G83"/>
    <x v="5"/>
    <x v="2"/>
    <n v="2025"/>
    <x v="0"/>
    <x v="11"/>
    <x v="2"/>
    <s v="LUCIANO NAHAMIAS LINHARES"/>
    <s v="INSTALADOR E REPARADOR DE FO"/>
    <s v="R$ 0,00"/>
    <n v="1299.95"/>
    <n v="1462.55"/>
    <n v="819.91"/>
    <m/>
    <e v="#N/A"/>
    <x v="0"/>
    <e v="#N/A"/>
    <e v="#N/A"/>
    <x v="0"/>
    <x v="0"/>
    <s v="ATIVO"/>
    <s v="14011"/>
    <n v="14001"/>
    <x v="6"/>
    <n v="3582.41"/>
    <n v="1141.23"/>
  </r>
  <r>
    <s v="TXN8G19"/>
    <x v="5"/>
    <x v="2"/>
    <n v="2025"/>
    <x v="0"/>
    <x v="11"/>
    <x v="2"/>
    <s v="LEANDRO OLIVEIRA DA COSTA"/>
    <s v="INSTALADOR E REPARADOR DE FO"/>
    <s v="R$ 0,00"/>
    <n v="1280"/>
    <n v="1429.2"/>
    <n v="498.78999999999996"/>
    <m/>
    <e v="#N/A"/>
    <x v="0"/>
    <e v="#N/A"/>
    <e v="#N/A"/>
    <x v="0"/>
    <x v="0"/>
    <s v="ATIVO"/>
    <s v="11011"/>
    <n v="14001"/>
    <x v="2"/>
    <n v="3207.99"/>
    <n v="963.995"/>
  </r>
  <r>
    <s v="TXN8G82"/>
    <x v="5"/>
    <x v="2"/>
    <n v="2025"/>
    <x v="0"/>
    <x v="11"/>
    <x v="2"/>
    <s v="RAIMUNDO LOPES MAGALHAES"/>
    <s v="INSTALADOR E REPARADOR DE FO"/>
    <s v="R$ 0,00"/>
    <n v="1600.88"/>
    <n v="2049.66"/>
    <n v="919.86"/>
    <m/>
    <e v="#N/A"/>
    <x v="0"/>
    <e v="#N/A"/>
    <e v="#N/A"/>
    <x v="0"/>
    <x v="0"/>
    <s v="ATIVO"/>
    <s v="11011"/>
    <n v="14001"/>
    <x v="2"/>
    <n v="4570.3999999999996"/>
    <n v="1484.76"/>
  </r>
  <r>
    <s v="TXN8G87"/>
    <x v="5"/>
    <x v="2"/>
    <n v="2025"/>
    <x v="0"/>
    <x v="11"/>
    <x v="2"/>
    <s v="FELIPE GOMES LIRA"/>
    <s v="INSTALADOR E REPARADOR DE FO"/>
    <s v="R$ 0,00"/>
    <n v="1362.77"/>
    <n v="1670.04"/>
    <n v="694.02"/>
    <m/>
    <e v="#N/A"/>
    <x v="0"/>
    <e v="#N/A"/>
    <e v="#N/A"/>
    <x v="0"/>
    <x v="0"/>
    <s v="ATIVO"/>
    <s v="14011"/>
    <n v="14001"/>
    <x v="6"/>
    <n v="3726.83"/>
    <n v="1182.03"/>
  </r>
  <r>
    <s v="TXN8G89"/>
    <x v="5"/>
    <x v="2"/>
    <n v="2025"/>
    <x v="0"/>
    <x v="11"/>
    <x v="2"/>
    <s v="ALCIVAN DE ARAUJO MOTA"/>
    <s v="INSTALADOR E REPARADOR DE FO"/>
    <s v="R$ 0,00"/>
    <n v="1319.97"/>
    <n v="1489.8999999999999"/>
    <n v="599.99"/>
    <m/>
    <e v="#N/A"/>
    <x v="0"/>
    <e v="#N/A"/>
    <e v="#N/A"/>
    <x v="0"/>
    <x v="0"/>
    <s v="ATIVO"/>
    <s v="11011"/>
    <n v="14001"/>
    <x v="2"/>
    <n v="3409.8599999999997"/>
    <n v="1044.9449999999999"/>
  </r>
  <r>
    <s v="TXO1G74"/>
    <x v="5"/>
    <x v="2"/>
    <n v="2025"/>
    <x v="0"/>
    <x v="11"/>
    <x v="2"/>
    <s v="PAULO ANTONIO CAVALCANTE DA SILVA"/>
    <s v="INSTALADOR E REPARADOR DE FO"/>
    <s v="R$ 0,00"/>
    <n v="1559.72"/>
    <n v="1870.09"/>
    <n v="870"/>
    <m/>
    <e v="#N/A"/>
    <x v="0"/>
    <e v="#N/A"/>
    <e v="#N/A"/>
    <x v="0"/>
    <x v="0"/>
    <s v="ATIVO"/>
    <s v="11011"/>
    <n v="14001"/>
    <x v="2"/>
    <n v="4299.8099999999995"/>
    <n v="1370.0450000000001"/>
  </r>
  <r>
    <s v="TXO1G68"/>
    <x v="5"/>
    <x v="2"/>
    <n v="2023"/>
    <x v="0"/>
    <x v="11"/>
    <x v="2"/>
    <s v="GABRIEL ALBUQUERQUE CORDEIRO"/>
    <s v="INSTALADOR E REPARADOR DE FO"/>
    <s v="R$ 0,00"/>
    <n v="1685.22"/>
    <n v="1822.97"/>
    <n v="829.99"/>
    <m/>
    <e v="#N/A"/>
    <x v="0"/>
    <e v="#N/A"/>
    <e v="#N/A"/>
    <x v="0"/>
    <x v="0"/>
    <s v="ATIVO"/>
    <s v="11011"/>
    <n v="14001"/>
    <x v="2"/>
    <n v="4338.18"/>
    <n v="1326.48"/>
  </r>
  <r>
    <s v="TXN8G94"/>
    <x v="5"/>
    <x v="2"/>
    <n v="2023"/>
    <x v="0"/>
    <x v="11"/>
    <x v="2"/>
    <s v="-"/>
    <s v="-"/>
    <s v="R$ 0,00"/>
    <n v="1549.98"/>
    <n v="1519.97"/>
    <n v="360"/>
    <m/>
    <e v="#N/A"/>
    <x v="0"/>
    <e v="#N/A"/>
    <e v="#N/A"/>
    <x v="0"/>
    <x v="0"/>
    <s v="PATIO"/>
    <s v=""/>
    <n v="0"/>
    <x v="0"/>
    <n v="3429.95"/>
    <n v="939.98500000000001"/>
  </r>
  <r>
    <s v="TXN8G17"/>
    <x v="5"/>
    <x v="2"/>
    <n v="2024"/>
    <x v="0"/>
    <x v="11"/>
    <x v="2"/>
    <s v="WALTER MARIO AUZIER SANTOS"/>
    <s v="INSTALADOR E REPARADOR DE FO"/>
    <s v="R$ 0,00"/>
    <n v="0"/>
    <n v="0"/>
    <n v="215.13"/>
    <m/>
    <e v="#N/A"/>
    <x v="0"/>
    <e v="#N/A"/>
    <e v="#N/A"/>
    <x v="0"/>
    <x v="0"/>
    <s v="ATIVO"/>
    <s v="11011"/>
    <n v="14001"/>
    <x v="2"/>
    <n v="215.13"/>
    <n v="107.565"/>
  </r>
  <r>
    <s v="TXN8G20"/>
    <x v="5"/>
    <x v="2"/>
    <n v="2023"/>
    <x v="0"/>
    <x v="11"/>
    <x v="2"/>
    <s v="EMANUEL JUNIOR GOMES DE FREITAS"/>
    <s v="INSTALADOR E REPARADOR DE FO"/>
    <s v="R$ 0,00"/>
    <n v="1552.9499999999998"/>
    <n v="1734.76"/>
    <n v="379.98"/>
    <m/>
    <e v="#N/A"/>
    <x v="0"/>
    <e v="#N/A"/>
    <e v="#N/A"/>
    <x v="0"/>
    <x v="0"/>
    <s v="ATIVO"/>
    <s v="11011"/>
    <n v="14001"/>
    <x v="2"/>
    <n v="3667.69"/>
    <n v="1057.3699999999999"/>
  </r>
  <r>
    <s v="TXN8G85"/>
    <x v="5"/>
    <x v="2"/>
    <n v="2023"/>
    <x v="0"/>
    <x v="11"/>
    <x v="2"/>
    <s v="ALEXANDRE NOGUEIRA NASCIMENTO"/>
    <s v="INSTALADOR E REPARADOR DE FO"/>
    <s v="R$ 0,00"/>
    <n v="1011.66"/>
    <n v="1266.3799999999999"/>
    <n v="529.91"/>
    <m/>
    <e v="#N/A"/>
    <x v="0"/>
    <e v="#N/A"/>
    <e v="#N/A"/>
    <x v="0"/>
    <x v="0"/>
    <s v="ATIVO"/>
    <s v="11011"/>
    <n v="14001"/>
    <x v="2"/>
    <n v="2807.95"/>
    <n v="898.14499999999998"/>
  </r>
  <r>
    <s v="TXN8G93"/>
    <x v="5"/>
    <x v="2"/>
    <n v="2023"/>
    <x v="0"/>
    <x v="11"/>
    <x v="2"/>
    <s v="ARAMIS BATISTA NORONHA"/>
    <s v="INSTALADOR E REPARADOR DE FO"/>
    <s v="R$ 0,00"/>
    <n v="1359.81"/>
    <n v="1590.96"/>
    <n v="799.97"/>
    <m/>
    <e v="#N/A"/>
    <x v="0"/>
    <e v="#N/A"/>
    <e v="#N/A"/>
    <x v="0"/>
    <x v="0"/>
    <s v="ATIVO"/>
    <s v="11011"/>
    <n v="14001"/>
    <x v="2"/>
    <n v="3750.74"/>
    <n v="1195.4650000000001"/>
  </r>
  <r>
    <s v="TXN8G84"/>
    <x v="5"/>
    <x v="2"/>
    <n v="2023"/>
    <x v="0"/>
    <x v="11"/>
    <x v="2"/>
    <s v="JANDERSON DA SILVA PADILHA"/>
    <s v="INSTALADOR E REPARADOR DE FO"/>
    <s v="R$ 0,00"/>
    <n v="1579.4"/>
    <n v="1659.99"/>
    <n v="899.13"/>
    <m/>
    <e v="#N/A"/>
    <x v="0"/>
    <e v="#N/A"/>
    <e v="#N/A"/>
    <x v="0"/>
    <x v="0"/>
    <s v="ATIVO"/>
    <s v="11011"/>
    <n v="14001"/>
    <x v="2"/>
    <n v="4138.5200000000004"/>
    <n v="1279.56"/>
  </r>
  <r>
    <s v="TXN8G86"/>
    <x v="5"/>
    <x v="2"/>
    <n v="2023"/>
    <x v="0"/>
    <x v="11"/>
    <x v="2"/>
    <s v="MAYZEK GONCALVES DE ALENCAR"/>
    <s v="INSTALADOR E REPARADOR DE FO"/>
    <s v="R$ 0,00"/>
    <n v="1417.03"/>
    <n v="1657.98"/>
    <n v="629.91"/>
    <m/>
    <e v="#N/A"/>
    <x v="0"/>
    <e v="#N/A"/>
    <e v="#N/A"/>
    <x v="0"/>
    <x v="0"/>
    <s v="ATIVO"/>
    <s v="11011"/>
    <n v="14001"/>
    <x v="2"/>
    <n v="3704.92"/>
    <n v="1143.9449999999999"/>
  </r>
  <r>
    <s v="TXN8G96"/>
    <x v="5"/>
    <x v="2"/>
    <n v="2023"/>
    <x v="0"/>
    <x v="11"/>
    <x v="2"/>
    <s v="PEDRO PAULO PERES SIQUEIRA"/>
    <s v="SUPERVISOR DE OPERACAO"/>
    <s v="R$ 0,00"/>
    <n v="1408.37"/>
    <n v="1696.73"/>
    <n v="700"/>
    <m/>
    <e v="#N/A"/>
    <x v="0"/>
    <e v="#N/A"/>
    <e v="#N/A"/>
    <x v="0"/>
    <x v="0"/>
    <s v="ATIVO"/>
    <s v="11015"/>
    <n v="14001"/>
    <x v="2"/>
    <n v="3805.1"/>
    <n v="1198.365"/>
  </r>
  <r>
    <s v="TXN8G75"/>
    <x v="5"/>
    <x v="2"/>
    <n v="2023"/>
    <x v="0"/>
    <x v="11"/>
    <x v="2"/>
    <s v="GILVAN DE OLIVEIRA CARNEIRO"/>
    <s v="INSTALADOR E REPARADOR DE FO"/>
    <s v="R$ 0,00"/>
    <n v="906.11"/>
    <n v="1899.27"/>
    <n v="988.53"/>
    <m/>
    <e v="#N/A"/>
    <x v="0"/>
    <e v="#N/A"/>
    <e v="#N/A"/>
    <x v="0"/>
    <x v="0"/>
    <s v="ATIVO"/>
    <s v="11011"/>
    <n v="14001"/>
    <x v="2"/>
    <n v="3793.91"/>
    <n v="1443.9"/>
  </r>
  <r>
    <s v="TXN8G74"/>
    <x v="5"/>
    <x v="2"/>
    <n v="2023"/>
    <x v="0"/>
    <x v="11"/>
    <x v="2"/>
    <s v="JOSIMAR DE SENA OLIVEIRA"/>
    <s v="INSTALADOR E REPARADOR DE FO"/>
    <s v="R$ 0,00"/>
    <n v="1269.9199999999998"/>
    <n v="1770.5500000000002"/>
    <n v="810"/>
    <m/>
    <e v="#N/A"/>
    <x v="0"/>
    <e v="#N/A"/>
    <e v="#N/A"/>
    <x v="0"/>
    <x v="0"/>
    <s v="ATIVO"/>
    <s v="11011"/>
    <n v="14001"/>
    <x v="2"/>
    <n v="3850.4700000000003"/>
    <n v="1290.2750000000001"/>
  </r>
  <r>
    <s v="TXN8G21"/>
    <x v="5"/>
    <x v="2"/>
    <n v="2024"/>
    <x v="0"/>
    <x v="11"/>
    <x v="2"/>
    <s v="ADRIANO MARCIO SOUZA PEDROSO"/>
    <s v="INSTALADOR E REPARADOR DE FO"/>
    <s v="R$ 0,00"/>
    <n v="1292.8499999999999"/>
    <n v="1316.69"/>
    <n v="484.21000000000004"/>
    <m/>
    <e v="#N/A"/>
    <x v="0"/>
    <e v="#N/A"/>
    <e v="#N/A"/>
    <x v="0"/>
    <x v="0"/>
    <s v="ATIVO"/>
    <s v="11011"/>
    <n v="14001"/>
    <x v="2"/>
    <n v="3093.75"/>
    <n v="900.45"/>
  </r>
  <r>
    <s v="TXN8G77"/>
    <x v="5"/>
    <x v="2"/>
    <n v="2023"/>
    <x v="0"/>
    <x v="11"/>
    <x v="2"/>
    <s v="DANIEL DA SILVA E SILVA"/>
    <s v="INSTALADOR E REPARADOR DE FO"/>
    <s v="R$ 0,00"/>
    <n v="1287.22"/>
    <n v="1697.8799999999999"/>
    <n v="709.33"/>
    <m/>
    <e v="#N/A"/>
    <x v="0"/>
    <e v="#N/A"/>
    <e v="#N/A"/>
    <x v="0"/>
    <x v="0"/>
    <s v="ATIVO"/>
    <s v="11011"/>
    <n v="14001"/>
    <x v="2"/>
    <n v="3694.43"/>
    <n v="1203.605"/>
  </r>
  <r>
    <s v="TXN8G90"/>
    <x v="5"/>
    <x v="2"/>
    <n v="2023"/>
    <x v="0"/>
    <x v="11"/>
    <x v="2"/>
    <s v="ALDEMIR DE SOUZA MELO"/>
    <s v="INSTALADOR E REPARADOR DE FO"/>
    <s v="R$ 0,00"/>
    <n v="760"/>
    <n v="1050"/>
    <n v="600"/>
    <m/>
    <e v="#N/A"/>
    <x v="0"/>
    <e v="#N/A"/>
    <e v="#N/A"/>
    <x v="0"/>
    <x v="0"/>
    <s v="ATIVO"/>
    <s v="11011"/>
    <n v="14001"/>
    <x v="2"/>
    <n v="2410"/>
    <n v="825"/>
  </r>
  <r>
    <s v="TXN8G81"/>
    <x v="5"/>
    <x v="2"/>
    <n v="2025"/>
    <x v="0"/>
    <x v="11"/>
    <x v="2"/>
    <s v="CARLOS ALBERTO SANTOS DE SOUZA"/>
    <s v="INSTALADOR E REPARADOR DE FO"/>
    <s v="R$ 0,00"/>
    <n v="1528.6799999999998"/>
    <n v="1775.55"/>
    <n v="999.28"/>
    <m/>
    <e v="#N/A"/>
    <x v="0"/>
    <e v="#N/A"/>
    <e v="#N/A"/>
    <x v="0"/>
    <x v="0"/>
    <s v="ATIVO"/>
    <s v="19011"/>
    <n v="14001"/>
    <x v="7"/>
    <n v="4303.5099999999993"/>
    <n v="1387.415"/>
  </r>
  <r>
    <s v="TXN8G78"/>
    <x v="5"/>
    <x v="2"/>
    <n v="2026"/>
    <x v="0"/>
    <x v="11"/>
    <x v="2"/>
    <s v="WENDEL BATISTA PEREIRA"/>
    <s v="INSTALADOR E REPARADOR DE FO"/>
    <s v="R$ 0,00"/>
    <n v="1189.93"/>
    <n v="1637.99"/>
    <n v="580"/>
    <m/>
    <e v="#N/A"/>
    <x v="0"/>
    <e v="#N/A"/>
    <e v="#N/A"/>
    <x v="0"/>
    <x v="0"/>
    <s v="ATIVO"/>
    <s v="11011"/>
    <n v="14001"/>
    <x v="2"/>
    <n v="3407.92"/>
    <n v="1108.9949999999999"/>
  </r>
  <r>
    <s v="TXN8G80"/>
    <x v="5"/>
    <x v="2"/>
    <n v="2026"/>
    <x v="0"/>
    <x v="11"/>
    <x v="2"/>
    <s v="NELSON ABESS FARAH NETO"/>
    <s v="INSTALADOR E REPARADOR DE FO"/>
    <s v="R$ 0,00"/>
    <n v="1323.3899999999999"/>
    <n v="1698.3600000000001"/>
    <n v="700"/>
    <m/>
    <e v="#N/A"/>
    <x v="0"/>
    <e v="#N/A"/>
    <e v="#N/A"/>
    <x v="0"/>
    <x v="0"/>
    <s v="ATIVO"/>
    <s v="14011"/>
    <n v="14001"/>
    <x v="6"/>
    <n v="3721.75"/>
    <n v="1199.18"/>
  </r>
  <r>
    <s v="UEU6A35"/>
    <x v="36"/>
    <x v="4"/>
    <n v="2025"/>
    <x v="2"/>
    <x v="2"/>
    <x v="1"/>
    <s v="MARCIA APARECIDA MARZOLLA"/>
    <s v="GERENTE"/>
    <s v="R$ 2.000,00"/>
    <n v="236.02"/>
    <n v="996.78"/>
    <n v="254.33"/>
    <m/>
    <s v="01/01/2030"/>
    <x v="1"/>
    <n v="2000"/>
    <b v="0"/>
    <x v="1"/>
    <x v="1"/>
    <s v="ATIVO"/>
    <s v="99578"/>
    <n v="35001"/>
    <x v="3"/>
    <n v="1487.1299999999999"/>
    <n v="625.55499999999995"/>
  </r>
  <r>
    <s v="TEY8D65"/>
    <x v="5"/>
    <x v="2"/>
    <n v="2025"/>
    <x v="0"/>
    <x v="14"/>
    <x v="2"/>
    <s v="CASA CLIENTE VIVO ANANINDEUA"/>
    <s v="PARCEIRO"/>
    <s v="R$ 1.856,64"/>
    <n v="806.45"/>
    <n v="832.85"/>
    <n v="618.47"/>
    <m/>
    <e v="#N/A"/>
    <x v="0"/>
    <e v="#N/A"/>
    <e v="#N/A"/>
    <x v="0"/>
    <x v="0"/>
    <s v="MANUTENÇÃO"/>
    <s v="11011"/>
    <n v="24001"/>
    <x v="2"/>
    <n v="2257.7700000000004"/>
    <n v="725.66000000000008"/>
  </r>
  <r>
    <s v="UDT2B04"/>
    <x v="35"/>
    <x v="4"/>
    <n v="2025"/>
    <x v="2"/>
    <x v="2"/>
    <x v="1"/>
    <s v="MARCOS DE JESUS PEREIRA"/>
    <s v="COORDENADOR"/>
    <s v="R$ 0,00"/>
    <n v="1258"/>
    <n v="1363.97"/>
    <n v="502.8900000000001"/>
    <m/>
    <s v="01/01/2030"/>
    <x v="1"/>
    <n v="0"/>
    <b v="0"/>
    <x v="1"/>
    <x v="1"/>
    <s v="ATIVO"/>
    <s v="99678"/>
    <n v="35001"/>
    <x v="3"/>
    <n v="3124.8600000000006"/>
    <n v="933.43000000000006"/>
  </r>
  <r>
    <s v="QXJ0I47"/>
    <x v="13"/>
    <x v="2"/>
    <n v="2020"/>
    <x v="2"/>
    <x v="4"/>
    <x v="3"/>
    <s v="ADEILTON DE SOUZA NAZARETH"/>
    <s v="COORDENADOR"/>
    <s v="R$ 2.000,00"/>
    <n v="1040"/>
    <n v="800"/>
    <n v="266.01"/>
    <m/>
    <s v="01/01/2030"/>
    <x v="1"/>
    <n v="2000"/>
    <b v="0"/>
    <x v="1"/>
    <x v="1"/>
    <s v="ATIVO"/>
    <s v="11015"/>
    <n v="22020"/>
    <x v="2"/>
    <n v="2106.0100000000002"/>
    <n v="533.005"/>
  </r>
  <r>
    <s v="FCZ3H65"/>
    <x v="9"/>
    <x v="2"/>
    <n v="2023"/>
    <x v="2"/>
    <x v="4"/>
    <x v="3"/>
    <s v="ADRIANO GAMA DA SILVA"/>
    <s v="TECNICO DE FIBRA OPTICA I"/>
    <s v="R$ 1.390,98"/>
    <n v="1106"/>
    <n v="1225"/>
    <n v="485"/>
    <m/>
    <s v="01/01/2030"/>
    <x v="1"/>
    <n v="1390.98"/>
    <b v="0"/>
    <x v="1"/>
    <x v="1"/>
    <s v="ATIVO"/>
    <s v="11021"/>
    <n v="22020"/>
    <x v="2"/>
    <n v="2816"/>
    <n v="855"/>
  </r>
  <r>
    <s v="OMU5721"/>
    <x v="37"/>
    <x v="6"/>
    <n v="2013"/>
    <x v="2"/>
    <x v="6"/>
    <x v="3"/>
    <s v="-"/>
    <s v="-"/>
    <s v="R$ 0,00"/>
    <s v=""/>
    <s v=""/>
    <s v=""/>
    <m/>
    <s v="01/01/2030"/>
    <x v="1"/>
    <n v="0"/>
    <b v="0"/>
    <x v="1"/>
    <x v="1"/>
    <s v="ATIVO"/>
    <s v=""/>
    <n v="0"/>
    <x v="0"/>
    <n v="0"/>
    <s v="-"/>
  </r>
  <r>
    <s v="ECT6D91"/>
    <x v="29"/>
    <x v="2"/>
    <n v="2023"/>
    <x v="2"/>
    <x v="6"/>
    <x v="3"/>
    <s v="FERNANDO PERES GUIMARAES"/>
    <s v="INSTALADOR E REPARADOR DE FO"/>
    <s v="R$ 1.550,00"/>
    <n v="1440"/>
    <n v="1330"/>
    <n v="0"/>
    <m/>
    <s v="01/01/2030"/>
    <x v="1"/>
    <n v="1550"/>
    <b v="0"/>
    <x v="1"/>
    <x v="1"/>
    <s v="ATIVO"/>
    <s v="11011"/>
    <n v="19125"/>
    <x v="2"/>
    <n v="2770"/>
    <n v="665"/>
  </r>
  <r>
    <s v="QJR4738"/>
    <x v="37"/>
    <x v="6"/>
    <n v="2018"/>
    <x v="2"/>
    <x v="1"/>
    <x v="0"/>
    <s v="-"/>
    <s v="-"/>
    <s v="R$ 0,00"/>
    <s v=""/>
    <s v=""/>
    <s v=""/>
    <m/>
    <s v="01/01/2030"/>
    <x v="1"/>
    <n v="0"/>
    <b v="0"/>
    <x v="1"/>
    <x v="1"/>
    <s v="PATIO"/>
    <s v=""/>
    <n v="0"/>
    <x v="0"/>
    <n v="0"/>
    <s v="-"/>
  </r>
  <r>
    <s v="QJR4878"/>
    <x v="37"/>
    <x v="6"/>
    <n v="2018"/>
    <x v="2"/>
    <x v="1"/>
    <x v="0"/>
    <s v="-"/>
    <s v="-"/>
    <s v="R$ 0,00"/>
    <s v=""/>
    <s v=""/>
    <s v=""/>
    <m/>
    <s v="01/01/2030"/>
    <x v="1"/>
    <n v="0"/>
    <b v="0"/>
    <x v="1"/>
    <x v="1"/>
    <s v="PATIO"/>
    <s v=""/>
    <n v="0"/>
    <x v="0"/>
    <n v="0"/>
    <s v="-"/>
  </r>
  <r>
    <s v="GBK2I65"/>
    <x v="38"/>
    <x v="2"/>
    <n v="2021"/>
    <x v="2"/>
    <x v="6"/>
    <x v="3"/>
    <s v="WALACE JAMES FLORES DE LIMA"/>
    <s v="SUPERVISOR DE OPERACAO"/>
    <s v="R$ 2.000,00"/>
    <n v="2610"/>
    <n v="1810"/>
    <n v="1757.9499999999998"/>
    <m/>
    <s v="01/01/2030"/>
    <x v="1"/>
    <n v="2000"/>
    <b v="0"/>
    <x v="1"/>
    <x v="1"/>
    <s v="ATIVO"/>
    <s v="11015"/>
    <n v="19048"/>
    <x v="2"/>
    <n v="6177.95"/>
    <n v="1783.9749999999999"/>
  </r>
  <r>
    <s v="RFB7G98"/>
    <x v="23"/>
    <x v="2"/>
    <n v="2020"/>
    <x v="2"/>
    <x v="9"/>
    <x v="1"/>
    <s v="LUCAS TEIXEIRA CARDOSO"/>
    <s v="TECNICO DE FIBRA OPTICA I"/>
    <s v="R$ 850,00"/>
    <n v="1163"/>
    <n v="1296"/>
    <n v="906"/>
    <m/>
    <s v="01/01/2030"/>
    <x v="1"/>
    <n v="850"/>
    <b v="0"/>
    <x v="1"/>
    <x v="1"/>
    <s v="ATIVO"/>
    <s v="11011"/>
    <n v="23844"/>
    <x v="2"/>
    <n v="3365"/>
    <n v="1101"/>
  </r>
  <r>
    <s v="IZD4E01"/>
    <x v="24"/>
    <x v="2"/>
    <n v="2019"/>
    <x v="2"/>
    <x v="0"/>
    <x v="0"/>
    <s v="FRANCISCO ROGERIO DE LIMA"/>
    <s v="TECNICO DE MANUTENCAO PI I"/>
    <s v="R$ 949,21"/>
    <n v="1049.6399999999999"/>
    <n v="1567.44"/>
    <n v="1034.74"/>
    <m/>
    <s v="01/01/2030"/>
    <x v="1"/>
    <n v="449.21"/>
    <b v="0"/>
    <x v="1"/>
    <x v="1"/>
    <s v="ATIVO"/>
    <s v="12081"/>
    <n v="31001"/>
    <x v="1"/>
    <n v="3651.8199999999997"/>
    <n v="1301.0900000000001"/>
  </r>
  <r>
    <s v="IZE4A99"/>
    <x v="39"/>
    <x v="2"/>
    <n v="2018"/>
    <x v="2"/>
    <x v="0"/>
    <x v="0"/>
    <s v="ALEIXO BRENOL BETIEMP"/>
    <s v="SUPERVISOR DE OPERACAO DE PI II"/>
    <s v="R$ 1.005,05"/>
    <n v="575.23"/>
    <n v="269.08"/>
    <n v="290"/>
    <m/>
    <s v="01/01/2030"/>
    <x v="1"/>
    <n v="1005.05"/>
    <b v="0"/>
    <x v="1"/>
    <x v="1"/>
    <s v="ATIVO"/>
    <s v="12085"/>
    <n v="31292"/>
    <x v="1"/>
    <n v="1134.31"/>
    <n v="279.53999999999996"/>
  </r>
  <r>
    <s v="LRZ3F60"/>
    <x v="23"/>
    <x v="2"/>
    <n v="2011"/>
    <x v="2"/>
    <x v="12"/>
    <x v="1"/>
    <s v="ANDRE PIONTI ALVES"/>
    <s v="SUPERVISOR DE OPERACAO"/>
    <s v="R$ 850,00"/>
    <n v="1449.4"/>
    <n v="1498.07"/>
    <n v="949.91"/>
    <m/>
    <s v="01/01/2030"/>
    <x v="1"/>
    <n v="850"/>
    <b v="0"/>
    <x v="1"/>
    <x v="1"/>
    <s v="ATIVO"/>
    <s v="11015"/>
    <n v="18001"/>
    <x v="2"/>
    <n v="3897.38"/>
    <n v="1223.99"/>
  </r>
  <r>
    <s v="GAZ7600"/>
    <x v="37"/>
    <x v="6"/>
    <n v="2010"/>
    <x v="2"/>
    <x v="2"/>
    <x v="1"/>
    <s v="MANUTENCAO ACESSO VIVO SAO PAULO"/>
    <s v="PARCEIRO"/>
    <s v="R$ 0,00"/>
    <s v=""/>
    <s v=""/>
    <s v=""/>
    <m/>
    <s v="02/01/2030"/>
    <x v="1"/>
    <n v="0"/>
    <b v="0"/>
    <x v="1"/>
    <x v="1"/>
    <s v="ATIVO"/>
    <s v="11021"/>
    <n v="35001"/>
    <x v="2"/>
    <n v="0"/>
    <s v="-"/>
  </r>
  <r>
    <s v="PHR2499"/>
    <x v="2"/>
    <x v="2"/>
    <n v="2018"/>
    <x v="2"/>
    <x v="11"/>
    <x v="2"/>
    <s v="ADRIANO ALVES SOBRINHO"/>
    <s v="SUPERVISOR DE REPARO"/>
    <s v="R$ 850,00"/>
    <n v="964.1400000000001"/>
    <n v="746.59"/>
    <n v="350"/>
    <m/>
    <s v="03/01/2030"/>
    <x v="1"/>
    <n v="850"/>
    <b v="0"/>
    <x v="1"/>
    <x v="1"/>
    <s v="ATIVO"/>
    <s v="19015"/>
    <n v="14001"/>
    <x v="7"/>
    <n v="2060.73"/>
    <n v="548.29500000000007"/>
  </r>
  <r>
    <s v="PAD5J95"/>
    <x v="40"/>
    <x v="2"/>
    <n v="2014"/>
    <x v="2"/>
    <x v="10"/>
    <x v="3"/>
    <s v="REBERT FELIPE BATISTA FERREIRA"/>
    <s v="COORDENADOR DE LOGISTICA"/>
    <s v="R$ 2.000,00"/>
    <n v="300"/>
    <n v="600"/>
    <n v="323.37"/>
    <m/>
    <s v="04/01/2030"/>
    <x v="1"/>
    <n v="2000"/>
    <b v="0"/>
    <x v="1"/>
    <x v="1"/>
    <s v="ATIVO"/>
    <s v="99568"/>
    <n v="17001"/>
    <x v="3"/>
    <n v="1223.3699999999999"/>
    <n v="461.685"/>
  </r>
  <r>
    <s v="SHN5E09"/>
    <x v="17"/>
    <x v="2"/>
    <n v="2024"/>
    <x v="2"/>
    <x v="4"/>
    <x v="3"/>
    <s v="VAGNER CARBONARI"/>
    <s v="INSTALADOR E REPARADOR DE FO"/>
    <s v="R$ 1.390,98"/>
    <n v="919.79"/>
    <n v="446.9"/>
    <n v="0"/>
    <m/>
    <s v="05/01/2030"/>
    <x v="1"/>
    <n v="1390.98"/>
    <b v="0"/>
    <x v="1"/>
    <x v="1"/>
    <s v="ATIVO"/>
    <s v="11011"/>
    <n v="22032"/>
    <x v="2"/>
    <n v="1366.69"/>
    <n v="223.45"/>
  </r>
  <r>
    <s v="SYB4B94"/>
    <x v="2"/>
    <x v="2"/>
    <n v="2023"/>
    <x v="2"/>
    <x v="6"/>
    <x v="3"/>
    <s v="JOAO PAULO SANTOS MACIEL"/>
    <s v="INSTALADOR E REPARADOR DE FO"/>
    <s v="R$ 1.550,00"/>
    <n v="1539.98"/>
    <n v="1400"/>
    <n v="719.65"/>
    <m/>
    <s v="06/01/2030"/>
    <x v="1"/>
    <n v="1390.98"/>
    <b v="0"/>
    <x v="1"/>
    <x v="1"/>
    <s v="ATIVO"/>
    <s v="11011"/>
    <n v="19019"/>
    <x v="2"/>
    <n v="3659.63"/>
    <n v="1059.825"/>
  </r>
  <r>
    <s v="QAV2B28"/>
    <x v="17"/>
    <x v="2"/>
    <n v="2021"/>
    <x v="2"/>
    <x v="4"/>
    <x v="3"/>
    <s v="MANOEL SOARES DANTAS"/>
    <s v="INSTALADOR E REPARADOR DE FO"/>
    <s v="R$ 1.390,98"/>
    <n v="918.80000000000007"/>
    <n v="1069.95"/>
    <n v="460"/>
    <m/>
    <s v="01/01/2030"/>
    <x v="1"/>
    <n v="1390.98"/>
    <b v="0"/>
    <x v="1"/>
    <x v="1"/>
    <s v="ATIVO"/>
    <s v="11011"/>
    <n v="22032"/>
    <x v="2"/>
    <n v="2448.75"/>
    <n v="764.97500000000002"/>
  </r>
  <r>
    <s v="PVN4719"/>
    <x v="13"/>
    <x v="2"/>
    <n v="2014"/>
    <x v="2"/>
    <x v="9"/>
    <x v="1"/>
    <s v="LUIZ FERNANDO DA SILVA DE PAULA"/>
    <s v="SUPERVISOR DE OPERACAO CASA CLIENTE"/>
    <s v="R$ 850,00"/>
    <n v="600"/>
    <n v="1238.24"/>
    <n v="428.81"/>
    <m/>
    <s v="01/01/2030"/>
    <x v="1"/>
    <n v="850"/>
    <b v="0"/>
    <x v="1"/>
    <x v="1"/>
    <s v="ATIVO"/>
    <s v="11015"/>
    <n v="23847"/>
    <x v="2"/>
    <n v="2267.0500000000002"/>
    <n v="833.52499999999998"/>
  </r>
  <r>
    <s v="OXZ5034"/>
    <x v="34"/>
    <x v="2"/>
    <n v="2015"/>
    <x v="2"/>
    <x v="13"/>
    <x v="2"/>
    <s v="MARCELO HENRIQUE DA SILVA FRANCO DE SA"/>
    <s v="COORDENADOR DE FTTX"/>
    <s v="R$ 900,00"/>
    <n v="562.39"/>
    <n v="725.02"/>
    <n v="640"/>
    <m/>
    <s v="04/09/2026"/>
    <x v="1"/>
    <n v="900"/>
    <b v="0"/>
    <x v="2"/>
    <x v="3"/>
    <s v="ATIVO"/>
    <s v="11015"/>
    <n v="20001"/>
    <x v="2"/>
    <n v="1927.4099999999999"/>
    <n v="682.51"/>
  </r>
  <r>
    <s v="REL4B93"/>
    <x v="13"/>
    <x v="2"/>
    <n v="2021"/>
    <x v="2"/>
    <x v="10"/>
    <x v="3"/>
    <s v="ROGERIO FARIAS DE OLIVEIRA"/>
    <s v="SUPERVISOR DE ALMOXARIFADO I"/>
    <s v="R$ 2.000,00"/>
    <n v="1488.22"/>
    <n v="1319.46"/>
    <n v="629.61"/>
    <m/>
    <s v="01/09/2030"/>
    <x v="1"/>
    <n v="2000"/>
    <b v="0"/>
    <x v="2"/>
    <x v="1"/>
    <s v="ATIVO"/>
    <s v="99568"/>
    <n v="19019"/>
    <x v="3"/>
    <n v="3437.2900000000004"/>
    <n v="974.53500000000008"/>
  </r>
  <r>
    <s v="SDJ7A70"/>
    <x v="41"/>
    <x v="4"/>
    <n v="2022"/>
    <x v="2"/>
    <x v="6"/>
    <x v="3"/>
    <s v="CARLOS HENRIQUE DE OLIVEIRA MATOS"/>
    <s v="ENCARREGADO DE ALMOXARIFADO"/>
    <s v="R$ 2.000,00"/>
    <n v="600"/>
    <n v="600"/>
    <n v="760"/>
    <m/>
    <s v="01/01/2030"/>
    <x v="1"/>
    <n v="2000"/>
    <b v="0"/>
    <x v="1"/>
    <x v="1"/>
    <s v="ATIVO"/>
    <s v="99568"/>
    <n v="19019"/>
    <x v="3"/>
    <n v="1960"/>
    <n v="680"/>
  </r>
  <r>
    <s v="RUR8E61"/>
    <x v="6"/>
    <x v="1"/>
    <n v="2023"/>
    <x v="2"/>
    <x v="8"/>
    <x v="0"/>
    <s v="EDSON RODRIGO GOULART"/>
    <s v="TECNICO DE MANUTENCAO PI III"/>
    <s v="R$ 2.700,00"/>
    <n v="1495.22"/>
    <n v="3920"/>
    <n v="2153.58"/>
    <m/>
    <s v="01/01/2030"/>
    <x v="1"/>
    <n v="2700"/>
    <b v="0"/>
    <x v="1"/>
    <x v="1"/>
    <s v="ATIVO"/>
    <s v="12081"/>
    <n v="34137"/>
    <x v="1"/>
    <n v="7568.8"/>
    <n v="3036.79"/>
  </r>
  <r>
    <s v="OGT2335"/>
    <x v="37"/>
    <x v="6"/>
    <n v="2012"/>
    <x v="2"/>
    <x v="6"/>
    <x v="3"/>
    <s v="LEONARDO GONCALVES BORGES SANTOS"/>
    <s v="AUXILIAR DE FIBRA OPTICA"/>
    <s v="R$ 0,00"/>
    <s v=""/>
    <s v=""/>
    <s v=""/>
    <m/>
    <s v="28/08/2030"/>
    <x v="1"/>
    <n v="0"/>
    <b v="0"/>
    <x v="3"/>
    <x v="1"/>
    <s v="ATIVO"/>
    <s v="11031"/>
    <n v="19019"/>
    <x v="2"/>
    <n v="0"/>
    <s v="-"/>
  </r>
  <r>
    <s v="TDU8B65"/>
    <x v="5"/>
    <x v="2"/>
    <n v="2025"/>
    <x v="1"/>
    <x v="11"/>
    <x v="2"/>
    <s v="SERGIO PAULO DA SILVA FILHO"/>
    <s v="SUPERVISOR DE OPERACAO"/>
    <s v="R$ 2.108,00"/>
    <n v="1589.92"/>
    <n v="1091.21"/>
    <n v="939.98"/>
    <m/>
    <s v="23/05/2029"/>
    <x v="1"/>
    <n v="2108"/>
    <b v="0"/>
    <x v="4"/>
    <x v="4"/>
    <s v="ATIVO"/>
    <s v="11015"/>
    <n v="14001"/>
    <x v="2"/>
    <n v="3621.11"/>
    <n v="1015.595"/>
  </r>
  <r>
    <s v="GBU2A30"/>
    <x v="13"/>
    <x v="2"/>
    <n v="2015"/>
    <x v="2"/>
    <x v="2"/>
    <x v="1"/>
    <s v="ANDRE GRANDIZOLI PERIGO MOURA"/>
    <s v="COORDENADOR"/>
    <s v="R$ 1.050,00"/>
    <n v="951.88"/>
    <n v="583.61"/>
    <n v="0"/>
    <m/>
    <s v="13/08/2030"/>
    <x v="1"/>
    <n v="1050"/>
    <b v="0"/>
    <x v="3"/>
    <x v="1"/>
    <s v="ATIVO"/>
    <s v="11095"/>
    <n v="35001"/>
    <x v="2"/>
    <n v="1535.49"/>
    <n v="291.80500000000001"/>
  </r>
  <r>
    <s v="RFY3B20"/>
    <x v="23"/>
    <x v="2"/>
    <n v="2020"/>
    <x v="2"/>
    <x v="4"/>
    <x v="3"/>
    <s v="MATHEUS ALENCAR ZORIO DE OLIVEIRA"/>
    <s v="INSTALADOR E REPARADOR DE FO"/>
    <s v="R$ 1.390,98"/>
    <n v="1090"/>
    <n v="1365.52"/>
    <n v="463.9"/>
    <m/>
    <s v="01/01/2030"/>
    <x v="1"/>
    <n v="1390.98"/>
    <b v="0"/>
    <x v="1"/>
    <x v="1"/>
    <s v="ATIVO"/>
    <s v="11011"/>
    <n v="22020"/>
    <x v="2"/>
    <n v="2919.42"/>
    <n v="914.71"/>
  </r>
  <r>
    <s v="JCP4H86"/>
    <x v="3"/>
    <x v="2"/>
    <n v="2024"/>
    <x v="2"/>
    <x v="0"/>
    <x v="0"/>
    <s v="PAULO ROBERTO MEDEIROS DE AZAMBUJA"/>
    <s v="SUPERVISOR DE MANUTENCAO III"/>
    <s v="R$ 1.005,05"/>
    <n v="1435.12"/>
    <n v="499.01"/>
    <n v="699.31"/>
    <m/>
    <s v="04/06/2026"/>
    <x v="2"/>
    <n v="1005.05"/>
    <b v="0"/>
    <x v="5"/>
    <x v="3"/>
    <s v="ATIVO"/>
    <s v="12075"/>
    <n v="31001"/>
    <x v="4"/>
    <n v="2633.4399999999996"/>
    <n v="599.16"/>
  </r>
  <r>
    <s v="TDU8B36"/>
    <x v="5"/>
    <x v="2"/>
    <n v="2025"/>
    <x v="1"/>
    <x v="11"/>
    <x v="2"/>
    <s v="RAIMUNDO AUGUSTO TRINDADE FERREIRA"/>
    <s v="INSTALADOR E REPARADOR DE FO"/>
    <s v="R$ 2.108,00"/>
    <n v="1080"/>
    <n v="1467.57"/>
    <n v="915.29"/>
    <m/>
    <s v="07/08/2029"/>
    <x v="1"/>
    <n v="2108"/>
    <b v="0"/>
    <x v="3"/>
    <x v="4"/>
    <s v="ATIVO"/>
    <s v="11011"/>
    <n v="14001"/>
    <x v="2"/>
    <n v="3462.8599999999997"/>
    <n v="1191.4299999999998"/>
  </r>
  <r>
    <s v="TDU8B83"/>
    <x v="5"/>
    <x v="2"/>
    <n v="2025"/>
    <x v="1"/>
    <x v="9"/>
    <x v="1"/>
    <s v="ROMULO WYLER SOARES SILVA"/>
    <s v="TECNICO DE FIBRA OPTICA I"/>
    <s v="R$ 2.108,00"/>
    <n v="719.66"/>
    <n v="720"/>
    <n v="553.12"/>
    <m/>
    <s v="24/07/2029"/>
    <x v="1"/>
    <n v="2108"/>
    <b v="0"/>
    <x v="6"/>
    <x v="4"/>
    <s v="ATIVO"/>
    <s v="11011"/>
    <n v="23852"/>
    <x v="2"/>
    <n v="1992.7799999999997"/>
    <n v="636.55999999999995"/>
  </r>
  <r>
    <s v="SUM3G48"/>
    <x v="9"/>
    <x v="2"/>
    <n v="2023"/>
    <x v="2"/>
    <x v="6"/>
    <x v="3"/>
    <s v="ODAIR ISAIAS DA SILVA"/>
    <s v="INSTALADOR E REPARADOR DE FO"/>
    <s v="R$ 1.550,00"/>
    <n v="1307.01"/>
    <n v="331.14"/>
    <n v="769.91"/>
    <m/>
    <s v="01/01/2030"/>
    <x v="1"/>
    <n v="1390.98"/>
    <b v="0"/>
    <x v="1"/>
    <x v="1"/>
    <s v="ATIVO"/>
    <s v="11011"/>
    <n v="19019"/>
    <x v="2"/>
    <n v="2408.06"/>
    <n v="550.52499999999998"/>
  </r>
  <r>
    <s v="ALK4C85"/>
    <x v="42"/>
    <x v="2"/>
    <n v="2004"/>
    <x v="2"/>
    <x v="0"/>
    <x v="0"/>
    <s v="TIAGO PEREIRA DE FRAGA"/>
    <s v="TECNICO DE MANUTENCAO PI II"/>
    <s v="R$ 949,21"/>
    <n v="1723.4099999999999"/>
    <n v="1971.9499999999998"/>
    <n v="1228.1799999999998"/>
    <m/>
    <s v="01/01/2030"/>
    <x v="1"/>
    <n v="949.21"/>
    <b v="0"/>
    <x v="1"/>
    <x v="1"/>
    <s v="ATIVO"/>
    <s v="12081"/>
    <n v="31001"/>
    <x v="1"/>
    <n v="4923.5399999999991"/>
    <n v="1600.0649999999998"/>
  </r>
  <r>
    <s v="TER9C47"/>
    <x v="3"/>
    <x v="2"/>
    <n v="2026"/>
    <x v="1"/>
    <x v="2"/>
    <x v="1"/>
    <s v="JOSUE MARCOS CARDOSO"/>
    <s v="COORDENADOR"/>
    <s v="R$ 2.391,00"/>
    <n v="1664.56"/>
    <n v="1916.83"/>
    <n v="705.06"/>
    <m/>
    <s v="08/07/2029"/>
    <x v="1"/>
    <n v="2391"/>
    <b v="0"/>
    <x v="6"/>
    <x v="4"/>
    <s v="ATIVO"/>
    <s v="11015"/>
    <n v="19019"/>
    <x v="2"/>
    <n v="4286.45"/>
    <n v="1310.9449999999999"/>
  </r>
  <r>
    <s v="TDU8B23"/>
    <x v="5"/>
    <x v="2"/>
    <n v="2025"/>
    <x v="1"/>
    <x v="11"/>
    <x v="2"/>
    <s v="CARLOS ALBERTO DA SILVA VASCONCELOS"/>
    <s v="INSTALADOR E REPARADOR DE FO"/>
    <s v="R$ 2.108,00"/>
    <n v="974.22"/>
    <n v="1221.8799999999999"/>
    <n v="669.07"/>
    <m/>
    <s v="29/05/2029"/>
    <x v="1"/>
    <n v="2108"/>
    <b v="0"/>
    <x v="4"/>
    <x v="4"/>
    <s v="ATIVO"/>
    <s v="19011"/>
    <n v="14001"/>
    <x v="7"/>
    <n v="2865.17"/>
    <n v="945.47499999999991"/>
  </r>
  <r>
    <s v="TDU8B78"/>
    <x v="5"/>
    <x v="2"/>
    <n v="2025"/>
    <x v="1"/>
    <x v="11"/>
    <x v="2"/>
    <s v="SIDNEY GOMES MORENO"/>
    <s v="INSTALADOR E REPARADOR DE FO"/>
    <s v="R$ 2.108,00"/>
    <n v="1521.7"/>
    <n v="1097.17"/>
    <n v="709.97"/>
    <m/>
    <s v="15/05/2029"/>
    <x v="1"/>
    <n v="2108"/>
    <b v="0"/>
    <x v="4"/>
    <x v="4"/>
    <s v="ATIVO"/>
    <s v="11011"/>
    <n v="14001"/>
    <x v="2"/>
    <n v="3328.84"/>
    <n v="903.57"/>
  </r>
  <r>
    <s v="SIE3J81"/>
    <x v="3"/>
    <x v="2"/>
    <n v="2024"/>
    <x v="2"/>
    <x v="6"/>
    <x v="3"/>
    <s v="PEDRO HENRIQUE ASSIS NAPOLEONE"/>
    <s v="INSTALADOR E REPARADOR DE FO"/>
    <s v="R$ 1.550,00"/>
    <n v="1840"/>
    <n v="2330"/>
    <n v="1257.6599999999999"/>
    <m/>
    <e v="#N/A"/>
    <x v="0"/>
    <e v="#N/A"/>
    <e v="#N/A"/>
    <x v="0"/>
    <x v="0"/>
    <s v="ATIVO"/>
    <s v="11011"/>
    <n v="19125"/>
    <x v="2"/>
    <n v="5427.66"/>
    <n v="1793.83"/>
  </r>
  <r>
    <s v="TDU8B75"/>
    <x v="5"/>
    <x v="2"/>
    <n v="2025"/>
    <x v="1"/>
    <x v="11"/>
    <x v="2"/>
    <s v="ANTONIO FABIO EVANGELISTA LOURENCO"/>
    <s v="INSTALADOR E REPARADOR DE FO"/>
    <s v="R$ 2.108,00"/>
    <n v="1789.98"/>
    <n v="1648.46"/>
    <n v="779.98"/>
    <m/>
    <s v="19/05/2029"/>
    <x v="1"/>
    <n v="2108"/>
    <b v="0"/>
    <x v="4"/>
    <x v="4"/>
    <s v="ATIVO"/>
    <s v="14011"/>
    <n v="14001"/>
    <x v="6"/>
    <n v="4218.42"/>
    <n v="1214.22"/>
  </r>
  <r>
    <s v="TDU8B76"/>
    <x v="5"/>
    <x v="2"/>
    <n v="2025"/>
    <x v="1"/>
    <x v="11"/>
    <x v="2"/>
    <s v="KEVIN ALBUQUERQUE ROCHA"/>
    <s v="INSTALADOR E REPARADOR DE FO"/>
    <s v="R$ 2.108,00"/>
    <n v="1638.77"/>
    <n v="1509.21"/>
    <n v="850"/>
    <m/>
    <s v="15/05/2029"/>
    <x v="1"/>
    <n v="2108"/>
    <b v="0"/>
    <x v="4"/>
    <x v="4"/>
    <s v="ATIVO"/>
    <s v="12011"/>
    <n v="14001"/>
    <x v="4"/>
    <n v="3997.98"/>
    <n v="1179.605"/>
  </r>
  <r>
    <s v="TDU8B14"/>
    <x v="5"/>
    <x v="2"/>
    <n v="2025"/>
    <x v="1"/>
    <x v="11"/>
    <x v="2"/>
    <s v="ELISSANDRO MATOS DE CASTRO"/>
    <s v="INSTALADOR E REPARADOR DE FO"/>
    <s v="R$ 2.108,00"/>
    <n v="1408.6"/>
    <n v="1865.33"/>
    <n v="929.97"/>
    <m/>
    <s v="23/05/2029"/>
    <x v="1"/>
    <n v="2108"/>
    <b v="0"/>
    <x v="4"/>
    <x v="4"/>
    <s v="ATIVO"/>
    <s v="11011"/>
    <n v="14001"/>
    <x v="2"/>
    <n v="4203.8999999999996"/>
    <n v="1397.65"/>
  </r>
  <r>
    <s v="TDU8B42"/>
    <x v="5"/>
    <x v="2"/>
    <n v="2025"/>
    <x v="1"/>
    <x v="11"/>
    <x v="2"/>
    <s v="RODRIGO MACEDO TRINDADE"/>
    <s v="INSTALADOR E REPARADOR DE FO"/>
    <s v="R$ 2.108,00"/>
    <n v="1514.96"/>
    <n v="1871.0299999999997"/>
    <n v="867.99"/>
    <m/>
    <s v="15/05/2029"/>
    <x v="1"/>
    <n v="2108"/>
    <b v="0"/>
    <x v="4"/>
    <x v="4"/>
    <s v="ATIVO"/>
    <s v="19011"/>
    <n v="14001"/>
    <x v="7"/>
    <n v="4253.9799999999996"/>
    <n v="1369.5099999999998"/>
  </r>
  <r>
    <s v="TDU8B13"/>
    <x v="5"/>
    <x v="2"/>
    <n v="2025"/>
    <x v="1"/>
    <x v="11"/>
    <x v="2"/>
    <s v="GILSON SOUSA DE ASSIS"/>
    <s v="INSTALADOR E REPARADOR DE FO"/>
    <s v="R$ 2.108,00"/>
    <n v="1209.96"/>
    <n v="1989.0700000000002"/>
    <n v="877.97"/>
    <m/>
    <s v="24/06/2029"/>
    <x v="1"/>
    <n v="2108"/>
    <b v="0"/>
    <x v="5"/>
    <x v="4"/>
    <s v="ATIVO"/>
    <s v="14011"/>
    <n v="14001"/>
    <x v="6"/>
    <n v="4077"/>
    <n v="1433.52"/>
  </r>
  <r>
    <s v="TDU8B56"/>
    <x v="5"/>
    <x v="2"/>
    <n v="2025"/>
    <x v="1"/>
    <x v="11"/>
    <x v="2"/>
    <s v="ABEL FRANCA PEDRACA NETO"/>
    <s v="INSTALADOR E REPARADOR DE FO"/>
    <s v="R$ 2.108,00"/>
    <n v="1470"/>
    <n v="1688.83"/>
    <n v="900"/>
    <m/>
    <s v="23/06/2029"/>
    <x v="1"/>
    <n v="2108"/>
    <b v="0"/>
    <x v="5"/>
    <x v="4"/>
    <s v="ATIVO"/>
    <s v="11011"/>
    <n v="14001"/>
    <x v="2"/>
    <n v="4058.83"/>
    <n v="1294.415"/>
  </r>
  <r>
    <s v="TDU8B22"/>
    <x v="5"/>
    <x v="2"/>
    <n v="2025"/>
    <x v="1"/>
    <x v="11"/>
    <x v="2"/>
    <s v="MARCELO AZEVEDO GOMES"/>
    <s v="INSTALADOR E REPARADOR DE FO"/>
    <s v="R$ 2.108,00"/>
    <n v="1639.45"/>
    <n v="1894.64"/>
    <n v="767.96"/>
    <m/>
    <s v="15/05/2029"/>
    <x v="1"/>
    <n v="2108"/>
    <b v="0"/>
    <x v="4"/>
    <x v="4"/>
    <s v="ATIVO"/>
    <s v="14011"/>
    <n v="14001"/>
    <x v="6"/>
    <n v="4302.05"/>
    <n v="1331.3000000000002"/>
  </r>
  <r>
    <s v="TDU8B15"/>
    <x v="5"/>
    <x v="2"/>
    <n v="2025"/>
    <x v="1"/>
    <x v="11"/>
    <x v="2"/>
    <s v="RAYLIN WARLEY COSTA E COSTA"/>
    <s v="INSTALADOR E REPARADOR DE FO"/>
    <s v="R$ 2.108,00"/>
    <n v="1372.98"/>
    <n v="1600"/>
    <n v="759.95"/>
    <m/>
    <s v="27/06/2029"/>
    <x v="1"/>
    <n v="2108"/>
    <b v="0"/>
    <x v="5"/>
    <x v="4"/>
    <s v="ATIVO"/>
    <s v="11011"/>
    <n v="14001"/>
    <x v="2"/>
    <n v="3732.9300000000003"/>
    <n v="1179.9749999999999"/>
  </r>
  <r>
    <s v="TDU8B19"/>
    <x v="5"/>
    <x v="2"/>
    <n v="2025"/>
    <x v="1"/>
    <x v="11"/>
    <x v="2"/>
    <s v="RONNY RAFAEL GONZALEZ RODRIGUEZ"/>
    <s v="INSTALADOR E REPARADOR DE FO"/>
    <s v="R$ 2.108,00"/>
    <n v="1598.91"/>
    <n v="1649.8"/>
    <n v="457.99"/>
    <m/>
    <s v="18/06/2029"/>
    <x v="1"/>
    <n v="2108"/>
    <b v="0"/>
    <x v="5"/>
    <x v="4"/>
    <s v="ATIVO"/>
    <s v="12011"/>
    <n v="14001"/>
    <x v="4"/>
    <n v="3706.7"/>
    <n v="1053.895"/>
  </r>
  <r>
    <s v="TDU8B44"/>
    <x v="5"/>
    <x v="2"/>
    <n v="2025"/>
    <x v="1"/>
    <x v="11"/>
    <x v="2"/>
    <s v="WENDELL OLIVEIRA DE SOUZA"/>
    <s v="INSTALADOR E REPARADOR DE FO"/>
    <s v="R$ 2.108,00"/>
    <n v="1587.73"/>
    <n v="1709.88"/>
    <n v="740"/>
    <m/>
    <s v="19/05/2029"/>
    <x v="1"/>
    <n v="2108"/>
    <b v="0"/>
    <x v="4"/>
    <x v="4"/>
    <s v="ATIVO"/>
    <s v="11011"/>
    <n v="14001"/>
    <x v="2"/>
    <n v="4037.61"/>
    <n v="1224.94"/>
  </r>
  <r>
    <s v="TDU8B34"/>
    <x v="5"/>
    <x v="2"/>
    <n v="2025"/>
    <x v="1"/>
    <x v="11"/>
    <x v="2"/>
    <s v="JOAO PAULO DE OLIVEIRA BRANDAO"/>
    <s v="INSTALADOR E REPARADOR DE FO"/>
    <s v="R$ 2.108,00"/>
    <n v="1190.96"/>
    <n v="1325.95"/>
    <n v="678.04"/>
    <m/>
    <s v="15/05/2029"/>
    <x v="1"/>
    <n v="2108"/>
    <b v="0"/>
    <x v="4"/>
    <x v="4"/>
    <s v="ATIVO"/>
    <s v="14011"/>
    <n v="14001"/>
    <x v="6"/>
    <n v="3194.95"/>
    <n v="1001.995"/>
  </r>
  <r>
    <s v="TDU8D46"/>
    <x v="5"/>
    <x v="2"/>
    <n v="2025"/>
    <x v="1"/>
    <x v="10"/>
    <x v="3"/>
    <s v="ALBERTO VIEIRA DA SILVA JUNIOR"/>
    <s v="INSTALADOR E REPARADOR DE FO"/>
    <s v="R$ 2.108,00"/>
    <n v="1123"/>
    <n v="1306"/>
    <n v="640"/>
    <m/>
    <s v="15/04/2029"/>
    <x v="1"/>
    <n v="2108"/>
    <b v="0"/>
    <x v="7"/>
    <x v="4"/>
    <s v="ATIVO"/>
    <s v="11011"/>
    <n v="17001"/>
    <x v="2"/>
    <n v="3069"/>
    <n v="973"/>
  </r>
  <r>
    <s v="TDU8D56"/>
    <x v="5"/>
    <x v="2"/>
    <n v="2025"/>
    <x v="1"/>
    <x v="4"/>
    <x v="3"/>
    <s v="HENRIVICHISON RIBEIRO DA GUARDA"/>
    <s v="INSTALADOR E REPARADOR DE FO"/>
    <s v="R$ 2.108,00"/>
    <n v="1346.6100000000001"/>
    <n v="2324.14"/>
    <n v="1324.6499999999999"/>
    <m/>
    <s v="15/04/2029"/>
    <x v="1"/>
    <n v="2108"/>
    <b v="0"/>
    <x v="7"/>
    <x v="4"/>
    <s v="ATIVO"/>
    <s v="11011"/>
    <n v="22020"/>
    <x v="2"/>
    <n v="4995.3999999999996"/>
    <n v="1824.395"/>
  </r>
  <r>
    <s v="TDU8D60"/>
    <x v="5"/>
    <x v="2"/>
    <n v="2025"/>
    <x v="1"/>
    <x v="4"/>
    <x v="3"/>
    <s v="SABINO MIRANDA DIAS"/>
    <s v="INSTALADOR E REPARADOR DE FO"/>
    <s v="R$ 2.108,00"/>
    <n v="688.63"/>
    <n v="918.75"/>
    <n v="399.02"/>
    <m/>
    <s v="15/04/2029"/>
    <x v="1"/>
    <n v="2108"/>
    <b v="0"/>
    <x v="7"/>
    <x v="4"/>
    <s v="ATIVO"/>
    <s v="11011"/>
    <n v="22032"/>
    <x v="2"/>
    <n v="2006.4"/>
    <n v="658.88499999999999"/>
  </r>
  <r>
    <s v="TDU8C08"/>
    <x v="5"/>
    <x v="2"/>
    <n v="2025"/>
    <x v="1"/>
    <x v="9"/>
    <x v="1"/>
    <s v="CASA CLIENTE VIVO BRASILIA"/>
    <s v="PARCEIRO"/>
    <s v="R$ 2.108,00"/>
    <n v="1091.8"/>
    <n v="1601.04"/>
    <n v="946.62"/>
    <m/>
    <s v="15/04/2029"/>
    <x v="1"/>
    <n v="2108"/>
    <b v="0"/>
    <x v="7"/>
    <x v="4"/>
    <s v="ATIVO"/>
    <s v="11011"/>
    <n v="17001"/>
    <x v="2"/>
    <n v="3639.46"/>
    <n v="1273.83"/>
  </r>
  <r>
    <s v="TDV8D52"/>
    <x v="5"/>
    <x v="2"/>
    <n v="2025"/>
    <x v="1"/>
    <x v="7"/>
    <x v="3"/>
    <s v="RAUL RENATO COSTA LEAL"/>
    <s v="SUPERVISOR DE OPERACAO"/>
    <s v="R$ 2.108,00"/>
    <n v="2039.5599999999997"/>
    <n v="2095.44"/>
    <n v="687.41"/>
    <m/>
    <s v="15/04/2029"/>
    <x v="1"/>
    <n v="2108"/>
    <b v="0"/>
    <x v="7"/>
    <x v="4"/>
    <s v="ATIVO"/>
    <s v="11015"/>
    <n v="21111"/>
    <x v="2"/>
    <n v="4822.41"/>
    <n v="1391.425"/>
  </r>
  <r>
    <s v="TDV1C56"/>
    <x v="5"/>
    <x v="2"/>
    <n v="2025"/>
    <x v="1"/>
    <x v="4"/>
    <x v="3"/>
    <s v="ELBERSON ALVES DE LARA"/>
    <s v="INSTALADOR E REPARADOR DE FO"/>
    <s v="R$ 2.108,00"/>
    <n v="1370"/>
    <n v="2589.8099999999995"/>
    <n v="1489.0500000000002"/>
    <m/>
    <s v="15/04/2029"/>
    <x v="1"/>
    <n v="2108"/>
    <b v="0"/>
    <x v="7"/>
    <x v="4"/>
    <s v="ATIVO"/>
    <s v="11011"/>
    <n v="22020"/>
    <x v="2"/>
    <n v="5448.86"/>
    <n v="2039.4299999999998"/>
  </r>
  <r>
    <s v="REH3D82"/>
    <x v="43"/>
    <x v="4"/>
    <n v="2020"/>
    <x v="2"/>
    <x v="10"/>
    <x v="3"/>
    <s v="LUCAS ALVES VIEIRA"/>
    <s v="INSTALADOR E REPARADOR DE FO"/>
    <s v="R$ 1.500,00"/>
    <n v="1020"/>
    <n v="1453"/>
    <n v="860"/>
    <m/>
    <s v="01/01/2030"/>
    <x v="1"/>
    <n v="1390.98"/>
    <b v="0"/>
    <x v="1"/>
    <x v="1"/>
    <s v="ATIVO"/>
    <s v="11011"/>
    <n v="17001"/>
    <x v="2"/>
    <n v="3333"/>
    <n v="1156.5"/>
  </r>
  <r>
    <s v="TDU8B38"/>
    <x v="5"/>
    <x v="2"/>
    <n v="2025"/>
    <x v="1"/>
    <x v="11"/>
    <x v="2"/>
    <s v="FRANCISCO DAS CHAGAS DE CASTRO VIANA"/>
    <s v="INSTALADOR E REPARADOR DE FO"/>
    <s v="R$ 2.108,00"/>
    <n v="837.75000000000011"/>
    <n v="1094.3499999999999"/>
    <n v="536.41"/>
    <m/>
    <s v="20/05/2029"/>
    <x v="1"/>
    <n v="2108"/>
    <b v="0"/>
    <x v="4"/>
    <x v="4"/>
    <s v="ATIVO"/>
    <s v="11031"/>
    <n v="14001"/>
    <x v="2"/>
    <n v="2468.5099999999998"/>
    <n v="815.37999999999988"/>
  </r>
  <r>
    <s v="TDU8B37"/>
    <x v="5"/>
    <x v="2"/>
    <n v="2025"/>
    <x v="1"/>
    <x v="11"/>
    <x v="2"/>
    <s v="HERNANY DE SOUZA PIMENTA"/>
    <s v="INSTALADOR E REPARADOR DE FO"/>
    <s v="R$ 2.108,00"/>
    <n v="1261.6599999999999"/>
    <n v="1323.79"/>
    <n v="642.95000000000005"/>
    <m/>
    <s v="16/05/2029"/>
    <x v="1"/>
    <n v="2108"/>
    <b v="0"/>
    <x v="4"/>
    <x v="4"/>
    <s v="ATIVO"/>
    <s v="14011"/>
    <n v="14001"/>
    <x v="6"/>
    <n v="3228.3999999999996"/>
    <n v="983.37"/>
  </r>
  <r>
    <s v="TDU8B96"/>
    <x v="5"/>
    <x v="2"/>
    <n v="2025"/>
    <x v="1"/>
    <x v="11"/>
    <x v="2"/>
    <s v="FRANKLIN MAURICIO MARTINEZ"/>
    <s v="INSTALADOR E REPARADOR DE FO"/>
    <s v="R$ 2.108,00"/>
    <n v="1583.1799999999998"/>
    <n v="1789.76"/>
    <n v="900"/>
    <m/>
    <s v="27/05/2029"/>
    <x v="1"/>
    <n v="2108"/>
    <b v="0"/>
    <x v="4"/>
    <x v="4"/>
    <s v="ATIVO"/>
    <s v="11011"/>
    <n v="14001"/>
    <x v="2"/>
    <n v="4272.9399999999996"/>
    <n v="1344.88"/>
  </r>
  <r>
    <s v="TDU8B18"/>
    <x v="5"/>
    <x v="2"/>
    <n v="2025"/>
    <x v="1"/>
    <x v="11"/>
    <x v="2"/>
    <s v="DANIEL ALMEIDA DO NASCIMENTO"/>
    <s v="INSTALADOR E REPARADOR DE FO"/>
    <s v="R$ 2.108,00"/>
    <n v="873.74"/>
    <n v="1387.73"/>
    <n v="608.89"/>
    <m/>
    <s v="20/05/2029"/>
    <x v="1"/>
    <n v="2108"/>
    <b v="0"/>
    <x v="4"/>
    <x v="4"/>
    <s v="ATIVO"/>
    <s v="11011"/>
    <n v="14001"/>
    <x v="2"/>
    <n v="2870.36"/>
    <n v="998.31"/>
  </r>
  <r>
    <s v="PWV6C97"/>
    <x v="44"/>
    <x v="2"/>
    <n v="2016"/>
    <x v="2"/>
    <x v="1"/>
    <x v="0"/>
    <s v="SAMARA TEIXEIRA PEREIRA"/>
    <s v="SUPERVISOR DE FROTA"/>
    <s v="R$ 972,00"/>
    <s v=""/>
    <s v=""/>
    <s v=""/>
    <m/>
    <s v="01/01/2030"/>
    <x v="1"/>
    <n v="972"/>
    <b v="0"/>
    <x v="1"/>
    <x v="1"/>
    <s v="ATIVO"/>
    <s v="99628"/>
    <n v="26001"/>
    <x v="3"/>
    <n v="0"/>
    <s v="-"/>
  </r>
  <r>
    <s v="TDU8B48"/>
    <x v="5"/>
    <x v="2"/>
    <n v="2025"/>
    <x v="1"/>
    <x v="11"/>
    <x v="2"/>
    <s v="ANGELO RAMON BASTOS VIEIRA"/>
    <s v="INSTALADOR E REPARADOR DE FO"/>
    <s v="R$ 2.108,00"/>
    <n v="1689.97"/>
    <n v="1559.97"/>
    <n v="849.9"/>
    <m/>
    <s v="20/05/2029"/>
    <x v="1"/>
    <n v="2108"/>
    <b v="0"/>
    <x v="4"/>
    <x v="4"/>
    <s v="ATIVO"/>
    <s v="11011"/>
    <n v="14001"/>
    <x v="2"/>
    <n v="4099.84"/>
    <n v="1204.9349999999999"/>
  </r>
  <r>
    <s v="TDU8B35"/>
    <x v="5"/>
    <x v="2"/>
    <n v="2025"/>
    <x v="1"/>
    <x v="12"/>
    <x v="1"/>
    <s v="WELDER DIAS DE ANDRADE"/>
    <s v="INSTALADOR E REPARADOR DE FO"/>
    <s v="R$ 2.108,00"/>
    <n v="878.26"/>
    <n v="716.35"/>
    <n v="744.01"/>
    <m/>
    <s v="03/06/2029"/>
    <x v="1"/>
    <n v="2108"/>
    <b v="0"/>
    <x v="5"/>
    <x v="4"/>
    <s v="ATIVO"/>
    <s v="11011"/>
    <n v="18001"/>
    <x v="2"/>
    <n v="2338.62"/>
    <n v="730.18000000000006"/>
  </r>
  <r>
    <s v="FVB0A64"/>
    <x v="18"/>
    <x v="4"/>
    <n v="2025"/>
    <x v="2"/>
    <x v="2"/>
    <x v="1"/>
    <s v="FERNANDA DE BARROS VILLAS BOAS"/>
    <s v="ADVOGADA"/>
    <s v="R$ 2.000,00"/>
    <n v="0"/>
    <n v="0"/>
    <n v="0"/>
    <m/>
    <s v="01/01/2030"/>
    <x v="1"/>
    <n v="2000"/>
    <b v="0"/>
    <x v="1"/>
    <x v="1"/>
    <s v="ATIVO"/>
    <s v="99638"/>
    <n v="35001"/>
    <x v="3"/>
    <n v="0"/>
    <n v="0"/>
  </r>
  <r>
    <s v="TDY0H03"/>
    <x v="4"/>
    <x v="0"/>
    <n v="2025"/>
    <x v="1"/>
    <x v="6"/>
    <x v="3"/>
    <s v="ACLÉCIO RIBEIRO DO NASCIMENTO"/>
    <s v="SUPERV IMPLANTACAO"/>
    <s v="R$ 3.085,00"/>
    <n v="3196.1899999999996"/>
    <n v="5529.6599999999989"/>
    <n v="1966.77"/>
    <m/>
    <s v="29/05/2029"/>
    <x v="1"/>
    <n v="3085"/>
    <b v="0"/>
    <x v="4"/>
    <x v="4"/>
    <s v="ATIVO"/>
    <s v="11035"/>
    <n v="21104"/>
    <x v="2"/>
    <n v="10692.619999999999"/>
    <n v="3748.2149999999992"/>
  </r>
  <r>
    <s v="FJE8A85"/>
    <x v="38"/>
    <x v="2"/>
    <n v="2016"/>
    <x v="2"/>
    <x v="4"/>
    <x v="3"/>
    <s v="ADEMIR TOMAZ DE MELO"/>
    <s v="COORD DE IMPLANTACAO"/>
    <s v="R$ 2.000,00"/>
    <n v="2042.12"/>
    <n v="1880.33"/>
    <n v="935.21"/>
    <m/>
    <s v="01/01/2030"/>
    <x v="1"/>
    <n v="2000"/>
    <b v="0"/>
    <x v="1"/>
    <x v="1"/>
    <s v="ATIVO"/>
    <s v="11035"/>
    <n v="22020"/>
    <x v="2"/>
    <n v="4857.66"/>
    <n v="1407.77"/>
  </r>
  <r>
    <s v="TDY0H46"/>
    <x v="4"/>
    <x v="0"/>
    <n v="2025"/>
    <x v="1"/>
    <x v="2"/>
    <x v="1"/>
    <s v="VALDEMARIO MENDES DOS SANTOS"/>
    <s v="CABISTA I"/>
    <s v="R$ 3.085,00"/>
    <n v="1400.4699999999998"/>
    <n v="1976.37"/>
    <n v="964.40000000000009"/>
    <m/>
    <s v="28/05/2029"/>
    <x v="1"/>
    <n v="3085"/>
    <b v="0"/>
    <x v="4"/>
    <x v="4"/>
    <s v="ATIVO"/>
    <s v="11021"/>
    <n v="35001"/>
    <x v="2"/>
    <n v="4341.24"/>
    <n v="1470.385"/>
  </r>
  <r>
    <s v="TDU8D15"/>
    <x v="5"/>
    <x v="2"/>
    <n v="2025"/>
    <x v="1"/>
    <x v="12"/>
    <x v="1"/>
    <s v="PABLO HENRIQUE ZANOLI"/>
    <s v="INSTALADOR E REPARADOR DE FO"/>
    <s v="R$ 2.108,00"/>
    <n v="780.29000000000008"/>
    <n v="1048.19"/>
    <n v="840"/>
    <m/>
    <s v="03/06/2029"/>
    <x v="1"/>
    <n v="2108"/>
    <b v="0"/>
    <x v="5"/>
    <x v="4"/>
    <s v="ATIVO"/>
    <s v="11011"/>
    <n v="18001"/>
    <x v="2"/>
    <n v="2668.48"/>
    <n v="944.09500000000003"/>
  </r>
  <r>
    <s v="RTP0C15"/>
    <x v="45"/>
    <x v="2"/>
    <n v="2021"/>
    <x v="2"/>
    <x v="6"/>
    <x v="3"/>
    <s v="HUGO GONCALVES DE OLIVEIRA"/>
    <s v="INSTALADOR E REPARADOR DE FO"/>
    <s v="R$ 1.550,00"/>
    <n v="1450"/>
    <n v="1489.6"/>
    <n v="680"/>
    <m/>
    <s v="01/01/2030"/>
    <x v="1"/>
    <n v="1390.86"/>
    <b v="0"/>
    <x v="1"/>
    <x v="1"/>
    <s v="ATIVO"/>
    <s v="11011"/>
    <n v="19093"/>
    <x v="2"/>
    <n v="3619.6"/>
    <n v="1084.8"/>
  </r>
  <r>
    <s v="TDU8B84"/>
    <x v="5"/>
    <x v="2"/>
    <n v="2025"/>
    <x v="1"/>
    <x v="11"/>
    <x v="2"/>
    <s v="IVANILSON NERES DE SOUZA"/>
    <s v="INSTALADOR E REPARADOR DE FO"/>
    <s v="R$ 2.108,00"/>
    <n v="1310"/>
    <n v="1580"/>
    <n v="690"/>
    <m/>
    <s v="27/05/2029"/>
    <x v="1"/>
    <n v="2108"/>
    <b v="0"/>
    <x v="4"/>
    <x v="4"/>
    <s v="ATIVO"/>
    <s v="14011"/>
    <n v="14001"/>
    <x v="6"/>
    <n v="3580"/>
    <n v="1135"/>
  </r>
  <r>
    <s v="TDU8B45"/>
    <x v="5"/>
    <x v="2"/>
    <n v="2025"/>
    <x v="1"/>
    <x v="11"/>
    <x v="2"/>
    <s v="IAN VICTOR PEREIRA FELEOL"/>
    <s v="TECNICO DE REDE"/>
    <s v="R$ 2.108,00"/>
    <n v="1420.3899999999999"/>
    <n v="1270.43"/>
    <n v="329.97"/>
    <m/>
    <s v="23/05/2029"/>
    <x v="1"/>
    <n v="2108"/>
    <b v="0"/>
    <x v="4"/>
    <x v="4"/>
    <s v="ATIVO"/>
    <s v="19011"/>
    <n v="14001"/>
    <x v="7"/>
    <n v="3020.79"/>
    <n v="800.2"/>
  </r>
  <r>
    <s v="TDU8D54"/>
    <x v="5"/>
    <x v="2"/>
    <n v="2025"/>
    <x v="1"/>
    <x v="11"/>
    <x v="2"/>
    <s v="CASA CLIENTE VIVO MANAUS"/>
    <s v="PARCEIRO"/>
    <s v="R$ 2.108,00"/>
    <n v="1439.84"/>
    <n v="1559.0100000000002"/>
    <n v="889.96"/>
    <m/>
    <s v="16/05/2029"/>
    <x v="1"/>
    <n v="2108"/>
    <b v="0"/>
    <x v="4"/>
    <x v="4"/>
    <s v="ATIVO"/>
    <s v="11015"/>
    <n v="14001"/>
    <x v="2"/>
    <n v="3888.8100000000004"/>
    <n v="1224.4850000000001"/>
  </r>
  <r>
    <s v="TDU8C07"/>
    <x v="5"/>
    <x v="2"/>
    <n v="2025"/>
    <x v="1"/>
    <x v="11"/>
    <x v="2"/>
    <s v="MOISES DE OLIVEIRA DO PRADO"/>
    <s v="INSTALADOR E REPARADOR DE FO"/>
    <s v="R$ 2.108,00"/>
    <n v="1119.99"/>
    <n v="1220.97"/>
    <n v="760.51"/>
    <m/>
    <s v="16/05/2029"/>
    <x v="1"/>
    <n v="2108"/>
    <b v="0"/>
    <x v="4"/>
    <x v="4"/>
    <s v="ATIVO"/>
    <s v="11011"/>
    <n v="14001"/>
    <x v="2"/>
    <n v="3101.4700000000003"/>
    <n v="990.74"/>
  </r>
  <r>
    <s v="TDU8B20"/>
    <x v="5"/>
    <x v="2"/>
    <n v="2025"/>
    <x v="1"/>
    <x v="11"/>
    <x v="2"/>
    <s v="MIKAEL LIMA BEZERRA"/>
    <s v="INSTALADOR E REPARADOR DE FO"/>
    <s v="R$ 2.108,00"/>
    <n v="1070"/>
    <n v="1049.99"/>
    <n v="559.98"/>
    <m/>
    <s v="19/05/2029"/>
    <x v="1"/>
    <n v="2108"/>
    <b v="0"/>
    <x v="4"/>
    <x v="4"/>
    <s v="ATIVO"/>
    <s v="11011"/>
    <n v="14001"/>
    <x v="2"/>
    <n v="2679.97"/>
    <n v="804.98500000000001"/>
  </r>
  <r>
    <s v="TDT6D74"/>
    <x v="4"/>
    <x v="0"/>
    <n v="2025"/>
    <x v="1"/>
    <x v="4"/>
    <x v="3"/>
    <s v="LEANDRO JOSE DOS SANTOS ONCA"/>
    <s v="ASSISTENTE DE LOGISTICA I"/>
    <s v="R$ 2.995,00"/>
    <n v="787.93"/>
    <n v="600"/>
    <n v="797.56999999999994"/>
    <m/>
    <s v="19/05/2029"/>
    <x v="1"/>
    <n v="2995"/>
    <b v="0"/>
    <x v="4"/>
    <x v="4"/>
    <s v="ATIVO"/>
    <s v="99568"/>
    <n v="22020"/>
    <x v="3"/>
    <n v="2185.5"/>
    <n v="698.78499999999997"/>
  </r>
  <r>
    <s v="TDU8B41"/>
    <x v="5"/>
    <x v="2"/>
    <n v="2025"/>
    <x v="1"/>
    <x v="11"/>
    <x v="2"/>
    <s v="WILLIAMS ANDRADE DA SILVA"/>
    <s v="INSTALADOR E REPARADOR DE FO"/>
    <s v="R$ 2.108,00"/>
    <n v="1373.74"/>
    <n v="1670.62"/>
    <n v="892"/>
    <m/>
    <s v="23/05/2029"/>
    <x v="1"/>
    <n v="2108"/>
    <b v="0"/>
    <x v="4"/>
    <x v="4"/>
    <s v="ATIVO"/>
    <s v="11011"/>
    <n v="14001"/>
    <x v="2"/>
    <n v="3936.3599999999997"/>
    <n v="1281.31"/>
  </r>
  <r>
    <s v="TDT6D48"/>
    <x v="4"/>
    <x v="0"/>
    <n v="2025"/>
    <x v="1"/>
    <x v="6"/>
    <x v="3"/>
    <s v="VICTOR SOUSA OLIVEIRA"/>
    <s v="ALMOXARIFE III"/>
    <s v="R$ 2.995,00"/>
    <n v="1610.79"/>
    <n v="2281.17"/>
    <n v="1519.67"/>
    <m/>
    <s v="14/04/2029"/>
    <x v="1"/>
    <n v="2995"/>
    <b v="0"/>
    <x v="7"/>
    <x v="4"/>
    <s v="ATIVO"/>
    <s v="99568"/>
    <n v="19194"/>
    <x v="3"/>
    <n v="5411.63"/>
    <n v="1900.42"/>
  </r>
  <r>
    <s v="TDU8A62"/>
    <x v="4"/>
    <x v="0"/>
    <n v="2025"/>
    <x v="1"/>
    <x v="1"/>
    <x v="0"/>
    <s v="ALANDECIR JOSE RODRIGUES"/>
    <s v="AUXILIAR TECNICO DE FIBRA OPTICA"/>
    <s v="R$ 2.995,00"/>
    <n v="3452.5699999999997"/>
    <n v="3001.78"/>
    <n v="1432.1299999999997"/>
    <m/>
    <s v="16/05/2029"/>
    <x v="1"/>
    <n v="2995"/>
    <b v="0"/>
    <x v="4"/>
    <x v="4"/>
    <s v="ATIVO"/>
    <s v="17071"/>
    <n v="26002"/>
    <x v="5"/>
    <n v="7886.48"/>
    <n v="2216.9549999999999"/>
  </r>
  <r>
    <s v="TDU7H99"/>
    <x v="4"/>
    <x v="0"/>
    <n v="2025"/>
    <x v="1"/>
    <x v="1"/>
    <x v="0"/>
    <s v="LUIZ FLAVIO FERREIRA COELHO"/>
    <s v="TECNICO DE MANUTENCAO PI I"/>
    <s v="R$ 2.995,00"/>
    <n v="3263.33"/>
    <n v="2283"/>
    <n v="1175.71"/>
    <m/>
    <s v="20/05/2029"/>
    <x v="1"/>
    <n v="2995"/>
    <b v="0"/>
    <x v="4"/>
    <x v="4"/>
    <s v="ATIVO"/>
    <s v="12081"/>
    <n v="26010"/>
    <x v="1"/>
    <n v="6722.04"/>
    <n v="1729.355"/>
  </r>
  <r>
    <s v="FGY0C24"/>
    <x v="46"/>
    <x v="4"/>
    <n v="2013"/>
    <x v="2"/>
    <x v="0"/>
    <x v="0"/>
    <s v="VANDERSON JARBAS SCHMITZ DA SILVA"/>
    <s v="ESPECIALISTA OPERACIONAL DE PI III"/>
    <s v="R$ 949,21"/>
    <n v="1113.08"/>
    <n v="1252.4899999999998"/>
    <n v="559.3900000000001"/>
    <m/>
    <s v="01/01/2030"/>
    <x v="1"/>
    <n v="949.21"/>
    <b v="0"/>
    <x v="1"/>
    <x v="1"/>
    <s v="ATIVO"/>
    <s v="12081"/>
    <n v="31001"/>
    <x v="1"/>
    <n v="2924.96"/>
    <n v="905.93999999999994"/>
  </r>
  <r>
    <s v="TDY0H77"/>
    <x v="4"/>
    <x v="0"/>
    <n v="2025"/>
    <x v="1"/>
    <x v="8"/>
    <x v="0"/>
    <s v="JURANDI BELOLI DO NASCIMENTO"/>
    <s v="TECNICO DE MANUTENCAO FO I"/>
    <s v="R$ 3.085,00"/>
    <n v="1168.3000000000002"/>
    <n v="1650.7399999999998"/>
    <n v="1286.25"/>
    <m/>
    <s v="28/05/2029"/>
    <x v="1"/>
    <n v="3085"/>
    <b v="0"/>
    <x v="4"/>
    <x v="4"/>
    <s v="ATIVO"/>
    <s v="12071"/>
    <n v="34076"/>
    <x v="1"/>
    <n v="4105.29"/>
    <n v="1468.4949999999999"/>
  </r>
  <r>
    <s v="TDU8B60"/>
    <x v="5"/>
    <x v="2"/>
    <n v="2025"/>
    <x v="1"/>
    <x v="11"/>
    <x v="2"/>
    <s v="ROBSON FERREIRA BARRETO"/>
    <s v="INSTALADOR E REPARADOR DE FO"/>
    <s v="R$ 2.108,00"/>
    <n v="1478.5800000000002"/>
    <n v="1579.42"/>
    <n v="809.97"/>
    <m/>
    <s v="20/05/2029"/>
    <x v="1"/>
    <n v="2108"/>
    <b v="0"/>
    <x v="4"/>
    <x v="4"/>
    <s v="ATIVO"/>
    <s v="14011"/>
    <n v="14001"/>
    <x v="6"/>
    <n v="3867.9700000000003"/>
    <n v="1194.6950000000002"/>
  </r>
  <r>
    <s v="TDU8B73"/>
    <x v="5"/>
    <x v="2"/>
    <n v="2025"/>
    <x v="1"/>
    <x v="11"/>
    <x v="2"/>
    <s v="JEAN CARLOS OLIVEIRA DE OLIVEIRA"/>
    <s v="INSTALADOR E REPARADOR DE FO"/>
    <s v="R$ 2.108,00"/>
    <n v="1449.99"/>
    <n v="1788.37"/>
    <n v="560"/>
    <m/>
    <s v="19/05/2029"/>
    <x v="1"/>
    <n v="2108"/>
    <b v="0"/>
    <x v="4"/>
    <x v="4"/>
    <s v="ATIVO"/>
    <s v="19011"/>
    <n v="14001"/>
    <x v="7"/>
    <n v="3798.3599999999997"/>
    <n v="1174.1849999999999"/>
  </r>
  <r>
    <s v="TDU8B39"/>
    <x v="5"/>
    <x v="2"/>
    <n v="2025"/>
    <x v="1"/>
    <x v="11"/>
    <x v="2"/>
    <s v="HUDSON MEDEIROS MARTINS"/>
    <s v="INSTALADOR E REPARADOR DE FO"/>
    <s v="R$ 2.108,00"/>
    <n v="1794.1"/>
    <n v="1288.56"/>
    <n v="1004.32"/>
    <m/>
    <s v="19/05/2029"/>
    <x v="1"/>
    <n v="2108"/>
    <b v="0"/>
    <x v="4"/>
    <x v="4"/>
    <s v="ATIVO"/>
    <s v="11011"/>
    <n v="14001"/>
    <x v="2"/>
    <n v="4086.98"/>
    <n v="1146.44"/>
  </r>
  <r>
    <s v="TDU8B32"/>
    <x v="5"/>
    <x v="2"/>
    <n v="2025"/>
    <x v="1"/>
    <x v="11"/>
    <x v="2"/>
    <s v="DIEGO QUEIROZ DOS SANTOS"/>
    <s v="INSTALADOR E REPARADOR DE FO"/>
    <s v="R$ 2.108,00"/>
    <n v="1054.77"/>
    <n v="1266.48"/>
    <n v="532.35"/>
    <m/>
    <s v="26/05/2029"/>
    <x v="1"/>
    <n v="2108"/>
    <b v="0"/>
    <x v="4"/>
    <x v="4"/>
    <s v="ATIVO"/>
    <s v="11011"/>
    <n v="14001"/>
    <x v="2"/>
    <n v="2853.6"/>
    <n v="899.41499999999996"/>
  </r>
  <r>
    <s v="RVQ0H58"/>
    <x v="13"/>
    <x v="2"/>
    <n v="2023"/>
    <x v="2"/>
    <x v="4"/>
    <x v="3"/>
    <s v="WANDER DE SOUZA PEREIRA"/>
    <s v="INSTALADOR E REPARADOR DE FO"/>
    <s v="R$ 1.390,86"/>
    <n v="837.87"/>
    <n v="444.03"/>
    <n v="364.19"/>
    <m/>
    <s v="01/01/2030"/>
    <x v="1"/>
    <n v="1390.86"/>
    <b v="0"/>
    <x v="1"/>
    <x v="1"/>
    <s v="ATIVO"/>
    <s v="11011"/>
    <n v="22032"/>
    <x v="2"/>
    <n v="1646.0900000000001"/>
    <n v="404.11"/>
  </r>
  <r>
    <s v="TDU8B33"/>
    <x v="5"/>
    <x v="2"/>
    <n v="2025"/>
    <x v="1"/>
    <x v="11"/>
    <x v="2"/>
    <s v="JOAO DA GRACA MORAES FERRAZ JUNIOR"/>
    <s v="INSTALADOR E REPARADOR DE FO"/>
    <s v="R$ 2.108,00"/>
    <n v="1568.6000000000001"/>
    <n v="1772.34"/>
    <n v="875.17000000000007"/>
    <m/>
    <s v="15/05/2029"/>
    <x v="1"/>
    <n v="2108"/>
    <b v="0"/>
    <x v="4"/>
    <x v="4"/>
    <s v="ATIVO"/>
    <s v="12011"/>
    <n v="14001"/>
    <x v="4"/>
    <n v="4216.1100000000006"/>
    <n v="1323.7550000000001"/>
  </r>
  <r>
    <s v="TDV1C55"/>
    <x v="5"/>
    <x v="2"/>
    <n v="2025"/>
    <x v="1"/>
    <x v="11"/>
    <x v="2"/>
    <s v="FABIANO CONRADO DE LIMA"/>
    <s v="INSTALADOR E REPARADOR DE FO"/>
    <s v="R$ 2.108,00"/>
    <n v="1583.6799999999998"/>
    <n v="1677.19"/>
    <n v="878.42000000000007"/>
    <m/>
    <s v="16/05/2029"/>
    <x v="1"/>
    <n v="2108"/>
    <b v="0"/>
    <x v="4"/>
    <x v="4"/>
    <s v="ATIVO"/>
    <s v="14011"/>
    <n v="14001"/>
    <x v="6"/>
    <n v="4139.29"/>
    <n v="1277.8050000000001"/>
  </r>
  <r>
    <s v="TDU8B55"/>
    <x v="5"/>
    <x v="2"/>
    <n v="2025"/>
    <x v="1"/>
    <x v="11"/>
    <x v="2"/>
    <s v="EUDES ROCHA DA SILVA"/>
    <s v="INSTALADOR E REPARADOR DE FO"/>
    <s v="R$ 2.108,00"/>
    <n v="1315.6299999999999"/>
    <n v="1931.8899999999999"/>
    <n v="912.63000000000011"/>
    <m/>
    <s v="15/05/2029"/>
    <x v="1"/>
    <n v="2108"/>
    <b v="0"/>
    <x v="4"/>
    <x v="4"/>
    <s v="ATIVO"/>
    <s v="14011"/>
    <n v="14001"/>
    <x v="6"/>
    <n v="4160.1499999999996"/>
    <n v="1422.26"/>
  </r>
  <r>
    <s v="TDU8B40"/>
    <x v="5"/>
    <x v="2"/>
    <n v="2025"/>
    <x v="1"/>
    <x v="11"/>
    <x v="2"/>
    <s v="CASA CLIENTE-I-SYSTEMS MANAUS"/>
    <s v="PARCEIRO"/>
    <s v="R$ 2.108,00"/>
    <n v="1539.59"/>
    <n v="1639.81"/>
    <n v="210"/>
    <m/>
    <s v="16/05/2029"/>
    <x v="1"/>
    <n v="2108"/>
    <b v="0"/>
    <x v="4"/>
    <x v="4"/>
    <s v="MANUTENÇÃO"/>
    <s v="14011"/>
    <n v="14001"/>
    <x v="6"/>
    <n v="3389.3999999999996"/>
    <n v="924.90499999999997"/>
  </r>
  <r>
    <s v="TDU8B30"/>
    <x v="5"/>
    <x v="2"/>
    <n v="2025"/>
    <x v="1"/>
    <x v="11"/>
    <x v="2"/>
    <s v="THIAGO CONDE DE SOUZA"/>
    <s v="INSTALADOR E REPARADOR DE FO"/>
    <s v="R$ 2.108,00"/>
    <n v="1475.59"/>
    <n v="1703.0900000000001"/>
    <n v="796.94"/>
    <m/>
    <s v="14/05/2029"/>
    <x v="1"/>
    <n v="2108"/>
    <b v="0"/>
    <x v="4"/>
    <x v="4"/>
    <s v="ATIVO"/>
    <s v="14011"/>
    <n v="14001"/>
    <x v="6"/>
    <n v="3975.6200000000003"/>
    <n v="1250.0150000000001"/>
  </r>
  <r>
    <s v="TDU8B58"/>
    <x v="5"/>
    <x v="2"/>
    <n v="2025"/>
    <x v="1"/>
    <x v="11"/>
    <x v="2"/>
    <s v="JOAO ANDERSON FARIAS TAVARES"/>
    <s v="INSTALADOR E REPARADOR DE FO"/>
    <s v="R$ 2.108,00"/>
    <n v="1290"/>
    <n v="1369.83"/>
    <n v="541"/>
    <m/>
    <s v="14/05/2029"/>
    <x v="1"/>
    <n v="2108"/>
    <b v="0"/>
    <x v="4"/>
    <x v="4"/>
    <s v="ATIVO"/>
    <s v="11011"/>
    <n v="14001"/>
    <x v="2"/>
    <n v="3200.83"/>
    <n v="955.41499999999996"/>
  </r>
  <r>
    <s v="TDU8D27"/>
    <x v="5"/>
    <x v="2"/>
    <n v="2025"/>
    <x v="1"/>
    <x v="2"/>
    <x v="1"/>
    <s v="LUCAS ARAUJO PINHEIRO"/>
    <s v="TECNICO MULTSKILL METALICO/FI"/>
    <s v="R$ 2.108,00"/>
    <n v="396.27"/>
    <n v="736.25"/>
    <n v="406.04"/>
    <m/>
    <s v="15/04/2029"/>
    <x v="1"/>
    <n v="2108"/>
    <b v="0"/>
    <x v="7"/>
    <x v="4"/>
    <s v="ATIVO"/>
    <s v="11015"/>
    <n v="35001"/>
    <x v="2"/>
    <n v="1538.56"/>
    <n v="571.14499999999998"/>
  </r>
  <r>
    <s v="TDU8C57"/>
    <x v="5"/>
    <x v="2"/>
    <n v="2025"/>
    <x v="1"/>
    <x v="6"/>
    <x v="3"/>
    <s v="JOSUE RODOLFO SANTOS DE ARAUJO"/>
    <s v="ASSISTENTE TEC. DE MANUTENCAO DE FO III"/>
    <s v="R$ 2.108,00"/>
    <n v="1640"/>
    <n v="780"/>
    <n v="637.84"/>
    <m/>
    <s v="16/04/2029"/>
    <x v="1"/>
    <n v="2108"/>
    <b v="0"/>
    <x v="7"/>
    <x v="4"/>
    <s v="ATIVO"/>
    <s v="11021"/>
    <n v="19019"/>
    <x v="2"/>
    <n v="3057.84"/>
    <n v="708.92000000000007"/>
  </r>
  <r>
    <s v="TDU8B98"/>
    <x v="5"/>
    <x v="2"/>
    <n v="2025"/>
    <x v="1"/>
    <x v="11"/>
    <x v="2"/>
    <s v="MATHEUS PONTES SENA"/>
    <s v="TECNICO DE REDE"/>
    <s v="R$ 2.108,00"/>
    <n v="1579.98"/>
    <n v="2018.8100000000002"/>
    <n v="809.97"/>
    <m/>
    <s v="14/05/2029"/>
    <x v="1"/>
    <n v="2108"/>
    <b v="0"/>
    <x v="4"/>
    <x v="4"/>
    <s v="ATIVO"/>
    <s v="14011"/>
    <n v="14001"/>
    <x v="6"/>
    <n v="4408.76"/>
    <n v="1414.39"/>
  </r>
  <r>
    <s v="TDU8B49"/>
    <x v="5"/>
    <x v="2"/>
    <n v="2025"/>
    <x v="1"/>
    <x v="11"/>
    <x v="2"/>
    <s v="IZAIAS PICANCO DA SILVA"/>
    <s v="INSTALADOR E REPARADOR DE FO"/>
    <s v="R$ 2.108,00"/>
    <n v="1318.49"/>
    <n v="1683.33"/>
    <n v="939.97"/>
    <m/>
    <s v="15/05/2029"/>
    <x v="1"/>
    <n v="2108"/>
    <b v="0"/>
    <x v="4"/>
    <x v="4"/>
    <s v="ATIVO"/>
    <s v="11011"/>
    <n v="14001"/>
    <x v="2"/>
    <n v="3941.79"/>
    <n v="1311.65"/>
  </r>
  <r>
    <s v="TDU8B51"/>
    <x v="5"/>
    <x v="2"/>
    <n v="2025"/>
    <x v="1"/>
    <x v="11"/>
    <x v="2"/>
    <s v="JULIO CESAR DA SILVA ALVES"/>
    <s v="INSTALADOR E REPARADOR DE FO"/>
    <s v="R$ 2.108,00"/>
    <n v="1409.98"/>
    <n v="1659.99"/>
    <n v="698.96"/>
    <m/>
    <s v="15/05/2029"/>
    <x v="1"/>
    <n v="2108"/>
    <b v="0"/>
    <x v="4"/>
    <x v="4"/>
    <s v="ATIVO"/>
    <s v="11011"/>
    <n v="14001"/>
    <x v="2"/>
    <n v="3768.9300000000003"/>
    <n v="1179.4749999999999"/>
  </r>
  <r>
    <s v="TDT6D51"/>
    <x v="4"/>
    <x v="0"/>
    <n v="2025"/>
    <x v="1"/>
    <x v="2"/>
    <x v="1"/>
    <s v="ANDREW YAN GOMES DA SILVA MOURA"/>
    <s v="OFICIAL DE REDE I"/>
    <s v="R$ 2.995,00"/>
    <n v="1899.73"/>
    <n v="2780.65"/>
    <n v="1444.59"/>
    <m/>
    <s v="10/04/2029"/>
    <x v="1"/>
    <n v="2995"/>
    <b v="0"/>
    <x v="7"/>
    <x v="4"/>
    <s v="ATIVO"/>
    <s v="11031"/>
    <n v="35001"/>
    <x v="2"/>
    <n v="6124.97"/>
    <n v="2112.62"/>
  </r>
  <r>
    <s v="TDU8D52"/>
    <x v="5"/>
    <x v="2"/>
    <n v="2025"/>
    <x v="1"/>
    <x v="12"/>
    <x v="1"/>
    <s v="EDIMILSON RITTER LIMA"/>
    <s v="TECNICO DE FIBRA OPTICA IV"/>
    <s v="R$ 2.108,00"/>
    <n v="928.71"/>
    <n v="1152.73"/>
    <n v="416.16999999999996"/>
    <m/>
    <s v="14/04/2029"/>
    <x v="1"/>
    <n v="2108"/>
    <b v="0"/>
    <x v="7"/>
    <x v="4"/>
    <s v="ATIVO"/>
    <s v="11021"/>
    <n v="18001"/>
    <x v="2"/>
    <n v="2497.61"/>
    <n v="784.45"/>
  </r>
  <r>
    <s v="TDU8D70"/>
    <x v="5"/>
    <x v="2"/>
    <n v="2025"/>
    <x v="1"/>
    <x v="12"/>
    <x v="1"/>
    <s v="DEIVISON AURELIANO DE SOUZA"/>
    <s v="INSTALADOR E REPARADOR DE FO"/>
    <s v="R$ 2.108,00"/>
    <n v="1100.3200000000002"/>
    <n v="999.67"/>
    <n v="624.98"/>
    <m/>
    <s v="14/04/2029"/>
    <x v="1"/>
    <n v="2108"/>
    <b v="0"/>
    <x v="7"/>
    <x v="4"/>
    <s v="ATIVO"/>
    <s v="11011"/>
    <n v="18001"/>
    <x v="2"/>
    <n v="2724.9700000000003"/>
    <n v="812.32500000000005"/>
  </r>
  <r>
    <s v="TDY0H02"/>
    <x v="4"/>
    <x v="0"/>
    <n v="2025"/>
    <x v="1"/>
    <x v="8"/>
    <x v="0"/>
    <s v="VILMAR ISAIAS JUNGLES"/>
    <s v="TECNICO DE MANUTENCAO PI III"/>
    <s v="R$ 3.085,00"/>
    <n v="1254.19"/>
    <n v="2154.0200000000004"/>
    <n v="1209.54"/>
    <m/>
    <s v="13/05/2029"/>
    <x v="1"/>
    <n v="3085"/>
    <b v="0"/>
    <x v="4"/>
    <x v="4"/>
    <s v="ATIVO"/>
    <s v="12081"/>
    <n v="34001"/>
    <x v="1"/>
    <n v="4617.75"/>
    <n v="1681.7800000000002"/>
  </r>
  <r>
    <s v="TDU8D66"/>
    <x v="5"/>
    <x v="2"/>
    <n v="2025"/>
    <x v="1"/>
    <x v="2"/>
    <x v="1"/>
    <s v="WALLACE FERNANDO DE SOUZA"/>
    <s v="TECNICO MULTSKILL METALICO/FI"/>
    <s v="R$ 2.108,00"/>
    <n v="845"/>
    <n v="845"/>
    <n v="496.02"/>
    <m/>
    <s v="13/05/2029"/>
    <x v="1"/>
    <n v="2108"/>
    <b v="0"/>
    <x v="4"/>
    <x v="4"/>
    <s v="ATIVO"/>
    <s v="14011"/>
    <n v="35001"/>
    <x v="6"/>
    <n v="2186.02"/>
    <n v="670.51"/>
  </r>
  <r>
    <s v="OVO9E23"/>
    <x v="13"/>
    <x v="2"/>
    <n v="2025"/>
    <x v="2"/>
    <x v="10"/>
    <x v="3"/>
    <s v="JOAO PEDRO RIBEIRO TAVARES FELIX"/>
    <s v="SUPERVISOR DE OPERACAO"/>
    <s v="R$ 1.500,00"/>
    <n v="923"/>
    <n v="1519"/>
    <n v="663"/>
    <m/>
    <s v="01/01/2030"/>
    <x v="1"/>
    <n v="1390.98"/>
    <b v="0"/>
    <x v="1"/>
    <x v="1"/>
    <s v="ATIVO"/>
    <s v="11011"/>
    <n v="17001"/>
    <x v="2"/>
    <n v="3105"/>
    <n v="1091"/>
  </r>
  <r>
    <s v="TDU8B52"/>
    <x v="5"/>
    <x v="2"/>
    <n v="2025"/>
    <x v="1"/>
    <x v="11"/>
    <x v="2"/>
    <s v="MARCOS GOMES DA SILVA"/>
    <s v="INSTALADOR E REPARADOR DE FO"/>
    <s v="R$ 2.108,00"/>
    <n v="1604.95"/>
    <n v="1708.04"/>
    <n v="948.99"/>
    <m/>
    <s v="14/05/2029"/>
    <x v="1"/>
    <n v="2108"/>
    <b v="0"/>
    <x v="4"/>
    <x v="4"/>
    <s v="ATIVO"/>
    <s v="14011"/>
    <n v="14001"/>
    <x v="6"/>
    <n v="4261.9799999999996"/>
    <n v="1328.5149999999999"/>
  </r>
  <r>
    <s v="TDU8B28"/>
    <x v="5"/>
    <x v="2"/>
    <n v="2025"/>
    <x v="1"/>
    <x v="11"/>
    <x v="2"/>
    <s v="WALLESON FERREIRA LIMA"/>
    <s v="INSTALADOR E REPARADOR DE FO"/>
    <s v="R$ 2.108,00"/>
    <n v="1714.5500000000002"/>
    <n v="1738.27"/>
    <n v="867.67000000000007"/>
    <m/>
    <s v="14/05/2029"/>
    <x v="1"/>
    <n v="2108"/>
    <b v="0"/>
    <x v="4"/>
    <x v="4"/>
    <s v="ATIVO"/>
    <s v="14011"/>
    <n v="14001"/>
    <x v="6"/>
    <n v="4320.49"/>
    <n v="1302.97"/>
  </r>
  <r>
    <s v="TDW0D48"/>
    <x v="5"/>
    <x v="2"/>
    <n v="2025"/>
    <x v="1"/>
    <x v="11"/>
    <x v="2"/>
    <s v="RONILDO BEZERRA DE LIMA"/>
    <s v="INSTALADOR E REPARADOR DE FO"/>
    <s v="R$ 2.108,00"/>
    <n v="1516.85"/>
    <n v="1734.0000000000002"/>
    <n v="798.03000000000009"/>
    <m/>
    <s v="14/05/2029"/>
    <x v="1"/>
    <n v="2108"/>
    <b v="0"/>
    <x v="4"/>
    <x v="4"/>
    <s v="ATIVO"/>
    <s v="14011"/>
    <n v="14001"/>
    <x v="6"/>
    <n v="4048.8800000000006"/>
    <n v="1266.0150000000001"/>
  </r>
  <r>
    <s v="TDU8B29"/>
    <x v="5"/>
    <x v="2"/>
    <n v="2025"/>
    <x v="1"/>
    <x v="11"/>
    <x v="2"/>
    <s v="LEANDRO SILVA DAS CHAGAS"/>
    <s v="INSTALADOR E REPARADOR DE FO"/>
    <s v="R$ 2.108,00"/>
    <n v="1538.8000000000002"/>
    <n v="1658.2500000000002"/>
    <n v="868.92"/>
    <m/>
    <s v="14/05/2029"/>
    <x v="1"/>
    <n v="2108"/>
    <b v="0"/>
    <x v="4"/>
    <x v="4"/>
    <s v="ATIVO"/>
    <s v="14011"/>
    <n v="14001"/>
    <x v="6"/>
    <n v="4065.9700000000003"/>
    <n v="1263.585"/>
  </r>
  <r>
    <s v="TDU8D76"/>
    <x v="5"/>
    <x v="2"/>
    <n v="2025"/>
    <x v="1"/>
    <x v="2"/>
    <x v="1"/>
    <s v="WALLISON SILVA DE MIRANDA"/>
    <s v="TECNICO MULTSKILL METALICO/FI"/>
    <s v="R$ 2.108,00"/>
    <n v="1419.73"/>
    <n v="1529.4500000000003"/>
    <n v="835.86"/>
    <m/>
    <s v="15/04/2029"/>
    <x v="1"/>
    <n v="2108"/>
    <b v="0"/>
    <x v="7"/>
    <x v="4"/>
    <s v="ATIVO"/>
    <s v="14011"/>
    <n v="35001"/>
    <x v="6"/>
    <n v="3785.0400000000004"/>
    <n v="1182.6550000000002"/>
  </r>
  <r>
    <s v="TDU8B54"/>
    <x v="5"/>
    <x v="2"/>
    <n v="2025"/>
    <x v="1"/>
    <x v="2"/>
    <x v="1"/>
    <s v="WASHINGTON LUIZ BERNARDINO FILHO"/>
    <s v="TECNICO MULTSKILL METALICO/FI"/>
    <s v="R$ 2.108,00"/>
    <n v="572.72"/>
    <n v="288.57"/>
    <n v="505.17"/>
    <m/>
    <s v="15/04/2029"/>
    <x v="1"/>
    <n v="2108"/>
    <b v="0"/>
    <x v="7"/>
    <x v="4"/>
    <s v="ATIVO"/>
    <s v="14011"/>
    <n v="35001"/>
    <x v="6"/>
    <n v="1366.46"/>
    <n v="396.87"/>
  </r>
  <r>
    <s v="TDU8C98"/>
    <x v="5"/>
    <x v="2"/>
    <n v="2025"/>
    <x v="1"/>
    <x v="2"/>
    <x v="1"/>
    <s v="VICTOR HUGO ARAUJO E SILVA"/>
    <s v="TECNICO DE FIBRA OPTICA II"/>
    <s v="R$ 2.108,00"/>
    <n v="902.91000000000008"/>
    <n v="741.77"/>
    <n v="514.54999999999995"/>
    <m/>
    <s v="15/04/2029"/>
    <x v="1"/>
    <n v="2108"/>
    <b v="0"/>
    <x v="7"/>
    <x v="4"/>
    <s v="ATIVO"/>
    <s v="11021"/>
    <n v="35001"/>
    <x v="2"/>
    <n v="2159.23"/>
    <n v="628.16"/>
  </r>
  <r>
    <s v="TDU8D42"/>
    <x v="5"/>
    <x v="2"/>
    <n v="2025"/>
    <x v="1"/>
    <x v="2"/>
    <x v="1"/>
    <s v="ARIEL MENDES ARAGON DOS SANTOS"/>
    <s v="TECNICO DE FIBRA OPTICA IV"/>
    <s v="R$ 2.108,00"/>
    <s v=""/>
    <s v=""/>
    <s v=""/>
    <m/>
    <s v="16/04/2029"/>
    <x v="1"/>
    <n v="2108"/>
    <b v="0"/>
    <x v="7"/>
    <x v="4"/>
    <s v="ATIVO"/>
    <s v="11021"/>
    <n v="35001"/>
    <x v="2"/>
    <n v="0"/>
    <s v="-"/>
  </r>
  <r>
    <s v="TDT6D62"/>
    <x v="4"/>
    <x v="0"/>
    <n v="2025"/>
    <x v="1"/>
    <x v="0"/>
    <x v="0"/>
    <s v="NATHANIEL MENDRANA DA ROSA"/>
    <s v="ASSISTENTE TEC. DE MANUTENCAO DE FO III"/>
    <s v="R$ 2.995,00"/>
    <n v="3140.88"/>
    <n v="2011.16"/>
    <n v="603.20000000000005"/>
    <m/>
    <s v="14/04/2029"/>
    <x v="1"/>
    <n v="2995"/>
    <b v="0"/>
    <x v="7"/>
    <x v="4"/>
    <s v="ATIVO"/>
    <s v="12071"/>
    <n v="31001"/>
    <x v="1"/>
    <n v="5755.24"/>
    <n v="1307.18"/>
  </r>
  <r>
    <s v="TDT6D59"/>
    <x v="4"/>
    <x v="0"/>
    <n v="2025"/>
    <x v="1"/>
    <x v="8"/>
    <x v="0"/>
    <s v="JOSE LAURO OLIVEIRA DA SILVA JUNIOR"/>
    <s v="ASSISTENTE TEC. DE MANUTENCAO DE PI III"/>
    <s v="R$ 2.995,00"/>
    <n v="3266.64"/>
    <n v="1651.92"/>
    <n v="829.98"/>
    <m/>
    <s v="16/04/2029"/>
    <x v="1"/>
    <n v="2995"/>
    <b v="0"/>
    <x v="7"/>
    <x v="4"/>
    <s v="ATIVO"/>
    <s v="12081"/>
    <n v="34002"/>
    <x v="1"/>
    <n v="5748.5399999999991"/>
    <n v="1240.95"/>
  </r>
  <r>
    <s v="TDU8D19"/>
    <x v="5"/>
    <x v="2"/>
    <n v="2025"/>
    <x v="1"/>
    <x v="6"/>
    <x v="3"/>
    <s v="MARCOS DANIEL OLIVEIRA SOARES"/>
    <s v="INSTALADOR E REPARADOR DE FO"/>
    <s v="R$ 2.108,00"/>
    <n v="680"/>
    <n v="1073.18"/>
    <n v="282.02999999999997"/>
    <m/>
    <s v="15/04/2029"/>
    <x v="1"/>
    <n v="2108"/>
    <b v="0"/>
    <x v="7"/>
    <x v="4"/>
    <s v="ATIVO"/>
    <s v="11011"/>
    <n v="19019"/>
    <x v="2"/>
    <n v="2035.21"/>
    <n v="677.60500000000002"/>
  </r>
  <r>
    <s v="TDU8D14"/>
    <x v="5"/>
    <x v="2"/>
    <n v="2025"/>
    <x v="1"/>
    <x v="6"/>
    <x v="3"/>
    <s v="WALLISSON MARTINS DE OLIVEIRA"/>
    <s v="INSTALADOR E REPARADOR DE FO"/>
    <s v="R$ 2.108,00"/>
    <n v="958.14"/>
    <n v="1642.8999999999999"/>
    <n v="831.28"/>
    <m/>
    <s v="15/04/2029"/>
    <x v="1"/>
    <n v="2108"/>
    <b v="0"/>
    <x v="7"/>
    <x v="4"/>
    <s v="ATIVO"/>
    <s v="11011"/>
    <n v="19146"/>
    <x v="2"/>
    <n v="3432.3199999999997"/>
    <n v="1237.0899999999999"/>
  </r>
  <r>
    <s v="TDU8D48"/>
    <x v="5"/>
    <x v="2"/>
    <n v="2025"/>
    <x v="1"/>
    <x v="6"/>
    <x v="3"/>
    <s v="ALEX VELOSO ALCANTARA"/>
    <s v="INSTALADOR E REPARADOR DE FO"/>
    <s v="R$ 2.108,00"/>
    <n v="1320"/>
    <n v="1130"/>
    <n v="600"/>
    <m/>
    <s v="16/04/2029"/>
    <x v="1"/>
    <n v="2108"/>
    <b v="0"/>
    <x v="7"/>
    <x v="4"/>
    <s v="ATIVO"/>
    <s v="11011"/>
    <n v="19140"/>
    <x v="2"/>
    <n v="3050"/>
    <n v="865"/>
  </r>
  <r>
    <s v="TDU8D59"/>
    <x v="5"/>
    <x v="2"/>
    <n v="2025"/>
    <x v="1"/>
    <x v="6"/>
    <x v="3"/>
    <s v="KELVIS LIMA RODRIGUES"/>
    <s v="INSTALADOR E REPARADOR DE FO"/>
    <s v="R$ 2.108,00"/>
    <n v="1255"/>
    <n v="1592"/>
    <n v="915.12"/>
    <m/>
    <s v="29/04/2029"/>
    <x v="1"/>
    <n v="2108"/>
    <b v="0"/>
    <x v="7"/>
    <x v="4"/>
    <s v="ATIVO"/>
    <s v="11011"/>
    <n v="19125"/>
    <x v="2"/>
    <n v="3762.12"/>
    <n v="1253.56"/>
  </r>
  <r>
    <s v="TDT6D53"/>
    <x v="4"/>
    <x v="0"/>
    <n v="2025"/>
    <x v="1"/>
    <x v="6"/>
    <x v="3"/>
    <s v="RODRIGO DIOMEDIO CARDOSO"/>
    <s v="TECNICO DE FIBRA OPTICA III"/>
    <s v="R$ 2.995,00"/>
    <n v="1620"/>
    <n v="1477.3"/>
    <n v="899.07"/>
    <m/>
    <s v="30/04/2029"/>
    <x v="1"/>
    <n v="2995"/>
    <b v="0"/>
    <x v="7"/>
    <x v="4"/>
    <s v="ATIVO"/>
    <s v="11021"/>
    <n v="19093"/>
    <x v="2"/>
    <n v="3996.3700000000003"/>
    <n v="1188.1849999999999"/>
  </r>
  <r>
    <s v="TDT6D57"/>
    <x v="4"/>
    <x v="0"/>
    <n v="2025"/>
    <x v="1"/>
    <x v="6"/>
    <x v="3"/>
    <s v="PEDRO PEREIRA DA SILVA"/>
    <s v="ASSISTENTE TEC. DE MANUTENCAO DE FO III"/>
    <s v="R$ 2.995,00"/>
    <n v="300"/>
    <n v="1469.54"/>
    <n v="816.2"/>
    <m/>
    <s v="14/04/2029"/>
    <x v="1"/>
    <n v="2995"/>
    <b v="0"/>
    <x v="7"/>
    <x v="4"/>
    <s v="ATIVO"/>
    <s v="12071"/>
    <n v="19019"/>
    <x v="1"/>
    <n v="2585.7399999999998"/>
    <n v="1142.8699999999999"/>
  </r>
  <r>
    <s v="TDU8B53"/>
    <x v="5"/>
    <x v="2"/>
    <n v="2025"/>
    <x v="1"/>
    <x v="11"/>
    <x v="2"/>
    <s v="LEANDRO LUAN CAVALCANTE LEMOS"/>
    <s v="INSTALADOR E REPARADOR DE FO"/>
    <s v="R$ 2.108,00"/>
    <n v="1378.69"/>
    <n v="1678.6200000000001"/>
    <n v="848.43999999999994"/>
    <m/>
    <s v="30/04/2029"/>
    <x v="1"/>
    <n v="2108"/>
    <b v="0"/>
    <x v="7"/>
    <x v="4"/>
    <s v="ATIVO"/>
    <s v="14011"/>
    <n v="14001"/>
    <x v="6"/>
    <n v="3905.7500000000005"/>
    <n v="1263.53"/>
  </r>
  <r>
    <s v="TDU8B47"/>
    <x v="5"/>
    <x v="2"/>
    <n v="2025"/>
    <x v="1"/>
    <x v="11"/>
    <x v="2"/>
    <s v="WILSON BRITO DA SILVA JUNIOR"/>
    <s v="INSTALADOR E REPARADOR DE FO"/>
    <s v="R$ 2.108,00"/>
    <n v="1739.98"/>
    <n v="1689.96"/>
    <n v="870"/>
    <m/>
    <s v="30/04/2029"/>
    <x v="1"/>
    <n v="2108"/>
    <b v="0"/>
    <x v="7"/>
    <x v="4"/>
    <s v="ATIVO"/>
    <s v="14011"/>
    <n v="14001"/>
    <x v="6"/>
    <n v="4299.9400000000005"/>
    <n v="1279.98"/>
  </r>
  <r>
    <s v="TDU8B46"/>
    <x v="5"/>
    <x v="2"/>
    <n v="2025"/>
    <x v="1"/>
    <x v="11"/>
    <x v="2"/>
    <s v="ALESON DE SOUZA ABREU"/>
    <s v="INSTALADOR E REPARADOR DE FO"/>
    <s v="R$ 2.108,00"/>
    <n v="1238.26"/>
    <n v="1491.13"/>
    <n v="725.17"/>
    <m/>
    <s v="30/04/2029"/>
    <x v="1"/>
    <n v="2108"/>
    <b v="0"/>
    <x v="7"/>
    <x v="4"/>
    <s v="ATIVO"/>
    <s v="14011"/>
    <n v="14001"/>
    <x v="6"/>
    <n v="3454.5600000000004"/>
    <n v="1108.1500000000001"/>
  </r>
  <r>
    <s v="TDT6D66"/>
    <x v="4"/>
    <x v="0"/>
    <n v="2025"/>
    <x v="1"/>
    <x v="9"/>
    <x v="1"/>
    <s v="WILBER ANTONIO SILVA"/>
    <s v="ENCARREGADO DE ALMOXARIFADO"/>
    <s v="R$ 2.995,00"/>
    <n v="2569.5499999999993"/>
    <n v="3390.7800000000007"/>
    <n v="1875.94"/>
    <m/>
    <s v="15/04/2029"/>
    <x v="1"/>
    <n v="2995"/>
    <b v="0"/>
    <x v="7"/>
    <x v="4"/>
    <s v="ATIVO"/>
    <s v="99568"/>
    <n v="23845"/>
    <x v="3"/>
    <n v="7836.27"/>
    <n v="2633.3600000000006"/>
  </r>
  <r>
    <s v="TDU8D64"/>
    <x v="5"/>
    <x v="2"/>
    <n v="2025"/>
    <x v="1"/>
    <x v="6"/>
    <x v="3"/>
    <s v="MATHEUS SOUZA DA COSTA"/>
    <s v="INSTALADOR E REPARADOR DE FO"/>
    <s v="R$ 2.108,00"/>
    <n v="826.26"/>
    <n v="1060"/>
    <n v="600.04"/>
    <m/>
    <s v="16/04/2029"/>
    <x v="1"/>
    <n v="2108"/>
    <b v="0"/>
    <x v="7"/>
    <x v="4"/>
    <s v="ATIVO"/>
    <s v="11011"/>
    <n v="19194"/>
    <x v="2"/>
    <n v="2486.3000000000002"/>
    <n v="830.02"/>
  </r>
  <r>
    <s v="TDU8D58"/>
    <x v="5"/>
    <x v="2"/>
    <n v="2025"/>
    <x v="1"/>
    <x v="7"/>
    <x v="3"/>
    <s v="RUDIHERIO JUNIO PAULO DOURADO"/>
    <s v="SUPERVISOR DE OPERACAO"/>
    <s v="R$ 2.108,00"/>
    <n v="1778.6499999999999"/>
    <n v="1490.22"/>
    <n v="548.14"/>
    <m/>
    <s v="16/04/2029"/>
    <x v="1"/>
    <n v="2108"/>
    <b v="0"/>
    <x v="7"/>
    <x v="4"/>
    <s v="ATIVO"/>
    <s v="11015"/>
    <n v="21104"/>
    <x v="2"/>
    <n v="3817.0099999999998"/>
    <n v="1019.1800000000001"/>
  </r>
  <r>
    <s v="TDT6D46"/>
    <x v="4"/>
    <x v="0"/>
    <n v="2025"/>
    <x v="1"/>
    <x v="7"/>
    <x v="3"/>
    <s v="WANDERSON DA SILVA BARBOSA"/>
    <s v="TECNICO DE FIBRA OPTICA III"/>
    <s v="R$ 2.995,00"/>
    <n v="1203.02"/>
    <n v="1195"/>
    <n v="690"/>
    <m/>
    <s v="16/04/2029"/>
    <x v="1"/>
    <n v="2995"/>
    <b v="0"/>
    <x v="7"/>
    <x v="4"/>
    <s v="ATIVO"/>
    <s v="11021"/>
    <n v="21104"/>
    <x v="2"/>
    <n v="3088.02"/>
    <n v="942.5"/>
  </r>
  <r>
    <s v="SCK4A75"/>
    <x v="13"/>
    <x v="2"/>
    <n v="2023"/>
    <x v="2"/>
    <x v="6"/>
    <x v="3"/>
    <s v="WILMON DA SILVA GUIMARAES NETO"/>
    <s v="SUPERVISOR DE MANUTENCAO III"/>
    <s v="R$ 2.000,00"/>
    <n v="822.49"/>
    <n v="695.76999999999987"/>
    <n v="615.09"/>
    <m/>
    <s v="01/01/2030"/>
    <x v="1"/>
    <n v="2000"/>
    <b v="0"/>
    <x v="1"/>
    <x v="1"/>
    <s v="ATIVO"/>
    <s v="11025"/>
    <n v="19093"/>
    <x v="2"/>
    <n v="2133.35"/>
    <n v="655.43"/>
  </r>
  <r>
    <s v="TDU8D71"/>
    <x v="5"/>
    <x v="2"/>
    <n v="2025"/>
    <x v="1"/>
    <x v="1"/>
    <x v="0"/>
    <s v="ARNALDO GASPAR GOMES"/>
    <s v="SUPERVISOR DE OPERACAO DE PI I"/>
    <s v="R$ 2.103,00"/>
    <n v="2604.7400000000002"/>
    <n v="2534.21"/>
    <n v="520.48"/>
    <m/>
    <s v="11/04/2029"/>
    <x v="1"/>
    <n v="2103"/>
    <b v="0"/>
    <x v="7"/>
    <x v="4"/>
    <s v="ATIVO"/>
    <s v="12085"/>
    <n v="26010"/>
    <x v="1"/>
    <n v="5659.43"/>
    <n v="1527.345"/>
  </r>
  <r>
    <s v="TDU8A60"/>
    <x v="4"/>
    <x v="0"/>
    <n v="2025"/>
    <x v="1"/>
    <x v="1"/>
    <x v="0"/>
    <s v="SANDRO DA LUZ BARBOSA"/>
    <s v="TECNICO DE MANUTENCAO FO I"/>
    <s v="R$ 2.995,00"/>
    <n v="3245.5700000000006"/>
    <n v="3222.39"/>
    <n v="1996.13"/>
    <m/>
    <s v="25/04/2029"/>
    <x v="1"/>
    <n v="2995"/>
    <b v="0"/>
    <x v="7"/>
    <x v="4"/>
    <s v="ATIVO"/>
    <s v="17071"/>
    <n v="26002"/>
    <x v="5"/>
    <n v="8464.09"/>
    <n v="2609.2600000000002"/>
  </r>
  <r>
    <s v="TDU8A00"/>
    <x v="4"/>
    <x v="0"/>
    <n v="2025"/>
    <x v="1"/>
    <x v="1"/>
    <x v="0"/>
    <s v="CLEVERSON JOSE FERNANDES DE OLIVEIRA"/>
    <s v="TECNICO DE MANUTENCAO FO I"/>
    <s v="R$ 2.995,00"/>
    <n v="2321.7099999999996"/>
    <n v="2856.2999999999997"/>
    <n v="2142.46"/>
    <m/>
    <s v="25/04/2029"/>
    <x v="1"/>
    <n v="2995"/>
    <b v="0"/>
    <x v="7"/>
    <x v="4"/>
    <s v="ATIVO"/>
    <s v="17071"/>
    <n v="26002"/>
    <x v="5"/>
    <n v="7320.4699999999993"/>
    <n v="2499.38"/>
  </r>
  <r>
    <s v="TDU7I20"/>
    <x v="4"/>
    <x v="0"/>
    <n v="2025"/>
    <x v="1"/>
    <x v="1"/>
    <x v="0"/>
    <s v="RONIVAL SCHAFRANSKI DA SILVA"/>
    <s v="TECNICO DE MANUTENCAO FO I"/>
    <s v="R$ 2.995,00"/>
    <n v="2106.6799999999994"/>
    <n v="781.43999999999994"/>
    <n v="1822.7699999999998"/>
    <m/>
    <s v="30/04/2029"/>
    <x v="1"/>
    <n v="2995"/>
    <b v="0"/>
    <x v="7"/>
    <x v="4"/>
    <s v="ATIVO"/>
    <s v="17071"/>
    <n v="26158"/>
    <x v="5"/>
    <n v="4710.8899999999994"/>
    <n v="1302.1049999999998"/>
  </r>
  <r>
    <s v="TDU7I18"/>
    <x v="4"/>
    <x v="0"/>
    <n v="2025"/>
    <x v="1"/>
    <x v="1"/>
    <x v="0"/>
    <s v="NILSON LAURIANO RODRIGUES"/>
    <s v="TECNICO DE MANUTENCAO FO I"/>
    <s v="R$ 2.995,00"/>
    <n v="2094.2000000000003"/>
    <n v="2849.7799999999997"/>
    <n v="1193.29"/>
    <m/>
    <s v="30/04/2029"/>
    <x v="1"/>
    <n v="2995"/>
    <b v="0"/>
    <x v="7"/>
    <x v="4"/>
    <s v="ATIVO"/>
    <s v="17071"/>
    <n v="26005"/>
    <x v="5"/>
    <n v="6137.2699999999995"/>
    <n v="2021.5349999999999"/>
  </r>
  <r>
    <s v="TDU8B67"/>
    <x v="5"/>
    <x v="2"/>
    <n v="2025"/>
    <x v="1"/>
    <x v="2"/>
    <x v="1"/>
    <s v="TOP TELECOM"/>
    <s v="PARCEIRO"/>
    <s v="R$ 2.108,00"/>
    <s v=""/>
    <s v=""/>
    <s v=""/>
    <m/>
    <s v="16/04/2029"/>
    <x v="1"/>
    <n v="2108"/>
    <b v="0"/>
    <x v="7"/>
    <x v="4"/>
    <s v="ATIVO"/>
    <s v="11031"/>
    <n v="35001"/>
    <x v="2"/>
    <n v="0"/>
    <s v="-"/>
  </r>
  <r>
    <s v="TDU8B70"/>
    <x v="5"/>
    <x v="2"/>
    <n v="2025"/>
    <x v="1"/>
    <x v="2"/>
    <x v="1"/>
    <s v="TOP TELECOM"/>
    <s v="PARCEIRO"/>
    <s v="R$ 2.108,00"/>
    <s v=""/>
    <s v=""/>
    <s v=""/>
    <m/>
    <s v="15/04/2029"/>
    <x v="1"/>
    <n v="2108"/>
    <b v="0"/>
    <x v="7"/>
    <x v="4"/>
    <s v="ATIVO"/>
    <s v="11031"/>
    <n v="35001"/>
    <x v="2"/>
    <n v="0"/>
    <s v="-"/>
  </r>
  <r>
    <s v="TDV8D48"/>
    <x v="5"/>
    <x v="2"/>
    <n v="2025"/>
    <x v="1"/>
    <x v="2"/>
    <x v="1"/>
    <s v="TOP TELECOM"/>
    <s v="PARCEIRO"/>
    <s v="R$ 2.108,00"/>
    <s v=""/>
    <s v=""/>
    <s v=""/>
    <m/>
    <s v="11/04/2029"/>
    <x v="1"/>
    <n v="2108"/>
    <b v="0"/>
    <x v="7"/>
    <x v="4"/>
    <s v="ATIVO"/>
    <s v="11031"/>
    <n v="35001"/>
    <x v="2"/>
    <n v="0"/>
    <s v="-"/>
  </r>
  <r>
    <s v="TDU8D07"/>
    <x v="5"/>
    <x v="2"/>
    <n v="2025"/>
    <x v="1"/>
    <x v="10"/>
    <x v="3"/>
    <s v="LEONARDO MOREIRA DO NASCIMENTO BORGES"/>
    <s v="TECNICO DE MANUTENCAO DE PI V"/>
    <s v="R$ 2.108,00"/>
    <n v="1712.58"/>
    <n v="2225.6499999999996"/>
    <n v="707.2"/>
    <m/>
    <s v="16/04/2029"/>
    <x v="1"/>
    <n v="2108"/>
    <b v="0"/>
    <x v="7"/>
    <x v="4"/>
    <s v="ATIVO"/>
    <s v="12081"/>
    <n v="17001"/>
    <x v="1"/>
    <n v="4645.4299999999994"/>
    <n v="1466.4249999999997"/>
  </r>
  <r>
    <s v="TDT6D73"/>
    <x v="4"/>
    <x v="0"/>
    <n v="2025"/>
    <x v="1"/>
    <x v="6"/>
    <x v="3"/>
    <s v="ROMILSON PEREIRA DOS SANTOS"/>
    <s v="TECNICO DE FIBRA OPTICA II"/>
    <s v="R$ 2.995,00"/>
    <n v="1871.68"/>
    <n v="1546.96"/>
    <n v="150"/>
    <m/>
    <s v="14/04/2029"/>
    <x v="1"/>
    <n v="2995"/>
    <b v="0"/>
    <x v="7"/>
    <x v="4"/>
    <s v="ATIVO"/>
    <s v="11021"/>
    <n v="19093"/>
    <x v="2"/>
    <n v="3568.6400000000003"/>
    <n v="848.48"/>
  </r>
  <r>
    <s v="TKD1I50"/>
    <x v="0"/>
    <x v="0"/>
    <n v="2024"/>
    <x v="1"/>
    <x v="15"/>
    <x v="5"/>
    <s v="IURI SILVA DOS SANTOS"/>
    <s v="TECNICO DE FIBRA OPTICA I"/>
    <s v="R$ 2.467,00"/>
    <n v="1259.0900000000001"/>
    <n v="1150"/>
    <n v="770"/>
    <m/>
    <s v="30/04/2029"/>
    <x v="1"/>
    <n v="2467"/>
    <b v="0"/>
    <x v="7"/>
    <x v="4"/>
    <s v="ATIVO"/>
    <s v="14015"/>
    <n v="15001"/>
    <x v="6"/>
    <n v="3179.09"/>
    <n v="960"/>
  </r>
  <r>
    <s v="TJH6E88"/>
    <x v="0"/>
    <x v="0"/>
    <n v="2024"/>
    <x v="1"/>
    <x v="15"/>
    <x v="5"/>
    <s v="WELLINGTON SANTOS DE JESUS"/>
    <s v="TECNICO DE FIBRA OPTICA I"/>
    <s v="R$ 2.467,00"/>
    <n v="1379.75"/>
    <n v="1604.41"/>
    <n v="185"/>
    <m/>
    <s v="30/04/2029"/>
    <x v="1"/>
    <n v="2467"/>
    <b v="0"/>
    <x v="7"/>
    <x v="4"/>
    <s v="ATIVO"/>
    <s v="14021"/>
    <n v="15001"/>
    <x v="6"/>
    <n v="3169.16"/>
    <n v="894.70500000000004"/>
  </r>
  <r>
    <s v="TDU8D72"/>
    <x v="5"/>
    <x v="2"/>
    <n v="2025"/>
    <x v="1"/>
    <x v="9"/>
    <x v="1"/>
    <s v="CASA CLIENTE-VIVO UBERLANDIA"/>
    <s v="PARCEIRO"/>
    <s v="R$ 2.108,00"/>
    <n v="1642.44"/>
    <n v="2408.2000000000003"/>
    <n v="1045.47"/>
    <m/>
    <s v="17/04/2029"/>
    <x v="1"/>
    <n v="2108"/>
    <b v="0"/>
    <x v="7"/>
    <x v="4"/>
    <s v="PATIO"/>
    <s v="11011"/>
    <n v="23845"/>
    <x v="2"/>
    <n v="5096.1100000000006"/>
    <n v="1726.835"/>
  </r>
  <r>
    <s v="TDU8D65"/>
    <x v="5"/>
    <x v="2"/>
    <n v="2025"/>
    <x v="1"/>
    <x v="2"/>
    <x v="1"/>
    <s v="ALCIR MOTA DE SOUZA"/>
    <s v="TECNICO MULTSKILL METALICO/FI"/>
    <s v="R$ 2.108,00"/>
    <n v="989.28000000000009"/>
    <n v="963.69"/>
    <n v="436.77"/>
    <m/>
    <s v="16/04/2029"/>
    <x v="1"/>
    <n v="2108"/>
    <b v="0"/>
    <x v="7"/>
    <x v="4"/>
    <s v="ATIVO"/>
    <s v="14011"/>
    <n v="35001"/>
    <x v="6"/>
    <n v="2389.7400000000002"/>
    <n v="700.23"/>
  </r>
  <r>
    <s v="TDT6D69"/>
    <x v="4"/>
    <x v="0"/>
    <n v="2025"/>
    <x v="1"/>
    <x v="8"/>
    <x v="0"/>
    <s v="JULIANO ALTINO FERREIRA"/>
    <s v="TECNICO DE MANUTENCAO PI I"/>
    <s v="R$ 2.995,00"/>
    <n v="1249.04"/>
    <n v="2285.7900000000004"/>
    <n v="1809.8799999999999"/>
    <m/>
    <s v="10/04/2029"/>
    <x v="1"/>
    <n v="2995"/>
    <b v="0"/>
    <x v="7"/>
    <x v="4"/>
    <s v="ATIVO"/>
    <s v="12081"/>
    <n v="34068"/>
    <x v="1"/>
    <n v="5344.71"/>
    <n v="2047.835"/>
  </r>
  <r>
    <s v="TDU8D53"/>
    <x v="5"/>
    <x v="2"/>
    <n v="2025"/>
    <x v="1"/>
    <x v="4"/>
    <x v="3"/>
    <s v="LAUANDER ALVARES PRADO"/>
    <s v="INSTALADOR E REPARADOR DE FO"/>
    <s v="R$ 2.108,00"/>
    <n v="1251.0900000000001"/>
    <n v="1328.34"/>
    <n v="593.04999999999995"/>
    <m/>
    <s v="15/04/2029"/>
    <x v="1"/>
    <n v="2108"/>
    <b v="0"/>
    <x v="7"/>
    <x v="4"/>
    <s v="ATIVO"/>
    <s v="11011"/>
    <n v="22020"/>
    <x v="2"/>
    <n v="3172.4800000000005"/>
    <n v="960.69499999999994"/>
  </r>
  <r>
    <s v="RVE6H22"/>
    <x v="16"/>
    <x v="2"/>
    <n v="2023"/>
    <x v="2"/>
    <x v="6"/>
    <x v="3"/>
    <s v="RENATO ALVES DE SOUZA"/>
    <s v="SUPERVISOR DE OPERACAO"/>
    <s v="R$ 2.000,00"/>
    <n v="836.61"/>
    <n v="775.62"/>
    <n v="340.01"/>
    <m/>
    <s v="01/01/2030"/>
    <x v="1"/>
    <n v="2000"/>
    <b v="0"/>
    <x v="1"/>
    <x v="1"/>
    <s v="ATIVO"/>
    <s v="11015"/>
    <n v="19093"/>
    <x v="2"/>
    <n v="1952.24"/>
    <n v="557.81500000000005"/>
  </r>
  <r>
    <s v="TDU8C60"/>
    <x v="5"/>
    <x v="2"/>
    <n v="2025"/>
    <x v="1"/>
    <x v="10"/>
    <x v="3"/>
    <s v="DANIEL VIEIRA DA SILVA"/>
    <s v="INSTALADOR E REPARADOR DE FO"/>
    <s v="R$ 2.108,00"/>
    <n v="1290"/>
    <n v="1480"/>
    <n v="680"/>
    <m/>
    <s v="16/04/2029"/>
    <x v="1"/>
    <n v="2108"/>
    <b v="0"/>
    <x v="7"/>
    <x v="4"/>
    <s v="ATIVO"/>
    <s v="11011"/>
    <n v="17001"/>
    <x v="2"/>
    <n v="3450"/>
    <n v="1080"/>
  </r>
  <r>
    <s v="TDU8D47"/>
    <x v="5"/>
    <x v="2"/>
    <n v="2025"/>
    <x v="1"/>
    <x v="12"/>
    <x v="1"/>
    <s v="RODRIGO PINTO DA CRUZ DALMAN"/>
    <s v="INSTALADOR E REPARADOR DE FO"/>
    <s v="R$ 2.108,00"/>
    <n v="628.62"/>
    <n v="1197.1099999999999"/>
    <n v="476.1"/>
    <m/>
    <s v="14/04/2029"/>
    <x v="1"/>
    <n v="2108"/>
    <b v="0"/>
    <x v="7"/>
    <x v="4"/>
    <s v="ATIVO"/>
    <s v="11011"/>
    <n v="18001"/>
    <x v="2"/>
    <n v="2301.83"/>
    <n v="836.60500000000002"/>
  </r>
  <r>
    <s v="TDU8D57"/>
    <x v="5"/>
    <x v="2"/>
    <n v="2025"/>
    <x v="1"/>
    <x v="12"/>
    <x v="1"/>
    <s v="MAYCON DA SILVA IGIDIO"/>
    <s v="INSTALADOR E REPARADOR DE FO"/>
    <s v="R$ 2.108,00"/>
    <n v="1289.69"/>
    <n v="1474.14"/>
    <n v="721.18999999999994"/>
    <m/>
    <s v="14/04/2029"/>
    <x v="1"/>
    <n v="2108"/>
    <b v="0"/>
    <x v="7"/>
    <x v="4"/>
    <s v="ATIVO"/>
    <s v="11011"/>
    <n v="18001"/>
    <x v="2"/>
    <n v="3485.02"/>
    <n v="1097.665"/>
  </r>
  <r>
    <s v="TDU8D05"/>
    <x v="5"/>
    <x v="2"/>
    <n v="2025"/>
    <x v="1"/>
    <x v="12"/>
    <x v="1"/>
    <s v="LEANDRO BATISTA DIAS"/>
    <s v="TECNICO DE FIBRA OPTICA IV"/>
    <s v="R$ 2.108,00"/>
    <n v="1180"/>
    <n v="1172.52"/>
    <n v="680"/>
    <m/>
    <s v="22/04/2029"/>
    <x v="1"/>
    <n v="2108"/>
    <b v="0"/>
    <x v="7"/>
    <x v="4"/>
    <s v="ATIVO"/>
    <s v="11021"/>
    <n v="18001"/>
    <x v="2"/>
    <n v="3032.52"/>
    <n v="926.26"/>
  </r>
  <r>
    <s v="TDU8D39"/>
    <x v="5"/>
    <x v="2"/>
    <n v="2025"/>
    <x v="1"/>
    <x v="12"/>
    <x v="1"/>
    <s v="MAICON FLORENTINO DA CONCEICAO"/>
    <s v="INSTALADOR E REPARADOR DE FO"/>
    <s v="R$ 2.108,00"/>
    <n v="1177.99"/>
    <n v="1034.93"/>
    <n v="243.31"/>
    <m/>
    <s v="16/04/2029"/>
    <x v="1"/>
    <n v="2108"/>
    <b v="0"/>
    <x v="7"/>
    <x v="4"/>
    <s v="ATIVO"/>
    <s v="11011"/>
    <n v="18001"/>
    <x v="2"/>
    <n v="2456.23"/>
    <n v="639.12"/>
  </r>
  <r>
    <s v="TDT6D67"/>
    <x v="4"/>
    <x v="0"/>
    <n v="2025"/>
    <x v="1"/>
    <x v="6"/>
    <x v="3"/>
    <s v="JOSE MIKEIA DOS SANTOS SOUSA"/>
    <s v="TECNICO DE FIBRA OPTICA II"/>
    <s v="R$ 2.995,00"/>
    <n v="1200"/>
    <n v="2779.49"/>
    <n v="1831.05"/>
    <m/>
    <s v="10/04/2029"/>
    <x v="1"/>
    <n v="2995"/>
    <b v="0"/>
    <x v="7"/>
    <x v="4"/>
    <s v="ATIVO"/>
    <s v="11021"/>
    <n v="19194"/>
    <x v="2"/>
    <n v="5810.54"/>
    <n v="2305.27"/>
  </r>
  <r>
    <s v="TDU8D69"/>
    <x v="5"/>
    <x v="2"/>
    <n v="2025"/>
    <x v="1"/>
    <x v="10"/>
    <x v="3"/>
    <s v="ALAN NUNES DE BARROS"/>
    <s v="INSTALADOR E REPARADOR DE FO"/>
    <s v="R$ 2.108,00"/>
    <n v="860"/>
    <n v="1313"/>
    <n v="550"/>
    <m/>
    <s v="16/04/2029"/>
    <x v="1"/>
    <n v="2108"/>
    <b v="0"/>
    <x v="7"/>
    <x v="4"/>
    <s v="ATIVO"/>
    <s v="11011"/>
    <n v="17001"/>
    <x v="2"/>
    <n v="2723"/>
    <n v="931.5"/>
  </r>
  <r>
    <s v="TDU8D37"/>
    <x v="5"/>
    <x v="2"/>
    <n v="2025"/>
    <x v="1"/>
    <x v="10"/>
    <x v="3"/>
    <s v="RAMON DA COSTA NUNES"/>
    <s v="INSTALADOR E REPARADOR DE FO"/>
    <s v="R$ 2.108,00"/>
    <n v="1053"/>
    <n v="1089.01"/>
    <n v="370"/>
    <m/>
    <s v="16/04/2029"/>
    <x v="1"/>
    <n v="2108"/>
    <b v="0"/>
    <x v="7"/>
    <x v="4"/>
    <s v="ATIVO"/>
    <s v="11011"/>
    <n v="17001"/>
    <x v="2"/>
    <n v="2512.0100000000002"/>
    <n v="729.505"/>
  </r>
  <r>
    <s v="TDU8D62"/>
    <x v="5"/>
    <x v="2"/>
    <n v="2025"/>
    <x v="1"/>
    <x v="10"/>
    <x v="3"/>
    <s v="TIAGO HENRIQUE OLIVEIRA LIMA"/>
    <s v="INSTALADOR E REPARADOR DE FO"/>
    <s v="R$ 2.108,00"/>
    <n v="1242"/>
    <n v="1992.2"/>
    <n v="923"/>
    <m/>
    <s v="16/04/2029"/>
    <x v="1"/>
    <n v="2108"/>
    <b v="0"/>
    <x v="7"/>
    <x v="4"/>
    <s v="ATIVO"/>
    <s v="11011"/>
    <n v="17001"/>
    <x v="2"/>
    <n v="4157.2"/>
    <n v="1457.6"/>
  </r>
  <r>
    <s v="TJF8E18"/>
    <x v="0"/>
    <x v="0"/>
    <n v="2025"/>
    <x v="1"/>
    <x v="15"/>
    <x v="5"/>
    <s v="JOSE ARIMATEA DOS SANTOS INACIO"/>
    <s v="TECNICO DE FIBRA OPTICA I"/>
    <s v="R$ 2.467,00"/>
    <n v="0"/>
    <n v="1090"/>
    <n v="840"/>
    <m/>
    <s v="25/04/2029"/>
    <x v="1"/>
    <n v="2467"/>
    <b v="0"/>
    <x v="7"/>
    <x v="4"/>
    <s v="ATIVO"/>
    <s v="14021"/>
    <n v="15001"/>
    <x v="6"/>
    <n v="1930"/>
    <n v="965"/>
  </r>
  <r>
    <s v="TDU8B68"/>
    <x v="5"/>
    <x v="2"/>
    <n v="2025"/>
    <x v="1"/>
    <x v="10"/>
    <x v="3"/>
    <s v="LUIZ CARLOS DO NASCIMENTO DOS SANTOS"/>
    <s v="INSTALADOR E REPARADOR DE FO"/>
    <s v="R$ 2.108,00"/>
    <n v="1020.84"/>
    <n v="1348.95"/>
    <n v="663"/>
    <m/>
    <s v="16/04/2029"/>
    <x v="1"/>
    <n v="2108"/>
    <b v="0"/>
    <x v="7"/>
    <x v="4"/>
    <s v="ATIVO"/>
    <s v="11011"/>
    <n v="17001"/>
    <x v="2"/>
    <n v="3032.79"/>
    <n v="1005.975"/>
  </r>
  <r>
    <s v="TDU8D25"/>
    <x v="5"/>
    <x v="2"/>
    <n v="2025"/>
    <x v="1"/>
    <x v="10"/>
    <x v="3"/>
    <s v="JOSE MILITAO TEIXEIRA JUNIOR"/>
    <s v="INSTALADOR E REPARADOR DE FO"/>
    <s v="R$ 2.108,00"/>
    <n v="1030"/>
    <n v="1505.03"/>
    <n v="876"/>
    <m/>
    <s v="16/04/2029"/>
    <x v="1"/>
    <n v="2108"/>
    <b v="0"/>
    <x v="7"/>
    <x v="4"/>
    <s v="ATIVO"/>
    <s v="11011"/>
    <n v="17001"/>
    <x v="2"/>
    <n v="3411.0299999999997"/>
    <n v="1190.5149999999999"/>
  </r>
  <r>
    <s v="RTL5D36"/>
    <x v="16"/>
    <x v="2"/>
    <n v="2014"/>
    <x v="2"/>
    <x v="10"/>
    <x v="3"/>
    <s v="EDNELZO LOPES DA SILVA"/>
    <s v="INSTALADOR E REPARADOR DE FO"/>
    <s v="R$ 1.500,00"/>
    <n v="1073"/>
    <n v="1273"/>
    <n v="630"/>
    <m/>
    <s v="01/01/2030"/>
    <x v="1"/>
    <n v="1390.98"/>
    <b v="0"/>
    <x v="1"/>
    <x v="1"/>
    <s v="ATIVO"/>
    <s v="11011"/>
    <n v="17001"/>
    <x v="2"/>
    <n v="2976"/>
    <n v="951.5"/>
  </r>
  <r>
    <s v="TDT6D75"/>
    <x v="4"/>
    <x v="0"/>
    <n v="2025"/>
    <x v="1"/>
    <x v="8"/>
    <x v="0"/>
    <s v="WILLIAM DOS SANTOS"/>
    <s v="ASSISTENTE TEC. DE MANUTENCAO DE FO II"/>
    <s v="R$ 2.995,00"/>
    <n v="2664.6800000000003"/>
    <n v="2621.0000000000005"/>
    <n v="1990.47"/>
    <m/>
    <s v="11/04/2029"/>
    <x v="1"/>
    <n v="2995"/>
    <b v="0"/>
    <x v="7"/>
    <x v="4"/>
    <s v="ATIVO"/>
    <s v="12071"/>
    <n v="34049"/>
    <x v="1"/>
    <n v="7276.1500000000005"/>
    <n v="2305.7350000000001"/>
  </r>
  <r>
    <s v="TDU8D24"/>
    <x v="5"/>
    <x v="2"/>
    <n v="2025"/>
    <x v="1"/>
    <x v="6"/>
    <x v="3"/>
    <s v="PAULO ALVES DOS SANTOS"/>
    <s v="CABISTA III"/>
    <s v="R$ 2.108,00"/>
    <n v="1024.1099999999999"/>
    <n v="1286.9599999999998"/>
    <n v="596.76"/>
    <m/>
    <s v="16/04/2029"/>
    <x v="1"/>
    <n v="2108"/>
    <b v="0"/>
    <x v="7"/>
    <x v="4"/>
    <s v="ATIVO"/>
    <s v="11021"/>
    <n v="19019"/>
    <x v="2"/>
    <n v="2907.83"/>
    <n v="941.8599999999999"/>
  </r>
  <r>
    <s v="TDU8D29"/>
    <x v="5"/>
    <x v="2"/>
    <n v="2025"/>
    <x v="1"/>
    <x v="10"/>
    <x v="3"/>
    <s v="WESLLEY HELIO JUSTINO DA SILVA"/>
    <s v="INSTALADOR E REPARADOR DE FO"/>
    <s v="R$ 2.108,00"/>
    <n v="420"/>
    <n v="1160"/>
    <n v="445"/>
    <m/>
    <s v="11/04/2029"/>
    <x v="1"/>
    <n v="2108"/>
    <b v="0"/>
    <x v="7"/>
    <x v="4"/>
    <s v="ATIVO"/>
    <s v="11011"/>
    <n v="17001"/>
    <x v="2"/>
    <n v="2025"/>
    <n v="802.5"/>
  </r>
  <r>
    <s v="TDU8D50"/>
    <x v="5"/>
    <x v="2"/>
    <n v="2025"/>
    <x v="1"/>
    <x v="12"/>
    <x v="1"/>
    <s v="DEYVID DA SILVA GONSALVES"/>
    <s v="INSTALADOR E REPARADOR DE FO"/>
    <s v="R$ 2.108,00"/>
    <n v="580.12"/>
    <n v="811.00000000000011"/>
    <n v="716.4"/>
    <m/>
    <s v="16/04/2029"/>
    <x v="1"/>
    <n v="2108"/>
    <b v="0"/>
    <x v="7"/>
    <x v="4"/>
    <s v="ATIVO"/>
    <s v="11011"/>
    <n v="18001"/>
    <x v="2"/>
    <n v="2107.52"/>
    <n v="763.7"/>
  </r>
  <r>
    <s v="TDU8D44"/>
    <x v="5"/>
    <x v="2"/>
    <n v="2025"/>
    <x v="1"/>
    <x v="10"/>
    <x v="3"/>
    <s v="MARCOS ALEXANDRE DE ARAUJO DE SOUZA"/>
    <s v="INSTALADOR E REPARADOR DE FO"/>
    <s v="R$ 2.108,00"/>
    <n v="406"/>
    <n v="1016"/>
    <n v="494.78999999999996"/>
    <m/>
    <s v="11/04/2029"/>
    <x v="1"/>
    <n v="2108"/>
    <b v="0"/>
    <x v="7"/>
    <x v="4"/>
    <s v="ATIVO"/>
    <s v="11011"/>
    <n v="17001"/>
    <x v="2"/>
    <n v="1916.79"/>
    <n v="755.39499999999998"/>
  </r>
  <r>
    <s v="TDU8D16"/>
    <x v="5"/>
    <x v="2"/>
    <n v="2025"/>
    <x v="1"/>
    <x v="10"/>
    <x v="3"/>
    <s v="MAURY ALEXANDRE PEREIRA VIEIRA"/>
    <s v="INSTALADOR E REPARADOR DE FO"/>
    <s v="R$ 2.108,00"/>
    <n v="493"/>
    <n v="1365.68"/>
    <n v="620"/>
    <m/>
    <s v="16/04/2029"/>
    <x v="1"/>
    <n v="2108"/>
    <b v="0"/>
    <x v="7"/>
    <x v="4"/>
    <s v="ATIVO"/>
    <s v="11011"/>
    <n v="17001"/>
    <x v="2"/>
    <n v="2478.6800000000003"/>
    <n v="992.84"/>
  </r>
  <r>
    <s v="TDU8D13"/>
    <x v="5"/>
    <x v="2"/>
    <n v="2025"/>
    <x v="1"/>
    <x v="4"/>
    <x v="3"/>
    <s v="MAGNO FRANCISCO FLORIANO JUNIOR"/>
    <s v="ASSISTENTE TEC. DE MANUTENCAO DE FO I"/>
    <s v="R$ 2.108,00"/>
    <n v="1500.15"/>
    <n v="1612.1599999999999"/>
    <n v="628.46"/>
    <m/>
    <s v="16/04/2029"/>
    <x v="1"/>
    <n v="2108"/>
    <b v="0"/>
    <x v="7"/>
    <x v="4"/>
    <s v="ATIVO"/>
    <s v="11021"/>
    <n v="22020"/>
    <x v="2"/>
    <n v="3740.77"/>
    <n v="1120.31"/>
  </r>
  <r>
    <s v="TDU8D20"/>
    <x v="5"/>
    <x v="2"/>
    <n v="2025"/>
    <x v="1"/>
    <x v="10"/>
    <x v="3"/>
    <s v="CASA CLIENTE VIVO BRASILIA"/>
    <s v="PARCEIRO"/>
    <s v="R$ 2.108,00"/>
    <n v="1233"/>
    <n v="1183"/>
    <n v="0"/>
    <m/>
    <s v="16/04/2029"/>
    <x v="1"/>
    <n v="2108"/>
    <b v="0"/>
    <x v="7"/>
    <x v="4"/>
    <s v="PATIO"/>
    <s v="11011"/>
    <n v="17001"/>
    <x v="2"/>
    <n v="2416"/>
    <n v="591.5"/>
  </r>
  <r>
    <s v="TDU8A03"/>
    <x v="4"/>
    <x v="0"/>
    <n v="2025"/>
    <x v="1"/>
    <x v="1"/>
    <x v="0"/>
    <s v="YURI PINHEIRO DE AMORIM"/>
    <s v="AUXILIAR TECNICO DE FIBRA OPTICA"/>
    <s v="R$ 2.995,00"/>
    <n v="3513.01"/>
    <n v="3415.43"/>
    <n v="1508.1"/>
    <m/>
    <s v="22/04/2029"/>
    <x v="1"/>
    <n v="2995"/>
    <b v="0"/>
    <x v="7"/>
    <x v="4"/>
    <s v="ATIVO"/>
    <s v="17071"/>
    <n v="26009"/>
    <x v="5"/>
    <n v="8436.5400000000009"/>
    <n v="2461.7649999999999"/>
  </r>
  <r>
    <s v="TDU7I16"/>
    <x v="4"/>
    <x v="0"/>
    <n v="2025"/>
    <x v="1"/>
    <x v="1"/>
    <x v="0"/>
    <s v="FLAVIO INACIO DA SILVA"/>
    <s v="TECNICO DE MANUTENCAO FO III"/>
    <s v="R$ 2.995,00"/>
    <n v="3087.5700000000006"/>
    <n v="3146.7400000000002"/>
    <n v="1728.06"/>
    <m/>
    <s v="22/04/2029"/>
    <x v="1"/>
    <n v="2995"/>
    <b v="0"/>
    <x v="7"/>
    <x v="4"/>
    <s v="ATIVO"/>
    <s v="17071"/>
    <n v="26009"/>
    <x v="5"/>
    <n v="7962.3700000000008"/>
    <n v="2437.4"/>
  </r>
  <r>
    <s v="TDU8A59"/>
    <x v="4"/>
    <x v="0"/>
    <n v="2025"/>
    <x v="1"/>
    <x v="1"/>
    <x v="0"/>
    <s v="MAYCON GABRIEL RODRIGUES"/>
    <s v="TECNICO DE MANUTENCAO FO I"/>
    <s v="R$ 2.995,00"/>
    <n v="2293.16"/>
    <n v="3260.14"/>
    <n v="1790.06"/>
    <m/>
    <s v="22/04/2029"/>
    <x v="1"/>
    <n v="2995"/>
    <b v="0"/>
    <x v="7"/>
    <x v="4"/>
    <s v="ATIVO"/>
    <s v="17071"/>
    <n v="26005"/>
    <x v="5"/>
    <n v="7343.3599999999988"/>
    <n v="2525.1"/>
  </r>
  <r>
    <s v="IWI5C59"/>
    <x v="47"/>
    <x v="1"/>
    <n v="2015"/>
    <x v="2"/>
    <x v="0"/>
    <x v="0"/>
    <s v="RODRIGO PILAR PAIM"/>
    <s v="TECNICO DE MANUTENCAO PI II"/>
    <s v="R$ 2.791,80"/>
    <n v="4159.4699999999993"/>
    <n v="2100"/>
    <n v="0"/>
    <m/>
    <s v="01/01/2030"/>
    <x v="1"/>
    <n v="2791.8"/>
    <b v="0"/>
    <x v="1"/>
    <x v="1"/>
    <s v="ATIVO"/>
    <s v="12081"/>
    <n v="31006"/>
    <x v="1"/>
    <n v="6259.4699999999993"/>
    <n v="1050"/>
  </r>
  <r>
    <s v="TDT6D71"/>
    <x v="4"/>
    <x v="0"/>
    <n v="2025"/>
    <x v="1"/>
    <x v="2"/>
    <x v="1"/>
    <s v="FILIPE TADEU DE SOUZA COSTA"/>
    <s v="TECNICO DE FIBRA OPTICA II"/>
    <s v="R$ 2.995,00"/>
    <n v="1551.81"/>
    <n v="610"/>
    <n v="865"/>
    <m/>
    <s v="16/04/2029"/>
    <x v="1"/>
    <n v="2995"/>
    <b v="0"/>
    <x v="7"/>
    <x v="4"/>
    <s v="ATIVO"/>
    <s v="11021"/>
    <n v="35001"/>
    <x v="2"/>
    <n v="3026.81"/>
    <n v="737.5"/>
  </r>
  <r>
    <s v="TDT6D55"/>
    <x v="4"/>
    <x v="0"/>
    <n v="2025"/>
    <x v="1"/>
    <x v="1"/>
    <x v="0"/>
    <s v="ADRIEL HENRIQUE DA SILVA E SILVA"/>
    <s v="TECNICO DE MANUTENCAO FO I"/>
    <s v="R$ 2.995,00"/>
    <n v="4036.4800000000005"/>
    <n v="3673.69"/>
    <n v="1439.08"/>
    <m/>
    <s v="10/04/2029"/>
    <x v="1"/>
    <n v="2995"/>
    <b v="0"/>
    <x v="7"/>
    <x v="4"/>
    <s v="ATIVO"/>
    <s v="12071"/>
    <n v="26196"/>
    <x v="1"/>
    <n v="9149.25"/>
    <n v="2556.3850000000002"/>
  </r>
  <r>
    <s v="TDT6D45"/>
    <x v="4"/>
    <x v="0"/>
    <n v="2025"/>
    <x v="1"/>
    <x v="2"/>
    <x v="1"/>
    <s v="HENRIQUE NASCIMENTO SILVA"/>
    <s v="TECNICO MULTSKILL METALICO/FI"/>
    <s v="R$ 2.995,00"/>
    <n v="709.51"/>
    <n v="1031.54"/>
    <n v="936.5200000000001"/>
    <m/>
    <s v="14/04/2029"/>
    <x v="1"/>
    <n v="2995"/>
    <b v="0"/>
    <x v="7"/>
    <x v="4"/>
    <s v="ATIVO"/>
    <s v="11031"/>
    <n v="35001"/>
    <x v="2"/>
    <n v="2677.57"/>
    <n v="984.03"/>
  </r>
  <r>
    <s v="BDU4A67"/>
    <x v="48"/>
    <x v="2"/>
    <n v="2020"/>
    <x v="2"/>
    <x v="1"/>
    <x v="0"/>
    <s v="VALDINEI NARCISO DE NOVAIS"/>
    <s v="SUPERVISOR DE MANUTENCAO III"/>
    <s v="R$ 972,00"/>
    <n v="1589.82"/>
    <n v="1892.7600000000002"/>
    <n v="988.73"/>
    <m/>
    <s v="01/01/2030"/>
    <x v="1"/>
    <n v="972"/>
    <b v="0"/>
    <x v="1"/>
    <x v="1"/>
    <s v="ATIVO"/>
    <s v="17075"/>
    <n v="26009"/>
    <x v="5"/>
    <n v="4471.3099999999995"/>
    <n v="1440.7450000000001"/>
  </r>
  <r>
    <s v="TDT6D50"/>
    <x v="4"/>
    <x v="0"/>
    <n v="2025"/>
    <x v="1"/>
    <x v="2"/>
    <x v="1"/>
    <s v="WAGNER FRANCISCO DE OLIVEIRA"/>
    <s v="ENCARREGADO"/>
    <s v="R$ 2.995,00"/>
    <n v="790"/>
    <n v="940"/>
    <n v="335"/>
    <m/>
    <s v="14/04/2029"/>
    <x v="1"/>
    <n v="2995"/>
    <b v="0"/>
    <x v="7"/>
    <x v="4"/>
    <s v="ATIVO"/>
    <s v="11021"/>
    <n v="35001"/>
    <x v="2"/>
    <n v="2065"/>
    <n v="637.5"/>
  </r>
  <r>
    <s v="SHN1I32"/>
    <x v="3"/>
    <x v="2"/>
    <n v="2010"/>
    <x v="2"/>
    <x v="10"/>
    <x v="3"/>
    <s v="WALTER DE SOUZA PONCIANO NETO"/>
    <s v="SUPERVISOR DE OPERACAO"/>
    <s v="R$ 2.000,00"/>
    <n v="899.05"/>
    <n v="1045.8800000000001"/>
    <n v="489.35"/>
    <m/>
    <s v="01/01/2030"/>
    <x v="1"/>
    <n v="2000"/>
    <b v="0"/>
    <x v="1"/>
    <x v="1"/>
    <s v="ATIVO"/>
    <s v="11015"/>
    <n v="17001"/>
    <x v="2"/>
    <n v="2434.2800000000002"/>
    <n v="767.61500000000001"/>
  </r>
  <r>
    <s v="TDT6D70"/>
    <x v="4"/>
    <x v="0"/>
    <n v="2025"/>
    <x v="1"/>
    <x v="2"/>
    <x v="1"/>
    <s v="MARCO ANTONIO CARVALHO CORREIA"/>
    <s v="CABISTA I"/>
    <s v="R$ 2.995,00"/>
    <n v="590"/>
    <n v="1370"/>
    <n v="750"/>
    <m/>
    <s v="14/04/2029"/>
    <x v="1"/>
    <n v="2995"/>
    <b v="0"/>
    <x v="7"/>
    <x v="4"/>
    <s v="ATIVO"/>
    <s v="11021"/>
    <n v="35001"/>
    <x v="2"/>
    <n v="2710"/>
    <n v="1060"/>
  </r>
  <r>
    <s v="TDT6D54"/>
    <x v="4"/>
    <x v="0"/>
    <n v="2025"/>
    <x v="1"/>
    <x v="6"/>
    <x v="3"/>
    <s v="CARLOS VINICIUS SOARES SOBRINHO"/>
    <s v="TECNICO DE FIBRA OPTICA II"/>
    <s v="R$ 2.995,00"/>
    <n v="1101.79"/>
    <n v="2990.1099999999992"/>
    <n v="1332.82"/>
    <m/>
    <s v="11/04/2029"/>
    <x v="1"/>
    <n v="2995"/>
    <b v="0"/>
    <x v="7"/>
    <x v="4"/>
    <s v="ATIVO"/>
    <s v="11021"/>
    <n v="19124"/>
    <x v="2"/>
    <n v="5424.7199999999993"/>
    <n v="2161.4649999999997"/>
  </r>
  <r>
    <s v="TDT6D68"/>
    <x v="4"/>
    <x v="0"/>
    <n v="2025"/>
    <x v="1"/>
    <x v="1"/>
    <x v="0"/>
    <s v="ACACIO IZAIAS DE SOUZA"/>
    <s v="TECNICO DE MANUTENCAO PI I"/>
    <s v="R$ 2.995,00"/>
    <n v="1975.3500000000001"/>
    <n v="2024.3000000000002"/>
    <n v="1033.82"/>
    <m/>
    <s v="10/04/2029"/>
    <x v="1"/>
    <n v="2995"/>
    <b v="0"/>
    <x v="7"/>
    <x v="4"/>
    <s v="ATIVO"/>
    <s v="12081"/>
    <n v="26001"/>
    <x v="1"/>
    <n v="5033.47"/>
    <n v="1529.06"/>
  </r>
  <r>
    <s v="TDT6D60"/>
    <x v="4"/>
    <x v="0"/>
    <n v="2025"/>
    <x v="1"/>
    <x v="0"/>
    <x v="0"/>
    <s v="CRISTOFER GOMES ABREU"/>
    <s v="TECNICO DE FIBRA OPTICA II"/>
    <s v="R$ 2.995,00"/>
    <n v="1860.48"/>
    <n v="1830.71"/>
    <n v="1200"/>
    <m/>
    <s v="10/04/2029"/>
    <x v="1"/>
    <n v="2995"/>
    <b v="0"/>
    <x v="7"/>
    <x v="4"/>
    <s v="ATIVO"/>
    <s v="11031"/>
    <n v="31001"/>
    <x v="2"/>
    <n v="4891.1900000000005"/>
    <n v="1515.355"/>
  </r>
  <r>
    <s v="TDT6D61"/>
    <x v="4"/>
    <x v="0"/>
    <n v="2025"/>
    <x v="1"/>
    <x v="2"/>
    <x v="1"/>
    <s v="ANTONIO RODRIGUES DEZIDERIO"/>
    <s v="ENCARREGADO"/>
    <s v="R$ 2.995,00"/>
    <n v="1267.5399999999997"/>
    <n v="1914.21"/>
    <n v="754.41000000000008"/>
    <m/>
    <s v="10/04/2029"/>
    <x v="1"/>
    <n v="2995"/>
    <b v="0"/>
    <x v="7"/>
    <x v="4"/>
    <s v="ATIVO"/>
    <s v="11031"/>
    <n v="35001"/>
    <x v="2"/>
    <n v="3936.16"/>
    <n v="1334.31"/>
  </r>
  <r>
    <s v="TDT6D64"/>
    <x v="4"/>
    <x v="0"/>
    <n v="2025"/>
    <x v="1"/>
    <x v="2"/>
    <x v="1"/>
    <s v="-"/>
    <s v="-"/>
    <s v="R$ 2.995,00"/>
    <n v="1630"/>
    <n v="1355"/>
    <n v="706"/>
    <m/>
    <s v="08/05/2029"/>
    <x v="1"/>
    <n v="2995"/>
    <b v="0"/>
    <x v="4"/>
    <x v="4"/>
    <s v="MANUTENÇÃO"/>
    <s v=""/>
    <n v="0"/>
    <x v="0"/>
    <n v="3691"/>
    <n v="1030.5"/>
  </r>
  <r>
    <s v="TDT6D58"/>
    <x v="4"/>
    <x v="0"/>
    <n v="2025"/>
    <x v="1"/>
    <x v="1"/>
    <x v="0"/>
    <s v="RUBENS FERNANDO WESSNER SAMPAIO"/>
    <s v="TECNICO DE MANUTENCAO PI I"/>
    <s v="R$ 2.995,00"/>
    <n v="1937.4900000000002"/>
    <n v="1027.3999999999999"/>
    <n v="271.02"/>
    <m/>
    <s v="16/04/2029"/>
    <x v="1"/>
    <n v="2995"/>
    <b v="0"/>
    <x v="7"/>
    <x v="4"/>
    <s v="ATIVO"/>
    <s v="12081"/>
    <n v="26001"/>
    <x v="1"/>
    <n v="3235.9100000000003"/>
    <n v="649.20999999999992"/>
  </r>
  <r>
    <s v="TDU8D51"/>
    <x v="5"/>
    <x v="2"/>
    <n v="2025"/>
    <x v="1"/>
    <x v="15"/>
    <x v="5"/>
    <s v="ANDRE LUIS SANTOS MARQUES"/>
    <s v="SUPERVISOR DE OPERACAO"/>
    <s v="R$ 2.108,00"/>
    <n v="920"/>
    <n v="1020"/>
    <n v="590"/>
    <m/>
    <s v="16/04/2029"/>
    <x v="1"/>
    <n v="2108"/>
    <b v="0"/>
    <x v="7"/>
    <x v="4"/>
    <s v="ATIVO"/>
    <s v="14015"/>
    <n v="15001"/>
    <x v="6"/>
    <n v="2530"/>
    <n v="805"/>
  </r>
  <r>
    <s v="TDT6D65"/>
    <x v="4"/>
    <x v="0"/>
    <n v="2025"/>
    <x v="1"/>
    <x v="2"/>
    <x v="1"/>
    <s v="VANDILSON LINS DE OLIVEIRA"/>
    <s v="CABISTA I"/>
    <s v="R$ 2.995,00"/>
    <n v="1448.44"/>
    <n v="1828.04"/>
    <n v="973.3"/>
    <m/>
    <s v="10/04/2029"/>
    <x v="1"/>
    <n v="2995"/>
    <b v="0"/>
    <x v="7"/>
    <x v="4"/>
    <s v="ATIVO"/>
    <s v="11021"/>
    <n v="35001"/>
    <x v="2"/>
    <n v="4249.78"/>
    <n v="1400.67"/>
  </r>
  <r>
    <s v="TDT6D52"/>
    <x v="4"/>
    <x v="0"/>
    <n v="2025"/>
    <x v="1"/>
    <x v="1"/>
    <x v="0"/>
    <s v="ALEX JOHANN"/>
    <s v="TECNICO DE MANUTENCAO FO II"/>
    <s v="R$ 2.995,00"/>
    <n v="3821.8"/>
    <n v="3977.8499999999995"/>
    <n v="1799.05"/>
    <m/>
    <s v="10/04/2029"/>
    <x v="1"/>
    <n v="2995"/>
    <b v="0"/>
    <x v="7"/>
    <x v="4"/>
    <s v="ATIVO"/>
    <s v="17071"/>
    <n v="26009"/>
    <x v="5"/>
    <n v="9598.6999999999989"/>
    <n v="2888.45"/>
  </r>
  <r>
    <s v="TDT6D49"/>
    <x v="4"/>
    <x v="0"/>
    <n v="2025"/>
    <x v="1"/>
    <x v="1"/>
    <x v="0"/>
    <s v="JOAO PEDRO PASTRO"/>
    <s v="TECNICO DE MANUTENCAO FO III"/>
    <s v="R$ 2.995,00"/>
    <n v="3215.54"/>
    <n v="4681.53"/>
    <n v="1898.0800000000002"/>
    <m/>
    <s v="10/04/2029"/>
    <x v="1"/>
    <n v="2995"/>
    <b v="0"/>
    <x v="7"/>
    <x v="4"/>
    <s v="ATIVO"/>
    <s v="17071"/>
    <n v="26003"/>
    <x v="5"/>
    <n v="9795.15"/>
    <n v="3289.8049999999998"/>
  </r>
  <r>
    <s v="TDU8A02"/>
    <x v="4"/>
    <x v="0"/>
    <n v="2025"/>
    <x v="1"/>
    <x v="1"/>
    <x v="0"/>
    <s v="CILMAR CHAGAS"/>
    <s v="ASSISTENTE TEC. DE MANUTENCAO DE PI III"/>
    <s v="R$ 2.995,00"/>
    <n v="2759.6699999999996"/>
    <n v="2234.6499999999996"/>
    <n v="1164.3499999999999"/>
    <m/>
    <s v="11/04/2029"/>
    <x v="1"/>
    <n v="2995"/>
    <b v="0"/>
    <x v="7"/>
    <x v="4"/>
    <s v="ATIVO"/>
    <s v="12081"/>
    <n v="26002"/>
    <x v="1"/>
    <n v="6158.67"/>
    <n v="1699.4999999999998"/>
  </r>
  <r>
    <s v="TDU7I02"/>
    <x v="4"/>
    <x v="0"/>
    <n v="2025"/>
    <x v="1"/>
    <x v="1"/>
    <x v="0"/>
    <s v="LEANDRO DOS SANTOS RIBEIRO"/>
    <s v="TECNICO DE MANUTENCAO FO II"/>
    <s v="R$ 2.995,00"/>
    <n v="2073.37"/>
    <n v="2994.2499999999995"/>
    <n v="1527.37"/>
    <m/>
    <s v="11/04/2029"/>
    <x v="1"/>
    <n v="2995"/>
    <b v="0"/>
    <x v="7"/>
    <x v="4"/>
    <s v="ATIVO"/>
    <s v="17071"/>
    <n v="26006"/>
    <x v="5"/>
    <n v="6594.9899999999989"/>
    <n v="2260.8099999999995"/>
  </r>
  <r>
    <s v="RCI5I05"/>
    <x v="16"/>
    <x v="2"/>
    <n v="2017"/>
    <x v="2"/>
    <x v="6"/>
    <x v="3"/>
    <s v="EDINILSON REIS DOS ANJOS LEAL DO NASCIMENTO"/>
    <s v="INSTALADOR E REPARADOR DE FO"/>
    <s v="R$ 1.550,00"/>
    <n v="1280"/>
    <n v="1490"/>
    <n v="680"/>
    <m/>
    <s v="01/01/2030"/>
    <x v="1"/>
    <n v="1390.86"/>
    <b v="0"/>
    <x v="1"/>
    <x v="1"/>
    <s v="ATIVO"/>
    <s v="11015"/>
    <n v="19019"/>
    <x v="2"/>
    <n v="3450"/>
    <n v="1085"/>
  </r>
  <r>
    <s v="TDU8C11"/>
    <x v="5"/>
    <x v="2"/>
    <n v="2025"/>
    <x v="1"/>
    <x v="12"/>
    <x v="1"/>
    <s v="MARCO ANTONIO VENTURA DOS SANTOS"/>
    <s v="INSTALADOR E REPARADOR DE FO"/>
    <s v="R$ 2.108,00"/>
    <n v="1180.07"/>
    <n v="949.90000000000009"/>
    <n v="592.03"/>
    <m/>
    <s v="02/04/2029"/>
    <x v="1"/>
    <n v="2108"/>
    <b v="0"/>
    <x v="7"/>
    <x v="4"/>
    <s v="ATIVO"/>
    <s v="11011"/>
    <n v="18001"/>
    <x v="2"/>
    <n v="2722"/>
    <n v="770.96500000000003"/>
  </r>
  <r>
    <s v="TDU8D28"/>
    <x v="5"/>
    <x v="2"/>
    <n v="2025"/>
    <x v="1"/>
    <x v="10"/>
    <x v="3"/>
    <s v="REGINALDO MEDEIROS DA SILVA"/>
    <s v="SUPERVISOR DE MANUTENCAO II"/>
    <s v="R$ 2.108,00"/>
    <n v="950"/>
    <n v="260.11"/>
    <n v="500.36"/>
    <m/>
    <s v="02/04/2029"/>
    <x v="1"/>
    <n v="2108"/>
    <b v="0"/>
    <x v="7"/>
    <x v="4"/>
    <s v="ATIVO"/>
    <s v="12075"/>
    <n v="17001"/>
    <x v="4"/>
    <n v="1710.4700000000003"/>
    <n v="380.23500000000001"/>
  </r>
  <r>
    <s v="TDU8D49"/>
    <x v="5"/>
    <x v="2"/>
    <n v="2025"/>
    <x v="1"/>
    <x v="6"/>
    <x v="3"/>
    <s v="-"/>
    <s v="-"/>
    <s v="R$ 2.108,00"/>
    <n v="1753.4"/>
    <n v="294.53999999999996"/>
    <n v="0"/>
    <m/>
    <s v="01/04/2029"/>
    <x v="1"/>
    <n v="2108"/>
    <b v="0"/>
    <x v="7"/>
    <x v="4"/>
    <s v="ATIVO"/>
    <s v=""/>
    <n v="0"/>
    <x v="0"/>
    <n v="2047.94"/>
    <n v="147.26999999999998"/>
  </r>
  <r>
    <s v="TDU8D32"/>
    <x v="5"/>
    <x v="2"/>
    <n v="2025"/>
    <x v="1"/>
    <x v="6"/>
    <x v="3"/>
    <s v="DERIC ALEXANDRE DA SILVA"/>
    <s v="INSTALADOR E REPARADOR DE FO"/>
    <s v="R$ 2.108,00"/>
    <n v="1420"/>
    <n v="1462.3"/>
    <n v="756.69"/>
    <m/>
    <s v="01/04/2029"/>
    <x v="1"/>
    <n v="2108"/>
    <b v="0"/>
    <x v="7"/>
    <x v="4"/>
    <s v="ATIVO"/>
    <s v="11011"/>
    <n v="19019"/>
    <x v="2"/>
    <n v="3638.9900000000002"/>
    <n v="1109.4949999999999"/>
  </r>
  <r>
    <s v="TDU8D61"/>
    <x v="5"/>
    <x v="2"/>
    <n v="2025"/>
    <x v="1"/>
    <x v="6"/>
    <x v="3"/>
    <s v="RONALDO IMBUZEIRO GONCALO"/>
    <s v="INSTALADOR E REPARADOR DE FO"/>
    <s v="R$ 2.108,00"/>
    <n v="1360"/>
    <n v="1530"/>
    <n v="920"/>
    <m/>
    <s v="01/04/2029"/>
    <x v="1"/>
    <n v="2108"/>
    <b v="0"/>
    <x v="7"/>
    <x v="4"/>
    <s v="ATIVO"/>
    <s v="11011"/>
    <n v="19125"/>
    <x v="2"/>
    <n v="3810"/>
    <n v="1225"/>
  </r>
  <r>
    <s v="TDU8D73"/>
    <x v="5"/>
    <x v="2"/>
    <n v="2025"/>
    <x v="1"/>
    <x v="2"/>
    <x v="1"/>
    <s v="ISAIAS EMIDIO DE SOUZA JUNIOR"/>
    <s v="TECNICO DE FIBRA OPTICA II"/>
    <s v="R$ 2.108,00"/>
    <n v="895.15"/>
    <n v="1520"/>
    <n v="756"/>
    <m/>
    <s v="02/04/2029"/>
    <x v="1"/>
    <n v="2108"/>
    <b v="0"/>
    <x v="7"/>
    <x v="4"/>
    <s v="ATIVO"/>
    <s v="11021"/>
    <n v="35001"/>
    <x v="2"/>
    <n v="3171.15"/>
    <n v="1138"/>
  </r>
  <r>
    <s v="TDU8B71"/>
    <x v="5"/>
    <x v="2"/>
    <n v="2025"/>
    <x v="1"/>
    <x v="2"/>
    <x v="1"/>
    <s v="RODRIGO ARAGAO DE TULIO"/>
    <s v="TECNICO DE FIBRA OPTICA II"/>
    <s v="R$ 2.108,00"/>
    <n v="2130.1899999999996"/>
    <n v="2665.73"/>
    <n v="1049.4099999999999"/>
    <m/>
    <s v="03/04/2029"/>
    <x v="1"/>
    <n v="2108"/>
    <b v="0"/>
    <x v="7"/>
    <x v="4"/>
    <s v="ATIVO"/>
    <s v="11021"/>
    <n v="35001"/>
    <x v="2"/>
    <n v="5845.33"/>
    <n v="1857.57"/>
  </r>
  <r>
    <s v="TDU8D75"/>
    <x v="5"/>
    <x v="2"/>
    <n v="2025"/>
    <x v="1"/>
    <x v="2"/>
    <x v="1"/>
    <s v="BRUNO DIAS DOLORES"/>
    <s v="TECNICO MULTSKILL METALICO/FI"/>
    <s v="R$ 2.103,00"/>
    <n v="1357.04"/>
    <n v="1642.1000000000001"/>
    <n v="757.4"/>
    <m/>
    <s v="01/04/2029"/>
    <x v="1"/>
    <n v="2103"/>
    <b v="0"/>
    <x v="7"/>
    <x v="4"/>
    <s v="ATIVO"/>
    <s v="11011"/>
    <n v="35001"/>
    <x v="2"/>
    <n v="3756.5400000000004"/>
    <n v="1199.75"/>
  </r>
  <r>
    <s v="TDV0B79"/>
    <x v="13"/>
    <x v="2"/>
    <n v="2025"/>
    <x v="1"/>
    <x v="9"/>
    <x v="1"/>
    <s v="JEFFERSON ALVES DE SOUZA"/>
    <s v="GERENTE GERAL DE OPERACAO"/>
    <s v="R$ 3.043,00"/>
    <n v="893.14"/>
    <n v="1572.6"/>
    <n v="0"/>
    <m/>
    <s v="28/03/2029"/>
    <x v="1"/>
    <n v="3043"/>
    <b v="0"/>
    <x v="8"/>
    <x v="4"/>
    <s v="ATIVO"/>
    <s v="99538"/>
    <n v="23845"/>
    <x v="3"/>
    <n v="2465.7399999999998"/>
    <n v="786.3"/>
  </r>
  <r>
    <s v="RBV9F70"/>
    <x v="29"/>
    <x v="2"/>
    <n v="2019"/>
    <x v="2"/>
    <x v="6"/>
    <x v="3"/>
    <s v="CLEISSON JUNIOR HONORATO ANDRADE"/>
    <s v="INSTALADOR E REPARADOR DE FO"/>
    <s v="R$ 1.550,00"/>
    <n v="680"/>
    <n v="2310"/>
    <n v="838.1"/>
    <m/>
    <s v="01/01/2030"/>
    <x v="1"/>
    <n v="1390.86"/>
    <b v="0"/>
    <x v="1"/>
    <x v="1"/>
    <s v="ATIVO"/>
    <s v="11011"/>
    <n v="19019"/>
    <x v="2"/>
    <n v="3828.1"/>
    <n v="1574.05"/>
  </r>
  <r>
    <s v="SMB9G05"/>
    <x v="0"/>
    <x v="0"/>
    <n v="2009"/>
    <x v="2"/>
    <x v="4"/>
    <x v="3"/>
    <s v="GUILHERME DUTRA GARCIA"/>
    <s v="TECNICO DE FIBRA OPTICA IV"/>
    <s v="R$ 1.600,00"/>
    <n v="1270"/>
    <n v="1712.06"/>
    <n v="660"/>
    <m/>
    <s v="01/01/2030"/>
    <x v="1"/>
    <n v="1600"/>
    <b v="0"/>
    <x v="1"/>
    <x v="1"/>
    <s v="ATIVO"/>
    <s v="11021"/>
    <n v="22020"/>
    <x v="2"/>
    <n v="3642.06"/>
    <n v="1186.03"/>
  </r>
  <r>
    <s v="ENZ3A18"/>
    <x v="38"/>
    <x v="2"/>
    <n v="2022"/>
    <x v="2"/>
    <x v="10"/>
    <x v="3"/>
    <s v="DAVYS ROGÉRIO DA SILVA SANTOS"/>
    <s v="GERENTE"/>
    <s v="R$ 2.000,00"/>
    <n v="518.15"/>
    <n v="707.29"/>
    <n v="294.14"/>
    <m/>
    <s v="01/01/2030"/>
    <x v="1"/>
    <n v="2000"/>
    <b v="0"/>
    <x v="1"/>
    <x v="1"/>
    <s v="ATIVO"/>
    <s v="11015"/>
    <n v="17001"/>
    <x v="2"/>
    <n v="1519.58"/>
    <n v="500.71499999999997"/>
  </r>
  <r>
    <s v="MLJ8F92"/>
    <x v="30"/>
    <x v="0"/>
    <n v="2014"/>
    <x v="2"/>
    <x v="8"/>
    <x v="0"/>
    <s v="ANTONIO CARLOS BORBA"/>
    <s v="ASSISTENTE TEC. DE MANUTENCAO DE PI II"/>
    <s v="R$ 1.561,29"/>
    <n v="631.89"/>
    <n v="786.77"/>
    <n v="0"/>
    <m/>
    <s v="01/01/2030"/>
    <x v="1"/>
    <n v="1561.29"/>
    <b v="0"/>
    <x v="1"/>
    <x v="1"/>
    <s v="ATIVO"/>
    <s v="12081"/>
    <n v="34029"/>
    <x v="1"/>
    <n v="1418.6599999999999"/>
    <n v="393.38499999999999"/>
  </r>
  <r>
    <s v="GAL0884"/>
    <x v="49"/>
    <x v="2"/>
    <n v="2017"/>
    <x v="2"/>
    <x v="9"/>
    <x v="1"/>
    <s v="RAFAEL LOPES DA SILVA"/>
    <s v="GERENTE"/>
    <s v="R$ 2.000,00"/>
    <n v="1248.7"/>
    <n v="1915.6"/>
    <n v="511.93999999999994"/>
    <m/>
    <s v="01/01/2030"/>
    <x v="1"/>
    <n v="2000"/>
    <b v="0"/>
    <x v="1"/>
    <x v="1"/>
    <s v="ATIVO"/>
    <s v="11015"/>
    <n v="23066"/>
    <x v="2"/>
    <n v="3676.2400000000002"/>
    <n v="1213.77"/>
  </r>
  <r>
    <s v="TDP6D55"/>
    <x v="5"/>
    <x v="2"/>
    <n v="2025"/>
    <x v="1"/>
    <x v="2"/>
    <x v="1"/>
    <s v="WANDERLEI RIBEIRO"/>
    <s v="TECNICO MULTSKILL METALICO/FI"/>
    <s v="R$ 2.134,00"/>
    <n v="1292.9299999999998"/>
    <n v="1681.6699999999998"/>
    <n v="997.66"/>
    <m/>
    <s v="18/02/2029"/>
    <x v="1"/>
    <n v="2134"/>
    <b v="0"/>
    <x v="9"/>
    <x v="4"/>
    <s v="ATIVO"/>
    <s v="11011"/>
    <n v="35001"/>
    <x v="2"/>
    <n v="3972.2599999999993"/>
    <n v="1339.665"/>
  </r>
  <r>
    <s v="TAG9C27"/>
    <x v="5"/>
    <x v="2"/>
    <n v="2025"/>
    <x v="2"/>
    <x v="11"/>
    <x v="2"/>
    <s v="VANDRIANE DA SILVA PEREIRA"/>
    <s v="COORDENADOR DE LOGISTICA"/>
    <s v="R$ 850,00"/>
    <n v="821.81"/>
    <n v="1101.3699999999999"/>
    <n v="460"/>
    <m/>
    <s v="01/01/2030"/>
    <x v="1"/>
    <n v="850"/>
    <b v="0"/>
    <x v="1"/>
    <x v="1"/>
    <s v="ATIVO"/>
    <s v="99568"/>
    <n v="14001"/>
    <x v="3"/>
    <n v="2383.1799999999998"/>
    <n v="780.68499999999995"/>
  </r>
  <r>
    <s v="NOR2127"/>
    <x v="50"/>
    <x v="4"/>
    <n v="2009"/>
    <x v="2"/>
    <x v="11"/>
    <x v="2"/>
    <s v="EDNEI CORREA COSTA"/>
    <s v="TECNICO DE SEGURANCA DO TRABALHO JR"/>
    <s v="R$ 850,00"/>
    <n v="919.12"/>
    <n v="329.99"/>
    <n v="589.99"/>
    <m/>
    <s v="01/01/2030"/>
    <x v="1"/>
    <n v="850"/>
    <b v="0"/>
    <x v="1"/>
    <x v="1"/>
    <s v="ATIVO"/>
    <s v="99678"/>
    <n v="14001"/>
    <x v="3"/>
    <n v="1839.1000000000001"/>
    <n v="459.99"/>
  </r>
  <r>
    <s v="TUZ1G33"/>
    <x v="3"/>
    <x v="2"/>
    <n v="2025"/>
    <x v="2"/>
    <x v="10"/>
    <x v="3"/>
    <s v="CRISTIANO DE CARVALHO MIGUEL"/>
    <s v="INSTALADOR E REPARADOR DE FO"/>
    <s v="R$ 1.500,00"/>
    <n v="1123"/>
    <n v="1266"/>
    <n v="630"/>
    <m/>
    <s v="01/01/2030"/>
    <x v="1"/>
    <n v="1390.86"/>
    <b v="0"/>
    <x v="1"/>
    <x v="1"/>
    <s v="ATIVO"/>
    <s v="11011"/>
    <n v="17001"/>
    <x v="2"/>
    <n v="3019"/>
    <n v="948"/>
  </r>
  <r>
    <s v="TDP1E37"/>
    <x v="5"/>
    <x v="2"/>
    <n v="2025"/>
    <x v="1"/>
    <x v="12"/>
    <x v="1"/>
    <s v="DIERLE NEVES FRAGA"/>
    <s v="INSTALADOR E REPARADOR DE FO"/>
    <s v="R$ 2.194,00"/>
    <n v="1050.21"/>
    <n v="1099.2"/>
    <n v="445.64"/>
    <m/>
    <s v="17/02/2029"/>
    <x v="1"/>
    <n v="2194"/>
    <b v="0"/>
    <x v="9"/>
    <x v="4"/>
    <s v="ATIVO"/>
    <s v="11011"/>
    <n v="18001"/>
    <x v="2"/>
    <n v="2595.0499999999997"/>
    <n v="772.42000000000007"/>
  </r>
  <r>
    <s v="TIX1H59"/>
    <x v="0"/>
    <x v="0"/>
    <n v="2025"/>
    <x v="1"/>
    <x v="8"/>
    <x v="0"/>
    <s v="RODRIGO LOPES PORTO"/>
    <s v="TECNICO DE MANUTENCAO PI I"/>
    <s v="R$ 2.467,00"/>
    <n v="2943.97"/>
    <n v="1760"/>
    <n v="1729.95"/>
    <m/>
    <s v="21/03/2029"/>
    <x v="1"/>
    <n v="2467"/>
    <b v="0"/>
    <x v="8"/>
    <x v="4"/>
    <s v="ATIVO"/>
    <s v="12081"/>
    <n v="34089"/>
    <x v="1"/>
    <n v="6433.9199999999992"/>
    <n v="1744.9749999999999"/>
  </r>
  <r>
    <s v="TIV0H02"/>
    <x v="0"/>
    <x v="0"/>
    <n v="2025"/>
    <x v="1"/>
    <x v="2"/>
    <x v="1"/>
    <s v="CARLOS EDUARDO BARBOSA DA SILVA"/>
    <s v="ENCARREGADO"/>
    <s v="R$ 2.467,00"/>
    <n v="1095.6300000000001"/>
    <n v="1814.3300000000002"/>
    <n v="652.43000000000006"/>
    <m/>
    <s v="11/02/2029"/>
    <x v="1"/>
    <n v="2467"/>
    <b v="0"/>
    <x v="9"/>
    <x v="4"/>
    <s v="ATIVO"/>
    <s v="11031"/>
    <n v="35001"/>
    <x v="2"/>
    <n v="3562.3900000000003"/>
    <n v="1233.3800000000001"/>
  </r>
  <r>
    <s v="SVJ1G85"/>
    <x v="0"/>
    <x v="0"/>
    <n v="2025"/>
    <x v="1"/>
    <x v="2"/>
    <x v="1"/>
    <s v="THIAGO PINHEIRO NUNES"/>
    <s v="TECNICO DE FIBRA OPTICA III"/>
    <s v="R$ 2.467,00"/>
    <n v="1727.6100000000001"/>
    <n v="1952.6999999999998"/>
    <n v="1093.74"/>
    <m/>
    <s v="21/03/2029"/>
    <x v="1"/>
    <n v="2467"/>
    <b v="0"/>
    <x v="8"/>
    <x v="4"/>
    <s v="ATIVO"/>
    <s v="11021"/>
    <n v="35001"/>
    <x v="2"/>
    <n v="4774.05"/>
    <n v="1523.2199999999998"/>
  </r>
  <r>
    <s v="TDO6F92"/>
    <x v="5"/>
    <x v="2"/>
    <n v="2025"/>
    <x v="1"/>
    <x v="12"/>
    <x v="1"/>
    <s v="ANTONIO BERTULINO TEIXEIRA NETO"/>
    <s v="INSTALADOR E REPARADOR DE FO"/>
    <s v="R$ 2.194,00"/>
    <n v="249.51"/>
    <n v="427.48"/>
    <n v="1108.72"/>
    <m/>
    <s v="19/02/2029"/>
    <x v="1"/>
    <n v="2194"/>
    <b v="0"/>
    <x v="9"/>
    <x v="4"/>
    <s v="ATIVO"/>
    <s v="11011"/>
    <n v="18001"/>
    <x v="2"/>
    <n v="1785.71"/>
    <n v="768.1"/>
  </r>
  <r>
    <s v="TDP1E36"/>
    <x v="5"/>
    <x v="2"/>
    <n v="2025"/>
    <x v="1"/>
    <x v="2"/>
    <x v="1"/>
    <s v="VICTOR FERREIRA DOS SANTOS"/>
    <s v="TECNICO DE FIBRA OPTICA III"/>
    <s v="R$ 2.194,00"/>
    <n v="1626.1999999999998"/>
    <n v="1592.3100000000002"/>
    <n v="921.29000000000008"/>
    <m/>
    <s v="17/02/2029"/>
    <x v="1"/>
    <n v="2194"/>
    <b v="0"/>
    <x v="9"/>
    <x v="4"/>
    <s v="ATIVO"/>
    <s v="11021"/>
    <n v="35001"/>
    <x v="2"/>
    <n v="4139.8"/>
    <n v="1256.8000000000002"/>
  </r>
  <r>
    <s v="TDP6D51"/>
    <x v="5"/>
    <x v="2"/>
    <n v="2025"/>
    <x v="1"/>
    <x v="2"/>
    <x v="1"/>
    <s v="ALEXANDRE VANDER MARQUES"/>
    <s v="TECNICO DE FIBRA OPTICA I"/>
    <s v="R$ 2.194,00"/>
    <n v="1654.09"/>
    <n v="1698.38"/>
    <n v="886"/>
    <m/>
    <s v="20/02/2029"/>
    <x v="1"/>
    <n v="2194"/>
    <b v="0"/>
    <x v="9"/>
    <x v="4"/>
    <s v="ATIVO"/>
    <s v="11021"/>
    <n v="35001"/>
    <x v="2"/>
    <n v="4238.47"/>
    <n v="1292.19"/>
  </r>
  <r>
    <s v="TDO7A95"/>
    <x v="5"/>
    <x v="2"/>
    <n v="2025"/>
    <x v="1"/>
    <x v="12"/>
    <x v="1"/>
    <s v="RAUL DE CARVALHO MOREIRA"/>
    <s v="TECNICO DE FIBRA OPTICA V"/>
    <s v="R$ 2.194,00"/>
    <n v="619.94000000000005"/>
    <n v="1039.95"/>
    <n v="519.58000000000004"/>
    <m/>
    <s v="14/02/2029"/>
    <x v="1"/>
    <n v="2194"/>
    <b v="0"/>
    <x v="9"/>
    <x v="4"/>
    <s v="ATIVO"/>
    <s v="11021"/>
    <n v="18001"/>
    <x v="2"/>
    <n v="2179.4700000000003"/>
    <n v="779.7650000000001"/>
  </r>
  <r>
    <s v="TDO4A94"/>
    <x v="5"/>
    <x v="2"/>
    <n v="2025"/>
    <x v="1"/>
    <x v="12"/>
    <x v="1"/>
    <s v="ANTONY JANN BATISTA GOMES MOREIRA"/>
    <s v="INSTALADOR E REPARADOR DE FO"/>
    <s v="R$ 2.194,00"/>
    <n v="720.48"/>
    <n v="986.97"/>
    <n v="452.32000000000005"/>
    <m/>
    <s v="12/02/2029"/>
    <x v="1"/>
    <n v="2194"/>
    <b v="0"/>
    <x v="9"/>
    <x v="4"/>
    <s v="ATIVO"/>
    <s v="11011"/>
    <n v="18001"/>
    <x v="2"/>
    <n v="2159.77"/>
    <n v="719.64499999999998"/>
  </r>
  <r>
    <s v="TDP6D57"/>
    <x v="5"/>
    <x v="2"/>
    <n v="2025"/>
    <x v="1"/>
    <x v="12"/>
    <x v="1"/>
    <s v="GIERLISSON VIANA PEREIRA"/>
    <s v="INSTALADOR E REPARADOR DE FO"/>
    <s v="R$ 2.194,00"/>
    <n v="1163.7"/>
    <n v="1226.7099999999998"/>
    <n v="736.29"/>
    <m/>
    <s v="25/02/2029"/>
    <x v="1"/>
    <n v="2194"/>
    <b v="0"/>
    <x v="9"/>
    <x v="4"/>
    <s v="ATIVO"/>
    <s v="11011"/>
    <n v="18001"/>
    <x v="2"/>
    <n v="3126.7"/>
    <n v="981.49999999999989"/>
  </r>
  <r>
    <s v="TDO6G02"/>
    <x v="5"/>
    <x v="2"/>
    <n v="2025"/>
    <x v="1"/>
    <x v="12"/>
    <x v="1"/>
    <s v="JOSE VITOR DE DEUS MARTINS"/>
    <s v="INSTALADOR E REPARADOR DE FO"/>
    <s v="R$ 2.194,00"/>
    <n v="1538.17"/>
    <n v="1548.2299999999998"/>
    <n v="649.54"/>
    <m/>
    <s v="18/02/2029"/>
    <x v="1"/>
    <n v="2194"/>
    <b v="0"/>
    <x v="9"/>
    <x v="4"/>
    <s v="ATIVO"/>
    <s v="11011"/>
    <n v="18001"/>
    <x v="2"/>
    <n v="3735.9399999999996"/>
    <n v="1098.8849999999998"/>
  </r>
  <r>
    <s v="TDP6D50"/>
    <x v="5"/>
    <x v="2"/>
    <n v="2025"/>
    <x v="1"/>
    <x v="2"/>
    <x v="1"/>
    <s v="JOSELITO PLACIDO DA SILVA"/>
    <s v="TECNICO MULTSKILL METALICO/FI"/>
    <s v="R$ 2.194,00"/>
    <n v="929.22"/>
    <n v="1036.69"/>
    <n v="429.96000000000004"/>
    <m/>
    <s v="21/02/2029"/>
    <x v="1"/>
    <n v="2194"/>
    <b v="0"/>
    <x v="9"/>
    <x v="4"/>
    <s v="ATIVO"/>
    <s v="11011"/>
    <n v="35001"/>
    <x v="2"/>
    <n v="2395.87"/>
    <n v="733.32500000000005"/>
  </r>
  <r>
    <s v="TDP6D43"/>
    <x v="5"/>
    <x v="2"/>
    <n v="2025"/>
    <x v="1"/>
    <x v="2"/>
    <x v="1"/>
    <s v="EDGAR KLAYTON DA CRUZ CAVALCANTE DE SOUZA"/>
    <s v="TECNICO MULTSKILL METALICO/FI"/>
    <s v="R$ 2.194,00"/>
    <n v="1015"/>
    <n v="1100.45"/>
    <n v="419"/>
    <m/>
    <s v="21/02/2029"/>
    <x v="1"/>
    <n v="2194"/>
    <b v="0"/>
    <x v="9"/>
    <x v="4"/>
    <s v="ATIVO"/>
    <s v="14011"/>
    <n v="35001"/>
    <x v="6"/>
    <n v="2534.4499999999998"/>
    <n v="759.72500000000002"/>
  </r>
  <r>
    <s v="TDP6D47"/>
    <x v="5"/>
    <x v="2"/>
    <n v="2025"/>
    <x v="1"/>
    <x v="2"/>
    <x v="1"/>
    <s v="RAPHAEL PANTOLFI DE LIRA ARRUDA"/>
    <s v="TECNICO MULTSKILL METALICO/FI"/>
    <s v="R$ 2.194,00"/>
    <n v="876.33999999999992"/>
    <n v="469.64"/>
    <n v="415.65"/>
    <m/>
    <s v="21/02/2029"/>
    <x v="1"/>
    <n v="2194"/>
    <b v="0"/>
    <x v="9"/>
    <x v="4"/>
    <s v="ATIVO"/>
    <s v="11011"/>
    <n v="35001"/>
    <x v="2"/>
    <n v="1761.63"/>
    <n v="442.64499999999998"/>
  </r>
  <r>
    <s v="TDO4A92"/>
    <x v="5"/>
    <x v="2"/>
    <n v="2025"/>
    <x v="1"/>
    <x v="2"/>
    <x v="1"/>
    <s v="LINCON DA SILVA SANTOS"/>
    <s v="TECNICO MULTSKILL METALICO/FI"/>
    <s v="R$ 2.194,00"/>
    <n v="1291"/>
    <n v="1375"/>
    <n v="600"/>
    <m/>
    <s v="18/02/2029"/>
    <x v="1"/>
    <n v="2194"/>
    <b v="0"/>
    <x v="9"/>
    <x v="4"/>
    <s v="ATIVO"/>
    <s v="14011"/>
    <n v="35001"/>
    <x v="6"/>
    <n v="3266"/>
    <n v="987.5"/>
  </r>
  <r>
    <s v="TDQ0I20"/>
    <x v="5"/>
    <x v="2"/>
    <n v="2025"/>
    <x v="1"/>
    <x v="2"/>
    <x v="1"/>
    <s v="RAFAEL DA SILVA ALMEIDA GIOVANI"/>
    <s v="TECNICO MULTSKILL METALICO/FI"/>
    <s v="R$ 2.194,00"/>
    <n v="643.34"/>
    <n v="1183.7"/>
    <n v="679.09"/>
    <m/>
    <s v="21/02/2029"/>
    <x v="1"/>
    <n v="2194"/>
    <b v="0"/>
    <x v="9"/>
    <x v="4"/>
    <s v="ATIVO"/>
    <s v="14011"/>
    <n v="35001"/>
    <x v="6"/>
    <n v="2506.13"/>
    <n v="931.39499999999998"/>
  </r>
  <r>
    <s v="TDP6D54"/>
    <x v="5"/>
    <x v="2"/>
    <n v="2025"/>
    <x v="1"/>
    <x v="2"/>
    <x v="1"/>
    <s v="OSVALDO JOSE DO NASCIMENTO"/>
    <s v="TECNICO MULTSKILL METALICO/FI"/>
    <s v="R$ 2.194,00"/>
    <n v="712.85"/>
    <n v="1013.5"/>
    <n v="493.70000000000005"/>
    <m/>
    <s v="21/02/2029"/>
    <x v="1"/>
    <n v="2194"/>
    <b v="0"/>
    <x v="9"/>
    <x v="4"/>
    <s v="ATIVO"/>
    <s v="11011"/>
    <n v="35001"/>
    <x v="2"/>
    <n v="2220.0500000000002"/>
    <n v="753.6"/>
  </r>
  <r>
    <s v="TDP6D52"/>
    <x v="5"/>
    <x v="2"/>
    <n v="2025"/>
    <x v="1"/>
    <x v="6"/>
    <x v="3"/>
    <s v="WANDERLEY MARQUES PEREIRA"/>
    <s v="TECNICO DE FIBRA OPTICA II"/>
    <s v="R$ 2.194,00"/>
    <n v="1288.45"/>
    <n v="1267.5"/>
    <n v="722.36"/>
    <m/>
    <s v="21/02/2029"/>
    <x v="1"/>
    <n v="2194"/>
    <b v="0"/>
    <x v="9"/>
    <x v="4"/>
    <s v="ATIVO"/>
    <s v="11021"/>
    <n v="19019"/>
    <x v="2"/>
    <n v="3278.31"/>
    <n v="994.93000000000006"/>
  </r>
  <r>
    <s v="QVD3C29"/>
    <x v="51"/>
    <x v="1"/>
    <n v="2019"/>
    <x v="2"/>
    <x v="1"/>
    <x v="0"/>
    <s v="SELMO CHAGAS"/>
    <s v="SUPERVISOR DE OPERACAO DE PI I"/>
    <s v="R$ 972,00"/>
    <n v="1078.43"/>
    <n v="720"/>
    <n v="480"/>
    <m/>
    <s v="01/01/2030"/>
    <x v="1"/>
    <n v="972"/>
    <b v="0"/>
    <x v="1"/>
    <x v="1"/>
    <s v="ATIVO"/>
    <s v="12085"/>
    <n v="26009"/>
    <x v="1"/>
    <n v="2278.4300000000003"/>
    <n v="600"/>
  </r>
  <r>
    <s v="TDO4A93"/>
    <x v="5"/>
    <x v="2"/>
    <n v="2025"/>
    <x v="1"/>
    <x v="10"/>
    <x v="3"/>
    <s v="RAMILSON PEREIRA DE FIGUEIREDO"/>
    <s v="SUPERVISOR DE MANUTENCAO II"/>
    <s v="R$ 2.194,00"/>
    <n v="1253.57"/>
    <n v="1308"/>
    <n v="300"/>
    <m/>
    <s v="14/02/2029"/>
    <x v="1"/>
    <n v="2194"/>
    <b v="0"/>
    <x v="9"/>
    <x v="4"/>
    <s v="ATIVO"/>
    <s v="11025"/>
    <n v="17001"/>
    <x v="2"/>
    <n v="2861.5699999999997"/>
    <n v="804"/>
  </r>
  <r>
    <s v="TDO6F90"/>
    <x v="5"/>
    <x v="2"/>
    <n v="2025"/>
    <x v="1"/>
    <x v="1"/>
    <x v="0"/>
    <s v="ETSON LUIZ PEREIRA DOS SANTOS"/>
    <s v="SUPERVISOR DE MANUTENCAO III"/>
    <s v="R$ 2.194,00"/>
    <n v="178.92"/>
    <n v="183.6"/>
    <n v="535.42999999999995"/>
    <m/>
    <s v="18/02/2029"/>
    <x v="1"/>
    <n v="2194"/>
    <b v="0"/>
    <x v="9"/>
    <x v="4"/>
    <s v="ATIVO"/>
    <s v="12075"/>
    <n v="26001"/>
    <x v="4"/>
    <n v="897.94999999999993"/>
    <n v="359.51499999999999"/>
  </r>
  <r>
    <s v="TDP0E65"/>
    <x v="5"/>
    <x v="2"/>
    <n v="2025"/>
    <x v="1"/>
    <x v="9"/>
    <x v="1"/>
    <s v="ROMERO GUEDES FREIRE"/>
    <s v="SUPERVISOR DE OPERACAO CASA CLIENTE"/>
    <s v="R$ 2.194,00"/>
    <n v="1801.4900000000002"/>
    <n v="866.23"/>
    <n v="1023.9"/>
    <m/>
    <s v="13/02/2029"/>
    <x v="1"/>
    <n v="2194"/>
    <b v="0"/>
    <x v="9"/>
    <x v="4"/>
    <s v="ATIVO"/>
    <s v="11015"/>
    <n v="23846"/>
    <x v="2"/>
    <n v="3691.6200000000003"/>
    <n v="945.06500000000005"/>
  </r>
  <r>
    <s v="TDP1E35"/>
    <x v="5"/>
    <x v="2"/>
    <n v="2025"/>
    <x v="1"/>
    <x v="12"/>
    <x v="1"/>
    <s v="DOUGLAS RAPHAEL ALFERES HOLIK"/>
    <s v="INSTALADOR E REPARADOR DE FO"/>
    <s v="R$ 2.194,00"/>
    <n v="594.86"/>
    <n v="775.37999999999988"/>
    <n v="543.37"/>
    <m/>
    <s v="12/02/2029"/>
    <x v="1"/>
    <n v="2194"/>
    <b v="0"/>
    <x v="9"/>
    <x v="4"/>
    <s v="ATIVO"/>
    <s v="11011"/>
    <n v="18001"/>
    <x v="2"/>
    <n v="1913.6099999999997"/>
    <n v="659.375"/>
  </r>
  <r>
    <s v="RBW4H70"/>
    <x v="29"/>
    <x v="2"/>
    <n v="2022"/>
    <x v="2"/>
    <x v="6"/>
    <x v="3"/>
    <s v="DAVID SOARES DOS SANTOS FILHO"/>
    <s v="INSTALADOR E REPARADOR DE FO"/>
    <s v="R$ 1.553,56"/>
    <n v="1845.04"/>
    <n v="1410"/>
    <n v="785.97"/>
    <m/>
    <s v="01/01/2030"/>
    <x v="1"/>
    <n v="1553.56"/>
    <b v="0"/>
    <x v="1"/>
    <x v="1"/>
    <s v="ATIVO"/>
    <s v="11011"/>
    <n v="19093"/>
    <x v="2"/>
    <n v="4041.01"/>
    <n v="1097.9850000000001"/>
  </r>
  <r>
    <s v="NZF0A81"/>
    <x v="8"/>
    <x v="2"/>
    <n v="2012"/>
    <x v="2"/>
    <x v="0"/>
    <x v="0"/>
    <s v="GILSON OMAR COUTO DA SILVA"/>
    <s v="SUPERVISOR DE OPERACAO DE PI II"/>
    <s v="R$ 1.005,05"/>
    <n v="391.07"/>
    <n v="1011.8900000000001"/>
    <n v="863.13000000000011"/>
    <m/>
    <s v="01/01/2030"/>
    <x v="1"/>
    <n v="949.21"/>
    <b v="0"/>
    <x v="1"/>
    <x v="1"/>
    <s v="ATIVO"/>
    <s v="12085"/>
    <n v="31001"/>
    <x v="1"/>
    <n v="2266.09"/>
    <n v="937.5100000000001"/>
  </r>
  <r>
    <s v="TDO7A96"/>
    <x v="5"/>
    <x v="2"/>
    <n v="2025"/>
    <x v="1"/>
    <x v="15"/>
    <x v="5"/>
    <s v="RAIMUNDO MOREIRA DA SILVA"/>
    <s v="TECNICO MULTSKILL FO"/>
    <s v="R$ 2.194,00"/>
    <n v="1109.3800000000001"/>
    <n v="1273.22"/>
    <n v="680.09999999999991"/>
    <m/>
    <s v="13/02/2029"/>
    <x v="1"/>
    <n v="2194"/>
    <b v="0"/>
    <x v="9"/>
    <x v="4"/>
    <s v="ATIVO"/>
    <s v="14011"/>
    <n v="15001"/>
    <x v="6"/>
    <n v="3062.7000000000003"/>
    <n v="976.66"/>
  </r>
  <r>
    <s v="TCR4A83"/>
    <x v="0"/>
    <x v="0"/>
    <n v="2025"/>
    <x v="1"/>
    <x v="2"/>
    <x v="1"/>
    <s v="FROTAS DE VEÍCULOS SAO PAULO"/>
    <s v="PARCEIRO"/>
    <s v="R$ 2.467,00"/>
    <n v="1554.74"/>
    <n v="841.51"/>
    <n v="1735.3600000000001"/>
    <m/>
    <s v="11/02/2029"/>
    <x v="1"/>
    <n v="2467"/>
    <b v="0"/>
    <x v="9"/>
    <x v="4"/>
    <s v="PATIO"/>
    <s v="99628"/>
    <n v="35001"/>
    <x v="3"/>
    <n v="4131.6100000000006"/>
    <n v="1288.4349999999999"/>
  </r>
  <r>
    <s v="TCD7A84"/>
    <x v="5"/>
    <x v="2"/>
    <n v="2025"/>
    <x v="1"/>
    <x v="15"/>
    <x v="5"/>
    <s v="WENDEL DOS SANTOS RODRIGUES"/>
    <s v="TECNICO MULTSKILL FO"/>
    <s v="R$ 1.824,00"/>
    <n v="1040"/>
    <n v="1270"/>
    <n v="620"/>
    <m/>
    <s v="11/02/2029"/>
    <x v="1"/>
    <n v="1824"/>
    <b v="0"/>
    <x v="9"/>
    <x v="4"/>
    <s v="ATIVO"/>
    <s v="14011"/>
    <n v="15001"/>
    <x v="6"/>
    <n v="2930"/>
    <n v="945"/>
  </r>
  <r>
    <s v="SIO0F00"/>
    <x v="13"/>
    <x v="2"/>
    <n v="2024"/>
    <x v="2"/>
    <x v="10"/>
    <x v="3"/>
    <s v="JOSE WILSON VIANA DE SOUZA"/>
    <s v="INSTALADOR E REPARADOR DE FO"/>
    <s v="R$ 1.500,00"/>
    <n v="862.14"/>
    <n v="860"/>
    <n v="430"/>
    <m/>
    <s v="01/01/2030"/>
    <x v="1"/>
    <n v="1390.98"/>
    <b v="0"/>
    <x v="1"/>
    <x v="1"/>
    <s v="ATIVO"/>
    <s v="11011"/>
    <n v="17001"/>
    <x v="2"/>
    <n v="2152.14"/>
    <n v="645"/>
  </r>
  <r>
    <s v="REL9J88"/>
    <x v="52"/>
    <x v="4"/>
    <n v="2022"/>
    <x v="2"/>
    <x v="10"/>
    <x v="3"/>
    <s v="WOLNEY HENRIQUE CARDOSO ALVES"/>
    <s v="TECNICO DE SEGURANCA DO TRABALHO JR"/>
    <s v="R$ 1.500,00"/>
    <n v="150"/>
    <n v="750"/>
    <n v="600"/>
    <m/>
    <s v="01/01/2030"/>
    <x v="1"/>
    <n v="1390.98"/>
    <b v="0"/>
    <x v="1"/>
    <x v="1"/>
    <s v="ATIVO"/>
    <s v="99678"/>
    <n v="17001"/>
    <x v="3"/>
    <n v="1500"/>
    <n v="675"/>
  </r>
  <r>
    <s v="TCI3D72"/>
    <x v="5"/>
    <x v="2"/>
    <n v="2025"/>
    <x v="1"/>
    <x v="2"/>
    <x v="1"/>
    <s v="DEIVE TOMAS ALVES"/>
    <s v="TECNICO MULTSKILL METALICO/FI"/>
    <s v="R$ 1.824,00"/>
    <n v="1038"/>
    <n v="1005"/>
    <n v="569.97"/>
    <m/>
    <s v="05/11/2028"/>
    <x v="1"/>
    <n v="1933.72"/>
    <b v="0"/>
    <x v="10"/>
    <x v="5"/>
    <s v="ATIVO"/>
    <s v="14011"/>
    <n v="35001"/>
    <x v="6"/>
    <n v="2612.9700000000003"/>
    <n v="787.48500000000001"/>
  </r>
  <r>
    <s v="TIT0D27"/>
    <x v="0"/>
    <x v="0"/>
    <n v="2025"/>
    <x v="1"/>
    <x v="15"/>
    <x v="5"/>
    <s v="PEDRO CELESTINO PINHEIRO FILHO"/>
    <s v="TECNICO DE FIBRA OPTICA I"/>
    <s v="R$ 2.467,00"/>
    <n v="1148.08"/>
    <n v="1749.8200000000002"/>
    <n v="934.11"/>
    <m/>
    <s v="21/01/2029"/>
    <x v="1"/>
    <n v="2467"/>
    <b v="0"/>
    <x v="1"/>
    <x v="4"/>
    <s v="ATIVO"/>
    <s v="14021"/>
    <n v="15001"/>
    <x v="6"/>
    <n v="3832.01"/>
    <n v="1341.9650000000001"/>
  </r>
  <r>
    <s v="TCY5I64"/>
    <x v="5"/>
    <x v="2"/>
    <n v="2025"/>
    <x v="1"/>
    <x v="11"/>
    <x v="2"/>
    <s v="CLODOMIR XAVIER PINHEIRO"/>
    <s v="SUPERVISOR DE MANUTENCAO III"/>
    <s v="R$ 1.953,00"/>
    <n v="1159.9099999999999"/>
    <n v="1534.44"/>
    <n v="639.51"/>
    <m/>
    <s v="15/01/2029"/>
    <x v="1"/>
    <n v="1953"/>
    <b v="0"/>
    <x v="1"/>
    <x v="4"/>
    <s v="ATIVO"/>
    <s v="11025"/>
    <n v="14001"/>
    <x v="2"/>
    <n v="3333.8599999999997"/>
    <n v="1086.9749999999999"/>
  </r>
  <r>
    <s v="TUY0F77"/>
    <x v="2"/>
    <x v="2"/>
    <n v="2025"/>
    <x v="2"/>
    <x v="10"/>
    <x v="3"/>
    <s v="ALESSANDRO AVELINO DE SOUZA"/>
    <s v="SUPERVISOR DE OPERACAO"/>
    <s v="R$ 2.000,00"/>
    <n v="1123"/>
    <n v="420"/>
    <n v="560"/>
    <m/>
    <s v="01/01/2030"/>
    <x v="1"/>
    <n v="2000"/>
    <b v="0"/>
    <x v="1"/>
    <x v="1"/>
    <s v="ATIVO"/>
    <s v="11015"/>
    <n v="17001"/>
    <x v="2"/>
    <n v="2103"/>
    <n v="490"/>
  </r>
  <r>
    <s v="TCL6G90"/>
    <x v="16"/>
    <x v="2"/>
    <n v="2025"/>
    <x v="1"/>
    <x v="2"/>
    <x v="1"/>
    <s v="LETICIA LOUREIRO UTIUMI"/>
    <s v="COORDENADOR DE MEDICAO"/>
    <s v="R$ 2.497,00"/>
    <n v="1173.99"/>
    <n v="1329.9699999999998"/>
    <n v="840.24"/>
    <m/>
    <s v="22/01/2029"/>
    <x v="1"/>
    <n v="2497"/>
    <b v="0"/>
    <x v="1"/>
    <x v="4"/>
    <s v="ATIVO"/>
    <s v="99928"/>
    <n v="35001"/>
    <x v="3"/>
    <n v="3344.2"/>
    <n v="1085.105"/>
  </r>
  <r>
    <s v="TDC7D26"/>
    <x v="4"/>
    <x v="0"/>
    <n v="2025"/>
    <x v="1"/>
    <x v="11"/>
    <x v="2"/>
    <s v="FROTAS DE VEÍCULOS MANAUS"/>
    <s v="PARCEIRO"/>
    <s v="R$ 2.847,00"/>
    <n v="884.41999999999985"/>
    <n v="753.2"/>
    <n v="570.02"/>
    <m/>
    <s v="15/01/2029"/>
    <x v="1"/>
    <n v="2847"/>
    <b v="0"/>
    <x v="1"/>
    <x v="4"/>
    <s v="ATIVO"/>
    <s v="99628"/>
    <n v="14001"/>
    <x v="3"/>
    <n v="2207.64"/>
    <n v="661.61"/>
  </r>
  <r>
    <s v="TDC6H19"/>
    <x v="33"/>
    <x v="5"/>
    <n v="2025"/>
    <x v="1"/>
    <x v="7"/>
    <x v="3"/>
    <s v="MARCELO SOARES DE MELO"/>
    <s v="ALMOXARIFE I"/>
    <s v="R$ 5.985,00"/>
    <n v="5235.99"/>
    <n v="5574.8"/>
    <n v="3847.14"/>
    <m/>
    <s v="03/01/2028"/>
    <x v="1"/>
    <n v="5985"/>
    <b v="0"/>
    <x v="1"/>
    <x v="5"/>
    <s v="ATIVO"/>
    <s v="99568"/>
    <n v="21057"/>
    <x v="3"/>
    <n v="14657.93"/>
    <n v="4710.97"/>
  </r>
  <r>
    <s v="TDF3A80"/>
    <x v="16"/>
    <x v="2"/>
    <n v="2025"/>
    <x v="1"/>
    <x v="4"/>
    <x v="3"/>
    <s v="MAGNO ADRIANO GONCALVES DA SILVA"/>
    <s v="GERENTE"/>
    <s v="R$ 2.400,00"/>
    <n v="2734.4399999999996"/>
    <n v="3520.54"/>
    <n v="1563.67"/>
    <m/>
    <s v="23/12/2028"/>
    <x v="1"/>
    <n v="2400"/>
    <b v="0"/>
    <x v="11"/>
    <x v="5"/>
    <s v="ATIVO"/>
    <s v="11011"/>
    <n v="22076"/>
    <x v="2"/>
    <n v="7818.65"/>
    <n v="2542.105"/>
  </r>
  <r>
    <s v="TCR4A82"/>
    <x v="0"/>
    <x v="0"/>
    <n v="2025"/>
    <x v="1"/>
    <x v="2"/>
    <x v="1"/>
    <s v="LOGÍSTICA E ALMOXARIFADO SAO PAULO"/>
    <s v="PARCEIRO"/>
    <s v="R$ 2.467,00"/>
    <n v="923.43999999999994"/>
    <n v="2260.54"/>
    <n v="1435.94"/>
    <m/>
    <s v="12/12/2028"/>
    <x v="1"/>
    <n v="2467"/>
    <b v="0"/>
    <x v="11"/>
    <x v="5"/>
    <s v="ATIVO"/>
    <s v="99568"/>
    <n v="35001"/>
    <x v="3"/>
    <n v="4619.92"/>
    <n v="1848.24"/>
  </r>
  <r>
    <s v="SHN6I60"/>
    <x v="3"/>
    <x v="2"/>
    <n v="2023"/>
    <x v="2"/>
    <x v="2"/>
    <x v="1"/>
    <s v="DOUGLAS DE MELO SANCHEZ"/>
    <s v="GERENTE OPERACAO SR"/>
    <s v="R$ 2.000,00"/>
    <n v="1073.33"/>
    <n v="1151.94"/>
    <n v="1057.27"/>
    <m/>
    <s v="01/01/2030"/>
    <x v="1"/>
    <n v="2000"/>
    <b v="0"/>
    <x v="1"/>
    <x v="1"/>
    <s v="ATIVO"/>
    <s v="99538"/>
    <n v="35001"/>
    <x v="3"/>
    <n v="3282.54"/>
    <n v="1104.605"/>
  </r>
  <r>
    <s v="TCY5I61"/>
    <x v="5"/>
    <x v="2"/>
    <n v="2025"/>
    <x v="1"/>
    <x v="11"/>
    <x v="2"/>
    <s v="ANDRE DE LIMA CASTRO"/>
    <s v="INSTALADOR E REPARADOR DE FO"/>
    <s v="R$ 1.953,00"/>
    <n v="1058.78"/>
    <n v="1279.97"/>
    <n v="310"/>
    <m/>
    <s v="18/12/2028"/>
    <x v="1"/>
    <n v="1953"/>
    <b v="0"/>
    <x v="11"/>
    <x v="5"/>
    <s v="ATIVO"/>
    <s v="11011"/>
    <n v="14001"/>
    <x v="2"/>
    <n v="2648.75"/>
    <n v="794.98500000000001"/>
  </r>
  <r>
    <s v="TCY5I65"/>
    <x v="5"/>
    <x v="2"/>
    <n v="2025"/>
    <x v="1"/>
    <x v="11"/>
    <x v="2"/>
    <s v="AIRTON CESAR ARAUJO SILVA"/>
    <s v="INSTALADOR E REPARADOR DE FO"/>
    <s v="R$ 1.953,00"/>
    <n v="1439.99"/>
    <n v="1666.26"/>
    <n v="693.26"/>
    <m/>
    <s v="19/12/2028"/>
    <x v="1"/>
    <n v="1953"/>
    <b v="0"/>
    <x v="11"/>
    <x v="5"/>
    <s v="ATIVO"/>
    <s v="11011"/>
    <n v="14001"/>
    <x v="2"/>
    <n v="3799.51"/>
    <n v="1179.76"/>
  </r>
  <r>
    <s v="TCY5I62"/>
    <x v="5"/>
    <x v="2"/>
    <n v="2025"/>
    <x v="1"/>
    <x v="11"/>
    <x v="2"/>
    <s v="CASA CLIENTE VIVO MANAUS"/>
    <s v="PARCEIRO"/>
    <s v="R$ 1.953,00"/>
    <n v="1368.82"/>
    <n v="770.01"/>
    <n v="589.99"/>
    <m/>
    <s v="18/12/2028"/>
    <x v="1"/>
    <n v="1953"/>
    <b v="0"/>
    <x v="11"/>
    <x v="5"/>
    <s v="PATIO"/>
    <s v="11015"/>
    <n v="14001"/>
    <x v="2"/>
    <n v="2728.8199999999997"/>
    <n v="680"/>
  </r>
  <r>
    <s v="TDC7C69"/>
    <x v="5"/>
    <x v="2"/>
    <n v="2025"/>
    <x v="1"/>
    <x v="12"/>
    <x v="1"/>
    <s v="JOAO PAULO PEREIRA DE OLIVEIRA"/>
    <s v="INSTALADOR E REPARADOR DE FO"/>
    <s v="R$ 1.824,00"/>
    <n v="1010.8199999999999"/>
    <n v="1233.6000000000001"/>
    <n v="612.28"/>
    <m/>
    <s v="18/12/2028"/>
    <x v="1"/>
    <n v="1824"/>
    <b v="0"/>
    <x v="11"/>
    <x v="5"/>
    <s v="ATIVO"/>
    <s v="11011"/>
    <n v="18001"/>
    <x v="2"/>
    <n v="2856.7"/>
    <n v="922.94"/>
  </r>
  <r>
    <s v="TCV7A97"/>
    <x v="5"/>
    <x v="2"/>
    <n v="2025"/>
    <x v="1"/>
    <x v="14"/>
    <x v="2"/>
    <s v="CASA CLIENTE VIVO CAPANEMA"/>
    <s v="PARCEIRO"/>
    <s v="R$ 1.867,00"/>
    <n v="0"/>
    <n v="0"/>
    <n v="0"/>
    <m/>
    <s v="25/11/2028"/>
    <x v="1"/>
    <n v="1972.21"/>
    <b v="0"/>
    <x v="10"/>
    <x v="5"/>
    <s v="SINISTRO"/>
    <s v="11011"/>
    <n v="24009"/>
    <x v="2"/>
    <n v="0"/>
    <n v="0"/>
  </r>
  <r>
    <s v="TCV7J46"/>
    <x v="5"/>
    <x v="2"/>
    <n v="2025"/>
    <x v="1"/>
    <x v="14"/>
    <x v="2"/>
    <s v="CASA CLIENTE VIVO ANANINDEUA"/>
    <s v="PARCEIRO"/>
    <s v="R$ 1.867,00"/>
    <n v="1415.9699999999998"/>
    <n v="427.89"/>
    <n v="435.29999999999995"/>
    <m/>
    <s v="16/12/2028"/>
    <x v="1"/>
    <n v="1867"/>
    <b v="0"/>
    <x v="11"/>
    <x v="5"/>
    <s v="RESERVADO"/>
    <s v="11011"/>
    <n v="24001"/>
    <x v="2"/>
    <n v="2279.16"/>
    <n v="431.59499999999997"/>
  </r>
  <r>
    <s v="TCV7J49"/>
    <x v="5"/>
    <x v="2"/>
    <n v="2025"/>
    <x v="1"/>
    <x v="14"/>
    <x v="2"/>
    <s v="HENRIQUE SOARES DE OLIVEIRA"/>
    <s v="INSTALADOR MULTSKILL"/>
    <s v="R$ 1.867,00"/>
    <n v="1185.8600000000001"/>
    <n v="1416.2400000000002"/>
    <n v="858.15000000000009"/>
    <m/>
    <s v="13/12/2028"/>
    <x v="1"/>
    <n v="1867"/>
    <b v="0"/>
    <x v="11"/>
    <x v="5"/>
    <s v="ATIVO"/>
    <s v="11011"/>
    <n v="24001"/>
    <x v="2"/>
    <n v="3460.2500000000005"/>
    <n v="1137.1950000000002"/>
  </r>
  <r>
    <s v="TCV7J45"/>
    <x v="5"/>
    <x v="2"/>
    <n v="2025"/>
    <x v="1"/>
    <x v="14"/>
    <x v="2"/>
    <s v="RODRIGO QUEIROZ MAIA"/>
    <s v="INSTALADOR MULTSKILL"/>
    <s v="R$ 1.867,00"/>
    <n v="1170.96"/>
    <n v="1292.8500000000001"/>
    <n v="621.94000000000005"/>
    <m/>
    <s v="13/12/2028"/>
    <x v="1"/>
    <n v="1867"/>
    <b v="0"/>
    <x v="11"/>
    <x v="5"/>
    <s v="ATIVO"/>
    <s v="11011"/>
    <n v="24001"/>
    <x v="2"/>
    <n v="3085.7500000000005"/>
    <n v="957.3950000000001"/>
  </r>
  <r>
    <s v="SGU5F39"/>
    <x v="5"/>
    <x v="2"/>
    <n v="2023"/>
    <x v="2"/>
    <x v="10"/>
    <x v="3"/>
    <s v="LEANDRO VILELA DE SA"/>
    <s v="COORDENADOR"/>
    <s v="R$ 2.000,00"/>
    <n v="1336.52"/>
    <n v="2443.94"/>
    <n v="2196.37"/>
    <m/>
    <s v="01/01/2030"/>
    <x v="1"/>
    <n v="2000"/>
    <b v="0"/>
    <x v="1"/>
    <x v="1"/>
    <s v="ATIVO"/>
    <s v="11035"/>
    <n v="17001"/>
    <x v="2"/>
    <n v="5976.83"/>
    <n v="2320.1549999999997"/>
  </r>
  <r>
    <s v="TCV7A94"/>
    <x v="5"/>
    <x v="2"/>
    <n v="2025"/>
    <x v="1"/>
    <x v="14"/>
    <x v="2"/>
    <s v="REGINALDO CALAZANS DE AMARAL"/>
    <s v="INST MULTI SKILL"/>
    <s v="R$ 1.867,00"/>
    <n v="1229.5300000000002"/>
    <n v="864.92"/>
    <n v="651.04"/>
    <m/>
    <s v="11/12/2028"/>
    <x v="1"/>
    <n v="1867"/>
    <b v="0"/>
    <x v="11"/>
    <x v="5"/>
    <s v="ATIVO"/>
    <s v="11011"/>
    <n v="24114"/>
    <x v="2"/>
    <n v="2745.4900000000002"/>
    <n v="757.98"/>
  </r>
  <r>
    <s v="QMZ7J24"/>
    <x v="5"/>
    <x v="2"/>
    <n v="2025"/>
    <x v="1"/>
    <x v="12"/>
    <x v="1"/>
    <s v="MARCOS VINICIUS DOS SANTOS ARAUJO"/>
    <s v="INSTALADOR E REPARADOR DE FO"/>
    <s v="R$ 1.824,00"/>
    <n v="1388.7"/>
    <n v="1576.33"/>
    <n v="679.99"/>
    <m/>
    <s v="05/11/2028"/>
    <x v="1"/>
    <n v="1933.72"/>
    <b v="0"/>
    <x v="10"/>
    <x v="5"/>
    <s v="ATIVO"/>
    <s v="11011"/>
    <n v="18001"/>
    <x v="2"/>
    <n v="3645.0199999999995"/>
    <n v="1128.1599999999999"/>
  </r>
  <r>
    <s v="QAR1895"/>
    <x v="53"/>
    <x v="2"/>
    <n v="2020"/>
    <x v="2"/>
    <x v="4"/>
    <x v="3"/>
    <s v="ROBSON SALES BRANDAO"/>
    <s v="TECNICO DE FIBRA OPTICA II"/>
    <s v="R$ 1.390,86"/>
    <n v="1418.46"/>
    <n v="1806.84"/>
    <n v="212"/>
    <m/>
    <s v="01/01/2030"/>
    <x v="1"/>
    <n v="1390.86"/>
    <b v="0"/>
    <x v="1"/>
    <x v="1"/>
    <s v="ATIVO"/>
    <s v="11021"/>
    <n v="22020"/>
    <x v="2"/>
    <n v="3437.3"/>
    <n v="1009.42"/>
  </r>
  <r>
    <s v="TCV7A90"/>
    <x v="5"/>
    <x v="2"/>
    <n v="2025"/>
    <x v="1"/>
    <x v="14"/>
    <x v="2"/>
    <s v="W NET COM VC"/>
    <s v="PARCEIRO"/>
    <s v="R$ 1.867,00"/>
    <s v=""/>
    <s v=""/>
    <s v=""/>
    <m/>
    <s v="29/11/2028"/>
    <x v="1"/>
    <n v="1972.21"/>
    <b v="0"/>
    <x v="10"/>
    <x v="5"/>
    <s v="ATIVO"/>
    <s v="15031"/>
    <n v="24026"/>
    <x v="8"/>
    <n v="0"/>
    <s v="-"/>
  </r>
  <r>
    <s v="TCV7J47"/>
    <x v="5"/>
    <x v="2"/>
    <n v="2025"/>
    <x v="1"/>
    <x v="14"/>
    <x v="2"/>
    <s v="PABLO REGO CASTELO BRANCO"/>
    <s v="INSTALADOR MULTSKILL"/>
    <s v="R$ 1.867,00"/>
    <n v="942.39"/>
    <n v="1667.7600000000002"/>
    <n v="736.03"/>
    <m/>
    <s v="22/11/2028"/>
    <x v="1"/>
    <n v="1972.21"/>
    <b v="0"/>
    <x v="10"/>
    <x v="5"/>
    <s v="ATIVO"/>
    <s v="11011"/>
    <n v="24114"/>
    <x v="2"/>
    <n v="3346.1800000000003"/>
    <n v="1201.895"/>
  </r>
  <r>
    <s v="TCV7A93"/>
    <x v="5"/>
    <x v="2"/>
    <n v="2025"/>
    <x v="1"/>
    <x v="14"/>
    <x v="2"/>
    <s v="SAIME DA SILVA OLIVEIRA"/>
    <s v="INST MULTI SKILL"/>
    <s v="R$ 1.867,00"/>
    <n v="1289.3600000000001"/>
    <n v="1465.2"/>
    <n v="785.17000000000007"/>
    <m/>
    <s v="26/11/2028"/>
    <x v="1"/>
    <n v="1972.21"/>
    <b v="0"/>
    <x v="10"/>
    <x v="5"/>
    <s v="ATIVO"/>
    <s v="11011"/>
    <n v="24114"/>
    <x v="2"/>
    <n v="3539.7300000000005"/>
    <n v="1125.1849999999999"/>
  </r>
  <r>
    <s v="TCV7A99"/>
    <x v="5"/>
    <x v="2"/>
    <n v="2025"/>
    <x v="1"/>
    <x v="14"/>
    <x v="2"/>
    <s v="MATHEUS DA LUZ SOARES"/>
    <s v="INSTALADOR MULTSKILL"/>
    <s v="R$ 1.867,00"/>
    <n v="647.13"/>
    <n v="693.31000000000006"/>
    <n v="437.24"/>
    <m/>
    <s v="26/11/2028"/>
    <x v="1"/>
    <n v="1972.21"/>
    <b v="0"/>
    <x v="10"/>
    <x v="5"/>
    <s v="ATIVO"/>
    <s v="11011"/>
    <n v="24001"/>
    <x v="2"/>
    <n v="1777.68"/>
    <n v="565.27500000000009"/>
  </r>
  <r>
    <s v="TCV7J43"/>
    <x v="5"/>
    <x v="2"/>
    <n v="2025"/>
    <x v="1"/>
    <x v="14"/>
    <x v="2"/>
    <s v="GLOBAL COMERCIAL LTDA"/>
    <s v="PARCEIRO"/>
    <s v="R$ 1.867,00"/>
    <s v=""/>
    <s v=""/>
    <s v=""/>
    <m/>
    <s v="25/11/2028"/>
    <x v="1"/>
    <n v="1972.21"/>
    <b v="0"/>
    <x v="10"/>
    <x v="5"/>
    <s v="ATIVO"/>
    <s v="11031"/>
    <n v="37133"/>
    <x v="2"/>
    <n v="0"/>
    <s v="-"/>
  </r>
  <r>
    <s v="NMF1I08"/>
    <x v="54"/>
    <x v="4"/>
    <n v="2010"/>
    <x v="2"/>
    <x v="0"/>
    <x v="0"/>
    <s v="LEANDRO FARIAS MAYER"/>
    <s v="ASSISTENTE TEC. DE MANUTENCAO DE FO III"/>
    <s v="R$ 949,21"/>
    <n v="1138.8399999999999"/>
    <n v="580"/>
    <n v="867.79"/>
    <m/>
    <s v="01/01/2030"/>
    <x v="1"/>
    <n v="949.21"/>
    <b v="0"/>
    <x v="1"/>
    <x v="1"/>
    <s v="ATIVO"/>
    <s v="12071"/>
    <n v="31001"/>
    <x v="1"/>
    <n v="2586.63"/>
    <n v="723.89499999999998"/>
  </r>
  <r>
    <s v="TCD7B63"/>
    <x v="5"/>
    <x v="2"/>
    <n v="2025"/>
    <x v="1"/>
    <x v="9"/>
    <x v="1"/>
    <s v="IVAN MOSAYEC SILVA LIMA"/>
    <s v="TECNICO DE FIBRA OPTICA I"/>
    <s v="R$ 1.824,00"/>
    <n v="1031.6599999999999"/>
    <n v="1000"/>
    <n v="640"/>
    <m/>
    <s v="12/11/2028"/>
    <x v="1"/>
    <n v="1924.51"/>
    <b v="0"/>
    <x v="10"/>
    <x v="5"/>
    <s v="ATIVO"/>
    <s v="11011"/>
    <n v="23847"/>
    <x v="2"/>
    <n v="2671.66"/>
    <n v="820"/>
  </r>
  <r>
    <s v="TCI3D73"/>
    <x v="5"/>
    <x v="2"/>
    <n v="2024"/>
    <x v="1"/>
    <x v="1"/>
    <x v="0"/>
    <s v="ROBERTO BARBOSA PINTO"/>
    <s v="SUPERVISOR DE OPERACAO DE PI II"/>
    <s v="R$ 1.824,00"/>
    <n v="570.77"/>
    <n v="418.45000000000005"/>
    <n v="437.62"/>
    <m/>
    <s v="07/11/2028"/>
    <x v="1"/>
    <n v="1924.51"/>
    <b v="0"/>
    <x v="10"/>
    <x v="5"/>
    <s v="ATIVO"/>
    <s v="12085"/>
    <n v="26001"/>
    <x v="1"/>
    <n v="1426.8400000000001"/>
    <n v="428.03500000000003"/>
  </r>
  <r>
    <s v="TCI3D82"/>
    <x v="5"/>
    <x v="2"/>
    <n v="2025"/>
    <x v="1"/>
    <x v="2"/>
    <x v="1"/>
    <s v="DOUGLAS ALMEIDA BARBOSA"/>
    <s v="TECNICO MULTSKILL METALICO/FI"/>
    <s v="R$ 1.824,00"/>
    <n v="1971.43"/>
    <n v="1385.1"/>
    <n v="839.68999999999994"/>
    <m/>
    <s v="30/10/2028"/>
    <x v="1"/>
    <n v="1924.51"/>
    <b v="0"/>
    <x v="12"/>
    <x v="5"/>
    <s v="ATIVO"/>
    <s v="11011"/>
    <n v="35001"/>
    <x v="2"/>
    <n v="4196.2199999999993"/>
    <n v="1112.395"/>
  </r>
  <r>
    <s v="TCD6F31"/>
    <x v="5"/>
    <x v="2"/>
    <n v="2025"/>
    <x v="1"/>
    <x v="8"/>
    <x v="0"/>
    <s v="ANDERSON GEAN DA SILVA"/>
    <s v="TECNICO DE MANUTENCAO PI II"/>
    <s v="R$ 1.824,00"/>
    <n v="1678.29"/>
    <n v="1527.45"/>
    <n v="733.99"/>
    <m/>
    <s v="16/10/2028"/>
    <x v="1"/>
    <n v="1924.51"/>
    <b v="0"/>
    <x v="12"/>
    <x v="5"/>
    <s v="ATIVO"/>
    <s v="12081"/>
    <n v="34089"/>
    <x v="1"/>
    <n v="3939.7299999999996"/>
    <n v="1130.72"/>
  </r>
  <r>
    <s v="SYV3H67"/>
    <x v="5"/>
    <x v="2"/>
    <n v="2025"/>
    <x v="1"/>
    <x v="9"/>
    <x v="1"/>
    <s v="VITOR HUGO SOUSA COSTA"/>
    <s v="TECNICO DE FIBRA OPTICA I"/>
    <s v="R$ 1.824,00"/>
    <n v="524.91"/>
    <n v="678.95"/>
    <n v="328.64"/>
    <m/>
    <s v="28/11/2028"/>
    <x v="1"/>
    <n v="1933.72"/>
    <b v="0"/>
    <x v="10"/>
    <x v="5"/>
    <s v="ATIVO"/>
    <s v="11011"/>
    <n v="23366"/>
    <x v="2"/>
    <n v="1532.5"/>
    <n v="503.79500000000002"/>
  </r>
  <r>
    <s v="BBP6928"/>
    <x v="29"/>
    <x v="2"/>
    <n v="2017"/>
    <x v="2"/>
    <x v="1"/>
    <x v="0"/>
    <s v="ROGERIO GIMENES DO NASCIMENTO"/>
    <s v="TECNICO DE MANUTENCAO PI II"/>
    <s v="R$ 918,00"/>
    <n v="936.18999999999994"/>
    <n v="1179.5700000000002"/>
    <n v="618.98"/>
    <m/>
    <s v="01/01/2030"/>
    <x v="1"/>
    <n v="918"/>
    <b v="0"/>
    <x v="1"/>
    <x v="1"/>
    <s v="ATIVO"/>
    <s v="12081"/>
    <n v="26010"/>
    <x v="1"/>
    <n v="2734.7400000000002"/>
    <n v="899.27500000000009"/>
  </r>
  <r>
    <s v="TCI3D62"/>
    <x v="5"/>
    <x v="2"/>
    <n v="2025"/>
    <x v="1"/>
    <x v="12"/>
    <x v="1"/>
    <s v="IGOR ROCHA DE ARAUJO"/>
    <s v="SUPERVISOR DE OPERACAO"/>
    <s v="R$ 1.824,00"/>
    <n v="665"/>
    <n v="1082.48"/>
    <n v="631.79"/>
    <m/>
    <s v="22/11/2028"/>
    <x v="1"/>
    <n v="1924.51"/>
    <b v="0"/>
    <x v="10"/>
    <x v="5"/>
    <s v="ATIVO"/>
    <s v="11015"/>
    <n v="18001"/>
    <x v="2"/>
    <n v="2379.27"/>
    <n v="857.13499999999999"/>
  </r>
  <r>
    <s v="TCI3D77"/>
    <x v="5"/>
    <x v="2"/>
    <n v="2025"/>
    <x v="1"/>
    <x v="8"/>
    <x v="0"/>
    <s v="SAULO COSTA ARAUJO"/>
    <s v="TECNICO DE FIBRA OPTICA I"/>
    <s v="R$ 1.824,00"/>
    <n v="910.53"/>
    <n v="963.81999999999994"/>
    <n v="140"/>
    <m/>
    <s v="22/11/2028"/>
    <x v="1"/>
    <n v="1924.51"/>
    <b v="0"/>
    <x v="10"/>
    <x v="5"/>
    <s v="ATIVO"/>
    <s v="14011"/>
    <n v="34001"/>
    <x v="6"/>
    <n v="2014.35"/>
    <n v="551.91"/>
  </r>
  <r>
    <s v="TCI3D74"/>
    <x v="5"/>
    <x v="2"/>
    <n v="2025"/>
    <x v="1"/>
    <x v="8"/>
    <x v="0"/>
    <s v="HECTOR DANIEL FERMIN RODRIGUEZ"/>
    <s v="SUPERVISOR DE IMPLANTACAO"/>
    <s v="R$ 1.824,00"/>
    <n v="425.5"/>
    <n v="978.77"/>
    <n v="0"/>
    <m/>
    <s v="22/11/2028"/>
    <x v="1"/>
    <n v="1924.51"/>
    <b v="0"/>
    <x v="10"/>
    <x v="5"/>
    <s v="ATIVO"/>
    <s v="14015"/>
    <n v="34001"/>
    <x v="6"/>
    <n v="1404.27"/>
    <n v="489.38499999999999"/>
  </r>
  <r>
    <s v="TCI3D78"/>
    <x v="5"/>
    <x v="2"/>
    <n v="2025"/>
    <x v="1"/>
    <x v="2"/>
    <x v="1"/>
    <s v="REGINALDO FRANCISCO TROPICO"/>
    <s v="SUPERVISOR DE BACKBONE"/>
    <s v="R$ 1.824,00"/>
    <n v="941.86000000000013"/>
    <n v="1251.22"/>
    <n v="912.83999999999992"/>
    <m/>
    <s v="22/11/2028"/>
    <x v="1"/>
    <n v="1924.51"/>
    <b v="0"/>
    <x v="10"/>
    <x v="5"/>
    <s v="ATIVO"/>
    <s v="11035"/>
    <n v="35001"/>
    <x v="2"/>
    <n v="3105.92"/>
    <n v="1082.03"/>
  </r>
  <r>
    <s v="TCI3D65"/>
    <x v="5"/>
    <x v="2"/>
    <n v="2025"/>
    <x v="1"/>
    <x v="8"/>
    <x v="0"/>
    <s v="EDER ERNESTO CAMPOLIM"/>
    <s v="ASSISTENTE TEC. DE MANUTENCAO DE PI III"/>
    <s v="R$ 1.824,00"/>
    <n v="490"/>
    <n v="125.97"/>
    <n v="250"/>
    <m/>
    <s v="22/11/2028"/>
    <x v="1"/>
    <n v="1924.51"/>
    <b v="0"/>
    <x v="10"/>
    <x v="5"/>
    <s v="ATIVO"/>
    <s v="12081"/>
    <n v="34002"/>
    <x v="1"/>
    <n v="865.97"/>
    <n v="187.98500000000001"/>
  </r>
  <r>
    <s v="TCI3D58"/>
    <x v="5"/>
    <x v="2"/>
    <n v="2025"/>
    <x v="1"/>
    <x v="8"/>
    <x v="0"/>
    <s v="DIEGO DOS SANTOS ALMEIDA"/>
    <s v="ASSISTENTE TEC. DE MANUTENCAO DE PI III"/>
    <s v="R$ 1.824,00"/>
    <n v="1719.83"/>
    <n v="1451.2100000000003"/>
    <n v="469.1"/>
    <m/>
    <s v="22/11/2028"/>
    <x v="1"/>
    <n v="1924.51"/>
    <b v="0"/>
    <x v="10"/>
    <x v="5"/>
    <s v="ATIVO"/>
    <s v="12081"/>
    <n v="34002"/>
    <x v="1"/>
    <n v="3640.14"/>
    <n v="960.1550000000002"/>
  </r>
  <r>
    <s v="TCI3D66"/>
    <x v="5"/>
    <x v="2"/>
    <n v="2025"/>
    <x v="1"/>
    <x v="9"/>
    <x v="1"/>
    <s v="IGOR FERREIRA SILVA"/>
    <s v="TECNICO DE FIBRA OPTICA I"/>
    <s v="R$ 1.824,00"/>
    <n v="220"/>
    <n v="820"/>
    <n v="550"/>
    <m/>
    <s v="22/11/2028"/>
    <x v="1"/>
    <n v="1924.51"/>
    <b v="0"/>
    <x v="10"/>
    <x v="5"/>
    <s v="ATIVO"/>
    <s v="11011"/>
    <n v="23846"/>
    <x v="2"/>
    <n v="1590"/>
    <n v="685"/>
  </r>
  <r>
    <s v="TCI3D76"/>
    <x v="5"/>
    <x v="2"/>
    <n v="2025"/>
    <x v="1"/>
    <x v="9"/>
    <x v="1"/>
    <s v="JANIO JOSE DOS REIS"/>
    <s v="TECNICO DE FIBRA OPTICA I"/>
    <s v="R$ 1.824,00"/>
    <n v="1059.94"/>
    <n v="1203.97"/>
    <n v="603"/>
    <m/>
    <s v="22/11/2028"/>
    <x v="1"/>
    <n v="1924.51"/>
    <b v="0"/>
    <x v="10"/>
    <x v="5"/>
    <s v="ATIVO"/>
    <s v="11011"/>
    <n v="23849"/>
    <x v="2"/>
    <n v="2866.91"/>
    <n v="903.48500000000001"/>
  </r>
  <r>
    <s v="TCI3D85"/>
    <x v="5"/>
    <x v="2"/>
    <n v="2025"/>
    <x v="1"/>
    <x v="9"/>
    <x v="1"/>
    <s v="ERIC VINICIUS OLIVEIRA ROCHA"/>
    <s v="TECNICO DE FIBRA OPTICA I"/>
    <s v="R$ 1.824,00"/>
    <n v="1075.92"/>
    <n v="1581.5"/>
    <n v="735.5"/>
    <m/>
    <s v="22/11/2028"/>
    <x v="1"/>
    <n v="1924.51"/>
    <b v="0"/>
    <x v="10"/>
    <x v="5"/>
    <s v="ATIVO"/>
    <s v="11011"/>
    <n v="23848"/>
    <x v="2"/>
    <n v="3392.92"/>
    <n v="1158.5"/>
  </r>
  <r>
    <s v="TCI3D83"/>
    <x v="5"/>
    <x v="2"/>
    <n v="2025"/>
    <x v="1"/>
    <x v="9"/>
    <x v="1"/>
    <s v="NICHOLAS FERNANDES ANDRADE DA SILVA"/>
    <s v="TECNICO DE FIBRA OPTICA I"/>
    <s v="R$ 1.824,00"/>
    <n v="1980"/>
    <n v="1844.51"/>
    <n v="960"/>
    <m/>
    <s v="22/11/2028"/>
    <x v="1"/>
    <n v="1924.51"/>
    <b v="0"/>
    <x v="10"/>
    <x v="5"/>
    <s v="ATIVO"/>
    <s v="11011"/>
    <n v="23846"/>
    <x v="2"/>
    <n v="4784.51"/>
    <n v="1402.2550000000001"/>
  </r>
  <r>
    <s v="TCI3D87"/>
    <x v="5"/>
    <x v="2"/>
    <n v="2025"/>
    <x v="1"/>
    <x v="9"/>
    <x v="1"/>
    <s v="FARLEI DOS REIS PEREIRA DE OLIVEIRA"/>
    <s v="TECNICO DE FIBRA OPTICA I"/>
    <s v="R$ 1.824,00"/>
    <n v="930"/>
    <n v="1172"/>
    <n v="610"/>
    <m/>
    <s v="22/11/2028"/>
    <x v="1"/>
    <n v="1924.51"/>
    <b v="0"/>
    <x v="10"/>
    <x v="5"/>
    <s v="ATIVO"/>
    <s v="11011"/>
    <n v="23845"/>
    <x v="2"/>
    <n v="2712"/>
    <n v="891"/>
  </r>
  <r>
    <s v="TCI3D59"/>
    <x v="5"/>
    <x v="2"/>
    <n v="2025"/>
    <x v="1"/>
    <x v="9"/>
    <x v="1"/>
    <s v="HUDISON FLAVIO RIBEIRO FILHO"/>
    <s v="TECNICO DE FIBRA OPTICA I"/>
    <s v="R$ 1.824,00"/>
    <n v="730.31999999999994"/>
    <n v="750"/>
    <n v="300"/>
    <m/>
    <s v="22/11/2028"/>
    <x v="1"/>
    <n v="1924.51"/>
    <b v="0"/>
    <x v="10"/>
    <x v="5"/>
    <s v="ATIVO"/>
    <s v="11011"/>
    <n v="23494"/>
    <x v="2"/>
    <n v="1780.32"/>
    <n v="525"/>
  </r>
  <r>
    <s v="TCI3D60"/>
    <x v="5"/>
    <x v="2"/>
    <n v="2025"/>
    <x v="1"/>
    <x v="12"/>
    <x v="1"/>
    <s v="PABLO SANTOS SILVA"/>
    <s v="INSTALADOR E REPARADOR DE FO"/>
    <s v="R$ 1.824,00"/>
    <n v="1200"/>
    <n v="1580"/>
    <n v="700"/>
    <m/>
    <s v="22/11/2028"/>
    <x v="1"/>
    <n v="1924.51"/>
    <b v="0"/>
    <x v="10"/>
    <x v="5"/>
    <s v="ATIVO"/>
    <s v="11011"/>
    <n v="18001"/>
    <x v="2"/>
    <n v="3480"/>
    <n v="1140"/>
  </r>
  <r>
    <s v="TCI3D80"/>
    <x v="5"/>
    <x v="2"/>
    <n v="2025"/>
    <x v="1"/>
    <x v="9"/>
    <x v="1"/>
    <s v="FABIANO ALVES E SOUZA"/>
    <s v="TECNICO DE FIBRA OPTICA I"/>
    <s v="R$ 1.824,00"/>
    <n v="865.31999999999994"/>
    <n v="1479.49"/>
    <n v="806.1"/>
    <m/>
    <s v="22/11/2028"/>
    <x v="1"/>
    <n v="1924.51"/>
    <b v="0"/>
    <x v="10"/>
    <x v="5"/>
    <s v="ATIVO"/>
    <s v="11011"/>
    <n v="23845"/>
    <x v="2"/>
    <n v="3150.91"/>
    <n v="1142.7950000000001"/>
  </r>
  <r>
    <s v="TCI3D75"/>
    <x v="5"/>
    <x v="2"/>
    <n v="2025"/>
    <x v="1"/>
    <x v="9"/>
    <x v="1"/>
    <s v="PEDRO LIBANIO DA SILVA JUNIOR"/>
    <s v="TECNICO DE FIBRA OPTICA I"/>
    <s v="R$ 1.824,00"/>
    <n v="980"/>
    <n v="800"/>
    <n v="346.37"/>
    <m/>
    <s v="22/11/2028"/>
    <x v="1"/>
    <n v="1924.51"/>
    <b v="0"/>
    <x v="10"/>
    <x v="5"/>
    <s v="ATIVO"/>
    <s v="11011"/>
    <n v="23846"/>
    <x v="2"/>
    <n v="2126.37"/>
    <n v="573.18499999999995"/>
  </r>
  <r>
    <s v="TCI3D68"/>
    <x v="5"/>
    <x v="2"/>
    <n v="2025"/>
    <x v="1"/>
    <x v="9"/>
    <x v="1"/>
    <s v="LUCAS BATISTA SOARES"/>
    <s v="TECNICO DE FIBRA OPTICA I"/>
    <s v="R$ 1.824,00"/>
    <n v="1280"/>
    <n v="1378.7"/>
    <n v="750.21"/>
    <m/>
    <s v="22/11/2028"/>
    <x v="1"/>
    <n v="1924.51"/>
    <b v="0"/>
    <x v="10"/>
    <x v="5"/>
    <s v="ATIVO"/>
    <s v="11011"/>
    <n v="23847"/>
    <x v="2"/>
    <n v="3408.91"/>
    <n v="1064.4549999999999"/>
  </r>
  <r>
    <s v="TCI3D86"/>
    <x v="5"/>
    <x v="2"/>
    <n v="2025"/>
    <x v="1"/>
    <x v="2"/>
    <x v="1"/>
    <s v="JUNIOR AGUIAR MOURA"/>
    <s v="TECNICO MULTSKILL METALICO/FI"/>
    <s v="R$ 1.824,00"/>
    <n v="1550"/>
    <n v="1724.88"/>
    <n v="909.96"/>
    <m/>
    <s v="11/11/2028"/>
    <x v="1"/>
    <n v="1933.72"/>
    <b v="0"/>
    <x v="10"/>
    <x v="5"/>
    <s v="ATIVO"/>
    <s v="14011"/>
    <n v="35001"/>
    <x v="6"/>
    <n v="4184.84"/>
    <n v="1317.42"/>
  </r>
  <r>
    <s v="AZS6070"/>
    <x v="50"/>
    <x v="4"/>
    <n v="2015"/>
    <x v="2"/>
    <x v="1"/>
    <x v="0"/>
    <s v="FLORISVALDO APARECIDO POLEGATTI"/>
    <s v="COORDENADOR DE OPERACAO III"/>
    <s v="R$ 972,00"/>
    <n v="0"/>
    <n v="0"/>
    <n v="0"/>
    <m/>
    <s v="01/01/2030"/>
    <x v="1"/>
    <n v="972"/>
    <b v="0"/>
    <x v="1"/>
    <x v="1"/>
    <s v="ATIVO"/>
    <s v="12085"/>
    <n v="26001"/>
    <x v="1"/>
    <n v="0"/>
    <n v="0"/>
  </r>
  <r>
    <s v="QOV0G89"/>
    <x v="13"/>
    <x v="2"/>
    <n v="2018"/>
    <x v="2"/>
    <x v="11"/>
    <x v="2"/>
    <s v="-"/>
    <s v="-"/>
    <s v="R$ 0,00"/>
    <n v="0"/>
    <n v="919.98"/>
    <n v="459.99"/>
    <m/>
    <e v="#N/A"/>
    <x v="0"/>
    <e v="#N/A"/>
    <e v="#N/A"/>
    <x v="0"/>
    <x v="0"/>
    <s v="ATIVO"/>
    <s v=""/>
    <n v="0"/>
    <x v="0"/>
    <n v="1379.97"/>
    <n v="689.98500000000001"/>
  </r>
  <r>
    <s v="PRM0E68"/>
    <x v="25"/>
    <x v="0"/>
    <n v="2019"/>
    <x v="2"/>
    <x v="6"/>
    <x v="3"/>
    <s v="ATILA DE MELO REIS"/>
    <s v="INSTALADOR E REPARADOR DE FO"/>
    <s v="R$ 1.550,00"/>
    <n v="1796.42"/>
    <n v="1150"/>
    <n v="640"/>
    <m/>
    <s v="01/01/2030"/>
    <x v="1"/>
    <n v="1204.98"/>
    <b v="0"/>
    <x v="1"/>
    <x v="1"/>
    <s v="ATIVO"/>
    <s v="11011"/>
    <n v="19140"/>
    <x v="2"/>
    <n v="3586.42"/>
    <n v="895"/>
  </r>
  <r>
    <s v="RVY7H27"/>
    <x v="55"/>
    <x v="4"/>
    <n v="2023"/>
    <x v="2"/>
    <x v="11"/>
    <x v="2"/>
    <s v="REGIS SOUZA DE LIMA"/>
    <s v="SUPERVISOR DE IMPLANTACAO"/>
    <s v="R$ 850,00"/>
    <n v="909.99"/>
    <n v="999.97"/>
    <n v="667.77"/>
    <m/>
    <s v="01/01/2030"/>
    <x v="1"/>
    <n v="850"/>
    <b v="0"/>
    <x v="1"/>
    <x v="1"/>
    <s v="ATIVO"/>
    <s v="11015"/>
    <n v="14001"/>
    <x v="2"/>
    <n v="2577.73"/>
    <n v="833.87"/>
  </r>
  <r>
    <s v="QEJ5A45"/>
    <x v="17"/>
    <x v="2"/>
    <n v="2019"/>
    <x v="2"/>
    <x v="14"/>
    <x v="2"/>
    <s v="ANDERSON COELHO CARNEIRO"/>
    <s v="INSTALADOR MULTSKILL"/>
    <s v="R$ 900,00"/>
    <n v="1154"/>
    <n v="1209.52"/>
    <n v="671.33999999999992"/>
    <m/>
    <s v="01/01/2030"/>
    <x v="1"/>
    <n v="900"/>
    <b v="0"/>
    <x v="1"/>
    <x v="1"/>
    <s v="ATIVO"/>
    <s v="11011"/>
    <n v="24001"/>
    <x v="2"/>
    <n v="3034.8599999999997"/>
    <n v="940.43"/>
  </r>
  <r>
    <s v="QEZ4751"/>
    <x v="13"/>
    <x v="2"/>
    <n v="2018"/>
    <x v="2"/>
    <x v="14"/>
    <x v="2"/>
    <s v="GENIVALDO DOS SANTOS DE SOUSA"/>
    <s v="SUPERVISOR DE ALMOXARIFADO I"/>
    <s v="R$ 850,00"/>
    <n v="919.96"/>
    <n v="898.12"/>
    <n v="559.92000000000007"/>
    <m/>
    <s v="01/01/2030"/>
    <x v="1"/>
    <n v="850"/>
    <b v="0"/>
    <x v="1"/>
    <x v="1"/>
    <s v="ATIVO"/>
    <s v="99568"/>
    <n v="24001"/>
    <x v="3"/>
    <n v="2378"/>
    <n v="729.02"/>
  </r>
  <r>
    <s v="JIX5650"/>
    <x v="45"/>
    <x v="2"/>
    <n v="2012"/>
    <x v="2"/>
    <x v="10"/>
    <x v="3"/>
    <s v="WELLINGTON NASCIMENTO DOS SANTOS"/>
    <s v="COORDENADOR DE FROTA"/>
    <s v="R$ 2.000,00"/>
    <n v="1428.8"/>
    <n v="1370.37"/>
    <n v="778.37000000000012"/>
    <m/>
    <s v="01/01/2030"/>
    <x v="1"/>
    <n v="2000"/>
    <b v="0"/>
    <x v="1"/>
    <x v="1"/>
    <s v="ATIVO"/>
    <s v="99628"/>
    <n v="17001"/>
    <x v="3"/>
    <n v="3577.54"/>
    <n v="1074.3699999999999"/>
  </r>
  <r>
    <s v="NDK6434"/>
    <x v="23"/>
    <x v="2"/>
    <n v="2017"/>
    <x v="2"/>
    <x v="4"/>
    <x v="3"/>
    <s v="JOSIEL DE CAMPOS LEMES"/>
    <s v="ENCARREGADO DE ALMOXARIFADO"/>
    <s v="R$ 1.204,90"/>
    <n v="600"/>
    <n v="890"/>
    <n v="300"/>
    <m/>
    <s v="01/01/2030"/>
    <x v="1"/>
    <n v="1204.9000000000001"/>
    <b v="0"/>
    <x v="1"/>
    <x v="1"/>
    <s v="ATIVO"/>
    <s v="99568"/>
    <n v="22020"/>
    <x v="3"/>
    <n v="1790"/>
    <n v="595"/>
  </r>
  <r>
    <s v="TCO1G12"/>
    <x v="33"/>
    <x v="5"/>
    <n v="2025"/>
    <x v="1"/>
    <x v="15"/>
    <x v="5"/>
    <s v="SIDNEY JOSE ALVES DOS SANTOS"/>
    <s v="ALMOXARIFE I"/>
    <s v="R$ 5.895,00"/>
    <n v="1039.58"/>
    <n v="789.32999999999993"/>
    <n v="533.01"/>
    <m/>
    <s v="16/10/2027"/>
    <x v="1"/>
    <n v="6261.48"/>
    <b v="0"/>
    <x v="12"/>
    <x v="2"/>
    <s v="ATIVO"/>
    <s v="99568"/>
    <n v="15001"/>
    <x v="3"/>
    <n v="2361.92"/>
    <n v="661.17"/>
  </r>
  <r>
    <s v="SYX5J63"/>
    <x v="4"/>
    <x v="0"/>
    <n v="2025"/>
    <x v="1"/>
    <x v="2"/>
    <x v="1"/>
    <s v="AKAWAN DA SILVA SANTOS"/>
    <s v="TECNICO DE FIBRA OPTICA II"/>
    <s v="R$ 2.400,00"/>
    <n v="2491.48"/>
    <n v="300"/>
    <n v="1617"/>
    <m/>
    <s v="30/10/2028"/>
    <x v="1"/>
    <n v="2571.1799999999998"/>
    <b v="0"/>
    <x v="12"/>
    <x v="5"/>
    <s v="ATIVO"/>
    <s v="11021"/>
    <n v="35001"/>
    <x v="2"/>
    <n v="4408.4799999999996"/>
    <n v="958.5"/>
  </r>
  <r>
    <s v="IZG4D61"/>
    <x v="0"/>
    <x v="0"/>
    <n v="2019"/>
    <x v="2"/>
    <x v="0"/>
    <x v="0"/>
    <s v="JOSE ALEXANDRE DE FREITAS CAMARGO"/>
    <s v="TECNICO DE MANUTENCAO PI III"/>
    <s v="R$ 1.629,29"/>
    <s v=""/>
    <s v=""/>
    <s v=""/>
    <m/>
    <s v="01/01/2030"/>
    <x v="1"/>
    <n v="1629.29"/>
    <b v="0"/>
    <x v="1"/>
    <x v="1"/>
    <s v="ATIVO"/>
    <s v="12081"/>
    <n v="31271"/>
    <x v="1"/>
    <n v="0"/>
    <s v="-"/>
  </r>
  <r>
    <s v="TCR2B90"/>
    <x v="26"/>
    <x v="2"/>
    <n v="2025"/>
    <x v="1"/>
    <x v="4"/>
    <x v="3"/>
    <s v="JOSE ISAAC MELO MACHADO GONZAGA"/>
    <s v="COORDENADOR"/>
    <s v="R$ 2.862,00"/>
    <n v="1007.1700000000001"/>
    <n v="3044.69"/>
    <n v="190.58"/>
    <m/>
    <s v="28/10/2027"/>
    <x v="1"/>
    <n v="3019.68"/>
    <b v="0"/>
    <x v="12"/>
    <x v="2"/>
    <s v="ATIVO"/>
    <s v="99528"/>
    <n v="23066"/>
    <x v="3"/>
    <n v="4242.4400000000005"/>
    <n v="1617.635"/>
  </r>
  <r>
    <s v="RHV9I04"/>
    <x v="38"/>
    <x v="2"/>
    <n v="2023"/>
    <x v="2"/>
    <x v="6"/>
    <x v="3"/>
    <s v="GUILHERME HENRIQUE MENDES NERES"/>
    <s v="SUPERVISOR DE REDE III"/>
    <s v="R$ 1.887,18"/>
    <n v="1541.5700000000002"/>
    <n v="1131.76"/>
    <n v="559.79"/>
    <m/>
    <s v="01/01/2030"/>
    <x v="1"/>
    <n v="1887.18"/>
    <b v="0"/>
    <x v="1"/>
    <x v="1"/>
    <s v="ATIVO"/>
    <s v="11035"/>
    <n v="19019"/>
    <x v="2"/>
    <n v="3233.12"/>
    <n v="845.77499999999998"/>
  </r>
  <r>
    <s v="RWC8H06"/>
    <x v="16"/>
    <x v="2"/>
    <n v="2022"/>
    <x v="2"/>
    <x v="4"/>
    <x v="3"/>
    <s v="CLAUDIO DOS SANTOS SILVA"/>
    <s v="SUPERVISOR DE OPERACAO"/>
    <s v="R$ 1.390,98"/>
    <n v="1250"/>
    <n v="1290"/>
    <n v="300"/>
    <m/>
    <s v="01/01/2030"/>
    <x v="1"/>
    <n v="1390.98"/>
    <b v="0"/>
    <x v="1"/>
    <x v="1"/>
    <s v="ATIVO"/>
    <s v="11015"/>
    <n v="22020"/>
    <x v="2"/>
    <n v="2840"/>
    <n v="795"/>
  </r>
  <r>
    <s v="PHU6A23"/>
    <x v="5"/>
    <x v="2"/>
    <n v="2020"/>
    <x v="2"/>
    <x v="11"/>
    <x v="2"/>
    <s v="LUIZ CARLOS DOS SANTOS JUNIOR"/>
    <s v="SUPERVISOR DE REDE"/>
    <s v="R$ 850,00"/>
    <n v="981.97"/>
    <n v="399.99"/>
    <n v="459.99"/>
    <m/>
    <s v="01/01/2030"/>
    <x v="1"/>
    <n v="850"/>
    <b v="0"/>
    <x v="1"/>
    <x v="1"/>
    <s v="ATIVO"/>
    <s v="11035"/>
    <n v="14001"/>
    <x v="2"/>
    <n v="1841.95"/>
    <n v="429.99"/>
  </r>
  <r>
    <s v="SYX3F37"/>
    <x v="4"/>
    <x v="0"/>
    <n v="2024"/>
    <x v="1"/>
    <x v="8"/>
    <x v="0"/>
    <s v="LUIZ PEDRO DA ROSA"/>
    <s v="ASSISTENTE TEC. DE MANUTENCAO DE FO I"/>
    <s v="R$ 2.400,00"/>
    <n v="4077.76"/>
    <n v="4500.55"/>
    <n v="2620.7400000000002"/>
    <m/>
    <s v="08/10/2028"/>
    <x v="1"/>
    <n v="2561.7199999999998"/>
    <b v="0"/>
    <x v="12"/>
    <x v="5"/>
    <s v="ATIVO"/>
    <s v="12071"/>
    <n v="34137"/>
    <x v="1"/>
    <n v="11199.050000000001"/>
    <n v="3560.6450000000004"/>
  </r>
  <r>
    <s v="SYW4I74"/>
    <x v="4"/>
    <x v="0"/>
    <n v="2024"/>
    <x v="1"/>
    <x v="7"/>
    <x v="4"/>
    <s v="MANUTENÇÃO ACESSO-VIVO SERRA"/>
    <s v="PARCEIRO"/>
    <s v="R$ 2.400,00"/>
    <n v="838.78"/>
    <n v="0"/>
    <n v="206.87"/>
    <m/>
    <s v="08/10/2028"/>
    <x v="1"/>
    <n v="2561.7199999999998"/>
    <b v="0"/>
    <x v="12"/>
    <x v="5"/>
    <s v="RESERVADO"/>
    <s v="11021"/>
    <n v="18001"/>
    <x v="2"/>
    <n v="1045.6500000000001"/>
    <n v="103.435"/>
  </r>
  <r>
    <s v="SYW4I72"/>
    <x v="4"/>
    <x v="0"/>
    <n v="2025"/>
    <x v="1"/>
    <x v="10"/>
    <x v="3"/>
    <s v="JEFFERSON BARBOSA DO NASCIMENTO"/>
    <s v="TECNICO DE FIBRA OPTICA III"/>
    <s v="R$ 2.400,00"/>
    <n v="1570"/>
    <n v="1954.19"/>
    <n v="921.45"/>
    <m/>
    <s v="17/09/2028"/>
    <x v="1"/>
    <n v="2561.7199999999998"/>
    <b v="0"/>
    <x v="2"/>
    <x v="5"/>
    <s v="ATIVO"/>
    <s v="11021"/>
    <n v="17001"/>
    <x v="2"/>
    <n v="4445.6400000000003"/>
    <n v="1437.8200000000002"/>
  </r>
  <r>
    <s v="SYX0B13"/>
    <x v="4"/>
    <x v="0"/>
    <n v="2024"/>
    <x v="1"/>
    <x v="1"/>
    <x v="0"/>
    <s v="MARCELO ADRIANO SILVA"/>
    <s v="TECNICO DE MANUTENCAO FO I"/>
    <s v="R$ 2.400,00"/>
    <n v="3832.4299999999994"/>
    <n v="3926.1699999999992"/>
    <n v="1842.85"/>
    <m/>
    <s v="01/10/2028"/>
    <x v="1"/>
    <n v="2561.7199999999998"/>
    <b v="0"/>
    <x v="12"/>
    <x v="5"/>
    <s v="ATIVO"/>
    <s v="17071"/>
    <n v="26009"/>
    <x v="5"/>
    <n v="9601.4499999999989"/>
    <n v="2884.5099999999993"/>
  </r>
  <r>
    <s v="SYW4I73"/>
    <x v="4"/>
    <x v="0"/>
    <n v="2025"/>
    <x v="1"/>
    <x v="2"/>
    <x v="1"/>
    <s v="GILBERTO VELOSO LEAL"/>
    <s v="TECNICO DE BACKBONE III"/>
    <s v="R$ 2.400,00"/>
    <n v="2193.1799999999998"/>
    <n v="2178.3000000000002"/>
    <n v="732.91000000000008"/>
    <m/>
    <s v="25/09/2028"/>
    <x v="1"/>
    <n v="2561.7199999999998"/>
    <b v="0"/>
    <x v="2"/>
    <x v="5"/>
    <s v="ATIVO"/>
    <s v="11021"/>
    <n v="35001"/>
    <x v="2"/>
    <n v="5104.3899999999994"/>
    <n v="1455.605"/>
  </r>
  <r>
    <s v="TCI3D70"/>
    <x v="5"/>
    <x v="2"/>
    <n v="2025"/>
    <x v="1"/>
    <x v="15"/>
    <x v="5"/>
    <s v="CARLOS ROBERTO DIAS MODESTO"/>
    <s v="TECNICO MULTSKILL FO"/>
    <s v="R$ 1.824,00"/>
    <n v="1359.9299999999998"/>
    <n v="1569.71"/>
    <n v="900"/>
    <m/>
    <s v="17/09/2028"/>
    <x v="1"/>
    <n v="1926.61"/>
    <b v="0"/>
    <x v="2"/>
    <x v="5"/>
    <s v="ATIVO"/>
    <s v="14011"/>
    <n v="15001"/>
    <x v="6"/>
    <n v="3829.64"/>
    <n v="1234.855"/>
  </r>
  <r>
    <s v="TCI3D67"/>
    <x v="5"/>
    <x v="2"/>
    <n v="2025"/>
    <x v="1"/>
    <x v="12"/>
    <x v="1"/>
    <s v="CASA CLIENTE VIVO SERRA"/>
    <s v="PARCEIRO"/>
    <s v="R$ 1.824,00"/>
    <n v="1268.7"/>
    <n v="1580.0800000000002"/>
    <n v="222.15"/>
    <m/>
    <s v="17/09/2028"/>
    <x v="1"/>
    <n v="1926.61"/>
    <b v="0"/>
    <x v="2"/>
    <x v="5"/>
    <s v="PATIO"/>
    <s v="11011"/>
    <n v="18001"/>
    <x v="2"/>
    <n v="3070.9300000000003"/>
    <n v="901.11500000000012"/>
  </r>
  <r>
    <s v="TCE1C33"/>
    <x v="5"/>
    <x v="2"/>
    <n v="2025"/>
    <x v="1"/>
    <x v="12"/>
    <x v="1"/>
    <s v="MAYCON APARECIDO FERREIRA GOMES"/>
    <s v="INSTALADOR E REPARADOR DE FO"/>
    <s v="R$ 1.823,00"/>
    <n v="1526.7"/>
    <n v="1518.7"/>
    <n v="749.97"/>
    <m/>
    <s v="05/12/2028"/>
    <x v="1"/>
    <n v="1938.47"/>
    <b v="0"/>
    <x v="11"/>
    <x v="5"/>
    <s v="ATIVO"/>
    <s v="11011"/>
    <n v="18001"/>
    <x v="2"/>
    <n v="3795.37"/>
    <n v="1134.335"/>
  </r>
  <r>
    <s v="TCD6E09"/>
    <x v="5"/>
    <x v="2"/>
    <n v="2025"/>
    <x v="1"/>
    <x v="12"/>
    <x v="1"/>
    <s v="BRUNO RIBEIRO LEMOS DA SILVA"/>
    <s v="INSTALADOR E REPARADOR DE FO"/>
    <s v="R$ 1.824,00"/>
    <n v="830"/>
    <n v="798.5"/>
    <n v="642.39"/>
    <m/>
    <s v="06/11/2028"/>
    <x v="1"/>
    <n v="1924.51"/>
    <b v="0"/>
    <x v="10"/>
    <x v="5"/>
    <s v="ATIVO"/>
    <s v="11011"/>
    <n v="18001"/>
    <x v="2"/>
    <n v="2270.89"/>
    <n v="720.44499999999994"/>
  </r>
  <r>
    <s v="TCD6F36"/>
    <x v="5"/>
    <x v="2"/>
    <n v="2025"/>
    <x v="1"/>
    <x v="15"/>
    <x v="5"/>
    <s v="ADSON CARIANHA SANTANA"/>
    <s v="TECNICO MULTSKILL FO"/>
    <s v="R$ 1.824,00"/>
    <n v="327.77"/>
    <n v="1090.93"/>
    <n v="570.42999999999995"/>
    <m/>
    <s v="07/11/2028"/>
    <x v="1"/>
    <n v="1924.51"/>
    <b v="0"/>
    <x v="10"/>
    <x v="5"/>
    <s v="ATIVO"/>
    <s v="14011"/>
    <n v="15001"/>
    <x v="6"/>
    <n v="1989.13"/>
    <n v="830.68000000000006"/>
  </r>
  <r>
    <s v="TCD7A99"/>
    <x v="5"/>
    <x v="2"/>
    <n v="2025"/>
    <x v="1"/>
    <x v="15"/>
    <x v="5"/>
    <s v="GABRIEL SOUSA SILVA DE CARVALHO"/>
    <s v="TECNICO MULTSKILL FO"/>
    <s v="R$ 1.824,00"/>
    <n v="261.62"/>
    <n v="1188.1399999999999"/>
    <n v="620"/>
    <m/>
    <s v="17/09/2028"/>
    <x v="1"/>
    <n v="1926.61"/>
    <b v="0"/>
    <x v="2"/>
    <x v="5"/>
    <s v="ATIVO"/>
    <s v="14011"/>
    <n v="15001"/>
    <x v="6"/>
    <n v="2069.7599999999998"/>
    <n v="904.06999999999994"/>
  </r>
  <r>
    <s v="TCD6F43"/>
    <x v="5"/>
    <x v="2"/>
    <n v="2025"/>
    <x v="1"/>
    <x v="15"/>
    <x v="5"/>
    <s v="TIAGO DE JESUS OLIVEIRA"/>
    <s v="TECNICO MULTSKILL FO"/>
    <s v="R$ 1.824,00"/>
    <n v="980"/>
    <n v="1260"/>
    <n v="709.96"/>
    <m/>
    <s v="31/10/2028"/>
    <x v="1"/>
    <n v="1924.51"/>
    <b v="0"/>
    <x v="12"/>
    <x v="5"/>
    <s v="ATIVO"/>
    <s v="14011"/>
    <n v="15001"/>
    <x v="6"/>
    <n v="2949.96"/>
    <n v="984.98"/>
  </r>
  <r>
    <s v="TCD7B65"/>
    <x v="5"/>
    <x v="2"/>
    <n v="2025"/>
    <x v="1"/>
    <x v="7"/>
    <x v="3"/>
    <s v="JEVERSON FERREIRA FRANCA"/>
    <s v="ASSISTENTE TEC. DE MANUTENCAO DE FO I"/>
    <s v="R$ 1.824,00"/>
    <n v="215.96"/>
    <n v="2220.06"/>
    <n v="670.25"/>
    <m/>
    <s v="09/10/2028"/>
    <x v="1"/>
    <n v="1924.51"/>
    <b v="0"/>
    <x v="12"/>
    <x v="5"/>
    <s v="ATIVO"/>
    <s v="12071"/>
    <n v="21104"/>
    <x v="1"/>
    <n v="3106.27"/>
    <n v="1445.155"/>
  </r>
  <r>
    <s v="TCD6E39"/>
    <x v="5"/>
    <x v="2"/>
    <n v="2024"/>
    <x v="1"/>
    <x v="15"/>
    <x v="5"/>
    <s v="ANDERSON DOS SANTOS BISPO"/>
    <s v="TECNICO MULTSKILL FO"/>
    <s v="R$ 1.824,00"/>
    <n v="1160"/>
    <n v="1289.99"/>
    <n v="700"/>
    <m/>
    <s v="31/10/2028"/>
    <x v="1"/>
    <n v="1924.51"/>
    <b v="0"/>
    <x v="12"/>
    <x v="5"/>
    <s v="ATIVO"/>
    <s v="19011"/>
    <n v="15001"/>
    <x v="7"/>
    <n v="3149.99"/>
    <n v="994.995"/>
  </r>
  <r>
    <s v="TCD6E87"/>
    <x v="5"/>
    <x v="2"/>
    <n v="2025"/>
    <x v="1"/>
    <x v="15"/>
    <x v="5"/>
    <s v="ITALO RIOS CORDEIRO"/>
    <s v="TECNICO MULTSKILL FO"/>
    <s v="R$ 1.824,00"/>
    <n v="1035.1299999999999"/>
    <n v="1260.0200000000002"/>
    <n v="601.89"/>
    <m/>
    <s v="06/11/2028"/>
    <x v="1"/>
    <n v="1924.51"/>
    <b v="0"/>
    <x v="10"/>
    <x v="5"/>
    <s v="ATIVO"/>
    <s v="14011"/>
    <n v="15001"/>
    <x v="6"/>
    <n v="2897.04"/>
    <n v="930.95500000000015"/>
  </r>
  <r>
    <s v="TCD6E06"/>
    <x v="5"/>
    <x v="2"/>
    <n v="2025"/>
    <x v="1"/>
    <x v="15"/>
    <x v="5"/>
    <s v="ADEMIR DE ALMEIDA RODRIGUES"/>
    <s v="TECNICO MULTSKILL FO"/>
    <s v="R$ 1.824,00"/>
    <n v="1039.71"/>
    <n v="1290"/>
    <n v="720"/>
    <m/>
    <s v="30/10/2028"/>
    <x v="1"/>
    <n v="1924.51"/>
    <b v="0"/>
    <x v="12"/>
    <x v="5"/>
    <s v="ATIVO"/>
    <s v="14011"/>
    <n v="15001"/>
    <x v="6"/>
    <n v="3049.71"/>
    <n v="1005"/>
  </r>
  <r>
    <s v="TCD6E82"/>
    <x v="5"/>
    <x v="2"/>
    <n v="2025"/>
    <x v="1"/>
    <x v="12"/>
    <x v="1"/>
    <s v="ADRIANO RODRIGUES PENUTTE"/>
    <s v="INSTALADOR E REPARADOR DE FO"/>
    <s v="R$ 1.824,00"/>
    <n v="1200"/>
    <n v="1239.3399999999999"/>
    <n v="656.74"/>
    <m/>
    <s v="07/11/2028"/>
    <x v="1"/>
    <n v="1924.51"/>
    <b v="0"/>
    <x v="10"/>
    <x v="5"/>
    <s v="ATIVO"/>
    <s v="11011"/>
    <n v="18001"/>
    <x v="2"/>
    <n v="3096.08"/>
    <n v="948.04"/>
  </r>
  <r>
    <s v="TCD7B71"/>
    <x v="5"/>
    <x v="2"/>
    <n v="2025"/>
    <x v="1"/>
    <x v="15"/>
    <x v="5"/>
    <s v="RAFAEL SANTOS OLIVEIRA"/>
    <s v="TECNICO MULTSKILL FO"/>
    <s v="R$ 1.824,00"/>
    <n v="988.36"/>
    <n v="1230.97"/>
    <n v="0"/>
    <m/>
    <s v="12/11/2028"/>
    <x v="1"/>
    <n v="1924.51"/>
    <b v="0"/>
    <x v="10"/>
    <x v="5"/>
    <s v="ATIVO"/>
    <s v="14011"/>
    <n v="15001"/>
    <x v="6"/>
    <n v="2219.33"/>
    <n v="615.48500000000001"/>
  </r>
  <r>
    <s v="TCD6E79"/>
    <x v="5"/>
    <x v="2"/>
    <n v="2025"/>
    <x v="1"/>
    <x v="7"/>
    <x v="4"/>
    <s v="CASA CLIENTE VIVO CUIABA"/>
    <s v="PARCEIRO"/>
    <s v="R$ 1.824,00"/>
    <n v="50"/>
    <n v="237.09"/>
    <n v="447.56000000000006"/>
    <m/>
    <s v="17/09/2028"/>
    <x v="1"/>
    <n v="1926.61"/>
    <b v="0"/>
    <x v="2"/>
    <x v="5"/>
    <s v="MANUTENÇÃO"/>
    <s v="11015"/>
    <n v="21035"/>
    <x v="2"/>
    <n v="734.65000000000009"/>
    <n v="342.32500000000005"/>
  </r>
  <r>
    <s v="TCD6E96"/>
    <x v="5"/>
    <x v="2"/>
    <n v="2025"/>
    <x v="1"/>
    <x v="15"/>
    <x v="5"/>
    <s v="ALEXANDRE SANTANA SANTOS"/>
    <s v="TECNICO MULTSKILL FO"/>
    <s v="R$ 1.824,00"/>
    <n v="936.03000000000009"/>
    <n v="1488.6"/>
    <n v="529.31999999999994"/>
    <m/>
    <s v="12/11/2028"/>
    <x v="1"/>
    <n v="1924.51"/>
    <b v="0"/>
    <x v="10"/>
    <x v="5"/>
    <s v="ATIVO"/>
    <s v="19011"/>
    <n v="15001"/>
    <x v="7"/>
    <n v="2953.95"/>
    <n v="1008.9599999999999"/>
  </r>
  <r>
    <s v="TCD7A92"/>
    <x v="5"/>
    <x v="2"/>
    <n v="2025"/>
    <x v="1"/>
    <x v="2"/>
    <x v="1"/>
    <s v="LUCAS NERES DANTAS CAIRES"/>
    <s v="TECNICO DE FIBRA OPTICA III"/>
    <s v="R$ 1.824,00"/>
    <n v="1208.6100000000001"/>
    <n v="1384.85"/>
    <n v="638.88"/>
    <m/>
    <s v="22/10/2028"/>
    <x v="1"/>
    <n v="1924.51"/>
    <b v="0"/>
    <x v="12"/>
    <x v="5"/>
    <s v="ATIVO"/>
    <s v="11021"/>
    <n v="35001"/>
    <x v="2"/>
    <n v="3232.34"/>
    <n v="1011.865"/>
  </r>
  <r>
    <s v="TCD7A94"/>
    <x v="5"/>
    <x v="2"/>
    <n v="2025"/>
    <x v="1"/>
    <x v="15"/>
    <x v="5"/>
    <s v="FLAVIO GOIS DE DEUS"/>
    <s v="TECNICO MULTSKILL FO"/>
    <s v="R$ 1.824,00"/>
    <n v="859.66"/>
    <n v="1339.82"/>
    <n v="640"/>
    <m/>
    <s v="25/09/2028"/>
    <x v="1"/>
    <n v="1926.61"/>
    <b v="0"/>
    <x v="2"/>
    <x v="5"/>
    <s v="ATIVO"/>
    <s v="19011"/>
    <n v="15001"/>
    <x v="7"/>
    <n v="2839.48"/>
    <n v="989.91"/>
  </r>
  <r>
    <s v="TCD6F37"/>
    <x v="5"/>
    <x v="2"/>
    <n v="2025"/>
    <x v="1"/>
    <x v="12"/>
    <x v="1"/>
    <s v="DANIEL SOARES DE SOUZA"/>
    <s v="INSTALADOR E REPARADOR DE FO"/>
    <s v="R$ 1.824,00"/>
    <n v="1407.9700000000003"/>
    <n v="1731.09"/>
    <n v="945.99"/>
    <m/>
    <s v="04/11/2028"/>
    <x v="1"/>
    <n v="1926.61"/>
    <b v="0"/>
    <x v="10"/>
    <x v="5"/>
    <s v="ATIVO"/>
    <s v="11011"/>
    <n v="18001"/>
    <x v="2"/>
    <n v="4085.05"/>
    <n v="1338.54"/>
  </r>
  <r>
    <s v="TCD7B60"/>
    <x v="5"/>
    <x v="2"/>
    <n v="2025"/>
    <x v="1"/>
    <x v="15"/>
    <x v="5"/>
    <s v="ANDRE PEREIRA DA SILVA"/>
    <s v="TECNICO MULTSKILL FO"/>
    <s v="R$ 1.824,00"/>
    <n v="1199.82"/>
    <n v="1368.8100000000002"/>
    <n v="609.99"/>
    <m/>
    <s v="22/10/2028"/>
    <x v="1"/>
    <n v="1924.51"/>
    <b v="0"/>
    <x v="12"/>
    <x v="5"/>
    <s v="ATIVO"/>
    <s v="14011"/>
    <n v="15001"/>
    <x v="6"/>
    <n v="3178.62"/>
    <n v="989.40000000000009"/>
  </r>
  <r>
    <s v="TCD6F33"/>
    <x v="5"/>
    <x v="2"/>
    <n v="2025"/>
    <x v="1"/>
    <x v="12"/>
    <x v="1"/>
    <s v="IGOR DOS SANTOS VASCONCELOS"/>
    <s v="INSTALADOR E REPARADOR DE FO"/>
    <s v="R$ 1.824,00"/>
    <n v="1059.47"/>
    <n v="1324.56"/>
    <n v="682.94999999999993"/>
    <m/>
    <s v="12/11/2028"/>
    <x v="1"/>
    <n v="1924.51"/>
    <b v="0"/>
    <x v="10"/>
    <x v="5"/>
    <s v="ATIVO"/>
    <s v="11011"/>
    <n v="18001"/>
    <x v="2"/>
    <n v="3066.9799999999996"/>
    <n v="1003.7549999999999"/>
  </r>
  <r>
    <s v="TCD6F32"/>
    <x v="5"/>
    <x v="2"/>
    <n v="2025"/>
    <x v="1"/>
    <x v="4"/>
    <x v="3"/>
    <s v="CARLOS AUGUSTO PEDROSO RIBEIRO BORGES"/>
    <s v="TECNICO DE FIBRA OPTICA I"/>
    <s v="R$ 1.824,00"/>
    <n v="698.54"/>
    <n v="839.72"/>
    <n v="581.76"/>
    <m/>
    <s v="10/10/2028"/>
    <x v="1"/>
    <n v="1924.51"/>
    <b v="0"/>
    <x v="12"/>
    <x v="5"/>
    <s v="ATIVO"/>
    <s v="11021"/>
    <n v="22032"/>
    <x v="2"/>
    <n v="2120.02"/>
    <n v="710.74"/>
  </r>
  <r>
    <s v="TCD6F40"/>
    <x v="5"/>
    <x v="2"/>
    <n v="2025"/>
    <x v="1"/>
    <x v="12"/>
    <x v="1"/>
    <s v="DYHEGO HENRIQUE SOARES"/>
    <s v="INSTALADOR E REPARADOR DE FO"/>
    <s v="R$ 1.824,00"/>
    <n v="1574.48"/>
    <n v="1669.13"/>
    <n v="850"/>
    <m/>
    <s v="31/10/2028"/>
    <x v="1"/>
    <n v="1924.51"/>
    <b v="0"/>
    <x v="12"/>
    <x v="5"/>
    <s v="ATIVO"/>
    <s v="11011"/>
    <n v="18001"/>
    <x v="2"/>
    <n v="4093.61"/>
    <n v="1259.5650000000001"/>
  </r>
  <r>
    <s v="TCD6F41"/>
    <x v="5"/>
    <x v="2"/>
    <n v="2025"/>
    <x v="1"/>
    <x v="4"/>
    <x v="3"/>
    <s v="REGIMAR DE SOUZA SANTOS"/>
    <s v="TECNICO DE FIBRA OPTICA III"/>
    <s v="R$ 1.824,00"/>
    <n v="970"/>
    <n v="969"/>
    <n v="704.99"/>
    <m/>
    <s v="09/10/2028"/>
    <x v="1"/>
    <n v="1924.51"/>
    <b v="0"/>
    <x v="12"/>
    <x v="5"/>
    <s v="ATIVO"/>
    <s v="11021"/>
    <n v="22020"/>
    <x v="2"/>
    <n v="2643.99"/>
    <n v="836.995"/>
  </r>
  <r>
    <s v="TCD6E74"/>
    <x v="5"/>
    <x v="2"/>
    <n v="2025"/>
    <x v="1"/>
    <x v="2"/>
    <x v="1"/>
    <s v="WESLEY SOUSA DE CARVALHO"/>
    <s v="TECNICO MULTSKILL METALICO/FI"/>
    <s v="R$ 1.824,00"/>
    <n v="1519.8"/>
    <n v="1474.81"/>
    <n v="570"/>
    <m/>
    <s v="18/11/2028"/>
    <x v="1"/>
    <n v="1924.51"/>
    <b v="0"/>
    <x v="10"/>
    <x v="5"/>
    <s v="ATIVO"/>
    <s v="14011"/>
    <n v="35001"/>
    <x v="6"/>
    <n v="3564.6099999999997"/>
    <n v="1022.405"/>
  </r>
  <r>
    <s v="TCD6E71"/>
    <x v="5"/>
    <x v="2"/>
    <n v="2025"/>
    <x v="1"/>
    <x v="4"/>
    <x v="3"/>
    <s v="JANDER HILTON RODRIGUES FLORES"/>
    <s v="INSTALADOR E REPARADOR DE FO"/>
    <s v="R$ 1.824,00"/>
    <n v="1185.9299999999998"/>
    <n v="1580"/>
    <n v="758.51"/>
    <m/>
    <s v="16/09/2028"/>
    <x v="1"/>
    <n v="1926.61"/>
    <b v="0"/>
    <x v="2"/>
    <x v="5"/>
    <s v="ATIVO"/>
    <s v="11011"/>
    <n v="22020"/>
    <x v="2"/>
    <n v="3524.4399999999996"/>
    <n v="1169.2550000000001"/>
  </r>
  <r>
    <s v="TCD7A97"/>
    <x v="5"/>
    <x v="2"/>
    <n v="2025"/>
    <x v="1"/>
    <x v="2"/>
    <x v="1"/>
    <s v="FELIPE QUEIROZ DE OLIVEIRA"/>
    <s v="TECNICO MULTSKILL METALICO/FI"/>
    <s v="R$ 1.824,00"/>
    <n v="1455"/>
    <n v="1944.99"/>
    <n v="1070"/>
    <m/>
    <s v="06/11/2028"/>
    <x v="1"/>
    <n v="1924.51"/>
    <b v="0"/>
    <x v="10"/>
    <x v="5"/>
    <s v="ATIVO"/>
    <s v="14011"/>
    <n v="35001"/>
    <x v="6"/>
    <n v="4469.99"/>
    <n v="1507.4949999999999"/>
  </r>
  <r>
    <s v="TCD6E89"/>
    <x v="5"/>
    <x v="2"/>
    <n v="2025"/>
    <x v="1"/>
    <x v="15"/>
    <x v="5"/>
    <s v="-"/>
    <s v="-"/>
    <s v="R$ 1.824,00"/>
    <n v="1116.55"/>
    <n v="1163.4000000000001"/>
    <n v="0"/>
    <m/>
    <s v="18/09/2028"/>
    <x v="1"/>
    <n v="1926.61"/>
    <b v="0"/>
    <x v="2"/>
    <x v="5"/>
    <s v="SINISTRO"/>
    <s v=""/>
    <n v="0"/>
    <x v="0"/>
    <n v="2279.9499999999998"/>
    <n v="581.70000000000005"/>
  </r>
  <r>
    <s v="TCD6E67"/>
    <x v="5"/>
    <x v="2"/>
    <n v="2025"/>
    <x v="1"/>
    <x v="15"/>
    <x v="5"/>
    <s v="-"/>
    <s v="-"/>
    <s v="R$ 1.824,00"/>
    <n v="1100"/>
    <n v="1170"/>
    <n v="160"/>
    <m/>
    <s v="17/09/2028"/>
    <x v="1"/>
    <n v="1926.61"/>
    <b v="0"/>
    <x v="2"/>
    <x v="5"/>
    <s v="PATIO"/>
    <s v=""/>
    <n v="0"/>
    <x v="0"/>
    <n v="2430"/>
    <n v="665"/>
  </r>
  <r>
    <s v="TCD6E86"/>
    <x v="5"/>
    <x v="2"/>
    <n v="2025"/>
    <x v="1"/>
    <x v="15"/>
    <x v="5"/>
    <s v="FERNANDO SANTOS SALES"/>
    <s v="TECNICO MULTSKILL FO"/>
    <s v="R$ 1.824,00"/>
    <n v="460"/>
    <n v="1250"/>
    <n v="659.92"/>
    <m/>
    <s v="06/11/2028"/>
    <x v="1"/>
    <n v="1926.61"/>
    <b v="0"/>
    <x v="10"/>
    <x v="5"/>
    <s v="ATIVO"/>
    <s v="14011"/>
    <n v="15001"/>
    <x v="6"/>
    <n v="2369.92"/>
    <n v="954.96"/>
  </r>
  <r>
    <s v="TCD7A90"/>
    <x v="5"/>
    <x v="2"/>
    <n v="2025"/>
    <x v="1"/>
    <x v="15"/>
    <x v="5"/>
    <s v="-"/>
    <s v="-"/>
    <s v="R$ 1.824,00"/>
    <n v="1100"/>
    <n v="610"/>
    <n v="220"/>
    <m/>
    <s v="23/10/2028"/>
    <x v="1"/>
    <n v="1924.51"/>
    <b v="0"/>
    <x v="12"/>
    <x v="5"/>
    <s v="MANUTENÇÃO"/>
    <s v=""/>
    <n v="0"/>
    <x v="0"/>
    <n v="1930"/>
    <n v="415"/>
  </r>
  <r>
    <s v="TCD6F42"/>
    <x v="5"/>
    <x v="2"/>
    <n v="2024"/>
    <x v="1"/>
    <x v="15"/>
    <x v="5"/>
    <s v="JEFFERSON SANTOS DA ENCARNACAO"/>
    <s v="TECNICO MULTSKILL FO"/>
    <s v="R$ 1.824,00"/>
    <n v="1099.98"/>
    <n v="1259.82"/>
    <n v="610"/>
    <m/>
    <s v="22/10/2028"/>
    <x v="1"/>
    <n v="1924.51"/>
    <b v="0"/>
    <x v="12"/>
    <x v="5"/>
    <s v="ATIVO"/>
    <s v="14011"/>
    <n v="15001"/>
    <x v="6"/>
    <n v="2969.8"/>
    <n v="934.91"/>
  </r>
  <r>
    <s v="TCD6E93"/>
    <x v="5"/>
    <x v="2"/>
    <n v="2024"/>
    <x v="1"/>
    <x v="15"/>
    <x v="5"/>
    <s v="JOSEVALDO DA CONCEICAO SANTANA"/>
    <s v="TECNICO DE FIBRA OPTICA I"/>
    <s v="R$ 1.824,00"/>
    <n v="1918.88"/>
    <n v="1891.57"/>
    <n v="918.56"/>
    <m/>
    <s v="05/11/2028"/>
    <x v="1"/>
    <n v="1924.51"/>
    <b v="0"/>
    <x v="10"/>
    <x v="5"/>
    <s v="ATIVO"/>
    <s v="14021"/>
    <n v="15001"/>
    <x v="6"/>
    <n v="4729.01"/>
    <n v="1405.0650000000001"/>
  </r>
  <r>
    <s v="TCD7A95"/>
    <x v="5"/>
    <x v="2"/>
    <n v="2025"/>
    <x v="1"/>
    <x v="15"/>
    <x v="5"/>
    <s v="ANTONIO CLAUDIO DA SILVA TEIXEIRA"/>
    <s v="TECNICO MULTSKILL FO"/>
    <s v="R$ 1.824,00"/>
    <n v="1040"/>
    <n v="980"/>
    <n v="830"/>
    <m/>
    <s v="13/11/2028"/>
    <x v="1"/>
    <n v="1924.51"/>
    <b v="0"/>
    <x v="10"/>
    <x v="5"/>
    <s v="ATIVO"/>
    <s v="19011"/>
    <n v="15001"/>
    <x v="7"/>
    <n v="2850"/>
    <n v="905"/>
  </r>
  <r>
    <s v="TCD6E81"/>
    <x v="5"/>
    <x v="2"/>
    <n v="2025"/>
    <x v="1"/>
    <x v="2"/>
    <x v="1"/>
    <s v="MAICON PEREIRA BARROS"/>
    <s v="TECNICO DE FIBRA OPTICA II"/>
    <s v="R$ 1.824,00"/>
    <n v="0"/>
    <n v="1215"/>
    <n v="699.12"/>
    <m/>
    <s v="12/11/2028"/>
    <x v="1"/>
    <n v="1926.61"/>
    <b v="0"/>
    <x v="10"/>
    <x v="5"/>
    <s v="ATIVO"/>
    <s v="11021"/>
    <n v="35001"/>
    <x v="2"/>
    <n v="1914.12"/>
    <n v="957.06"/>
  </r>
  <r>
    <s v="TCD6E83"/>
    <x v="5"/>
    <x v="2"/>
    <n v="2024"/>
    <x v="1"/>
    <x v="15"/>
    <x v="5"/>
    <s v="LEANDRO MOURA SAO JOSE"/>
    <s v="TECNICO MULTSKILL FO"/>
    <s v="R$ 1.824,00"/>
    <n v="1040"/>
    <n v="1279.96"/>
    <n v="620"/>
    <m/>
    <s v="13/11/2028"/>
    <x v="1"/>
    <n v="1924.51"/>
    <b v="0"/>
    <x v="10"/>
    <x v="5"/>
    <s v="ATIVO"/>
    <s v="19011"/>
    <n v="15001"/>
    <x v="7"/>
    <n v="2939.96"/>
    <n v="949.98"/>
  </r>
  <r>
    <s v="TCD7A86"/>
    <x v="5"/>
    <x v="2"/>
    <n v="2025"/>
    <x v="1"/>
    <x v="12"/>
    <x v="1"/>
    <s v="RENATO GOMES DE OLIVEIRA"/>
    <s v="INSTALADOR E REPARADOR DE FO"/>
    <s v="R$ 1.824,00"/>
    <n v="867.93000000000006"/>
    <n v="399.75"/>
    <n v="500.1"/>
    <m/>
    <s v="18/09/2028"/>
    <x v="1"/>
    <n v="1926.61"/>
    <b v="0"/>
    <x v="2"/>
    <x v="5"/>
    <s v="ATIVO"/>
    <s v="11011"/>
    <n v="18001"/>
    <x v="2"/>
    <n v="1767.7800000000002"/>
    <n v="449.92500000000001"/>
  </r>
  <r>
    <s v="TCD7A81"/>
    <x v="5"/>
    <x v="2"/>
    <n v="2025"/>
    <x v="1"/>
    <x v="15"/>
    <x v="5"/>
    <s v="RUBENS DIOGENS SILVA"/>
    <s v="TECNICO MULTSKILL FO"/>
    <s v="R$ 1.824,00"/>
    <n v="945.3"/>
    <n v="1289.31"/>
    <n v="680"/>
    <m/>
    <s v="30/10/2028"/>
    <x v="1"/>
    <n v="1924.51"/>
    <b v="0"/>
    <x v="12"/>
    <x v="5"/>
    <s v="ATIVO"/>
    <s v="14011"/>
    <n v="15001"/>
    <x v="6"/>
    <n v="2914.6099999999997"/>
    <n v="984.65499999999997"/>
  </r>
  <r>
    <s v="TCD6E00"/>
    <x v="5"/>
    <x v="2"/>
    <n v="2025"/>
    <x v="1"/>
    <x v="15"/>
    <x v="5"/>
    <s v="ROBERTO MOURA FERREIRA"/>
    <s v="TECNICO MULTSKILL FO"/>
    <s v="R$ 1.824,00"/>
    <n v="711.3"/>
    <n v="964.41"/>
    <n v="378.87"/>
    <m/>
    <s v="07/11/2028"/>
    <x v="1"/>
    <n v="1924.51"/>
    <b v="0"/>
    <x v="10"/>
    <x v="5"/>
    <s v="ATIVO"/>
    <s v="14011"/>
    <n v="15001"/>
    <x v="6"/>
    <n v="2054.58"/>
    <n v="671.64"/>
  </r>
  <r>
    <s v="TCD6E66"/>
    <x v="5"/>
    <x v="2"/>
    <n v="2025"/>
    <x v="1"/>
    <x v="15"/>
    <x v="5"/>
    <s v="WAGNER BARTOLOMEU MOREIRA DA CRUZ"/>
    <s v="TECNICO MULTSKILL FO"/>
    <s v="R$ 1.824,00"/>
    <n v="1149.5400000000002"/>
    <n v="1329.9"/>
    <n v="680"/>
    <m/>
    <s v="22/10/2028"/>
    <x v="1"/>
    <n v="1924.51"/>
    <b v="0"/>
    <x v="12"/>
    <x v="5"/>
    <s v="ATIVO"/>
    <s v="14011"/>
    <n v="15001"/>
    <x v="6"/>
    <n v="3159.4400000000005"/>
    <n v="1004.95"/>
  </r>
  <r>
    <s v="TCD6E26"/>
    <x v="5"/>
    <x v="2"/>
    <n v="2025"/>
    <x v="1"/>
    <x v="12"/>
    <x v="1"/>
    <s v="CARLOS MAGNO DE JESUS GOMES"/>
    <s v="INSTALADOR E REPARADOR DE FO"/>
    <s v="R$ 1.824,00"/>
    <n v="1057.33"/>
    <n v="816.74"/>
    <n v="399.03"/>
    <m/>
    <s v="18/09/2028"/>
    <x v="1"/>
    <n v="1926.61"/>
    <b v="0"/>
    <x v="2"/>
    <x v="5"/>
    <s v="ATIVO"/>
    <s v="11011"/>
    <n v="18001"/>
    <x v="2"/>
    <n v="2273.1"/>
    <n v="607.88499999999999"/>
  </r>
  <r>
    <s v="TCD7B59"/>
    <x v="5"/>
    <x v="2"/>
    <n v="2025"/>
    <x v="1"/>
    <x v="6"/>
    <x v="3"/>
    <s v="VALDEILTON BERTO DA SILVA FILHO"/>
    <s v="INSTALADOR E REPARADOR DE FO"/>
    <s v="R$ 1.824,00"/>
    <n v="1470"/>
    <n v="1590"/>
    <n v="680"/>
    <m/>
    <s v="16/09/2028"/>
    <x v="1"/>
    <n v="1926.61"/>
    <b v="0"/>
    <x v="2"/>
    <x v="5"/>
    <s v="ATIVO"/>
    <s v="11011"/>
    <n v="19019"/>
    <x v="2"/>
    <n v="3740"/>
    <n v="1135"/>
  </r>
  <r>
    <s v="TCD6E73"/>
    <x v="5"/>
    <x v="2"/>
    <n v="2025"/>
    <x v="1"/>
    <x v="12"/>
    <x v="1"/>
    <s v="WALTER GONCALVES CIQUEIRA JUNIOR"/>
    <s v="INSTALADOR E REPARADOR DE FO"/>
    <s v="R$ 1.824,00"/>
    <n v="1479.75"/>
    <n v="1871.3"/>
    <n v="939.93000000000006"/>
    <m/>
    <s v="30/09/2028"/>
    <x v="1"/>
    <n v="1926.61"/>
    <b v="0"/>
    <x v="2"/>
    <x v="5"/>
    <s v="ATIVO"/>
    <s v="11011"/>
    <n v="18001"/>
    <x v="2"/>
    <n v="4290.9800000000005"/>
    <n v="1405.615"/>
  </r>
  <r>
    <s v="TCD6E24"/>
    <x v="5"/>
    <x v="2"/>
    <n v="2024"/>
    <x v="1"/>
    <x v="15"/>
    <x v="5"/>
    <s v="MARCOS DOS SANTOS REIS"/>
    <s v="ASSISTENTE DE LOGISTICA I"/>
    <s v="R$ 1.824,00"/>
    <n v="403.14"/>
    <n v="816.90000000000009"/>
    <n v="348.90999999999997"/>
    <m/>
    <s v="30/09/2028"/>
    <x v="1"/>
    <n v="1926.61"/>
    <b v="0"/>
    <x v="2"/>
    <x v="5"/>
    <s v="ATIVO"/>
    <s v="99568"/>
    <n v="15001"/>
    <x v="3"/>
    <n v="1568.9499999999998"/>
    <n v="582.90499999999997"/>
  </r>
  <r>
    <s v="TCD7A82"/>
    <x v="5"/>
    <x v="2"/>
    <n v="2025"/>
    <x v="1"/>
    <x v="15"/>
    <x v="5"/>
    <s v="LUAN VICTOR CRISOSTOMO DOS SANTOS"/>
    <s v="TECNICO MULTSKILL FO"/>
    <s v="R$ 1.824,00"/>
    <n v="997.2"/>
    <n v="1289.97"/>
    <n v="779.99"/>
    <m/>
    <s v="18/11/2028"/>
    <x v="1"/>
    <n v="1924.51"/>
    <b v="0"/>
    <x v="10"/>
    <x v="5"/>
    <s v="ATIVO"/>
    <s v="14011"/>
    <n v="15001"/>
    <x v="6"/>
    <n v="3067.16"/>
    <n v="1034.98"/>
  </r>
  <r>
    <s v="TCD6E35"/>
    <x v="5"/>
    <x v="2"/>
    <n v="2025"/>
    <x v="1"/>
    <x v="6"/>
    <x v="3"/>
    <s v="GEOVANNI RODRIGUES DOURADO"/>
    <s v="INSTALADOR E REPARADOR DE FO"/>
    <s v="R$ 1.824,00"/>
    <n v="1552.09"/>
    <n v="1130"/>
    <n v="580"/>
    <m/>
    <s v="16/09/2028"/>
    <x v="1"/>
    <n v="1926.61"/>
    <b v="0"/>
    <x v="2"/>
    <x v="5"/>
    <s v="ATIVO"/>
    <s v="11011"/>
    <n v="19140"/>
    <x v="2"/>
    <n v="3262.09"/>
    <n v="855"/>
  </r>
  <r>
    <s v="TCD7B64"/>
    <x v="5"/>
    <x v="2"/>
    <n v="2025"/>
    <x v="1"/>
    <x v="12"/>
    <x v="1"/>
    <s v="HERCULES RAMOS DA SILVA"/>
    <s v="INSTALADOR E REPARADOR DE FO"/>
    <s v="R$ 1.824,00"/>
    <n v="499.43"/>
    <n v="1496.73"/>
    <n v="779.49"/>
    <m/>
    <s v="12/11/2028"/>
    <x v="1"/>
    <n v="1924.51"/>
    <b v="0"/>
    <x v="10"/>
    <x v="5"/>
    <s v="ATIVO"/>
    <s v="11011"/>
    <n v="18001"/>
    <x v="2"/>
    <n v="2775.65"/>
    <n v="1138.1100000000001"/>
  </r>
  <r>
    <s v="TCD7A98"/>
    <x v="5"/>
    <x v="2"/>
    <n v="2025"/>
    <x v="1"/>
    <x v="15"/>
    <x v="5"/>
    <s v="JENILSON CERQUEIRA PINHEIRO DA SILVA"/>
    <s v="TECNICO MULTSKILL FO"/>
    <s v="R$ 1.824,00"/>
    <n v="1076.72"/>
    <n v="1328.29"/>
    <n v="519.63"/>
    <m/>
    <s v="25/09/2028"/>
    <x v="1"/>
    <n v="1926.61"/>
    <b v="0"/>
    <x v="2"/>
    <x v="5"/>
    <s v="ATIVO"/>
    <s v="14011"/>
    <n v="15001"/>
    <x v="6"/>
    <n v="2924.6400000000003"/>
    <n v="923.96"/>
  </r>
  <r>
    <s v="TCD7A69"/>
    <x v="5"/>
    <x v="2"/>
    <n v="2025"/>
    <x v="1"/>
    <x v="15"/>
    <x v="5"/>
    <s v="-"/>
    <s v="-"/>
    <s v="R$ 1.824,00"/>
    <n v="1100"/>
    <n v="1270"/>
    <n v="100"/>
    <m/>
    <s v="12/11/2028"/>
    <x v="1"/>
    <n v="1924.51"/>
    <b v="0"/>
    <x v="10"/>
    <x v="5"/>
    <s v="PATIO"/>
    <s v=""/>
    <n v="0"/>
    <x v="0"/>
    <n v="2470"/>
    <n v="685"/>
  </r>
  <r>
    <s v="TCD6D99"/>
    <x v="5"/>
    <x v="2"/>
    <n v="2025"/>
    <x v="1"/>
    <x v="9"/>
    <x v="1"/>
    <s v="ALEX RONDINELE TOMAZ CRISPIM"/>
    <s v="TECNICO DE FIBRA OPTICA I"/>
    <s v="R$ 1.824,00"/>
    <n v="1456.4700000000003"/>
    <n v="1858.8400000000001"/>
    <n v="1565.1699999999998"/>
    <m/>
    <s v="24/09/2028"/>
    <x v="1"/>
    <n v="1926.61"/>
    <b v="0"/>
    <x v="2"/>
    <x v="5"/>
    <s v="ATIVO"/>
    <s v="11011"/>
    <n v="23846"/>
    <x v="2"/>
    <n v="4880.4800000000005"/>
    <n v="1712.0050000000001"/>
  </r>
  <r>
    <s v="TCD6E19"/>
    <x v="5"/>
    <x v="2"/>
    <n v="2025"/>
    <x v="1"/>
    <x v="10"/>
    <x v="3"/>
    <s v="-"/>
    <s v="-"/>
    <s v="R$ 1.824,00"/>
    <n v="929.42"/>
    <n v="0"/>
    <n v="0"/>
    <m/>
    <s v="07/11/2028"/>
    <x v="1"/>
    <n v="1924.51"/>
    <b v="0"/>
    <x v="10"/>
    <x v="5"/>
    <s v="ATIVO"/>
    <s v=""/>
    <n v="0"/>
    <x v="0"/>
    <n v="929.42"/>
    <n v="0"/>
  </r>
  <r>
    <s v="TCD7B61"/>
    <x v="5"/>
    <x v="2"/>
    <n v="2025"/>
    <x v="1"/>
    <x v="15"/>
    <x v="5"/>
    <s v="ITALO REINAN VERGNE DOS REIS"/>
    <s v="SUPERVISOR DE OPERACAO"/>
    <s v="R$ 1.824,00"/>
    <n v="918.36"/>
    <n v="1028.83"/>
    <n v="362.53"/>
    <m/>
    <s v="12/11/2028"/>
    <x v="1"/>
    <n v="1924.51"/>
    <b v="0"/>
    <x v="10"/>
    <x v="5"/>
    <s v="ATIVO"/>
    <s v="14015"/>
    <n v="15001"/>
    <x v="6"/>
    <n v="2309.7200000000003"/>
    <n v="695.68"/>
  </r>
  <r>
    <s v="TCD7B68"/>
    <x v="5"/>
    <x v="2"/>
    <n v="2025"/>
    <x v="1"/>
    <x v="2"/>
    <x v="1"/>
    <s v="KELVIN CLEITON DE ABREU CRUZ"/>
    <s v="TECNICO MULTSKILL METALICO/FI"/>
    <s v="R$ 1.824,00"/>
    <n v="1124.5"/>
    <n v="1414.96"/>
    <n v="483.73"/>
    <m/>
    <s v="13/11/2028"/>
    <x v="1"/>
    <n v="1924.51"/>
    <b v="0"/>
    <x v="10"/>
    <x v="5"/>
    <s v="ATIVO"/>
    <s v="14011"/>
    <n v="35001"/>
    <x v="6"/>
    <n v="3023.19"/>
    <n v="949.34500000000003"/>
  </r>
  <r>
    <s v="TCD6E40"/>
    <x v="5"/>
    <x v="2"/>
    <n v="2025"/>
    <x v="1"/>
    <x v="6"/>
    <x v="3"/>
    <s v="CARLOS ROBERTO MOREIRA"/>
    <s v="ESPECIALISTA OPERACIONAL DE PI II"/>
    <s v="R$ 1.824,00"/>
    <n v="690"/>
    <n v="307.25"/>
    <n v="1482.05"/>
    <m/>
    <s v="25/09/2028"/>
    <x v="1"/>
    <n v="1926.61"/>
    <b v="0"/>
    <x v="2"/>
    <x v="5"/>
    <s v="ATIVO"/>
    <s v="12081"/>
    <n v="19019"/>
    <x v="1"/>
    <n v="2479.3000000000002"/>
    <n v="894.65"/>
  </r>
  <r>
    <s v="TCD6E84"/>
    <x v="5"/>
    <x v="2"/>
    <n v="2025"/>
    <x v="1"/>
    <x v="15"/>
    <x v="5"/>
    <s v="TARCISIO MORAIS SILVA"/>
    <s v="TECNICO MULTSKILL FO"/>
    <s v="R$ 1.824,00"/>
    <n v="1109.96"/>
    <n v="1290"/>
    <n v="620"/>
    <m/>
    <s v="07/11/2028"/>
    <x v="1"/>
    <n v="1924.51"/>
    <b v="0"/>
    <x v="10"/>
    <x v="5"/>
    <s v="ATIVO"/>
    <s v="14011"/>
    <n v="15001"/>
    <x v="6"/>
    <n v="3019.96"/>
    <n v="955"/>
  </r>
  <r>
    <s v="TCD6E38"/>
    <x v="5"/>
    <x v="2"/>
    <n v="2025"/>
    <x v="1"/>
    <x v="15"/>
    <x v="5"/>
    <s v="HAMILTON CHAVES SANTOS"/>
    <s v="TECNICO MULTSKILL FO"/>
    <s v="R$ 1.824,00"/>
    <n v="1099.98"/>
    <n v="1269.8300000000002"/>
    <n v="639.99"/>
    <m/>
    <s v="12/11/2028"/>
    <x v="1"/>
    <n v="1924.51"/>
    <b v="0"/>
    <x v="10"/>
    <x v="5"/>
    <s v="ATIVO"/>
    <s v="14011"/>
    <n v="15001"/>
    <x v="6"/>
    <n v="3009.8"/>
    <n v="954.91000000000008"/>
  </r>
  <r>
    <s v="TCD6E42"/>
    <x v="5"/>
    <x v="2"/>
    <n v="2025"/>
    <x v="1"/>
    <x v="7"/>
    <x v="3"/>
    <s v="ELIAS SANTANA PINTO"/>
    <s v="INSTALADOR E REPARADOR DE FO"/>
    <s v="R$ 1.824,00"/>
    <n v="931.6"/>
    <n v="1666.0900000000001"/>
    <n v="500"/>
    <m/>
    <s v="10/10/2028"/>
    <x v="1"/>
    <n v="1924.51"/>
    <b v="0"/>
    <x v="12"/>
    <x v="5"/>
    <s v="ATIVO"/>
    <s v="11011"/>
    <n v="21111"/>
    <x v="2"/>
    <n v="3097.69"/>
    <n v="1083.0450000000001"/>
  </r>
  <r>
    <s v="TCD6D97"/>
    <x v="5"/>
    <x v="2"/>
    <n v="2025"/>
    <x v="1"/>
    <x v="6"/>
    <x v="3"/>
    <s v="EDERSON FABRICIO DA SILVA"/>
    <s v="INSTALADOR E REPARADOR DE FO"/>
    <s v="R$ 1.824,00"/>
    <n v="300"/>
    <n v="150"/>
    <n v="988.7399999999999"/>
    <m/>
    <s v="16/09/2028"/>
    <x v="1"/>
    <n v="1926.61"/>
    <b v="0"/>
    <x v="2"/>
    <x v="5"/>
    <s v="ATIVO"/>
    <s v="11011"/>
    <n v="19058"/>
    <x v="2"/>
    <n v="1438.7399999999998"/>
    <n v="569.36999999999989"/>
  </r>
  <r>
    <s v="TCD6D94"/>
    <x v="5"/>
    <x v="2"/>
    <n v="2025"/>
    <x v="1"/>
    <x v="6"/>
    <x v="3"/>
    <s v="ANDREIA MOREIRA DOS SANTOS"/>
    <s v="TECNICO DE SEGURANCA DO TRABALHO JR"/>
    <s v="R$ 1.824,00"/>
    <n v="1251.76"/>
    <n v="976.55"/>
    <n v="683.28"/>
    <m/>
    <s v="24/09/2028"/>
    <x v="1"/>
    <n v="1926.61"/>
    <b v="0"/>
    <x v="2"/>
    <x v="5"/>
    <s v="ATIVO"/>
    <s v="99678"/>
    <n v="19019"/>
    <x v="3"/>
    <n v="2911.59"/>
    <n v="829.91499999999996"/>
  </r>
  <r>
    <s v="TCD6E22"/>
    <x v="5"/>
    <x v="2"/>
    <n v="2024"/>
    <x v="1"/>
    <x v="15"/>
    <x v="5"/>
    <s v="CLAUDIVAN LEAL DA SILVA"/>
    <s v="TECNICO MULTSKILL FO"/>
    <s v="R$ 1.824,00"/>
    <n v="1038.79"/>
    <n v="1340"/>
    <n v="580"/>
    <m/>
    <s v="18/09/2028"/>
    <x v="1"/>
    <n v="1926.61"/>
    <b v="0"/>
    <x v="2"/>
    <x v="5"/>
    <s v="ATIVO"/>
    <s v="14011"/>
    <n v="15001"/>
    <x v="6"/>
    <n v="2958.79"/>
    <n v="960"/>
  </r>
  <r>
    <s v="TCD7A88"/>
    <x v="5"/>
    <x v="2"/>
    <n v="2025"/>
    <x v="1"/>
    <x v="4"/>
    <x v="3"/>
    <s v="UZIEL BURTON DE CAMPOS"/>
    <s v="INSTALADOR E REPARADOR DE FO"/>
    <s v="R$ 1.824,00"/>
    <n v="920"/>
    <n v="1170"/>
    <n v="440"/>
    <m/>
    <s v="25/09/2028"/>
    <x v="1"/>
    <n v="1926.61"/>
    <b v="0"/>
    <x v="2"/>
    <x v="5"/>
    <s v="ATIVO"/>
    <s v="11011"/>
    <n v="22020"/>
    <x v="2"/>
    <n v="2530"/>
    <n v="805"/>
  </r>
  <r>
    <s v="TCD7A63"/>
    <x v="5"/>
    <x v="2"/>
    <n v="2025"/>
    <x v="1"/>
    <x v="4"/>
    <x v="3"/>
    <s v="GABRYEL PESSOA IVAQUIA"/>
    <s v="INSTALADOR E REPARADOR DE FO"/>
    <s v="R$ 1.824,00"/>
    <n v="1229.5900000000001"/>
    <n v="1460"/>
    <n v="460"/>
    <m/>
    <s v="17/09/2028"/>
    <x v="1"/>
    <n v="1926.61"/>
    <b v="0"/>
    <x v="2"/>
    <x v="5"/>
    <s v="ATIVO"/>
    <s v="11011"/>
    <n v="22020"/>
    <x v="2"/>
    <n v="3149.59"/>
    <n v="960"/>
  </r>
  <r>
    <s v="TCD6E45"/>
    <x v="5"/>
    <x v="2"/>
    <n v="2025"/>
    <x v="1"/>
    <x v="15"/>
    <x v="5"/>
    <s v="KLEBER CUNHA DE SOUZA"/>
    <s v="TECNICO MULTSKILL FO"/>
    <s v="R$ 1.824,00"/>
    <n v="1179.08"/>
    <n v="1319.9099999999999"/>
    <n v="709.98"/>
    <m/>
    <s v="18/09/2028"/>
    <x v="1"/>
    <n v="1926.61"/>
    <b v="0"/>
    <x v="2"/>
    <x v="5"/>
    <s v="ATIVO"/>
    <s v="14011"/>
    <n v="15001"/>
    <x v="6"/>
    <n v="3208.97"/>
    <n v="1014.9449999999999"/>
  </r>
  <r>
    <s v="TCD7A66"/>
    <x v="5"/>
    <x v="2"/>
    <n v="2024"/>
    <x v="1"/>
    <x v="15"/>
    <x v="5"/>
    <s v="JANDERSON MOREIRA DOS REIS"/>
    <s v="TECNICO MULTSKILL FO"/>
    <s v="R$ 1.824,00"/>
    <n v="1350"/>
    <n v="1699.98"/>
    <n v="680"/>
    <m/>
    <s v="17/09/2028"/>
    <x v="1"/>
    <n v="1926.61"/>
    <b v="0"/>
    <x v="2"/>
    <x v="5"/>
    <s v="ATIVO"/>
    <s v="14011"/>
    <n v="15001"/>
    <x v="6"/>
    <n v="3729.98"/>
    <n v="1189.99"/>
  </r>
  <r>
    <s v="TCD6D96"/>
    <x v="5"/>
    <x v="2"/>
    <n v="2025"/>
    <x v="1"/>
    <x v="15"/>
    <x v="5"/>
    <s v="-"/>
    <s v="-"/>
    <s v="R$ 1.824,00"/>
    <n v="1099.8600000000001"/>
    <n v="1289.99"/>
    <n v="160"/>
    <m/>
    <s v="24/09/2028"/>
    <x v="1"/>
    <n v="1926.61"/>
    <b v="0"/>
    <x v="2"/>
    <x v="5"/>
    <s v="SINISTRO"/>
    <s v=""/>
    <n v="0"/>
    <x v="0"/>
    <n v="2549.8500000000004"/>
    <n v="724.995"/>
  </r>
  <r>
    <s v="TCD6E21"/>
    <x v="5"/>
    <x v="2"/>
    <n v="2025"/>
    <x v="1"/>
    <x v="12"/>
    <x v="1"/>
    <s v="IRAN COSTA CASTRO JUNIOR"/>
    <s v="SUPERVISOR DE OPERACAO"/>
    <s v="R$ 1.824,00"/>
    <n v="1500.96"/>
    <n v="1299.78"/>
    <n v="441.33000000000004"/>
    <m/>
    <s v="06/11/2028"/>
    <x v="1"/>
    <n v="1924.51"/>
    <b v="0"/>
    <x v="10"/>
    <x v="5"/>
    <s v="ATIVO"/>
    <s v="11015"/>
    <n v="18001"/>
    <x v="2"/>
    <n v="3242.0699999999997"/>
    <n v="870.55500000000006"/>
  </r>
  <r>
    <s v="TCD6E04"/>
    <x v="5"/>
    <x v="2"/>
    <n v="2025"/>
    <x v="1"/>
    <x v="15"/>
    <x v="5"/>
    <s v="ANTONIO SANTIAGO REGIS DE JESUS"/>
    <s v="TECNICO MULTSKILL FO"/>
    <s v="R$ 1.824,00"/>
    <n v="810"/>
    <n v="380"/>
    <n v="419.94"/>
    <m/>
    <s v="12/11/2028"/>
    <x v="1"/>
    <n v="1924.51"/>
    <b v="0"/>
    <x v="10"/>
    <x v="5"/>
    <s v="ATIVO"/>
    <s v="14011"/>
    <n v="15001"/>
    <x v="6"/>
    <n v="1609.94"/>
    <n v="399.97"/>
  </r>
  <r>
    <s v="TCD6E32"/>
    <x v="5"/>
    <x v="2"/>
    <n v="2025"/>
    <x v="1"/>
    <x v="15"/>
    <x v="5"/>
    <s v="PHILIPE NATHAN FERNANDES ALVES"/>
    <s v="TECNICO MULTSKILL FO"/>
    <s v="R$ 1.824,00"/>
    <n v="979.94"/>
    <n v="1289.96"/>
    <n v="679.99"/>
    <m/>
    <s v="12/11/2028"/>
    <x v="1"/>
    <n v="1924.51"/>
    <b v="0"/>
    <x v="10"/>
    <x v="5"/>
    <s v="ATIVO"/>
    <s v="14011"/>
    <n v="15001"/>
    <x v="6"/>
    <n v="2949.8900000000003"/>
    <n v="984.97500000000002"/>
  </r>
  <r>
    <s v="TCD6C82"/>
    <x v="5"/>
    <x v="2"/>
    <n v="2025"/>
    <x v="1"/>
    <x v="6"/>
    <x v="3"/>
    <s v="LUIZ FERNANDO GOMES CAMARGO"/>
    <s v="INSTALADOR E REPARADOR DE FO"/>
    <s v="R$ 1.824,00"/>
    <n v="1080"/>
    <n v="1346.63"/>
    <n v="663"/>
    <m/>
    <s v="17/09/2028"/>
    <x v="1"/>
    <n v="1926.61"/>
    <b v="0"/>
    <x v="2"/>
    <x v="5"/>
    <s v="ATIVO"/>
    <s v="11011"/>
    <n v="19019"/>
    <x v="2"/>
    <n v="3089.63"/>
    <n v="1004.8150000000001"/>
  </r>
  <r>
    <s v="TCD6C85"/>
    <x v="5"/>
    <x v="2"/>
    <n v="2025"/>
    <x v="1"/>
    <x v="15"/>
    <x v="5"/>
    <s v="WESLEY SILVA SANTOS"/>
    <s v="TECNICO DE SEGURANCA DO TRABALHO JR"/>
    <s v="R$ 1.824,00"/>
    <n v="1580"/>
    <n v="1947.68"/>
    <n v="229.76"/>
    <m/>
    <s v="24/09/2028"/>
    <x v="1"/>
    <n v="1926.61"/>
    <b v="0"/>
    <x v="2"/>
    <x v="5"/>
    <s v="ATIVO"/>
    <s v="99678"/>
    <n v="15001"/>
    <x v="3"/>
    <n v="3757.4400000000005"/>
    <n v="1088.72"/>
  </r>
  <r>
    <s v="TCD6C78"/>
    <x v="5"/>
    <x v="2"/>
    <n v="2025"/>
    <x v="1"/>
    <x v="6"/>
    <x v="3"/>
    <s v="PABLO HENRIQUE ROSA DOS SANTOS"/>
    <s v="INSTALADOR E REPARADOR DE FO"/>
    <s v="R$ 1.824,00"/>
    <n v="1580"/>
    <n v="1910"/>
    <n v="770"/>
    <m/>
    <s v="16/09/2028"/>
    <x v="1"/>
    <n v="1926.61"/>
    <b v="0"/>
    <x v="2"/>
    <x v="5"/>
    <s v="ATIVO"/>
    <s v="11011"/>
    <n v="19048"/>
    <x v="2"/>
    <n v="4260"/>
    <n v="1340"/>
  </r>
  <r>
    <s v="TCD6C66"/>
    <x v="5"/>
    <x v="2"/>
    <n v="2025"/>
    <x v="1"/>
    <x v="12"/>
    <x v="1"/>
    <s v="SILMAR GOMES CANCELA"/>
    <s v="INSTALADOR E REPARADOR DE FO"/>
    <s v="R$ 1.824,00"/>
    <n v="1359.9"/>
    <n v="1809.3"/>
    <n v="1099.9000000000001"/>
    <m/>
    <s v="31/10/2028"/>
    <x v="1"/>
    <n v="1924.51"/>
    <b v="0"/>
    <x v="12"/>
    <x v="5"/>
    <s v="ATIVO"/>
    <s v="11011"/>
    <n v="18001"/>
    <x v="2"/>
    <n v="4269.1000000000004"/>
    <n v="1454.6"/>
  </r>
  <r>
    <s v="TCD6C21"/>
    <x v="5"/>
    <x v="2"/>
    <n v="2025"/>
    <x v="1"/>
    <x v="15"/>
    <x v="5"/>
    <s v="SIDINEI ROBERTO DE JESUS COELHO"/>
    <s v="TECNICO MULTSKILL FO"/>
    <s v="R$ 1.824,00"/>
    <n v="921.18000000000006"/>
    <n v="1121.4000000000001"/>
    <n v="680"/>
    <m/>
    <s v="04/11/2028"/>
    <x v="1"/>
    <n v="1924.51"/>
    <b v="0"/>
    <x v="10"/>
    <x v="5"/>
    <s v="ATIVO"/>
    <s v="14011"/>
    <n v="15001"/>
    <x v="6"/>
    <n v="2722.58"/>
    <n v="900.7"/>
  </r>
  <r>
    <s v="TCD6C16"/>
    <x v="5"/>
    <x v="2"/>
    <n v="2025"/>
    <x v="1"/>
    <x v="4"/>
    <x v="3"/>
    <s v="HERMESON KENED TAVARES"/>
    <s v="INSTALADOR E REPARADOR DE FO"/>
    <s v="R$ 1.824,00"/>
    <n v="745.75"/>
    <n v="780"/>
    <n v="380"/>
    <m/>
    <s v="25/09/2028"/>
    <x v="1"/>
    <n v="1926.61"/>
    <b v="0"/>
    <x v="2"/>
    <x v="5"/>
    <s v="ATIVO"/>
    <s v="11011"/>
    <n v="22020"/>
    <x v="2"/>
    <n v="1905.75"/>
    <n v="580"/>
  </r>
  <r>
    <s v="TCD6C10"/>
    <x v="5"/>
    <x v="2"/>
    <n v="2025"/>
    <x v="1"/>
    <x v="15"/>
    <x v="5"/>
    <s v="NELSON PIQUET SILVA FELIX"/>
    <s v="SUPERVISOR DE OPERACAO"/>
    <s v="R$ 1.824,00"/>
    <n v="970"/>
    <n v="1370"/>
    <n v="200"/>
    <m/>
    <s v="31/10/2028"/>
    <x v="1"/>
    <n v="1924.51"/>
    <b v="0"/>
    <x v="12"/>
    <x v="5"/>
    <s v="ATIVO"/>
    <s v="14015"/>
    <n v="15001"/>
    <x v="6"/>
    <n v="2540"/>
    <n v="785"/>
  </r>
  <r>
    <s v="TCD6C13"/>
    <x v="5"/>
    <x v="2"/>
    <n v="2025"/>
    <x v="1"/>
    <x v="4"/>
    <x v="3"/>
    <s v="MARCOS ANTONIO FERNANDES DE SOUZA"/>
    <s v="INSTALADOR E REPARADOR DE FO"/>
    <s v="R$ 1.824,00"/>
    <n v="1415.54"/>
    <n v="1090"/>
    <n v="540"/>
    <m/>
    <s v="16/09/2028"/>
    <x v="1"/>
    <n v="1926.61"/>
    <b v="0"/>
    <x v="2"/>
    <x v="5"/>
    <s v="ATIVO"/>
    <s v="11011"/>
    <n v="22020"/>
    <x v="2"/>
    <n v="3045.54"/>
    <n v="815"/>
  </r>
  <r>
    <s v="TCD6C12"/>
    <x v="5"/>
    <x v="2"/>
    <n v="2025"/>
    <x v="1"/>
    <x v="2"/>
    <x v="1"/>
    <s v="NATANAEL DE ALMEIDA GAMA"/>
    <s v="TECNICO MULTSKILL METALICO/FI"/>
    <s v="R$ 1.824,00"/>
    <n v="1045.98"/>
    <n v="780"/>
    <n v="410"/>
    <m/>
    <s v="18/09/2028"/>
    <x v="1"/>
    <n v="1926.61"/>
    <b v="0"/>
    <x v="2"/>
    <x v="5"/>
    <s v="ATIVO"/>
    <s v="11011"/>
    <n v="35001"/>
    <x v="2"/>
    <n v="2235.98"/>
    <n v="595"/>
  </r>
  <r>
    <s v="TCD6C22"/>
    <x v="5"/>
    <x v="2"/>
    <n v="2025"/>
    <x v="1"/>
    <x v="15"/>
    <x v="5"/>
    <s v="CLEITON COSTA DO NASCIMENTO"/>
    <s v="SUPERVISOR DE OPERACAO"/>
    <s v="R$ 1.824,00"/>
    <n v="600"/>
    <n v="1039.97"/>
    <n v="619.88000000000011"/>
    <m/>
    <s v="12/11/2028"/>
    <x v="1"/>
    <n v="1924.51"/>
    <b v="0"/>
    <x v="10"/>
    <x v="5"/>
    <s v="ATIVO"/>
    <s v="14015"/>
    <n v="15001"/>
    <x v="6"/>
    <n v="2259.8500000000004"/>
    <n v="829.92500000000007"/>
  </r>
  <r>
    <s v="TCD6C11"/>
    <x v="5"/>
    <x v="2"/>
    <n v="2025"/>
    <x v="1"/>
    <x v="15"/>
    <x v="5"/>
    <s v="MARCOS SILVA SOUZA"/>
    <s v="COORDENADOR DE CAMPO"/>
    <s v="R$ 1.824,00"/>
    <n v="500.94999999999993"/>
    <n v="774.7"/>
    <n v="404.46"/>
    <m/>
    <s v="28/11/2028"/>
    <x v="1"/>
    <n v="1924.51"/>
    <b v="0"/>
    <x v="10"/>
    <x v="5"/>
    <s v="ATIVO"/>
    <s v="14015"/>
    <n v="15001"/>
    <x v="6"/>
    <n v="1680.1100000000001"/>
    <n v="589.58000000000004"/>
  </r>
  <r>
    <s v="TCD3E71"/>
    <x v="5"/>
    <x v="2"/>
    <n v="2025"/>
    <x v="1"/>
    <x v="15"/>
    <x v="5"/>
    <s v="JOAO VITOR BARRETO ALMEIDA"/>
    <s v="TECNICO MULTSKILL FO"/>
    <s v="R$ 1.824,00"/>
    <n v="1470"/>
    <n v="1916.8300000000002"/>
    <n v="638.68999999999994"/>
    <m/>
    <s v="31/10/2028"/>
    <x v="1"/>
    <n v="1924.51"/>
    <b v="0"/>
    <x v="12"/>
    <x v="5"/>
    <s v="ATIVO"/>
    <s v="14011"/>
    <n v="15001"/>
    <x v="6"/>
    <n v="4025.52"/>
    <n v="1277.76"/>
  </r>
  <r>
    <s v="TCD3E76"/>
    <x v="5"/>
    <x v="2"/>
    <n v="2025"/>
    <x v="1"/>
    <x v="15"/>
    <x v="5"/>
    <s v="LUCIANO SANTOS DO NASCIMENTO"/>
    <s v="TECNICO MULTSKILL FO"/>
    <s v="R$ 1.824,00"/>
    <n v="1159.93"/>
    <n v="1229.95"/>
    <n v="619.93000000000006"/>
    <m/>
    <s v="18/09/2028"/>
    <x v="1"/>
    <n v="1926.61"/>
    <b v="0"/>
    <x v="2"/>
    <x v="5"/>
    <s v="ATIVO"/>
    <s v="14011"/>
    <n v="15001"/>
    <x v="6"/>
    <n v="3009.8100000000004"/>
    <n v="924.94"/>
  </r>
  <r>
    <s v="TCD4E52"/>
    <x v="5"/>
    <x v="2"/>
    <n v="2025"/>
    <x v="1"/>
    <x v="15"/>
    <x v="5"/>
    <s v="JEORBSON NERES CRUZ"/>
    <s v="TECNICO MULTSKILL FO"/>
    <s v="R$ 1.824,00"/>
    <n v="700"/>
    <n v="1229.99"/>
    <n v="560"/>
    <m/>
    <s v="18/09/2028"/>
    <x v="1"/>
    <n v="1926.61"/>
    <b v="0"/>
    <x v="2"/>
    <x v="5"/>
    <s v="ATIVO"/>
    <s v="14011"/>
    <n v="15001"/>
    <x v="6"/>
    <n v="2489.9899999999998"/>
    <n v="894.995"/>
  </r>
  <r>
    <s v="TCD4E00"/>
    <x v="5"/>
    <x v="2"/>
    <n v="2025"/>
    <x v="1"/>
    <x v="6"/>
    <x v="3"/>
    <s v="PEDRO HUGO OLIVEIRA SANTANA NINCK"/>
    <s v="INSTALADOR E REPARADOR DE FO"/>
    <s v="R$ 1.824,00"/>
    <n v="1230"/>
    <n v="1230"/>
    <n v="400"/>
    <m/>
    <s v="25/09/2028"/>
    <x v="1"/>
    <n v="1926.61"/>
    <b v="0"/>
    <x v="2"/>
    <x v="5"/>
    <s v="ATIVO"/>
    <s v="11011"/>
    <n v="19019"/>
    <x v="2"/>
    <n v="2860"/>
    <n v="815"/>
  </r>
  <r>
    <s v="TCD4E35"/>
    <x v="5"/>
    <x v="2"/>
    <n v="2025"/>
    <x v="1"/>
    <x v="12"/>
    <x v="1"/>
    <s v="BRUNO WILLIAM OLIVEIRA SANTOS"/>
    <s v="INSTALADOR E REPARADOR DE FO"/>
    <s v="R$ 1.824,00"/>
    <n v="827.81999999999994"/>
    <n v="1140.31"/>
    <n v="343.78"/>
    <m/>
    <s v="16/09/2028"/>
    <x v="1"/>
    <n v="1926.61"/>
    <b v="0"/>
    <x v="2"/>
    <x v="5"/>
    <s v="ATIVO"/>
    <s v="11011"/>
    <n v="18001"/>
    <x v="2"/>
    <n v="2311.91"/>
    <n v="742.04499999999996"/>
  </r>
  <r>
    <s v="TCD4E50"/>
    <x v="5"/>
    <x v="2"/>
    <n v="2025"/>
    <x v="1"/>
    <x v="12"/>
    <x v="1"/>
    <s v="GABRIEL SERAFIM OLIVEIRA"/>
    <s v="INSTALADOR E REPARADOR DE FO"/>
    <s v="R$ 1.824,00"/>
    <n v="896.59"/>
    <n v="1361.9099999999999"/>
    <n v="600"/>
    <m/>
    <s v="18/09/2028"/>
    <x v="1"/>
    <n v="1926.61"/>
    <b v="0"/>
    <x v="2"/>
    <x v="5"/>
    <s v="ATIVO"/>
    <s v="11011"/>
    <n v="18001"/>
    <x v="2"/>
    <n v="2858.5"/>
    <n v="980.95499999999993"/>
  </r>
  <r>
    <s v="TCD4E41"/>
    <x v="5"/>
    <x v="2"/>
    <n v="2025"/>
    <x v="1"/>
    <x v="15"/>
    <x v="5"/>
    <s v="FRANCISCO CARLOS SANTOS LIMA"/>
    <s v="TECNICO MULTSKILL FO"/>
    <s v="R$ 1.824,00"/>
    <n v="1027.98"/>
    <n v="1229.0499999999997"/>
    <n v="603.71"/>
    <m/>
    <s v="18/11/2028"/>
    <x v="1"/>
    <n v="1824"/>
    <b v="0"/>
    <x v="10"/>
    <x v="5"/>
    <s v="ATIVO"/>
    <s v="14011"/>
    <n v="15001"/>
    <x v="6"/>
    <n v="2860.74"/>
    <n v="916.37999999999988"/>
  </r>
  <r>
    <s v="TCD3E77"/>
    <x v="5"/>
    <x v="2"/>
    <n v="2025"/>
    <x v="1"/>
    <x v="12"/>
    <x v="1"/>
    <s v="JURANDIR DO NASCIMENTO JUNIOR"/>
    <s v="INSTALADOR E REPARADOR DE FO"/>
    <s v="R$ 1.824,00"/>
    <n v="1340.14"/>
    <n v="1492.97"/>
    <n v="759.28"/>
    <m/>
    <s v="06/11/2028"/>
    <x v="1"/>
    <n v="1924.51"/>
    <b v="0"/>
    <x v="10"/>
    <x v="5"/>
    <s v="ATIVO"/>
    <s v="11011"/>
    <n v="18001"/>
    <x v="2"/>
    <n v="3592.3900000000003"/>
    <n v="1126.125"/>
  </r>
  <r>
    <s v="TCD4E26"/>
    <x v="5"/>
    <x v="2"/>
    <n v="2025"/>
    <x v="1"/>
    <x v="15"/>
    <x v="5"/>
    <s v="JOILSON DA CRUZ SANTANA"/>
    <s v="TECNICO DE FIBRA OPTICA I"/>
    <s v="R$ 1.824,00"/>
    <n v="1077.19"/>
    <n v="407.51"/>
    <n v="565.41"/>
    <m/>
    <s v="11/11/2028"/>
    <x v="1"/>
    <n v="1924.51"/>
    <b v="0"/>
    <x v="10"/>
    <x v="5"/>
    <s v="ATIVO"/>
    <s v="14021"/>
    <n v="15001"/>
    <x v="6"/>
    <n v="2050.11"/>
    <n v="486.46"/>
  </r>
  <r>
    <s v="TCD4E29"/>
    <x v="5"/>
    <x v="2"/>
    <n v="2025"/>
    <x v="1"/>
    <x v="15"/>
    <x v="5"/>
    <s v="JONATHAS FERREIRA DA SILVA"/>
    <s v="TECNICO MULTSKILL FO"/>
    <s v="R$ 1.824,00"/>
    <n v="1159.98"/>
    <n v="1289.68"/>
    <n v="619.99"/>
    <m/>
    <s v="11/11/2028"/>
    <x v="1"/>
    <n v="1924.51"/>
    <b v="0"/>
    <x v="10"/>
    <x v="5"/>
    <s v="ATIVO"/>
    <s v="14011"/>
    <n v="15001"/>
    <x v="6"/>
    <n v="3069.6499999999996"/>
    <n v="954.83500000000004"/>
  </r>
  <r>
    <s v="TCD4E63"/>
    <x v="5"/>
    <x v="2"/>
    <n v="2025"/>
    <x v="1"/>
    <x v="6"/>
    <x v="3"/>
    <s v="HELIO FERREIRA SAMPAIO"/>
    <s v="INSTALADOR E REPARADOR DE FO"/>
    <s v="R$ 1.824,00"/>
    <n v="640"/>
    <n v="1420"/>
    <n v="680"/>
    <m/>
    <s v="16/09/2028"/>
    <x v="1"/>
    <n v="1926.61"/>
    <b v="0"/>
    <x v="2"/>
    <x v="5"/>
    <s v="ATIVO"/>
    <s v="11011"/>
    <n v="19019"/>
    <x v="2"/>
    <n v="2740"/>
    <n v="1050"/>
  </r>
  <r>
    <s v="TCD4E15"/>
    <x v="5"/>
    <x v="2"/>
    <n v="2025"/>
    <x v="1"/>
    <x v="4"/>
    <x v="3"/>
    <s v="LUCAS ALVES DE FREITAS"/>
    <s v="INSTALADOR E REPARADOR DE FO"/>
    <s v="R$ 1.824,00"/>
    <n v="1168.6599999999999"/>
    <n v="834.73"/>
    <n v="577.38"/>
    <m/>
    <s v="09/10/2028"/>
    <x v="1"/>
    <n v="1924.51"/>
    <b v="0"/>
    <x v="12"/>
    <x v="5"/>
    <s v="ATIVO"/>
    <s v="11011"/>
    <n v="22076"/>
    <x v="2"/>
    <n v="2580.77"/>
    <n v="706.05500000000006"/>
  </r>
  <r>
    <s v="TCD4D99"/>
    <x v="5"/>
    <x v="2"/>
    <n v="2025"/>
    <x v="1"/>
    <x v="2"/>
    <x v="1"/>
    <s v="CARLOS EDUARDO TOBIAS DE SOUZA"/>
    <s v="TECNICO MULTSKILL METALICO/FI"/>
    <s v="R$ 1.824,00"/>
    <n v="881.71"/>
    <n v="1005"/>
    <n v="330"/>
    <m/>
    <s v="06/11/2028"/>
    <x v="1"/>
    <n v="1924.51"/>
    <b v="0"/>
    <x v="10"/>
    <x v="5"/>
    <s v="ATIVO"/>
    <s v="14011"/>
    <n v="35001"/>
    <x v="6"/>
    <n v="2216.71"/>
    <n v="667.5"/>
  </r>
  <r>
    <s v="TCD3E93"/>
    <x v="5"/>
    <x v="2"/>
    <n v="2025"/>
    <x v="1"/>
    <x v="12"/>
    <x v="1"/>
    <s v="KAYQUE PALMEIRA SOUSA"/>
    <s v="INSTALADOR E REPARADOR DE FO"/>
    <s v="R$ 1.824,00"/>
    <n v="948.61000000000013"/>
    <n v="1051.21"/>
    <n v="300"/>
    <m/>
    <s v="12/11/2028"/>
    <x v="1"/>
    <n v="1924.51"/>
    <b v="0"/>
    <x v="10"/>
    <x v="5"/>
    <s v="ATIVO"/>
    <s v="11011"/>
    <n v="18001"/>
    <x v="2"/>
    <n v="2299.8200000000002"/>
    <n v="675.60500000000002"/>
  </r>
  <r>
    <s v="TCD3E92"/>
    <x v="5"/>
    <x v="2"/>
    <n v="2025"/>
    <x v="1"/>
    <x v="4"/>
    <x v="3"/>
    <s v="REGINALDO DOS SANTOS"/>
    <s v="TECNICO DE FIBRA OPTICA III"/>
    <s v="R$ 1.824,00"/>
    <n v="1546.67"/>
    <n v="1603.9099999999999"/>
    <n v="681"/>
    <m/>
    <s v="10/10/2028"/>
    <x v="1"/>
    <n v="1924.51"/>
    <b v="0"/>
    <x v="12"/>
    <x v="5"/>
    <s v="ATIVO"/>
    <s v="11021"/>
    <n v="22020"/>
    <x v="2"/>
    <n v="3831.58"/>
    <n v="1142.4549999999999"/>
  </r>
  <r>
    <s v="TCD4E36"/>
    <x v="5"/>
    <x v="2"/>
    <n v="2025"/>
    <x v="1"/>
    <x v="2"/>
    <x v="1"/>
    <s v="MARCELO FRANCISCO DE OLIVEIRA FILHO"/>
    <s v="TECNICO MULTSKILL METALICO/FI"/>
    <s v="R$ 1.824,00"/>
    <n v="744.33"/>
    <n v="655.02"/>
    <n v="330"/>
    <m/>
    <s v="12/11/2028"/>
    <x v="1"/>
    <n v="1924.51"/>
    <b v="0"/>
    <x v="10"/>
    <x v="5"/>
    <s v="ATIVO"/>
    <s v="11011"/>
    <n v="35001"/>
    <x v="2"/>
    <n v="1729.35"/>
    <n v="492.51"/>
  </r>
  <r>
    <s v="TCD4E46"/>
    <x v="5"/>
    <x v="2"/>
    <n v="2025"/>
    <x v="1"/>
    <x v="12"/>
    <x v="1"/>
    <s v="JOAO MATEUS BATISTA GOMES MOREIRA"/>
    <s v="INSTALADOR E REPARADOR DE FO"/>
    <s v="R$ 1.824,00"/>
    <n v="1269.96"/>
    <n v="1261.5900000000001"/>
    <n v="833"/>
    <m/>
    <s v="17/09/2028"/>
    <x v="1"/>
    <n v="1926.61"/>
    <b v="0"/>
    <x v="2"/>
    <x v="5"/>
    <s v="ATIVO"/>
    <s v="11011"/>
    <n v="18001"/>
    <x v="2"/>
    <n v="3364.55"/>
    <n v="1047.2950000000001"/>
  </r>
  <r>
    <s v="TCD4E03"/>
    <x v="5"/>
    <x v="2"/>
    <n v="2025"/>
    <x v="1"/>
    <x v="4"/>
    <x v="3"/>
    <s v="ODAIR GONCALVES DA SILVA"/>
    <s v="INSTALADOR E REPARADOR DE FO"/>
    <s v="R$ 1.824,00"/>
    <n v="1220"/>
    <n v="1590"/>
    <n v="500"/>
    <m/>
    <s v="10/10/2028"/>
    <x v="1"/>
    <n v="1924.51"/>
    <b v="0"/>
    <x v="12"/>
    <x v="5"/>
    <s v="ATIVO"/>
    <s v="11011"/>
    <n v="22020"/>
    <x v="2"/>
    <n v="3310"/>
    <n v="1045"/>
  </r>
  <r>
    <s v="TCD4E39"/>
    <x v="5"/>
    <x v="2"/>
    <n v="2025"/>
    <x v="1"/>
    <x v="15"/>
    <x v="5"/>
    <s v="ITALO BRUNO COSTA SANTANA"/>
    <s v="TECNICO MULTSKILL FO"/>
    <s v="R$ 1.824,00"/>
    <n v="1009.74"/>
    <n v="1130"/>
    <n v="680"/>
    <m/>
    <s v="24/09/2028"/>
    <x v="1"/>
    <n v="1926.61"/>
    <b v="0"/>
    <x v="2"/>
    <x v="5"/>
    <s v="ATIVO"/>
    <s v="14011"/>
    <n v="15001"/>
    <x v="6"/>
    <n v="2819.74"/>
    <n v="905"/>
  </r>
  <r>
    <s v="TCD0H17"/>
    <x v="5"/>
    <x v="2"/>
    <n v="2025"/>
    <x v="1"/>
    <x v="15"/>
    <x v="5"/>
    <s v="REGINALDO ARAUJO DOS SANTOS"/>
    <s v="TECNICO MULTSKILL FO"/>
    <s v="R$ 1.824,00"/>
    <n v="574.51"/>
    <n v="1409.96"/>
    <n v="899.64"/>
    <m/>
    <s v="14/04/2029"/>
    <x v="1"/>
    <n v="1824"/>
    <b v="0"/>
    <x v="7"/>
    <x v="4"/>
    <s v="ATIVO"/>
    <s v="19011"/>
    <n v="15001"/>
    <x v="7"/>
    <n v="2884.11"/>
    <n v="1154.8"/>
  </r>
  <r>
    <s v="TCD0F36"/>
    <x v="5"/>
    <x v="2"/>
    <n v="2025"/>
    <x v="1"/>
    <x v="9"/>
    <x v="1"/>
    <s v="CLEBER DOS SANTOS ROSA JUNIOR"/>
    <s v="TECNICO DE FIBRA OPTICA I"/>
    <s v="R$ 1.823,00"/>
    <n v="1186.0700000000002"/>
    <n v="1177.55"/>
    <n v="591.51"/>
    <m/>
    <s v="05/12/2028"/>
    <x v="1"/>
    <n v="1938.47"/>
    <b v="0"/>
    <x v="11"/>
    <x v="5"/>
    <s v="ATIVO"/>
    <s v="11011"/>
    <n v="23845"/>
    <x v="2"/>
    <n v="2955.13"/>
    <n v="884.53"/>
  </r>
  <r>
    <s v="TCI3D69"/>
    <x v="5"/>
    <x v="2"/>
    <n v="2025"/>
    <x v="1"/>
    <x v="12"/>
    <x v="1"/>
    <s v="JONATHAN SIQUEIRA FERNANDES"/>
    <s v="INSTALADOR E REPARADOR DE FO"/>
    <s v="R$ 1.824,00"/>
    <n v="1048.8800000000001"/>
    <n v="1514.85"/>
    <n v="610.02"/>
    <m/>
    <s v="25/09/2028"/>
    <x v="1"/>
    <n v="1926.61"/>
    <b v="0"/>
    <x v="2"/>
    <x v="5"/>
    <s v="ATIVO"/>
    <s v="11011"/>
    <n v="18001"/>
    <x v="2"/>
    <n v="3173.75"/>
    <n v="1062.4349999999999"/>
  </r>
  <r>
    <s v="TCD6D95"/>
    <x v="5"/>
    <x v="2"/>
    <n v="2025"/>
    <x v="1"/>
    <x v="6"/>
    <x v="3"/>
    <s v="ROGERIO CRUVINEL DE SOUSA"/>
    <s v="INSTALADOR E REPARADOR DE FO"/>
    <s v="R$ 1.824,00"/>
    <n v="940"/>
    <n v="1030"/>
    <n v="740"/>
    <m/>
    <s v="25/09/2028"/>
    <x v="1"/>
    <n v="1926.61"/>
    <b v="0"/>
    <x v="2"/>
    <x v="5"/>
    <s v="ATIVO"/>
    <s v="11011"/>
    <n v="19194"/>
    <x v="2"/>
    <n v="2710"/>
    <n v="885"/>
  </r>
  <r>
    <s v="TCI3D79"/>
    <x v="5"/>
    <x v="2"/>
    <n v="2025"/>
    <x v="1"/>
    <x v="6"/>
    <x v="3"/>
    <s v="JEFFERSON DOS SANTOS MENEZES DA SILVA"/>
    <s v="INSTALADOR E REPARADOR DE FO"/>
    <s v="R$ 1.824,00"/>
    <n v="1040"/>
    <n v="950"/>
    <n v="600"/>
    <m/>
    <s v="24/09/2028"/>
    <x v="1"/>
    <n v="1926.61"/>
    <b v="0"/>
    <x v="2"/>
    <x v="5"/>
    <s v="ATIVO"/>
    <s v="11011"/>
    <n v="19194"/>
    <x v="2"/>
    <n v="2590"/>
    <n v="775"/>
  </r>
  <r>
    <s v="TCD7A80"/>
    <x v="5"/>
    <x v="2"/>
    <n v="2025"/>
    <x v="1"/>
    <x v="2"/>
    <x v="1"/>
    <s v="PAULO HENRIQUE BARROS LIMA"/>
    <s v="TECNICO MULTSKILL METALICO/FI"/>
    <s v="R$ 1.824,00"/>
    <n v="1530.58"/>
    <n v="1682.2"/>
    <n v="777.56000000000006"/>
    <m/>
    <s v="24/09/2028"/>
    <x v="1"/>
    <n v="1926.61"/>
    <b v="0"/>
    <x v="2"/>
    <x v="5"/>
    <s v="ATIVO"/>
    <s v="14011"/>
    <n v="35001"/>
    <x v="6"/>
    <n v="3990.3399999999997"/>
    <n v="1229.8800000000001"/>
  </r>
  <r>
    <s v="TCD6E36"/>
    <x v="5"/>
    <x v="2"/>
    <n v="2025"/>
    <x v="1"/>
    <x v="2"/>
    <x v="1"/>
    <s v="GABRIEL FIDELIS CARDOSO DE SOUZA"/>
    <s v="TECNICO MULTSKILL METALICO/FI"/>
    <s v="R$ 1.824,00"/>
    <n v="1624.27"/>
    <n v="1294.02"/>
    <n v="869.91000000000008"/>
    <m/>
    <s v="25/09/2028"/>
    <x v="1"/>
    <n v="1926.61"/>
    <b v="0"/>
    <x v="2"/>
    <x v="5"/>
    <s v="ATIVO"/>
    <s v="11011"/>
    <n v="35001"/>
    <x v="2"/>
    <n v="3788.2"/>
    <n v="1081.9650000000001"/>
  </r>
  <r>
    <s v="TCD6E47"/>
    <x v="5"/>
    <x v="2"/>
    <n v="2025"/>
    <x v="1"/>
    <x v="6"/>
    <x v="3"/>
    <s v="DARLIVAN DE JESUS SILVA"/>
    <s v="INSTALADOR E REPARADOR DE FO"/>
    <s v="R$ 1.824,00"/>
    <n v="465.65999999999997"/>
    <n v="1030"/>
    <n v="420"/>
    <m/>
    <s v="24/09/2028"/>
    <x v="1"/>
    <n v="1926.61"/>
    <b v="0"/>
    <x v="2"/>
    <x v="5"/>
    <s v="ATIVO"/>
    <s v="11011"/>
    <n v="19194"/>
    <x v="2"/>
    <n v="1915.6599999999999"/>
    <n v="725"/>
  </r>
  <r>
    <s v="TCD6E46"/>
    <x v="5"/>
    <x v="2"/>
    <n v="2025"/>
    <x v="1"/>
    <x v="2"/>
    <x v="1"/>
    <s v="MARCIO DA FONSECA GALINDO"/>
    <s v="TECNICO MULTSKILL METALICO/FI"/>
    <s v="R$ 1.824,00"/>
    <n v="1698"/>
    <n v="983.77"/>
    <n v="346.8"/>
    <m/>
    <s v="24/09/2028"/>
    <x v="1"/>
    <n v="1926.61"/>
    <b v="0"/>
    <x v="2"/>
    <x v="5"/>
    <s v="ATIVO"/>
    <s v="11011"/>
    <n v="35001"/>
    <x v="2"/>
    <n v="3028.57"/>
    <n v="665.28499999999997"/>
  </r>
  <r>
    <s v="TCI3D84"/>
    <x v="5"/>
    <x v="2"/>
    <n v="2025"/>
    <x v="1"/>
    <x v="12"/>
    <x v="1"/>
    <s v="EDWAN LOPES QUARESMA"/>
    <s v="SUPERVISOR DE OPERACAO"/>
    <s v="R$ 1.824,00"/>
    <n v="1081.22"/>
    <n v="1064.83"/>
    <n v="345.78999999999996"/>
    <m/>
    <s v="24/09/2028"/>
    <x v="1"/>
    <n v="1926.61"/>
    <b v="0"/>
    <x v="2"/>
    <x v="5"/>
    <s v="ATIVO"/>
    <s v="11015"/>
    <n v="18001"/>
    <x v="2"/>
    <n v="2491.84"/>
    <n v="705.31"/>
  </r>
  <r>
    <s v="TCD6C17"/>
    <x v="5"/>
    <x v="2"/>
    <n v="2025"/>
    <x v="1"/>
    <x v="2"/>
    <x v="1"/>
    <s v="CARLOS ROBERTO DE AGUIAR"/>
    <s v="TECNICO MULTSKILL METALICO/FI"/>
    <s v="R$ 1.824,00"/>
    <n v="1112.51"/>
    <n v="1354.96"/>
    <n v="620.83000000000004"/>
    <m/>
    <s v="24/09/2028"/>
    <x v="1"/>
    <n v="1926.61"/>
    <b v="0"/>
    <x v="2"/>
    <x v="5"/>
    <s v="ATIVO"/>
    <s v="14011"/>
    <n v="35001"/>
    <x v="6"/>
    <n v="3088.3"/>
    <n v="987.89499999999998"/>
  </r>
  <r>
    <s v="TCD7A83"/>
    <x v="5"/>
    <x v="2"/>
    <n v="2025"/>
    <x v="1"/>
    <x v="2"/>
    <x v="1"/>
    <s v="LEONARDO DE FREITAS ROMAO"/>
    <s v="TECNICO MULTSKILL METALICO/FI"/>
    <s v="R$ 1.823,00"/>
    <n v="1320.1499999999999"/>
    <n v="1396.95"/>
    <n v="559.95000000000005"/>
    <m/>
    <s v="22/10/2028"/>
    <x v="1"/>
    <n v="1925.56"/>
    <b v="0"/>
    <x v="12"/>
    <x v="5"/>
    <s v="ATIVO"/>
    <s v="11011"/>
    <n v="35001"/>
    <x v="2"/>
    <n v="3277.05"/>
    <n v="978.45"/>
  </r>
  <r>
    <s v="SYX0B14"/>
    <x v="4"/>
    <x v="0"/>
    <n v="2025"/>
    <x v="1"/>
    <x v="1"/>
    <x v="0"/>
    <s v="SIDINEI NIUMAR WALACHESKI"/>
    <s v="ESPECIALISTA OPERACIONAL DE PI II"/>
    <s v="R$ 2.400,00"/>
    <n v="1752.21"/>
    <n v="1336.0300000000002"/>
    <n v="2267.8100000000004"/>
    <m/>
    <s v="24/10/2028"/>
    <x v="1"/>
    <n v="2561.7199999999998"/>
    <b v="0"/>
    <x v="12"/>
    <x v="5"/>
    <s v="ATIVO"/>
    <s v="12081"/>
    <n v="26001"/>
    <x v="1"/>
    <n v="5356.0500000000011"/>
    <n v="1801.9200000000003"/>
  </r>
  <r>
    <s v="SYW4I76"/>
    <x v="4"/>
    <x v="0"/>
    <n v="2024"/>
    <x v="1"/>
    <x v="1"/>
    <x v="0"/>
    <s v="RENAN JULIANO RIBEIRO"/>
    <s v="TECNICO DE MANUTENCAO FO I"/>
    <s v="R$ 2.400,00"/>
    <n v="1662.02"/>
    <n v="1894.31"/>
    <n v="1292.53"/>
    <m/>
    <s v="02/10/2028"/>
    <x v="1"/>
    <n v="2561.7199999999998"/>
    <b v="0"/>
    <x v="12"/>
    <x v="5"/>
    <s v="ATIVO"/>
    <s v="17071"/>
    <n v="26002"/>
    <x v="5"/>
    <n v="4848.8599999999997"/>
    <n v="1593.42"/>
  </r>
  <r>
    <s v="TLV9H73"/>
    <x v="56"/>
    <x v="4"/>
    <n v="2024"/>
    <x v="6"/>
    <x v="2"/>
    <x v="1"/>
    <s v="FABIO VIEIRA SANTANA"/>
    <s v="COORDENADOR DE OPERACAO I"/>
    <s v="R$ 3.937,12"/>
    <n v="1145.19"/>
    <n v="1856.75"/>
    <n v="1037.02"/>
    <m/>
    <s v="03/09/2028"/>
    <x v="1"/>
    <n v="3745"/>
    <b v="0"/>
    <x v="2"/>
    <x v="5"/>
    <s v="ATIVO"/>
    <s v="11025"/>
    <n v="35001"/>
    <x v="2"/>
    <n v="4038.96"/>
    <n v="1446.885"/>
  </r>
  <r>
    <s v="TLS4D64"/>
    <x v="56"/>
    <x v="4"/>
    <n v="2024"/>
    <x v="6"/>
    <x v="2"/>
    <x v="1"/>
    <s v="OSVALDO RIBELLA DA SILVA VASQUES"/>
    <s v="GERENTE OPERACAO JR"/>
    <s v="R$ 3.937,12"/>
    <n v="1074.4000000000001"/>
    <n v="1251.2"/>
    <n v="571.41"/>
    <m/>
    <s v="03/09/2028"/>
    <x v="1"/>
    <n v="3745"/>
    <b v="0"/>
    <x v="2"/>
    <x v="5"/>
    <s v="ATIVO"/>
    <s v="99528"/>
    <n v="35001"/>
    <x v="3"/>
    <n v="2897.01"/>
    <n v="911.30500000000006"/>
  </r>
  <r>
    <s v="TMG3C52"/>
    <x v="56"/>
    <x v="4"/>
    <n v="2024"/>
    <x v="6"/>
    <x v="2"/>
    <x v="1"/>
    <s v="JHONATHAN DE OLIVEIRA CHAGAS"/>
    <s v="GERENTE"/>
    <s v="R$ 3.937,12"/>
    <n v="1900.8899999999999"/>
    <n v="2682.24"/>
    <n v="1118.0900000000001"/>
    <m/>
    <s v="03/09/2028"/>
    <x v="1"/>
    <n v="3745"/>
    <b v="0"/>
    <x v="2"/>
    <x v="5"/>
    <s v="ATIVO"/>
    <s v="99538"/>
    <n v="35001"/>
    <x v="3"/>
    <n v="5701.2199999999993"/>
    <n v="1900.165"/>
  </r>
  <r>
    <s v="TJI4D11"/>
    <x v="56"/>
    <x v="4"/>
    <n v="2024"/>
    <x v="6"/>
    <x v="2"/>
    <x v="1"/>
    <s v="HAROLDO BARBOSA MOTA"/>
    <s v="COORDENADOR DE TI"/>
    <s v="R$ 3.937,12"/>
    <n v="378.7"/>
    <n v="545.47"/>
    <n v="550.41000000000008"/>
    <m/>
    <s v="03/09/2028"/>
    <x v="1"/>
    <n v="3745"/>
    <b v="0"/>
    <x v="2"/>
    <x v="5"/>
    <s v="ATIVO"/>
    <s v="99588"/>
    <n v="35001"/>
    <x v="3"/>
    <n v="1474.5800000000002"/>
    <n v="547.94000000000005"/>
  </r>
  <r>
    <s v="TJA9A46"/>
    <x v="56"/>
    <x v="4"/>
    <n v="2024"/>
    <x v="6"/>
    <x v="2"/>
    <x v="1"/>
    <s v="ROGERIO PEREIRA DOS SANTOS COSTA"/>
    <s v="COORDENADOR DE OPERACAO I"/>
    <s v="R$ 3.937,12"/>
    <n v="253.37"/>
    <n v="1330.19"/>
    <n v="693.91"/>
    <m/>
    <s v="03/09/2028"/>
    <x v="1"/>
    <n v="3745"/>
    <b v="0"/>
    <x v="2"/>
    <x v="5"/>
    <s v="ATIVO"/>
    <s v="11025"/>
    <n v="35001"/>
    <x v="2"/>
    <n v="2277.4699999999998"/>
    <n v="1012.05"/>
  </r>
  <r>
    <s v="TKL3G47"/>
    <x v="56"/>
    <x v="4"/>
    <n v="2024"/>
    <x v="6"/>
    <x v="2"/>
    <x v="1"/>
    <s v="FABIO LASCOSCH COSTA 21381013805"/>
    <s v="GERENTE DE OPERACAO"/>
    <s v="R$ 3.937,12"/>
    <n v="1198.49"/>
    <n v="1389.3"/>
    <n v="231.43"/>
    <m/>
    <s v="03/09/2028"/>
    <x v="1"/>
    <n v="3745"/>
    <b v="0"/>
    <x v="2"/>
    <x v="5"/>
    <s v="ATIVO"/>
    <s v="11031"/>
    <n v="35001"/>
    <x v="2"/>
    <n v="2819.22"/>
    <n v="810.36500000000001"/>
  </r>
  <r>
    <s v="TLW8I59"/>
    <x v="57"/>
    <x v="4"/>
    <n v="2025"/>
    <x v="6"/>
    <x v="2"/>
    <x v="1"/>
    <s v="FABIO TADEU SOLA"/>
    <s v="DIRETOR"/>
    <s v="R$ 5.224,96"/>
    <n v="604.79"/>
    <n v="691.3900000000001"/>
    <n v="333.4"/>
    <m/>
    <s v="03/09/2028"/>
    <x v="1"/>
    <n v="4970"/>
    <b v="0"/>
    <x v="2"/>
    <x v="5"/>
    <s v="ATIVO"/>
    <s v="99518"/>
    <n v="35001"/>
    <x v="3"/>
    <n v="1629.58"/>
    <n v="512.39499999999998"/>
  </r>
  <r>
    <s v="TLC6H25"/>
    <x v="56"/>
    <x v="4"/>
    <n v="2024"/>
    <x v="6"/>
    <x v="2"/>
    <x v="1"/>
    <s v="FROTAS DE VEÍCULOS SAO PAULO"/>
    <s v="PARCEIRO"/>
    <s v="R$ 3.937,12"/>
    <n v="1090.1600000000001"/>
    <n v="1426.59"/>
    <n v="553.42999999999995"/>
    <m/>
    <s v="03/09/2028"/>
    <x v="1"/>
    <n v="3745"/>
    <b v="0"/>
    <x v="2"/>
    <x v="5"/>
    <s v="PATIO"/>
    <s v="99628"/>
    <n v="35001"/>
    <x v="3"/>
    <n v="3070.18"/>
    <n v="990.01"/>
  </r>
  <r>
    <s v="QTR3268"/>
    <x v="29"/>
    <x v="2"/>
    <n v="2020"/>
    <x v="2"/>
    <x v="6"/>
    <x v="3"/>
    <s v="VICENTE FERREIRA DO NASCIMENTO NETO"/>
    <s v="TECNICO DE FIBRA OPTICA I"/>
    <s v="R$ 1.553,56"/>
    <n v="814"/>
    <n v="1333"/>
    <n v="629"/>
    <m/>
    <s v="01/01/2030"/>
    <x v="1"/>
    <n v="1553.56"/>
    <b v="0"/>
    <x v="1"/>
    <x v="1"/>
    <s v="ATIVO"/>
    <s v="11031"/>
    <n v="19019"/>
    <x v="2"/>
    <n v="2776"/>
    <n v="981"/>
  </r>
  <r>
    <s v="TCD1G22"/>
    <x v="5"/>
    <x v="2"/>
    <n v="2025"/>
    <x v="1"/>
    <x v="13"/>
    <x v="2"/>
    <s v="JORGE DA SILVA BALDEZ FILHO"/>
    <s v="COORDENADOR DE FTTX"/>
    <s v="R$ 1.823,00"/>
    <n v="805.79"/>
    <n v="948.5"/>
    <n v="506.61"/>
    <m/>
    <s v="10/09/2028"/>
    <x v="1"/>
    <n v="1929.6"/>
    <b v="0"/>
    <x v="2"/>
    <x v="5"/>
    <s v="ATIVO"/>
    <s v="11015"/>
    <n v="20001"/>
    <x v="2"/>
    <n v="2260.9"/>
    <n v="727.55500000000006"/>
  </r>
  <r>
    <s v="TCD0F29"/>
    <x v="5"/>
    <x v="2"/>
    <n v="2025"/>
    <x v="1"/>
    <x v="3"/>
    <x v="2"/>
    <s v="-"/>
    <s v="-"/>
    <s v="R$ 1.823,00"/>
    <n v="0"/>
    <n v="789.98"/>
    <n v="0"/>
    <m/>
    <s v="10/09/2028"/>
    <x v="1"/>
    <n v="1929.6"/>
    <b v="0"/>
    <x v="2"/>
    <x v="5"/>
    <s v="MANUTENÇÃO"/>
    <s v=""/>
    <n v="0"/>
    <x v="0"/>
    <n v="789.98"/>
    <n v="394.99"/>
  </r>
  <r>
    <s v="TCC7G67"/>
    <x v="5"/>
    <x v="2"/>
    <n v="2025"/>
    <x v="1"/>
    <x v="3"/>
    <x v="2"/>
    <s v="FABIO ALVES BARBOSA"/>
    <s v="INSTALADOR E REPARADOR DE FO"/>
    <s v="R$ 1.823,00"/>
    <n v="919.91000000000008"/>
    <n v="1099.97"/>
    <n v="409.99"/>
    <m/>
    <s v="10/09/2028"/>
    <x v="1"/>
    <n v="1929.6"/>
    <b v="0"/>
    <x v="2"/>
    <x v="5"/>
    <s v="ATIVO"/>
    <s v="11011"/>
    <n v="37133"/>
    <x v="2"/>
    <n v="2429.87"/>
    <n v="754.98"/>
  </r>
  <r>
    <s v="TCC7G45"/>
    <x v="5"/>
    <x v="2"/>
    <n v="2025"/>
    <x v="1"/>
    <x v="3"/>
    <x v="2"/>
    <s v="WARLISSON BRITO FERREIRA"/>
    <s v="INSTALADOR E REPARADOR DE FO"/>
    <s v="R$ 1.823,00"/>
    <n v="1130"/>
    <n v="899.98"/>
    <n v="446.23"/>
    <m/>
    <s v="10/09/2028"/>
    <x v="1"/>
    <n v="1929.6"/>
    <b v="0"/>
    <x v="2"/>
    <x v="5"/>
    <s v="ATIVO"/>
    <s v="11011"/>
    <n v="37133"/>
    <x v="2"/>
    <n v="2476.21"/>
    <n v="673.10500000000002"/>
  </r>
  <r>
    <s v="TCD1G23"/>
    <x v="5"/>
    <x v="2"/>
    <n v="2025"/>
    <x v="1"/>
    <x v="3"/>
    <x v="2"/>
    <s v="EDUARDO SOARES DA ROCHA"/>
    <s v="FISCAL DE QUALIDADE I"/>
    <s v="R$ 1.823,00"/>
    <n v="840"/>
    <n v="1539.97"/>
    <n v="599.97"/>
    <m/>
    <s v="10/09/2028"/>
    <x v="1"/>
    <n v="1929.6"/>
    <b v="0"/>
    <x v="2"/>
    <x v="5"/>
    <s v="ATIVO"/>
    <s v="99138"/>
    <n v="37133"/>
    <x v="3"/>
    <n v="2979.9400000000005"/>
    <n v="1069.97"/>
  </r>
  <r>
    <s v="SIY3H44"/>
    <x v="5"/>
    <x v="2"/>
    <n v="2024"/>
    <x v="0"/>
    <x v="3"/>
    <x v="2"/>
    <s v="THIAGO FERNANDO DOS SANTOS NUNES"/>
    <s v="INSTALADOR E REPARADOR DE FO"/>
    <s v="R$ 1.730,00"/>
    <n v="1239.99"/>
    <n v="967.83"/>
    <n v="649.96"/>
    <m/>
    <s v="15/11/2026"/>
    <x v="1"/>
    <n v="1730"/>
    <b v="0"/>
    <x v="10"/>
    <x v="3"/>
    <s v="ATIVO"/>
    <s v="11011"/>
    <n v="37133"/>
    <x v="2"/>
    <n v="2857.78"/>
    <n v="808.89499999999998"/>
  </r>
  <r>
    <s v="SIY3H11"/>
    <x v="5"/>
    <x v="2"/>
    <n v="2024"/>
    <x v="0"/>
    <x v="3"/>
    <x v="2"/>
    <s v="WANILSON VIEIRA SILVEIRA"/>
    <s v="INSTALADOR E REPARADOR DE FO"/>
    <s v="R$ 1.730,00"/>
    <n v="900"/>
    <n v="1069.99"/>
    <n v="300"/>
    <m/>
    <s v="16/11/2026"/>
    <x v="1"/>
    <n v="1730"/>
    <b v="0"/>
    <x v="10"/>
    <x v="3"/>
    <s v="ATIVO"/>
    <s v="11011"/>
    <n v="37133"/>
    <x v="2"/>
    <n v="2269.9899999999998"/>
    <n v="684.995"/>
  </r>
  <r>
    <s v="RVH6E99"/>
    <x v="5"/>
    <x v="2"/>
    <n v="2025"/>
    <x v="1"/>
    <x v="13"/>
    <x v="2"/>
    <s v="WEMERSON SOUSA MATIAS"/>
    <s v="INST MULTI SKILL"/>
    <s v="R$ 1.730,00"/>
    <n v="1036.93"/>
    <n v="2179.5300000000002"/>
    <n v="557.59"/>
    <m/>
    <s v="03/06/2028"/>
    <x v="1"/>
    <n v="1832.61"/>
    <b v="0"/>
    <x v="5"/>
    <x v="5"/>
    <s v="ATIVO"/>
    <s v="11011"/>
    <n v="20003"/>
    <x v="2"/>
    <n v="3774.05"/>
    <n v="1368.5600000000002"/>
  </r>
  <r>
    <s v="OYB4542"/>
    <x v="3"/>
    <x v="2"/>
    <n v="2014"/>
    <x v="2"/>
    <x v="3"/>
    <x v="2"/>
    <s v="EDINANDES MARTINS OLIVEIRA"/>
    <s v="ALMOXARIFE II"/>
    <s v="R$ 1.100,00"/>
    <n v="580"/>
    <n v="909.59"/>
    <n v="529.98"/>
    <m/>
    <s v="01/01/2030"/>
    <x v="1"/>
    <n v="1100"/>
    <b v="0"/>
    <x v="1"/>
    <x v="1"/>
    <s v="ATIVO"/>
    <s v="99568"/>
    <n v="37133"/>
    <x v="3"/>
    <n v="2019.5700000000002"/>
    <n v="719.78500000000008"/>
  </r>
  <r>
    <s v="QKF4069"/>
    <x v="23"/>
    <x v="2"/>
    <n v="2019"/>
    <x v="2"/>
    <x v="3"/>
    <x v="2"/>
    <s v="ALEXANDRE MAGNO DIAS DOS SANTOS"/>
    <s v="TECNICO DE FIBRA OPTICA I"/>
    <s v="R$ 1.320,85"/>
    <n v="919"/>
    <n v="1020.98"/>
    <n v="560"/>
    <m/>
    <s v="01/01/2030"/>
    <x v="1"/>
    <n v="1320.85"/>
    <b v="0"/>
    <x v="1"/>
    <x v="1"/>
    <s v="ATIVO"/>
    <s v="11011"/>
    <n v="37013"/>
    <x v="2"/>
    <n v="2499.98"/>
    <n v="790.49"/>
  </r>
  <r>
    <s v="SIB3C97"/>
    <x v="2"/>
    <x v="2"/>
    <n v="2023"/>
    <x v="1"/>
    <x v="2"/>
    <x v="1"/>
    <s v="ALISSON TEMOTEO SANTOS"/>
    <s v="SUPERVISOR DE MANUTENCAO II"/>
    <s v="R$ 2.373,08"/>
    <n v="740"/>
    <n v="1227.29"/>
    <n v="569.79999999999995"/>
    <m/>
    <s v="07/07/2026"/>
    <x v="2"/>
    <n v="2373.08"/>
    <b v="0"/>
    <x v="6"/>
    <x v="3"/>
    <s v="ATIVO"/>
    <s v="11025"/>
    <n v="35001"/>
    <x v="2"/>
    <n v="2537.09"/>
    <n v="898.54499999999996"/>
  </r>
  <r>
    <s v="SYH7F13"/>
    <x v="5"/>
    <x v="2"/>
    <n v="2024"/>
    <x v="0"/>
    <x v="2"/>
    <x v="1"/>
    <s v="WELINGTON NUNES GONZAGA"/>
    <s v="TECNICO MULTSKILL METALICO/FI"/>
    <s v="R$ 1.822,03"/>
    <n v="0"/>
    <n v="985.84000000000015"/>
    <n v="959.2"/>
    <m/>
    <s v="03/05/2027"/>
    <x v="1"/>
    <n v="1822.03"/>
    <b v="0"/>
    <x v="4"/>
    <x v="2"/>
    <s v="ATIVO"/>
    <s v="11011"/>
    <n v="35001"/>
    <x v="2"/>
    <n v="1945.0400000000002"/>
    <n v="972.5200000000001"/>
  </r>
  <r>
    <s v="SYB3A40"/>
    <x v="4"/>
    <x v="0"/>
    <n v="2024"/>
    <x v="1"/>
    <x v="2"/>
    <x v="1"/>
    <s v="LEANDRO RODRIGO DE VASCONCELLOS"/>
    <s v="TECNICO DE FIBRA OPTICA II"/>
    <s v="R$ 2.530,04"/>
    <n v="0"/>
    <n v="0"/>
    <n v="1283.46"/>
    <m/>
    <s v="11/01/2027"/>
    <x v="1"/>
    <n v="2530.04"/>
    <b v="0"/>
    <x v="1"/>
    <x v="2"/>
    <s v="ATIVO"/>
    <s v="11021"/>
    <n v="35001"/>
    <x v="2"/>
    <n v="1283.46"/>
    <n v="641.73"/>
  </r>
  <r>
    <s v="SYH7G17"/>
    <x v="5"/>
    <x v="2"/>
    <n v="2024"/>
    <x v="0"/>
    <x v="2"/>
    <x v="1"/>
    <s v="FROTAS DE VEÍCULOS SAO PAULO"/>
    <s v="PARCEIRO"/>
    <s v="R$ 1.822,03"/>
    <s v=""/>
    <s v=""/>
    <s v=""/>
    <m/>
    <s v="03/05/2027"/>
    <x v="1"/>
    <n v="1822.03"/>
    <b v="0"/>
    <x v="4"/>
    <x v="2"/>
    <s v="MANUTENÇÃO"/>
    <s v="99628"/>
    <n v="35001"/>
    <x v="3"/>
    <n v="0"/>
    <s v="-"/>
  </r>
  <r>
    <s v="SHG1F75"/>
    <x v="5"/>
    <x v="2"/>
    <n v="2023"/>
    <x v="1"/>
    <x v="2"/>
    <x v="1"/>
    <s v="CASA CLIENTE VIVO SAO PAULO"/>
    <s v="PARCEIRO"/>
    <s v="R$ 1.886,91"/>
    <n v="1455.73"/>
    <n v="50"/>
    <n v="0"/>
    <m/>
    <s v="02/03/2026"/>
    <x v="3"/>
    <n v="1886.91"/>
    <b v="0"/>
    <x v="8"/>
    <x v="3"/>
    <s v="MANUTENÇÃO"/>
    <s v="11011"/>
    <n v="35001"/>
    <x v="2"/>
    <n v="1505.73"/>
    <n v="25"/>
  </r>
  <r>
    <s v="SYW4I67"/>
    <x v="4"/>
    <x v="0"/>
    <n v="2025"/>
    <x v="1"/>
    <x v="8"/>
    <x v="0"/>
    <s v="JULCIMAR MACIEL DE LIMA"/>
    <s v="ASSISTENTE TEC. DE MANUTENCAO DE FO II"/>
    <s v="R$ 2.400,00"/>
    <n v="3083.9999999999995"/>
    <n v="2823.1900000000005"/>
    <n v="2002.8400000000001"/>
    <m/>
    <s v="13/08/2028"/>
    <x v="1"/>
    <n v="2555.0700000000002"/>
    <b v="0"/>
    <x v="3"/>
    <x v="5"/>
    <s v="ATIVO"/>
    <s v="12071"/>
    <n v="34002"/>
    <x v="1"/>
    <n v="7910.0300000000007"/>
    <n v="2413.0150000000003"/>
  </r>
  <r>
    <s v="SYX0B12"/>
    <x v="4"/>
    <x v="0"/>
    <n v="2025"/>
    <x v="1"/>
    <x v="2"/>
    <x v="1"/>
    <s v="EDILSON ALVES DE SOUZA"/>
    <s v="OFICIAL DE REDE II"/>
    <s v="R$ 2.400,00"/>
    <n v="730.96999999999991"/>
    <n v="2041.6399999999999"/>
    <n v="1189.9499999999998"/>
    <m/>
    <s v="29/07/2028"/>
    <x v="1"/>
    <n v="2555.0700000000002"/>
    <b v="0"/>
    <x v="6"/>
    <x v="5"/>
    <s v="ATIVO"/>
    <s v="11031"/>
    <n v="35001"/>
    <x v="2"/>
    <n v="3962.5599999999995"/>
    <n v="1615.7949999999998"/>
  </r>
  <r>
    <s v="SHW1G27"/>
    <x v="5"/>
    <x v="2"/>
    <n v="2023"/>
    <x v="1"/>
    <x v="2"/>
    <x v="1"/>
    <s v="TOP TELECOM"/>
    <s v="PARCEIRO"/>
    <s v="R$ 1.904,54"/>
    <s v=""/>
    <s v=""/>
    <s v=""/>
    <m/>
    <s v="28/05/2026"/>
    <x v="2"/>
    <n v="1904.54"/>
    <b v="0"/>
    <x v="4"/>
    <x v="3"/>
    <s v="ATIVO"/>
    <s v="11031"/>
    <n v="35001"/>
    <x v="2"/>
    <n v="0"/>
    <s v="-"/>
  </r>
  <r>
    <s v="SYD5A57"/>
    <x v="4"/>
    <x v="0"/>
    <n v="2024"/>
    <x v="1"/>
    <x v="1"/>
    <x v="0"/>
    <s v="FROTAS DE VEÍCULOS CURITIBA"/>
    <s v="PARCEIRO"/>
    <s v="R$ 2.530,04"/>
    <n v="894.88"/>
    <n v="195"/>
    <n v="1296.58"/>
    <m/>
    <s v="01/01/2027"/>
    <x v="1"/>
    <n v="2530.04"/>
    <b v="0"/>
    <x v="1"/>
    <x v="2"/>
    <s v="ATIVO"/>
    <s v="99628"/>
    <n v="26001"/>
    <x v="3"/>
    <n v="2386.46"/>
    <n v="745.79"/>
  </r>
  <r>
    <s v="SYH7H84"/>
    <x v="5"/>
    <x v="2"/>
    <n v="2024"/>
    <x v="0"/>
    <x v="8"/>
    <x v="0"/>
    <s v="MANUTENCAO PLANTA INTERNA TIM SAO JOSE"/>
    <s v="PARCEIRO"/>
    <s v="R$ 1.822,03"/>
    <n v="1298.8499999999999"/>
    <n v="0"/>
    <n v="0"/>
    <m/>
    <s v="03/05/2027"/>
    <x v="1"/>
    <n v="1822.03"/>
    <b v="0"/>
    <x v="4"/>
    <x v="2"/>
    <s v="SINISTRO"/>
    <s v="12085"/>
    <n v="34248"/>
    <x v="1"/>
    <n v="1298.8499999999999"/>
    <n v="0"/>
  </r>
  <r>
    <s v="SYW4I78"/>
    <x v="4"/>
    <x v="0"/>
    <n v="2025"/>
    <x v="1"/>
    <x v="2"/>
    <x v="1"/>
    <s v="RENATO CORDEIRO"/>
    <s v="CABISTA I"/>
    <s v="R$ 2.400,00"/>
    <n v="1892.9299999999998"/>
    <n v="1755.34"/>
    <n v="691.41000000000008"/>
    <m/>
    <s v="28/07/2028"/>
    <x v="1"/>
    <n v="2555.0700000000002"/>
    <b v="0"/>
    <x v="6"/>
    <x v="5"/>
    <s v="ATIVO"/>
    <s v="11021"/>
    <n v="35001"/>
    <x v="2"/>
    <n v="4339.6799999999994"/>
    <n v="1223.375"/>
  </r>
  <r>
    <s v="SHD9C87"/>
    <x v="5"/>
    <x v="2"/>
    <n v="2023"/>
    <x v="1"/>
    <x v="2"/>
    <x v="1"/>
    <s v="FROTAS DE VEÍCULOS SAO PAULO"/>
    <s v="PARCEIRO"/>
    <s v="R$ 1.859,83"/>
    <n v="1052.0999999999999"/>
    <n v="480"/>
    <n v="0"/>
    <m/>
    <s v="02/02/2026"/>
    <x v="3"/>
    <n v="1859.83"/>
    <b v="0"/>
    <x v="9"/>
    <x v="3"/>
    <s v="PATIO"/>
    <s v="99628"/>
    <n v="35001"/>
    <x v="3"/>
    <n v="1532.1"/>
    <n v="240"/>
  </r>
  <r>
    <s v="SHH6I32"/>
    <x v="4"/>
    <x v="0"/>
    <n v="2024"/>
    <x v="1"/>
    <x v="1"/>
    <x v="0"/>
    <s v="DIEGO RICARDO RAMOS"/>
    <s v="TECNICO DE MANUTENCAO FO II"/>
    <s v="R$ 2.929,29"/>
    <n v="953.54000000000008"/>
    <n v="820.74"/>
    <n v="0"/>
    <m/>
    <s v="24/03/2026"/>
    <x v="3"/>
    <n v="2929.29"/>
    <b v="0"/>
    <x v="8"/>
    <x v="3"/>
    <s v="MANUTENÇÃO"/>
    <s v="12071"/>
    <n v="26002"/>
    <x v="1"/>
    <n v="1774.2800000000002"/>
    <n v="410.37"/>
  </r>
  <r>
    <s v="SYM8A67"/>
    <x v="4"/>
    <x v="0"/>
    <n v="2024"/>
    <x v="1"/>
    <x v="1"/>
    <x v="0"/>
    <s v="FROTAS DE VEÍCULOS CURITIBA"/>
    <s v="PARCEIRO"/>
    <s v="R$ 2.519,98"/>
    <n v="0"/>
    <n v="0"/>
    <n v="925.45"/>
    <m/>
    <s v="13/03/2027"/>
    <x v="1"/>
    <n v="2519.98"/>
    <b v="0"/>
    <x v="8"/>
    <x v="2"/>
    <s v="ATIVO"/>
    <s v="99628"/>
    <n v="26001"/>
    <x v="3"/>
    <n v="925.45"/>
    <n v="462.72500000000002"/>
  </r>
  <r>
    <s v="SIB3C41"/>
    <x v="2"/>
    <x v="2"/>
    <n v="2023"/>
    <x v="1"/>
    <x v="4"/>
    <x v="3"/>
    <s v="MAURICIO OLIVEIRA DE SOUZA"/>
    <s v="COORD DE OPERACAO"/>
    <s v="R$ 2.373,08"/>
    <n v="1525.68"/>
    <n v="1136.56"/>
    <n v="1072.22"/>
    <m/>
    <s v="21/07/2026"/>
    <x v="1"/>
    <n v="2373.08"/>
    <b v="0"/>
    <x v="6"/>
    <x v="3"/>
    <s v="ATIVO"/>
    <s v="11025"/>
    <n v="22020"/>
    <x v="2"/>
    <n v="3734.46"/>
    <n v="1104.3899999999999"/>
  </r>
  <r>
    <s v="SHW1G46"/>
    <x v="5"/>
    <x v="2"/>
    <n v="2023"/>
    <x v="1"/>
    <x v="9"/>
    <x v="1"/>
    <s v="PAULO HENRIQUE COSTA"/>
    <s v="TECNICO DE FIBRA OPTICA I"/>
    <s v="R$ 1.904,54"/>
    <n v="2204.27"/>
    <n v="2262.15"/>
    <n v="171.24"/>
    <m/>
    <s v="28/05/2026"/>
    <x v="2"/>
    <n v="1904.54"/>
    <b v="0"/>
    <x v="4"/>
    <x v="3"/>
    <s v="ATIVO"/>
    <s v="11011"/>
    <n v="23854"/>
    <x v="2"/>
    <n v="4637.66"/>
    <n v="1216.6950000000002"/>
  </r>
  <r>
    <s v="SYA2I70"/>
    <x v="5"/>
    <x v="2"/>
    <n v="2024"/>
    <x v="1"/>
    <x v="2"/>
    <x v="1"/>
    <s v="LUCAS BORGES DE LIMA"/>
    <s v="TECNICO MULTSKILL METALICO/FI"/>
    <s v="R$ 1.806,16"/>
    <n v="1806.08"/>
    <n v="1822.5700000000002"/>
    <n v="790"/>
    <m/>
    <s v="13/12/2026"/>
    <x v="1"/>
    <n v="1806.16"/>
    <b v="0"/>
    <x v="11"/>
    <x v="3"/>
    <s v="ATIVO"/>
    <s v="14011"/>
    <n v="35001"/>
    <x v="6"/>
    <n v="4418.6499999999996"/>
    <n v="1306.2850000000001"/>
  </r>
  <r>
    <s v="SYP0C99"/>
    <x v="5"/>
    <x v="2"/>
    <n v="2024"/>
    <x v="1"/>
    <x v="2"/>
    <x v="1"/>
    <s v="MARCOS ANTONIO CAMARGO VEIGA"/>
    <s v="TECNICO MULTSKILL METALICO/FI"/>
    <s v="R$ 1.832,59"/>
    <n v="455.16999999999996"/>
    <n v="864.89"/>
    <n v="390.35"/>
    <m/>
    <s v="19/04/2027"/>
    <x v="1"/>
    <n v="1832.59"/>
    <b v="0"/>
    <x v="7"/>
    <x v="2"/>
    <s v="ATIVO"/>
    <s v="11011"/>
    <n v="35001"/>
    <x v="2"/>
    <n v="1710.4099999999999"/>
    <n v="627.62"/>
  </r>
  <r>
    <s v="SHW1G22"/>
    <x v="5"/>
    <x v="2"/>
    <n v="2023"/>
    <x v="1"/>
    <x v="2"/>
    <x v="1"/>
    <s v="YURI MIGUEL CABRAL DE MIRANDA"/>
    <s v="TECNICO MULTSKILL METALICO/FI"/>
    <s v="R$ 1.918,72"/>
    <n v="1330.3899999999999"/>
    <n v="165"/>
    <n v="195.14"/>
    <m/>
    <s v="24/05/2026"/>
    <x v="2"/>
    <n v="1918.72"/>
    <b v="0"/>
    <x v="4"/>
    <x v="3"/>
    <s v="ATIVO"/>
    <s v="11011"/>
    <n v="35001"/>
    <x v="2"/>
    <n v="1690.5299999999997"/>
    <n v="180.07"/>
  </r>
  <r>
    <s v="SYP0E26"/>
    <x v="5"/>
    <x v="2"/>
    <n v="2024"/>
    <x v="1"/>
    <x v="2"/>
    <x v="1"/>
    <s v="RENAN MOITINHO DE ALMEIDA"/>
    <s v="TECNICO MULTSKILL METALICO/FI"/>
    <s v="R$ 1.832,59"/>
    <n v="1702"/>
    <n v="2050"/>
    <n v="1010"/>
    <m/>
    <s v="19/04/2027"/>
    <x v="1"/>
    <n v="1832.59"/>
    <b v="0"/>
    <x v="7"/>
    <x v="2"/>
    <s v="ATIVO"/>
    <s v="14011"/>
    <n v="35001"/>
    <x v="6"/>
    <n v="4762"/>
    <n v="1530"/>
  </r>
  <r>
    <s v="SIB0H39"/>
    <x v="4"/>
    <x v="0"/>
    <n v="2024"/>
    <x v="1"/>
    <x v="1"/>
    <x v="0"/>
    <s v="ALISSON CRISTIANO DA SILVA"/>
    <s v="TECNICO DE MANUTENCAO PI I"/>
    <s v="R$ 2.866,27"/>
    <n v="511.61"/>
    <n v="750.84"/>
    <n v="502.85"/>
    <m/>
    <s v="03/08/2026"/>
    <x v="1"/>
    <n v="3019.64"/>
    <b v="0"/>
    <x v="3"/>
    <x v="3"/>
    <s v="ATIVO"/>
    <s v="12081"/>
    <n v="26196"/>
    <x v="1"/>
    <n v="1765.3000000000002"/>
    <n v="626.84500000000003"/>
  </r>
  <r>
    <s v="SYB8F76"/>
    <x v="4"/>
    <x v="0"/>
    <n v="2024"/>
    <x v="1"/>
    <x v="8"/>
    <x v="0"/>
    <s v="LEONARDO AMARAL DE OLIVEIRA"/>
    <s v="ESPECIALISTA OPERACIONAL DE PI I"/>
    <s v="R$ 2.530,04"/>
    <n v="1727.6399999999999"/>
    <n v="1427.6299999999999"/>
    <n v="700.08"/>
    <m/>
    <s v="09/01/2027"/>
    <x v="1"/>
    <n v="2530.04"/>
    <b v="0"/>
    <x v="1"/>
    <x v="2"/>
    <s v="ATIVO"/>
    <s v="12081"/>
    <n v="34002"/>
    <x v="1"/>
    <n v="3855.3499999999995"/>
    <n v="1063.855"/>
  </r>
  <r>
    <s v="SHH6I45"/>
    <x v="4"/>
    <x v="0"/>
    <n v="2024"/>
    <x v="1"/>
    <x v="2"/>
    <x v="1"/>
    <s v="DANIEL PEDROSO CAMPANHA"/>
    <s v="CABISTA I"/>
    <s v="R$ 2.929,29"/>
    <n v="944.99"/>
    <n v="590"/>
    <n v="150"/>
    <m/>
    <s v="20/03/2026"/>
    <x v="3"/>
    <n v="2929.29"/>
    <b v="0"/>
    <x v="8"/>
    <x v="3"/>
    <s v="ATIVO"/>
    <s v="11021"/>
    <n v="35001"/>
    <x v="2"/>
    <n v="1684.99"/>
    <n v="370"/>
  </r>
  <r>
    <s v="SIB0H35"/>
    <x v="4"/>
    <x v="0"/>
    <n v="2024"/>
    <x v="1"/>
    <x v="1"/>
    <x v="0"/>
    <s v="CARLOS SILVIO NERES BARBOSA"/>
    <s v="TECNICO DE MANUTENCAO FO II"/>
    <s v="R$ 2.866,27"/>
    <n v="4365.2600000000011"/>
    <n v="5496.7699999999995"/>
    <n v="2062.0500000000002"/>
    <m/>
    <s v="04/08/2026"/>
    <x v="1"/>
    <n v="3019.64"/>
    <b v="0"/>
    <x v="3"/>
    <x v="3"/>
    <s v="ATIVO"/>
    <s v="12071"/>
    <n v="26196"/>
    <x v="1"/>
    <n v="11924.080000000002"/>
    <n v="3779.41"/>
  </r>
  <r>
    <s v="SYW4I68"/>
    <x v="4"/>
    <x v="0"/>
    <n v="2025"/>
    <x v="1"/>
    <x v="2"/>
    <x v="1"/>
    <s v="FROTAS DE VEÍCULOS SAO PAULO"/>
    <s v="PARCEIRO"/>
    <s v="R$ 2.400,00"/>
    <n v="0"/>
    <n v="0"/>
    <n v="0"/>
    <m/>
    <s v="09/08/2028"/>
    <x v="1"/>
    <n v="2555.0700000000002"/>
    <b v="0"/>
    <x v="3"/>
    <x v="5"/>
    <s v="MANUTENÇÃO"/>
    <s v="99628"/>
    <n v="35001"/>
    <x v="3"/>
    <n v="0"/>
    <n v="0"/>
  </r>
  <r>
    <s v="SYA2I57"/>
    <x v="5"/>
    <x v="2"/>
    <n v="2024"/>
    <x v="1"/>
    <x v="2"/>
    <x v="1"/>
    <s v="WILLIAM MACHADO DOS SANTOS"/>
    <s v="TECNICO MULTSKILL METALICO/FI"/>
    <s v="R$ 1.806,16"/>
    <n v="1340.1100000000001"/>
    <n v="484.6"/>
    <n v="1155"/>
    <m/>
    <s v="13/12/2026"/>
    <x v="1"/>
    <n v="1806.16"/>
    <b v="0"/>
    <x v="11"/>
    <x v="3"/>
    <s v="ATIVO"/>
    <s v="11011"/>
    <n v="35001"/>
    <x v="2"/>
    <n v="2979.71"/>
    <n v="819.8"/>
  </r>
  <r>
    <s v="SYX2A30"/>
    <x v="4"/>
    <x v="0"/>
    <n v="2025"/>
    <x v="1"/>
    <x v="10"/>
    <x v="3"/>
    <s v="RODRIGO GOMES DA SILVA"/>
    <s v="TECNICO DE FIBRA OPTICA IV"/>
    <s v="R$ 2.400,00"/>
    <n v="1393.99"/>
    <n v="2775.55"/>
    <n v="1409.7099999999998"/>
    <m/>
    <s v="28/07/2028"/>
    <x v="1"/>
    <n v="2555.0700000000002"/>
    <b v="0"/>
    <x v="6"/>
    <x v="5"/>
    <s v="ATIVO"/>
    <s v="12071"/>
    <n v="17001"/>
    <x v="1"/>
    <n v="5579.25"/>
    <n v="2092.63"/>
  </r>
  <r>
    <s v="SYH7H45"/>
    <x v="5"/>
    <x v="2"/>
    <n v="2024"/>
    <x v="0"/>
    <x v="1"/>
    <x v="0"/>
    <s v="JORGE MATSUO TANAKA"/>
    <s v="ESPECIALISTA OPERACIONAL DE PI III"/>
    <s v="R$ 1.822,03"/>
    <n v="1216.0800000000002"/>
    <n v="1384.59"/>
    <n v="634"/>
    <m/>
    <s v="03/05/2027"/>
    <x v="1"/>
    <n v="1822.03"/>
    <b v="0"/>
    <x v="4"/>
    <x v="2"/>
    <s v="ATIVO"/>
    <s v="12081"/>
    <n v="26010"/>
    <x v="1"/>
    <n v="3234.67"/>
    <n v="1009.295"/>
  </r>
  <r>
    <s v="SYD5F42"/>
    <x v="5"/>
    <x v="2"/>
    <n v="2024"/>
    <x v="1"/>
    <x v="2"/>
    <x v="1"/>
    <s v="FROTAS DE VEÍCULOS SAO PAULO"/>
    <s v="PARCEIRO"/>
    <s v="R$ 1.808,86"/>
    <n v="534"/>
    <n v="1624.72"/>
    <n v="690"/>
    <m/>
    <s v="29/03/2027"/>
    <x v="1"/>
    <n v="1808.86"/>
    <b v="0"/>
    <x v="8"/>
    <x v="2"/>
    <s v="MANUTENÇÃO"/>
    <s v="99628"/>
    <n v="35001"/>
    <x v="3"/>
    <n v="2848.7200000000003"/>
    <n v="1157.3600000000001"/>
  </r>
  <r>
    <s v="RVE9H64"/>
    <x v="5"/>
    <x v="2"/>
    <n v="2025"/>
    <x v="1"/>
    <x v="2"/>
    <x v="1"/>
    <s v="FROTAS DE VEÍCULOS SAO PAULO"/>
    <s v="PARCEIRO"/>
    <s v="R$ 1.730,00"/>
    <n v="667.36"/>
    <n v="188.55"/>
    <n v="0"/>
    <m/>
    <s v="12/06/2028"/>
    <x v="1"/>
    <n v="1832.6"/>
    <b v="0"/>
    <x v="5"/>
    <x v="5"/>
    <s v="PATIO"/>
    <s v="99628"/>
    <n v="35001"/>
    <x v="3"/>
    <n v="855.91000000000008"/>
    <n v="94.275000000000006"/>
  </r>
  <r>
    <s v="TCD4E33"/>
    <x v="5"/>
    <x v="2"/>
    <n v="2025"/>
    <x v="1"/>
    <x v="2"/>
    <x v="1"/>
    <s v="ROGERIO JESUS DOS SANTOS"/>
    <s v="TECNICO MULTSKILL METALICO/FI"/>
    <s v="R$ 1.824,00"/>
    <n v="1731.43"/>
    <n v="1524.19"/>
    <n v="975"/>
    <m/>
    <s v="21/11/2028"/>
    <x v="1"/>
    <n v="1933.72"/>
    <b v="0"/>
    <x v="10"/>
    <x v="5"/>
    <s v="ATIVO"/>
    <s v="11011"/>
    <n v="35001"/>
    <x v="2"/>
    <n v="4230.62"/>
    <n v="1249.595"/>
  </r>
  <r>
    <s v="SYZ8D27"/>
    <x v="4"/>
    <x v="0"/>
    <n v="2025"/>
    <x v="1"/>
    <x v="6"/>
    <x v="3"/>
    <s v="JOAO MIGUEL FERNANDES ASSIS"/>
    <s v="TECNICO DE FIBRA OPTICA III"/>
    <s v="R$ 2.400,00"/>
    <n v="1764.67"/>
    <n v="2031.3700000000001"/>
    <n v="616.87"/>
    <m/>
    <s v="24/09/2028"/>
    <x v="1"/>
    <n v="2561.7199999999998"/>
    <b v="0"/>
    <x v="2"/>
    <x v="5"/>
    <s v="ATIVO"/>
    <s v="11021"/>
    <n v="19125"/>
    <x v="2"/>
    <n v="4412.91"/>
    <n v="1324.1200000000001"/>
  </r>
  <r>
    <s v="SYX3F39"/>
    <x v="4"/>
    <x v="0"/>
    <n v="2025"/>
    <x v="1"/>
    <x v="1"/>
    <x v="0"/>
    <s v="DANIMAR DA SILVA"/>
    <s v="ESPECIALISTA OPERACIONAL DE PI I"/>
    <s v="R$ 2.400,00"/>
    <n v="3590.2099999999991"/>
    <n v="3553.1"/>
    <n v="1096.95"/>
    <m/>
    <s v="25/09/2028"/>
    <x v="1"/>
    <n v="2561.7199999999998"/>
    <b v="0"/>
    <x v="2"/>
    <x v="5"/>
    <s v="ATIVO"/>
    <s v="12081"/>
    <n v="26009"/>
    <x v="1"/>
    <n v="8240.26"/>
    <n v="2325.0250000000001"/>
  </r>
  <r>
    <s v="SYX3F38"/>
    <x v="4"/>
    <x v="0"/>
    <n v="2025"/>
    <x v="1"/>
    <x v="2"/>
    <x v="1"/>
    <s v="WILLIAN DE LIRA PESSOA"/>
    <s v="TECNICO DE FIBRA OPTICA III"/>
    <s v="R$ 2.400,00"/>
    <n v="1844.31"/>
    <n v="1785"/>
    <n v="854.56"/>
    <m/>
    <s v="20/08/2028"/>
    <x v="1"/>
    <n v="2555.0700000000002"/>
    <b v="0"/>
    <x v="3"/>
    <x v="5"/>
    <s v="ATIVO"/>
    <s v="11021"/>
    <n v="35001"/>
    <x v="2"/>
    <n v="4483.87"/>
    <n v="1319.78"/>
  </r>
  <r>
    <s v="SYX3F35"/>
    <x v="4"/>
    <x v="0"/>
    <n v="2025"/>
    <x v="1"/>
    <x v="10"/>
    <x v="3"/>
    <s v="JONAS RODRIGUES DO VALE"/>
    <s v="TECNICO DE FIBRA OPTICA III"/>
    <s v="R$ 2.400,00"/>
    <n v="924"/>
    <n v="1387.3600000000001"/>
    <n v="850"/>
    <m/>
    <s v="17/09/2028"/>
    <x v="1"/>
    <n v="2561.7199999999998"/>
    <b v="0"/>
    <x v="2"/>
    <x v="5"/>
    <s v="ATIVO"/>
    <s v="11021"/>
    <n v="17001"/>
    <x v="2"/>
    <n v="3161.36"/>
    <n v="1118.68"/>
  </r>
  <r>
    <s v="SYX3F34"/>
    <x v="4"/>
    <x v="0"/>
    <n v="2025"/>
    <x v="1"/>
    <x v="10"/>
    <x v="3"/>
    <s v="ANTONIO RODRIGUES DE OLIVEIRA"/>
    <s v="ASSISTENTE TEC. DE MANUTENCAO DE FO I"/>
    <s v="R$ 2.400,00"/>
    <n v="299.97000000000003"/>
    <n v="2561.4699999999998"/>
    <n v="1099.27"/>
    <m/>
    <s v="19/08/2028"/>
    <x v="1"/>
    <n v="2555.0700000000002"/>
    <b v="0"/>
    <x v="3"/>
    <x v="5"/>
    <s v="ATIVO"/>
    <s v="12071"/>
    <n v="17001"/>
    <x v="1"/>
    <n v="3960.7099999999996"/>
    <n v="1830.37"/>
  </r>
  <r>
    <s v="SYX3F33"/>
    <x v="4"/>
    <x v="0"/>
    <n v="2025"/>
    <x v="1"/>
    <x v="10"/>
    <x v="3"/>
    <s v="LAYLSON DA SILVA OLIVEIRA"/>
    <s v="TECNICO DE FIBRA OPTICA II"/>
    <s v="R$ 2.400,00"/>
    <n v="1471.1999999999998"/>
    <n v="1920"/>
    <n v="1346.6100000000001"/>
    <m/>
    <s v="17/09/2028"/>
    <x v="1"/>
    <n v="2561.7199999999998"/>
    <b v="0"/>
    <x v="2"/>
    <x v="5"/>
    <s v="ATIVO"/>
    <s v="11021"/>
    <n v="17001"/>
    <x v="2"/>
    <n v="4737.8099999999995"/>
    <n v="1633.3050000000001"/>
  </r>
  <r>
    <s v="SYX3F29"/>
    <x v="4"/>
    <x v="0"/>
    <n v="2025"/>
    <x v="1"/>
    <x v="2"/>
    <x v="1"/>
    <s v="RAIMUNDO BARBOSA FILHO"/>
    <s v="CABISTA I"/>
    <s v="R$ 2.400,00"/>
    <n v="1450"/>
    <n v="1255"/>
    <n v="695"/>
    <m/>
    <s v="09/08/2028"/>
    <x v="1"/>
    <n v="2555.0700000000002"/>
    <b v="0"/>
    <x v="3"/>
    <x v="5"/>
    <s v="ATIVO"/>
    <s v="11021"/>
    <n v="35001"/>
    <x v="2"/>
    <n v="3400"/>
    <n v="975"/>
  </r>
  <r>
    <s v="SYX3F25"/>
    <x v="4"/>
    <x v="0"/>
    <n v="2025"/>
    <x v="1"/>
    <x v="6"/>
    <x v="3"/>
    <s v="ILSON JOSE DA SILVA"/>
    <s v="ASSISTENTE TEC. DE MANUTENCAO DE FO I"/>
    <s v="R$ 2.400,00"/>
    <n v="1203.73"/>
    <n v="2023.4899999999998"/>
    <n v="1285.01"/>
    <m/>
    <s v="17/09/2028"/>
    <x v="1"/>
    <n v="2561.7199999999998"/>
    <b v="0"/>
    <x v="2"/>
    <x v="5"/>
    <s v="ATIVO"/>
    <s v="12071"/>
    <n v="19019"/>
    <x v="1"/>
    <n v="4512.2299999999996"/>
    <n v="1654.25"/>
  </r>
  <r>
    <s v="SYX2A32"/>
    <x v="4"/>
    <x v="0"/>
    <n v="2025"/>
    <x v="1"/>
    <x v="9"/>
    <x v="1"/>
    <s v="LUCAS RAFAEL PEREIRA ALQUIMIN"/>
    <s v="ALMOXARIFE I"/>
    <s v="R$ 2.400,00"/>
    <n v="3276.71"/>
    <n v="2585.5899999999997"/>
    <n v="1563.91"/>
    <m/>
    <s v="01/10/2028"/>
    <x v="1"/>
    <n v="2561.7199999999998"/>
    <b v="0"/>
    <x v="12"/>
    <x v="5"/>
    <s v="ATIVO"/>
    <s v="99568"/>
    <n v="23849"/>
    <x v="3"/>
    <n v="7426.2099999999991"/>
    <n v="2074.75"/>
  </r>
  <r>
    <s v="SYX2A23"/>
    <x v="4"/>
    <x v="0"/>
    <n v="2025"/>
    <x v="1"/>
    <x v="6"/>
    <x v="3"/>
    <s v="PEDRO NETO MIRANDA DA SILVA"/>
    <s v="ASSISTENTE TEC. DE MANUTENCAO DE FO III"/>
    <s v="R$ 2.400,00"/>
    <n v="2203.2800000000002"/>
    <n v="2910.1899999999996"/>
    <n v="2594.16"/>
    <m/>
    <s v="24/09/2028"/>
    <x v="1"/>
    <n v="2561.7199999999998"/>
    <b v="0"/>
    <x v="2"/>
    <x v="5"/>
    <s v="ATIVO"/>
    <s v="12071"/>
    <n v="19194"/>
    <x v="1"/>
    <n v="7707.6299999999992"/>
    <n v="2752.1749999999997"/>
  </r>
  <r>
    <s v="SYX0B20"/>
    <x v="5"/>
    <x v="2"/>
    <n v="2025"/>
    <x v="1"/>
    <x v="7"/>
    <x v="3"/>
    <s v="KELVEEN SAGRILO CLEMENTE"/>
    <s v="INSTALADOR E REPARADOR DE FO"/>
    <s v="R$ 1.938,47"/>
    <n v="630"/>
    <n v="750"/>
    <n v="550"/>
    <m/>
    <s v="04/09/2028"/>
    <x v="1"/>
    <n v="1938.47"/>
    <b v="0"/>
    <x v="2"/>
    <x v="5"/>
    <s v="ATIVO"/>
    <s v="11011"/>
    <n v="21111"/>
    <x v="2"/>
    <n v="1930"/>
    <n v="650"/>
  </r>
  <r>
    <s v="SYX0B15"/>
    <x v="4"/>
    <x v="0"/>
    <n v="2025"/>
    <x v="1"/>
    <x v="2"/>
    <x v="1"/>
    <s v="FROTAS DE VEÍCULOS SAO PAULO"/>
    <s v="PARCEIRO"/>
    <s v="R$ 2.400,00"/>
    <n v="2142.39"/>
    <n v="1326.13"/>
    <n v="336.25"/>
    <m/>
    <s v="09/08/2028"/>
    <x v="1"/>
    <n v="2555.0700000000002"/>
    <b v="0"/>
    <x v="3"/>
    <x v="5"/>
    <s v="PATIO"/>
    <s v="99628"/>
    <n v="35001"/>
    <x v="3"/>
    <n v="3804.77"/>
    <n v="831.19"/>
  </r>
  <r>
    <s v="SYW9J98"/>
    <x v="4"/>
    <x v="0"/>
    <n v="2025"/>
    <x v="1"/>
    <x v="10"/>
    <x v="3"/>
    <s v="VINICIUS PEREIRA DE ANDRADE"/>
    <s v="TECNICO DE FIBRA OPTICA III"/>
    <s v="R$ 2.400,00"/>
    <n v="1858"/>
    <n v="1904.62"/>
    <n v="1000"/>
    <m/>
    <s v="17/09/2028"/>
    <x v="1"/>
    <n v="2561.7199999999998"/>
    <b v="0"/>
    <x v="2"/>
    <x v="5"/>
    <s v="ATIVO"/>
    <s v="11021"/>
    <n v="17001"/>
    <x v="2"/>
    <n v="4762.62"/>
    <n v="1452.31"/>
  </r>
  <r>
    <s v="SYW9J54"/>
    <x v="4"/>
    <x v="0"/>
    <n v="2025"/>
    <x v="1"/>
    <x v="2"/>
    <x v="1"/>
    <s v="IVAN FELICIANO DE ANDRADE"/>
    <s v="TECNICO DE FIBRA OPTICA III"/>
    <s v="R$ 2.400,00"/>
    <n v="1272.8699999999999"/>
    <n v="1754.72"/>
    <n v="854.87"/>
    <m/>
    <s v="14/11/2028"/>
    <x v="1"/>
    <n v="2571.1799999999998"/>
    <b v="0"/>
    <x v="10"/>
    <x v="5"/>
    <s v="ATIVO"/>
    <s v="11021"/>
    <n v="35001"/>
    <x v="2"/>
    <n v="3882.46"/>
    <n v="1304.7950000000001"/>
  </r>
  <r>
    <s v="SYW4I80"/>
    <x v="4"/>
    <x v="0"/>
    <n v="2025"/>
    <x v="1"/>
    <x v="0"/>
    <x v="0"/>
    <s v="JORGE CLAUDIO ZARATE SAROBE"/>
    <s v="TECNICO MANUTENCAO FO II"/>
    <s v="R$ 2.400,00"/>
    <n v="2433.64"/>
    <n v="1836.1699999999998"/>
    <n v="1597.04"/>
    <m/>
    <s v="17/09/2028"/>
    <x v="1"/>
    <n v="2561.7199999999998"/>
    <b v="0"/>
    <x v="2"/>
    <x v="5"/>
    <s v="ATIVO"/>
    <s v="12071"/>
    <n v="31001"/>
    <x v="1"/>
    <n v="5866.8499999999995"/>
    <n v="1716.605"/>
  </r>
  <r>
    <s v="SYW4I79"/>
    <x v="4"/>
    <x v="0"/>
    <n v="2025"/>
    <x v="1"/>
    <x v="6"/>
    <x v="3"/>
    <s v="PAULO HENRIQUE TEIXEIRA DE MOURA"/>
    <s v="ALMOXARIFE III"/>
    <s v="R$ 2.400,00"/>
    <n v="2089.84"/>
    <n v="2285.1699999999996"/>
    <n v="1060.25"/>
    <m/>
    <s v="24/09/2028"/>
    <x v="1"/>
    <n v="2561.7199999999998"/>
    <b v="0"/>
    <x v="2"/>
    <x v="5"/>
    <s v="ATIVO"/>
    <s v="99568"/>
    <n v="19048"/>
    <x v="3"/>
    <n v="5435.26"/>
    <n v="1672.7099999999998"/>
  </r>
  <r>
    <s v="SYW4I77"/>
    <x v="4"/>
    <x v="0"/>
    <n v="2025"/>
    <x v="1"/>
    <x v="1"/>
    <x v="0"/>
    <s v="DANILO PEREIRA NOVAES"/>
    <s v="TECNICO DE MANUTENCAO PI II"/>
    <s v="R$ 2.400,00"/>
    <n v="2084.96"/>
    <n v="2622.6000000000004"/>
    <n v="586.16"/>
    <m/>
    <s v="24/09/2028"/>
    <x v="1"/>
    <n v="2561.7199999999998"/>
    <b v="0"/>
    <x v="2"/>
    <x v="5"/>
    <s v="ATIVO"/>
    <s v="12081"/>
    <n v="26010"/>
    <x v="1"/>
    <n v="5293.72"/>
    <n v="1604.38"/>
  </r>
  <r>
    <s v="SYH7J48"/>
    <x v="5"/>
    <x v="2"/>
    <n v="2024"/>
    <x v="0"/>
    <x v="2"/>
    <x v="1"/>
    <s v="HENRIQUE BARBOSA DA SILVA"/>
    <s v="TECNICO MULTSKILL METALICO/FI"/>
    <s v="R$ 1.822,03"/>
    <n v="870"/>
    <n v="1114.95"/>
    <n v="305"/>
    <m/>
    <s v="03/05/2027"/>
    <x v="1"/>
    <n v="1822.03"/>
    <b v="0"/>
    <x v="4"/>
    <x v="2"/>
    <s v="ATIVO"/>
    <s v="14011"/>
    <n v="35001"/>
    <x v="6"/>
    <n v="2289.9499999999998"/>
    <n v="709.97500000000002"/>
  </r>
  <r>
    <s v="SHW1G12"/>
    <x v="5"/>
    <x v="2"/>
    <n v="2023"/>
    <x v="1"/>
    <x v="2"/>
    <x v="1"/>
    <s v="FROTAS DE VEÍCULOS SAO PAULO"/>
    <s v="PARCEIRO"/>
    <s v="R$ 1.904,54"/>
    <n v="1839.9"/>
    <n v="895"/>
    <n v="0"/>
    <m/>
    <s v="25/05/2026"/>
    <x v="2"/>
    <n v="1904.54"/>
    <b v="0"/>
    <x v="4"/>
    <x v="3"/>
    <s v="MANUTENÇÃO"/>
    <s v="99628"/>
    <n v="35001"/>
    <x v="3"/>
    <n v="2734.9"/>
    <n v="447.5"/>
  </r>
  <r>
    <s v="SHW1G28"/>
    <x v="5"/>
    <x v="2"/>
    <n v="2023"/>
    <x v="1"/>
    <x v="2"/>
    <x v="1"/>
    <s v="CLEISON DE LIMA ARAUJO"/>
    <s v="TECNICO MULTSKILL METALICO/FI"/>
    <s v="R$ 1.904,54"/>
    <n v="1128"/>
    <n v="1445"/>
    <n v="615"/>
    <m/>
    <s v="28/05/2026"/>
    <x v="2"/>
    <n v="1904.54"/>
    <b v="0"/>
    <x v="4"/>
    <x v="3"/>
    <s v="ATIVO"/>
    <s v="14011"/>
    <n v="35001"/>
    <x v="6"/>
    <n v="3188"/>
    <n v="1030"/>
  </r>
  <r>
    <s v="QXQ2D98"/>
    <x v="23"/>
    <x v="2"/>
    <n v="2021"/>
    <x v="2"/>
    <x v="2"/>
    <x v="1"/>
    <s v="MARCIO GOES DE MATOS"/>
    <s v="SUPERVISOR DE IMPLANTACAO II"/>
    <s v="R$ 750,00"/>
    <n v="1050"/>
    <n v="1359.93"/>
    <n v="731.59000000000015"/>
    <m/>
    <s v="09/09/2030"/>
    <x v="1"/>
    <n v="750"/>
    <b v="0"/>
    <x v="2"/>
    <x v="1"/>
    <s v="ATIVO"/>
    <s v="11035"/>
    <n v="35001"/>
    <x v="2"/>
    <n v="3141.5200000000004"/>
    <n v="1045.7600000000002"/>
  </r>
  <r>
    <s v="PWG3B82"/>
    <x v="25"/>
    <x v="0"/>
    <n v="2024"/>
    <x v="1"/>
    <x v="2"/>
    <x v="1"/>
    <s v="ALMIR DIAS DE MIRANDA"/>
    <s v="ENCARREGADO"/>
    <s v="R$ 2.400,00"/>
    <n v="2118.5200000000004"/>
    <n v="2587.3799999999997"/>
    <n v="1326.16"/>
    <m/>
    <s v="23/07/2027"/>
    <x v="1"/>
    <n v="2553.02"/>
    <b v="0"/>
    <x v="6"/>
    <x v="2"/>
    <s v="ATIVO"/>
    <s v="11031"/>
    <n v="35001"/>
    <x v="2"/>
    <n v="6032.0599999999995"/>
    <n v="1956.77"/>
  </r>
  <r>
    <s v="SHW1G19"/>
    <x v="5"/>
    <x v="2"/>
    <n v="2023"/>
    <x v="1"/>
    <x v="2"/>
    <x v="1"/>
    <s v="CLERISTON CUNHA SANTOS"/>
    <s v="TECNICO MULTSKILL METALICO/FI"/>
    <s v="R$ 1.904,54"/>
    <n v="1095.0999999999999"/>
    <n v="1505"/>
    <n v="976.87000000000012"/>
    <m/>
    <s v="28/05/2026"/>
    <x v="2"/>
    <n v="1904.54"/>
    <b v="0"/>
    <x v="4"/>
    <x v="3"/>
    <s v="ATIVO"/>
    <s v="14011"/>
    <n v="35001"/>
    <x v="6"/>
    <n v="3576.9700000000003"/>
    <n v="1240.9349999999999"/>
  </r>
  <r>
    <s v="EHJ0E92"/>
    <x v="0"/>
    <x v="0"/>
    <n v="2023"/>
    <x v="1"/>
    <x v="2"/>
    <x v="1"/>
    <s v="LUCAS VICENTE DE PAULA"/>
    <s v="ENCARREGADO"/>
    <s v="R$ 2.541,43"/>
    <n v="1479.4999999999998"/>
    <n v="1604.26"/>
    <n v="823.11"/>
    <m/>
    <s v="28/03/2026"/>
    <x v="3"/>
    <n v="2541.4299999999998"/>
    <b v="0"/>
    <x v="8"/>
    <x v="3"/>
    <s v="ATIVO"/>
    <s v="11021"/>
    <n v="35001"/>
    <x v="2"/>
    <n v="3906.87"/>
    <n v="1213.6849999999999"/>
  </r>
  <r>
    <s v="SHO6A62"/>
    <x v="4"/>
    <x v="0"/>
    <n v="2024"/>
    <x v="1"/>
    <x v="2"/>
    <x v="1"/>
    <s v="PAULO ENRIQUE NAVARRO"/>
    <s v="CABISTA I"/>
    <s v="R$ 3.034,69"/>
    <n v="2103.4499999999998"/>
    <n v="2131.94"/>
    <n v="1192.08"/>
    <m/>
    <s v="13/04/2026"/>
    <x v="3"/>
    <n v="3034.69"/>
    <b v="0"/>
    <x v="7"/>
    <x v="3"/>
    <s v="ATIVO"/>
    <s v="11021"/>
    <n v="35001"/>
    <x v="2"/>
    <n v="5427.4699999999993"/>
    <n v="1662.01"/>
  </r>
  <r>
    <s v="SHO6A61"/>
    <x v="4"/>
    <x v="0"/>
    <n v="2024"/>
    <x v="1"/>
    <x v="2"/>
    <x v="1"/>
    <s v="FROTAS DE VEÍCULOS SAO PAULO"/>
    <s v="PARCEIRO"/>
    <s v="R$ 3.051,68"/>
    <n v="1515"/>
    <n v="1395"/>
    <n v="0"/>
    <m/>
    <s v="01/05/2026"/>
    <x v="2"/>
    <n v="3051.68"/>
    <b v="0"/>
    <x v="4"/>
    <x v="3"/>
    <s v="MANUTENÇÃO"/>
    <s v="99628"/>
    <n v="35001"/>
    <x v="3"/>
    <n v="2910"/>
    <n v="697.5"/>
  </r>
  <r>
    <s v="SYB8F85"/>
    <x v="4"/>
    <x v="0"/>
    <n v="2024"/>
    <x v="1"/>
    <x v="2"/>
    <x v="1"/>
    <s v="JULIO DE MELO NETO"/>
    <s v="CABISTA I"/>
    <s v="R$ 2.530,04"/>
    <n v="1743.2700000000002"/>
    <n v="1073.03"/>
    <n v="392.35"/>
    <m/>
    <s v="09/01/2027"/>
    <x v="1"/>
    <n v="2530.04"/>
    <b v="0"/>
    <x v="1"/>
    <x v="2"/>
    <s v="ATIVO"/>
    <s v="11021"/>
    <n v="35001"/>
    <x v="2"/>
    <n v="3208.65"/>
    <n v="732.69"/>
  </r>
  <r>
    <s v="SIB3C53"/>
    <x v="2"/>
    <x v="2"/>
    <n v="2023"/>
    <x v="1"/>
    <x v="2"/>
    <x v="1"/>
    <s v="PABLO ARAUJO E SILVA"/>
    <s v="SUPERVISOR DE MANUTENCAO II"/>
    <s v="R$ 2.373,08"/>
    <n v="1193.1200000000001"/>
    <n v="1533.73"/>
    <n v="764.7700000000001"/>
    <m/>
    <s v="20/07/2026"/>
    <x v="1"/>
    <n v="2373.08"/>
    <b v="0"/>
    <x v="6"/>
    <x v="3"/>
    <s v="ATIVO"/>
    <s v="11025"/>
    <n v="35001"/>
    <x v="2"/>
    <n v="3491.6200000000003"/>
    <n v="1149.25"/>
  </r>
  <r>
    <s v="PVR8G37"/>
    <x v="4"/>
    <x v="0"/>
    <n v="2024"/>
    <x v="1"/>
    <x v="1"/>
    <x v="0"/>
    <s v="ISMARILDO IVASKIO"/>
    <s v="ASSISTENTE TEC. DE MANUTENCAO DE PI II"/>
    <s v="R$ 2.400,00"/>
    <n v="1555.25"/>
    <n v="2178.5100000000002"/>
    <n v="1197.52"/>
    <m/>
    <s v="05/08/2028"/>
    <x v="1"/>
    <n v="2555.0700000000002"/>
    <b v="0"/>
    <x v="3"/>
    <x v="5"/>
    <s v="ATIVO"/>
    <s v="12085"/>
    <n v="26158"/>
    <x v="1"/>
    <n v="4931.2800000000007"/>
    <n v="1688.0150000000001"/>
  </r>
  <r>
    <s v="RVH6F34"/>
    <x v="5"/>
    <x v="2"/>
    <n v="2025"/>
    <x v="1"/>
    <x v="2"/>
    <x v="1"/>
    <s v="SERGIO MARINO"/>
    <s v="SUPERVISOR DE PROJETOS"/>
    <s v="R$ 1.730,00"/>
    <n v="457.77"/>
    <n v="896.26"/>
    <n v="386.78999999999996"/>
    <m/>
    <s v="11/06/2028"/>
    <x v="1"/>
    <n v="1832.6"/>
    <b v="0"/>
    <x v="5"/>
    <x v="5"/>
    <s v="ATIVO"/>
    <s v="11091"/>
    <n v="35001"/>
    <x v="2"/>
    <n v="1740.82"/>
    <n v="641.52499999999998"/>
  </r>
  <r>
    <s v="SHP7F43"/>
    <x v="47"/>
    <x v="1"/>
    <n v="2023"/>
    <x v="1"/>
    <x v="1"/>
    <x v="0"/>
    <s v="MANUTENCAO LIGGA CASCAVEL"/>
    <s v="PARCEIRO"/>
    <s v="R$ 6.568,38"/>
    <n v="5247.59"/>
    <n v="1607.9299999999998"/>
    <n v="0"/>
    <m/>
    <s v="12/06/2026"/>
    <x v="2"/>
    <n v="6568.38"/>
    <b v="0"/>
    <x v="5"/>
    <x v="3"/>
    <s v="MANUTENÇÃO"/>
    <s v="17071"/>
    <n v="26009"/>
    <x v="5"/>
    <n v="6855.52"/>
    <n v="803.96499999999992"/>
  </r>
  <r>
    <s v="SYH7J49"/>
    <x v="5"/>
    <x v="2"/>
    <n v="2024"/>
    <x v="0"/>
    <x v="2"/>
    <x v="1"/>
    <s v="BRUNO SANTOS DO VALE"/>
    <s v="TECNICO DE FIBRA OPTICA II"/>
    <s v="R$ 1.822,03"/>
    <n v="1718.3"/>
    <n v="2123"/>
    <n v="932"/>
    <m/>
    <s v="03/05/2027"/>
    <x v="1"/>
    <n v="1822.03"/>
    <b v="0"/>
    <x v="4"/>
    <x v="2"/>
    <s v="ATIVO"/>
    <s v="11021"/>
    <n v="35001"/>
    <x v="2"/>
    <n v="4773.3"/>
    <n v="1527.5"/>
  </r>
  <r>
    <s v="SYA2I65"/>
    <x v="5"/>
    <x v="2"/>
    <n v="2024"/>
    <x v="1"/>
    <x v="2"/>
    <x v="1"/>
    <s v="CARLOS HENRIQUE LOPES DA ROCHA"/>
    <s v="TECNICO DE FIBRA OPTICA III"/>
    <s v="R$ 1.806,16"/>
    <n v="1746.06"/>
    <n v="2237.67"/>
    <n v="1056.6399999999999"/>
    <m/>
    <s v="07/12/2026"/>
    <x v="1"/>
    <n v="1806.16"/>
    <b v="0"/>
    <x v="11"/>
    <x v="3"/>
    <s v="ATIVO"/>
    <s v="11031"/>
    <n v="35001"/>
    <x v="2"/>
    <n v="5040.37"/>
    <n v="1647.155"/>
  </r>
  <r>
    <s v="SYA2I71"/>
    <x v="5"/>
    <x v="2"/>
    <n v="2024"/>
    <x v="1"/>
    <x v="2"/>
    <x v="1"/>
    <s v="MARCOS VINICIUS SANTOS"/>
    <s v="TECNICO DE FIBRA OPTICA III"/>
    <s v="R$ 1.813,20"/>
    <n v="1276.6100000000001"/>
    <n v="1657.47"/>
    <n v="964.02"/>
    <m/>
    <s v="10/01/2027"/>
    <x v="1"/>
    <n v="1813.2"/>
    <b v="0"/>
    <x v="1"/>
    <x v="2"/>
    <s v="ATIVO"/>
    <s v="11021"/>
    <n v="35001"/>
    <x v="2"/>
    <n v="3898.1"/>
    <n v="1310.7449999999999"/>
  </r>
  <r>
    <s v="ESS1309"/>
    <x v="58"/>
    <x v="6"/>
    <n v="2019"/>
    <x v="5"/>
    <x v="2"/>
    <x v="1"/>
    <s v="MANUTENCAO ACESSO VIVO SAO PAULO"/>
    <s v="PARCEIRO"/>
    <s v="R$ 3.071,94"/>
    <n v="3976.28"/>
    <n v="3674.44"/>
    <n v="3278.23"/>
    <m/>
    <s v="02/04/2029"/>
    <x v="1"/>
    <n v="10071.94"/>
    <b v="0"/>
    <x v="7"/>
    <x v="4"/>
    <s v="ATIVO"/>
    <s v="11021"/>
    <n v="35001"/>
    <x v="2"/>
    <n v="10928.95"/>
    <n v="3476.335"/>
  </r>
  <r>
    <s v="SYA2I78"/>
    <x v="5"/>
    <x v="2"/>
    <n v="2024"/>
    <x v="1"/>
    <x v="2"/>
    <x v="1"/>
    <s v="MANUTENCAO ACESSO VIVO SAO PAULO"/>
    <s v="PARCEIRO"/>
    <s v="R$ 1.806,16"/>
    <n v="1350"/>
    <n v="930"/>
    <n v="165"/>
    <m/>
    <s v="13/12/2026"/>
    <x v="1"/>
    <n v="1806.16"/>
    <b v="0"/>
    <x v="11"/>
    <x v="3"/>
    <s v="MANUTENÇÃO"/>
    <s v="11021"/>
    <n v="35001"/>
    <x v="2"/>
    <n v="2445"/>
    <n v="547.5"/>
  </r>
  <r>
    <s v="HIV3E51"/>
    <x v="13"/>
    <x v="2"/>
    <n v="2025"/>
    <x v="1"/>
    <x v="4"/>
    <x v="3"/>
    <s v="JANDER JUNIOR INACIO PRATES"/>
    <s v="GERENTE OPERACAO JR"/>
    <s v="R$ 2.318,00"/>
    <n v="864.68"/>
    <n v="1216.8200000000002"/>
    <n v="1470.61"/>
    <m/>
    <s v="25/04/2027"/>
    <x v="1"/>
    <n v="2469.1999999999998"/>
    <b v="0"/>
    <x v="7"/>
    <x v="2"/>
    <s v="ATIVO"/>
    <s v="99528"/>
    <n v="22020"/>
    <x v="3"/>
    <n v="3552.1099999999997"/>
    <n v="1343.7150000000001"/>
  </r>
  <r>
    <s v="SYH7H44"/>
    <x v="5"/>
    <x v="2"/>
    <n v="2024"/>
    <x v="0"/>
    <x v="2"/>
    <x v="1"/>
    <s v="MICHEL GOMES DO NASCIMENTO"/>
    <s v="TECNICO MULTSKILL METALICO/FI"/>
    <s v="R$ 1.822,03"/>
    <n v="1298.8600000000001"/>
    <n v="1503.5"/>
    <n v="772.44999999999993"/>
    <m/>
    <s v="03/05/2027"/>
    <x v="1"/>
    <n v="1822.03"/>
    <b v="0"/>
    <x v="4"/>
    <x v="2"/>
    <s v="ATIVO"/>
    <s v="11011"/>
    <n v="35001"/>
    <x v="2"/>
    <n v="3574.81"/>
    <n v="1137.9749999999999"/>
  </r>
  <r>
    <s v="SIB3C51"/>
    <x v="2"/>
    <x v="2"/>
    <n v="2023"/>
    <x v="1"/>
    <x v="2"/>
    <x v="1"/>
    <s v="PAULO HENRIQUE SILVA LEITE"/>
    <s v="SUPERVISOR DE ASSISTENCIA TECNICA I"/>
    <s v="R$ 2.373,08"/>
    <n v="1083.21"/>
    <n v="1515.04"/>
    <n v="638.95999999999992"/>
    <m/>
    <s v="18/07/2026"/>
    <x v="1"/>
    <n v="2373.08"/>
    <b v="0"/>
    <x v="6"/>
    <x v="3"/>
    <s v="ATIVO"/>
    <s v="14015"/>
    <n v="35001"/>
    <x v="6"/>
    <n v="3237.21"/>
    <n v="1077"/>
  </r>
  <r>
    <s v="SIB3C46"/>
    <x v="2"/>
    <x v="2"/>
    <n v="2023"/>
    <x v="1"/>
    <x v="2"/>
    <x v="1"/>
    <s v="LAWRENCE LUIZ VIEIRA FERREIRA"/>
    <s v="SUPERVISOR DE ASSISTENCIA TECNICA II"/>
    <s v="R$ 2.257,94"/>
    <n v="1189.97"/>
    <n v="1523.28"/>
    <n v="710"/>
    <m/>
    <s v="25/07/2026"/>
    <x v="1"/>
    <n v="2378.7800000000002"/>
    <b v="0"/>
    <x v="6"/>
    <x v="3"/>
    <s v="ATIVO"/>
    <s v="14015"/>
    <n v="35001"/>
    <x v="6"/>
    <n v="3423.25"/>
    <n v="1116.6399999999999"/>
  </r>
  <r>
    <s v="SHW1G26"/>
    <x v="5"/>
    <x v="2"/>
    <n v="2023"/>
    <x v="1"/>
    <x v="2"/>
    <x v="1"/>
    <s v="GESIEL DE ALMEIDA SILVA"/>
    <s v="TECNICO DE FIBRA OPTICA III"/>
    <s v="R$ 1.904,54"/>
    <n v="1830.6100000000001"/>
    <n v="2144.83"/>
    <n v="506"/>
    <m/>
    <s v="28/05/2026"/>
    <x v="2"/>
    <n v="1904.54"/>
    <b v="0"/>
    <x v="4"/>
    <x v="3"/>
    <s v="ATIVO"/>
    <s v="11021"/>
    <n v="35001"/>
    <x v="2"/>
    <n v="4481.4400000000005"/>
    <n v="1325.415"/>
  </r>
  <r>
    <s v="HKA6G38"/>
    <x v="25"/>
    <x v="0"/>
    <n v="2024"/>
    <x v="1"/>
    <x v="2"/>
    <x v="1"/>
    <s v="FRANCISCO PEREIRA DA ROCHA"/>
    <s v="CABISTA I"/>
    <s v="R$ 2.400,00"/>
    <n v="2070.71"/>
    <n v="2974.43"/>
    <n v="1470.3999999999999"/>
    <m/>
    <s v="06/05/2027"/>
    <x v="1"/>
    <n v="2556.56"/>
    <b v="0"/>
    <x v="4"/>
    <x v="2"/>
    <s v="ATIVO"/>
    <s v="11031"/>
    <n v="35001"/>
    <x v="2"/>
    <n v="6515.5399999999991"/>
    <n v="2222.415"/>
  </r>
  <r>
    <s v="SYP0E08"/>
    <x v="5"/>
    <x v="2"/>
    <n v="2024"/>
    <x v="1"/>
    <x v="2"/>
    <x v="1"/>
    <s v="RALPH MAXWELL DE SOUSA JESUS"/>
    <s v="TECNICO MULTSKILL METALICO/FI"/>
    <s v="R$ 1.832,59"/>
    <n v="1214.08"/>
    <n v="1285"/>
    <n v="690"/>
    <m/>
    <s v="02/08/2027"/>
    <x v="1"/>
    <n v="1832.59"/>
    <b v="0"/>
    <x v="3"/>
    <x v="2"/>
    <s v="ATIVO"/>
    <s v="11011"/>
    <n v="35001"/>
    <x v="2"/>
    <n v="3189.08"/>
    <n v="987.5"/>
  </r>
  <r>
    <s v="SYB8F86"/>
    <x v="4"/>
    <x v="0"/>
    <n v="2024"/>
    <x v="1"/>
    <x v="2"/>
    <x v="1"/>
    <s v="WENDELL BASTOS GONCALVES"/>
    <s v="TECNICO DE FIBRA OPTICA III"/>
    <s v="R$ 2.530,04"/>
    <n v="1820.86"/>
    <n v="1796.37"/>
    <n v="1010.6800000000001"/>
    <m/>
    <s v="09/01/2027"/>
    <x v="1"/>
    <n v="2530.04"/>
    <b v="0"/>
    <x v="1"/>
    <x v="2"/>
    <s v="ATIVO"/>
    <s v="11021"/>
    <n v="35001"/>
    <x v="2"/>
    <n v="4627.91"/>
    <n v="1403.5250000000001"/>
  </r>
  <r>
    <s v="SHW1G23"/>
    <x v="5"/>
    <x v="2"/>
    <n v="2023"/>
    <x v="1"/>
    <x v="2"/>
    <x v="1"/>
    <s v="MANUTENCAO ACESSO VIVO SAO PAULO"/>
    <s v="PARCEIRO"/>
    <s v="R$ 1.904,54"/>
    <n v="1587.42"/>
    <n v="1893"/>
    <n v="656"/>
    <m/>
    <s v="24/05/2026"/>
    <x v="2"/>
    <n v="1904.54"/>
    <b v="0"/>
    <x v="4"/>
    <x v="3"/>
    <s v="MANUTENÇÃO"/>
    <s v="11021"/>
    <n v="35001"/>
    <x v="2"/>
    <n v="4136.42"/>
    <n v="1274.5"/>
  </r>
  <r>
    <s v="SYP0E43"/>
    <x v="5"/>
    <x v="2"/>
    <n v="2024"/>
    <x v="1"/>
    <x v="2"/>
    <x v="1"/>
    <s v="PATRICK ANICETO MARTINS"/>
    <s v="TECNICO MULTSKILL METALICO/FI"/>
    <s v="R$ 1.832,59"/>
    <n v="1311.7600000000002"/>
    <n v="1127.94"/>
    <n v="774.51"/>
    <m/>
    <s v="12/04/2027"/>
    <x v="1"/>
    <n v="1832.59"/>
    <b v="0"/>
    <x v="7"/>
    <x v="2"/>
    <s v="ATIVO"/>
    <s v="11011"/>
    <n v="35001"/>
    <x v="2"/>
    <n v="3214.21"/>
    <n v="951.22500000000002"/>
  </r>
  <r>
    <s v="SYP0E06"/>
    <x v="5"/>
    <x v="2"/>
    <n v="2024"/>
    <x v="1"/>
    <x v="2"/>
    <x v="1"/>
    <s v="FROTAS DE VEÍCULOS SAO PAULO"/>
    <s v="PARCEIRO"/>
    <s v="R$ 1.832,59"/>
    <n v="1002.12"/>
    <n v="591.29999999999995"/>
    <n v="885.6"/>
    <m/>
    <s v="19/04/2027"/>
    <x v="1"/>
    <n v="1832.59"/>
    <b v="0"/>
    <x v="7"/>
    <x v="2"/>
    <s v="PATIO"/>
    <s v="99628"/>
    <n v="35001"/>
    <x v="3"/>
    <n v="2479.02"/>
    <n v="738.45"/>
  </r>
  <r>
    <s v="SYD4J32"/>
    <x v="5"/>
    <x v="2"/>
    <n v="2024"/>
    <x v="1"/>
    <x v="2"/>
    <x v="1"/>
    <s v="JORGE LUCAS MARTINS"/>
    <s v="CABISTA I"/>
    <s v="R$ 1.808,86"/>
    <n v="1173"/>
    <n v="1709.4"/>
    <n v="699.99"/>
    <m/>
    <s v="09/01/2027"/>
    <x v="1"/>
    <n v="1808.86"/>
    <b v="0"/>
    <x v="1"/>
    <x v="2"/>
    <s v="ATIVO"/>
    <s v="11021"/>
    <n v="35001"/>
    <x v="2"/>
    <n v="3582.3900000000003"/>
    <n v="1204.6950000000002"/>
  </r>
  <r>
    <s v="SYO5H61"/>
    <x v="3"/>
    <x v="2"/>
    <n v="2024"/>
    <x v="1"/>
    <x v="9"/>
    <x v="1"/>
    <s v="MANUTENÇÃO ACESSO-VIVO UBERLANDIA"/>
    <s v="PARCEIRO"/>
    <s v="R$ 1.883,68"/>
    <n v="1840.12"/>
    <n v="0"/>
    <n v="0"/>
    <m/>
    <s v="15/03/2027"/>
    <x v="1"/>
    <n v="1883.68"/>
    <b v="0"/>
    <x v="8"/>
    <x v="2"/>
    <s v="MANUTENÇÃO"/>
    <s v="11021"/>
    <n v="23845"/>
    <x v="2"/>
    <n v="1840.12"/>
    <n v="0"/>
  </r>
  <r>
    <s v="SHW1G18"/>
    <x v="5"/>
    <x v="2"/>
    <n v="2023"/>
    <x v="1"/>
    <x v="2"/>
    <x v="1"/>
    <s v="JOSE ARNAUD JANUARIO DA SILVA JUNIOR"/>
    <s v="TECNICO MULTSKILL METALICO/FI"/>
    <s v="R$ 1.904,54"/>
    <n v="1683.3400000000001"/>
    <n v="1795"/>
    <n v="604.96"/>
    <m/>
    <s v="02/06/2026"/>
    <x v="2"/>
    <n v="1904.54"/>
    <b v="0"/>
    <x v="5"/>
    <x v="3"/>
    <s v="ATIVO"/>
    <s v="14011"/>
    <n v="35001"/>
    <x v="6"/>
    <n v="4083.3"/>
    <n v="1199.98"/>
  </r>
  <r>
    <s v="SYH7H47"/>
    <x v="5"/>
    <x v="2"/>
    <n v="2024"/>
    <x v="0"/>
    <x v="6"/>
    <x v="3"/>
    <s v="CASA CLIENTE-VIVO GOIANIA"/>
    <s v="PARCEIRO"/>
    <s v="R$ 1.822,03"/>
    <n v="1010"/>
    <n v="1068.72"/>
    <n v="397.65"/>
    <m/>
    <s v="03/05/2027"/>
    <x v="1"/>
    <n v="1822.03"/>
    <b v="0"/>
    <x v="4"/>
    <x v="2"/>
    <s v="RESERVADO"/>
    <s v="11011"/>
    <n v="19093"/>
    <x v="2"/>
    <n v="2476.3700000000003"/>
    <n v="733.18499999999995"/>
  </r>
  <r>
    <s v="SHW1G24"/>
    <x v="5"/>
    <x v="2"/>
    <n v="2023"/>
    <x v="1"/>
    <x v="2"/>
    <x v="1"/>
    <s v="ROBERTO DE ASSIS JUNIOR"/>
    <s v="TECNICO MULTSKILL METALICO/FI"/>
    <s v="R$ 1.904,54"/>
    <n v="742.13"/>
    <n v="1429.48"/>
    <n v="610"/>
    <m/>
    <s v="02/06/2026"/>
    <x v="2"/>
    <n v="1904.54"/>
    <b v="0"/>
    <x v="5"/>
    <x v="3"/>
    <s v="ATIVO"/>
    <s v="14011"/>
    <n v="35001"/>
    <x v="6"/>
    <n v="2781.61"/>
    <n v="1019.74"/>
  </r>
  <r>
    <s v="SYH7F69"/>
    <x v="5"/>
    <x v="2"/>
    <n v="2024"/>
    <x v="0"/>
    <x v="2"/>
    <x v="1"/>
    <s v="TOP TELECOM"/>
    <s v="PARCEIRO"/>
    <s v="R$ 1.822,03"/>
    <s v=""/>
    <s v=""/>
    <s v=""/>
    <m/>
    <s v="03/05/2027"/>
    <x v="1"/>
    <n v="1822.03"/>
    <b v="0"/>
    <x v="4"/>
    <x v="2"/>
    <s v="ATIVO"/>
    <s v="11031"/>
    <n v="35001"/>
    <x v="2"/>
    <n v="0"/>
    <s v="-"/>
  </r>
  <r>
    <s v="SYB3A26"/>
    <x v="4"/>
    <x v="0"/>
    <n v="2024"/>
    <x v="1"/>
    <x v="3"/>
    <x v="2"/>
    <s v="VARLEY DIAS COSTA"/>
    <s v="ASSISTENTE TEC. DE MANUTENCAO DE FO II"/>
    <s v="R$ 2.530,04"/>
    <n v="489.53"/>
    <n v="2011.6100000000001"/>
    <n v="895.2700000000001"/>
    <m/>
    <s v="01/01/2027"/>
    <x v="1"/>
    <n v="2530.04"/>
    <b v="0"/>
    <x v="1"/>
    <x v="2"/>
    <s v="ATIVO"/>
    <s v="12071"/>
    <n v="37133"/>
    <x v="1"/>
    <n v="3396.4100000000003"/>
    <n v="1453.44"/>
  </r>
  <r>
    <s v="SYH7H46"/>
    <x v="5"/>
    <x v="2"/>
    <n v="2024"/>
    <x v="0"/>
    <x v="4"/>
    <x v="3"/>
    <s v="WIN TELECOM LTDA"/>
    <s v="PARCEIRO"/>
    <s v="R$ 1.822,03"/>
    <n v="150"/>
    <n v="0"/>
    <n v="0"/>
    <m/>
    <s v="03/05/2027"/>
    <x v="1"/>
    <n v="1822.03"/>
    <b v="0"/>
    <x v="4"/>
    <x v="2"/>
    <s v="ATIVO"/>
    <s v="11031"/>
    <n v="21112"/>
    <x v="2"/>
    <n v="150"/>
    <n v="0"/>
  </r>
  <r>
    <s v="SHH7C67"/>
    <x v="5"/>
    <x v="2"/>
    <n v="2023"/>
    <x v="1"/>
    <x v="2"/>
    <x v="1"/>
    <s v="CARLOS HENRIQUE CORREA DE SOUZA"/>
    <s v="TECNICO MULTSKILL METALICO/FI"/>
    <s v="R$ 1.885,80"/>
    <n v="713.19"/>
    <n v="1069"/>
    <n v="330"/>
    <m/>
    <s v="20/03/2026"/>
    <x v="3"/>
    <n v="1885.8"/>
    <b v="0"/>
    <x v="8"/>
    <x v="3"/>
    <s v="ATIVO"/>
    <s v="14011"/>
    <n v="35001"/>
    <x v="6"/>
    <n v="2112.19"/>
    <n v="699.5"/>
  </r>
  <r>
    <s v="SIB3C59"/>
    <x v="2"/>
    <x v="2"/>
    <n v="2023"/>
    <x v="1"/>
    <x v="6"/>
    <x v="3"/>
    <s v="CLEVERSON DAMIAO GOMES"/>
    <s v="COORD DE OPERACAO"/>
    <s v="R$ 2.373,08"/>
    <n v="100"/>
    <n v="1075.55"/>
    <n v="1188.52"/>
    <m/>
    <s v="21/07/2026"/>
    <x v="1"/>
    <n v="2373.08"/>
    <b v="0"/>
    <x v="6"/>
    <x v="3"/>
    <s v="ATIVO"/>
    <s v="11025"/>
    <n v="19093"/>
    <x v="2"/>
    <n v="2364.0699999999997"/>
    <n v="1132.0349999999999"/>
  </r>
  <r>
    <s v="SHW1G05"/>
    <x v="5"/>
    <x v="2"/>
    <n v="2023"/>
    <x v="1"/>
    <x v="2"/>
    <x v="1"/>
    <s v="NATHAN DA SILVA"/>
    <s v="TECNICO DE FIBRA OPTICA II"/>
    <s v="R$ 1.904,54"/>
    <n v="1651.94"/>
    <n v="1968.31"/>
    <n v="1265.3"/>
    <m/>
    <s v="24/05/2026"/>
    <x v="2"/>
    <n v="1904.54"/>
    <b v="0"/>
    <x v="4"/>
    <x v="3"/>
    <s v="ATIVO"/>
    <s v="11021"/>
    <n v="35001"/>
    <x v="2"/>
    <n v="4885.55"/>
    <n v="1616.8049999999998"/>
  </r>
  <r>
    <s v="SYD4F39"/>
    <x v="5"/>
    <x v="2"/>
    <n v="2024"/>
    <x v="1"/>
    <x v="2"/>
    <x v="1"/>
    <s v="LEANDRO SILVA DAMASCENO"/>
    <s v="TECNICO MULTSKILL METALICO/FI"/>
    <s v="R$ 1.808,86"/>
    <n v="924.22"/>
    <n v="165"/>
    <n v="0"/>
    <m/>
    <s v="09/01/2027"/>
    <x v="1"/>
    <n v="1808.86"/>
    <b v="0"/>
    <x v="1"/>
    <x v="2"/>
    <s v="ATIVO"/>
    <s v="11011"/>
    <n v="35001"/>
    <x v="2"/>
    <n v="1089.22"/>
    <n v="82.5"/>
  </r>
  <r>
    <s v="HKA6G46"/>
    <x v="25"/>
    <x v="0"/>
    <n v="2024"/>
    <x v="1"/>
    <x v="1"/>
    <x v="0"/>
    <s v="JEAN VITOR DANIELUK"/>
    <s v="ASSISTENTE TEC. DE MANUTENCAO DE PI III"/>
    <s v="R$ 2.400,00"/>
    <n v="321.26"/>
    <n v="1753.77"/>
    <n v="1134.6100000000001"/>
    <m/>
    <s v="07/05/2027"/>
    <x v="1"/>
    <n v="2556.56"/>
    <b v="0"/>
    <x v="4"/>
    <x v="2"/>
    <s v="ATIVO"/>
    <s v="12081"/>
    <n v="26002"/>
    <x v="1"/>
    <n v="3209.64"/>
    <n v="1444.19"/>
  </r>
  <r>
    <s v="SSS4H28"/>
    <x v="59"/>
    <x v="2"/>
    <n v="2024"/>
    <x v="2"/>
    <x v="2"/>
    <x v="1"/>
    <s v="EDSON BRUNO MORELATO"/>
    <s v="GERENTE OPERACIONAL"/>
    <s v="R$ 2.000,00"/>
    <n v="617.23"/>
    <n v="909.84"/>
    <n v="481.98"/>
    <m/>
    <s v="01/01/2030"/>
    <x v="1"/>
    <n v="2000"/>
    <b v="0"/>
    <x v="1"/>
    <x v="1"/>
    <s v="ATIVO"/>
    <s v="11035"/>
    <n v="35559"/>
    <x v="2"/>
    <n v="2009.0500000000002"/>
    <n v="695.91000000000008"/>
  </r>
  <r>
    <s v="SIB0H27"/>
    <x v="4"/>
    <x v="0"/>
    <n v="2024"/>
    <x v="1"/>
    <x v="8"/>
    <x v="0"/>
    <s v="MANUTENCAO FO   BACKBONE TIM JOACABA"/>
    <s v="PARCEIRO"/>
    <s v="R$ 2.866,27"/>
    <n v="0"/>
    <n v="0"/>
    <n v="536.01"/>
    <m/>
    <s v="04/08/2026"/>
    <x v="1"/>
    <n v="3019.64"/>
    <b v="0"/>
    <x v="3"/>
    <x v="3"/>
    <s v="RESERVADO"/>
    <s v="12071"/>
    <n v="34137"/>
    <x v="1"/>
    <n v="536.01"/>
    <n v="268.005"/>
  </r>
  <r>
    <s v="SYD4J34"/>
    <x v="5"/>
    <x v="2"/>
    <n v="2024"/>
    <x v="1"/>
    <x v="2"/>
    <x v="1"/>
    <s v="CIRINEU FIDELES ARRUDA"/>
    <s v="CABISTA I"/>
    <s v="R$ 1.808,86"/>
    <n v="1048.94"/>
    <n v="766"/>
    <n v="1200.72"/>
    <m/>
    <s v="01/01/2027"/>
    <x v="1"/>
    <n v="1808.86"/>
    <b v="0"/>
    <x v="1"/>
    <x v="2"/>
    <s v="ATIVO"/>
    <s v="11021"/>
    <n v="35001"/>
    <x v="2"/>
    <n v="3015.66"/>
    <n v="983.36"/>
  </r>
  <r>
    <s v="PWG3B89"/>
    <x v="25"/>
    <x v="0"/>
    <n v="2024"/>
    <x v="1"/>
    <x v="1"/>
    <x v="0"/>
    <s v="SILVIO FELDE"/>
    <s v="TECNICO DE MANUTENCAO FO II"/>
    <s v="R$ 2.400,00"/>
    <n v="2377.3999999999996"/>
    <n v="3369.8900000000003"/>
    <n v="1653.34"/>
    <m/>
    <s v="14/06/2027"/>
    <x v="1"/>
    <n v="2546.41"/>
    <b v="0"/>
    <x v="5"/>
    <x v="2"/>
    <s v="ATIVO"/>
    <s v="17071"/>
    <n v="26158"/>
    <x v="5"/>
    <n v="7400.63"/>
    <n v="2511.6150000000002"/>
  </r>
  <r>
    <s v="SYA2I55"/>
    <x v="5"/>
    <x v="2"/>
    <n v="2024"/>
    <x v="1"/>
    <x v="2"/>
    <x v="1"/>
    <s v="WILLAMES DE OLIVEIRA MOURA"/>
    <s v="TECNICO MULTSKILL METALICO/FI"/>
    <s v="R$ 1.806,16"/>
    <n v="1293.96"/>
    <n v="1464.98"/>
    <n v="669.94999999999993"/>
    <m/>
    <s v="13/12/2026"/>
    <x v="1"/>
    <n v="1806.16"/>
    <b v="0"/>
    <x v="11"/>
    <x v="3"/>
    <s v="ATIVO"/>
    <s v="14011"/>
    <n v="35001"/>
    <x v="6"/>
    <n v="3428.89"/>
    <n v="1067.4649999999999"/>
  </r>
  <r>
    <s v="SYA2I59"/>
    <x v="5"/>
    <x v="2"/>
    <n v="2024"/>
    <x v="1"/>
    <x v="2"/>
    <x v="1"/>
    <s v="RODRIGO SILVA DOS SANTOS"/>
    <s v="TECNICO MULTSKILL METALICO/FI"/>
    <s v="R$ 1.806,16"/>
    <n v="1451.81"/>
    <n v="1618.05"/>
    <n v="1001.06"/>
    <m/>
    <s v="13/12/2026"/>
    <x v="1"/>
    <n v="1806.16"/>
    <b v="0"/>
    <x v="11"/>
    <x v="3"/>
    <s v="ATIVO"/>
    <s v="11011"/>
    <n v="35001"/>
    <x v="2"/>
    <n v="4070.9199999999996"/>
    <n v="1309.5549999999998"/>
  </r>
  <r>
    <s v="SYH7H49"/>
    <x v="5"/>
    <x v="2"/>
    <n v="2024"/>
    <x v="0"/>
    <x v="2"/>
    <x v="1"/>
    <s v="CLAUDIO DE SOUZA PEREIRA"/>
    <s v="TECNICO MULTSKILL METALICO/FI"/>
    <s v="R$ 1.822,03"/>
    <n v="1159.23"/>
    <n v="1420.8300000000002"/>
    <n v="584.57999999999993"/>
    <m/>
    <s v="03/05/2027"/>
    <x v="1"/>
    <n v="1822.03"/>
    <b v="0"/>
    <x v="4"/>
    <x v="2"/>
    <s v="ATIVO"/>
    <s v="11011"/>
    <n v="35001"/>
    <x v="2"/>
    <n v="3164.6400000000003"/>
    <n v="1002.705"/>
  </r>
  <r>
    <s v="QMY0B18"/>
    <x v="25"/>
    <x v="0"/>
    <n v="2024"/>
    <x v="1"/>
    <x v="1"/>
    <x v="0"/>
    <s v="CLEVERTON SZENCZUK"/>
    <s v="TECNICO DE MANUTENCAO PI I"/>
    <s v="R$ 2.400,00"/>
    <n v="1910.2099999999998"/>
    <n v="1503.98"/>
    <n v="1010.24"/>
    <m/>
    <s v="22/07/2027"/>
    <x v="1"/>
    <n v="2553.02"/>
    <b v="0"/>
    <x v="6"/>
    <x v="2"/>
    <s v="ATIVO"/>
    <s v="12081"/>
    <n v="26257"/>
    <x v="1"/>
    <n v="4424.4299999999994"/>
    <n v="1257.1100000000001"/>
  </r>
  <r>
    <s v="SYQ0C14"/>
    <x v="4"/>
    <x v="0"/>
    <n v="2024"/>
    <x v="1"/>
    <x v="1"/>
    <x v="0"/>
    <s v="MANUTENÇÃO PLANTA INTERNA-TIM CURITIBA"/>
    <s v="PARCEIRO"/>
    <s v="R$ 2.552,97"/>
    <n v="0"/>
    <n v="0"/>
    <n v="206.55"/>
    <m/>
    <s v="25/03/2027"/>
    <x v="1"/>
    <n v="2552.9699999999998"/>
    <b v="0"/>
    <x v="8"/>
    <x v="2"/>
    <s v="ATIVO"/>
    <s v="12081"/>
    <n v="26001"/>
    <x v="1"/>
    <n v="206.55"/>
    <n v="103.27500000000001"/>
  </r>
  <r>
    <s v="SHG7B78"/>
    <x v="5"/>
    <x v="2"/>
    <n v="2023"/>
    <x v="1"/>
    <x v="2"/>
    <x v="1"/>
    <s v="TIAGO BARRETO FERREIRA PORTO"/>
    <s v="TECNICO DE FIBRA OPTICA III"/>
    <s v="R$ 1.883,57"/>
    <n v="972.85000000000014"/>
    <n v="1133.07"/>
    <n v="273.35000000000002"/>
    <m/>
    <s v="07/03/2026"/>
    <x v="3"/>
    <n v="1883.57"/>
    <b v="0"/>
    <x v="8"/>
    <x v="3"/>
    <s v="ATIVO"/>
    <s v="14011"/>
    <n v="35001"/>
    <x v="6"/>
    <n v="2379.27"/>
    <n v="703.21"/>
  </r>
  <r>
    <s v="FGI5A10"/>
    <x v="13"/>
    <x v="2"/>
    <n v="2014"/>
    <x v="2"/>
    <x v="2"/>
    <x v="1"/>
    <s v="DANIEL LOPES CARDOSO"/>
    <s v="SUPERVISOR DE IMPLANTACAO II"/>
    <s v="R$ 750,00"/>
    <n v="1710.3"/>
    <n v="1917.3600000000001"/>
    <n v="1060.01"/>
    <m/>
    <s v="01/01/2030"/>
    <x v="1"/>
    <n v="750"/>
    <b v="0"/>
    <x v="1"/>
    <x v="1"/>
    <s v="ATIVO"/>
    <s v="11035"/>
    <n v="35001"/>
    <x v="2"/>
    <n v="4687.67"/>
    <n v="1488.6849999999999"/>
  </r>
  <r>
    <s v="SHW1G15"/>
    <x v="5"/>
    <x v="2"/>
    <n v="2023"/>
    <x v="1"/>
    <x v="2"/>
    <x v="1"/>
    <s v="LEONARDO APARECIDO DE ANDRADE"/>
    <s v="TECNICO MULTSKILL METALICO/FI"/>
    <s v="R$ 1.904,54"/>
    <n v="0"/>
    <n v="0"/>
    <n v="395"/>
    <m/>
    <s v="28/05/2026"/>
    <x v="2"/>
    <n v="1904.54"/>
    <b v="0"/>
    <x v="4"/>
    <x v="3"/>
    <s v="ATIVO"/>
    <s v="14011"/>
    <n v="35001"/>
    <x v="6"/>
    <n v="395"/>
    <n v="197.5"/>
  </r>
  <r>
    <s v="OPP8J16"/>
    <x v="4"/>
    <x v="0"/>
    <n v="2024"/>
    <x v="1"/>
    <x v="2"/>
    <x v="1"/>
    <s v="DANIEL FERREIRA SILVEIRA"/>
    <s v="TECNICO DE FIBRA OPTICA I"/>
    <s v="R$ 2.400,00"/>
    <n v="1214.1300000000001"/>
    <n v="1448.7900000000002"/>
    <n v="955.76"/>
    <m/>
    <s v="05/08/2028"/>
    <x v="1"/>
    <n v="2555.0700000000002"/>
    <b v="0"/>
    <x v="3"/>
    <x v="5"/>
    <s v="ATIVO"/>
    <s v="11031"/>
    <n v="35001"/>
    <x v="2"/>
    <n v="3618.6800000000003"/>
    <n v="1202.2750000000001"/>
  </r>
  <r>
    <s v="SYD5F49"/>
    <x v="5"/>
    <x v="2"/>
    <n v="2024"/>
    <x v="1"/>
    <x v="2"/>
    <x v="1"/>
    <s v="CASA CLIENTE VIVO SAO PAULO"/>
    <s v="PARCEIRO"/>
    <s v="R$ 1.818,28"/>
    <n v="1408.98"/>
    <n v="1921.97"/>
    <n v="365.97"/>
    <m/>
    <s v="13/02/2027"/>
    <x v="1"/>
    <n v="1818.28"/>
    <b v="0"/>
    <x v="9"/>
    <x v="2"/>
    <s v="MANUTENÇÃO"/>
    <s v="11011"/>
    <n v="35001"/>
    <x v="2"/>
    <n v="3696.92"/>
    <n v="1143.97"/>
  </r>
  <r>
    <s v="SHW1G21"/>
    <x v="5"/>
    <x v="2"/>
    <n v="2023"/>
    <x v="1"/>
    <x v="2"/>
    <x v="1"/>
    <s v="CLAYTON CASTRO DO VALE"/>
    <s v="TECNICO MULTSKILL METALICO/FI"/>
    <s v="R$ 1.918,72"/>
    <n v="886.90000000000009"/>
    <n v="889.67000000000007"/>
    <n v="392.20000000000005"/>
    <m/>
    <s v="24/05/2026"/>
    <x v="2"/>
    <n v="1918.72"/>
    <b v="0"/>
    <x v="4"/>
    <x v="3"/>
    <s v="ATIVO"/>
    <s v="14011"/>
    <n v="35001"/>
    <x v="6"/>
    <n v="2168.7700000000004"/>
    <n v="640.93500000000006"/>
  </r>
  <r>
    <s v="SYA2I52"/>
    <x v="5"/>
    <x v="2"/>
    <n v="2024"/>
    <x v="1"/>
    <x v="2"/>
    <x v="1"/>
    <s v="FILIPE PROSPERO NISHIKAWA"/>
    <s v="TECNICO MULTSKILL METALICO/FI"/>
    <s v="R$ 1.806,16"/>
    <n v="569.26"/>
    <n v="1339.92"/>
    <n v="409"/>
    <m/>
    <s v="13/12/2026"/>
    <x v="1"/>
    <n v="1806.16"/>
    <b v="0"/>
    <x v="11"/>
    <x v="3"/>
    <s v="ATIVO"/>
    <s v="11011"/>
    <n v="35001"/>
    <x v="2"/>
    <n v="2318.1800000000003"/>
    <n v="874.46"/>
  </r>
  <r>
    <s v="SYW4I75"/>
    <x v="4"/>
    <x v="0"/>
    <n v="2025"/>
    <x v="1"/>
    <x v="2"/>
    <x v="1"/>
    <s v="CLAUDIO ROBERTO OLIVEIRA"/>
    <s v="ENCARREGADO"/>
    <s v="R$ 2.400,00"/>
    <n v="1749.8300000000002"/>
    <n v="2203.67"/>
    <n v="1449.61"/>
    <m/>
    <s v="28/07/2028"/>
    <x v="1"/>
    <n v="2555.0700000000002"/>
    <b v="0"/>
    <x v="6"/>
    <x v="5"/>
    <s v="ATIVO"/>
    <s v="11021"/>
    <n v="35001"/>
    <x v="2"/>
    <n v="5403.11"/>
    <n v="1826.6399999999999"/>
  </r>
  <r>
    <s v="SYD5F57"/>
    <x v="5"/>
    <x v="2"/>
    <n v="2024"/>
    <x v="1"/>
    <x v="2"/>
    <x v="1"/>
    <s v="FROTAS DE VEÍCULOS SAO PAULO"/>
    <s v="PARCEIRO"/>
    <s v="R$ 1.808,86"/>
    <n v="1294.7"/>
    <n v="730"/>
    <n v="650"/>
    <m/>
    <s v="10/01/2027"/>
    <x v="1"/>
    <n v="1808.86"/>
    <b v="0"/>
    <x v="1"/>
    <x v="2"/>
    <s v="PATIO"/>
    <s v="99628"/>
    <n v="35001"/>
    <x v="3"/>
    <n v="2674.7"/>
    <n v="690"/>
  </r>
  <r>
    <s v="RVH6F24"/>
    <x v="5"/>
    <x v="2"/>
    <n v="2025"/>
    <x v="1"/>
    <x v="1"/>
    <x v="0"/>
    <s v="RENATO APARECIDO DOS SANTOS"/>
    <s v="TECNICO DE SEGURANCA DO TRABALHO PL"/>
    <s v="R$ 1.730,00"/>
    <n v="873.4"/>
    <n v="1752.65"/>
    <n v="589.05999999999995"/>
    <m/>
    <s v="11/06/2028"/>
    <x v="1"/>
    <n v="1832.6"/>
    <b v="0"/>
    <x v="5"/>
    <x v="5"/>
    <s v="ATIVO"/>
    <s v="99678"/>
    <n v="26001"/>
    <x v="3"/>
    <n v="3215.11"/>
    <n v="1170.855"/>
  </r>
  <r>
    <s v="SYH7F70"/>
    <x v="5"/>
    <x v="2"/>
    <n v="2024"/>
    <x v="0"/>
    <x v="8"/>
    <x v="0"/>
    <s v="JULIANO NASCIMENTO COIMBRA"/>
    <s v="TECNICO DE MANUTENCAO PI II"/>
    <s v="R$ 1.822,03"/>
    <n v="2403.84"/>
    <n v="1893.84"/>
    <n v="500"/>
    <m/>
    <s v="03/05/2027"/>
    <x v="1"/>
    <n v="1822.03"/>
    <b v="0"/>
    <x v="4"/>
    <x v="2"/>
    <s v="ATIVO"/>
    <s v="12081"/>
    <n v="34089"/>
    <x v="1"/>
    <n v="4797.68"/>
    <n v="1196.92"/>
  </r>
  <r>
    <s v="SHD9F19"/>
    <x v="5"/>
    <x v="2"/>
    <n v="2023"/>
    <x v="1"/>
    <x v="2"/>
    <x v="1"/>
    <s v="RAFAEL MORAIS JANUARIO"/>
    <s v="TECNICO MULTSKILL METALICO/FI"/>
    <s v="R$ 1.859,83"/>
    <n v="1410.36"/>
    <n v="1629.99"/>
    <n v="660"/>
    <m/>
    <s v="02/02/2026"/>
    <x v="3"/>
    <n v="1859.83"/>
    <b v="0"/>
    <x v="9"/>
    <x v="3"/>
    <s v="ATIVO"/>
    <s v="14011"/>
    <n v="35001"/>
    <x v="6"/>
    <n v="3700.35"/>
    <n v="1144.9949999999999"/>
  </r>
  <r>
    <s v="SIC4B57"/>
    <x v="4"/>
    <x v="0"/>
    <n v="2024"/>
    <x v="1"/>
    <x v="10"/>
    <x v="3"/>
    <s v="JOSE RAMON DE SOUSA CHAVES"/>
    <s v="TECNICO DE FIBRA OPTICA II"/>
    <s v="R$ 2.827,75"/>
    <n v="150"/>
    <n v="2185.61"/>
    <n v="500"/>
    <m/>
    <s v="01/08/2026"/>
    <x v="1"/>
    <n v="2979.09"/>
    <b v="0"/>
    <x v="3"/>
    <x v="3"/>
    <s v="ATIVO"/>
    <s v="12071"/>
    <n v="17001"/>
    <x v="1"/>
    <n v="2835.61"/>
    <n v="1342.8050000000001"/>
  </r>
  <r>
    <s v="SYD4F40"/>
    <x v="5"/>
    <x v="2"/>
    <n v="2024"/>
    <x v="1"/>
    <x v="2"/>
    <x v="1"/>
    <s v="CARLOS EDUARDO ROCHA VIEIRA"/>
    <s v="TECNICO DE FIBRA OPTICA III"/>
    <s v="R$ 1.808,86"/>
    <n v="0"/>
    <n v="0"/>
    <n v="150"/>
    <m/>
    <s v="10/01/2027"/>
    <x v="1"/>
    <n v="1808.86"/>
    <b v="0"/>
    <x v="1"/>
    <x v="2"/>
    <s v="ATIVO"/>
    <s v="11021"/>
    <n v="35001"/>
    <x v="2"/>
    <n v="150"/>
    <n v="75"/>
  </r>
  <r>
    <s v="SYB3A23"/>
    <x v="4"/>
    <x v="0"/>
    <n v="2024"/>
    <x v="1"/>
    <x v="1"/>
    <x v="0"/>
    <s v="ROBERTO DA SILVA LOPES"/>
    <s v="TECNICO DE MANUTENCAO PI III"/>
    <s v="R$ 2.530,04"/>
    <n v="2023.8500000000001"/>
    <n v="4642.1400000000003"/>
    <n v="2032.0500000000002"/>
    <m/>
    <s v="09/01/2027"/>
    <x v="1"/>
    <n v="2530.04"/>
    <b v="0"/>
    <x v="1"/>
    <x v="2"/>
    <s v="ATIVO"/>
    <s v="12081"/>
    <n v="26009"/>
    <x v="1"/>
    <n v="8698.0400000000009"/>
    <n v="3337.0950000000003"/>
  </r>
  <r>
    <s v="SYM7I19"/>
    <x v="4"/>
    <x v="0"/>
    <n v="2024"/>
    <x v="1"/>
    <x v="8"/>
    <x v="0"/>
    <s v="JAMISON ELVIS SILVA LIMA"/>
    <s v="ALMOXARIFE II"/>
    <s v="R$ 2.519,98"/>
    <n v="0"/>
    <n v="693.11"/>
    <n v="280.01"/>
    <m/>
    <s v="13/03/2027"/>
    <x v="1"/>
    <n v="2519.98"/>
    <b v="0"/>
    <x v="8"/>
    <x v="2"/>
    <s v="ATIVO"/>
    <s v="99568"/>
    <n v="34002"/>
    <x v="3"/>
    <n v="973.12"/>
    <n v="486.56"/>
  </r>
  <r>
    <s v="SHW1G37"/>
    <x v="5"/>
    <x v="2"/>
    <n v="2023"/>
    <x v="1"/>
    <x v="9"/>
    <x v="1"/>
    <s v="CAIO EDUARDO NOBRE RAMOS"/>
    <s v="TECNICO DE FIBRA OPTICA I"/>
    <s v="R$ 1.904,54"/>
    <n v="1504.05"/>
    <n v="1596.14"/>
    <n v="955.06"/>
    <m/>
    <s v="28/05/2026"/>
    <x v="2"/>
    <n v="1904.54"/>
    <b v="0"/>
    <x v="4"/>
    <x v="3"/>
    <s v="ATIVO"/>
    <s v="11011"/>
    <n v="23845"/>
    <x v="2"/>
    <n v="4055.25"/>
    <n v="1275.5999999999999"/>
  </r>
  <r>
    <s v="HKA6G36"/>
    <x v="25"/>
    <x v="0"/>
    <n v="2024"/>
    <x v="1"/>
    <x v="2"/>
    <x v="1"/>
    <s v="ALESSANDRO DOS SANTOS CORREIA"/>
    <s v="TECNICO DE FIBRA OPTICA III"/>
    <s v="R$ 2.400,00"/>
    <n v="1368.32"/>
    <n v="1699.05"/>
    <n v="927.38"/>
    <m/>
    <s v="06/05/2027"/>
    <x v="1"/>
    <n v="2556.56"/>
    <b v="0"/>
    <x v="4"/>
    <x v="2"/>
    <s v="ATIVO"/>
    <s v="11021"/>
    <n v="35001"/>
    <x v="2"/>
    <n v="3994.75"/>
    <n v="1313.2149999999999"/>
  </r>
  <r>
    <s v="SYA2I64"/>
    <x v="5"/>
    <x v="2"/>
    <n v="2024"/>
    <x v="1"/>
    <x v="2"/>
    <x v="1"/>
    <s v="ALEX SANTOS OLIVEIRA"/>
    <s v="TECNICO DE FIBRA OPTICA II"/>
    <s v="R$ 1.813,20"/>
    <n v="1002.3700000000001"/>
    <n v="1795.41"/>
    <n v="713.58999999999992"/>
    <m/>
    <s v="10/01/2027"/>
    <x v="1"/>
    <n v="1813.2"/>
    <b v="0"/>
    <x v="1"/>
    <x v="2"/>
    <s v="ATIVO"/>
    <s v="11021"/>
    <n v="35001"/>
    <x v="2"/>
    <n v="3511.37"/>
    <n v="1254.5"/>
  </r>
  <r>
    <s v="RVH4E24"/>
    <x v="5"/>
    <x v="2"/>
    <n v="2025"/>
    <x v="1"/>
    <x v="10"/>
    <x v="3"/>
    <s v="AROLDO DE CASTRO TAVARES"/>
    <s v="INSTALADOR E REPARADOR DE FO"/>
    <s v="R$ 1.730,00"/>
    <n v="2043"/>
    <n v="1580.62"/>
    <n v="932.99"/>
    <m/>
    <s v="13/06/2028"/>
    <x v="1"/>
    <n v="1832.6"/>
    <b v="0"/>
    <x v="5"/>
    <x v="5"/>
    <s v="ATIVO"/>
    <s v="11011"/>
    <n v="17001"/>
    <x v="2"/>
    <n v="4556.6099999999997"/>
    <n v="1256.8049999999998"/>
  </r>
  <r>
    <s v="RVG5I26"/>
    <x v="5"/>
    <x v="2"/>
    <n v="2025"/>
    <x v="1"/>
    <x v="10"/>
    <x v="3"/>
    <s v="FABIO JUNIOR INACIO RICARDO"/>
    <s v="INSTALADOR E REPARADOR DE FO"/>
    <s v="R$ 1.730,00"/>
    <n v="1483"/>
    <n v="1496"/>
    <n v="710"/>
    <m/>
    <s v="12/06/2028"/>
    <x v="1"/>
    <n v="1832.6"/>
    <b v="0"/>
    <x v="5"/>
    <x v="5"/>
    <s v="ATIVO"/>
    <s v="11011"/>
    <n v="17001"/>
    <x v="2"/>
    <n v="3689"/>
    <n v="1103"/>
  </r>
  <r>
    <s v="RVG1B47"/>
    <x v="5"/>
    <x v="2"/>
    <n v="2025"/>
    <x v="1"/>
    <x v="9"/>
    <x v="1"/>
    <s v="LEONARDO FERNANDO GONCALVES SOUSA"/>
    <s v="TECNICO DE FIBRA OPTICA I"/>
    <s v="R$ 1.730,00"/>
    <n v="1558.8500000000001"/>
    <n v="1292.46"/>
    <n v="1335.8400000000001"/>
    <m/>
    <s v="19/06/2028"/>
    <x v="1"/>
    <n v="1832.6"/>
    <b v="0"/>
    <x v="5"/>
    <x v="5"/>
    <s v="ATIVO"/>
    <s v="11011"/>
    <n v="23845"/>
    <x v="2"/>
    <n v="4187.1500000000005"/>
    <n v="1314.15"/>
  </r>
  <r>
    <s v="RVF8A83"/>
    <x v="5"/>
    <x v="2"/>
    <n v="2025"/>
    <x v="1"/>
    <x v="9"/>
    <x v="1"/>
    <s v="GEDEON SILVA DIAS"/>
    <s v="TECNICO DE FIBRA OPTICA I"/>
    <s v="R$ 1.730,00"/>
    <n v="1035"/>
    <n v="2278.8900000000003"/>
    <n v="512"/>
    <m/>
    <s v="13/06/2028"/>
    <x v="1"/>
    <n v="1832.6"/>
    <b v="0"/>
    <x v="5"/>
    <x v="5"/>
    <s v="ATIVO"/>
    <s v="11011"/>
    <n v="23846"/>
    <x v="2"/>
    <n v="3825.8900000000003"/>
    <n v="1395.4450000000002"/>
  </r>
  <r>
    <s v="RVE9H87"/>
    <x v="5"/>
    <x v="2"/>
    <n v="2025"/>
    <x v="1"/>
    <x v="10"/>
    <x v="3"/>
    <s v="PAULO CESAR DE SOUSA PAIVA"/>
    <s v="INSTALADOR E REPARADOR DE FO"/>
    <s v="R$ 1.730,00"/>
    <n v="1070"/>
    <n v="1113"/>
    <n v="430"/>
    <m/>
    <s v="24/06/2028"/>
    <x v="1"/>
    <n v="1837.37"/>
    <b v="0"/>
    <x v="5"/>
    <x v="5"/>
    <s v="ATIVO"/>
    <s v="11011"/>
    <n v="17001"/>
    <x v="2"/>
    <n v="2613"/>
    <n v="771.5"/>
  </r>
  <r>
    <s v="RVE9H68"/>
    <x v="5"/>
    <x v="2"/>
    <n v="2025"/>
    <x v="1"/>
    <x v="10"/>
    <x v="3"/>
    <s v="THALYSON RAMON COSTA ROCHA"/>
    <s v="INSTALADOR E REPARADOR DE FO"/>
    <s v="R$ 1.730,00"/>
    <n v="943"/>
    <n v="2024.63"/>
    <n v="892.29"/>
    <m/>
    <s v="12/06/2028"/>
    <x v="1"/>
    <n v="1832.6"/>
    <b v="0"/>
    <x v="5"/>
    <x v="5"/>
    <s v="ATIVO"/>
    <s v="11011"/>
    <n v="17001"/>
    <x v="2"/>
    <n v="3859.92"/>
    <n v="1458.46"/>
  </r>
  <r>
    <s v="RUK8C56"/>
    <x v="5"/>
    <x v="2"/>
    <n v="2025"/>
    <x v="1"/>
    <x v="10"/>
    <x v="3"/>
    <s v="ANDERSON DANIEL DE OLIVEIRA MOREIRA"/>
    <s v="INSTALADOR E REPARADOR DE FO"/>
    <s v="R$ 1.730,00"/>
    <n v="600"/>
    <n v="1459"/>
    <n v="680"/>
    <m/>
    <s v="11/06/2028"/>
    <x v="1"/>
    <n v="1832.6"/>
    <b v="0"/>
    <x v="5"/>
    <x v="5"/>
    <s v="ATIVO"/>
    <s v="11011"/>
    <n v="17001"/>
    <x v="2"/>
    <n v="2739"/>
    <n v="1069.5"/>
  </r>
  <r>
    <s v="RUI4J74"/>
    <x v="5"/>
    <x v="2"/>
    <n v="2025"/>
    <x v="1"/>
    <x v="4"/>
    <x v="3"/>
    <s v="ALEX LEMES LOPES"/>
    <s v="INSTALADOR E REPARADOR DE FO"/>
    <s v="R$ 1.730,00"/>
    <n v="175.6"/>
    <n v="1392.07"/>
    <n v="580"/>
    <m/>
    <s v="19/06/2028"/>
    <x v="1"/>
    <n v="1832.6"/>
    <b v="0"/>
    <x v="5"/>
    <x v="5"/>
    <s v="ATIVO"/>
    <s v="11011"/>
    <n v="22020"/>
    <x v="2"/>
    <n v="2147.67"/>
    <n v="986.03499999999997"/>
  </r>
  <r>
    <s v="RUE5C38"/>
    <x v="5"/>
    <x v="2"/>
    <n v="2025"/>
    <x v="1"/>
    <x v="6"/>
    <x v="3"/>
    <s v="WILLIAN CATHRINE DUQUE SILVA"/>
    <s v="INSTALADOR E REPARADOR DE FO"/>
    <s v="R$ 1.730,00"/>
    <n v="1333.77"/>
    <n v="1009.79"/>
    <n v="710"/>
    <m/>
    <s v="12/06/2028"/>
    <x v="1"/>
    <n v="1832.6"/>
    <b v="0"/>
    <x v="5"/>
    <x v="5"/>
    <s v="ATIVO"/>
    <s v="11011"/>
    <n v="19019"/>
    <x v="2"/>
    <n v="3053.56"/>
    <n v="859.89499999999998"/>
  </r>
  <r>
    <s v="RUE2I16"/>
    <x v="5"/>
    <x v="2"/>
    <n v="2025"/>
    <x v="1"/>
    <x v="6"/>
    <x v="3"/>
    <s v="RAFAEL SOUSA DA CUNHA"/>
    <s v="INSTALADOR E REPARADOR DE FO"/>
    <s v="R$ 1.730,00"/>
    <n v="1240.97"/>
    <n v="1490"/>
    <n v="680"/>
    <m/>
    <s v="12/06/2028"/>
    <x v="1"/>
    <n v="1832.6"/>
    <b v="0"/>
    <x v="5"/>
    <x v="5"/>
    <s v="ATIVO"/>
    <s v="11011"/>
    <n v="19019"/>
    <x v="2"/>
    <n v="3410.9700000000003"/>
    <n v="1085"/>
  </r>
  <r>
    <s v="SIB0H44"/>
    <x v="4"/>
    <x v="0"/>
    <n v="2024"/>
    <x v="1"/>
    <x v="2"/>
    <x v="1"/>
    <s v="FROTAS DE VEÍCULOS SAO PAULO"/>
    <s v="PARCEIRO"/>
    <s v="R$ 2.866,27"/>
    <n v="1858.8700000000001"/>
    <n v="204.78"/>
    <n v="0"/>
    <m/>
    <s v="02/08/2026"/>
    <x v="1"/>
    <n v="3019.64"/>
    <b v="0"/>
    <x v="3"/>
    <x v="3"/>
    <s v="PATIO"/>
    <s v="99628"/>
    <n v="35001"/>
    <x v="3"/>
    <n v="2063.65"/>
    <n v="102.39"/>
  </r>
  <r>
    <s v="HKA6G41"/>
    <x v="25"/>
    <x v="0"/>
    <n v="2024"/>
    <x v="1"/>
    <x v="1"/>
    <x v="0"/>
    <s v="FELIPE RODRIGO RODRIGUES"/>
    <s v="ASSISTENTE TEC. DE MANUTENCAO DE PI II"/>
    <s v="R$ 2.400,00"/>
    <n v="2972.25"/>
    <n v="3438.0799999999995"/>
    <n v="1066.0999999999999"/>
    <m/>
    <s v="09/05/2027"/>
    <x v="1"/>
    <n v="2556.56"/>
    <b v="0"/>
    <x v="4"/>
    <x v="2"/>
    <s v="ATIVO"/>
    <s v="12081"/>
    <n v="26001"/>
    <x v="1"/>
    <n v="7476.43"/>
    <n v="2252.0899999999997"/>
  </r>
  <r>
    <s v="SHW1G30"/>
    <x v="5"/>
    <x v="2"/>
    <n v="2023"/>
    <x v="1"/>
    <x v="2"/>
    <x v="1"/>
    <s v="REIS MAGNO BARBOSA"/>
    <s v="TECNICO MULTSKILL METALICO/FI"/>
    <s v="R$ 1.904,54"/>
    <n v="1193.58"/>
    <n v="1331.96"/>
    <n v="510"/>
    <m/>
    <s v="28/05/2026"/>
    <x v="2"/>
    <n v="1904.54"/>
    <b v="0"/>
    <x v="4"/>
    <x v="3"/>
    <s v="ATIVO"/>
    <s v="14011"/>
    <n v="35001"/>
    <x v="6"/>
    <n v="3035.54"/>
    <n v="920.98"/>
  </r>
  <r>
    <s v="SYA2I58"/>
    <x v="5"/>
    <x v="2"/>
    <n v="2024"/>
    <x v="1"/>
    <x v="2"/>
    <x v="1"/>
    <s v="ANDRE FURQUIM DE OLIVEIRA"/>
    <s v="TECNICO MULTSKILL METALICO/FI"/>
    <s v="R$ 1.822,64"/>
    <n v="762.14"/>
    <n v="1085"/>
    <n v="589.64"/>
    <m/>
    <s v="09/02/2027"/>
    <x v="1"/>
    <n v="1822.64"/>
    <b v="0"/>
    <x v="9"/>
    <x v="2"/>
    <s v="ATIVO"/>
    <s v="14011"/>
    <n v="35001"/>
    <x v="6"/>
    <n v="2436.7799999999997"/>
    <n v="837.31999999999994"/>
  </r>
  <r>
    <s v="SYD4F43"/>
    <x v="5"/>
    <x v="2"/>
    <n v="2024"/>
    <x v="1"/>
    <x v="2"/>
    <x v="1"/>
    <s v="ANDERSON TADEU IECKES"/>
    <s v="TECNICO MULTSKILL METALICO/FI"/>
    <s v="R$ 1.808,86"/>
    <n v="824"/>
    <n v="1144.6500000000001"/>
    <n v="410"/>
    <m/>
    <s v="28/12/2026"/>
    <x v="1"/>
    <n v="1808.86"/>
    <b v="0"/>
    <x v="11"/>
    <x v="3"/>
    <s v="ATIVO"/>
    <s v="14011"/>
    <n v="35001"/>
    <x v="6"/>
    <n v="2378.65"/>
    <n v="777.32500000000005"/>
  </r>
  <r>
    <s v="SYP3B04"/>
    <x v="3"/>
    <x v="2"/>
    <n v="2024"/>
    <x v="1"/>
    <x v="2"/>
    <x v="1"/>
    <s v="EDMUR LUIZ FERREIRA DA SILVA"/>
    <s v="COORD DE OPERACAO"/>
    <s v="R$ 1.883,68"/>
    <n v="2233.39"/>
    <n v="1993.33"/>
    <n v="465.62"/>
    <m/>
    <s v="20/03/2027"/>
    <x v="1"/>
    <n v="1883.68"/>
    <b v="0"/>
    <x v="8"/>
    <x v="2"/>
    <s v="ATIVO"/>
    <s v="11031"/>
    <n v="35000"/>
    <x v="2"/>
    <n v="4692.3399999999992"/>
    <n v="1229.4749999999999"/>
  </r>
  <r>
    <s v="SHR7D29"/>
    <x v="48"/>
    <x v="2"/>
    <n v="2023"/>
    <x v="1"/>
    <x v="1"/>
    <x v="0"/>
    <s v="FERNANDO JOSE RIBEIRO"/>
    <s v="COORDENADOR DE OPERACAO III"/>
    <s v="R$ 3.240,86"/>
    <n v="679.96"/>
    <n v="770.21"/>
    <n v="1044.6199999999999"/>
    <m/>
    <s v="17/05/2026"/>
    <x v="2"/>
    <n v="3240.86"/>
    <b v="0"/>
    <x v="4"/>
    <x v="3"/>
    <s v="ATIVO"/>
    <s v="12085"/>
    <n v="26001"/>
    <x v="1"/>
    <n v="2494.79"/>
    <n v="907.41499999999996"/>
  </r>
  <r>
    <s v="SYD4F37"/>
    <x v="5"/>
    <x v="2"/>
    <n v="2024"/>
    <x v="1"/>
    <x v="2"/>
    <x v="1"/>
    <s v="ROSIVAL JESUS BAIANO"/>
    <s v="ENCARREGADO"/>
    <s v="R$ 1.808,86"/>
    <n v="998.03"/>
    <n v="1207.6799999999998"/>
    <n v="310.16999999999996"/>
    <m/>
    <s v="01/01/2027"/>
    <x v="1"/>
    <n v="1808.86"/>
    <b v="0"/>
    <x v="1"/>
    <x v="2"/>
    <s v="ATIVO"/>
    <s v="11021"/>
    <n v="35001"/>
    <x v="2"/>
    <n v="2515.88"/>
    <n v="758.92499999999995"/>
  </r>
  <r>
    <s v="SYM5H55"/>
    <x v="13"/>
    <x v="2"/>
    <n v="2024"/>
    <x v="1"/>
    <x v="2"/>
    <x v="1"/>
    <s v="LUCIANE DA SILVA OLIVEIRA"/>
    <s v="GERENTE"/>
    <s v="R$ 2.472,85"/>
    <n v="331.31"/>
    <n v="515.91999999999996"/>
    <n v="0"/>
    <m/>
    <s v="23/02/2027"/>
    <x v="1"/>
    <n v="2472.85"/>
    <b v="0"/>
    <x v="9"/>
    <x v="2"/>
    <s v="ATIVO"/>
    <s v="99668"/>
    <n v="35001"/>
    <x v="3"/>
    <n v="847.23"/>
    <n v="257.95999999999998"/>
  </r>
  <r>
    <s v="RVE9H84"/>
    <x v="5"/>
    <x v="2"/>
    <n v="2025"/>
    <x v="1"/>
    <x v="12"/>
    <x v="1"/>
    <s v="RAFAEL DE ALMEIDA FORATINI"/>
    <s v="INSTALADOR E REPARADOR DE FO"/>
    <s v="R$ 1.730,00"/>
    <n v="519.96"/>
    <n v="974.87999999999988"/>
    <n v="675.35"/>
    <m/>
    <s v="11/06/2028"/>
    <x v="1"/>
    <n v="1832.6"/>
    <b v="0"/>
    <x v="5"/>
    <x v="5"/>
    <s v="ATIVO"/>
    <s v="11011"/>
    <n v="18001"/>
    <x v="2"/>
    <n v="2170.19"/>
    <n v="825.11500000000001"/>
  </r>
  <r>
    <s v="HKA6G42"/>
    <x v="25"/>
    <x v="0"/>
    <n v="2024"/>
    <x v="1"/>
    <x v="2"/>
    <x v="1"/>
    <s v="MARCELO LOPES DOS SANTOS"/>
    <s v="TECNICO DE FIBRA OPTICA II"/>
    <s v="R$ 2.400,00"/>
    <n v="652.68000000000006"/>
    <n v="1314.91"/>
    <n v="839.85"/>
    <m/>
    <s v="08/05/2027"/>
    <x v="1"/>
    <n v="2556.56"/>
    <b v="0"/>
    <x v="4"/>
    <x v="2"/>
    <s v="ATIVO"/>
    <s v="11031"/>
    <n v="35001"/>
    <x v="2"/>
    <n v="2807.44"/>
    <n v="1077.3800000000001"/>
  </r>
  <r>
    <s v="SIB3C57"/>
    <x v="2"/>
    <x v="2"/>
    <n v="2023"/>
    <x v="1"/>
    <x v="4"/>
    <x v="3"/>
    <s v="FROTAS DE VEÍCULOS CAMPO GRANDE"/>
    <s v="PARCEIRO"/>
    <s v="R$ 2.373,08"/>
    <n v="1628.88"/>
    <n v="1574.56"/>
    <n v="150"/>
    <m/>
    <s v="20/07/2026"/>
    <x v="1"/>
    <n v="2373.08"/>
    <b v="0"/>
    <x v="6"/>
    <x v="3"/>
    <s v="PATIO"/>
    <s v="99628"/>
    <n v="22020"/>
    <x v="3"/>
    <n v="3353.44"/>
    <n v="862.28"/>
  </r>
  <r>
    <s v="EZC4G43"/>
    <x v="0"/>
    <x v="0"/>
    <n v="2023"/>
    <x v="1"/>
    <x v="2"/>
    <x v="1"/>
    <s v="ARTUR JUNIOR DE OLIVEIRA DO ESPIRITO SANTO"/>
    <s v="ENCARREGADO DE MANUTENCAO"/>
    <s v="R$ 2.541,43"/>
    <n v="2364.6000000000004"/>
    <n v="2714.3799999999997"/>
    <n v="881.04000000000008"/>
    <m/>
    <s v="06/04/2026"/>
    <x v="3"/>
    <n v="2541.4299999999998"/>
    <b v="0"/>
    <x v="7"/>
    <x v="3"/>
    <s v="ATIVO"/>
    <s v="99568"/>
    <n v="35001"/>
    <x v="3"/>
    <n v="5960.0199999999995"/>
    <n v="1797.7099999999998"/>
  </r>
  <r>
    <s v="GTN9G33"/>
    <x v="13"/>
    <x v="2"/>
    <n v="2025"/>
    <x v="1"/>
    <x v="2"/>
    <x v="1"/>
    <s v="DIOGO HENRIQUE MARCONDES"/>
    <s v="GERENTE"/>
    <s v="R$ 2.318,00"/>
    <n v="842.58999999999992"/>
    <n v="690.64"/>
    <n v="664.9"/>
    <m/>
    <s v="18/04/2027"/>
    <x v="1"/>
    <n v="2465.75"/>
    <b v="0"/>
    <x v="7"/>
    <x v="2"/>
    <s v="ATIVO"/>
    <s v="11015"/>
    <n v="19093"/>
    <x v="2"/>
    <n v="2198.13"/>
    <n v="677.77"/>
  </r>
  <r>
    <s v="QMZ3G53"/>
    <x v="13"/>
    <x v="2"/>
    <n v="2025"/>
    <x v="1"/>
    <x v="2"/>
    <x v="1"/>
    <s v="LEANDRO AUGUSTO DA SILVA"/>
    <s v="GERENTE DE TI SR"/>
    <s v="R$ 2.606,00"/>
    <n v="2538.38"/>
    <n v="3222.3399999999997"/>
    <n v="1657.75"/>
    <m/>
    <s v="22/05/2027"/>
    <x v="1"/>
    <n v="2753.14"/>
    <b v="0"/>
    <x v="4"/>
    <x v="2"/>
    <s v="ATIVO"/>
    <s v="99588"/>
    <n v="35001"/>
    <x v="3"/>
    <n v="7418.4699999999993"/>
    <n v="2440.0450000000001"/>
  </r>
  <r>
    <s v="SYD5F52"/>
    <x v="5"/>
    <x v="2"/>
    <n v="2024"/>
    <x v="1"/>
    <x v="2"/>
    <x v="1"/>
    <s v="DORIVAL WEINGARTNER FILHO"/>
    <s v="TECNICO MULTSKILL METALICO/FI"/>
    <s v="R$ 1.808,86"/>
    <n v="1327.21"/>
    <n v="1515"/>
    <n v="659.44"/>
    <m/>
    <s v="17/01/2027"/>
    <x v="1"/>
    <n v="1808.86"/>
    <b v="0"/>
    <x v="1"/>
    <x v="2"/>
    <s v="ATIVO"/>
    <s v="14011"/>
    <n v="35001"/>
    <x v="6"/>
    <n v="3501.65"/>
    <n v="1087.22"/>
  </r>
  <r>
    <s v="SIB3C54"/>
    <x v="2"/>
    <x v="2"/>
    <n v="2023"/>
    <x v="1"/>
    <x v="2"/>
    <x v="1"/>
    <s v="FROTAS DE VEÍCULOS SAO PAULO"/>
    <s v="PARCEIRO"/>
    <s v="R$ 2.257,94"/>
    <n v="707.96"/>
    <n v="759.38"/>
    <n v="787.66000000000008"/>
    <m/>
    <s v="25/07/2026"/>
    <x v="1"/>
    <n v="2378.7800000000002"/>
    <b v="0"/>
    <x v="6"/>
    <x v="3"/>
    <s v="MANUTENÇÃO"/>
    <s v="99628"/>
    <n v="35001"/>
    <x v="3"/>
    <n v="2255"/>
    <n v="773.52"/>
  </r>
  <r>
    <s v="SYA2I69"/>
    <x v="5"/>
    <x v="2"/>
    <n v="2024"/>
    <x v="1"/>
    <x v="2"/>
    <x v="1"/>
    <s v="ANDRE MORETTI DROYK"/>
    <s v="TECNICO MULTSKILL METALICO/FI"/>
    <s v="R$ 1.806,16"/>
    <n v="0"/>
    <n v="0"/>
    <n v="126.23"/>
    <m/>
    <s v="11/12/2026"/>
    <x v="1"/>
    <n v="1806.16"/>
    <b v="0"/>
    <x v="11"/>
    <x v="3"/>
    <s v="ATIVO"/>
    <s v="11011"/>
    <n v="35001"/>
    <x v="2"/>
    <n v="126.23"/>
    <n v="63.115000000000002"/>
  </r>
  <r>
    <s v="SHW1G04"/>
    <x v="5"/>
    <x v="2"/>
    <n v="2023"/>
    <x v="1"/>
    <x v="2"/>
    <x v="1"/>
    <s v="ELIAS FERREIRA SALVINO DA SILVA"/>
    <s v="TECNICO DE FIBRA OPTICA I"/>
    <s v="R$ 1.904,54"/>
    <n v="960.64"/>
    <n v="275.61"/>
    <n v="1145.27"/>
    <m/>
    <s v="25/05/2026"/>
    <x v="2"/>
    <n v="1904.54"/>
    <b v="0"/>
    <x v="4"/>
    <x v="3"/>
    <s v="ATIVO"/>
    <s v="11031"/>
    <n v="35001"/>
    <x v="2"/>
    <n v="2381.52"/>
    <n v="710.44"/>
  </r>
  <r>
    <s v="SYA2I82"/>
    <x v="5"/>
    <x v="2"/>
    <n v="2024"/>
    <x v="1"/>
    <x v="12"/>
    <x v="1"/>
    <s v="DOUGLAS RIBEIRO DOS SANTOS"/>
    <s v="TECNICO DE FIBRA OPTICA IV"/>
    <s v="R$ 1.813,20"/>
    <n v="830"/>
    <n v="1340"/>
    <n v="780"/>
    <m/>
    <s v="10/01/2027"/>
    <x v="1"/>
    <n v="1813.2"/>
    <b v="0"/>
    <x v="1"/>
    <x v="2"/>
    <s v="ATIVO"/>
    <s v="11021"/>
    <n v="18001"/>
    <x v="2"/>
    <n v="2950"/>
    <n v="1060"/>
  </r>
  <r>
    <s v="SYO5J21"/>
    <x v="3"/>
    <x v="2"/>
    <n v="2024"/>
    <x v="1"/>
    <x v="2"/>
    <x v="1"/>
    <s v="FABRIZIO BORGES DE MORAIS"/>
    <s v="FISCAL DE QUALIDADE II"/>
    <s v="R$ 1.883,68"/>
    <n v="939.59"/>
    <n v="1996.1"/>
    <n v="832.62"/>
    <m/>
    <s v="18/03/2027"/>
    <x v="1"/>
    <n v="1883.68"/>
    <b v="0"/>
    <x v="8"/>
    <x v="2"/>
    <s v="ATIVO"/>
    <s v="99138"/>
    <n v="35001"/>
    <x v="3"/>
    <n v="3768.31"/>
    <n v="1414.36"/>
  </r>
  <r>
    <s v="SIB3C98"/>
    <x v="2"/>
    <x v="2"/>
    <n v="2023"/>
    <x v="1"/>
    <x v="2"/>
    <x v="1"/>
    <s v="KLEBER JORGE LITFALA"/>
    <s v="SUPERVISOR DE IMPLANTACAO II"/>
    <s v="R$ 2.257,94"/>
    <n v="3133.4900000000002"/>
    <n v="2481.6699999999996"/>
    <n v="618.36"/>
    <m/>
    <s v="24/07/2026"/>
    <x v="1"/>
    <n v="2378.7800000000002"/>
    <b v="0"/>
    <x v="6"/>
    <x v="3"/>
    <s v="ATIVO"/>
    <s v="11035"/>
    <n v="35001"/>
    <x v="2"/>
    <n v="6233.5199999999995"/>
    <n v="1550.0149999999999"/>
  </r>
  <r>
    <s v="SYE8C40"/>
    <x v="60"/>
    <x v="4"/>
    <n v="2024"/>
    <x v="1"/>
    <x v="2"/>
    <x v="1"/>
    <s v="ANDERSON JULIAN ESTEVÃO"/>
    <s v="GERENTE OPERACAO SR"/>
    <s v="R$ 3.515,70"/>
    <n v="920.94999999999993"/>
    <n v="996.57999999999993"/>
    <n v="279.81"/>
    <m/>
    <s v="01/01/2027"/>
    <x v="1"/>
    <n v="3515.7"/>
    <b v="0"/>
    <x v="1"/>
    <x v="2"/>
    <s v="ATIVO"/>
    <s v="99528"/>
    <n v="35001"/>
    <x v="3"/>
    <n v="2197.3399999999997"/>
    <n v="638.19499999999994"/>
  </r>
  <r>
    <s v="SUB6A17"/>
    <x v="61"/>
    <x v="4"/>
    <n v="2024"/>
    <x v="1"/>
    <x v="2"/>
    <x v="1"/>
    <s v="FABIO GONZAGA"/>
    <s v="DIRETOR"/>
    <s v="R$ 4.141,16"/>
    <n v="1273.6399999999999"/>
    <n v="2184.84"/>
    <n v="1557.53"/>
    <m/>
    <s v="08/03/2027"/>
    <x v="1"/>
    <n v="4141.16"/>
    <b v="0"/>
    <x v="8"/>
    <x v="2"/>
    <s v="ATIVO"/>
    <s v="99528"/>
    <n v="35001"/>
    <x v="3"/>
    <n v="5016.01"/>
    <n v="1871.1849999999999"/>
  </r>
  <r>
    <s v="CUZ3A17"/>
    <x v="61"/>
    <x v="4"/>
    <n v="2022"/>
    <x v="2"/>
    <x v="2"/>
    <x v="1"/>
    <s v="MATHEUS RODRIGUES MONTE"/>
    <s v="DIRETOR"/>
    <s v="R$ 3.000,00"/>
    <n v="1740.5599999999997"/>
    <n v="773.36999999999989"/>
    <n v="1903.3500000000001"/>
    <m/>
    <s v="17/01/2026"/>
    <x v="3"/>
    <n v="4464.93"/>
    <b v="0"/>
    <x v="1"/>
    <x v="3"/>
    <s v="ATIVO"/>
    <s v="99538"/>
    <n v="35001"/>
    <x v="3"/>
    <n v="4417.28"/>
    <n v="1338.3600000000001"/>
  </r>
  <r>
    <s v="SYU7H59"/>
    <x v="62"/>
    <x v="4"/>
    <n v="2024"/>
    <x v="1"/>
    <x v="2"/>
    <x v="1"/>
    <s v="RODOLFO RONDINONE"/>
    <s v="GERENTE DE TEC SR"/>
    <s v="R$ 3.099,00"/>
    <n v="636.92000000000007"/>
    <n v="711.6"/>
    <n v="498.73"/>
    <m/>
    <s v="11/06/2027"/>
    <x v="1"/>
    <n v="3288.05"/>
    <b v="0"/>
    <x v="5"/>
    <x v="2"/>
    <s v="ATIVO"/>
    <s v="99548"/>
    <n v="35001"/>
    <x v="3"/>
    <n v="1847.25"/>
    <n v="605.16499999999996"/>
  </r>
  <r>
    <s v="GFZ9A14"/>
    <x v="63"/>
    <x v="2"/>
    <n v="2023"/>
    <x v="2"/>
    <x v="2"/>
    <x v="1"/>
    <s v="MARCELO VALLADA"/>
    <s v="DIRETOR"/>
    <s v="R$ 3.000,00"/>
    <n v="495.44"/>
    <n v="758.54"/>
    <n v="265.02"/>
    <m/>
    <s v="01/01/2030"/>
    <x v="1"/>
    <n v="3000"/>
    <b v="0"/>
    <x v="1"/>
    <x v="1"/>
    <s v="ATIVO"/>
    <s v="99558"/>
    <n v="35001"/>
    <x v="3"/>
    <n v="1519"/>
    <n v="511.78"/>
  </r>
  <r>
    <s v="SYX3F30"/>
    <x v="4"/>
    <x v="0"/>
    <n v="2025"/>
    <x v="1"/>
    <x v="1"/>
    <x v="0"/>
    <s v="MANUTENCAO LIGGA PONTA GROSSA"/>
    <s v="PARCEIRO"/>
    <s v="R$ 2.400,00"/>
    <n v="1569.07"/>
    <n v="2967.31"/>
    <n v="0"/>
    <m/>
    <s v="28/07/2028"/>
    <x v="1"/>
    <n v="2555.0700000000002"/>
    <b v="0"/>
    <x v="6"/>
    <x v="5"/>
    <s v="MANUTENÇÃO"/>
    <s v="17071"/>
    <n v="26002"/>
    <x v="5"/>
    <n v="4536.38"/>
    <n v="1483.655"/>
  </r>
  <r>
    <s v="HKA6G45"/>
    <x v="25"/>
    <x v="0"/>
    <n v="2024"/>
    <x v="1"/>
    <x v="8"/>
    <x v="0"/>
    <s v="MANUTENCAO PLANTA INTERNA TIM BLUMENAU"/>
    <s v="PARCEIRO"/>
    <s v="R$ 2.400,00"/>
    <s v=""/>
    <s v=""/>
    <s v=""/>
    <m/>
    <s v="07/05/2027"/>
    <x v="1"/>
    <n v="2556.56"/>
    <b v="0"/>
    <x v="4"/>
    <x v="2"/>
    <s v="ATIVO"/>
    <s v="12081"/>
    <n v="34002"/>
    <x v="1"/>
    <n v="0"/>
    <s v="-"/>
  </r>
  <r>
    <s v="SYX2A28"/>
    <x v="4"/>
    <x v="0"/>
    <n v="2025"/>
    <x v="1"/>
    <x v="4"/>
    <x v="3"/>
    <s v="FROTAS DE VEÍCULOS SAO PAULO"/>
    <s v="PARCEIRO"/>
    <s v="R$ 2.400,00"/>
    <n v="385.57"/>
    <n v="1123.54"/>
    <n v="164.26"/>
    <m/>
    <s v="29/07/2028"/>
    <x v="1"/>
    <n v="2555.0700000000002"/>
    <b v="0"/>
    <x v="6"/>
    <x v="5"/>
    <s v="PATIO"/>
    <s v="99628"/>
    <n v="35001"/>
    <x v="3"/>
    <n v="1673.37"/>
    <n v="643.9"/>
  </r>
  <r>
    <s v="SYX2A25"/>
    <x v="4"/>
    <x v="0"/>
    <n v="2025"/>
    <x v="1"/>
    <x v="2"/>
    <x v="1"/>
    <s v="FABIO DE OLIVEIRA NEVES"/>
    <s v="TECNICO DE FIBRA OPTICA III"/>
    <s v="R$ 2.400,00"/>
    <n v="1490.18"/>
    <n v="1861.58"/>
    <n v="986.19"/>
    <m/>
    <s v="29/07/2028"/>
    <x v="1"/>
    <n v="2555.0700000000002"/>
    <b v="0"/>
    <x v="6"/>
    <x v="5"/>
    <s v="ATIVO"/>
    <s v="11021"/>
    <n v="35001"/>
    <x v="2"/>
    <n v="4337.9500000000007"/>
    <n v="1423.885"/>
  </r>
  <r>
    <s v="SYW4I81"/>
    <x v="4"/>
    <x v="0"/>
    <n v="2025"/>
    <x v="1"/>
    <x v="2"/>
    <x v="1"/>
    <s v="RAFAEL DA SILVA"/>
    <s v="CABISTA I"/>
    <s v="R$ 2.400,00"/>
    <n v="1952.51"/>
    <n v="2560.02"/>
    <n v="1146.3499999999999"/>
    <m/>
    <s v="16/08/2028"/>
    <x v="1"/>
    <n v="2555.0700000000002"/>
    <b v="0"/>
    <x v="3"/>
    <x v="5"/>
    <s v="ATIVO"/>
    <s v="11031"/>
    <n v="35001"/>
    <x v="2"/>
    <n v="5658.8799999999992"/>
    <n v="1853.1849999999999"/>
  </r>
  <r>
    <s v="SYD4F47"/>
    <x v="5"/>
    <x v="2"/>
    <n v="2024"/>
    <x v="1"/>
    <x v="2"/>
    <x v="1"/>
    <s v="CARLOS AUGUSTO BRITO CAVALCANTE"/>
    <s v="TECNICO MULTSKILL METALICO/FI"/>
    <s v="R$ 1.818,28"/>
    <n v="1223.24"/>
    <n v="1504.21"/>
    <n v="930.26"/>
    <m/>
    <s v="25/01/2027"/>
    <x v="1"/>
    <n v="1818.28"/>
    <b v="0"/>
    <x v="1"/>
    <x v="2"/>
    <s v="ATIVO"/>
    <s v="14011"/>
    <n v="35001"/>
    <x v="6"/>
    <n v="3657.71"/>
    <n v="1217.2350000000001"/>
  </r>
  <r>
    <s v="SYP2H29"/>
    <x v="4"/>
    <x v="0"/>
    <n v="2024"/>
    <x v="1"/>
    <x v="2"/>
    <x v="1"/>
    <s v="DANGELES DOS SANTOS SOUZA"/>
    <s v="TECNICO DE FIBRA OPTICA II"/>
    <s v="R$ 2.552,97"/>
    <n v="0"/>
    <n v="1913.16"/>
    <n v="1484.14"/>
    <m/>
    <s v="27/03/2027"/>
    <x v="1"/>
    <n v="2552.9699999999998"/>
    <b v="0"/>
    <x v="8"/>
    <x v="2"/>
    <s v="ATIVO"/>
    <s v="11021"/>
    <n v="35001"/>
    <x v="2"/>
    <n v="3397.3"/>
    <n v="1698.65"/>
  </r>
  <r>
    <s v="SYP2H38"/>
    <x v="4"/>
    <x v="0"/>
    <n v="2024"/>
    <x v="1"/>
    <x v="6"/>
    <x v="3"/>
    <s v="ERNANDES BRAGA DA SILVA"/>
    <s v="ASSISTENTE TEC. DE MANUTENCAO DE FO I"/>
    <s v="R$ 2.552,97"/>
    <n v="295.87"/>
    <n v="3332.94"/>
    <n v="795.19"/>
    <m/>
    <s v="28/03/2027"/>
    <x v="1"/>
    <n v="2552.9699999999998"/>
    <b v="0"/>
    <x v="8"/>
    <x v="2"/>
    <s v="ATIVO"/>
    <s v="12071"/>
    <n v="19019"/>
    <x v="1"/>
    <n v="4424"/>
    <n v="2064.0650000000001"/>
  </r>
  <r>
    <s v="HKA6G44"/>
    <x v="25"/>
    <x v="0"/>
    <n v="2024"/>
    <x v="1"/>
    <x v="1"/>
    <x v="0"/>
    <s v="DIONE LOPES VASCAO"/>
    <s v="ESPECIALISTA OPERACIONAL DE PI III"/>
    <s v="R$ 2.400,00"/>
    <n v="784.62"/>
    <n v="1164.03"/>
    <n v="444.48"/>
    <m/>
    <s v="07/05/2027"/>
    <x v="1"/>
    <n v="2556.56"/>
    <b v="0"/>
    <x v="4"/>
    <x v="2"/>
    <s v="ATIVO"/>
    <s v="12081"/>
    <n v="26001"/>
    <x v="1"/>
    <n v="2393.13"/>
    <n v="804.255"/>
  </r>
  <r>
    <s v="HKA6G47"/>
    <x v="25"/>
    <x v="0"/>
    <n v="2024"/>
    <x v="1"/>
    <x v="1"/>
    <x v="0"/>
    <s v="ANDRE DE SOUZA MARQUES"/>
    <s v="ASSISTENTE TEC. DE MANUTENCAO DE PI III"/>
    <s v="R$ 2.400,00"/>
    <n v="224.55"/>
    <n v="1708.8999999999996"/>
    <n v="618.06999999999994"/>
    <m/>
    <s v="07/05/2027"/>
    <x v="1"/>
    <n v="2556.56"/>
    <b v="0"/>
    <x v="4"/>
    <x v="2"/>
    <s v="ATIVO"/>
    <s v="12081"/>
    <n v="26001"/>
    <x v="1"/>
    <n v="2551.5199999999995"/>
    <n v="1163.4849999999997"/>
  </r>
  <r>
    <s v="HKA6G34"/>
    <x v="25"/>
    <x v="0"/>
    <n v="2024"/>
    <x v="1"/>
    <x v="8"/>
    <x v="0"/>
    <s v="GABRIEL CUNICO FELISBINO"/>
    <s v="ASSISTENTE TEC. DE MANUTENCAO DE PI III"/>
    <s v="R$ 2.400,00"/>
    <n v="2583.35"/>
    <n v="2085.9299999999998"/>
    <n v="0"/>
    <m/>
    <s v="06/05/2027"/>
    <x v="1"/>
    <n v="2556.56"/>
    <b v="0"/>
    <x v="4"/>
    <x v="2"/>
    <s v="ATIVO"/>
    <s v="12081"/>
    <n v="34076"/>
    <x v="1"/>
    <n v="4669.28"/>
    <n v="1042.9649999999999"/>
  </r>
  <r>
    <s v="SYD4F45"/>
    <x v="5"/>
    <x v="2"/>
    <n v="2024"/>
    <x v="1"/>
    <x v="2"/>
    <x v="1"/>
    <s v="FERNANDO EFRAIN SANCHEZ MOSQUERA"/>
    <s v="TECNICO DE FIBRA OPTICA I"/>
    <s v="R$ 1.808,86"/>
    <n v="1666"/>
    <n v="2150.2199999999998"/>
    <n v="559.1"/>
    <m/>
    <s v="11/01/2027"/>
    <x v="1"/>
    <n v="1808.86"/>
    <b v="0"/>
    <x v="1"/>
    <x v="2"/>
    <s v="ATIVO"/>
    <s v="11021"/>
    <n v="35001"/>
    <x v="2"/>
    <n v="4375.32"/>
    <n v="1354.6599999999999"/>
  </r>
  <r>
    <s v="SYX2A31"/>
    <x v="4"/>
    <x v="0"/>
    <n v="2025"/>
    <x v="1"/>
    <x v="2"/>
    <x v="1"/>
    <s v="RODRIGO FERNANDES DA SILVA"/>
    <s v="TECNICO DE BACKBONE IV"/>
    <s v="R$ 2.400,00"/>
    <n v="1016.81"/>
    <n v="1452"/>
    <n v="591.41"/>
    <m/>
    <s v="28/07/2028"/>
    <x v="1"/>
    <n v="2555.0700000000002"/>
    <b v="0"/>
    <x v="6"/>
    <x v="5"/>
    <s v="ATIVO"/>
    <s v="11021"/>
    <n v="35001"/>
    <x v="2"/>
    <n v="3060.22"/>
    <n v="1021.7049999999999"/>
  </r>
  <r>
    <s v="SYD5F58"/>
    <x v="5"/>
    <x v="2"/>
    <n v="2024"/>
    <x v="1"/>
    <x v="2"/>
    <x v="1"/>
    <s v="ALDEMIR BATISTA COSTA"/>
    <s v="TECNICO MULTSKILL METALICO/FI"/>
    <s v="R$ 1.808,86"/>
    <n v="888.91"/>
    <n v="752.99"/>
    <n v="690"/>
    <m/>
    <s v="02/01/2027"/>
    <x v="1"/>
    <n v="1808.86"/>
    <b v="0"/>
    <x v="1"/>
    <x v="2"/>
    <s v="ATIVO"/>
    <s v="14011"/>
    <n v="35001"/>
    <x v="6"/>
    <n v="2331.9"/>
    <n v="721.495"/>
  </r>
  <r>
    <s v="GBU6115"/>
    <x v="2"/>
    <x v="2"/>
    <n v="2019"/>
    <x v="2"/>
    <x v="2"/>
    <x v="1"/>
    <s v="MARCIA HUNGRIA MAGALHAES"/>
    <s v="GERENTE OPERACAO JR"/>
    <s v="R$ 2.000,00"/>
    <n v="150"/>
    <n v="400"/>
    <n v="0"/>
    <m/>
    <s v="01/01/2030"/>
    <x v="1"/>
    <n v="2000"/>
    <b v="0"/>
    <x v="1"/>
    <x v="1"/>
    <s v="ATIVO"/>
    <s v="99528"/>
    <n v="35001"/>
    <x v="3"/>
    <n v="550"/>
    <n v="200"/>
  </r>
  <r>
    <s v="SHW1G10"/>
    <x v="5"/>
    <x v="2"/>
    <n v="2023"/>
    <x v="1"/>
    <x v="1"/>
    <x v="0"/>
    <s v="MAURICIO PINTO NOBRE"/>
    <s v="TECNICO DE MANUTENCAO PI III"/>
    <s v="R$ 1.904,54"/>
    <n v="1405.52"/>
    <n v="2173.83"/>
    <n v="507.08000000000004"/>
    <m/>
    <s v="28/05/2026"/>
    <x v="2"/>
    <n v="1904.54"/>
    <b v="0"/>
    <x v="4"/>
    <x v="3"/>
    <s v="ATIVO"/>
    <s v="12081"/>
    <n v="26001"/>
    <x v="1"/>
    <n v="4086.43"/>
    <n v="1340.4549999999999"/>
  </r>
  <r>
    <s v="SYA2I72"/>
    <x v="5"/>
    <x v="2"/>
    <n v="2024"/>
    <x v="1"/>
    <x v="8"/>
    <x v="0"/>
    <s v="ALENCAR RAZADOR"/>
    <s v="TECNICO DE MANUTENCAO PI II"/>
    <s v="R$ 1.813,20"/>
    <n v="649.1"/>
    <n v="2237.2399999999998"/>
    <n v="1219.95"/>
    <m/>
    <s v="10/01/2027"/>
    <x v="1"/>
    <n v="1813.2"/>
    <b v="0"/>
    <x v="1"/>
    <x v="2"/>
    <s v="ATIVO"/>
    <s v="12081"/>
    <n v="34089"/>
    <x v="1"/>
    <n v="4106.29"/>
    <n v="1728.5949999999998"/>
  </r>
  <r>
    <s v="SYP2H41"/>
    <x v="4"/>
    <x v="0"/>
    <n v="2024"/>
    <x v="1"/>
    <x v="6"/>
    <x v="3"/>
    <s v="JOSE CARLOS DE ARAUJO SOUZA"/>
    <s v="ASSISTENTE TEC. DE MANUTENCAO DE FO I"/>
    <s v="R$ 2.552,97"/>
    <n v="146.83000000000001"/>
    <n v="2719.4800000000009"/>
    <n v="1115.75"/>
    <m/>
    <s v="27/03/2027"/>
    <x v="1"/>
    <n v="2552.9699999999998"/>
    <b v="0"/>
    <x v="8"/>
    <x v="2"/>
    <s v="ATIVO"/>
    <s v="12071"/>
    <n v="19019"/>
    <x v="1"/>
    <n v="3982.0600000000009"/>
    <n v="1917.6150000000005"/>
  </r>
  <r>
    <s v="SHW1G36"/>
    <x v="5"/>
    <x v="2"/>
    <n v="2023"/>
    <x v="1"/>
    <x v="2"/>
    <x v="1"/>
    <s v="CESAR DA SILVA JERONIMO"/>
    <s v="TECNICO MULTSKILL METALICO/FI"/>
    <s v="R$ 1.904,54"/>
    <n v="1148.7800000000002"/>
    <n v="1324.9099999999999"/>
    <n v="660.6"/>
    <m/>
    <s v="28/05/2026"/>
    <x v="2"/>
    <n v="1904.54"/>
    <b v="0"/>
    <x v="4"/>
    <x v="3"/>
    <s v="ATIVO"/>
    <s v="11011"/>
    <n v="35001"/>
    <x v="2"/>
    <n v="3134.29"/>
    <n v="992.75499999999988"/>
  </r>
  <r>
    <s v="FJP3F66"/>
    <x v="22"/>
    <x v="2"/>
    <n v="2014"/>
    <x v="2"/>
    <x v="2"/>
    <x v="1"/>
    <s v="JULIO CESAR RODRIGUES"/>
    <s v="SUPERVISOR DE REDE EXTERNA FERROVIARIA"/>
    <s v="R$ 750,00"/>
    <s v=""/>
    <s v=""/>
    <s v=""/>
    <m/>
    <s v="01/01/2030"/>
    <x v="1"/>
    <n v="750"/>
    <b v="0"/>
    <x v="1"/>
    <x v="1"/>
    <s v="ATIVO"/>
    <s v="18075"/>
    <n v="35001"/>
    <x v="9"/>
    <n v="0"/>
    <s v="-"/>
  </r>
  <r>
    <s v="PWG3B79"/>
    <x v="25"/>
    <x v="0"/>
    <n v="2024"/>
    <x v="1"/>
    <x v="2"/>
    <x v="1"/>
    <s v="LUAN HENRIQUE DAMASCENO DE SOUZA"/>
    <s v="TECNICO DE FIBRA OPTICA I"/>
    <s v="R$ 2.400,00"/>
    <n v="1838.98"/>
    <n v="2153.2799999999997"/>
    <n v="985"/>
    <m/>
    <s v="23/07/2027"/>
    <x v="1"/>
    <n v="2553.02"/>
    <b v="0"/>
    <x v="6"/>
    <x v="2"/>
    <s v="ATIVO"/>
    <s v="11021"/>
    <n v="35001"/>
    <x v="2"/>
    <n v="4977.26"/>
    <n v="1569.1399999999999"/>
  </r>
  <r>
    <s v="HKA6G40"/>
    <x v="25"/>
    <x v="0"/>
    <n v="2024"/>
    <x v="1"/>
    <x v="2"/>
    <x v="1"/>
    <s v="FROTAS DE VEÍCULOS SAO PAULO"/>
    <s v="PARCEIRO"/>
    <s v="R$ 2.400,00"/>
    <n v="2333.9899999999998"/>
    <n v="2124.98"/>
    <n v="930"/>
    <m/>
    <s v="07/05/2027"/>
    <x v="1"/>
    <n v="2556.56"/>
    <b v="0"/>
    <x v="4"/>
    <x v="2"/>
    <s v="MANUTENÇÃO"/>
    <s v="99628"/>
    <n v="35001"/>
    <x v="3"/>
    <n v="5388.9699999999993"/>
    <n v="1527.49"/>
  </r>
  <r>
    <s v="SYD4F44"/>
    <x v="5"/>
    <x v="2"/>
    <n v="2024"/>
    <x v="1"/>
    <x v="2"/>
    <x v="1"/>
    <s v="RODRIGO FAGUNDES RIBEIRO"/>
    <s v="TECNICO MULTSKILL METALICO/FI"/>
    <s v="R$ 1.808,86"/>
    <n v="970.92000000000007"/>
    <n v="1388.96"/>
    <n v="710"/>
    <m/>
    <s v="09/01/2027"/>
    <x v="1"/>
    <n v="1808.86"/>
    <b v="0"/>
    <x v="1"/>
    <x v="2"/>
    <s v="ATIVO"/>
    <s v="11011"/>
    <n v="35001"/>
    <x v="2"/>
    <n v="3069.88"/>
    <n v="1049.48"/>
  </r>
  <r>
    <s v="SYD4F41"/>
    <x v="5"/>
    <x v="2"/>
    <n v="2024"/>
    <x v="1"/>
    <x v="2"/>
    <x v="1"/>
    <s v="ALEXANDRE LUIS BORZAGA"/>
    <s v="SUPERVISOR DE ASSISTENCIA TECNICA II"/>
    <s v="R$ 1.808,86"/>
    <n v="100"/>
    <n v="0"/>
    <n v="0"/>
    <m/>
    <s v="05/01/2027"/>
    <x v="1"/>
    <n v="1808.86"/>
    <b v="0"/>
    <x v="1"/>
    <x v="2"/>
    <s v="ATIVO"/>
    <s v="11015"/>
    <n v="35001"/>
    <x v="2"/>
    <n v="100"/>
    <n v="0"/>
  </r>
  <r>
    <s v="HKA6G37"/>
    <x v="25"/>
    <x v="0"/>
    <n v="2024"/>
    <x v="1"/>
    <x v="1"/>
    <x v="0"/>
    <s v="LUIS GUSTAVO MARTINS PINTO"/>
    <s v="TECNICO DE MANUTENCAO PI III"/>
    <s v="R$ 2.400,00"/>
    <n v="935.53"/>
    <n v="1134.53"/>
    <n v="700.54"/>
    <m/>
    <s v="06/05/2027"/>
    <x v="1"/>
    <n v="2556.56"/>
    <b v="0"/>
    <x v="4"/>
    <x v="2"/>
    <s v="ATIVO"/>
    <s v="12081"/>
    <n v="26002"/>
    <x v="1"/>
    <n v="2770.6"/>
    <n v="917.53499999999997"/>
  </r>
  <r>
    <s v="HKA6G39"/>
    <x v="25"/>
    <x v="0"/>
    <n v="2024"/>
    <x v="1"/>
    <x v="8"/>
    <x v="0"/>
    <s v="GERMANO HENRIQUE CORADINI"/>
    <s v="ASSISTENTE TEC. DE MANUTENCAO DE PI III"/>
    <s v="R$ 2.400,00"/>
    <n v="3010.7"/>
    <n v="2802.66"/>
    <n v="1586.3"/>
    <m/>
    <s v="07/05/2027"/>
    <x v="1"/>
    <n v="2556.56"/>
    <b v="0"/>
    <x v="4"/>
    <x v="2"/>
    <s v="ATIVO"/>
    <s v="12081"/>
    <n v="34002"/>
    <x v="1"/>
    <n v="7399.66"/>
    <n v="2194.48"/>
  </r>
  <r>
    <s v="SYP2H28"/>
    <x v="4"/>
    <x v="0"/>
    <n v="2024"/>
    <x v="1"/>
    <x v="2"/>
    <x v="1"/>
    <s v="GUSTAVO ALVES DE ABREU"/>
    <s v="TECNICO DE BACKBONE III"/>
    <s v="R$ 2.552,97"/>
    <n v="1383.71"/>
    <n v="1692.29"/>
    <n v="548.64"/>
    <m/>
    <s v="27/03/2027"/>
    <x v="1"/>
    <n v="2552.9699999999998"/>
    <b v="0"/>
    <x v="8"/>
    <x v="2"/>
    <s v="ATIVO"/>
    <s v="11021"/>
    <n v="35001"/>
    <x v="2"/>
    <n v="3624.64"/>
    <n v="1120.4649999999999"/>
  </r>
  <r>
    <s v="SYD4F35"/>
    <x v="5"/>
    <x v="2"/>
    <n v="2024"/>
    <x v="1"/>
    <x v="2"/>
    <x v="1"/>
    <s v="FABIO ALVES MESSIAS"/>
    <s v="TECNICO MULTSKILL METALICO/FI"/>
    <s v="R$ 1.808,86"/>
    <n v="906.84999999999991"/>
    <n v="754.07999999999993"/>
    <n v="551.52"/>
    <m/>
    <s v="19/01/2027"/>
    <x v="1"/>
    <n v="1808.86"/>
    <b v="0"/>
    <x v="1"/>
    <x v="2"/>
    <s v="ATIVO"/>
    <s v="11011"/>
    <n v="35001"/>
    <x v="2"/>
    <n v="2212.4499999999998"/>
    <n v="652.79999999999995"/>
  </r>
  <r>
    <s v="SYP0A99"/>
    <x v="3"/>
    <x v="2"/>
    <n v="2024"/>
    <x v="1"/>
    <x v="6"/>
    <x v="3"/>
    <s v="ROGERIO PEIXOTO DE ANDRADE"/>
    <s v="SUPERVISOR DE MANUTENCAO III"/>
    <s v="R$ 1.883,68"/>
    <n v="1947.0400000000002"/>
    <n v="1942.75"/>
    <n v="1237.93"/>
    <m/>
    <s v="20/03/2027"/>
    <x v="1"/>
    <n v="1883.68"/>
    <b v="0"/>
    <x v="8"/>
    <x v="2"/>
    <s v="ATIVO"/>
    <s v="11025"/>
    <n v="19093"/>
    <x v="2"/>
    <n v="5127.72"/>
    <n v="1590.3400000000001"/>
  </r>
  <r>
    <s v="SYA2I68"/>
    <x v="5"/>
    <x v="2"/>
    <n v="2024"/>
    <x v="1"/>
    <x v="2"/>
    <x v="1"/>
    <s v="GABRIEL LISBOA FERREIRA"/>
    <s v="TECNICO MULTSKILL METALICO/FI"/>
    <s v="R$ 1.813,20"/>
    <n v="1133.1599999999999"/>
    <n v="1848.93"/>
    <n v="684.99"/>
    <m/>
    <s v="05/01/2027"/>
    <x v="1"/>
    <n v="1813.2"/>
    <b v="0"/>
    <x v="1"/>
    <x v="2"/>
    <s v="ATIVO"/>
    <s v="14011"/>
    <n v="35001"/>
    <x v="6"/>
    <n v="3667.08"/>
    <n v="1266.96"/>
  </r>
  <r>
    <s v="SYO5I70"/>
    <x v="3"/>
    <x v="2"/>
    <n v="2024"/>
    <x v="1"/>
    <x v="1"/>
    <x v="0"/>
    <s v="CESAR AUGUSTO MELO HOENISCH"/>
    <s v="COORDENADOR DE OPERACAO III"/>
    <s v="R$ 1.883,68"/>
    <n v="1355.71"/>
    <n v="943.39"/>
    <n v="132.85"/>
    <m/>
    <s v="12/03/2027"/>
    <x v="1"/>
    <n v="1883.68"/>
    <b v="0"/>
    <x v="8"/>
    <x v="2"/>
    <s v="ATIVO"/>
    <s v="12085"/>
    <n v="26002"/>
    <x v="1"/>
    <n v="2431.9499999999998"/>
    <n v="538.12"/>
  </r>
  <r>
    <s v="SYD5F59"/>
    <x v="5"/>
    <x v="2"/>
    <n v="2024"/>
    <x v="1"/>
    <x v="2"/>
    <x v="1"/>
    <s v="EVERTON JACOMINI SIPLIANO"/>
    <s v="TECNICO MULTSKILL METALICO/FI"/>
    <s v="R$ 1.813,20"/>
    <n v="1113.25"/>
    <n v="1235"/>
    <n v="490"/>
    <m/>
    <s v="09/01/2027"/>
    <x v="1"/>
    <n v="1813.2"/>
    <b v="0"/>
    <x v="1"/>
    <x v="2"/>
    <s v="ATIVO"/>
    <s v="14011"/>
    <n v="35001"/>
    <x v="6"/>
    <n v="2838.25"/>
    <n v="862.5"/>
  </r>
  <r>
    <s v="SYR7G72"/>
    <x v="25"/>
    <x v="0"/>
    <n v="2024"/>
    <x v="1"/>
    <x v="0"/>
    <x v="0"/>
    <s v="CASA CLIENTE VIVO SAO PAULO"/>
    <s v="PARCEIRO"/>
    <s v="R$ 2.330,45"/>
    <s v=""/>
    <s v=""/>
    <s v=""/>
    <m/>
    <s v="28/03/2027"/>
    <x v="1"/>
    <n v="2330.4499999999998"/>
    <b v="0"/>
    <x v="8"/>
    <x v="2"/>
    <s v="SINISTRO (CULPABILIDADE DO CONDUTOR)"/>
    <s v="11011"/>
    <n v="35001"/>
    <x v="2"/>
    <n v="0"/>
    <s v="-"/>
  </r>
  <r>
    <s v="GFE4I94"/>
    <x v="0"/>
    <x v="0"/>
    <n v="2024"/>
    <x v="1"/>
    <x v="8"/>
    <x v="0"/>
    <s v="SOCRATES OLIVEIRA"/>
    <s v="TECNICO DE MANUTENCAO PI I"/>
    <s v="R$ 2.557,01"/>
    <n v="1540"/>
    <n v="3047.4300000000003"/>
    <n v="1728.8"/>
    <m/>
    <s v="05/04/2027"/>
    <x v="1"/>
    <n v="2557.0100000000002"/>
    <b v="0"/>
    <x v="7"/>
    <x v="2"/>
    <s v="ATIVO"/>
    <s v="12081"/>
    <n v="34002"/>
    <x v="1"/>
    <n v="6316.2300000000005"/>
    <n v="2388.1150000000002"/>
  </r>
  <r>
    <s v="QHV6328"/>
    <x v="64"/>
    <x v="4"/>
    <n v="2016"/>
    <x v="2"/>
    <x v="8"/>
    <x v="0"/>
    <s v="RAMIRES DA ROSA SONAI"/>
    <s v="SUPERVISOR DE OPERACAO DE PI II"/>
    <s v="R$ 1.561,29"/>
    <n v="469.36"/>
    <n v="516.59"/>
    <n v="595.14"/>
    <m/>
    <s v="01/01/2030"/>
    <x v="1"/>
    <n v="1561.29"/>
    <b v="0"/>
    <x v="1"/>
    <x v="1"/>
    <s v="ATIVO"/>
    <s v="12085"/>
    <n v="34089"/>
    <x v="1"/>
    <n v="1581.0900000000001"/>
    <n v="555.86500000000001"/>
  </r>
  <r>
    <s v="SIB0H56"/>
    <x v="4"/>
    <x v="0"/>
    <n v="2024"/>
    <x v="1"/>
    <x v="8"/>
    <x v="0"/>
    <s v="FROTAS DE VEÍCULOS JOINVILLE"/>
    <s v="PARCEIRO"/>
    <s v="R$ 2.866,27"/>
    <n v="1314.8899999999999"/>
    <n v="192.46"/>
    <n v="0"/>
    <m/>
    <s v="21/08/2026"/>
    <x v="1"/>
    <n v="3019.64"/>
    <b v="0"/>
    <x v="3"/>
    <x v="3"/>
    <s v="SINISTRO"/>
    <s v="99628"/>
    <n v="34001"/>
    <x v="3"/>
    <n v="1507.35"/>
    <n v="96.23"/>
  </r>
  <r>
    <s v="RDT8A91"/>
    <x v="25"/>
    <x v="0"/>
    <n v="2020"/>
    <x v="2"/>
    <x v="8"/>
    <x v="0"/>
    <s v="MATEUS LEMES"/>
    <s v="ESPECIALISTA OPERACIONAL DE PI I"/>
    <s v="R$ 1.561,29"/>
    <n v="1797.65"/>
    <n v="1832.1"/>
    <n v="1131.8700000000001"/>
    <m/>
    <s v="01/01/2030"/>
    <x v="1"/>
    <n v="1561.29"/>
    <b v="0"/>
    <x v="1"/>
    <x v="1"/>
    <s v="ATIVO"/>
    <s v="12081"/>
    <n v="34137"/>
    <x v="1"/>
    <n v="4761.62"/>
    <n v="1481.9850000000001"/>
  </r>
  <r>
    <s v="QAH6B55"/>
    <x v="65"/>
    <x v="0"/>
    <n v="2018"/>
    <x v="2"/>
    <x v="8"/>
    <x v="0"/>
    <s v="JOSE GILDO GOES DE JESUS"/>
    <s v="ESPECIALISTA OPERACIONAL DE PI III"/>
    <s v="R$ 2.700,00"/>
    <n v="1080.6299999999999"/>
    <n v="2153.6600000000003"/>
    <n v="779.53000000000009"/>
    <m/>
    <s v="01/01/2030"/>
    <x v="1"/>
    <n v="2700"/>
    <b v="0"/>
    <x v="1"/>
    <x v="1"/>
    <s v="ATIVO"/>
    <s v="12081"/>
    <n v="34002"/>
    <x v="1"/>
    <n v="4013.82"/>
    <n v="1466.5950000000003"/>
  </r>
  <r>
    <s v="SHD9F12"/>
    <x v="5"/>
    <x v="2"/>
    <n v="2023"/>
    <x v="1"/>
    <x v="8"/>
    <x v="0"/>
    <s v="JONATAN DOMINGOS DE OLIVEIRA"/>
    <s v="TECNICO DE MANUTENCAO PI II"/>
    <s v="R$ 1.859,83"/>
    <n v="653.59"/>
    <n v="1459.25"/>
    <n v="453.88"/>
    <m/>
    <s v="09/02/2026"/>
    <x v="3"/>
    <n v="1859.83"/>
    <b v="0"/>
    <x v="9"/>
    <x v="3"/>
    <s v="ATIVO"/>
    <s v="12081"/>
    <n v="34029"/>
    <x v="1"/>
    <n v="2566.7200000000003"/>
    <n v="956.56500000000005"/>
  </r>
  <r>
    <s v="QHZ4056"/>
    <x v="25"/>
    <x v="0"/>
    <n v="2016"/>
    <x v="2"/>
    <x v="8"/>
    <x v="0"/>
    <s v="ILSOMAR ALVES RIBEIRO"/>
    <s v="TECNICO DE MANUTENCAO PI III"/>
    <s v="R$ 1.561,29"/>
    <s v=""/>
    <s v=""/>
    <s v=""/>
    <m/>
    <s v="01/01/2030"/>
    <x v="1"/>
    <n v="1561.29"/>
    <b v="0"/>
    <x v="1"/>
    <x v="1"/>
    <s v="ATIVO"/>
    <s v="12081"/>
    <n v="34089"/>
    <x v="1"/>
    <n v="0"/>
    <s v="-"/>
  </r>
  <r>
    <s v="OZV7841"/>
    <x v="66"/>
    <x v="2"/>
    <n v="2015"/>
    <x v="2"/>
    <x v="8"/>
    <x v="0"/>
    <s v="EDUARDO CHAVES CINTRA"/>
    <s v="COORDENADOR DE OPERACAO III"/>
    <s v="R$ 972,00"/>
    <n v="1060"/>
    <n v="1651.51"/>
    <n v="541"/>
    <m/>
    <s v="01/01/2030"/>
    <x v="1"/>
    <n v="972"/>
    <b v="0"/>
    <x v="1"/>
    <x v="1"/>
    <s v="ATIVO"/>
    <s v="12085"/>
    <n v="34002"/>
    <x v="1"/>
    <n v="3252.51"/>
    <n v="1096.2550000000001"/>
  </r>
  <r>
    <s v="BEH8F37"/>
    <x v="0"/>
    <x v="0"/>
    <n v="2021"/>
    <x v="2"/>
    <x v="8"/>
    <x v="0"/>
    <s v="EDSON LUIZ FREITAS DOS SANTOS"/>
    <s v="TECNICO DE MANUTENCAO PI III"/>
    <s v="R$ 1.561,29"/>
    <n v="1047.29"/>
    <n v="1153.5"/>
    <n v="1242.47"/>
    <m/>
    <s v="01/01/2030"/>
    <x v="1"/>
    <n v="1561.29"/>
    <b v="0"/>
    <x v="1"/>
    <x v="1"/>
    <s v="ATIVO"/>
    <s v="12081"/>
    <n v="34068"/>
    <x v="1"/>
    <n v="3443.26"/>
    <n v="1197.9850000000001"/>
  </r>
  <r>
    <s v="SHP7F48"/>
    <x v="47"/>
    <x v="1"/>
    <n v="2023"/>
    <x v="1"/>
    <x v="8"/>
    <x v="0"/>
    <s v="MANUTENCAO PLANTA INTERNA TIM BLUMENAU"/>
    <s v="PARCEIRO"/>
    <s v="R$ 6.568,38"/>
    <n v="3366.09"/>
    <n v="2819.2299999999996"/>
    <n v="450"/>
    <m/>
    <s v="12/06/2026"/>
    <x v="2"/>
    <n v="6568.38"/>
    <b v="0"/>
    <x v="5"/>
    <x v="3"/>
    <s v="MANUTENÇÃO"/>
    <s v="12081"/>
    <n v="34002"/>
    <x v="1"/>
    <n v="6635.32"/>
    <n v="1634.6149999999998"/>
  </r>
  <r>
    <s v="SYN4E14"/>
    <x v="47"/>
    <x v="1"/>
    <n v="2024"/>
    <x v="1"/>
    <x v="8"/>
    <x v="0"/>
    <s v="MANUTENCAO PLANTA INTERNA TIM BLUMENAU"/>
    <s v="PARCEIRO"/>
    <s v="R$ 6.369,70"/>
    <n v="0"/>
    <n v="0"/>
    <n v="2136.71"/>
    <m/>
    <s v="27/03/2027"/>
    <x v="1"/>
    <n v="6369.7"/>
    <b v="0"/>
    <x v="8"/>
    <x v="2"/>
    <s v="ATIVO"/>
    <s v="12081"/>
    <n v="34002"/>
    <x v="1"/>
    <n v="2136.71"/>
    <n v="1068.355"/>
  </r>
  <r>
    <s v="SHP7F46"/>
    <x v="47"/>
    <x v="1"/>
    <n v="2023"/>
    <x v="1"/>
    <x v="8"/>
    <x v="0"/>
    <s v="MANUTENCAO PLANTA INTERNA TIM BLUMENAU"/>
    <s v="PARCEIRO"/>
    <s v="R$ 6.568,38"/>
    <n v="1066.3599999999999"/>
    <n v="1499.6"/>
    <n v="1144.6300000000001"/>
    <m/>
    <s v="21/06/2026"/>
    <x v="2"/>
    <n v="6568.38"/>
    <b v="0"/>
    <x v="5"/>
    <x v="3"/>
    <s v="ATIVO"/>
    <s v="12081"/>
    <n v="34002"/>
    <x v="1"/>
    <n v="3710.59"/>
    <n v="1322.115"/>
  </r>
  <r>
    <s v="RVR9I89"/>
    <x v="47"/>
    <x v="1"/>
    <n v="2023"/>
    <x v="1"/>
    <x v="8"/>
    <x v="0"/>
    <s v="MANUTENCAO PLANTA INTERNA TIM BLUMENAU"/>
    <s v="PARCEIRO"/>
    <s v="R$ 6.596,16"/>
    <n v="4687.0300000000007"/>
    <n v="4211.6100000000006"/>
    <n v="2035.69"/>
    <m/>
    <s v="27/03/2026"/>
    <x v="3"/>
    <n v="6596.16"/>
    <b v="0"/>
    <x v="8"/>
    <x v="3"/>
    <s v="ATIVO"/>
    <s v="12081"/>
    <n v="34002"/>
    <x v="1"/>
    <n v="10934.330000000002"/>
    <n v="3123.6500000000005"/>
  </r>
  <r>
    <s v="RVH6E95"/>
    <x v="5"/>
    <x v="2"/>
    <n v="2025"/>
    <x v="1"/>
    <x v="7"/>
    <x v="3"/>
    <s v="WIN TELECOM LTDA"/>
    <s v="PARCEIRO"/>
    <s v="R$ 1.730,00"/>
    <s v=""/>
    <s v=""/>
    <s v=""/>
    <m/>
    <s v="06/06/2028"/>
    <x v="1"/>
    <n v="1832.6"/>
    <b v="0"/>
    <x v="5"/>
    <x v="5"/>
    <s v="ATIVO"/>
    <s v="11031"/>
    <n v="21112"/>
    <x v="2"/>
    <n v="0"/>
    <s v="-"/>
  </r>
  <r>
    <s v="OGT9A86"/>
    <x v="51"/>
    <x v="1"/>
    <n v="2012"/>
    <x v="2"/>
    <x v="0"/>
    <x v="0"/>
    <s v="VLADEMIR CORREA POSTIGLHONE"/>
    <s v="ESPECIALISTA OPERACIONAL DE PI I"/>
    <s v="R$ 2.791,80"/>
    <n v="2070.83"/>
    <n v="1960.31"/>
    <n v="295.25"/>
    <m/>
    <s v="01/01/2030"/>
    <x v="1"/>
    <n v="2791.8"/>
    <b v="0"/>
    <x v="1"/>
    <x v="1"/>
    <s v="ATIVO"/>
    <s v="12081"/>
    <n v="31348"/>
    <x v="1"/>
    <n v="4326.3899999999994"/>
    <n v="1127.78"/>
  </r>
  <r>
    <s v="JAI8H05"/>
    <x v="28"/>
    <x v="1"/>
    <n v="2021"/>
    <x v="2"/>
    <x v="0"/>
    <x v="0"/>
    <s v="SILVIO ALENCAR FERREIRA NEPUMOCENO"/>
    <s v="ESPECIALISTA OPERACIONAL DE PI I"/>
    <s v="R$ 1.629,29"/>
    <n v="945.31"/>
    <n v="1008.21"/>
    <n v="946.3599999999999"/>
    <m/>
    <s v="01/01/2030"/>
    <x v="1"/>
    <n v="1629.29"/>
    <b v="0"/>
    <x v="1"/>
    <x v="1"/>
    <s v="ATIVO"/>
    <s v="12081"/>
    <n v="31339"/>
    <x v="1"/>
    <n v="2899.88"/>
    <n v="977.28499999999997"/>
  </r>
  <r>
    <s v="FFX1E57"/>
    <x v="0"/>
    <x v="0"/>
    <n v="2014"/>
    <x v="2"/>
    <x v="0"/>
    <x v="0"/>
    <s v="SANDRO CARVALHO DOS SANTOS"/>
    <s v="TECNICO DE MANUTENCAO PI II"/>
    <s v="R$ 1.629,29"/>
    <n v="1743.4"/>
    <n v="1688.29"/>
    <n v="1119.94"/>
    <m/>
    <s v="01/01/2030"/>
    <x v="1"/>
    <n v="1629.29"/>
    <b v="0"/>
    <x v="1"/>
    <x v="1"/>
    <s v="ATIVO"/>
    <s v="12081"/>
    <n v="31001"/>
    <x v="1"/>
    <n v="4551.63"/>
    <n v="1404.115"/>
  </r>
  <r>
    <s v="IYC3I40"/>
    <x v="65"/>
    <x v="0"/>
    <n v="2018"/>
    <x v="2"/>
    <x v="0"/>
    <x v="0"/>
    <s v="RAFAEL SOUZA"/>
    <s v="TECNICO DE MANUTENCAO PI II"/>
    <s v="R$ 1.629,29"/>
    <n v="1832.32"/>
    <n v="1984.3799999999999"/>
    <n v="1155.21"/>
    <m/>
    <s v="01/01/2030"/>
    <x v="1"/>
    <n v="1629.29"/>
    <b v="0"/>
    <x v="1"/>
    <x v="1"/>
    <s v="ATIVO"/>
    <s v="12081"/>
    <n v="31088"/>
    <x v="1"/>
    <n v="4971.91"/>
    <n v="1569.7950000000001"/>
  </r>
  <r>
    <s v="RVS2F59"/>
    <x v="47"/>
    <x v="1"/>
    <n v="2023"/>
    <x v="1"/>
    <x v="0"/>
    <x v="0"/>
    <s v="FABIANO OLIVEIRA DE MELLO"/>
    <s v="ASSISTENTE TEC. DE MANUTENCAO DE PI III"/>
    <s v="R$ 6.468,10"/>
    <n v="3251.79"/>
    <n v="3552.4900000000002"/>
    <n v="1474.68"/>
    <m/>
    <s v="24/01/2026"/>
    <x v="3"/>
    <n v="6468.1"/>
    <b v="0"/>
    <x v="1"/>
    <x v="3"/>
    <s v="ATIVO"/>
    <s v="12081"/>
    <n v="31288"/>
    <x v="1"/>
    <n v="8278.9600000000009"/>
    <n v="2513.585"/>
  </r>
  <r>
    <s v="RVR9I88"/>
    <x v="47"/>
    <x v="1"/>
    <n v="2023"/>
    <x v="1"/>
    <x v="0"/>
    <x v="0"/>
    <s v="MANUTENÇÃO FO - BACKBONE-TIM PORTO ALEGRE"/>
    <s v="PARCEIRO"/>
    <s v="R$ 6.596,16"/>
    <n v="1706.92"/>
    <n v="2970.5699999999997"/>
    <n v="1081.04"/>
    <m/>
    <s v="27/03/2026"/>
    <x v="3"/>
    <n v="6596.16"/>
    <b v="0"/>
    <x v="8"/>
    <x v="3"/>
    <s v="ATIVO"/>
    <s v="12071"/>
    <n v="31001"/>
    <x v="1"/>
    <n v="5758.53"/>
    <n v="2025.8049999999998"/>
  </r>
  <r>
    <s v="IZT8B46"/>
    <x v="25"/>
    <x v="0"/>
    <n v="2020"/>
    <x v="2"/>
    <x v="0"/>
    <x v="0"/>
    <s v="MERI ANDREI ZUCCO"/>
    <s v="ESPECIALISTA OPERACIONAL DE PI III"/>
    <s v="R$ 1.629,29"/>
    <n v="1330"/>
    <n v="2349.9"/>
    <n v="1342.58"/>
    <m/>
    <s v="01/01/2030"/>
    <x v="1"/>
    <n v="1629.29"/>
    <b v="0"/>
    <x v="1"/>
    <x v="1"/>
    <s v="ATIVO"/>
    <s v="12081"/>
    <n v="31088"/>
    <x v="1"/>
    <n v="5022.4799999999996"/>
    <n v="1846.24"/>
  </r>
  <r>
    <s v="IVJ7400"/>
    <x v="25"/>
    <x v="0"/>
    <n v="2014"/>
    <x v="2"/>
    <x v="0"/>
    <x v="0"/>
    <s v="MARCELO LEITAO DA SILVA"/>
    <s v="TECNICO DE MANUTENCAO PI I"/>
    <s v="R$ 1.629,29"/>
    <n v="862.14"/>
    <n v="1856.78"/>
    <n v="1160.3800000000001"/>
    <m/>
    <s v="01/01/2030"/>
    <x v="1"/>
    <n v="1629.29"/>
    <b v="0"/>
    <x v="1"/>
    <x v="1"/>
    <s v="ATIVO"/>
    <s v="12081"/>
    <n v="31088"/>
    <x v="1"/>
    <n v="3879.3"/>
    <n v="1508.58"/>
  </r>
  <r>
    <s v="SHP7F47"/>
    <x v="47"/>
    <x v="1"/>
    <n v="2023"/>
    <x v="1"/>
    <x v="1"/>
    <x v="0"/>
    <s v="GABRIEL RIBEIRO DORIA"/>
    <s v="ESPECIALISTA OPERACIONAL DE PI II"/>
    <s v="R$ 6.568,38"/>
    <n v="3456.37"/>
    <n v="4193.5200000000004"/>
    <n v="1614.97"/>
    <m/>
    <s v="12/06/2026"/>
    <x v="2"/>
    <n v="6568.38"/>
    <b v="0"/>
    <x v="5"/>
    <x v="3"/>
    <s v="ATIVO"/>
    <s v="12081"/>
    <n v="26257"/>
    <x v="1"/>
    <n v="9264.86"/>
    <n v="2904.2450000000003"/>
  </r>
  <r>
    <s v="RVS2F68"/>
    <x v="47"/>
    <x v="1"/>
    <n v="2023"/>
    <x v="1"/>
    <x v="0"/>
    <x v="0"/>
    <s v="MANUTENCAO PLANTA INTERNA TIM PORTO ALEGRE"/>
    <s v="PARCEIRO"/>
    <s v="R$ 6.468,10"/>
    <s v=""/>
    <s v=""/>
    <s v=""/>
    <m/>
    <s v="06/01/2026"/>
    <x v="3"/>
    <n v="6468.1"/>
    <b v="0"/>
    <x v="1"/>
    <x v="3"/>
    <s v="MANUTENÇÃO"/>
    <s v="12081"/>
    <n v="31001"/>
    <x v="1"/>
    <n v="0"/>
    <s v="-"/>
  </r>
  <r>
    <s v="IUE9E95"/>
    <x v="67"/>
    <x v="1"/>
    <n v="2014"/>
    <x v="2"/>
    <x v="0"/>
    <x v="0"/>
    <s v="LUIS ALBERTO FELIX DA ROSA"/>
    <s v="TECNICO DE MANUTENCAO PI III"/>
    <s v="R$ 2.791,80"/>
    <n v="589.21"/>
    <n v="1618.98"/>
    <n v="324.06"/>
    <m/>
    <s v="01/01/2030"/>
    <x v="1"/>
    <n v="2791.8"/>
    <b v="0"/>
    <x v="1"/>
    <x v="1"/>
    <s v="ATIVO"/>
    <s v="12081"/>
    <n v="31340"/>
    <x v="1"/>
    <n v="2532.25"/>
    <n v="971.52"/>
  </r>
  <r>
    <s v="IVB8070"/>
    <x v="25"/>
    <x v="0"/>
    <n v="2014"/>
    <x v="2"/>
    <x v="0"/>
    <x v="0"/>
    <s v="LUIGI AIRES CABALDI"/>
    <s v="SUPERVISOR DE OPERACAO DE PI II"/>
    <s v="R$ 1.629,29"/>
    <n v="0"/>
    <n v="1062.96"/>
    <n v="290"/>
    <m/>
    <s v="01/01/2030"/>
    <x v="1"/>
    <n v="1629.29"/>
    <b v="0"/>
    <x v="1"/>
    <x v="1"/>
    <s v="ATIVO"/>
    <s v="12085"/>
    <n v="31271"/>
    <x v="1"/>
    <n v="1352.96"/>
    <n v="676.48"/>
  </r>
  <r>
    <s v="IXL4F60"/>
    <x v="0"/>
    <x v="0"/>
    <n v="2017"/>
    <x v="2"/>
    <x v="0"/>
    <x v="0"/>
    <s v="JULIANO MOERSCHBERGER DO NASCIMENTO"/>
    <s v="ESPECIALISTA OPERACIONAL DE PI I"/>
    <s v="R$ 1.629,29"/>
    <n v="287.66000000000003"/>
    <n v="571.52"/>
    <n v="0"/>
    <m/>
    <s v="01/01/2030"/>
    <x v="1"/>
    <n v="1629.29"/>
    <b v="0"/>
    <x v="1"/>
    <x v="1"/>
    <s v="ATIVO"/>
    <s v="12081"/>
    <n v="31278"/>
    <x v="1"/>
    <n v="859.18000000000006"/>
    <n v="285.76"/>
  </r>
  <r>
    <s v="NKJ5179"/>
    <x v="0"/>
    <x v="0"/>
    <n v="2012"/>
    <x v="2"/>
    <x v="0"/>
    <x v="0"/>
    <s v="FABIO SANTOS DE ALMEIDA"/>
    <s v="TECNICO DE MANUTENCAO PI II"/>
    <s v="R$ 1.629,29"/>
    <n v="0"/>
    <n v="0"/>
    <n v="580"/>
    <m/>
    <s v="01/01/2030"/>
    <x v="1"/>
    <n v="1629.29"/>
    <b v="0"/>
    <x v="1"/>
    <x v="1"/>
    <s v="ATIVO"/>
    <s v="12081"/>
    <n v="31348"/>
    <x v="1"/>
    <n v="580"/>
    <n v="290"/>
  </r>
  <r>
    <s v="RNW3D40"/>
    <x v="28"/>
    <x v="1"/>
    <n v="2022"/>
    <x v="2"/>
    <x v="0"/>
    <x v="0"/>
    <s v="DEIVIS BARBOZA RACHINHAS"/>
    <s v="TECNICO DE MANUTENCAO PI III"/>
    <s v="R$ 2.791,80"/>
    <n v="1884.9599999999998"/>
    <n v="2100.86"/>
    <n v="1199.94"/>
    <m/>
    <s v="01/01/2030"/>
    <x v="1"/>
    <n v="2791.8"/>
    <b v="0"/>
    <x v="1"/>
    <x v="1"/>
    <s v="ATIVO"/>
    <s v="12081"/>
    <n v="31088"/>
    <x v="1"/>
    <n v="5185.76"/>
    <n v="1650.4"/>
  </r>
  <r>
    <s v="IWH5D73"/>
    <x v="30"/>
    <x v="0"/>
    <n v="2015"/>
    <x v="2"/>
    <x v="0"/>
    <x v="0"/>
    <s v="CRISTIANO SOEIRO DA ROSA"/>
    <s v="ESPECIALISTA OPERACIONAL DE PI II"/>
    <s v="R$ 1.629,29"/>
    <n v="1905.3"/>
    <n v="788.42000000000007"/>
    <n v="1396.53"/>
    <m/>
    <s v="01/01/2030"/>
    <x v="1"/>
    <n v="1629.29"/>
    <b v="0"/>
    <x v="1"/>
    <x v="1"/>
    <s v="ATIVO"/>
    <s v="12081"/>
    <n v="31278"/>
    <x v="1"/>
    <n v="4090.25"/>
    <n v="1092.4749999999999"/>
  </r>
  <r>
    <s v="IUR7E31"/>
    <x v="68"/>
    <x v="2"/>
    <n v="2014"/>
    <x v="2"/>
    <x v="0"/>
    <x v="0"/>
    <s v="ANDRE LUTTIG"/>
    <s v="TECNICO DE MANUTENCAO PI III"/>
    <s v="R$ 949,21"/>
    <n v="1153.68"/>
    <n v="1312.04"/>
    <n v="861.59"/>
    <m/>
    <s v="01/01/2030"/>
    <x v="1"/>
    <n v="949.21"/>
    <b v="0"/>
    <x v="1"/>
    <x v="1"/>
    <s v="ATIVO"/>
    <s v="12081"/>
    <n v="31001"/>
    <x v="1"/>
    <n v="3327.3100000000004"/>
    <n v="1086.8150000000001"/>
  </r>
  <r>
    <s v="IYB0B42"/>
    <x v="28"/>
    <x v="1"/>
    <n v="2018"/>
    <x v="2"/>
    <x v="0"/>
    <x v="0"/>
    <s v="ANDRE LUIZ DIEHL"/>
    <s v="TECNICO DE MANUTENCAO PI II"/>
    <s v="R$ 1.629,29"/>
    <n v="2469.2199999999998"/>
    <n v="2281.0500000000002"/>
    <n v="1038.26"/>
    <m/>
    <s v="01/01/2030"/>
    <x v="1"/>
    <n v="1629.29"/>
    <b v="0"/>
    <x v="1"/>
    <x v="1"/>
    <s v="ATIVO"/>
    <s v="12081"/>
    <n v="31339"/>
    <x v="1"/>
    <n v="5788.5300000000007"/>
    <n v="1659.6550000000002"/>
  </r>
  <r>
    <s v="EXH5C42"/>
    <x v="0"/>
    <x v="0"/>
    <n v="2023"/>
    <x v="7"/>
    <x v="0"/>
    <x v="0"/>
    <s v="JHONNY KEIFER GOWERT REGO"/>
    <s v="ASSISTENTE TEC. DE MANUTENCAO DE FO I"/>
    <s v="R$ 2.462,14"/>
    <n v="1799.33"/>
    <n v="1638.5500000000002"/>
    <n v="1272.8"/>
    <m/>
    <s v="25/11/2025"/>
    <x v="3"/>
    <n v="2462.14"/>
    <b v="0"/>
    <x v="10"/>
    <x v="6"/>
    <s v="ATIVO"/>
    <s v="12071"/>
    <n v="31292"/>
    <x v="1"/>
    <n v="4710.68"/>
    <n v="1455.6750000000002"/>
  </r>
  <r>
    <s v="SYV9A66"/>
    <x v="1"/>
    <x v="1"/>
    <n v="2024"/>
    <x v="1"/>
    <x v="0"/>
    <x v="0"/>
    <s v="MARCELO CUNHA DE SENA"/>
    <s v="TECNICO DE MANUTENCAO PI II"/>
    <s v="R$ 5.672,00"/>
    <n v="3862.98"/>
    <n v="4509.1499999999996"/>
    <n v="2472.5899999999997"/>
    <m/>
    <s v="01/08/2027"/>
    <x v="1"/>
    <n v="6015.62"/>
    <b v="0"/>
    <x v="3"/>
    <x v="2"/>
    <s v="ATIVO"/>
    <s v="12081"/>
    <n v="31076"/>
    <x v="1"/>
    <n v="10844.72"/>
    <n v="3490.87"/>
  </r>
  <r>
    <s v="FLC7G24"/>
    <x v="0"/>
    <x v="0"/>
    <n v="2023"/>
    <x v="7"/>
    <x v="0"/>
    <x v="0"/>
    <s v="ADRIANO DE SOUZA FRANCO"/>
    <s v="TECNICO DE MANUTENCAO FO I"/>
    <s v="R$ 2.449,14"/>
    <n v="1160"/>
    <n v="2798.5400000000004"/>
    <n v="1135.51"/>
    <m/>
    <s v="25/11/2025"/>
    <x v="3"/>
    <n v="2449.14"/>
    <b v="0"/>
    <x v="10"/>
    <x v="6"/>
    <s v="ATIVO"/>
    <s v="12071"/>
    <n v="31348"/>
    <x v="1"/>
    <n v="5094.05"/>
    <n v="1967.0250000000001"/>
  </r>
  <r>
    <s v="EGT8D42"/>
    <x v="0"/>
    <x v="0"/>
    <n v="2023"/>
    <x v="7"/>
    <x v="1"/>
    <x v="0"/>
    <s v="FROTAS DE VEÍCULOS CURITIBA"/>
    <s v="PARCEIRO"/>
    <s v="R$ 2.462,14"/>
    <s v=""/>
    <s v=""/>
    <s v=""/>
    <m/>
    <s v="25/11/2025"/>
    <x v="3"/>
    <n v="2462.14"/>
    <b v="0"/>
    <x v="10"/>
    <x v="6"/>
    <s v="SINISTRO"/>
    <s v="99628"/>
    <n v="26001"/>
    <x v="3"/>
    <n v="0"/>
    <s v="-"/>
  </r>
  <r>
    <s v="SHG1F74"/>
    <x v="5"/>
    <x v="2"/>
    <n v="2023"/>
    <x v="1"/>
    <x v="1"/>
    <x v="0"/>
    <s v="GERSON DE LIMA"/>
    <s v="TECNICO DE MANUTENCAO PI III"/>
    <s v="R$ 1.908,46"/>
    <n v="1405.21"/>
    <n v="1866.91"/>
    <n v="938.52"/>
    <m/>
    <s v="16/06/2026"/>
    <x v="2"/>
    <n v="1908.46"/>
    <b v="0"/>
    <x v="5"/>
    <x v="3"/>
    <s v="ATIVO"/>
    <s v="12081"/>
    <n v="26001"/>
    <x v="1"/>
    <n v="4210.6399999999994"/>
    <n v="1402.7150000000001"/>
  </r>
  <r>
    <s v="RVR9I91"/>
    <x v="47"/>
    <x v="1"/>
    <n v="2023"/>
    <x v="1"/>
    <x v="1"/>
    <x v="0"/>
    <s v="KLEITON APARECIDO CHAMBERLAIN"/>
    <s v="TECNICO DE MANUTENCAO PI III"/>
    <s v="R$ 6.596,16"/>
    <n v="2722.8900000000003"/>
    <n v="4282.8900000000003"/>
    <n v="2526.83"/>
    <m/>
    <s v="27/03/2026"/>
    <x v="3"/>
    <n v="6596.16"/>
    <b v="0"/>
    <x v="8"/>
    <x v="3"/>
    <s v="ATIVO"/>
    <s v="12081"/>
    <n v="26002"/>
    <x v="1"/>
    <n v="9532.61"/>
    <n v="3404.86"/>
  </r>
  <r>
    <s v="SHO5F60"/>
    <x v="4"/>
    <x v="0"/>
    <n v="2024"/>
    <x v="1"/>
    <x v="1"/>
    <x v="0"/>
    <s v="JONAS ALVES DA CRUZ"/>
    <s v="TECNICO DE MANUTENCAO FO II"/>
    <s v="R$ 3.034,69"/>
    <n v="3104.91"/>
    <n v="2371.06"/>
    <n v="1611.7399999999998"/>
    <m/>
    <s v="19/04/2026"/>
    <x v="2"/>
    <n v="3034.69"/>
    <b v="0"/>
    <x v="7"/>
    <x v="3"/>
    <s v="ATIVO"/>
    <s v="12071"/>
    <n v="26001"/>
    <x v="1"/>
    <n v="7087.7099999999991"/>
    <n v="1991.3999999999999"/>
  </r>
  <r>
    <s v="FNT4C52"/>
    <x v="0"/>
    <x v="0"/>
    <n v="2023"/>
    <x v="1"/>
    <x v="1"/>
    <x v="0"/>
    <s v="MANUTENCAO PLANTA INTERNA TIM CASCAVEL"/>
    <s v="PARCEIRO"/>
    <s v="R$ 2.530,49"/>
    <n v="590.89"/>
    <n v="2249.96"/>
    <n v="2338.9499999999998"/>
    <m/>
    <s v="07/12/2026"/>
    <x v="1"/>
    <n v="2530.4899999999998"/>
    <b v="0"/>
    <x v="11"/>
    <x v="3"/>
    <s v="ATIVO"/>
    <s v="12085"/>
    <n v="26009"/>
    <x v="1"/>
    <n v="5179.7999999999993"/>
    <n v="2294.4549999999999"/>
  </r>
  <r>
    <s v="FJX1H02"/>
    <x v="0"/>
    <x v="0"/>
    <n v="2023"/>
    <x v="7"/>
    <x v="1"/>
    <x v="0"/>
    <s v="RODRIGO FRANCISCO DE ALMEIDA"/>
    <s v="TECNICO DE MANUTENCAO PI II"/>
    <s v="R$ 2.450,92"/>
    <n v="1783.9099999999999"/>
    <n v="2633.13"/>
    <n v="1470.18"/>
    <m/>
    <s v="25/11/2025"/>
    <x v="3"/>
    <n v="2450.92"/>
    <b v="0"/>
    <x v="10"/>
    <x v="6"/>
    <s v="ATIVO"/>
    <s v="12081"/>
    <n v="26071"/>
    <x v="1"/>
    <n v="5887.22"/>
    <n v="2051.6550000000002"/>
  </r>
  <r>
    <s v="SIC4B55"/>
    <x v="4"/>
    <x v="0"/>
    <n v="2024"/>
    <x v="1"/>
    <x v="1"/>
    <x v="0"/>
    <s v="PAULO CEZAR BATISTA"/>
    <s v="ALMOXARIFE I"/>
    <s v="R$ 2.827,75"/>
    <n v="588.55000000000007"/>
    <n v="578.91999999999996"/>
    <n v="208.17"/>
    <m/>
    <s v="21/08/2026"/>
    <x v="1"/>
    <n v="2979.09"/>
    <b v="0"/>
    <x v="3"/>
    <x v="3"/>
    <s v="ATIVO"/>
    <s v="99568"/>
    <n v="26010"/>
    <x v="3"/>
    <n v="1375.64"/>
    <n v="393.54499999999996"/>
  </r>
  <r>
    <s v="SHO5F58"/>
    <x v="4"/>
    <x v="0"/>
    <n v="2024"/>
    <x v="1"/>
    <x v="8"/>
    <x v="0"/>
    <s v="DIEGO BORGE DOS SANTOS"/>
    <s v="ASSISTENTE TEC. DE MANUTENCAO DE FO II"/>
    <s v="R$ 3.051,68"/>
    <n v="772.57"/>
    <n v="0"/>
    <n v="0"/>
    <m/>
    <s v="09/05/2026"/>
    <x v="2"/>
    <n v="3051.68"/>
    <b v="0"/>
    <x v="4"/>
    <x v="3"/>
    <s v="SINISTRO (CULPABILIDADE DO CONDUTOR)"/>
    <s v="12071"/>
    <n v="34001"/>
    <x v="1"/>
    <n v="772.57"/>
    <n v="0"/>
  </r>
  <r>
    <s v="SYG3C20"/>
    <x v="0"/>
    <x v="0"/>
    <n v="2024"/>
    <x v="1"/>
    <x v="1"/>
    <x v="0"/>
    <s v="FERNANDO GARCIA DA SILVA"/>
    <s v="ASSISTENTE TEC. DE MANUTENCAO DE PI II"/>
    <s v="R$ 2.517,89"/>
    <n v="608.22"/>
    <n v="2962.9"/>
    <n v="1338.17"/>
    <m/>
    <s v="08/03/2027"/>
    <x v="1"/>
    <n v="2517.89"/>
    <b v="0"/>
    <x v="8"/>
    <x v="2"/>
    <s v="ATIVO"/>
    <s v="12081"/>
    <n v="26259"/>
    <x v="1"/>
    <n v="4909.29"/>
    <n v="2150.5349999999999"/>
  </r>
  <r>
    <s v="EJE2E81"/>
    <x v="0"/>
    <x v="0"/>
    <n v="2023"/>
    <x v="7"/>
    <x v="1"/>
    <x v="0"/>
    <s v="CARLOS GONZALES AMORIM"/>
    <s v="ASSISTENTE TEC. DE MANUTENCAO DE PI III"/>
    <s v="R$ 2.462,14"/>
    <n v="1950.04"/>
    <n v="2004.49"/>
    <n v="905.18000000000006"/>
    <m/>
    <s v="25/11/2025"/>
    <x v="3"/>
    <n v="2462.14"/>
    <b v="0"/>
    <x v="10"/>
    <x v="6"/>
    <s v="ATIVO"/>
    <s v="12081"/>
    <n v="26010"/>
    <x v="1"/>
    <n v="4859.71"/>
    <n v="1454.835"/>
  </r>
  <r>
    <s v="EKU7H03"/>
    <x v="0"/>
    <x v="0"/>
    <n v="2023"/>
    <x v="7"/>
    <x v="1"/>
    <x v="0"/>
    <s v="ALEX WILLIAN DOS SANTOS"/>
    <s v="TECNICO DE MANUTENCAO PI II"/>
    <s v="R$ 2.450,92"/>
    <n v="738.99"/>
    <n v="2873.5399999999995"/>
    <n v="1375.51"/>
    <m/>
    <s v="25/11/2025"/>
    <x v="3"/>
    <n v="2450.92"/>
    <b v="0"/>
    <x v="10"/>
    <x v="6"/>
    <s v="ATIVO"/>
    <s v="12081"/>
    <n v="26010"/>
    <x v="1"/>
    <n v="4988.04"/>
    <n v="2124.5249999999996"/>
  </r>
  <r>
    <s v="EUC7H36"/>
    <x v="0"/>
    <x v="0"/>
    <n v="2023"/>
    <x v="7"/>
    <x v="1"/>
    <x v="0"/>
    <s v="ALDIR DA SILVA SANCHES"/>
    <s v="TECNICO DE MANUTENCAO PI III"/>
    <s v="R$ 2.462,14"/>
    <n v="3782.6600000000003"/>
    <n v="3459.15"/>
    <n v="1395.52"/>
    <m/>
    <s v="25/11/2025"/>
    <x v="3"/>
    <n v="2462.14"/>
    <b v="0"/>
    <x v="10"/>
    <x v="6"/>
    <s v="ATIVO"/>
    <s v="12081"/>
    <n v="26259"/>
    <x v="1"/>
    <n v="8637.33"/>
    <n v="2427.335"/>
  </r>
  <r>
    <s v="RVS2F62"/>
    <x v="47"/>
    <x v="1"/>
    <n v="2023"/>
    <x v="1"/>
    <x v="1"/>
    <x v="0"/>
    <s v="ADEMIR MAGAGNIN PRZYVARA"/>
    <s v="TECNICO DE MANUTENCAO FO III"/>
    <s v="R$ 6.468,10"/>
    <n v="2927.2200000000003"/>
    <n v="3965.9099999999994"/>
    <n v="1984.7"/>
    <m/>
    <s v="05/01/2026"/>
    <x v="3"/>
    <n v="6468.1"/>
    <b v="0"/>
    <x v="1"/>
    <x v="3"/>
    <s v="ATIVO"/>
    <s v="12071"/>
    <n v="26003"/>
    <x v="1"/>
    <n v="8877.83"/>
    <n v="2975.3049999999998"/>
  </r>
  <r>
    <s v="FYI6G44"/>
    <x v="0"/>
    <x v="0"/>
    <n v="2023"/>
    <x v="1"/>
    <x v="1"/>
    <x v="0"/>
    <s v="EDVALTE RIBEIRO DE LIMA"/>
    <s v="ALMOXARIFE I"/>
    <s v="R$ 2.516,38"/>
    <n v="1149.96"/>
    <n v="1753.91"/>
    <n v="930.91"/>
    <m/>
    <s v="29/10/2026"/>
    <x v="1"/>
    <n v="2646.55"/>
    <b v="0"/>
    <x v="12"/>
    <x v="3"/>
    <s v="ATIVO"/>
    <s v="99568"/>
    <n v="26001"/>
    <x v="3"/>
    <n v="3834.7799999999997"/>
    <n v="1342.41"/>
  </r>
  <r>
    <s v="SHQ1E57"/>
    <x v="33"/>
    <x v="5"/>
    <n v="2024"/>
    <x v="1"/>
    <x v="1"/>
    <x v="0"/>
    <s v="DENILSON DO NASCIMENTO GOMES"/>
    <s v="SUPERVISOR DE ALMOXARIFADO I"/>
    <s v="R$ 6.162,44"/>
    <n v="780"/>
    <n v="800"/>
    <n v="800"/>
    <m/>
    <s v="13/06/2026"/>
    <x v="2"/>
    <n v="6162.44"/>
    <b v="0"/>
    <x v="5"/>
    <x v="3"/>
    <s v="ATIVO"/>
    <s v="99568"/>
    <n v="26001"/>
    <x v="3"/>
    <n v="2380"/>
    <n v="800"/>
  </r>
  <r>
    <s v="RVS2F70"/>
    <x v="47"/>
    <x v="1"/>
    <n v="2023"/>
    <x v="1"/>
    <x v="1"/>
    <x v="0"/>
    <s v="MANUTENÇÃO PLANTA INTERNA-TIM CURITIBA"/>
    <s v="PARCEIRO"/>
    <s v="R$ 6.468,10"/>
    <n v="0"/>
    <n v="0"/>
    <n v="0"/>
    <m/>
    <s v="05/01/2026"/>
    <x v="3"/>
    <n v="6468.1"/>
    <b v="0"/>
    <x v="1"/>
    <x v="3"/>
    <s v="SINISTRO"/>
    <s v="12081"/>
    <n v="26001"/>
    <x v="1"/>
    <n v="0"/>
    <n v="0"/>
  </r>
  <r>
    <s v="AZG4098"/>
    <x v="69"/>
    <x v="2"/>
    <n v="2015"/>
    <x v="2"/>
    <x v="1"/>
    <x v="0"/>
    <s v="MOISES GOMES BARROSO"/>
    <s v="SUPERVISOR DE OPERACAO DE PI I"/>
    <s v="R$ 972,00"/>
    <n v="708.68000000000006"/>
    <n v="499.98"/>
    <n v="863.92"/>
    <m/>
    <s v="01/01/2030"/>
    <x v="1"/>
    <n v="972"/>
    <b v="0"/>
    <x v="1"/>
    <x v="1"/>
    <s v="ATIVO"/>
    <s v="12085"/>
    <n v="26001"/>
    <x v="1"/>
    <n v="2072.58"/>
    <n v="681.95"/>
  </r>
  <r>
    <s v="SIB0J14"/>
    <x v="4"/>
    <x v="0"/>
    <n v="2024"/>
    <x v="1"/>
    <x v="1"/>
    <x v="0"/>
    <s v="PEDRO SOARES JUNIOR"/>
    <s v="ASSISTENTE TEC. DE MANUTENCAO DE FO I"/>
    <s v="R$ 2.846,05"/>
    <n v="1969.67"/>
    <n v="2624.62"/>
    <n v="897.8"/>
    <m/>
    <s v="07/08/2026"/>
    <x v="1"/>
    <n v="2998.36"/>
    <b v="0"/>
    <x v="3"/>
    <x v="3"/>
    <s v="ATIVO"/>
    <s v="12071"/>
    <n v="26001"/>
    <x v="1"/>
    <n v="5492.09"/>
    <n v="1761.21"/>
  </r>
  <r>
    <s v="AOK6G63"/>
    <x v="4"/>
    <x v="0"/>
    <n v="2021"/>
    <x v="2"/>
    <x v="1"/>
    <x v="0"/>
    <s v="MARCIO NOSETE"/>
    <s v="ESPECIALISTA OPERACIONAL DE PI III"/>
    <s v="R$ 1.561,29"/>
    <n v="289.47000000000003"/>
    <n v="1863.61"/>
    <n v="825.51"/>
    <m/>
    <s v="01/01/2030"/>
    <x v="1"/>
    <n v="1561.29"/>
    <b v="0"/>
    <x v="1"/>
    <x v="1"/>
    <s v="ATIVO"/>
    <s v="12081"/>
    <n v="26001"/>
    <x v="1"/>
    <n v="2978.59"/>
    <n v="1344.56"/>
  </r>
  <r>
    <s v="AUI1C71"/>
    <x v="70"/>
    <x v="2"/>
    <n v="2012"/>
    <x v="2"/>
    <x v="1"/>
    <x v="0"/>
    <s v="LICANOR SOARES"/>
    <s v="ESPECIALISTA OPERACIONAL DE PI II"/>
    <s v="R$ 918,00"/>
    <n v="1350.1599999999999"/>
    <n v="1695"/>
    <n v="822.39"/>
    <m/>
    <s v="01/01/2030"/>
    <x v="1"/>
    <n v="918"/>
    <b v="0"/>
    <x v="1"/>
    <x v="1"/>
    <s v="ATIVO"/>
    <s v="12081"/>
    <n v="26001"/>
    <x v="1"/>
    <n v="3867.5499999999997"/>
    <n v="1258.6949999999999"/>
  </r>
  <r>
    <s v="SHO5F61"/>
    <x v="4"/>
    <x v="0"/>
    <n v="2024"/>
    <x v="1"/>
    <x v="1"/>
    <x v="0"/>
    <s v="MARCIO RODRIGO TROVO"/>
    <s v="ASSISTENTE TEC. DE MANUTENCAO DE PI III"/>
    <s v="R$ 3.034,69"/>
    <n v="1778.58"/>
    <n v="3660.2000000000003"/>
    <n v="1827.6"/>
    <m/>
    <s v="19/04/2026"/>
    <x v="2"/>
    <n v="3034.69"/>
    <b v="0"/>
    <x v="7"/>
    <x v="3"/>
    <s v="ATIVO"/>
    <s v="12081"/>
    <n v="26009"/>
    <x v="1"/>
    <n v="7266.380000000001"/>
    <n v="2743.9"/>
  </r>
  <r>
    <s v="SYH2I25"/>
    <x v="0"/>
    <x v="0"/>
    <n v="2024"/>
    <x v="1"/>
    <x v="1"/>
    <x v="0"/>
    <s v="KLEBER WILLIAN JESUS BATISTA DOS SANTOS"/>
    <s v="ESPECIALISTA OPERACIONAL DE PI I"/>
    <s v="R$ 2.517,89"/>
    <n v="1437.6999999999998"/>
    <n v="660.54"/>
    <n v="486.21000000000004"/>
    <m/>
    <s v="12/03/2027"/>
    <x v="1"/>
    <n v="2517.89"/>
    <b v="0"/>
    <x v="8"/>
    <x v="2"/>
    <s v="ATIVO"/>
    <s v="12081"/>
    <n v="26001"/>
    <x v="1"/>
    <n v="2584.4499999999998"/>
    <n v="573.375"/>
  </r>
  <r>
    <s v="FXM7C50"/>
    <x v="71"/>
    <x v="2"/>
    <n v="2014"/>
    <x v="2"/>
    <x v="1"/>
    <x v="0"/>
    <s v="JOSE VALDIR SIMAO JUNIOR"/>
    <s v="COORDENADOR DE OPERACAO III"/>
    <s v="R$ 972,00"/>
    <n v="183.84"/>
    <n v="587.63"/>
    <n v="405.46000000000004"/>
    <m/>
    <s v="01/01/2030"/>
    <x v="1"/>
    <n v="972"/>
    <b v="0"/>
    <x v="1"/>
    <x v="1"/>
    <s v="ATIVO"/>
    <s v="12085"/>
    <n v="26001"/>
    <x v="1"/>
    <n v="1176.93"/>
    <n v="496.54500000000002"/>
  </r>
  <r>
    <s v="SHP7F44"/>
    <x v="47"/>
    <x v="1"/>
    <n v="2023"/>
    <x v="1"/>
    <x v="1"/>
    <x v="0"/>
    <s v="MANUTENÇÃO PLANTA INTERNA-TIM CURITIBA"/>
    <s v="PARCEIRO"/>
    <s v="R$ 6.568,38"/>
    <n v="1350"/>
    <n v="3512.2300000000005"/>
    <n v="1259.99"/>
    <m/>
    <s v="23/06/2026"/>
    <x v="2"/>
    <n v="6568.38"/>
    <b v="0"/>
    <x v="5"/>
    <x v="3"/>
    <s v="ATIVO"/>
    <s v="12081"/>
    <n v="26001"/>
    <x v="1"/>
    <n v="6122.22"/>
    <n v="2386.11"/>
  </r>
  <r>
    <s v="SHO5F62"/>
    <x v="4"/>
    <x v="0"/>
    <n v="2024"/>
    <x v="1"/>
    <x v="1"/>
    <x v="0"/>
    <s v="JOAO PAULO FAGUNDES"/>
    <s v="TECNICO DE MANUTENCAO FO I"/>
    <s v="R$ 3.029,85"/>
    <n v="2136.79"/>
    <n v="2831.67"/>
    <n v="996.61"/>
    <m/>
    <s v="16/06/2026"/>
    <x v="2"/>
    <n v="3029.85"/>
    <b v="0"/>
    <x v="5"/>
    <x v="3"/>
    <s v="ATIVO"/>
    <s v="12071"/>
    <n v="26001"/>
    <x v="1"/>
    <n v="5965.07"/>
    <n v="1914.14"/>
  </r>
  <r>
    <s v="AUV6H16"/>
    <x v="72"/>
    <x v="2"/>
    <n v="2012"/>
    <x v="2"/>
    <x v="1"/>
    <x v="0"/>
    <s v="EDSON DE LIMA"/>
    <s v="TECNICO DE MANUTENCAO PI III"/>
    <s v="R$ 918,00"/>
    <n v="469.2"/>
    <n v="1151.17"/>
    <n v="584.38000000000011"/>
    <m/>
    <s v="01/01/2030"/>
    <x v="1"/>
    <n v="918"/>
    <b v="0"/>
    <x v="1"/>
    <x v="1"/>
    <s v="ATIVO"/>
    <s v="12081"/>
    <n v="26001"/>
    <x v="1"/>
    <n v="2204.75"/>
    <n v="867.77500000000009"/>
  </r>
  <r>
    <s v="CUW5H90"/>
    <x v="0"/>
    <x v="0"/>
    <n v="2024"/>
    <x v="1"/>
    <x v="1"/>
    <x v="0"/>
    <s v="ALEXANDRE HENRIQUE"/>
    <s v="TECNICO DE MANUTENCAO PI I"/>
    <s v="R$ 2.397,00"/>
    <n v="3986.6200000000008"/>
    <n v="4427.78"/>
    <n v="1733.65"/>
    <m/>
    <s v="13/05/2027"/>
    <x v="1"/>
    <n v="2564.0700000000002"/>
    <b v="0"/>
    <x v="4"/>
    <x v="2"/>
    <s v="ATIVO"/>
    <s v="12081"/>
    <n v="26003"/>
    <x v="1"/>
    <n v="10148.050000000001"/>
    <n v="3080.7150000000001"/>
  </r>
  <r>
    <s v="AYL4814"/>
    <x v="40"/>
    <x v="2"/>
    <n v="2014"/>
    <x v="2"/>
    <x v="1"/>
    <x v="0"/>
    <s v="ALEXANDRE VERAS RE"/>
    <s v="COORDENADOR DE OPERACAO I"/>
    <s v="R$ 972,00"/>
    <n v="560.03"/>
    <n v="896.31"/>
    <n v="603.99"/>
    <m/>
    <s v="01/01/2030"/>
    <x v="1"/>
    <n v="972"/>
    <b v="0"/>
    <x v="1"/>
    <x v="1"/>
    <s v="ATIVO"/>
    <s v="12075"/>
    <n v="26001"/>
    <x v="4"/>
    <n v="2060.33"/>
    <n v="750.15"/>
  </r>
  <r>
    <s v="SHG1F82"/>
    <x v="5"/>
    <x v="2"/>
    <n v="2023"/>
    <x v="1"/>
    <x v="8"/>
    <x v="0"/>
    <s v="FABIO RAFAEL RIBEIRO"/>
    <s v="ESPECIALISTA OPERACIONAL DE PI I"/>
    <s v="R$ 1.886,91"/>
    <n v="1960.16"/>
    <n v="1563.4599999999998"/>
    <n v="926.06"/>
    <m/>
    <s v="02/03/2026"/>
    <x v="3"/>
    <n v="1886.91"/>
    <b v="0"/>
    <x v="8"/>
    <x v="3"/>
    <s v="ATIVO"/>
    <s v="12081"/>
    <n v="34029"/>
    <x v="1"/>
    <n v="4449.68"/>
    <n v="1244.7599999999998"/>
  </r>
  <r>
    <s v="SHP7F45"/>
    <x v="47"/>
    <x v="1"/>
    <n v="2023"/>
    <x v="1"/>
    <x v="1"/>
    <x v="0"/>
    <s v="RODRIGO LENZ"/>
    <s v="TECNICO DE MANUTENCAO FO II"/>
    <s v="R$ 6.568,38"/>
    <n v="3254.64"/>
    <n v="3238.2300000000005"/>
    <n v="2055.0700000000002"/>
    <m/>
    <s v="12/06/2026"/>
    <x v="2"/>
    <n v="6568.38"/>
    <b v="0"/>
    <x v="5"/>
    <x v="3"/>
    <s v="ATIVO"/>
    <s v="12071"/>
    <n v="26009"/>
    <x v="1"/>
    <n v="8547.94"/>
    <n v="2646.6500000000005"/>
  </r>
  <r>
    <s v="ENI6B54"/>
    <x v="0"/>
    <x v="0"/>
    <n v="2023"/>
    <x v="7"/>
    <x v="1"/>
    <x v="0"/>
    <s v="ADRIANO RODRIGUES DOS SANTOS"/>
    <s v="ASSISTENTE TEC. DE MANUTENCAO DE PI III"/>
    <s v="R$ 2.462,14"/>
    <n v="2159.0300000000002"/>
    <n v="2420.83"/>
    <n v="1089.2"/>
    <m/>
    <s v="25/11/2025"/>
    <x v="3"/>
    <n v="2462.14"/>
    <b v="0"/>
    <x v="10"/>
    <x v="6"/>
    <s v="ATIVO"/>
    <s v="12081"/>
    <n v="26387"/>
    <x v="1"/>
    <n v="5669.06"/>
    <n v="1755.0149999999999"/>
  </r>
  <r>
    <s v="EXJ4J06"/>
    <x v="0"/>
    <x v="0"/>
    <n v="2023"/>
    <x v="7"/>
    <x v="1"/>
    <x v="0"/>
    <s v="ADRIANO GIACOMOLLI"/>
    <s v="TECNICO DE MANUTENCAO PI II"/>
    <s v="R$ 2.462,14"/>
    <n v="2388.0000000000005"/>
    <n v="2105.3000000000002"/>
    <n v="221.31"/>
    <m/>
    <s v="25/11/2025"/>
    <x v="3"/>
    <n v="2462.14"/>
    <b v="0"/>
    <x v="10"/>
    <x v="6"/>
    <s v="ATIVO"/>
    <s v="12081"/>
    <n v="26071"/>
    <x v="1"/>
    <n v="4714.6100000000015"/>
    <n v="1163.3050000000001"/>
  </r>
  <r>
    <s v="SIY3H57"/>
    <x v="5"/>
    <x v="2"/>
    <n v="2024"/>
    <x v="0"/>
    <x v="14"/>
    <x v="2"/>
    <s v="RAILAN NASCIMENTO LEMOS"/>
    <s v="INSTALADOR MULTSKILL"/>
    <s v="R$ 1.730,00"/>
    <n v="979.95"/>
    <n v="1162"/>
    <n v="460"/>
    <m/>
    <s v="22/11/2026"/>
    <x v="1"/>
    <n v="1730"/>
    <b v="0"/>
    <x v="10"/>
    <x v="3"/>
    <s v="ATIVO"/>
    <s v="11011"/>
    <n v="24008"/>
    <x v="2"/>
    <n v="2601.9499999999998"/>
    <n v="811"/>
  </r>
  <r>
    <s v="SIK7A49"/>
    <x v="5"/>
    <x v="2"/>
    <n v="2024"/>
    <x v="0"/>
    <x v="14"/>
    <x v="2"/>
    <s v="MATEUS SOUSA MEIRELES"/>
    <s v="CABISTA DE FTTX"/>
    <s v="R$ 1.806,47"/>
    <n v="985"/>
    <n v="984.79"/>
    <n v="230"/>
    <m/>
    <s v="22/09/2026"/>
    <x v="1"/>
    <n v="1806.47"/>
    <b v="0"/>
    <x v="2"/>
    <x v="3"/>
    <s v="ATIVO"/>
    <s v="11021"/>
    <n v="24008"/>
    <x v="2"/>
    <n v="2199.79"/>
    <n v="607.39499999999998"/>
  </r>
  <r>
    <s v="SIY3F37"/>
    <x v="5"/>
    <x v="2"/>
    <n v="2024"/>
    <x v="0"/>
    <x v="14"/>
    <x v="2"/>
    <s v="IGOR NUNES COSTA"/>
    <s v="INSTALADOR MULTSKILL"/>
    <s v="R$ 1.730,00"/>
    <n v="928.14"/>
    <n v="1547.7300000000002"/>
    <n v="829.55000000000007"/>
    <m/>
    <s v="11/11/2026"/>
    <x v="1"/>
    <n v="1730"/>
    <b v="0"/>
    <x v="10"/>
    <x v="3"/>
    <s v="ATIVO"/>
    <s v="11011"/>
    <n v="24001"/>
    <x v="2"/>
    <n v="3305.4200000000005"/>
    <n v="1188.6400000000001"/>
  </r>
  <r>
    <s v="SIK7A03"/>
    <x v="5"/>
    <x v="2"/>
    <n v="2024"/>
    <x v="0"/>
    <x v="14"/>
    <x v="2"/>
    <s v="DANIEL DA COSTA"/>
    <s v="INSTALADOR MULTSKILL"/>
    <s v="R$ 1.806,47"/>
    <n v="1106"/>
    <n v="1397.95"/>
    <n v="460"/>
    <m/>
    <s v="28/10/2026"/>
    <x v="1"/>
    <n v="1806.47"/>
    <b v="0"/>
    <x v="12"/>
    <x v="3"/>
    <s v="ATIVO"/>
    <s v="11011"/>
    <n v="24008"/>
    <x v="2"/>
    <n v="2963.95"/>
    <n v="928.97500000000002"/>
  </r>
  <r>
    <s v="SIY3H58"/>
    <x v="5"/>
    <x v="2"/>
    <n v="2024"/>
    <x v="0"/>
    <x v="14"/>
    <x v="2"/>
    <s v="JOSE HENRIQUE DOS SANTOS FERREIRA"/>
    <s v="INSTALADOR MULTSKILL"/>
    <s v="R$ 1.730,00"/>
    <n v="1220"/>
    <n v="1342"/>
    <n v="312"/>
    <m/>
    <s v="21/11/2026"/>
    <x v="1"/>
    <n v="1730"/>
    <b v="0"/>
    <x v="10"/>
    <x v="3"/>
    <s v="ATIVO"/>
    <s v="11011"/>
    <n v="24007"/>
    <x v="2"/>
    <n v="2874"/>
    <n v="827"/>
  </r>
  <r>
    <s v="SIY3F95"/>
    <x v="5"/>
    <x v="2"/>
    <n v="2024"/>
    <x v="0"/>
    <x v="14"/>
    <x v="2"/>
    <s v="HALEX ANTONIO HONORATO RIBEIRO"/>
    <s v="INSTALADOR MULTSKILL"/>
    <s v="R$ 1.730,00"/>
    <n v="859.66"/>
    <n v="1836"/>
    <n v="707.99"/>
    <m/>
    <s v="11/11/2026"/>
    <x v="1"/>
    <n v="1730"/>
    <b v="0"/>
    <x v="10"/>
    <x v="3"/>
    <s v="ATIVO"/>
    <s v="11011"/>
    <n v="24007"/>
    <x v="2"/>
    <n v="3403.6499999999996"/>
    <n v="1271.9949999999999"/>
  </r>
  <r>
    <s v="SIY3G04"/>
    <x v="5"/>
    <x v="2"/>
    <n v="2024"/>
    <x v="0"/>
    <x v="14"/>
    <x v="2"/>
    <s v="-"/>
    <s v="-"/>
    <s v="R$ 1.730,00"/>
    <n v="962.56"/>
    <n v="0"/>
    <n v="0"/>
    <m/>
    <s v="11/11/2026"/>
    <x v="1"/>
    <n v="1730"/>
    <b v="0"/>
    <x v="10"/>
    <x v="3"/>
    <s v="RESERVADO"/>
    <s v=""/>
    <n v="0"/>
    <x v="0"/>
    <n v="962.56"/>
    <n v="0"/>
  </r>
  <r>
    <s v="SIY3G57"/>
    <x v="5"/>
    <x v="2"/>
    <n v="2024"/>
    <x v="0"/>
    <x v="14"/>
    <x v="2"/>
    <s v="CASA CLIENTE VIVO CANAA DOS CARAJAS"/>
    <s v="PARCEIRO"/>
    <s v="R$ 1.730,00"/>
    <n v="1610.77"/>
    <n v="1640.91"/>
    <n v="62"/>
    <m/>
    <s v="15/11/2026"/>
    <x v="1"/>
    <n v="1730"/>
    <b v="0"/>
    <x v="10"/>
    <x v="3"/>
    <s v="MANUTENÇÃO"/>
    <s v="11011"/>
    <n v="24003"/>
    <x v="2"/>
    <n v="3313.6800000000003"/>
    <n v="851.45500000000004"/>
  </r>
  <r>
    <s v="SIY3F43"/>
    <x v="5"/>
    <x v="2"/>
    <n v="2024"/>
    <x v="0"/>
    <x v="14"/>
    <x v="2"/>
    <s v="W NET COM VC"/>
    <s v="PARCEIRO"/>
    <s v="R$ 1.730,00"/>
    <n v="0"/>
    <n v="0"/>
    <n v="0"/>
    <m/>
    <s v="10/11/2026"/>
    <x v="1"/>
    <n v="1730"/>
    <b v="0"/>
    <x v="10"/>
    <x v="3"/>
    <s v="ATIVO"/>
    <s v="15031"/>
    <n v="24026"/>
    <x v="8"/>
    <n v="0"/>
    <n v="0"/>
  </r>
  <r>
    <s v="SIK7A46"/>
    <x v="5"/>
    <x v="2"/>
    <n v="2024"/>
    <x v="0"/>
    <x v="14"/>
    <x v="2"/>
    <s v="GLEDILSON DE SOUZA RODRIGUES"/>
    <s v="INSTALADOR MULTSKILL"/>
    <s v="R$ 1.806,47"/>
    <n v="1227.98"/>
    <n v="1025.08"/>
    <n v="0"/>
    <m/>
    <s v="28/10/2026"/>
    <x v="1"/>
    <n v="1806.47"/>
    <b v="0"/>
    <x v="12"/>
    <x v="3"/>
    <s v="ATIVO"/>
    <s v="11011"/>
    <n v="24006"/>
    <x v="2"/>
    <n v="2253.06"/>
    <n v="512.54"/>
  </r>
  <r>
    <s v="SIY3H75"/>
    <x v="5"/>
    <x v="2"/>
    <n v="2024"/>
    <x v="0"/>
    <x v="14"/>
    <x v="2"/>
    <s v="PAULO SERGIO SOUSA DOS SANTOS"/>
    <s v="INSTALADOR MULTSKILL"/>
    <s v="R$ 1.730,00"/>
    <n v="787.16"/>
    <n v="817.25"/>
    <n v="671.59"/>
    <m/>
    <s v="15/11/2026"/>
    <x v="1"/>
    <n v="1730"/>
    <b v="0"/>
    <x v="10"/>
    <x v="3"/>
    <s v="ATIVO"/>
    <s v="11011"/>
    <n v="24001"/>
    <x v="2"/>
    <n v="2276"/>
    <n v="744.42000000000007"/>
  </r>
  <r>
    <s v="SIK6J62"/>
    <x v="5"/>
    <x v="2"/>
    <n v="2024"/>
    <x v="0"/>
    <x v="14"/>
    <x v="2"/>
    <s v="ANTONIO NUNES BEZERRA NETO"/>
    <s v="TECNICO DE FIBRA OPTICA I"/>
    <s v="R$ 1.806,47"/>
    <n v="1178.8700000000001"/>
    <n v="1249.75"/>
    <n v="689.44"/>
    <m/>
    <s v="28/10/2026"/>
    <x v="1"/>
    <n v="1806.47"/>
    <b v="0"/>
    <x v="12"/>
    <x v="3"/>
    <s v="ATIVO"/>
    <s v="11031"/>
    <n v="24001"/>
    <x v="2"/>
    <n v="3118.06"/>
    <n v="969.59500000000003"/>
  </r>
  <r>
    <s v="SIY3G58"/>
    <x v="5"/>
    <x v="2"/>
    <n v="2024"/>
    <x v="0"/>
    <x v="14"/>
    <x v="2"/>
    <s v="GABRIEL ARAUJO MENESES"/>
    <s v="INSTALADOR MULTSKILL"/>
    <s v="R$ 1.730,00"/>
    <n v="584"/>
    <n v="808.54"/>
    <n v="1329.8500000000001"/>
    <m/>
    <s v="16/11/2026"/>
    <x v="1"/>
    <n v="1730"/>
    <b v="0"/>
    <x v="10"/>
    <x v="3"/>
    <s v="ATIVO"/>
    <s v="11011"/>
    <n v="24003"/>
    <x v="2"/>
    <n v="2722.3900000000003"/>
    <n v="1069.1950000000002"/>
  </r>
  <r>
    <s v="SIK7A85"/>
    <x v="5"/>
    <x v="2"/>
    <n v="2024"/>
    <x v="0"/>
    <x v="14"/>
    <x v="2"/>
    <s v="SAMUEL ANDRADE DO AMARAL"/>
    <s v="INSTALADOR MULTSKILL"/>
    <s v="R$ 1.806,47"/>
    <n v="1062.8399999999999"/>
    <n v="1300.1500000000001"/>
    <n v="545.12"/>
    <m/>
    <s v="28/10/2026"/>
    <x v="1"/>
    <n v="1806.47"/>
    <b v="0"/>
    <x v="12"/>
    <x v="3"/>
    <s v="ATIVO"/>
    <s v="11011"/>
    <n v="24005"/>
    <x v="2"/>
    <n v="2908.1099999999997"/>
    <n v="922.63499999999999"/>
  </r>
  <r>
    <s v="SIK7A68"/>
    <x v="5"/>
    <x v="2"/>
    <n v="2024"/>
    <x v="0"/>
    <x v="14"/>
    <x v="2"/>
    <s v="RAFAEL ANASTACIO SILVA"/>
    <s v="INSTALADOR MULTSKILL"/>
    <s v="R$ 1.806,47"/>
    <n v="1162.1599999999999"/>
    <n v="1267.82"/>
    <n v="745.27"/>
    <m/>
    <s v="28/10/2026"/>
    <x v="1"/>
    <n v="1806.47"/>
    <b v="0"/>
    <x v="12"/>
    <x v="3"/>
    <s v="ATIVO"/>
    <s v="11011"/>
    <n v="24002"/>
    <x v="2"/>
    <n v="3175.2499999999995"/>
    <n v="1006.545"/>
  </r>
  <r>
    <s v="SIK7A48"/>
    <x v="5"/>
    <x v="2"/>
    <n v="2024"/>
    <x v="0"/>
    <x v="14"/>
    <x v="2"/>
    <s v="ALAN GLORIA MONIS"/>
    <s v="INSTALADOR MULTSKILL"/>
    <s v="R$ 1.806,47"/>
    <n v="1167.1200000000001"/>
    <n v="1385.97"/>
    <n v="522"/>
    <m/>
    <s v="28/10/2026"/>
    <x v="1"/>
    <n v="1806.47"/>
    <b v="0"/>
    <x v="12"/>
    <x v="3"/>
    <s v="ATIVO"/>
    <s v="11011"/>
    <n v="24005"/>
    <x v="2"/>
    <n v="3075.09"/>
    <n v="953.98500000000001"/>
  </r>
  <r>
    <s v="SIK7A65"/>
    <x v="5"/>
    <x v="2"/>
    <n v="2024"/>
    <x v="0"/>
    <x v="14"/>
    <x v="2"/>
    <s v="CASA CLIENTE VIVO PARAGOMINAS"/>
    <s v="PARCEIRO"/>
    <s v="R$ 1.806,47"/>
    <n v="198.54"/>
    <n v="0"/>
    <n v="209.22"/>
    <m/>
    <s v="28/10/2026"/>
    <x v="1"/>
    <n v="1806.47"/>
    <b v="0"/>
    <x v="12"/>
    <x v="3"/>
    <s v="SINISTRO"/>
    <s v="11015"/>
    <n v="24005"/>
    <x v="2"/>
    <n v="407.76"/>
    <n v="104.61"/>
  </r>
  <r>
    <s v="SIK6J70"/>
    <x v="5"/>
    <x v="2"/>
    <n v="2024"/>
    <x v="0"/>
    <x v="14"/>
    <x v="2"/>
    <s v="ALTAY JULLIO SALES FONTENELE"/>
    <s v="INSTALADOR MULTSKILL"/>
    <s v="R$ 1.806,47"/>
    <n v="1165.42"/>
    <n v="1518.66"/>
    <n v="682.17"/>
    <m/>
    <s v="28/10/2026"/>
    <x v="1"/>
    <n v="1806.47"/>
    <b v="0"/>
    <x v="12"/>
    <x v="3"/>
    <s v="ATIVO"/>
    <s v="11011"/>
    <n v="24002"/>
    <x v="2"/>
    <n v="3366.25"/>
    <n v="1100.415"/>
  </r>
  <r>
    <s v="SIY3G54"/>
    <x v="5"/>
    <x v="2"/>
    <n v="2024"/>
    <x v="0"/>
    <x v="14"/>
    <x v="2"/>
    <s v="MARCIO DE SOUSA CONCEICAO"/>
    <s v="INSTALADOR MULTSKILL"/>
    <s v="R$ 1.730,00"/>
    <n v="1286.26"/>
    <n v="1541.08"/>
    <n v="958.03"/>
    <m/>
    <s v="23/11/2026"/>
    <x v="1"/>
    <n v="1730"/>
    <b v="0"/>
    <x v="10"/>
    <x v="3"/>
    <s v="ATIVO"/>
    <s v="11011"/>
    <n v="24001"/>
    <x v="2"/>
    <n v="3785.37"/>
    <n v="1249.5549999999998"/>
  </r>
  <r>
    <s v="SIY3F39"/>
    <x v="5"/>
    <x v="2"/>
    <n v="2024"/>
    <x v="0"/>
    <x v="14"/>
    <x v="2"/>
    <s v="CASSIOS CLAY VELASCO OLIVEIRA"/>
    <s v="INSTALADOR MULTSKILL"/>
    <s v="R$ 1.730,00"/>
    <n v="909.99"/>
    <n v="1374.1700000000003"/>
    <n v="430.96000000000004"/>
    <m/>
    <s v="10/11/2026"/>
    <x v="1"/>
    <n v="1730"/>
    <b v="0"/>
    <x v="10"/>
    <x v="3"/>
    <s v="ATIVO"/>
    <s v="11011"/>
    <n v="24001"/>
    <x v="2"/>
    <n v="2715.1200000000003"/>
    <n v="902.56500000000017"/>
  </r>
  <r>
    <s v="SJB8B26"/>
    <x v="25"/>
    <x v="0"/>
    <n v="2024"/>
    <x v="1"/>
    <x v="14"/>
    <x v="2"/>
    <s v="ADAIR JOSE COSTA DOS REIS"/>
    <s v="CABISTA DE FTTX"/>
    <s v="R$ 2.222,74"/>
    <n v="920"/>
    <n v="1068.8900000000001"/>
    <n v="639.86"/>
    <m/>
    <s v="19/01/2027"/>
    <x v="1"/>
    <n v="2222.7399999999998"/>
    <b v="0"/>
    <x v="1"/>
    <x v="2"/>
    <s v="ATIVO"/>
    <s v="11021"/>
    <n v="24002"/>
    <x v="2"/>
    <n v="2628.75"/>
    <n v="854.375"/>
  </r>
  <r>
    <s v="SIK7A16"/>
    <x v="5"/>
    <x v="2"/>
    <n v="2024"/>
    <x v="0"/>
    <x v="14"/>
    <x v="2"/>
    <s v="WENDER BARBOSA FERREIRA"/>
    <s v="INSTALADOR MULTSKILL"/>
    <s v="R$ 1.806,47"/>
    <n v="1477.99"/>
    <n v="353.94"/>
    <n v="620.01"/>
    <m/>
    <s v="28/10/2026"/>
    <x v="1"/>
    <n v="1806.47"/>
    <b v="0"/>
    <x v="12"/>
    <x v="3"/>
    <s v="ATIVO"/>
    <s v="11011"/>
    <n v="24004"/>
    <x v="2"/>
    <n v="2451.94"/>
    <n v="486.97500000000002"/>
  </r>
  <r>
    <s v="SIK7A66"/>
    <x v="5"/>
    <x v="2"/>
    <n v="2024"/>
    <x v="0"/>
    <x v="14"/>
    <x v="2"/>
    <s v="MAIKON DE OLIVEIRA SILVA"/>
    <s v="INSTALADOR MULTSKILL"/>
    <s v="R$ 1.806,47"/>
    <n v="1339.92"/>
    <n v="1601.98"/>
    <n v="743.98"/>
    <m/>
    <s v="28/10/2026"/>
    <x v="1"/>
    <n v="1806.47"/>
    <b v="0"/>
    <x v="12"/>
    <x v="3"/>
    <s v="ATIVO"/>
    <s v="11011"/>
    <n v="24004"/>
    <x v="2"/>
    <n v="3685.88"/>
    <n v="1172.98"/>
  </r>
  <r>
    <s v="SIY3H50"/>
    <x v="5"/>
    <x v="2"/>
    <n v="2024"/>
    <x v="0"/>
    <x v="14"/>
    <x v="2"/>
    <s v="JOSUE BORGES SOUSA"/>
    <s v="INSTALADOR MULTSKILL"/>
    <s v="R$ 1.730,00"/>
    <n v="1163"/>
    <n v="1315.49"/>
    <n v="664"/>
    <m/>
    <s v="15/11/2026"/>
    <x v="1"/>
    <n v="1730"/>
    <b v="0"/>
    <x v="10"/>
    <x v="3"/>
    <s v="ATIVO"/>
    <s v="11011"/>
    <n v="24001"/>
    <x v="2"/>
    <n v="3142.49"/>
    <n v="989.745"/>
  </r>
  <r>
    <s v="SIY3F98"/>
    <x v="5"/>
    <x v="2"/>
    <n v="2024"/>
    <x v="0"/>
    <x v="14"/>
    <x v="2"/>
    <s v="FRANCISCO ALVES DE MORAES"/>
    <s v="INSTALADOR MULTSKILL"/>
    <s v="R$ 1.730,00"/>
    <n v="1231.71"/>
    <n v="1549.88"/>
    <n v="751.97"/>
    <m/>
    <s v="10/11/2026"/>
    <x v="1"/>
    <n v="1730"/>
    <b v="0"/>
    <x v="10"/>
    <x v="3"/>
    <s v="ATIVO"/>
    <s v="11011"/>
    <n v="24001"/>
    <x v="2"/>
    <n v="3533.5600000000004"/>
    <n v="1150.9250000000002"/>
  </r>
  <r>
    <s v="SIK6J23"/>
    <x v="5"/>
    <x v="2"/>
    <n v="2024"/>
    <x v="0"/>
    <x v="14"/>
    <x v="2"/>
    <s v="MARCOS JOSE EUGENIO PRAZERES ROCHA FILHO"/>
    <s v="INSTALADOR MULTSKILL"/>
    <s v="R$ 1.806,47"/>
    <n v="920"/>
    <n v="1177.2600000000002"/>
    <n v="832.52"/>
    <m/>
    <s v="28/10/2026"/>
    <x v="1"/>
    <n v="1806.47"/>
    <b v="0"/>
    <x v="12"/>
    <x v="3"/>
    <s v="ATIVO"/>
    <s v="11011"/>
    <n v="24005"/>
    <x v="2"/>
    <n v="2929.78"/>
    <n v="1004.8900000000001"/>
  </r>
  <r>
    <s v="SIK6J72"/>
    <x v="5"/>
    <x v="2"/>
    <n v="2024"/>
    <x v="0"/>
    <x v="14"/>
    <x v="2"/>
    <s v="DELSON LUIS SILVEIRA DA SILVA JUNIOR"/>
    <s v="INSTALADOR MULTSKILL"/>
    <s v="R$ 1.806,47"/>
    <n v="796.8"/>
    <n v="1188.5500000000002"/>
    <n v="580.14"/>
    <m/>
    <s v="28/10/2026"/>
    <x v="1"/>
    <n v="1806.47"/>
    <b v="0"/>
    <x v="12"/>
    <x v="3"/>
    <s v="ATIVO"/>
    <s v="11011"/>
    <n v="24001"/>
    <x v="2"/>
    <n v="2565.4900000000002"/>
    <n v="884.34500000000003"/>
  </r>
  <r>
    <s v="SIK7A80"/>
    <x v="5"/>
    <x v="2"/>
    <n v="2024"/>
    <x v="0"/>
    <x v="14"/>
    <x v="2"/>
    <s v="PAULO VICTOR BEZERRA GUEDES"/>
    <s v="INST MULTI SKILL"/>
    <s v="R$ 1.806,47"/>
    <n v="879.99"/>
    <n v="948.98"/>
    <n v="679.96"/>
    <m/>
    <s v="28/10/2026"/>
    <x v="1"/>
    <n v="1806.47"/>
    <b v="0"/>
    <x v="12"/>
    <x v="3"/>
    <s v="ATIVO"/>
    <s v="11011"/>
    <n v="24009"/>
    <x v="2"/>
    <n v="2508.9300000000003"/>
    <n v="814.47"/>
  </r>
  <r>
    <s v="SIY3G00"/>
    <x v="5"/>
    <x v="2"/>
    <n v="2024"/>
    <x v="0"/>
    <x v="14"/>
    <x v="2"/>
    <s v="RODRIGO DA CUNHA PINTO"/>
    <s v="INSTALADOR MULTSKILL"/>
    <s v="R$ 1.730,00"/>
    <n v="927.83"/>
    <n v="857.55"/>
    <n v="470"/>
    <m/>
    <s v="15/11/2026"/>
    <x v="1"/>
    <n v="1730"/>
    <b v="0"/>
    <x v="10"/>
    <x v="3"/>
    <s v="ATIVO"/>
    <s v="11011"/>
    <n v="24001"/>
    <x v="2"/>
    <n v="2255.38"/>
    <n v="663.77499999999998"/>
  </r>
  <r>
    <s v="SIK7A82"/>
    <x v="5"/>
    <x v="2"/>
    <n v="2024"/>
    <x v="0"/>
    <x v="14"/>
    <x v="2"/>
    <s v="LEONARDO DA CONCEICAO DA SILVA GONCALVES JUNIOR"/>
    <s v="INSTALADOR MULTSKILL"/>
    <s v="R$ 1.806,47"/>
    <n v="887.77"/>
    <n v="1525.8500000000001"/>
    <n v="621.97"/>
    <m/>
    <s v="28/10/2026"/>
    <x v="1"/>
    <n v="1806.47"/>
    <b v="0"/>
    <x v="12"/>
    <x v="3"/>
    <s v="ATIVO"/>
    <s v="11011"/>
    <n v="24009"/>
    <x v="2"/>
    <n v="3035.59"/>
    <n v="1073.9100000000001"/>
  </r>
  <r>
    <s v="SIY3H63"/>
    <x v="5"/>
    <x v="2"/>
    <n v="2024"/>
    <x v="0"/>
    <x v="14"/>
    <x v="2"/>
    <s v="JOSE BRAZ FONSECA DA SILVA"/>
    <s v="CABISTA DE FTTX"/>
    <s v="R$ 1.730,00"/>
    <n v="904.21"/>
    <n v="1017.04"/>
    <n v="527.1"/>
    <m/>
    <s v="23/11/2026"/>
    <x v="1"/>
    <n v="1730"/>
    <b v="0"/>
    <x v="10"/>
    <x v="3"/>
    <s v="ATIVO"/>
    <s v="11021"/>
    <n v="24009"/>
    <x v="2"/>
    <n v="2448.35"/>
    <n v="772.06999999999994"/>
  </r>
  <r>
    <s v="SIK7A37"/>
    <x v="5"/>
    <x v="2"/>
    <n v="2024"/>
    <x v="0"/>
    <x v="14"/>
    <x v="2"/>
    <s v="SANDRO MILANSKI"/>
    <s v="INSTALADOR MULTSKILL"/>
    <s v="R$ 1.806,47"/>
    <n v="1289"/>
    <n v="1580.67"/>
    <n v="705.82"/>
    <m/>
    <s v="28/10/2026"/>
    <x v="1"/>
    <n v="1806.47"/>
    <b v="0"/>
    <x v="12"/>
    <x v="3"/>
    <s v="ATIVO"/>
    <s v="11011"/>
    <n v="24002"/>
    <x v="2"/>
    <n v="3575.4900000000002"/>
    <n v="1143.2450000000001"/>
  </r>
  <r>
    <s v="SIY3G06"/>
    <x v="5"/>
    <x v="2"/>
    <n v="2024"/>
    <x v="0"/>
    <x v="14"/>
    <x v="2"/>
    <s v="LEANDRO DE MENEZES OLIVEIRA"/>
    <s v="CABISTA DE FTTX"/>
    <s v="R$ 1.730,00"/>
    <n v="1177.31"/>
    <n v="1237.8"/>
    <n v="1158.21"/>
    <m/>
    <s v="11/11/2026"/>
    <x v="1"/>
    <n v="1730"/>
    <b v="0"/>
    <x v="10"/>
    <x v="3"/>
    <s v="ATIVO"/>
    <s v="11021"/>
    <n v="24003"/>
    <x v="2"/>
    <n v="3573.3199999999997"/>
    <n v="1198.0050000000001"/>
  </r>
  <r>
    <s v="SIK6J29"/>
    <x v="5"/>
    <x v="2"/>
    <n v="2024"/>
    <x v="0"/>
    <x v="14"/>
    <x v="2"/>
    <s v="JOSE FRANCISCO DA SILVA SANTOS"/>
    <s v="INSTALADOR MULTSKILL"/>
    <s v="R$ 1.806,47"/>
    <n v="1226.9299999999998"/>
    <n v="1669.12"/>
    <n v="1030.94"/>
    <m/>
    <s v="28/10/2026"/>
    <x v="1"/>
    <n v="1806.47"/>
    <b v="0"/>
    <x v="12"/>
    <x v="3"/>
    <s v="ATIVO"/>
    <s v="11011"/>
    <n v="24003"/>
    <x v="2"/>
    <n v="3926.99"/>
    <n v="1350.03"/>
  </r>
  <r>
    <s v="SIY3H56"/>
    <x v="5"/>
    <x v="2"/>
    <n v="2024"/>
    <x v="0"/>
    <x v="14"/>
    <x v="2"/>
    <s v="NILTON SA DE SOUSA"/>
    <s v="INST MULTI SKILL"/>
    <s v="R$ 1.730,00"/>
    <n v="890.78"/>
    <n v="1091.04"/>
    <n v="585.76"/>
    <m/>
    <s v="22/11/2026"/>
    <x v="1"/>
    <n v="1730"/>
    <b v="0"/>
    <x v="10"/>
    <x v="3"/>
    <s v="ATIVO"/>
    <s v="11011"/>
    <n v="24114"/>
    <x v="2"/>
    <n v="2567.58"/>
    <n v="838.4"/>
  </r>
  <r>
    <s v="SIK7A67"/>
    <x v="5"/>
    <x v="2"/>
    <n v="2024"/>
    <x v="0"/>
    <x v="14"/>
    <x v="2"/>
    <s v="WANDER DA CUNHA MACHADO"/>
    <s v="INSTALADOR MULTSKILL"/>
    <s v="R$ 1.806,47"/>
    <n v="1229.33"/>
    <n v="1583.6399999999999"/>
    <n v="684"/>
    <m/>
    <s v="28/10/2026"/>
    <x v="1"/>
    <n v="1806.47"/>
    <b v="0"/>
    <x v="12"/>
    <x v="3"/>
    <s v="ATIVO"/>
    <s v="11011"/>
    <n v="24001"/>
    <x v="2"/>
    <n v="3496.97"/>
    <n v="1133.82"/>
  </r>
  <r>
    <s v="SIY3H34"/>
    <x v="5"/>
    <x v="2"/>
    <n v="2024"/>
    <x v="0"/>
    <x v="14"/>
    <x v="2"/>
    <s v="CASA CLIENTE VIVO ANANINDEUA"/>
    <s v="PARCEIRO"/>
    <s v="R$ 1.730,00"/>
    <n v="1242.0800000000002"/>
    <n v="1523.1399999999999"/>
    <n v="641.4"/>
    <m/>
    <s v="22/11/2026"/>
    <x v="1"/>
    <n v="1730"/>
    <b v="0"/>
    <x v="10"/>
    <x v="3"/>
    <s v="MANUTENÇÃO"/>
    <s v="11011"/>
    <n v="24001"/>
    <x v="2"/>
    <n v="3406.6200000000003"/>
    <n v="1082.27"/>
  </r>
  <r>
    <s v="SIY3H74"/>
    <x v="5"/>
    <x v="2"/>
    <n v="2024"/>
    <x v="0"/>
    <x v="14"/>
    <x v="2"/>
    <s v="W NET COM VC"/>
    <s v="PARCEIRO"/>
    <s v="R$ 1.730,00"/>
    <s v=""/>
    <s v=""/>
    <s v=""/>
    <m/>
    <s v="22/11/2026"/>
    <x v="1"/>
    <n v="1730"/>
    <b v="0"/>
    <x v="10"/>
    <x v="3"/>
    <s v="ATIVO"/>
    <s v="15031"/>
    <n v="24026"/>
    <x v="8"/>
    <n v="0"/>
    <s v="-"/>
  </r>
  <r>
    <s v="SIY3H42"/>
    <x v="5"/>
    <x v="2"/>
    <n v="2024"/>
    <x v="0"/>
    <x v="14"/>
    <x v="2"/>
    <s v="CASA CLIENTE VIVO ANANINDEUA"/>
    <s v="PARCEIRO"/>
    <s v="R$ 1.730,00"/>
    <n v="802.18000000000006"/>
    <n v="609.61"/>
    <n v="0"/>
    <m/>
    <s v="22/11/2026"/>
    <x v="1"/>
    <n v="1730"/>
    <b v="0"/>
    <x v="10"/>
    <x v="3"/>
    <s v="RESERVADO"/>
    <s v="11011"/>
    <n v="24001"/>
    <x v="2"/>
    <n v="1411.79"/>
    <n v="304.80500000000001"/>
  </r>
  <r>
    <s v="SIY3G59"/>
    <x v="5"/>
    <x v="2"/>
    <n v="2024"/>
    <x v="0"/>
    <x v="14"/>
    <x v="2"/>
    <s v="JEREMIAS OLIVEIRA DA SILVA"/>
    <s v="INSTALADOR MULTSKILL"/>
    <s v="R$ 1.730,00"/>
    <n v="1165.8399999999999"/>
    <n v="1078.68"/>
    <n v="539.09"/>
    <m/>
    <s v="15/11/2026"/>
    <x v="1"/>
    <n v="1730"/>
    <b v="0"/>
    <x v="10"/>
    <x v="3"/>
    <s v="ATIVO"/>
    <s v="11011"/>
    <n v="24001"/>
    <x v="2"/>
    <n v="2783.61"/>
    <n v="808.88499999999999"/>
  </r>
  <r>
    <s v="SIY3H69"/>
    <x v="5"/>
    <x v="2"/>
    <n v="2024"/>
    <x v="0"/>
    <x v="14"/>
    <x v="2"/>
    <s v="JOSE AILTON MIRANDA"/>
    <s v="INSTALADOR MULTSKILL"/>
    <s v="R$ 1.730,00"/>
    <n v="592.90000000000009"/>
    <n v="423.76"/>
    <n v="457.09"/>
    <m/>
    <s v="28/11/2026"/>
    <x v="1"/>
    <n v="1730"/>
    <b v="0"/>
    <x v="10"/>
    <x v="3"/>
    <s v="ATIVO"/>
    <s v="11011"/>
    <n v="24001"/>
    <x v="2"/>
    <n v="1473.75"/>
    <n v="440.42499999999995"/>
  </r>
  <r>
    <s v="SIK7A10"/>
    <x v="5"/>
    <x v="2"/>
    <n v="2024"/>
    <x v="0"/>
    <x v="14"/>
    <x v="2"/>
    <s v="EDIVALDO BARROS DA COSTA"/>
    <s v="INSTALADOR MULTSKILL"/>
    <s v="R$ 1.806,47"/>
    <n v="1196.95"/>
    <n v="1769.98"/>
    <n v="787.96"/>
    <m/>
    <s v="28/10/2026"/>
    <x v="1"/>
    <n v="1806.47"/>
    <b v="0"/>
    <x v="12"/>
    <x v="3"/>
    <s v="ATIVO"/>
    <s v="11011"/>
    <n v="24001"/>
    <x v="2"/>
    <n v="3754.8900000000003"/>
    <n v="1278.97"/>
  </r>
  <r>
    <s v="SIK7A40"/>
    <x v="5"/>
    <x v="2"/>
    <n v="2024"/>
    <x v="0"/>
    <x v="14"/>
    <x v="2"/>
    <s v="DARLISSON MOTA FERNANDES"/>
    <s v="INST MULTI SKILL"/>
    <s v="R$ 1.806,47"/>
    <n v="1329.56"/>
    <n v="1522"/>
    <n v="734"/>
    <m/>
    <s v="28/10/2026"/>
    <x v="1"/>
    <n v="1806.47"/>
    <b v="0"/>
    <x v="12"/>
    <x v="3"/>
    <s v="ATIVO"/>
    <s v="11011"/>
    <n v="24114"/>
    <x v="2"/>
    <n v="3585.56"/>
    <n v="1128"/>
  </r>
  <r>
    <s v="QEO2C23"/>
    <x v="45"/>
    <x v="2"/>
    <n v="2018"/>
    <x v="2"/>
    <x v="14"/>
    <x v="2"/>
    <s v="WALDINEY CASTRO MACIEL"/>
    <s v="COORDENADOR DE TELECOM II"/>
    <s v="R$ 900,00"/>
    <n v="920"/>
    <n v="1272.3600000000001"/>
    <n v="460"/>
    <m/>
    <s v="01/01/2030"/>
    <x v="1"/>
    <n v="900"/>
    <b v="0"/>
    <x v="1"/>
    <x v="1"/>
    <s v="ATIVO"/>
    <s v="11015"/>
    <n v="24001"/>
    <x v="2"/>
    <n v="2652.36"/>
    <n v="866.18000000000006"/>
  </r>
  <r>
    <s v="SIK6J83"/>
    <x v="5"/>
    <x v="2"/>
    <n v="2024"/>
    <x v="0"/>
    <x v="14"/>
    <x v="2"/>
    <s v="MATHEUS GUIMARAES MARQUES"/>
    <s v="INSTALADOR MULTSKILL"/>
    <s v="R$ 1.806,47"/>
    <n v="798.78"/>
    <n v="1097.93"/>
    <n v="635"/>
    <m/>
    <s v="28/10/2026"/>
    <x v="1"/>
    <n v="1806.47"/>
    <b v="0"/>
    <x v="12"/>
    <x v="3"/>
    <s v="ATIVO"/>
    <s v="11011"/>
    <n v="24001"/>
    <x v="2"/>
    <n v="2531.71"/>
    <n v="866.46500000000003"/>
  </r>
  <r>
    <s v="SER9B70"/>
    <x v="73"/>
    <x v="7"/>
    <n v="2023"/>
    <x v="8"/>
    <x v="14"/>
    <x v="2"/>
    <s v="ANDRE RODRIGUES BEZERRA"/>
    <s v="MOTORISTA II"/>
    <s v="R$ 7.236,00"/>
    <n v="4453.51"/>
    <n v="9980.2100000000009"/>
    <n v="0"/>
    <m/>
    <s v="02/04/2029"/>
    <x v="1"/>
    <n v="7236"/>
    <b v="0"/>
    <x v="7"/>
    <x v="4"/>
    <s v="ATIVO"/>
    <s v="99568"/>
    <n v="24001"/>
    <x v="3"/>
    <n v="14433.720000000001"/>
    <n v="4990.1050000000005"/>
  </r>
  <r>
    <s v="PZB9F77"/>
    <x v="25"/>
    <x v="0"/>
    <n v="2024"/>
    <x v="1"/>
    <x v="14"/>
    <x v="2"/>
    <s v="IMPLANTACAO VIVO ANANINDEUA"/>
    <s v="PARCEIRO"/>
    <s v="R$ 2.222,74"/>
    <n v="595.33000000000004"/>
    <n v="1598.4499999999998"/>
    <n v="1304.2900000000002"/>
    <m/>
    <s v="05/01/2027"/>
    <x v="1"/>
    <n v="2222.7399999999998"/>
    <b v="0"/>
    <x v="1"/>
    <x v="2"/>
    <s v="RESERVADO"/>
    <s v="11031"/>
    <n v="24001"/>
    <x v="2"/>
    <n v="3498.0699999999997"/>
    <n v="1451.37"/>
  </r>
  <r>
    <s v="SIK6J96"/>
    <x v="5"/>
    <x v="2"/>
    <n v="2024"/>
    <x v="0"/>
    <x v="14"/>
    <x v="2"/>
    <s v="CASA CLIENTE VIVO ANANINDEUA"/>
    <s v="PARCEIRO"/>
    <s v="R$ 1.806,47"/>
    <n v="1253.24"/>
    <n v="1197.33"/>
    <n v="206.31"/>
    <m/>
    <s v="28/10/2026"/>
    <x v="1"/>
    <n v="1806.47"/>
    <b v="0"/>
    <x v="12"/>
    <x v="3"/>
    <s v="SINISTRO"/>
    <s v="11011"/>
    <n v="24001"/>
    <x v="2"/>
    <n v="2656.8799999999997"/>
    <n v="701.81999999999994"/>
  </r>
  <r>
    <s v="SJB5J95"/>
    <x v="25"/>
    <x v="0"/>
    <n v="2024"/>
    <x v="1"/>
    <x v="14"/>
    <x v="2"/>
    <s v="THIAGO GOIS PEDROSA"/>
    <s v="CABISTA DE FTTX"/>
    <s v="R$ 2.222,74"/>
    <n v="919.94"/>
    <n v="985"/>
    <n v="689.99"/>
    <m/>
    <s v="15/01/2027"/>
    <x v="1"/>
    <n v="2222.7399999999998"/>
    <b v="0"/>
    <x v="1"/>
    <x v="2"/>
    <s v="ATIVO"/>
    <s v="11021"/>
    <n v="24005"/>
    <x v="2"/>
    <n v="2594.9300000000003"/>
    <n v="837.495"/>
  </r>
  <r>
    <s v="SIK7A69"/>
    <x v="5"/>
    <x v="2"/>
    <n v="2024"/>
    <x v="0"/>
    <x v="14"/>
    <x v="2"/>
    <s v="EMANUEL MONTEIRO DE LIMA JUNIOR"/>
    <s v="INSTALADOR MULTSKILL"/>
    <s v="R$ 1.806,47"/>
    <n v="1029.1300000000001"/>
    <n v="1375.4399999999998"/>
    <n v="711.99"/>
    <m/>
    <s v="28/10/2026"/>
    <x v="1"/>
    <n v="1806.47"/>
    <b v="0"/>
    <x v="12"/>
    <x v="3"/>
    <s v="ATIVO"/>
    <s v="11011"/>
    <n v="24001"/>
    <x v="2"/>
    <n v="3116.5599999999995"/>
    <n v="1043.7149999999999"/>
  </r>
  <r>
    <s v="SIK7A78"/>
    <x v="5"/>
    <x v="2"/>
    <n v="2024"/>
    <x v="0"/>
    <x v="14"/>
    <x v="2"/>
    <s v="JORGE ANTONIO DA SILVA JUNIOR"/>
    <s v="INST MULTI SKILL"/>
    <s v="R$ 1.806,47"/>
    <n v="1157.73"/>
    <n v="693.15"/>
    <n v="150"/>
    <m/>
    <s v="28/10/2026"/>
    <x v="1"/>
    <n v="1806.47"/>
    <b v="0"/>
    <x v="12"/>
    <x v="3"/>
    <s v="ATIVO"/>
    <s v="11011"/>
    <n v="24001"/>
    <x v="2"/>
    <n v="2000.88"/>
    <n v="421.57499999999999"/>
  </r>
  <r>
    <s v="QQT4A72"/>
    <x v="5"/>
    <x v="2"/>
    <n v="2025"/>
    <x v="1"/>
    <x v="14"/>
    <x v="2"/>
    <s v="HAROLDO DOS SANTOS SOUSA REIS JUNIOR"/>
    <s v="SUPERVISOR DE FTTX"/>
    <s v="R$ 1.730,00"/>
    <n v="1242.33"/>
    <n v="1511.84"/>
    <n v="600.56999999999994"/>
    <m/>
    <s v="05/06/2027"/>
    <x v="1"/>
    <n v="1832.6"/>
    <b v="0"/>
    <x v="5"/>
    <x v="2"/>
    <s v="ATIVO"/>
    <s v="11015"/>
    <n v="24001"/>
    <x v="2"/>
    <n v="3354.74"/>
    <n v="1056.2049999999999"/>
  </r>
  <r>
    <s v="SIK7A59"/>
    <x v="5"/>
    <x v="2"/>
    <n v="2024"/>
    <x v="0"/>
    <x v="14"/>
    <x v="2"/>
    <s v="ELTON SANTOS REIS"/>
    <s v="INSTALADOR MULTSKILL"/>
    <s v="R$ 1.806,47"/>
    <n v="1164.29"/>
    <n v="1335.33"/>
    <n v="576.11999999999989"/>
    <m/>
    <s v="28/10/2026"/>
    <x v="1"/>
    <n v="1806.47"/>
    <b v="0"/>
    <x v="12"/>
    <x v="3"/>
    <s v="ATIVO"/>
    <s v="11011"/>
    <n v="24001"/>
    <x v="2"/>
    <n v="3075.74"/>
    <n v="955.72499999999991"/>
  </r>
  <r>
    <s v="SIY3H52"/>
    <x v="5"/>
    <x v="2"/>
    <n v="2024"/>
    <x v="0"/>
    <x v="14"/>
    <x v="2"/>
    <s v="SAMUEL VILARINS CANAVIEIRA"/>
    <s v="INSTALADOR MULTSKILL"/>
    <s v="R$ 1.730,00"/>
    <n v="1101.03"/>
    <n v="1255.21"/>
    <n v="602"/>
    <m/>
    <s v="15/11/2026"/>
    <x v="1"/>
    <n v="1730"/>
    <b v="0"/>
    <x v="10"/>
    <x v="3"/>
    <s v="ATIVO"/>
    <s v="11011"/>
    <n v="24001"/>
    <x v="2"/>
    <n v="2958.24"/>
    <n v="928.60500000000002"/>
  </r>
  <r>
    <s v="SIY3I12"/>
    <x v="5"/>
    <x v="2"/>
    <n v="2024"/>
    <x v="0"/>
    <x v="14"/>
    <x v="2"/>
    <s v="RUBENS MANASSES PINHEIRO"/>
    <s v="INSTALADOR MULTSKILL"/>
    <s v="R$ 1.730,00"/>
    <n v="1280.4699999999998"/>
    <n v="1577.5600000000002"/>
    <n v="706"/>
    <m/>
    <s v="23/11/2026"/>
    <x v="1"/>
    <n v="1730"/>
    <b v="0"/>
    <x v="10"/>
    <x v="3"/>
    <s v="ATIVO"/>
    <s v="11011"/>
    <n v="24001"/>
    <x v="2"/>
    <n v="3564.0299999999997"/>
    <n v="1141.7800000000002"/>
  </r>
  <r>
    <s v="SJH0B99"/>
    <x v="25"/>
    <x v="0"/>
    <n v="2024"/>
    <x v="1"/>
    <x v="14"/>
    <x v="2"/>
    <s v="W NET COM VC"/>
    <s v="PARCEIRO"/>
    <s v="R$ 2.214,09"/>
    <s v=""/>
    <s v=""/>
    <s v=""/>
    <m/>
    <s v="14/12/2026"/>
    <x v="1"/>
    <n v="2214.09"/>
    <b v="0"/>
    <x v="11"/>
    <x v="3"/>
    <s v="ATIVO"/>
    <s v="15031"/>
    <n v="24026"/>
    <x v="8"/>
    <n v="0"/>
    <s v="-"/>
  </r>
  <r>
    <s v="SIY3H51"/>
    <x v="5"/>
    <x v="2"/>
    <n v="2024"/>
    <x v="0"/>
    <x v="14"/>
    <x v="2"/>
    <s v="LEANDRO ALMEIDA LEAL"/>
    <s v="INSTALADOR MULTSKILL"/>
    <s v="R$ 1.730,00"/>
    <n v="1141.8899999999999"/>
    <n v="1212.7600000000002"/>
    <n v="540.66000000000008"/>
    <m/>
    <s v="23/11/2026"/>
    <x v="1"/>
    <n v="1730"/>
    <b v="0"/>
    <x v="10"/>
    <x v="3"/>
    <s v="ATIVO"/>
    <s v="11011"/>
    <n v="24001"/>
    <x v="2"/>
    <n v="2895.3100000000004"/>
    <n v="876.71000000000015"/>
  </r>
  <r>
    <s v="SIY3G07"/>
    <x v="5"/>
    <x v="2"/>
    <n v="2024"/>
    <x v="0"/>
    <x v="14"/>
    <x v="2"/>
    <s v="ROBSON MONTEIRO RIBEIRO"/>
    <s v="INSTALADOR MULTSKILL"/>
    <s v="R$ 1.730,00"/>
    <n v="1150.54"/>
    <n v="1325.3000000000002"/>
    <n v="455.27000000000004"/>
    <m/>
    <s v="15/11/2026"/>
    <x v="1"/>
    <n v="1730"/>
    <b v="0"/>
    <x v="10"/>
    <x v="3"/>
    <s v="ATIVO"/>
    <s v="11011"/>
    <n v="24001"/>
    <x v="2"/>
    <n v="2931.11"/>
    <n v="890.28500000000008"/>
  </r>
  <r>
    <s v="SIK7A43"/>
    <x v="5"/>
    <x v="2"/>
    <n v="2024"/>
    <x v="0"/>
    <x v="14"/>
    <x v="2"/>
    <s v="JOSE FERNANDO ALVES DOS SANTOS"/>
    <s v="INSTALADOR MULTSKILL"/>
    <s v="R$ 1.806,47"/>
    <n v="1229.97"/>
    <n v="1645.45"/>
    <n v="683.02"/>
    <m/>
    <s v="28/10/2026"/>
    <x v="1"/>
    <n v="1806.47"/>
    <b v="0"/>
    <x v="12"/>
    <x v="3"/>
    <s v="ATIVO"/>
    <s v="11011"/>
    <n v="24005"/>
    <x v="2"/>
    <n v="3558.44"/>
    <n v="1164.2350000000001"/>
  </r>
  <r>
    <s v="SIY3F96"/>
    <x v="5"/>
    <x v="2"/>
    <n v="2024"/>
    <x v="0"/>
    <x v="14"/>
    <x v="2"/>
    <s v="RENATO VIANA CARVALHO"/>
    <s v="INSTALADOR MULTSKILL"/>
    <s v="R$ 1.730,00"/>
    <n v="1286.33"/>
    <n v="1458.94"/>
    <n v="739.73"/>
    <m/>
    <s v="11/11/2026"/>
    <x v="1"/>
    <n v="1730"/>
    <b v="0"/>
    <x v="10"/>
    <x v="3"/>
    <s v="ATIVO"/>
    <s v="11011"/>
    <n v="24001"/>
    <x v="2"/>
    <n v="3485"/>
    <n v="1099.335"/>
  </r>
  <r>
    <s v="QQV2E57"/>
    <x v="5"/>
    <x v="2"/>
    <n v="2025"/>
    <x v="1"/>
    <x v="14"/>
    <x v="2"/>
    <s v="REGIANE DO SOCORRO CABRAL SERRAO"/>
    <s v="TECNICO DE SEGURANCA DO TRABALHO JR"/>
    <s v="R$ 1.730,00"/>
    <n v="611.65"/>
    <n v="848.23"/>
    <n v="420.64"/>
    <m/>
    <s v="23/05/2027"/>
    <x v="1"/>
    <n v="1824.76"/>
    <b v="0"/>
    <x v="4"/>
    <x v="2"/>
    <s v="ATIVO"/>
    <s v="99678"/>
    <n v="24001"/>
    <x v="3"/>
    <n v="1880.52"/>
    <n v="634.43499999999995"/>
  </r>
  <r>
    <s v="SIY3F93"/>
    <x v="5"/>
    <x v="2"/>
    <n v="2024"/>
    <x v="0"/>
    <x v="14"/>
    <x v="2"/>
    <s v="PAULO HENRIQUE SANTOS MARVAO"/>
    <s v="INSTALADOR MULTSKILL"/>
    <s v="R$ 1.730,00"/>
    <n v="785.8"/>
    <n v="1314.09"/>
    <n v="542.86"/>
    <m/>
    <s v="11/11/2026"/>
    <x v="1"/>
    <n v="1730"/>
    <b v="0"/>
    <x v="10"/>
    <x v="3"/>
    <s v="ATIVO"/>
    <s v="11011"/>
    <n v="24001"/>
    <x v="2"/>
    <n v="2642.75"/>
    <n v="928.47499999999991"/>
  </r>
  <r>
    <s v="SIY3F42"/>
    <x v="5"/>
    <x v="2"/>
    <n v="2024"/>
    <x v="0"/>
    <x v="14"/>
    <x v="2"/>
    <s v="RAPHAEL RICARDO NASCIMENTO ALMEIDA"/>
    <s v="INSTALADOR MULTSKILL"/>
    <s v="R$ 1.730,00"/>
    <n v="1116.3200000000002"/>
    <n v="1503.01"/>
    <n v="822.89"/>
    <m/>
    <s v="10/11/2026"/>
    <x v="1"/>
    <n v="1730"/>
    <b v="0"/>
    <x v="10"/>
    <x v="3"/>
    <s v="ATIVO"/>
    <s v="11011"/>
    <n v="24001"/>
    <x v="2"/>
    <n v="3442.22"/>
    <n v="1162.95"/>
  </r>
  <r>
    <s v="QUD8A35"/>
    <x v="5"/>
    <x v="2"/>
    <n v="2025"/>
    <x v="1"/>
    <x v="14"/>
    <x v="2"/>
    <s v="EDIVANDRO DA SILVA PEREIRA"/>
    <s v="ENCARREGADO DE ALMOXARIFADO"/>
    <s v="R$ 1.730,00"/>
    <n v="938.82999999999993"/>
    <n v="1293.74"/>
    <n v="552"/>
    <m/>
    <s v="22/05/2027"/>
    <x v="1"/>
    <n v="1824.76"/>
    <b v="0"/>
    <x v="4"/>
    <x v="2"/>
    <s v="ATIVO"/>
    <s v="99568"/>
    <n v="24001"/>
    <x v="3"/>
    <n v="2784.5699999999997"/>
    <n v="922.87"/>
  </r>
  <r>
    <s v="SIY3F38"/>
    <x v="5"/>
    <x v="2"/>
    <n v="2024"/>
    <x v="0"/>
    <x v="14"/>
    <x v="2"/>
    <s v="NILSON FERREIRA BRITO"/>
    <s v="INSTALADOR MULTSKILL"/>
    <s v="R$ 1.730,00"/>
    <n v="1320.58"/>
    <n v="1664.5500000000002"/>
    <n v="865.95"/>
    <m/>
    <s v="10/11/2026"/>
    <x v="1"/>
    <n v="1730"/>
    <b v="0"/>
    <x v="10"/>
    <x v="3"/>
    <s v="ATIVO"/>
    <s v="11011"/>
    <n v="24001"/>
    <x v="2"/>
    <n v="3851.08"/>
    <n v="1265.25"/>
  </r>
  <r>
    <s v="SIK7A01"/>
    <x v="5"/>
    <x v="2"/>
    <n v="2024"/>
    <x v="0"/>
    <x v="14"/>
    <x v="2"/>
    <s v="DANIEL MONTEIRO FRANCO"/>
    <s v="INSTALADOR MULTSKILL"/>
    <s v="R$ 1.806,47"/>
    <n v="1096.4699999999998"/>
    <n v="1421.9499999999998"/>
    <n v="811.38000000000011"/>
    <m/>
    <s v="28/10/2026"/>
    <x v="1"/>
    <n v="1806.47"/>
    <b v="0"/>
    <x v="12"/>
    <x v="3"/>
    <s v="ATIVO"/>
    <s v="11011"/>
    <n v="24001"/>
    <x v="2"/>
    <n v="3329.7999999999997"/>
    <n v="1116.665"/>
  </r>
  <r>
    <s v="SIY3I10"/>
    <x v="5"/>
    <x v="2"/>
    <n v="2024"/>
    <x v="0"/>
    <x v="14"/>
    <x v="2"/>
    <s v="OTONIEL OLIVEIRA DE OLIVEIRA"/>
    <s v="INSTALADOR MULTSKILL"/>
    <s v="R$ 1.730,00"/>
    <n v="1403.79"/>
    <n v="1523.62"/>
    <n v="799.43999999999994"/>
    <m/>
    <s v="23/11/2026"/>
    <x v="1"/>
    <n v="1730"/>
    <b v="0"/>
    <x v="10"/>
    <x v="3"/>
    <s v="ATIVO"/>
    <s v="11011"/>
    <n v="24001"/>
    <x v="2"/>
    <n v="3726.85"/>
    <n v="1161.53"/>
  </r>
  <r>
    <s v="SIY3G53"/>
    <x v="5"/>
    <x v="2"/>
    <n v="2024"/>
    <x v="0"/>
    <x v="14"/>
    <x v="2"/>
    <s v="PEDRO PAULO BARBOSA MENEZES"/>
    <s v="INSTALADOR MULTSKILL"/>
    <s v="R$ 1.730,00"/>
    <n v="840.65"/>
    <n v="969.18"/>
    <n v="643.19000000000005"/>
    <m/>
    <s v="15/11/2026"/>
    <x v="1"/>
    <n v="1730"/>
    <b v="0"/>
    <x v="10"/>
    <x v="3"/>
    <s v="PATIO"/>
    <s v="11015"/>
    <n v="24001"/>
    <x v="2"/>
    <n v="2453.02"/>
    <n v="806.18499999999995"/>
  </r>
  <r>
    <s v="SIY3G01"/>
    <x v="5"/>
    <x v="2"/>
    <n v="2024"/>
    <x v="0"/>
    <x v="14"/>
    <x v="2"/>
    <s v="CASA CLIENTE VIVO ANANINDEUA"/>
    <s v="PARCEIRO"/>
    <s v="R$ 1.730,00"/>
    <n v="1349.7500000000002"/>
    <n v="1579.9199999999998"/>
    <n v="338.53"/>
    <m/>
    <s v="15/11/2026"/>
    <x v="1"/>
    <n v="1730"/>
    <b v="0"/>
    <x v="10"/>
    <x v="3"/>
    <s v="SINISTRO"/>
    <s v="11011"/>
    <n v="24001"/>
    <x v="2"/>
    <n v="3268.2"/>
    <n v="959.22499999999991"/>
  </r>
  <r>
    <s v="QQY6F01"/>
    <x v="5"/>
    <x v="2"/>
    <n v="2025"/>
    <x v="1"/>
    <x v="14"/>
    <x v="2"/>
    <s v="MULLER RIBEIRO DOS SANTOS"/>
    <s v="SUPERVISOR DE FTTX"/>
    <s v="R$ 1.730,00"/>
    <n v="1265.97"/>
    <n v="1031.7399999999998"/>
    <n v="441.54"/>
    <m/>
    <s v="23/05/2027"/>
    <x v="1"/>
    <n v="1824.76"/>
    <b v="0"/>
    <x v="4"/>
    <x v="2"/>
    <s v="ATIVO"/>
    <s v="11015"/>
    <n v="24001"/>
    <x v="2"/>
    <n v="2739.25"/>
    <n v="736.63999999999987"/>
  </r>
  <r>
    <s v="SIK7A72"/>
    <x v="5"/>
    <x v="2"/>
    <n v="2024"/>
    <x v="0"/>
    <x v="14"/>
    <x v="2"/>
    <s v="JERONIMO FRANK PAIXAO MONTEIRO"/>
    <s v="INSTALADOR MULTSKILL"/>
    <s v="R$ 1.806,47"/>
    <n v="1168"/>
    <n v="1400"/>
    <n v="681.98"/>
    <m/>
    <s v="28/10/2026"/>
    <x v="1"/>
    <n v="1806.47"/>
    <b v="0"/>
    <x v="12"/>
    <x v="3"/>
    <s v="ATIVO"/>
    <s v="11011"/>
    <n v="24001"/>
    <x v="2"/>
    <n v="3249.98"/>
    <n v="1040.99"/>
  </r>
  <r>
    <s v="SIK6J80"/>
    <x v="5"/>
    <x v="2"/>
    <n v="2024"/>
    <x v="0"/>
    <x v="16"/>
    <x v="2"/>
    <s v="NIZOMAR LIMA SOARES JUNIOR"/>
    <s v="TECNICO DE TELECOM"/>
    <s v="R$ 1.806,47"/>
    <n v="911"/>
    <n v="460"/>
    <n v="330"/>
    <m/>
    <s v="28/10/2026"/>
    <x v="1"/>
    <n v="1806.47"/>
    <b v="0"/>
    <x v="12"/>
    <x v="3"/>
    <s v="ATIVO"/>
    <s v="11011"/>
    <n v="13001"/>
    <x v="2"/>
    <n v="1701"/>
    <n v="395"/>
  </r>
  <r>
    <s v="QQY8J35"/>
    <x v="5"/>
    <x v="2"/>
    <n v="2025"/>
    <x v="1"/>
    <x v="14"/>
    <x v="2"/>
    <s v="MARCELO SOUZA DA SILVA"/>
    <s v="OFICIAL DE REDE I"/>
    <s v="R$ 1.730,00"/>
    <n v="1320"/>
    <n v="1168.08"/>
    <n v="780"/>
    <m/>
    <s v="28/05/2027"/>
    <x v="1"/>
    <n v="1832.6"/>
    <b v="0"/>
    <x v="4"/>
    <x v="2"/>
    <s v="ATIVO"/>
    <s v="19071"/>
    <n v="24001"/>
    <x v="7"/>
    <n v="3268.08"/>
    <n v="974.04"/>
  </r>
  <r>
    <s v="SJH0B96"/>
    <x v="25"/>
    <x v="0"/>
    <n v="2024"/>
    <x v="1"/>
    <x v="14"/>
    <x v="2"/>
    <s v="RENILSON CARVALHO CALDAS"/>
    <s v="TECNICO DE FIBRA OPTICA I"/>
    <s v="R$ 2.214,09"/>
    <n v="1931.65"/>
    <n v="1498.32"/>
    <n v="460"/>
    <m/>
    <s v="14/12/2026"/>
    <x v="1"/>
    <n v="2214.09"/>
    <b v="0"/>
    <x v="11"/>
    <x v="3"/>
    <s v="ATIVO"/>
    <s v="11021"/>
    <n v="24001"/>
    <x v="2"/>
    <n v="3889.9700000000003"/>
    <n v="979.16"/>
  </r>
  <r>
    <s v="SIK6J60"/>
    <x v="5"/>
    <x v="2"/>
    <n v="2024"/>
    <x v="0"/>
    <x v="14"/>
    <x v="2"/>
    <s v="EDSON REGO DIAS JUNIOR"/>
    <s v="INSTALADOR MULTSKILL"/>
    <s v="R$ 1.806,47"/>
    <n v="978.86"/>
    <n v="714.07"/>
    <n v="736.91000000000008"/>
    <m/>
    <s v="28/10/2026"/>
    <x v="1"/>
    <n v="1806.47"/>
    <b v="0"/>
    <x v="12"/>
    <x v="3"/>
    <s v="ATIVO"/>
    <s v="11011"/>
    <n v="24001"/>
    <x v="2"/>
    <n v="2429.84"/>
    <n v="725.49"/>
  </r>
  <r>
    <s v="SIY3F90"/>
    <x v="5"/>
    <x v="2"/>
    <n v="2024"/>
    <x v="0"/>
    <x v="14"/>
    <x v="2"/>
    <s v="CASA CLIENTE VIVO ANANINDEUA"/>
    <s v="PARCEIRO"/>
    <s v="R$ 1.730,00"/>
    <n v="810.4899999999999"/>
    <n v="630.72"/>
    <n v="0"/>
    <m/>
    <s v="15/11/2026"/>
    <x v="1"/>
    <n v="1730"/>
    <b v="0"/>
    <x v="10"/>
    <x v="3"/>
    <s v="RESERVADO"/>
    <s v="11011"/>
    <n v="24001"/>
    <x v="2"/>
    <n v="1441.21"/>
    <n v="315.36"/>
  </r>
  <r>
    <s v="SIY3G03"/>
    <x v="5"/>
    <x v="2"/>
    <n v="2024"/>
    <x v="0"/>
    <x v="14"/>
    <x v="2"/>
    <s v="CASA CLIENTE VIVO CAPANEMA"/>
    <s v="PARCEIRO"/>
    <s v="R$ 1.730,00"/>
    <n v="1114.8800000000001"/>
    <n v="1333.97"/>
    <n v="493.61"/>
    <m/>
    <s v="11/11/2026"/>
    <x v="1"/>
    <n v="1730"/>
    <b v="0"/>
    <x v="10"/>
    <x v="3"/>
    <s v="MANUTENÇÃO"/>
    <s v="11011"/>
    <n v="24009"/>
    <x v="2"/>
    <n v="2942.4600000000005"/>
    <n v="913.79"/>
  </r>
  <r>
    <s v="SIY3F99"/>
    <x v="5"/>
    <x v="2"/>
    <n v="2024"/>
    <x v="0"/>
    <x v="14"/>
    <x v="2"/>
    <s v="MARLON DOUGLAS CASTRO MARTINS FILHO"/>
    <s v="INST MULTI SKILL"/>
    <s v="R$ 1.730,00"/>
    <n v="1367.94"/>
    <n v="1639.45"/>
    <n v="783.99"/>
    <m/>
    <s v="10/11/2026"/>
    <x v="1"/>
    <n v="1730"/>
    <b v="0"/>
    <x v="10"/>
    <x v="3"/>
    <s v="ATIVO"/>
    <s v="11011"/>
    <n v="24114"/>
    <x v="2"/>
    <n v="3791.38"/>
    <n v="1211.72"/>
  </r>
  <r>
    <s v="SIK6J19"/>
    <x v="5"/>
    <x v="2"/>
    <n v="2024"/>
    <x v="0"/>
    <x v="14"/>
    <x v="2"/>
    <s v="LUCIANO PINHEIRO COSTA"/>
    <s v="INSTALADOR MULTSKILL"/>
    <s v="R$ 1.806,47"/>
    <n v="1084.49"/>
    <n v="1247.6799999999998"/>
    <n v="675.98"/>
    <m/>
    <s v="28/10/2026"/>
    <x v="1"/>
    <n v="1806.47"/>
    <b v="0"/>
    <x v="12"/>
    <x v="3"/>
    <s v="ATIVO"/>
    <s v="11011"/>
    <n v="24001"/>
    <x v="2"/>
    <n v="3008.15"/>
    <n v="961.82999999999993"/>
  </r>
  <r>
    <s v="SIY3F44"/>
    <x v="5"/>
    <x v="2"/>
    <n v="2024"/>
    <x v="0"/>
    <x v="14"/>
    <x v="2"/>
    <s v="LUAN FERREIRA DA SILVA"/>
    <s v="INSTALADOR MULTSKILL"/>
    <s v="R$ 1.730,00"/>
    <n v="1238.75"/>
    <n v="1415.6299999999999"/>
    <n v="762.93999999999994"/>
    <m/>
    <s v="16/11/2026"/>
    <x v="1"/>
    <n v="1730"/>
    <b v="0"/>
    <x v="10"/>
    <x v="3"/>
    <s v="ATIVO"/>
    <s v="11011"/>
    <n v="24001"/>
    <x v="2"/>
    <n v="3417.32"/>
    <n v="1089.2849999999999"/>
  </r>
  <r>
    <s v="SIY3G02"/>
    <x v="5"/>
    <x v="2"/>
    <n v="2024"/>
    <x v="0"/>
    <x v="14"/>
    <x v="2"/>
    <s v="NATANAEL COSTA SANTOS"/>
    <s v="INSTALADOR MULTSKILL"/>
    <s v="R$ 1.730,00"/>
    <n v="1377.95"/>
    <n v="1218.5499999999997"/>
    <n v="721.77"/>
    <m/>
    <s v="16/11/2026"/>
    <x v="1"/>
    <n v="1730"/>
    <b v="0"/>
    <x v="10"/>
    <x v="3"/>
    <s v="ATIVO"/>
    <s v="11011"/>
    <n v="24001"/>
    <x v="2"/>
    <n v="3318.27"/>
    <n v="970.15999999999985"/>
  </r>
  <r>
    <s v="SIK6J61"/>
    <x v="5"/>
    <x v="2"/>
    <n v="2024"/>
    <x v="0"/>
    <x v="14"/>
    <x v="2"/>
    <s v="LEONALDO DOS SANTOS POMPEU"/>
    <s v="INST MULTI SKILL"/>
    <s v="R$ 1.806,47"/>
    <n v="1228.99"/>
    <n v="1459.92"/>
    <n v="745.87"/>
    <m/>
    <s v="28/10/2026"/>
    <x v="1"/>
    <n v="1806.47"/>
    <b v="0"/>
    <x v="12"/>
    <x v="3"/>
    <s v="ATIVO"/>
    <s v="11011"/>
    <n v="24001"/>
    <x v="2"/>
    <n v="3434.7799999999997"/>
    <n v="1102.895"/>
  </r>
  <r>
    <s v="SJA1D70"/>
    <x v="16"/>
    <x v="2"/>
    <n v="2024"/>
    <x v="1"/>
    <x v="14"/>
    <x v="2"/>
    <s v="ADLER DE SOUSA LIMA"/>
    <s v="COORDENADOR DE REDE"/>
    <s v="R$ 2.010,16"/>
    <n v="2165.58"/>
    <n v="1384.2499999999998"/>
    <n v="0"/>
    <m/>
    <s v="09/11/2026"/>
    <x v="1"/>
    <n v="2114.15"/>
    <b v="0"/>
    <x v="10"/>
    <x v="3"/>
    <s v="ATIVO"/>
    <s v="11015"/>
    <n v="24001"/>
    <x v="2"/>
    <n v="3549.83"/>
    <n v="692.12499999999989"/>
  </r>
  <r>
    <s v="QVT0G77"/>
    <x v="55"/>
    <x v="4"/>
    <n v="2022"/>
    <x v="2"/>
    <x v="14"/>
    <x v="2"/>
    <s v="LEIS SOUZA BARATA"/>
    <s v="GERENTE OPERACAO PL"/>
    <s v="R$ 2.000,00"/>
    <n v="970.77"/>
    <n v="1151.68"/>
    <n v="599.96"/>
    <m/>
    <s v="01/01/2030"/>
    <x v="1"/>
    <n v="2000"/>
    <b v="0"/>
    <x v="1"/>
    <x v="1"/>
    <s v="ATIVO"/>
    <s v="99538"/>
    <n v="24001"/>
    <x v="3"/>
    <n v="2722.41"/>
    <n v="875.82"/>
  </r>
  <r>
    <s v="SIK7A22"/>
    <x v="5"/>
    <x v="2"/>
    <n v="2024"/>
    <x v="0"/>
    <x v="14"/>
    <x v="2"/>
    <s v="VICTOR HUGO ROLON ALMEIDA"/>
    <s v="INSTALADOR MULTSKILL"/>
    <s v="R$ 1.806,47"/>
    <n v="1091.73"/>
    <n v="1005.7800000000001"/>
    <n v="456.59999999999991"/>
    <m/>
    <s v="28/10/2026"/>
    <x v="1"/>
    <n v="1806.47"/>
    <b v="0"/>
    <x v="12"/>
    <x v="3"/>
    <s v="ATIVO"/>
    <s v="11011"/>
    <n v="24001"/>
    <x v="2"/>
    <n v="2554.11"/>
    <n v="731.19"/>
  </r>
  <r>
    <s v="SIY3G51"/>
    <x v="5"/>
    <x v="2"/>
    <n v="2024"/>
    <x v="0"/>
    <x v="14"/>
    <x v="2"/>
    <s v="JOSE MARLON DE BRITO LIMA"/>
    <s v="SUPERVISOR DE FTTX"/>
    <s v="R$ 1.730,00"/>
    <n v="1039.8399999999999"/>
    <n v="1350.42"/>
    <n v="554.20000000000005"/>
    <m/>
    <s v="15/11/2026"/>
    <x v="1"/>
    <n v="1730"/>
    <b v="0"/>
    <x v="10"/>
    <x v="3"/>
    <s v="ATIVO"/>
    <s v="11015"/>
    <n v="24001"/>
    <x v="2"/>
    <n v="2944.46"/>
    <n v="952.31000000000006"/>
  </r>
  <r>
    <s v="SIK6J81"/>
    <x v="5"/>
    <x v="2"/>
    <n v="2024"/>
    <x v="0"/>
    <x v="14"/>
    <x v="2"/>
    <s v="-"/>
    <s v="-"/>
    <s v="R$ 1.806,47"/>
    <n v="1158.48"/>
    <n v="915.61999999999989"/>
    <n v="206.31"/>
    <m/>
    <s v="28/10/2026"/>
    <x v="1"/>
    <n v="1806.47"/>
    <b v="0"/>
    <x v="12"/>
    <x v="3"/>
    <s v="SINISTRO"/>
    <s v=""/>
    <n v="0"/>
    <x v="0"/>
    <n v="2280.41"/>
    <n v="560.96499999999992"/>
  </r>
  <r>
    <s v="SIK6J24"/>
    <x v="5"/>
    <x v="2"/>
    <n v="2024"/>
    <x v="0"/>
    <x v="14"/>
    <x v="2"/>
    <s v="ANDERSON BARBOSA MESQUITA"/>
    <s v="INSTALADOR MULTSKILL"/>
    <s v="R$ 1.806,47"/>
    <n v="862.73"/>
    <n v="950.29"/>
    <n v="595.38"/>
    <m/>
    <s v="28/10/2026"/>
    <x v="1"/>
    <n v="1806.47"/>
    <b v="0"/>
    <x v="12"/>
    <x v="3"/>
    <s v="ATIVO"/>
    <s v="11011"/>
    <n v="24001"/>
    <x v="2"/>
    <n v="2408.4"/>
    <n v="772.83500000000004"/>
  </r>
  <r>
    <s v="QQY2F99"/>
    <x v="5"/>
    <x v="2"/>
    <n v="2025"/>
    <x v="1"/>
    <x v="14"/>
    <x v="2"/>
    <s v="SIDNEY ANDRE DAMASCENO DOS SANTOS"/>
    <s v="SUPERVISOR DE FTTX"/>
    <s v="R$ 1.730,00"/>
    <n v="1229.92"/>
    <n v="1522.94"/>
    <n v="459.99"/>
    <m/>
    <s v="23/05/2027"/>
    <x v="1"/>
    <n v="1824.76"/>
    <b v="0"/>
    <x v="4"/>
    <x v="2"/>
    <s v="ATIVO"/>
    <s v="11015"/>
    <n v="24001"/>
    <x v="2"/>
    <n v="3212.8500000000004"/>
    <n v="991.46500000000003"/>
  </r>
  <r>
    <s v="SIK6J22"/>
    <x v="5"/>
    <x v="2"/>
    <n v="2024"/>
    <x v="0"/>
    <x v="14"/>
    <x v="2"/>
    <s v="JEFFERSON SOMBRA PINHEIRO"/>
    <s v="SUPERVISOR DE MANUTENCAO II"/>
    <s v="R$ 1.806,47"/>
    <n v="884.7"/>
    <n v="2349.19"/>
    <n v="1344.53"/>
    <m/>
    <s v="28/10/2026"/>
    <x v="1"/>
    <n v="1806.47"/>
    <b v="0"/>
    <x v="12"/>
    <x v="3"/>
    <s v="ATIVO"/>
    <s v="11025"/>
    <n v="24001"/>
    <x v="2"/>
    <n v="4578.42"/>
    <n v="1846.8600000000001"/>
  </r>
  <r>
    <s v="SIK7A47"/>
    <x v="5"/>
    <x v="2"/>
    <n v="2024"/>
    <x v="0"/>
    <x v="14"/>
    <x v="2"/>
    <s v="RENISON FIGUEIREDO RIBEIRO"/>
    <s v="INSTALADOR MULTSKILL"/>
    <s v="R$ 1.806,47"/>
    <n v="1330.51"/>
    <n v="1829.0800000000002"/>
    <n v="591.91"/>
    <m/>
    <s v="28/10/2026"/>
    <x v="1"/>
    <n v="1806.47"/>
    <b v="0"/>
    <x v="12"/>
    <x v="3"/>
    <s v="ATIVO"/>
    <s v="11011"/>
    <n v="24009"/>
    <x v="2"/>
    <n v="3751.5"/>
    <n v="1210.4950000000001"/>
  </r>
  <r>
    <s v="QUT5G94"/>
    <x v="68"/>
    <x v="2"/>
    <n v="2020"/>
    <x v="2"/>
    <x v="14"/>
    <x v="2"/>
    <s v="ITAMAR BRITO DOS SANTOS"/>
    <s v="INSTALADOR MULTSKILL"/>
    <s v="R$ 900,00"/>
    <n v="1105.8400000000001"/>
    <n v="1334.1699999999998"/>
    <n v="567.57000000000005"/>
    <m/>
    <s v="01/01/2030"/>
    <x v="1"/>
    <n v="900"/>
    <b v="0"/>
    <x v="1"/>
    <x v="1"/>
    <s v="ATIVO"/>
    <s v="11011"/>
    <n v="24001"/>
    <x v="2"/>
    <n v="3007.5800000000004"/>
    <n v="950.86999999999989"/>
  </r>
  <r>
    <s v="SIK7A86"/>
    <x v="5"/>
    <x v="2"/>
    <n v="2024"/>
    <x v="0"/>
    <x v="14"/>
    <x v="2"/>
    <s v="CASA CLIENTE VIVO ANANINDEUA"/>
    <s v="PARCEIRO"/>
    <s v="R$ 1.806,47"/>
    <n v="1407.83"/>
    <n v="652.91"/>
    <n v="0"/>
    <m/>
    <s v="28/10/2026"/>
    <x v="1"/>
    <n v="1806.47"/>
    <b v="0"/>
    <x v="12"/>
    <x v="3"/>
    <s v="RESERVADO"/>
    <s v="11011"/>
    <n v="24001"/>
    <x v="2"/>
    <n v="2060.7399999999998"/>
    <n v="326.45499999999998"/>
  </r>
  <r>
    <s v="SJB8B24"/>
    <x v="25"/>
    <x v="0"/>
    <n v="2024"/>
    <x v="1"/>
    <x v="14"/>
    <x v="2"/>
    <s v="IMPLANTACAO VIVO ANANINDEUA"/>
    <s v="PARCEIRO"/>
    <s v="R$ 2.222,74"/>
    <s v=""/>
    <s v=""/>
    <s v=""/>
    <m/>
    <s v="05/01/2027"/>
    <x v="1"/>
    <n v="2222.7399999999998"/>
    <b v="0"/>
    <x v="1"/>
    <x v="2"/>
    <s v="MANUTENÇÃO"/>
    <s v="11031"/>
    <n v="24001"/>
    <x v="2"/>
    <n v="0"/>
    <s v="-"/>
  </r>
  <r>
    <s v="QQQ0H78"/>
    <x v="5"/>
    <x v="2"/>
    <n v="2025"/>
    <x v="1"/>
    <x v="14"/>
    <x v="2"/>
    <s v="IMPLANTACAO VIVO ANANINDEUA"/>
    <s v="PARCEIRO"/>
    <s v="R$ 1.730,00"/>
    <n v="829.15"/>
    <n v="1169.0899999999999"/>
    <n v="605.09999999999991"/>
    <m/>
    <s v="20/05/2027"/>
    <x v="1"/>
    <n v="1824.76"/>
    <b v="0"/>
    <x v="4"/>
    <x v="2"/>
    <s v="MANUTENÇÃO"/>
    <s v="11031"/>
    <n v="24001"/>
    <x v="2"/>
    <n v="2603.3399999999997"/>
    <n v="887.09499999999991"/>
  </r>
  <r>
    <s v="SIK7A79"/>
    <x v="5"/>
    <x v="2"/>
    <n v="2024"/>
    <x v="0"/>
    <x v="14"/>
    <x v="2"/>
    <s v="FRANKLIM CONCEICAO DA SILVA"/>
    <s v="INSTALADOR MULTSKILL"/>
    <s v="R$ 1.806,47"/>
    <n v="943.95"/>
    <n v="1262.75"/>
    <n v="900.76"/>
    <m/>
    <s v="28/10/2026"/>
    <x v="1"/>
    <n v="1806.47"/>
    <b v="0"/>
    <x v="12"/>
    <x v="3"/>
    <s v="ATIVO"/>
    <s v="11011"/>
    <n v="24001"/>
    <x v="2"/>
    <n v="3107.46"/>
    <n v="1081.7550000000001"/>
  </r>
  <r>
    <s v="SIK6J98"/>
    <x v="5"/>
    <x v="2"/>
    <n v="2024"/>
    <x v="0"/>
    <x v="14"/>
    <x v="2"/>
    <s v="GUSTAVO QUEIROZ MAGALHAES"/>
    <s v="INSTALADOR MULTSKILL"/>
    <s v="R$ 1.806,47"/>
    <n v="1185.99"/>
    <n v="1398.1299999999999"/>
    <n v="839.36"/>
    <m/>
    <s v="28/10/2026"/>
    <x v="1"/>
    <n v="1806.47"/>
    <b v="0"/>
    <x v="12"/>
    <x v="3"/>
    <s v="ATIVO"/>
    <s v="11011"/>
    <n v="24001"/>
    <x v="2"/>
    <n v="3423.48"/>
    <n v="1118.7449999999999"/>
  </r>
  <r>
    <s v="SIY3F91"/>
    <x v="5"/>
    <x v="2"/>
    <n v="2024"/>
    <x v="0"/>
    <x v="14"/>
    <x v="2"/>
    <s v="FABIO RAMOS BARBOSA"/>
    <s v="INSTALADOR MULTSKILL"/>
    <s v="R$ 1.730,00"/>
    <n v="1354"/>
    <n v="1584"/>
    <n v="454"/>
    <m/>
    <s v="11/11/2026"/>
    <x v="1"/>
    <n v="1730"/>
    <b v="0"/>
    <x v="10"/>
    <x v="3"/>
    <s v="ATIVO"/>
    <s v="11011"/>
    <n v="24001"/>
    <x v="2"/>
    <n v="3392"/>
    <n v="1019"/>
  </r>
  <r>
    <s v="SIK7A24"/>
    <x v="5"/>
    <x v="2"/>
    <n v="2024"/>
    <x v="0"/>
    <x v="14"/>
    <x v="2"/>
    <s v="WESLEY DA SILVA NASCIMENTO"/>
    <s v="INSTALADOR MULTSKILL"/>
    <s v="R$ 1.806,47"/>
    <n v="1104.0999999999999"/>
    <n v="1454.3500000000001"/>
    <n v="725.8"/>
    <m/>
    <s v="28/10/2026"/>
    <x v="1"/>
    <n v="1806.47"/>
    <b v="0"/>
    <x v="12"/>
    <x v="3"/>
    <s v="ATIVO"/>
    <s v="11011"/>
    <n v="24006"/>
    <x v="2"/>
    <n v="3284.25"/>
    <n v="1090.075"/>
  </r>
  <r>
    <s v="SIK7A09"/>
    <x v="5"/>
    <x v="2"/>
    <n v="2024"/>
    <x v="0"/>
    <x v="14"/>
    <x v="2"/>
    <s v="WIRLEY RODRIGUES QUEIROZ"/>
    <s v="SUPERVISOR DE FTTX"/>
    <s v="R$ 1.806,47"/>
    <n v="1251.9599999999998"/>
    <n v="1106.27"/>
    <n v="531.91999999999996"/>
    <m/>
    <s v="31/12/1899"/>
    <x v="3"/>
    <n v="1806.47"/>
    <b v="0"/>
    <x v="13"/>
    <x v="0"/>
    <s v="ATIVO"/>
    <s v="11015"/>
    <n v="24001"/>
    <x v="2"/>
    <n v="2890.1499999999996"/>
    <n v="819.09500000000003"/>
  </r>
  <r>
    <s v="SIY3F92"/>
    <x v="5"/>
    <x v="2"/>
    <n v="2024"/>
    <x v="0"/>
    <x v="14"/>
    <x v="2"/>
    <s v="MARCIANO MATIAS DA SILVA"/>
    <s v="INSTALADOR MULTSKILL"/>
    <s v="R$ 1.730,00"/>
    <n v="1229.19"/>
    <n v="1451.01"/>
    <n v="746"/>
    <m/>
    <s v="11/11/2026"/>
    <x v="1"/>
    <n v="1730"/>
    <b v="0"/>
    <x v="10"/>
    <x v="3"/>
    <s v="ATIVO"/>
    <s v="11011"/>
    <n v="24001"/>
    <x v="2"/>
    <n v="3426.2"/>
    <n v="1098.5050000000001"/>
  </r>
  <r>
    <s v="END0C32"/>
    <x v="23"/>
    <x v="2"/>
    <n v="2023"/>
    <x v="2"/>
    <x v="14"/>
    <x v="2"/>
    <s v="FABIANO PEREIRA RIBEIRO"/>
    <s v="INSTALADOR MULTSKILL"/>
    <s v="R$ 900,00"/>
    <n v="1405.43"/>
    <n v="1641.54"/>
    <n v="188.21"/>
    <m/>
    <s v="01/01/2030"/>
    <x v="1"/>
    <n v="900"/>
    <b v="0"/>
    <x v="1"/>
    <x v="1"/>
    <s v="ATIVO"/>
    <s v="11011"/>
    <n v="24001"/>
    <x v="2"/>
    <n v="3235.1800000000003"/>
    <n v="914.875"/>
  </r>
  <r>
    <s v="QQT3I97"/>
    <x v="5"/>
    <x v="2"/>
    <n v="2025"/>
    <x v="1"/>
    <x v="14"/>
    <x v="2"/>
    <s v="EVERSON EDSON DIAS DUARTE"/>
    <s v="SUPERVISOR DE FTTX"/>
    <s v="R$ 1.730,00"/>
    <n v="1030.8400000000001"/>
    <n v="1303.82"/>
    <n v="687.42"/>
    <m/>
    <s v="26/05/2027"/>
    <x v="1"/>
    <n v="1832.6"/>
    <b v="0"/>
    <x v="4"/>
    <x v="2"/>
    <s v="ATIVO"/>
    <s v="11015"/>
    <n v="24001"/>
    <x v="2"/>
    <n v="3022.08"/>
    <n v="995.61999999999989"/>
  </r>
  <r>
    <s v="SIK7A33"/>
    <x v="5"/>
    <x v="2"/>
    <n v="2024"/>
    <x v="0"/>
    <x v="14"/>
    <x v="2"/>
    <s v="MANOEL VICTOR LOPES"/>
    <s v="INSTALADOR MULTSKILL"/>
    <s v="R$ 1.730,00"/>
    <n v="1264.3900000000001"/>
    <n v="1563.71"/>
    <n v="550.83000000000004"/>
    <m/>
    <s v="25/11/2026"/>
    <x v="1"/>
    <n v="1730"/>
    <b v="0"/>
    <x v="10"/>
    <x v="3"/>
    <s v="ATIVO"/>
    <s v="11011"/>
    <n v="24001"/>
    <x v="2"/>
    <n v="3378.9300000000003"/>
    <n v="1057.27"/>
  </r>
  <r>
    <s v="SIK6J97"/>
    <x v="5"/>
    <x v="2"/>
    <n v="2024"/>
    <x v="0"/>
    <x v="14"/>
    <x v="2"/>
    <s v="CASA CLIENTE VIVO ANANINDEUA"/>
    <s v="PARCEIRO"/>
    <s v="R$ 1.806,47"/>
    <n v="1100.01"/>
    <n v="768.86999999999989"/>
    <n v="202.02"/>
    <m/>
    <s v="28/10/2026"/>
    <x v="1"/>
    <n v="1806.47"/>
    <b v="0"/>
    <x v="12"/>
    <x v="3"/>
    <s v="SINISTRO (CULPABILIDADE DO CONDUTOR)"/>
    <s v="11011"/>
    <n v="24001"/>
    <x v="2"/>
    <n v="2070.9"/>
    <n v="485.44499999999994"/>
  </r>
  <r>
    <s v="SIK7A42"/>
    <x v="5"/>
    <x v="2"/>
    <n v="2024"/>
    <x v="0"/>
    <x v="14"/>
    <x v="2"/>
    <s v="EDUARDO ARAUJO FERREIRA"/>
    <s v="INSTALADOR MULTSKILL"/>
    <s v="R$ 1.806,47"/>
    <n v="1167.98"/>
    <n v="1415.98"/>
    <n v="717.55000000000007"/>
    <m/>
    <s v="28/10/2026"/>
    <x v="1"/>
    <n v="1806.47"/>
    <b v="0"/>
    <x v="12"/>
    <x v="3"/>
    <s v="ATIVO"/>
    <s v="11011"/>
    <n v="24001"/>
    <x v="2"/>
    <n v="3301.51"/>
    <n v="1066.7650000000001"/>
  </r>
  <r>
    <s v="SYX5H31"/>
    <x v="5"/>
    <x v="2"/>
    <n v="2025"/>
    <x v="1"/>
    <x v="14"/>
    <x v="2"/>
    <s v="WILLIAM FERREIRA CORREIA"/>
    <s v="INSTALADOR MULTSKILL"/>
    <s v="R$ 1.823,00"/>
    <n v="1319.21"/>
    <n v="1457.5500000000002"/>
    <n v="806"/>
    <m/>
    <s v="15/07/2028"/>
    <x v="1"/>
    <n v="1928.81"/>
    <b v="0"/>
    <x v="6"/>
    <x v="5"/>
    <s v="ATIVO"/>
    <s v="11011"/>
    <n v="24001"/>
    <x v="2"/>
    <n v="3582.76"/>
    <n v="1131.7750000000001"/>
  </r>
  <r>
    <s v="QQY8G97"/>
    <x v="5"/>
    <x v="2"/>
    <n v="2025"/>
    <x v="1"/>
    <x v="14"/>
    <x v="2"/>
    <s v="GILSON PAIXAO FERREIRA DE OLIVEIRA"/>
    <s v="OFICIAL DE REDE I"/>
    <s v="R$ 1.730,00"/>
    <n v="1733.23"/>
    <n v="2396"/>
    <n v="1303.78"/>
    <m/>
    <s v="22/05/2027"/>
    <x v="1"/>
    <n v="1824.76"/>
    <b v="0"/>
    <x v="4"/>
    <x v="2"/>
    <s v="ATIVO"/>
    <s v="19071"/>
    <n v="24001"/>
    <x v="7"/>
    <n v="5433.0099999999993"/>
    <n v="1849.8899999999999"/>
  </r>
  <r>
    <s v="QXO2I47"/>
    <x v="5"/>
    <x v="2"/>
    <n v="2025"/>
    <x v="1"/>
    <x v="14"/>
    <x v="2"/>
    <s v="RONALDO TEIXEIRA LAMEIRA"/>
    <s v="INSTALADOR MULTSKILL"/>
    <s v="R$ 1.730,00"/>
    <n v="1163.48"/>
    <n v="1430.0700000000002"/>
    <n v="229.84"/>
    <m/>
    <s v="28/05/2027"/>
    <x v="1"/>
    <n v="1832.6"/>
    <b v="0"/>
    <x v="4"/>
    <x v="2"/>
    <s v="ATIVO"/>
    <s v="11011"/>
    <n v="24001"/>
    <x v="2"/>
    <n v="2823.3900000000003"/>
    <n v="829.95500000000004"/>
  </r>
  <r>
    <s v="SIK7A81"/>
    <x v="5"/>
    <x v="2"/>
    <n v="2024"/>
    <x v="0"/>
    <x v="14"/>
    <x v="2"/>
    <s v="DEYVIDE WAGNER FERREIRA DE OLIVEIRA"/>
    <s v="INST MULTI SKILL"/>
    <s v="R$ 1.806,47"/>
    <n v="1159.32"/>
    <n v="1313.44"/>
    <n v="508.03999999999996"/>
    <m/>
    <s v="28/10/2026"/>
    <x v="1"/>
    <n v="1806.47"/>
    <b v="0"/>
    <x v="12"/>
    <x v="3"/>
    <s v="ATIVO"/>
    <s v="11011"/>
    <n v="24001"/>
    <x v="2"/>
    <n v="2980.8"/>
    <n v="910.74"/>
  </r>
  <r>
    <s v="SIY3H72"/>
    <x v="5"/>
    <x v="2"/>
    <n v="2024"/>
    <x v="0"/>
    <x v="14"/>
    <x v="2"/>
    <s v="CASA CLIENTE VIVO ANANINDEUA"/>
    <s v="PARCEIRO"/>
    <s v="R$ 1.730,00"/>
    <n v="1103.8699999999999"/>
    <n v="1525.43"/>
    <n v="272"/>
    <m/>
    <s v="22/11/2026"/>
    <x v="1"/>
    <n v="1730"/>
    <b v="0"/>
    <x v="10"/>
    <x v="3"/>
    <s v="MANUTENÇÃO"/>
    <s v="11011"/>
    <n v="24001"/>
    <x v="2"/>
    <n v="2901.3"/>
    <n v="898.71500000000003"/>
  </r>
  <r>
    <s v="SIK6J26"/>
    <x v="5"/>
    <x v="2"/>
    <n v="2024"/>
    <x v="0"/>
    <x v="14"/>
    <x v="2"/>
    <s v="WAGNER LEANDRO RIBEIRO DA COSTA"/>
    <s v="INSTALADOR MULTSKILL"/>
    <s v="R$ 1.806,47"/>
    <n v="1019.3199999999999"/>
    <n v="1044.81"/>
    <n v="459.95"/>
    <m/>
    <s v="28/10/2026"/>
    <x v="1"/>
    <n v="1806.47"/>
    <b v="0"/>
    <x v="12"/>
    <x v="3"/>
    <s v="ATIVO"/>
    <s v="11011"/>
    <n v="24001"/>
    <x v="2"/>
    <n v="2524.08"/>
    <n v="752.38"/>
  </r>
  <r>
    <s v="SIK7A41"/>
    <x v="5"/>
    <x v="2"/>
    <n v="2024"/>
    <x v="0"/>
    <x v="14"/>
    <x v="2"/>
    <s v="BRUNO ROBERTO BARREIRINHAS SOUZA"/>
    <s v="FISCAL DE QUALIDADE I"/>
    <s v="R$ 1.806,47"/>
    <n v="829.93000000000006"/>
    <n v="1109.9000000000001"/>
    <n v="429.93"/>
    <m/>
    <s v="28/10/2026"/>
    <x v="1"/>
    <n v="1806.47"/>
    <b v="0"/>
    <x v="12"/>
    <x v="3"/>
    <s v="ATIVO"/>
    <s v="99138"/>
    <n v="24001"/>
    <x v="3"/>
    <n v="2369.7600000000002"/>
    <n v="769.91500000000008"/>
  </r>
  <r>
    <s v="SIK7A45"/>
    <x v="5"/>
    <x v="2"/>
    <n v="2024"/>
    <x v="0"/>
    <x v="14"/>
    <x v="2"/>
    <s v="W NET COM VC"/>
    <s v="PARCEIRO"/>
    <s v="R$ 1.806,47"/>
    <s v=""/>
    <s v=""/>
    <s v=""/>
    <m/>
    <s v="28/10/2026"/>
    <x v="1"/>
    <n v="1806.47"/>
    <b v="0"/>
    <x v="12"/>
    <x v="3"/>
    <s v="ATIVO"/>
    <s v="15031"/>
    <n v="24026"/>
    <x v="8"/>
    <n v="0"/>
    <s v="-"/>
  </r>
  <r>
    <s v="SIY0C56"/>
    <x v="5"/>
    <x v="2"/>
    <n v="2024"/>
    <x v="0"/>
    <x v="14"/>
    <x v="2"/>
    <s v="ADILSON ALVES DE OLIVEIRA"/>
    <s v="INSTALADOR MULTSKILL"/>
    <s v="R$ 1.730,00"/>
    <n v="1080.95"/>
    <n v="1631.68"/>
    <n v="583.94000000000005"/>
    <m/>
    <s v="15/11/2026"/>
    <x v="1"/>
    <n v="1730"/>
    <b v="0"/>
    <x v="10"/>
    <x v="3"/>
    <s v="ATIVO"/>
    <s v="11011"/>
    <n v="24001"/>
    <x v="2"/>
    <n v="3296.57"/>
    <n v="1107.81"/>
  </r>
  <r>
    <s v="SIK7A44"/>
    <x v="5"/>
    <x v="2"/>
    <n v="2024"/>
    <x v="0"/>
    <x v="14"/>
    <x v="2"/>
    <s v="ANTONIO CARLOS SANTOS DA SILVA"/>
    <s v="INST MULTI SKILL"/>
    <s v="R$ 1.806,47"/>
    <n v="1158.6500000000001"/>
    <n v="1495.08"/>
    <n v="598.92000000000007"/>
    <m/>
    <s v="28/10/2026"/>
    <x v="1"/>
    <n v="1806.47"/>
    <b v="0"/>
    <x v="12"/>
    <x v="3"/>
    <s v="ATIVO"/>
    <s v="11011"/>
    <n v="24001"/>
    <x v="2"/>
    <n v="3252.65"/>
    <n v="1047"/>
  </r>
  <r>
    <s v="SIY3H71"/>
    <x v="5"/>
    <x v="2"/>
    <n v="2024"/>
    <x v="0"/>
    <x v="14"/>
    <x v="2"/>
    <s v="CASA CLIENTE VIVO CAPANEMA"/>
    <s v="PARCEIRO"/>
    <s v="R$ 1.730,00"/>
    <n v="1390.9699999999998"/>
    <n v="831.45"/>
    <n v="402.04"/>
    <m/>
    <s v="15/11/2026"/>
    <x v="1"/>
    <n v="1730"/>
    <b v="0"/>
    <x v="10"/>
    <x v="3"/>
    <s v="MANUTENÇÃO"/>
    <s v="11011"/>
    <n v="24009"/>
    <x v="2"/>
    <n v="2624.46"/>
    <n v="616.745"/>
  </r>
  <r>
    <s v="SJH0B95"/>
    <x v="25"/>
    <x v="0"/>
    <n v="2024"/>
    <x v="1"/>
    <x v="14"/>
    <x v="2"/>
    <s v="ANDRE FELIPE DA COSTA FERREIRA"/>
    <s v="CABISTA DE FTTX"/>
    <s v="R$ 2.214,09"/>
    <n v="1221.06"/>
    <n v="2314.8199999999997"/>
    <n v="532.15"/>
    <m/>
    <s v="08/12/2026"/>
    <x v="1"/>
    <n v="2214.09"/>
    <b v="0"/>
    <x v="11"/>
    <x v="3"/>
    <s v="ATIVO"/>
    <s v="11021"/>
    <n v="24001"/>
    <x v="2"/>
    <n v="4068.0299999999997"/>
    <n v="1423.4849999999999"/>
  </r>
  <r>
    <s v="QEX9057"/>
    <x v="23"/>
    <x v="2"/>
    <n v="2020"/>
    <x v="2"/>
    <x v="14"/>
    <x v="2"/>
    <s v="ANDERSON MATOS COSTA"/>
    <s v="INSTALADOR MULTSKILL"/>
    <s v="R$ 900,00"/>
    <n v="1157.47"/>
    <n v="1388.51"/>
    <n v="518.92999999999995"/>
    <m/>
    <s v="01/01/2030"/>
    <x v="1"/>
    <n v="900"/>
    <b v="0"/>
    <x v="1"/>
    <x v="1"/>
    <s v="ATIVO"/>
    <s v="11011"/>
    <n v="24001"/>
    <x v="2"/>
    <n v="3064.91"/>
    <n v="953.72"/>
  </r>
  <r>
    <s v="SIK7A00"/>
    <x v="5"/>
    <x v="2"/>
    <n v="2024"/>
    <x v="0"/>
    <x v="14"/>
    <x v="2"/>
    <s v="ZIZINO ARAUJO FREITAS"/>
    <s v="INSTALADOR MULTSKILL"/>
    <s v="R$ 1.806,47"/>
    <n v="902.02"/>
    <n v="1576.08"/>
    <n v="634.57000000000005"/>
    <m/>
    <s v="28/10/2026"/>
    <x v="1"/>
    <n v="1806.47"/>
    <b v="0"/>
    <x v="12"/>
    <x v="3"/>
    <s v="ATIVO"/>
    <s v="11011"/>
    <n v="24001"/>
    <x v="2"/>
    <n v="3112.67"/>
    <n v="1105.325"/>
  </r>
  <r>
    <s v="QQZ6H16"/>
    <x v="5"/>
    <x v="2"/>
    <n v="2025"/>
    <x v="1"/>
    <x v="14"/>
    <x v="2"/>
    <s v="ANDERSON CLAYTON COELHO PINHEIRO"/>
    <s v="SUPERVISOR DE REDE"/>
    <s v="R$ 1.730,00"/>
    <n v="1097.43"/>
    <n v="1262.54"/>
    <n v="576.01"/>
    <m/>
    <s v="21/05/2027"/>
    <x v="1"/>
    <n v="1824.76"/>
    <b v="0"/>
    <x v="4"/>
    <x v="2"/>
    <s v="ATIVO"/>
    <s v="11035"/>
    <n v="24001"/>
    <x v="2"/>
    <n v="2935.9800000000005"/>
    <n v="919.27499999999998"/>
  </r>
  <r>
    <s v="SIY3F94"/>
    <x v="5"/>
    <x v="2"/>
    <n v="2024"/>
    <x v="0"/>
    <x v="14"/>
    <x v="2"/>
    <s v="ANTONIO CEZAR FERREIRA LIRA"/>
    <s v="INSTALADOR MULTSKILL"/>
    <s v="R$ 1.730,00"/>
    <n v="1168"/>
    <n v="1327.96"/>
    <n v="691.96"/>
    <m/>
    <s v="11/11/2026"/>
    <x v="1"/>
    <n v="1730"/>
    <b v="0"/>
    <x v="10"/>
    <x v="3"/>
    <s v="ATIVO"/>
    <s v="11011"/>
    <n v="24001"/>
    <x v="2"/>
    <n v="3187.92"/>
    <n v="1009.96"/>
  </r>
  <r>
    <s v="SIK7A05"/>
    <x v="5"/>
    <x v="2"/>
    <n v="2024"/>
    <x v="0"/>
    <x v="14"/>
    <x v="2"/>
    <s v="ALEXSANDRO DA SILVA ALMEIDA"/>
    <s v="INSTALADOR MULTSKILL"/>
    <s v="R$ 1.806,47"/>
    <n v="791.38000000000011"/>
    <n v="848.2299999999999"/>
    <n v="559.99"/>
    <m/>
    <s v="28/10/2026"/>
    <x v="1"/>
    <n v="1806.47"/>
    <b v="0"/>
    <x v="12"/>
    <x v="3"/>
    <s v="ATIVO"/>
    <s v="11011"/>
    <n v="24001"/>
    <x v="2"/>
    <n v="2199.6000000000004"/>
    <n v="704.1099999999999"/>
  </r>
  <r>
    <s v="SIY0C55"/>
    <x v="5"/>
    <x v="2"/>
    <n v="2024"/>
    <x v="0"/>
    <x v="14"/>
    <x v="2"/>
    <s v="CARLOS DIEGO NOBRE DA SILVA"/>
    <s v="INSTALADOR MULTSKILL"/>
    <s v="R$ 1.730,00"/>
    <n v="1275.8799999999999"/>
    <n v="1421.01"/>
    <n v="756.49999999999989"/>
    <m/>
    <s v="22/11/2026"/>
    <x v="1"/>
    <n v="1730"/>
    <b v="0"/>
    <x v="10"/>
    <x v="3"/>
    <s v="ATIVO"/>
    <s v="11011"/>
    <n v="24001"/>
    <x v="2"/>
    <n v="3453.39"/>
    <n v="1088.7549999999999"/>
  </r>
  <r>
    <s v="SIK7A64"/>
    <x v="5"/>
    <x v="2"/>
    <n v="2024"/>
    <x v="0"/>
    <x v="14"/>
    <x v="2"/>
    <s v="ALENILSON MONTEIRO DO NASCIMENTO"/>
    <s v="INST MULTI SKILL"/>
    <s v="R$ 1.806,47"/>
    <n v="1065.8500000000001"/>
    <n v="1319.5400000000002"/>
    <n v="732.98"/>
    <m/>
    <s v="28/10/2026"/>
    <x v="1"/>
    <n v="1806.47"/>
    <b v="0"/>
    <x v="12"/>
    <x v="3"/>
    <s v="ATIVO"/>
    <s v="11011"/>
    <n v="24001"/>
    <x v="2"/>
    <n v="3118.3700000000003"/>
    <n v="1026.2600000000002"/>
  </r>
  <r>
    <s v="SIK7A06"/>
    <x v="5"/>
    <x v="2"/>
    <n v="2024"/>
    <x v="0"/>
    <x v="14"/>
    <x v="2"/>
    <s v="ALBERTO MARTINS DO AMARAL"/>
    <s v="INSTALADOR MULTSKILL"/>
    <s v="R$ 1.806,47"/>
    <n v="1164.6500000000001"/>
    <n v="1414.6499999999999"/>
    <n v="745.98"/>
    <m/>
    <s v="28/10/2026"/>
    <x v="1"/>
    <n v="1806.47"/>
    <b v="0"/>
    <x v="12"/>
    <x v="3"/>
    <s v="ATIVO"/>
    <s v="11011"/>
    <n v="24001"/>
    <x v="2"/>
    <n v="3325.28"/>
    <n v="1080.3150000000001"/>
  </r>
  <r>
    <s v="SIK7A38"/>
    <x v="5"/>
    <x v="2"/>
    <n v="2024"/>
    <x v="0"/>
    <x v="14"/>
    <x v="2"/>
    <s v="CASA CLIENTE VIVO ANANINDEUA"/>
    <s v="PARCEIRO"/>
    <s v="R$ 1.806,47"/>
    <n v="1276.23"/>
    <n v="828.31999999999994"/>
    <n v="0"/>
    <m/>
    <s v="28/10/2026"/>
    <x v="1"/>
    <n v="1806.47"/>
    <b v="0"/>
    <x v="12"/>
    <x v="3"/>
    <s v="RESERVADO"/>
    <s v="11011"/>
    <n v="24001"/>
    <x v="2"/>
    <n v="2104.5500000000002"/>
    <n v="414.15999999999997"/>
  </r>
  <r>
    <s v="SYX5H11"/>
    <x v="5"/>
    <x v="2"/>
    <n v="2025"/>
    <x v="1"/>
    <x v="14"/>
    <x v="2"/>
    <s v="DAVID CABRAL DOS SANTOS"/>
    <s v="INSTALADOR MULTSKILL"/>
    <s v="R$ 1.823,00"/>
    <n v="1329.98"/>
    <n v="1660.86"/>
    <n v="779.92000000000007"/>
    <m/>
    <s v="15/07/2028"/>
    <x v="1"/>
    <n v="1928.81"/>
    <b v="0"/>
    <x v="6"/>
    <x v="5"/>
    <s v="ATIVO"/>
    <s v="11011"/>
    <n v="24001"/>
    <x v="2"/>
    <n v="3770.76"/>
    <n v="1220.3899999999999"/>
  </r>
  <r>
    <s v="SYX5H99"/>
    <x v="5"/>
    <x v="2"/>
    <n v="2025"/>
    <x v="1"/>
    <x v="14"/>
    <x v="2"/>
    <s v="ALAN KENEDY DE ALCANTARA BARROSO"/>
    <s v="INSTALADOR MULTSKILL"/>
    <s v="R$ 1.823,00"/>
    <n v="887.8900000000001"/>
    <n v="1159.8500000000001"/>
    <n v="739.66"/>
    <m/>
    <s v="16/07/2028"/>
    <x v="1"/>
    <n v="1928.81"/>
    <b v="0"/>
    <x v="6"/>
    <x v="5"/>
    <s v="ATIVO"/>
    <s v="11011"/>
    <n v="24001"/>
    <x v="2"/>
    <n v="2787.4"/>
    <n v="949.75500000000011"/>
  </r>
  <r>
    <s v="SJH0C01"/>
    <x v="25"/>
    <x v="0"/>
    <n v="2024"/>
    <x v="1"/>
    <x v="14"/>
    <x v="2"/>
    <s v="IMPLANTACAO VIVO ANANINDEUA"/>
    <s v="PARCEIRO"/>
    <s v="R$ 2.214,09"/>
    <n v="1478.54"/>
    <n v="608.86"/>
    <n v="416.52"/>
    <m/>
    <s v="07/12/2026"/>
    <x v="1"/>
    <n v="2214.09"/>
    <b v="0"/>
    <x v="11"/>
    <x v="3"/>
    <s v="RESERVADO"/>
    <s v="11031"/>
    <n v="24001"/>
    <x v="2"/>
    <n v="2503.92"/>
    <n v="512.69000000000005"/>
  </r>
  <r>
    <s v="SIK7A28"/>
    <x v="5"/>
    <x v="2"/>
    <n v="2024"/>
    <x v="0"/>
    <x v="14"/>
    <x v="2"/>
    <s v="LUIZ OTAVIO LOUREIRO MONTEIRO"/>
    <s v="INSTALADOR MULTSKILL"/>
    <s v="R$ 1.806,47"/>
    <n v="795.85"/>
    <n v="1332.99"/>
    <n v="581.98"/>
    <m/>
    <s v="28/10/2026"/>
    <x v="1"/>
    <n v="1806.47"/>
    <b v="0"/>
    <x v="12"/>
    <x v="3"/>
    <s v="ATIVO"/>
    <s v="11011"/>
    <n v="24001"/>
    <x v="2"/>
    <n v="2710.82"/>
    <n v="957.48500000000001"/>
  </r>
  <r>
    <s v="SIK7A26"/>
    <x v="5"/>
    <x v="2"/>
    <n v="2024"/>
    <x v="0"/>
    <x v="14"/>
    <x v="2"/>
    <s v="FABRICIO DE SOUSA SOBRINHO"/>
    <s v="INSTALADOR MULTSKILL"/>
    <s v="R$ 1.806,47"/>
    <n v="1698.63"/>
    <n v="1588.56"/>
    <n v="745.87"/>
    <m/>
    <s v="28/10/2026"/>
    <x v="1"/>
    <n v="1806.47"/>
    <b v="0"/>
    <x v="12"/>
    <x v="3"/>
    <s v="ATIVO"/>
    <s v="11011"/>
    <n v="24006"/>
    <x v="2"/>
    <n v="4033.06"/>
    <n v="1167.2149999999999"/>
  </r>
  <r>
    <s v="SIK6J27"/>
    <x v="5"/>
    <x v="2"/>
    <n v="2024"/>
    <x v="0"/>
    <x v="14"/>
    <x v="2"/>
    <s v="WENDHELL THADEU BARBOSA FARIAS"/>
    <s v="INSTALADOR MULTSKILL"/>
    <s v="R$ 1.806,47"/>
    <n v="707"/>
    <n v="1081.8500000000001"/>
    <n v="709.35"/>
    <m/>
    <s v="28/10/2026"/>
    <x v="1"/>
    <n v="1806.47"/>
    <b v="0"/>
    <x v="12"/>
    <x v="3"/>
    <s v="ATIVO"/>
    <s v="11011"/>
    <n v="24001"/>
    <x v="2"/>
    <n v="2498.2000000000003"/>
    <n v="895.60000000000014"/>
  </r>
  <r>
    <s v="SIK7A04"/>
    <x v="5"/>
    <x v="2"/>
    <n v="2024"/>
    <x v="0"/>
    <x v="14"/>
    <x v="2"/>
    <s v="ALAN RIBEIRO DOS SANTOS"/>
    <s v="INSTALADOR MULTSKILL"/>
    <s v="R$ 1.806,47"/>
    <n v="915.71999999999991"/>
    <n v="1668.8799999999999"/>
    <n v="933.61000000000013"/>
    <m/>
    <s v="28/10/2026"/>
    <x v="1"/>
    <n v="1806.47"/>
    <b v="0"/>
    <x v="12"/>
    <x v="3"/>
    <s v="ATIVO"/>
    <s v="11011"/>
    <n v="24001"/>
    <x v="2"/>
    <n v="3518.21"/>
    <n v="1301.2449999999999"/>
  </r>
  <r>
    <s v="SIK7A15"/>
    <x v="5"/>
    <x v="2"/>
    <n v="2024"/>
    <x v="0"/>
    <x v="14"/>
    <x v="2"/>
    <s v="EVERTON DO ROSARIO PIRES"/>
    <s v="INSTALADOR MULTSKILL"/>
    <s v="R$ 1.806,47"/>
    <n v="1223.5"/>
    <n v="1314.97"/>
    <n v="751.69999999999993"/>
    <m/>
    <s v="28/10/2026"/>
    <x v="1"/>
    <n v="1806.47"/>
    <b v="0"/>
    <x v="12"/>
    <x v="3"/>
    <s v="ATIVO"/>
    <s v="11011"/>
    <n v="24001"/>
    <x v="2"/>
    <n v="3290.17"/>
    <n v="1033.335"/>
  </r>
  <r>
    <s v="SIK6J31"/>
    <x v="5"/>
    <x v="2"/>
    <n v="2024"/>
    <x v="0"/>
    <x v="14"/>
    <x v="2"/>
    <s v="PAULO RICARDO FONSECA LIMA"/>
    <s v="INSTALADOR MULTSKILL"/>
    <s v="R$ 1.806,47"/>
    <n v="1218.97"/>
    <n v="1697.3"/>
    <n v="710"/>
    <m/>
    <s v="28/10/2026"/>
    <x v="1"/>
    <n v="1806.47"/>
    <b v="0"/>
    <x v="12"/>
    <x v="3"/>
    <s v="ATIVO"/>
    <s v="11011"/>
    <n v="24007"/>
    <x v="2"/>
    <n v="3626.27"/>
    <n v="1203.6500000000001"/>
  </r>
  <r>
    <s v="SIY3F36"/>
    <x v="5"/>
    <x v="2"/>
    <n v="2024"/>
    <x v="0"/>
    <x v="14"/>
    <x v="2"/>
    <s v="GEORGE ALAN CASTRO DE SOUZA"/>
    <s v="ASSISTENTE DE LOGISTICA I"/>
    <s v="R$ 1.730,00"/>
    <n v="409.42"/>
    <n v="601.42999999999995"/>
    <n v="230"/>
    <m/>
    <s v="16/11/2026"/>
    <x v="1"/>
    <n v="1730"/>
    <b v="0"/>
    <x v="10"/>
    <x v="3"/>
    <s v="ATIVO"/>
    <s v="99568"/>
    <n v="24114"/>
    <x v="3"/>
    <n v="1240.8499999999999"/>
    <n v="415.71499999999997"/>
  </r>
  <r>
    <s v="SIK7A36"/>
    <x v="5"/>
    <x v="2"/>
    <n v="2024"/>
    <x v="0"/>
    <x v="14"/>
    <x v="2"/>
    <s v="WANDERLEY BARBOSA MENEZES"/>
    <s v="INSTALADOR MULTSKILL"/>
    <s v="R$ 1.806,47"/>
    <n v="935.79000000000008"/>
    <n v="1136.0900000000001"/>
    <n v="839.82999999999993"/>
    <m/>
    <s v="28/10/2026"/>
    <x v="1"/>
    <n v="1806.47"/>
    <b v="0"/>
    <x v="12"/>
    <x v="3"/>
    <s v="ATIVO"/>
    <s v="11011"/>
    <n v="24001"/>
    <x v="2"/>
    <n v="2911.71"/>
    <n v="987.96"/>
  </r>
  <r>
    <s v="SIY3G56"/>
    <x v="5"/>
    <x v="2"/>
    <n v="2024"/>
    <x v="0"/>
    <x v="14"/>
    <x v="2"/>
    <s v="ADILON SOUZA SPINOSA"/>
    <s v="INSTALADOR MULTSKILL"/>
    <s v="R$ 1.730,00"/>
    <n v="1228.76"/>
    <n v="1316.15"/>
    <n v="718.95"/>
    <m/>
    <s v="15/11/2026"/>
    <x v="1"/>
    <n v="1730"/>
    <b v="0"/>
    <x v="10"/>
    <x v="3"/>
    <s v="ATIVO"/>
    <s v="11011"/>
    <n v="24001"/>
    <x v="2"/>
    <n v="3263.8599999999997"/>
    <n v="1017.5500000000001"/>
  </r>
  <r>
    <s v="SIK7A27"/>
    <x v="5"/>
    <x v="2"/>
    <n v="2024"/>
    <x v="0"/>
    <x v="14"/>
    <x v="2"/>
    <s v="SANDRO ANDRE SILVA MESQUITA"/>
    <s v="INSTALADOR MULTSKILL"/>
    <s v="R$ 1.806,47"/>
    <n v="1272.1200000000001"/>
    <n v="720.08999999999992"/>
    <n v="669.21"/>
    <m/>
    <s v="28/10/2026"/>
    <x v="1"/>
    <n v="1806.47"/>
    <b v="0"/>
    <x v="12"/>
    <x v="3"/>
    <s v="ATIVO"/>
    <s v="11011"/>
    <n v="24001"/>
    <x v="2"/>
    <n v="2661.42"/>
    <n v="694.65"/>
  </r>
  <r>
    <s v="SYX5H74"/>
    <x v="5"/>
    <x v="2"/>
    <n v="2025"/>
    <x v="1"/>
    <x v="14"/>
    <x v="2"/>
    <s v="ELTHON GONCALVES DE ANDRADE"/>
    <s v="INSTALADOR MULTSKILL"/>
    <s v="R$ 1.823,00"/>
    <n v="1161.3599999999999"/>
    <n v="1635.5000000000002"/>
    <n v="645.56000000000006"/>
    <m/>
    <s v="15/07/2028"/>
    <x v="1"/>
    <n v="1928.81"/>
    <b v="0"/>
    <x v="6"/>
    <x v="5"/>
    <s v="ATIVO"/>
    <s v="11011"/>
    <n v="24001"/>
    <x v="2"/>
    <n v="3442.42"/>
    <n v="1140.5300000000002"/>
  </r>
  <r>
    <s v="SYX8D63"/>
    <x v="5"/>
    <x v="2"/>
    <n v="2025"/>
    <x v="1"/>
    <x v="14"/>
    <x v="2"/>
    <s v="MANUTENÇÃO ACESSO-VIVO ANANINDEUA"/>
    <s v="PARCEIRO"/>
    <s v="R$ 1.823,00"/>
    <n v="827.25"/>
    <n v="838.14"/>
    <n v="0"/>
    <m/>
    <s v="15/07/2028"/>
    <x v="1"/>
    <n v="1928.81"/>
    <b v="0"/>
    <x v="6"/>
    <x v="5"/>
    <s v="MANUTENÇÃO"/>
    <s v="11021"/>
    <n v="24001"/>
    <x v="2"/>
    <n v="1665.3899999999999"/>
    <n v="419.07"/>
  </r>
  <r>
    <s v="SYX8D62"/>
    <x v="5"/>
    <x v="2"/>
    <n v="2025"/>
    <x v="1"/>
    <x v="14"/>
    <x v="2"/>
    <s v="ANTONIEL LIMA SOARES"/>
    <s v="TECNICO DE FIBRA OPTICA I"/>
    <s v="R$ 1.823,00"/>
    <n v="1320.36"/>
    <n v="784.72"/>
    <n v="151.19999999999999"/>
    <m/>
    <s v="15/07/2028"/>
    <x v="1"/>
    <n v="1928.81"/>
    <b v="0"/>
    <x v="6"/>
    <x v="5"/>
    <s v="ATIVO"/>
    <s v="11021"/>
    <n v="24001"/>
    <x v="2"/>
    <n v="2256.2799999999997"/>
    <n v="467.96000000000004"/>
  </r>
  <r>
    <s v="SYX8D61"/>
    <x v="5"/>
    <x v="2"/>
    <n v="2025"/>
    <x v="1"/>
    <x v="14"/>
    <x v="2"/>
    <s v="CASA CLIENTE VIVO ANANINDEUA"/>
    <s v="PARCEIRO"/>
    <s v="R$ 1.823,00"/>
    <n v="1039.26"/>
    <n v="411.05"/>
    <n v="294.67"/>
    <m/>
    <s v="17/07/2028"/>
    <x v="1"/>
    <n v="1928.81"/>
    <b v="0"/>
    <x v="6"/>
    <x v="5"/>
    <s v="RESERVADO"/>
    <s v="11011"/>
    <n v="24001"/>
    <x v="2"/>
    <n v="1744.98"/>
    <n v="352.86"/>
  </r>
  <r>
    <s v="RVK0I63"/>
    <x v="5"/>
    <x v="2"/>
    <n v="2025"/>
    <x v="1"/>
    <x v="7"/>
    <x v="3"/>
    <s v="JEFERSON DENZER"/>
    <s v="INSTALADOR E REPARADOR DE FO"/>
    <s v="R$ 1.832,60"/>
    <n v="1070"/>
    <n v="1038.77"/>
    <n v="500.15"/>
    <m/>
    <s v="14/06/2028"/>
    <x v="1"/>
    <n v="1832.6"/>
    <b v="0"/>
    <x v="5"/>
    <x v="5"/>
    <s v="ATIVO"/>
    <s v="11011"/>
    <n v="21112"/>
    <x v="2"/>
    <n v="2608.92"/>
    <n v="769.46"/>
  </r>
  <r>
    <s v="RVK0I39"/>
    <x v="5"/>
    <x v="2"/>
    <n v="2025"/>
    <x v="1"/>
    <x v="7"/>
    <x v="3"/>
    <s v="WIN TELECOM LTDA"/>
    <s v="PARCEIRO"/>
    <s v="R$ 1.832,60"/>
    <s v=""/>
    <s v=""/>
    <s v=""/>
    <m/>
    <s v="20/06/2028"/>
    <x v="1"/>
    <n v="1832.6"/>
    <b v="0"/>
    <x v="5"/>
    <x v="5"/>
    <s v="ATIVO"/>
    <s v="11031"/>
    <n v="21112"/>
    <x v="2"/>
    <n v="0"/>
    <s v="-"/>
  </r>
  <r>
    <s v="RVK0I30"/>
    <x v="5"/>
    <x v="2"/>
    <n v="2025"/>
    <x v="1"/>
    <x v="7"/>
    <x v="3"/>
    <s v="THIAGO DA SILVA NEVES"/>
    <s v="INSTALADOR E REPARADOR DE FO"/>
    <s v="R$ 1.832,60"/>
    <n v="878"/>
    <n v="1185"/>
    <n v="388.03999999999996"/>
    <m/>
    <s v="18/06/2028"/>
    <x v="1"/>
    <n v="1832.6"/>
    <b v="0"/>
    <x v="5"/>
    <x v="5"/>
    <s v="ATIVO"/>
    <s v="11011"/>
    <n v="21104"/>
    <x v="2"/>
    <n v="2451.04"/>
    <n v="786.52"/>
  </r>
  <r>
    <s v="RVK0I21"/>
    <x v="5"/>
    <x v="2"/>
    <n v="2025"/>
    <x v="1"/>
    <x v="7"/>
    <x v="3"/>
    <s v="RONALDO HONORIO DA SILVA"/>
    <s v="INSTALADOR E REPARADOR DE FO"/>
    <s v="R$ 1.832,60"/>
    <n v="908.16"/>
    <n v="400"/>
    <n v="550"/>
    <m/>
    <s v="07/06/2028"/>
    <x v="1"/>
    <n v="1832.6"/>
    <b v="0"/>
    <x v="5"/>
    <x v="5"/>
    <s v="ATIVO"/>
    <s v="11011"/>
    <n v="21111"/>
    <x v="2"/>
    <n v="1858.1599999999999"/>
    <n v="475"/>
  </r>
  <r>
    <s v="RVK0I09"/>
    <x v="5"/>
    <x v="2"/>
    <n v="2025"/>
    <x v="1"/>
    <x v="7"/>
    <x v="3"/>
    <s v="LYMDYBERG DO CARMO FERREIRA"/>
    <s v="INSTALADOR E REPARADOR DE FO"/>
    <s v="R$ 1.832,60"/>
    <n v="0"/>
    <n v="1805.4299999999998"/>
    <n v="690"/>
    <m/>
    <s v="21/06/2028"/>
    <x v="1"/>
    <n v="1832.6"/>
    <b v="0"/>
    <x v="5"/>
    <x v="5"/>
    <s v="ATIVO"/>
    <s v="11011"/>
    <n v="21104"/>
    <x v="2"/>
    <n v="2495.4299999999998"/>
    <n v="1247.7149999999999"/>
  </r>
  <r>
    <s v="RVK0I51"/>
    <x v="5"/>
    <x v="2"/>
    <n v="2025"/>
    <x v="1"/>
    <x v="7"/>
    <x v="3"/>
    <s v="DIEGO SIQUEIRA DOS SANTOS"/>
    <s v="INSTALADOR E REPARADOR DE FO"/>
    <s v="R$ 1.832,60"/>
    <n v="2432.48"/>
    <n v="2789.99"/>
    <n v="1245"/>
    <m/>
    <s v="19/06/2028"/>
    <x v="1"/>
    <n v="1832.6"/>
    <b v="0"/>
    <x v="5"/>
    <x v="5"/>
    <s v="ATIVO"/>
    <s v="11011"/>
    <n v="21057"/>
    <x v="2"/>
    <n v="6467.4699999999993"/>
    <n v="2017.4949999999999"/>
  </r>
  <r>
    <s v="RVK0I10"/>
    <x v="5"/>
    <x v="2"/>
    <n v="2025"/>
    <x v="1"/>
    <x v="7"/>
    <x v="3"/>
    <s v="MAX VINICIUS SILVA SANTOS"/>
    <s v="INSTALADOR E REPARADOR DE FO"/>
    <s v="R$ 1.832,60"/>
    <n v="1468.8500000000001"/>
    <n v="1080.05"/>
    <n v="0"/>
    <m/>
    <s v="13/06/2028"/>
    <x v="1"/>
    <n v="1832.6"/>
    <b v="0"/>
    <x v="5"/>
    <x v="5"/>
    <s v="ATIVO"/>
    <s v="11011"/>
    <n v="21104"/>
    <x v="2"/>
    <n v="2548.9"/>
    <n v="540.02499999999998"/>
  </r>
  <r>
    <s v="RVK0I11"/>
    <x v="5"/>
    <x v="2"/>
    <n v="2025"/>
    <x v="1"/>
    <x v="4"/>
    <x v="3"/>
    <s v="ANIBAL MARTINS BAIVE"/>
    <s v="INSTALADOR E REPARADOR DE FO"/>
    <s v="R$ 1.730,00"/>
    <n v="1220"/>
    <n v="2129.3200000000002"/>
    <n v="698.36"/>
    <m/>
    <s v="18/06/2028"/>
    <x v="1"/>
    <n v="1832.6"/>
    <b v="0"/>
    <x v="5"/>
    <x v="5"/>
    <s v="ATIVO"/>
    <s v="11011"/>
    <n v="22020"/>
    <x v="2"/>
    <n v="4047.6800000000003"/>
    <n v="1413.8400000000001"/>
  </r>
  <r>
    <s v="RVK0I65"/>
    <x v="5"/>
    <x v="2"/>
    <n v="2025"/>
    <x v="1"/>
    <x v="4"/>
    <x v="3"/>
    <s v="ROSEMAR SANTOS DE OLIVEIRA"/>
    <s v="INSTALADOR E REPARADOR DE FO"/>
    <s v="R$ 1.730,00"/>
    <n v="650"/>
    <n v="914.73"/>
    <n v="300"/>
    <m/>
    <s v="07/06/2028"/>
    <x v="1"/>
    <n v="1832.6"/>
    <b v="0"/>
    <x v="5"/>
    <x v="5"/>
    <s v="ATIVO"/>
    <s v="11011"/>
    <n v="22020"/>
    <x v="2"/>
    <n v="1864.73"/>
    <n v="607.36500000000001"/>
  </r>
  <r>
    <s v="NJJ7132"/>
    <x v="23"/>
    <x v="2"/>
    <n v="2011"/>
    <x v="2"/>
    <x v="7"/>
    <x v="3"/>
    <s v="SAMUEL FERREIRA DE SENA PEREIRA"/>
    <s v="INSTALADOR E REPARADOR DE FO"/>
    <s v="R$ 1.200,77"/>
    <n v="1010"/>
    <n v="1120"/>
    <n v="450"/>
    <m/>
    <s v="01/01/2030"/>
    <x v="1"/>
    <n v="1200.77"/>
    <b v="0"/>
    <x v="1"/>
    <x v="1"/>
    <s v="ATIVO"/>
    <s v="11011"/>
    <n v="21104"/>
    <x v="2"/>
    <n v="2580"/>
    <n v="785"/>
  </r>
  <r>
    <s v="SYX5H06"/>
    <x v="5"/>
    <x v="2"/>
    <n v="2025"/>
    <x v="1"/>
    <x v="4"/>
    <x v="3"/>
    <s v="ROBERTO ARGUELHO BRAGA"/>
    <s v="TECNICO DE SEGURANCA DO TRABALHO JR"/>
    <s v="R$ 1.823,00"/>
    <n v="420"/>
    <n v="550"/>
    <n v="300"/>
    <m/>
    <s v="11/07/2028"/>
    <x v="1"/>
    <n v="1928.81"/>
    <b v="0"/>
    <x v="6"/>
    <x v="5"/>
    <s v="ATIVO"/>
    <s v="99678"/>
    <n v="22020"/>
    <x v="3"/>
    <n v="1270"/>
    <n v="425"/>
  </r>
  <r>
    <s v="SYX5H36"/>
    <x v="5"/>
    <x v="2"/>
    <n v="2025"/>
    <x v="1"/>
    <x v="7"/>
    <x v="3"/>
    <s v="ANTONIO MARQUES SANTOS SILVA"/>
    <s v="INSTALADOR E REPARADOR DE FO"/>
    <s v="R$ 1.928,81"/>
    <n v="1255"/>
    <n v="1312"/>
    <n v="380"/>
    <m/>
    <s v="12/07/2028"/>
    <x v="1"/>
    <n v="1928.81"/>
    <b v="0"/>
    <x v="6"/>
    <x v="5"/>
    <s v="ATIVO"/>
    <s v="11011"/>
    <n v="21057"/>
    <x v="2"/>
    <n v="2947"/>
    <n v="846"/>
  </r>
  <r>
    <s v="SYX5H76"/>
    <x v="5"/>
    <x v="2"/>
    <n v="2025"/>
    <x v="1"/>
    <x v="7"/>
    <x v="3"/>
    <s v="CASA CLIENTE VIVO SINOP"/>
    <s v="PARCEIRO"/>
    <s v="R$ 1.928,81"/>
    <n v="1916.99"/>
    <n v="700.04"/>
    <n v="850"/>
    <m/>
    <s v="12/07/2028"/>
    <x v="1"/>
    <n v="1928.81"/>
    <b v="0"/>
    <x v="6"/>
    <x v="5"/>
    <s v="RESERVADO"/>
    <s v="11011"/>
    <n v="21111"/>
    <x v="2"/>
    <n v="3467.0299999999997"/>
    <n v="775.02"/>
  </r>
  <r>
    <s v="SYX5H70"/>
    <x v="5"/>
    <x v="2"/>
    <n v="2025"/>
    <x v="1"/>
    <x v="7"/>
    <x v="3"/>
    <s v="LEANDRO VIEIRA"/>
    <s v="INSTALADOR E REPARADOR DE FO"/>
    <s v="R$ 1.928,81"/>
    <n v="1120"/>
    <n v="1510"/>
    <n v="630"/>
    <m/>
    <s v="12/07/2028"/>
    <x v="1"/>
    <n v="1928.81"/>
    <b v="0"/>
    <x v="6"/>
    <x v="5"/>
    <s v="ATIVO"/>
    <s v="11011"/>
    <n v="21104"/>
    <x v="2"/>
    <n v="3260"/>
    <n v="1070"/>
  </r>
  <r>
    <s v="SYX5H12"/>
    <x v="5"/>
    <x v="2"/>
    <n v="2025"/>
    <x v="1"/>
    <x v="7"/>
    <x v="3"/>
    <s v="ROBSON KAYK DE SOUZA PORTO"/>
    <s v="INSTALADOR E REPARADOR DE FO"/>
    <s v="R$ 1.928,81"/>
    <n v="2911.86"/>
    <n v="1726.04"/>
    <n v="2449.4300000000003"/>
    <m/>
    <s v="11/07/2028"/>
    <x v="1"/>
    <n v="1928.81"/>
    <b v="0"/>
    <x v="6"/>
    <x v="5"/>
    <s v="ATIVO"/>
    <s v="11011"/>
    <n v="21022"/>
    <x v="2"/>
    <n v="7087.33"/>
    <n v="2087.7350000000001"/>
  </r>
  <r>
    <s v="SYX2A44"/>
    <x v="5"/>
    <x v="2"/>
    <n v="2025"/>
    <x v="1"/>
    <x v="4"/>
    <x v="3"/>
    <s v="AYRTON MARCAL MARIANO"/>
    <s v="INSTALADOR E REPARADOR DE FO"/>
    <s v="R$ 1.823,00"/>
    <n v="1040"/>
    <n v="1729.78"/>
    <n v="590"/>
    <m/>
    <s v="16/07/2028"/>
    <x v="1"/>
    <n v="1928.81"/>
    <b v="0"/>
    <x v="6"/>
    <x v="5"/>
    <s v="ATIVO"/>
    <s v="11011"/>
    <n v="22020"/>
    <x v="2"/>
    <n v="3359.7799999999997"/>
    <n v="1159.8899999999999"/>
  </r>
  <r>
    <s v="SYX3F41"/>
    <x v="5"/>
    <x v="2"/>
    <n v="2025"/>
    <x v="1"/>
    <x v="7"/>
    <x v="3"/>
    <s v="GEOVANE GONCALVES DA SILVA"/>
    <s v="INSTALADOR E REPARADOR DE FO"/>
    <s v="R$ 1.928,81"/>
    <n v="749.23"/>
    <n v="646.65"/>
    <n v="399.3"/>
    <m/>
    <s v="12/07/2028"/>
    <x v="1"/>
    <n v="1928.81"/>
    <b v="0"/>
    <x v="6"/>
    <x v="5"/>
    <s v="ATIVO"/>
    <s v="11011"/>
    <n v="21114"/>
    <x v="2"/>
    <n v="1795.18"/>
    <n v="522.97500000000002"/>
  </r>
  <r>
    <s v="SYX2A46"/>
    <x v="5"/>
    <x v="2"/>
    <n v="2025"/>
    <x v="1"/>
    <x v="7"/>
    <x v="3"/>
    <s v="JOSE LUIZ LOURENCO GUIMARAES"/>
    <s v="INSTALADOR E REPARADOR DE FO"/>
    <s v="R$ 1.928,81"/>
    <n v="1070"/>
    <n v="1420"/>
    <n v="695"/>
    <m/>
    <s v="16/07/2028"/>
    <x v="1"/>
    <n v="1928.81"/>
    <b v="0"/>
    <x v="6"/>
    <x v="5"/>
    <s v="ATIVO"/>
    <s v="11011"/>
    <n v="21112"/>
    <x v="2"/>
    <n v="3185"/>
    <n v="1057.5"/>
  </r>
  <r>
    <s v="RVK0I48"/>
    <x v="5"/>
    <x v="2"/>
    <n v="2025"/>
    <x v="1"/>
    <x v="7"/>
    <x v="3"/>
    <s v="KAIO RAMIRO DE ALMEIDA GOMES"/>
    <s v="INSTALADOR E REPARADOR DE FO"/>
    <s v="R$ 1.832,60"/>
    <n v="859.98"/>
    <n v="1268.6600000000001"/>
    <n v="489.14"/>
    <m/>
    <s v="20/06/2028"/>
    <x v="1"/>
    <n v="1832.6"/>
    <b v="0"/>
    <x v="5"/>
    <x v="5"/>
    <s v="ATIVO"/>
    <s v="11011"/>
    <n v="21114"/>
    <x v="2"/>
    <n v="2617.7800000000002"/>
    <n v="878.90000000000009"/>
  </r>
  <r>
    <s v="RVK0I36"/>
    <x v="5"/>
    <x v="2"/>
    <n v="2025"/>
    <x v="1"/>
    <x v="7"/>
    <x v="3"/>
    <s v="ANDREISSON GERMANO DOS SANTOS"/>
    <s v="INSTALADOR E REPARADOR DE FO"/>
    <s v="R$ 1.832,60"/>
    <n v="920"/>
    <n v="1140"/>
    <n v="560"/>
    <m/>
    <s v="18/06/2028"/>
    <x v="1"/>
    <n v="1832.6"/>
    <b v="0"/>
    <x v="5"/>
    <x v="5"/>
    <s v="ATIVO"/>
    <s v="11011"/>
    <n v="21112"/>
    <x v="2"/>
    <n v="2620"/>
    <n v="850"/>
  </r>
  <r>
    <s v="RVK0I20"/>
    <x v="5"/>
    <x v="2"/>
    <n v="2025"/>
    <x v="1"/>
    <x v="7"/>
    <x v="3"/>
    <s v="MARCELO HONORIO DA SILVA"/>
    <s v="INSTALADOR E REPARADOR DE FO"/>
    <s v="R$ 1.832,60"/>
    <n v="919.03"/>
    <n v="1189.53"/>
    <n v="580"/>
    <m/>
    <s v="18/06/2028"/>
    <x v="1"/>
    <n v="1832.6"/>
    <b v="0"/>
    <x v="5"/>
    <x v="5"/>
    <s v="ATIVO"/>
    <s v="11011"/>
    <n v="21111"/>
    <x v="2"/>
    <n v="2688.56"/>
    <n v="884.76499999999999"/>
  </r>
  <r>
    <s v="RVK0I47"/>
    <x v="5"/>
    <x v="2"/>
    <n v="2025"/>
    <x v="1"/>
    <x v="7"/>
    <x v="3"/>
    <s v="WIN TELECOM LTDA"/>
    <s v="PARCEIRO"/>
    <s v="R$ 1.832,60"/>
    <n v="1411.82"/>
    <n v="1742.76"/>
    <n v="906.53"/>
    <m/>
    <s v="20/06/2028"/>
    <x v="1"/>
    <n v="1832.6"/>
    <b v="0"/>
    <x v="5"/>
    <x v="5"/>
    <s v="ATIVO"/>
    <s v="11031"/>
    <n v="21112"/>
    <x v="2"/>
    <n v="4061.1099999999997"/>
    <n v="1324.645"/>
  </r>
  <r>
    <s v="RVK0I44"/>
    <x v="5"/>
    <x v="2"/>
    <n v="2025"/>
    <x v="1"/>
    <x v="7"/>
    <x v="3"/>
    <s v="JOAO LEOPOLDINO FERREIRA JUNIOR"/>
    <s v="INSTALADOR E REPARADOR DE FO"/>
    <s v="R$ 1.832,60"/>
    <n v="1520"/>
    <n v="2276.48"/>
    <n v="660"/>
    <m/>
    <s v="20/06/2028"/>
    <x v="1"/>
    <n v="1832.6"/>
    <b v="0"/>
    <x v="5"/>
    <x v="5"/>
    <s v="ATIVO"/>
    <s v="11011"/>
    <n v="21112"/>
    <x v="2"/>
    <n v="4456.4799999999996"/>
    <n v="1468.24"/>
  </r>
  <r>
    <s v="RVK0I37"/>
    <x v="5"/>
    <x v="2"/>
    <n v="2025"/>
    <x v="1"/>
    <x v="7"/>
    <x v="3"/>
    <s v="CAILY VINICIUS REIS GUEDES"/>
    <s v="INSTALADOR E REPARADOR DE FO"/>
    <s v="R$ 1.832,60"/>
    <n v="450.37"/>
    <n v="882"/>
    <n v="465"/>
    <m/>
    <s v="18/06/2028"/>
    <x v="1"/>
    <n v="1832.6"/>
    <b v="0"/>
    <x v="5"/>
    <x v="5"/>
    <s v="ATIVO"/>
    <s v="11011"/>
    <n v="21022"/>
    <x v="2"/>
    <n v="1797.37"/>
    <n v="673.5"/>
  </r>
  <r>
    <s v="RVK0I18"/>
    <x v="5"/>
    <x v="2"/>
    <n v="2025"/>
    <x v="1"/>
    <x v="4"/>
    <x v="3"/>
    <s v="BRUNO HENRIQUE DA SILVA"/>
    <s v="INSTALADOR E REPARADOR DE FO"/>
    <s v="R$ 1.730,00"/>
    <n v="1020"/>
    <n v="1190"/>
    <n v="540"/>
    <m/>
    <s v="07/06/2028"/>
    <x v="1"/>
    <n v="1832.6"/>
    <b v="0"/>
    <x v="5"/>
    <x v="5"/>
    <s v="ATIVO"/>
    <s v="11011"/>
    <n v="22020"/>
    <x v="2"/>
    <n v="2750"/>
    <n v="865"/>
  </r>
  <r>
    <s v="RVK0I45"/>
    <x v="5"/>
    <x v="2"/>
    <n v="2025"/>
    <x v="1"/>
    <x v="7"/>
    <x v="3"/>
    <s v="EMERSON RAFAEL SILVA DE LIMA"/>
    <s v="INSTALADOR E REPARADOR DE FO"/>
    <s v="R$ 1.832,60"/>
    <n v="1440"/>
    <n v="2244.9"/>
    <n v="1158.48"/>
    <m/>
    <s v="20/06/2028"/>
    <x v="1"/>
    <n v="1832.6"/>
    <b v="0"/>
    <x v="5"/>
    <x v="5"/>
    <s v="ATIVO"/>
    <s v="11011"/>
    <n v="21070"/>
    <x v="2"/>
    <n v="4843.38"/>
    <n v="1701.69"/>
  </r>
  <r>
    <s v="RVK0I53"/>
    <x v="5"/>
    <x v="2"/>
    <n v="2025"/>
    <x v="1"/>
    <x v="7"/>
    <x v="3"/>
    <s v="LUCAS WENDER SANTOS"/>
    <s v="INSTALADOR E REPARADOR DE FO"/>
    <s v="R$ 1.832,60"/>
    <n v="1222.24"/>
    <n v="1272"/>
    <n v="250"/>
    <m/>
    <s v="19/06/2028"/>
    <x v="1"/>
    <n v="1832.6"/>
    <b v="0"/>
    <x v="5"/>
    <x v="5"/>
    <s v="ATIVO"/>
    <s v="11011"/>
    <n v="21104"/>
    <x v="2"/>
    <n v="2744.24"/>
    <n v="761"/>
  </r>
  <r>
    <s v="RVK0I68"/>
    <x v="5"/>
    <x v="2"/>
    <n v="2025"/>
    <x v="1"/>
    <x v="7"/>
    <x v="3"/>
    <s v="KERLLON SAGRILO CLEMENTE"/>
    <s v="INSTALADOR E REPARADOR DE FO"/>
    <s v="R$ 1.832,60"/>
    <n v="1000"/>
    <n v="1220"/>
    <n v="750"/>
    <m/>
    <s v="19/06/2028"/>
    <x v="1"/>
    <n v="1832.6"/>
    <b v="0"/>
    <x v="5"/>
    <x v="5"/>
    <s v="ATIVO"/>
    <s v="11011"/>
    <n v="21111"/>
    <x v="2"/>
    <n v="2970"/>
    <n v="985"/>
  </r>
  <r>
    <s v="RVK0I16"/>
    <x v="5"/>
    <x v="2"/>
    <n v="2025"/>
    <x v="1"/>
    <x v="7"/>
    <x v="3"/>
    <s v="JEAN CARLOS VASCONCELOS"/>
    <s v="INSTALADOR E REPARADOR DE FO"/>
    <s v="R$ 1.832,60"/>
    <n v="712.84"/>
    <n v="1412"/>
    <n v="450"/>
    <m/>
    <s v="18/06/2028"/>
    <x v="1"/>
    <n v="1832.6"/>
    <b v="0"/>
    <x v="5"/>
    <x v="5"/>
    <s v="ATIVO"/>
    <s v="11011"/>
    <n v="21104"/>
    <x v="2"/>
    <n v="2574.84"/>
    <n v="931"/>
  </r>
  <r>
    <s v="RVK0I69"/>
    <x v="5"/>
    <x v="2"/>
    <n v="2025"/>
    <x v="1"/>
    <x v="7"/>
    <x v="3"/>
    <s v="UERMERSON RODRIGUES SILVA"/>
    <s v="INSTALADOR E REPARADOR DE FO"/>
    <s v="R$ 1.832,60"/>
    <n v="760.7"/>
    <n v="1108.3600000000001"/>
    <n v="406.66"/>
    <m/>
    <s v="20/06/2028"/>
    <x v="1"/>
    <n v="1832.6"/>
    <b v="0"/>
    <x v="5"/>
    <x v="5"/>
    <s v="ATIVO"/>
    <s v="11011"/>
    <n v="21114"/>
    <x v="2"/>
    <n v="2275.7200000000003"/>
    <n v="757.5100000000001"/>
  </r>
  <r>
    <s v="RVK0I43"/>
    <x v="5"/>
    <x v="2"/>
    <n v="2025"/>
    <x v="1"/>
    <x v="7"/>
    <x v="3"/>
    <s v="FROTAS DE VEÍCULOS RONDONOPOLIS"/>
    <s v="PARCEIRO"/>
    <s v="R$ 1.832,60"/>
    <n v="570"/>
    <n v="730"/>
    <n v="430"/>
    <m/>
    <s v="13/06/2028"/>
    <x v="1"/>
    <n v="1832.6"/>
    <b v="0"/>
    <x v="5"/>
    <x v="5"/>
    <s v="PATIO"/>
    <s v="99628"/>
    <n v="21104"/>
    <x v="3"/>
    <n v="1730"/>
    <n v="580"/>
  </r>
  <r>
    <s v="RVK0I14"/>
    <x v="5"/>
    <x v="2"/>
    <n v="2025"/>
    <x v="1"/>
    <x v="7"/>
    <x v="3"/>
    <s v="WIN TELECOM LTDA"/>
    <s v="PARCEIRO"/>
    <s v="R$ 1.832,60"/>
    <s v=""/>
    <s v=""/>
    <s v=""/>
    <m/>
    <s v="13/06/2028"/>
    <x v="1"/>
    <n v="1832.6"/>
    <b v="0"/>
    <x v="5"/>
    <x v="5"/>
    <s v="ATIVO"/>
    <s v="11031"/>
    <n v="21112"/>
    <x v="2"/>
    <n v="0"/>
    <s v="-"/>
  </r>
  <r>
    <s v="QBF3B25"/>
    <x v="0"/>
    <x v="0"/>
    <n v="2015"/>
    <x v="2"/>
    <x v="7"/>
    <x v="3"/>
    <s v="NERIONILSON JUNIOR ALVES DE OLIVEIRA"/>
    <s v="ALMOXARIFE I"/>
    <s v="R$ 1.600,00"/>
    <n v="1241.8999999999999"/>
    <n v="1764.9500000000003"/>
    <n v="1158.2199999999998"/>
    <m/>
    <s v="01/01/2030"/>
    <x v="1"/>
    <n v="1600"/>
    <b v="0"/>
    <x v="1"/>
    <x v="1"/>
    <s v="ATIVO"/>
    <s v="99568"/>
    <n v="21104"/>
    <x v="3"/>
    <n v="4165.07"/>
    <n v="1461.585"/>
  </r>
  <r>
    <s v="SYX5H27"/>
    <x v="5"/>
    <x v="2"/>
    <n v="2025"/>
    <x v="1"/>
    <x v="7"/>
    <x v="3"/>
    <s v="NOE DOS SANTOS BALIEIRO"/>
    <s v="INSTALADOR E REPARADOR DE FO"/>
    <s v="R$ 1.928,81"/>
    <n v="150"/>
    <n v="0"/>
    <n v="150"/>
    <m/>
    <s v="16/07/2028"/>
    <x v="1"/>
    <n v="1928.81"/>
    <b v="0"/>
    <x v="6"/>
    <x v="5"/>
    <s v="ATIVO"/>
    <s v="11011"/>
    <n v="21112"/>
    <x v="2"/>
    <n v="300"/>
    <n v="75"/>
  </r>
  <r>
    <s v="JZS6D43"/>
    <x v="74"/>
    <x v="2"/>
    <n v="2004"/>
    <x v="2"/>
    <x v="7"/>
    <x v="3"/>
    <s v="EVERTON OLIVEIRA DOS SANTOS"/>
    <s v="SUPERVISOR DE ALMOXARIFADO I"/>
    <s v="R$ 1.200,77"/>
    <n v="200"/>
    <n v="0"/>
    <n v="0"/>
    <m/>
    <s v="01/01/2030"/>
    <x v="1"/>
    <n v="1200.77"/>
    <b v="0"/>
    <x v="1"/>
    <x v="1"/>
    <s v="ATIVO"/>
    <s v="99568"/>
    <n v="21104"/>
    <x v="3"/>
    <n v="200"/>
    <n v="0"/>
  </r>
  <r>
    <s v="RVK0I56"/>
    <x v="5"/>
    <x v="2"/>
    <n v="2025"/>
    <x v="1"/>
    <x v="7"/>
    <x v="3"/>
    <s v="FROTAS DE VEÍCULOS RONDONOPOLIS"/>
    <s v="PARCEIRO"/>
    <s v="R$ 1.832,60"/>
    <n v="0"/>
    <n v="150"/>
    <n v="730"/>
    <m/>
    <s v="19/06/2028"/>
    <x v="1"/>
    <n v="1832.6"/>
    <b v="0"/>
    <x v="5"/>
    <x v="5"/>
    <s v="MANUTENÇÃO"/>
    <s v="99628"/>
    <n v="21104"/>
    <x v="3"/>
    <n v="880"/>
    <n v="440"/>
  </r>
  <r>
    <s v="RVK0I61"/>
    <x v="5"/>
    <x v="2"/>
    <n v="2025"/>
    <x v="1"/>
    <x v="7"/>
    <x v="3"/>
    <s v="RAILAN DA LUZ DA SILVA"/>
    <s v="INSTALADOR E REPARADOR DE FO"/>
    <s v="R$ 1.837,37"/>
    <n v="1322.77"/>
    <n v="2272.44"/>
    <n v="1280"/>
    <m/>
    <s v="24/06/2028"/>
    <x v="1"/>
    <n v="1837.37"/>
    <b v="0"/>
    <x v="5"/>
    <x v="5"/>
    <s v="ATIVO"/>
    <s v="11011"/>
    <n v="21057"/>
    <x v="2"/>
    <n v="4875.21"/>
    <n v="1776.22"/>
  </r>
  <r>
    <s v="RVK0I67"/>
    <x v="5"/>
    <x v="2"/>
    <n v="2025"/>
    <x v="1"/>
    <x v="4"/>
    <x v="3"/>
    <s v="WALDINEI HELIO IFRAN"/>
    <s v="INSTALADOR E REPARADOR DE FO"/>
    <s v="R$ 1.730,00"/>
    <n v="1059.5700000000002"/>
    <n v="1143.6100000000001"/>
    <n v="599.36"/>
    <m/>
    <s v="26/06/2028"/>
    <x v="1"/>
    <n v="1837.37"/>
    <b v="0"/>
    <x v="5"/>
    <x v="5"/>
    <s v="ATIVO"/>
    <s v="11011"/>
    <n v="22076"/>
    <x v="2"/>
    <n v="2802.5400000000004"/>
    <n v="871.48500000000013"/>
  </r>
  <r>
    <s v="RVK0I50"/>
    <x v="5"/>
    <x v="2"/>
    <n v="2025"/>
    <x v="1"/>
    <x v="4"/>
    <x v="3"/>
    <s v="FABIO RENATO DE OLIVEIRA"/>
    <s v="INSTALADOR E REPARADOR DE FO"/>
    <s v="R$ 1.730,00"/>
    <n v="903.18999999999994"/>
    <n v="1080"/>
    <n v="510"/>
    <m/>
    <s v="13/06/2028"/>
    <x v="1"/>
    <n v="1832.6"/>
    <b v="0"/>
    <x v="5"/>
    <x v="5"/>
    <s v="ATIVO"/>
    <s v="11011"/>
    <n v="22020"/>
    <x v="2"/>
    <n v="2493.19"/>
    <n v="795"/>
  </r>
  <r>
    <s v="RVK0I40"/>
    <x v="5"/>
    <x v="2"/>
    <n v="2025"/>
    <x v="1"/>
    <x v="4"/>
    <x v="3"/>
    <s v="JHONATTAN CLEYTON PEREIRA DA SILVA"/>
    <s v="SUPERVISOR DE MANUTENCAO I"/>
    <s v="R$ 1.730,00"/>
    <n v="1187.3599999999999"/>
    <n v="1030"/>
    <n v="360"/>
    <m/>
    <s v="13/06/2028"/>
    <x v="1"/>
    <n v="1832.6"/>
    <b v="0"/>
    <x v="5"/>
    <x v="5"/>
    <s v="ATIVO"/>
    <s v="11021"/>
    <n v="22020"/>
    <x v="2"/>
    <n v="2577.3599999999997"/>
    <n v="695"/>
  </r>
  <r>
    <s v="OOK2B82"/>
    <x v="70"/>
    <x v="2"/>
    <n v="2016"/>
    <x v="2"/>
    <x v="4"/>
    <x v="3"/>
    <s v="ROGERIO DE SOUZA PEREIRA"/>
    <s v="TECNICO DE FIBRA OPTICA IV"/>
    <s v="R$ 1.200,77"/>
    <n v="404.9"/>
    <n v="449.65999999999997"/>
    <n v="430.98"/>
    <m/>
    <s v="01/01/2030"/>
    <x v="1"/>
    <n v="1200.77"/>
    <b v="0"/>
    <x v="1"/>
    <x v="1"/>
    <s v="ATIVO"/>
    <s v="11021"/>
    <n v="22032"/>
    <x v="2"/>
    <n v="1285.54"/>
    <n v="440.32"/>
  </r>
  <r>
    <s v="OOR0517"/>
    <x v="75"/>
    <x v="2"/>
    <n v="2015"/>
    <x v="2"/>
    <x v="4"/>
    <x v="3"/>
    <s v="WASHINGTON LUIS ALVES"/>
    <s v="SUPERVISOR DE MANUTENCAO III"/>
    <s v="R$ 1.200,77"/>
    <n v="662"/>
    <n v="1205.5899999999999"/>
    <n v="405"/>
    <m/>
    <s v="01/01/2030"/>
    <x v="1"/>
    <n v="1200.77"/>
    <b v="0"/>
    <x v="1"/>
    <x v="1"/>
    <s v="ATIVO"/>
    <s v="11025"/>
    <n v="22020"/>
    <x v="2"/>
    <n v="2272.59"/>
    <n v="805.29499999999996"/>
  </r>
  <r>
    <s v="SYX5H17"/>
    <x v="5"/>
    <x v="2"/>
    <n v="2025"/>
    <x v="1"/>
    <x v="2"/>
    <x v="1"/>
    <s v="HUGO ALEXSANDER WIRGUES FREIRE"/>
    <s v="TECNICO MULTSKILL METALICO/FI"/>
    <s v="R$ 1.823,00"/>
    <n v="1085"/>
    <n v="1383.95"/>
    <n v="475"/>
    <m/>
    <s v="12/07/2028"/>
    <x v="1"/>
    <n v="1928.81"/>
    <b v="0"/>
    <x v="6"/>
    <x v="5"/>
    <s v="ATIVO"/>
    <s v="14011"/>
    <n v="35001"/>
    <x v="6"/>
    <n v="2943.95"/>
    <n v="929.47500000000002"/>
  </r>
  <r>
    <s v="SYX5H18"/>
    <x v="5"/>
    <x v="2"/>
    <n v="2025"/>
    <x v="1"/>
    <x v="4"/>
    <x v="3"/>
    <s v="ROBSON FERNANDO CACCIA"/>
    <s v="INSTALADOR E REPARADOR DE FO"/>
    <s v="R$ 1.823,00"/>
    <n v="611.77"/>
    <n v="864.42"/>
    <n v="514.07999999999993"/>
    <m/>
    <s v="12/07/2028"/>
    <x v="1"/>
    <n v="1928.81"/>
    <b v="0"/>
    <x v="6"/>
    <x v="5"/>
    <s v="ATIVO"/>
    <s v="11011"/>
    <n v="22076"/>
    <x v="2"/>
    <n v="1990.27"/>
    <n v="689.25"/>
  </r>
  <r>
    <s v="SYX5H35"/>
    <x v="5"/>
    <x v="2"/>
    <n v="2025"/>
    <x v="1"/>
    <x v="7"/>
    <x v="3"/>
    <s v="THIAGO PEREIRA DOS SANTOS"/>
    <s v="INSTALADOR E REPARADOR DE FO"/>
    <s v="R$ 1.823,00"/>
    <n v="920"/>
    <n v="1425.24"/>
    <n v="621"/>
    <m/>
    <s v="17/07/2028"/>
    <x v="1"/>
    <n v="1928.81"/>
    <b v="0"/>
    <x v="6"/>
    <x v="5"/>
    <s v="ATIVO"/>
    <s v="11011"/>
    <n v="21035"/>
    <x v="2"/>
    <n v="2966.24"/>
    <n v="1023.12"/>
  </r>
  <r>
    <s v="SYZ7H29"/>
    <x v="4"/>
    <x v="0"/>
    <n v="2025"/>
    <x v="1"/>
    <x v="4"/>
    <x v="3"/>
    <s v="VILMO RAMOS DOS SANTOS JUNIOR"/>
    <s v="ESPECIALISTA OPERACIONAL DE PI II"/>
    <s v="R$ 2.400,00"/>
    <n v="1035.93"/>
    <n v="3153.5699999999997"/>
    <n v="2253.4999999999995"/>
    <m/>
    <s v="09/09/2028"/>
    <x v="1"/>
    <n v="2561.7199999999998"/>
    <b v="0"/>
    <x v="2"/>
    <x v="5"/>
    <s v="ATIVO"/>
    <s v="12081"/>
    <n v="22020"/>
    <x v="1"/>
    <n v="6443"/>
    <n v="2703.5349999999999"/>
  </r>
  <r>
    <s v="SYZ7H31"/>
    <x v="4"/>
    <x v="0"/>
    <n v="2025"/>
    <x v="1"/>
    <x v="4"/>
    <x v="3"/>
    <s v="EDILSON RODRIGUES LIMA"/>
    <s v="TECNICO DE FIBRA OPTICA I"/>
    <s v="R$ 2.400,00"/>
    <n v="1015"/>
    <n v="1578.98"/>
    <n v="540"/>
    <m/>
    <s v="04/07/2028"/>
    <x v="1"/>
    <n v="2548.9499999999998"/>
    <b v="0"/>
    <x v="6"/>
    <x v="5"/>
    <s v="ATIVO"/>
    <s v="11021"/>
    <n v="22020"/>
    <x v="2"/>
    <n v="3133.98"/>
    <n v="1059.49"/>
  </r>
  <r>
    <s v="SYZ7H83"/>
    <x v="4"/>
    <x v="0"/>
    <n v="2025"/>
    <x v="1"/>
    <x v="4"/>
    <x v="3"/>
    <s v="JOAO ANDRADE DA ROSA"/>
    <s v="TECNICO DE FIBRA OPTICA I"/>
    <s v="R$ 2.400,00"/>
    <n v="660.93999999999994"/>
    <n v="896.25"/>
    <n v="508.03"/>
    <m/>
    <s v="04/07/2028"/>
    <x v="1"/>
    <n v="2548.9499999999998"/>
    <b v="0"/>
    <x v="6"/>
    <x v="5"/>
    <s v="ATIVO"/>
    <s v="11021"/>
    <n v="22032"/>
    <x v="2"/>
    <n v="2065.2200000000003"/>
    <n v="702.14"/>
  </r>
  <r>
    <s v="SYZ7H30"/>
    <x v="4"/>
    <x v="0"/>
    <n v="2025"/>
    <x v="1"/>
    <x v="4"/>
    <x v="3"/>
    <s v="CICERO ANTONIO ARAUJO DOS SANTOS"/>
    <s v="PARCEIRO"/>
    <s v="R$ 2.400,00"/>
    <s v=""/>
    <s v=""/>
    <s v=""/>
    <m/>
    <s v="03/07/2028"/>
    <x v="1"/>
    <n v="2548.9499999999998"/>
    <b v="0"/>
    <x v="6"/>
    <x v="5"/>
    <s v="ATIVO"/>
    <s v="11031"/>
    <n v="20001"/>
    <x v="2"/>
    <n v="0"/>
    <s v="-"/>
  </r>
  <r>
    <s v="SYZ7H82"/>
    <x v="4"/>
    <x v="0"/>
    <n v="2025"/>
    <x v="1"/>
    <x v="4"/>
    <x v="3"/>
    <s v="JOAO CARLOS VALADAO BARBOSA"/>
    <s v="ASSISTENTE TEC. DE MANUTENCAO DE FO III"/>
    <s v="R$ 2.400,00"/>
    <n v="1024"/>
    <n v="3037.5099999999998"/>
    <n v="1422.72"/>
    <m/>
    <s v="05/07/2028"/>
    <x v="1"/>
    <n v="2548.9499999999998"/>
    <b v="0"/>
    <x v="6"/>
    <x v="5"/>
    <s v="ATIVO"/>
    <s v="12071"/>
    <n v="22020"/>
    <x v="1"/>
    <n v="5484.23"/>
    <n v="2230.1149999999998"/>
  </r>
  <r>
    <s v="RVK0I28"/>
    <x v="5"/>
    <x v="2"/>
    <n v="2025"/>
    <x v="1"/>
    <x v="4"/>
    <x v="3"/>
    <s v="EDER CRISTIANO RODRIGUES FLORES"/>
    <s v="INSTALADOR E REPARADOR DE FO"/>
    <s v="R$ 1.730,00"/>
    <n v="380"/>
    <n v="798.05"/>
    <n v="530"/>
    <m/>
    <s v="13/06/2028"/>
    <x v="1"/>
    <n v="1832.6"/>
    <b v="0"/>
    <x v="5"/>
    <x v="5"/>
    <s v="ATIVO"/>
    <s v="11011"/>
    <n v="22020"/>
    <x v="2"/>
    <n v="1708.05"/>
    <n v="664.02499999999998"/>
  </r>
  <r>
    <s v="RVK0I15"/>
    <x v="5"/>
    <x v="2"/>
    <n v="2025"/>
    <x v="1"/>
    <x v="4"/>
    <x v="3"/>
    <s v="WAGNER VERA DOS SANTOS"/>
    <s v="INSTALADOR E REPARADOR DE FO"/>
    <s v="R$ 1.730,00"/>
    <n v="450"/>
    <n v="600"/>
    <n v="450"/>
    <m/>
    <s v="14/06/2028"/>
    <x v="1"/>
    <n v="1832.6"/>
    <b v="0"/>
    <x v="5"/>
    <x v="5"/>
    <s v="ATIVO"/>
    <s v="11011"/>
    <n v="22032"/>
    <x v="2"/>
    <n v="1500"/>
    <n v="525"/>
  </r>
  <r>
    <s v="PVR9E36"/>
    <x v="5"/>
    <x v="2"/>
    <n v="2025"/>
    <x v="0"/>
    <x v="4"/>
    <x v="3"/>
    <s v="FROTAS DE VEÍCULOS CAMPO GRANDE"/>
    <s v="PARCEIRO"/>
    <s v="R$ 1.820,47"/>
    <n v="969.01"/>
    <n v="1031.94"/>
    <n v="380"/>
    <m/>
    <s v="02/07/2027"/>
    <x v="1"/>
    <n v="1730"/>
    <b v="0"/>
    <x v="6"/>
    <x v="2"/>
    <s v="PATIO"/>
    <s v="99628"/>
    <n v="22020"/>
    <x v="3"/>
    <n v="2380.9499999999998"/>
    <n v="705.97"/>
  </r>
  <r>
    <s v="RVK0I72"/>
    <x v="5"/>
    <x v="2"/>
    <n v="2025"/>
    <x v="1"/>
    <x v="4"/>
    <x v="3"/>
    <s v="NAUBERT RODRIGUES TEIXEIRA"/>
    <s v="INSTALADOR E REPARADOR DE FO"/>
    <s v="R$ 1.730,00"/>
    <n v="1248.78"/>
    <n v="1999.08"/>
    <n v="593.35"/>
    <m/>
    <s v="12/06/2028"/>
    <x v="1"/>
    <n v="1832.6"/>
    <b v="0"/>
    <x v="5"/>
    <x v="5"/>
    <s v="ATIVO"/>
    <s v="11011"/>
    <n v="22020"/>
    <x v="2"/>
    <n v="3841.2099999999996"/>
    <n v="1296.2149999999999"/>
  </r>
  <r>
    <s v="RVK0I19"/>
    <x v="5"/>
    <x v="2"/>
    <n v="2025"/>
    <x v="1"/>
    <x v="4"/>
    <x v="3"/>
    <s v="LUIS ARTUR OLIVEIRA DUARTE"/>
    <s v="INSTALADOR E REPARADOR DE FO"/>
    <s v="R$ 1.730,00"/>
    <n v="150"/>
    <n v="717.55"/>
    <n v="300"/>
    <m/>
    <s v="13/06/2028"/>
    <x v="1"/>
    <n v="1832.6"/>
    <b v="0"/>
    <x v="5"/>
    <x v="5"/>
    <s v="ATIVO"/>
    <s v="11011"/>
    <n v="22020"/>
    <x v="2"/>
    <n v="1167.55"/>
    <n v="508.77499999999998"/>
  </r>
  <r>
    <s v="SYV3H53"/>
    <x v="4"/>
    <x v="0"/>
    <n v="2025"/>
    <x v="1"/>
    <x v="4"/>
    <x v="3"/>
    <s v="ALEX MENDONCA DA SILVA"/>
    <s v="TECNICO DE FIBRA OPTICA III"/>
    <s v="R$ 2.400,00"/>
    <n v="900"/>
    <n v="1598.8799999999999"/>
    <n v="630"/>
    <m/>
    <s v="04/07/2028"/>
    <x v="1"/>
    <n v="2548.9499999999998"/>
    <b v="0"/>
    <x v="6"/>
    <x v="5"/>
    <s v="ATIVO"/>
    <s v="11021"/>
    <n v="22020"/>
    <x v="2"/>
    <n v="3128.88"/>
    <n v="1114.44"/>
  </r>
  <r>
    <s v="PVR9E39"/>
    <x v="5"/>
    <x v="2"/>
    <n v="2025"/>
    <x v="0"/>
    <x v="4"/>
    <x v="3"/>
    <s v="SALATIEL BURTON DE CAMPOS"/>
    <s v="INSTALADOR E REPARADOR DE FO"/>
    <s v="R$ 1.822,55"/>
    <n v="1320"/>
    <n v="1648.56"/>
    <n v="660"/>
    <m/>
    <s v="22/06/2027"/>
    <x v="1"/>
    <n v="1730"/>
    <b v="0"/>
    <x v="5"/>
    <x v="2"/>
    <s v="ATIVO"/>
    <s v="11011"/>
    <n v="22020"/>
    <x v="2"/>
    <n v="3628.56"/>
    <n v="1154.28"/>
  </r>
  <r>
    <s v="OON6B43"/>
    <x v="53"/>
    <x v="2"/>
    <n v="2015"/>
    <x v="2"/>
    <x v="4"/>
    <x v="3"/>
    <s v="JOAO PAULO FONSECA DOS SANTOS"/>
    <s v="ALMOXARIFE I"/>
    <s v="R$ 600,00"/>
    <n v="779.77"/>
    <n v="750"/>
    <n v="549.94000000000005"/>
    <m/>
    <s v="01/01/2030"/>
    <x v="1"/>
    <n v="600"/>
    <b v="0"/>
    <x v="1"/>
    <x v="1"/>
    <s v="ATIVO"/>
    <s v="99568"/>
    <n v="21104"/>
    <x v="3"/>
    <n v="2079.71"/>
    <n v="649.97"/>
  </r>
  <r>
    <s v="RVK0I41"/>
    <x v="5"/>
    <x v="2"/>
    <n v="2025"/>
    <x v="1"/>
    <x v="4"/>
    <x v="3"/>
    <s v="GERSON LUCIANO ROLDAO DE QUEIROZ"/>
    <s v="INSTALADOR E REPARADOR DE FO"/>
    <s v="R$ 1.730,00"/>
    <n v="0"/>
    <n v="1220"/>
    <n v="430"/>
    <m/>
    <s v="12/06/2028"/>
    <x v="1"/>
    <n v="1832.6"/>
    <b v="0"/>
    <x v="5"/>
    <x v="5"/>
    <s v="ATIVO"/>
    <s v="11011"/>
    <n v="22020"/>
    <x v="2"/>
    <n v="1650"/>
    <n v="825"/>
  </r>
  <r>
    <s v="PVR9E27"/>
    <x v="5"/>
    <x v="2"/>
    <n v="2025"/>
    <x v="0"/>
    <x v="4"/>
    <x v="3"/>
    <s v="LUCIANO JORGE DO CARMO"/>
    <s v="INSTALADOR E REPARADOR DE FO"/>
    <s v="R$ 1.822,55"/>
    <n v="150"/>
    <n v="680"/>
    <n v="334.07"/>
    <m/>
    <s v="22/06/2027"/>
    <x v="1"/>
    <n v="1730"/>
    <b v="0"/>
    <x v="5"/>
    <x v="2"/>
    <s v="ATIVO"/>
    <s v="11011"/>
    <n v="22020"/>
    <x v="2"/>
    <n v="1164.07"/>
    <n v="507.03499999999997"/>
  </r>
  <r>
    <s v="PVR9E31"/>
    <x v="5"/>
    <x v="2"/>
    <n v="2025"/>
    <x v="0"/>
    <x v="4"/>
    <x v="3"/>
    <s v="JULIO CESAR DE AVILA CHAVES"/>
    <s v="INSTALADOR E REPARADOR DE FO"/>
    <s v="R$ 1.822,55"/>
    <n v="460"/>
    <n v="1749.0700000000002"/>
    <n v="620"/>
    <m/>
    <s v="22/06/2027"/>
    <x v="1"/>
    <n v="1730"/>
    <b v="0"/>
    <x v="5"/>
    <x v="2"/>
    <s v="ATIVO"/>
    <s v="11011"/>
    <n v="22020"/>
    <x v="2"/>
    <n v="2829.07"/>
    <n v="1184.5350000000001"/>
  </r>
  <r>
    <s v="RVK0I52"/>
    <x v="5"/>
    <x v="2"/>
    <n v="2025"/>
    <x v="1"/>
    <x v="4"/>
    <x v="3"/>
    <s v="ADIMAR DE OLIVEIRA PINTO"/>
    <s v="INSTALADOR E REPARADOR DE FO"/>
    <s v="R$ 1.730,00"/>
    <n v="0"/>
    <n v="756.57"/>
    <n v="378.06"/>
    <m/>
    <s v="13/06/2028"/>
    <x v="1"/>
    <n v="1832.6"/>
    <b v="0"/>
    <x v="5"/>
    <x v="5"/>
    <s v="ATIVO"/>
    <s v="11011"/>
    <n v="22032"/>
    <x v="2"/>
    <n v="1134.6300000000001"/>
    <n v="567.31500000000005"/>
  </r>
  <r>
    <s v="RVK0I62"/>
    <x v="5"/>
    <x v="2"/>
    <n v="2025"/>
    <x v="1"/>
    <x v="4"/>
    <x v="3"/>
    <s v="OTAVIO GUILHERME FONSECA DE OLIVEIRA"/>
    <s v="INSTALADOR E REPARADOR DE FO"/>
    <s v="R$ 1.730,00"/>
    <n v="1019.88"/>
    <n v="1379.72"/>
    <n v="520"/>
    <m/>
    <s v="12/06/2028"/>
    <x v="1"/>
    <n v="1832.6"/>
    <b v="0"/>
    <x v="5"/>
    <x v="5"/>
    <s v="ATIVO"/>
    <s v="19011"/>
    <n v="22020"/>
    <x v="7"/>
    <n v="2919.6"/>
    <n v="949.86"/>
  </r>
  <r>
    <s v="FQN7B46"/>
    <x v="29"/>
    <x v="2"/>
    <n v="2023"/>
    <x v="2"/>
    <x v="4"/>
    <x v="3"/>
    <s v="CRISTIANO APARECIDO TEIXEIRA"/>
    <s v="TECNICO DE FIBRA OPTICA I"/>
    <s v="R$ 1.390,98"/>
    <n v="1053"/>
    <n v="1250"/>
    <n v="405"/>
    <m/>
    <s v="01/01/2030"/>
    <x v="1"/>
    <n v="1390.98"/>
    <b v="0"/>
    <x v="1"/>
    <x v="1"/>
    <s v="ATIVO"/>
    <s v="11021"/>
    <n v="22020"/>
    <x v="2"/>
    <n v="2708"/>
    <n v="827.5"/>
  </r>
  <r>
    <s v="RVK0I22"/>
    <x v="5"/>
    <x v="2"/>
    <n v="2025"/>
    <x v="1"/>
    <x v="7"/>
    <x v="3"/>
    <s v="VINICIUS SANTOS AGUILAR"/>
    <s v="INSTALADOR E REPARADOR DE FO"/>
    <s v="R$ 1.730,00"/>
    <n v="1357.27"/>
    <n v="1782.62"/>
    <n v="1079.92"/>
    <m/>
    <s v="17/06/2028"/>
    <x v="1"/>
    <n v="1832.6"/>
    <b v="0"/>
    <x v="5"/>
    <x v="5"/>
    <s v="ATIVO"/>
    <s v="11011"/>
    <n v="21104"/>
    <x v="2"/>
    <n v="4219.8099999999995"/>
    <n v="1431.27"/>
  </r>
  <r>
    <s v="RVK0I26"/>
    <x v="5"/>
    <x v="2"/>
    <n v="2025"/>
    <x v="1"/>
    <x v="7"/>
    <x v="3"/>
    <s v="DIEGO NASCIMENTO SENA DE SOUZA"/>
    <s v="INSTALADOR E REPARADOR DE FO"/>
    <s v="R$ 1.832,60"/>
    <n v="150"/>
    <n v="713.44"/>
    <n v="629.02"/>
    <m/>
    <s v="14/06/2028"/>
    <x v="1"/>
    <n v="1832.6"/>
    <b v="0"/>
    <x v="5"/>
    <x v="5"/>
    <s v="ATIVO"/>
    <s v="11011"/>
    <n v="21111"/>
    <x v="2"/>
    <n v="1492.46"/>
    <n v="671.23"/>
  </r>
  <r>
    <s v="PVR9E26"/>
    <x v="5"/>
    <x v="2"/>
    <n v="2025"/>
    <x v="0"/>
    <x v="7"/>
    <x v="3"/>
    <s v="WILSON ANTONIO BARROS MARQUES"/>
    <s v="INSTALADOR E REPARADOR DE FO"/>
    <s v="R$ 1.822,55"/>
    <n v="979.03"/>
    <n v="1060"/>
    <n v="510"/>
    <m/>
    <s v="22/06/2027"/>
    <x v="1"/>
    <n v="1730"/>
    <b v="0"/>
    <x v="5"/>
    <x v="2"/>
    <s v="ATIVO"/>
    <s v="11011"/>
    <n v="21112"/>
    <x v="2"/>
    <n v="2549.0299999999997"/>
    <n v="785"/>
  </r>
  <r>
    <s v="PVR9E37"/>
    <x v="5"/>
    <x v="2"/>
    <n v="2025"/>
    <x v="0"/>
    <x v="4"/>
    <x v="3"/>
    <s v="DOUGLAS APARECIDO LIMA"/>
    <s v="INSTALADOR E REPARADOR DE FO"/>
    <s v="R$ 1.822,55"/>
    <n v="1128.53"/>
    <n v="996.48"/>
    <n v="517.01"/>
    <m/>
    <s v="22/06/2027"/>
    <x v="1"/>
    <n v="1730"/>
    <b v="0"/>
    <x v="5"/>
    <x v="2"/>
    <s v="ATIVO"/>
    <s v="11011"/>
    <n v="22032"/>
    <x v="2"/>
    <n v="2642.0200000000004"/>
    <n v="756.745"/>
  </r>
  <r>
    <s v="PVR9E24"/>
    <x v="5"/>
    <x v="2"/>
    <n v="2025"/>
    <x v="0"/>
    <x v="4"/>
    <x v="3"/>
    <s v="CESAR DOURADO DE ASSIS"/>
    <s v="SUPERVISOR DE REDE"/>
    <s v="R$ 1.822,55"/>
    <n v="1820.04"/>
    <n v="834.01"/>
    <n v="1012.18"/>
    <m/>
    <s v="22/06/2027"/>
    <x v="1"/>
    <n v="1730"/>
    <b v="0"/>
    <x v="5"/>
    <x v="2"/>
    <s v="ATIVO"/>
    <s v="11035"/>
    <n v="22020"/>
    <x v="2"/>
    <n v="3666.23"/>
    <n v="923.09500000000003"/>
  </r>
  <r>
    <s v="PVR9E22"/>
    <x v="5"/>
    <x v="2"/>
    <n v="2025"/>
    <x v="0"/>
    <x v="4"/>
    <x v="3"/>
    <s v="FROTAS DE VEÍCULOS CAMPO GRANDE"/>
    <s v="PARCEIRO"/>
    <s v="R$ 1.822,55"/>
    <n v="1446.0500000000002"/>
    <n v="2251.1999999999998"/>
    <n v="150"/>
    <m/>
    <s v="22/06/2027"/>
    <x v="1"/>
    <n v="1730"/>
    <b v="0"/>
    <x v="5"/>
    <x v="2"/>
    <s v="PATIO"/>
    <s v="99628"/>
    <n v="22020"/>
    <x v="3"/>
    <n v="3847.25"/>
    <n v="1200.5999999999999"/>
  </r>
  <r>
    <s v="PVR9E33"/>
    <x v="5"/>
    <x v="2"/>
    <n v="2025"/>
    <x v="0"/>
    <x v="3"/>
    <x v="2"/>
    <s v="CASA CLIENTE VIVO PALMAS"/>
    <s v="PARCEIRO"/>
    <s v="R$ 1.820,47"/>
    <n v="0"/>
    <n v="201.37"/>
    <n v="1224.8800000000001"/>
    <m/>
    <s v="02/07/2027"/>
    <x v="1"/>
    <n v="1730"/>
    <b v="0"/>
    <x v="6"/>
    <x v="2"/>
    <s v="MANUTENÇÃO"/>
    <s v="11011"/>
    <n v="37133"/>
    <x v="2"/>
    <n v="1426.25"/>
    <n v="713.125"/>
  </r>
  <r>
    <s v="PVR9E35"/>
    <x v="5"/>
    <x v="2"/>
    <n v="2025"/>
    <x v="0"/>
    <x v="4"/>
    <x v="3"/>
    <s v="CRISTIANO FARINHA CORREA"/>
    <s v="INSTALADOR E REPARADOR DE FO"/>
    <s v="R$ 1.820,47"/>
    <n v="730"/>
    <n v="1070"/>
    <n v="540"/>
    <m/>
    <s v="02/07/2027"/>
    <x v="1"/>
    <n v="1730"/>
    <b v="0"/>
    <x v="6"/>
    <x v="2"/>
    <s v="ATIVO"/>
    <s v="11011"/>
    <n v="22020"/>
    <x v="2"/>
    <n v="2340"/>
    <n v="805"/>
  </r>
  <r>
    <s v="RVK0I27"/>
    <x v="5"/>
    <x v="2"/>
    <n v="2025"/>
    <x v="1"/>
    <x v="4"/>
    <x v="3"/>
    <s v="FROTAS DE VEÍCULOS CAMPO GRANDE"/>
    <s v="PARCEIRO"/>
    <s v="R$ 1.730,00"/>
    <n v="1150"/>
    <n v="2469.1999999999998"/>
    <n v="1362.8300000000002"/>
    <m/>
    <s v="12/06/2028"/>
    <x v="1"/>
    <n v="1832.6"/>
    <b v="0"/>
    <x v="5"/>
    <x v="5"/>
    <s v="PATIO"/>
    <s v="99628"/>
    <n v="22020"/>
    <x v="3"/>
    <n v="4982.03"/>
    <n v="1916.0149999999999"/>
  </r>
  <r>
    <s v="SYZ2H36"/>
    <x v="5"/>
    <x v="2"/>
    <n v="2025"/>
    <x v="0"/>
    <x v="9"/>
    <x v="1"/>
    <s v="LUCAS ARAUJO MILANI"/>
    <s v="TECNICO DE FIBRA OPTICA I"/>
    <s v="R$ 1.818,74"/>
    <n v="1050"/>
    <n v="1183.31"/>
    <n v="750"/>
    <m/>
    <s v="10/08/2027"/>
    <x v="1"/>
    <n v="1730"/>
    <b v="0"/>
    <x v="3"/>
    <x v="2"/>
    <s v="ATIVO"/>
    <s v="11011"/>
    <n v="23847"/>
    <x v="2"/>
    <n v="2983.31"/>
    <n v="966.65499999999997"/>
  </r>
  <r>
    <s v="SYZ2H38"/>
    <x v="5"/>
    <x v="2"/>
    <n v="2025"/>
    <x v="0"/>
    <x v="9"/>
    <x v="1"/>
    <s v="CARLOS HENRIQUE ALVES BELIZARIO"/>
    <s v="TECNICO DE FIBRA OPTICA I"/>
    <s v="R$ 1.818,74"/>
    <n v="967.81"/>
    <n v="1019.97"/>
    <n v="549.95000000000005"/>
    <m/>
    <s v="13/08/2027"/>
    <x v="1"/>
    <n v="1730"/>
    <b v="0"/>
    <x v="3"/>
    <x v="2"/>
    <s v="ATIVO"/>
    <s v="11011"/>
    <n v="23384"/>
    <x v="2"/>
    <n v="2537.73"/>
    <n v="784.96"/>
  </r>
  <r>
    <s v="PWR7576"/>
    <x v="70"/>
    <x v="2"/>
    <n v="2016"/>
    <x v="2"/>
    <x v="9"/>
    <x v="1"/>
    <s v="LEONARDO VIEIRA DE SOUZA"/>
    <s v="TECNICO DE FIBRA OPTICA I"/>
    <s v="R$ 850,00"/>
    <n v="1062.33"/>
    <n v="0"/>
    <n v="670.84"/>
    <m/>
    <s v="01/01/2030"/>
    <x v="1"/>
    <n v="850"/>
    <b v="0"/>
    <x v="1"/>
    <x v="1"/>
    <s v="ATIVO"/>
    <s v="11011"/>
    <n v="23850"/>
    <x v="2"/>
    <n v="1733.17"/>
    <n v="335.42"/>
  </r>
  <r>
    <s v="SHW1G29"/>
    <x v="5"/>
    <x v="2"/>
    <n v="2023"/>
    <x v="1"/>
    <x v="10"/>
    <x v="3"/>
    <s v="WANDERSON ARAUJO DE LIMA"/>
    <s v="ASSISTENTE TEC. DE MANUTENCAO DE FO I"/>
    <s v="R$ 1.904,54"/>
    <n v="0"/>
    <n v="749.96"/>
    <n v="1090.04"/>
    <m/>
    <s v="24/05/2026"/>
    <x v="2"/>
    <n v="1904.54"/>
    <b v="0"/>
    <x v="4"/>
    <x v="3"/>
    <s v="ATIVO"/>
    <s v="11021"/>
    <n v="17001"/>
    <x v="2"/>
    <n v="1840"/>
    <n v="920"/>
  </r>
  <r>
    <s v="SYX8D58"/>
    <x v="5"/>
    <x v="2"/>
    <n v="2025"/>
    <x v="1"/>
    <x v="9"/>
    <x v="1"/>
    <s v="ELISSON GOMES ROSA"/>
    <s v="TECNICO DE FIBRA OPTICA I"/>
    <s v="R$ 1.823,00"/>
    <n v="1780.52"/>
    <n v="1613.96"/>
    <n v="540"/>
    <m/>
    <s v="11/07/2028"/>
    <x v="1"/>
    <n v="1928.81"/>
    <b v="0"/>
    <x v="6"/>
    <x v="5"/>
    <s v="ATIVO"/>
    <s v="11011"/>
    <n v="23845"/>
    <x v="2"/>
    <n v="3934.48"/>
    <n v="1076.98"/>
  </r>
  <r>
    <s v="SYH7H03"/>
    <x v="5"/>
    <x v="2"/>
    <n v="2024"/>
    <x v="0"/>
    <x v="9"/>
    <x v="1"/>
    <s v="FROTAS DE VEÍCULOS UBERLANDIA"/>
    <s v="PARCEIRO"/>
    <s v="R$ 1.730,00"/>
    <n v="318.98"/>
    <n v="0"/>
    <n v="1045.51"/>
    <m/>
    <s v="14/02/2027"/>
    <x v="1"/>
    <n v="1730"/>
    <b v="0"/>
    <x v="9"/>
    <x v="2"/>
    <s v="PATIO"/>
    <s v="99628"/>
    <n v="23845"/>
    <x v="3"/>
    <n v="1364.49"/>
    <n v="522.755"/>
  </r>
  <r>
    <s v="SHW1G25"/>
    <x v="5"/>
    <x v="2"/>
    <n v="2023"/>
    <x v="1"/>
    <x v="9"/>
    <x v="1"/>
    <s v="MAYKON DOUGLAS PEREIRA ROMAO"/>
    <s v="TECNICO DE FIBRA OPTICA I"/>
    <s v="R$ 1.904,54"/>
    <n v="258.7"/>
    <n v="1685.84"/>
    <n v="598.23"/>
    <m/>
    <s v="24/05/2026"/>
    <x v="2"/>
    <n v="1904.54"/>
    <b v="0"/>
    <x v="4"/>
    <x v="3"/>
    <s v="ATIVO"/>
    <s v="11011"/>
    <n v="23845"/>
    <x v="2"/>
    <n v="2542.77"/>
    <n v="1142.0349999999999"/>
  </r>
  <r>
    <s v="SYH7G07"/>
    <x v="5"/>
    <x v="2"/>
    <n v="2024"/>
    <x v="0"/>
    <x v="10"/>
    <x v="3"/>
    <s v="OMAR PEREIRA DE OLIVEIRA"/>
    <s v="ASSISTENTE TEC. DE MANUTENCAO DE FO I"/>
    <s v="R$ 1.730,00"/>
    <n v="1050"/>
    <n v="1309"/>
    <n v="704.37"/>
    <m/>
    <s v="14/02/2027"/>
    <x v="1"/>
    <n v="1730"/>
    <b v="0"/>
    <x v="9"/>
    <x v="2"/>
    <s v="ATIVO"/>
    <s v="12071"/>
    <n v="17001"/>
    <x v="1"/>
    <n v="3063.37"/>
    <n v="1006.6849999999999"/>
  </r>
  <r>
    <s v="SIF8D23"/>
    <x v="5"/>
    <x v="2"/>
    <n v="2023"/>
    <x v="0"/>
    <x v="9"/>
    <x v="1"/>
    <s v="FROTAS DE VEÍCULOS UBERLANDIA"/>
    <s v="PARCEIRO"/>
    <s v="R$ 1.803,35"/>
    <n v="0"/>
    <n v="0"/>
    <n v="0"/>
    <m/>
    <s v="18/08/2026"/>
    <x v="1"/>
    <n v="1803.35"/>
    <b v="0"/>
    <x v="3"/>
    <x v="3"/>
    <s v="MANUTENÇÃO"/>
    <s v="99628"/>
    <n v="23845"/>
    <x v="3"/>
    <n v="0"/>
    <n v="0"/>
  </r>
  <r>
    <s v="SYX8D57"/>
    <x v="5"/>
    <x v="2"/>
    <n v="2025"/>
    <x v="1"/>
    <x v="9"/>
    <x v="1"/>
    <s v="RAFAEL POLASTRINI SANTOS"/>
    <s v="TECNICO DE FIBRA OPTICA I"/>
    <s v="R$ 1.823,00"/>
    <n v="511.67999999999995"/>
    <n v="998.18000000000006"/>
    <n v="450"/>
    <m/>
    <s v="11/07/2028"/>
    <x v="1"/>
    <n v="1928.81"/>
    <b v="0"/>
    <x v="6"/>
    <x v="5"/>
    <s v="ATIVO"/>
    <s v="11011"/>
    <n v="23845"/>
    <x v="2"/>
    <n v="1959.8600000000001"/>
    <n v="724.09"/>
  </r>
  <r>
    <s v="PVR9E30"/>
    <x v="5"/>
    <x v="2"/>
    <n v="2025"/>
    <x v="0"/>
    <x v="9"/>
    <x v="1"/>
    <s v="EDER JUNIO PEREIRA CORTES"/>
    <s v="TECNICO DE FIBRA OPTICA I"/>
    <s v="R$ 1.822,55"/>
    <n v="1379.92"/>
    <n v="1345.42"/>
    <n v="800"/>
    <m/>
    <s v="28/06/2027"/>
    <x v="1"/>
    <n v="1730"/>
    <b v="0"/>
    <x v="5"/>
    <x v="2"/>
    <s v="ATIVO"/>
    <s v="11011"/>
    <n v="23847"/>
    <x v="2"/>
    <n v="3525.34"/>
    <n v="1072.71"/>
  </r>
  <r>
    <s v="SYX5H05"/>
    <x v="5"/>
    <x v="2"/>
    <n v="2025"/>
    <x v="1"/>
    <x v="9"/>
    <x v="1"/>
    <s v="HENRIQUE RODRIGUES MARTINS CARDOSO"/>
    <s v="TECNICO DE FIBRA OPTICA I"/>
    <s v="R$ 1.823,00"/>
    <n v="1000"/>
    <n v="1200"/>
    <n v="740.11"/>
    <m/>
    <s v="11/07/2028"/>
    <x v="1"/>
    <n v="1928.81"/>
    <b v="0"/>
    <x v="6"/>
    <x v="5"/>
    <s v="ATIVO"/>
    <s v="11011"/>
    <n v="23845"/>
    <x v="2"/>
    <n v="2940.11"/>
    <n v="970.05500000000006"/>
  </r>
  <r>
    <s v="SHW1G44"/>
    <x v="5"/>
    <x v="2"/>
    <n v="2023"/>
    <x v="1"/>
    <x v="9"/>
    <x v="1"/>
    <s v="RAFAEL DOS SANTOS FERREIRA"/>
    <s v="TECNICO DE FIBRA OPTICA I"/>
    <s v="R$ 1.904,54"/>
    <n v="1106.6300000000001"/>
    <n v="1004"/>
    <n v="600"/>
    <m/>
    <s v="24/05/2026"/>
    <x v="2"/>
    <n v="1904.54"/>
    <b v="0"/>
    <x v="4"/>
    <x v="3"/>
    <s v="ATIVO"/>
    <s v="11011"/>
    <n v="23845"/>
    <x v="2"/>
    <n v="2710.63"/>
    <n v="802"/>
  </r>
  <r>
    <s v="SYH7G12"/>
    <x v="5"/>
    <x v="2"/>
    <n v="2024"/>
    <x v="0"/>
    <x v="9"/>
    <x v="1"/>
    <s v="CASSIO CRUZ MACIEL"/>
    <s v="TECNICO DE FIBRA OPTICA I"/>
    <s v="R$ 1.730,00"/>
    <n v="1049.3899999999999"/>
    <n v="150"/>
    <n v="0"/>
    <m/>
    <s v="14/02/2027"/>
    <x v="1"/>
    <n v="1730"/>
    <b v="0"/>
    <x v="9"/>
    <x v="2"/>
    <s v="ATIVO"/>
    <s v="11011"/>
    <n v="23845"/>
    <x v="2"/>
    <n v="1199.3899999999999"/>
    <n v="75"/>
  </r>
  <r>
    <s v="SHW1G51"/>
    <x v="5"/>
    <x v="2"/>
    <n v="2023"/>
    <x v="1"/>
    <x v="9"/>
    <x v="1"/>
    <s v="ANDRE LUIZ FERREIRA DA SILVA"/>
    <s v="TECNICO DE FIBRA OPTICA I"/>
    <s v="R$ 1.904,54"/>
    <n v="828.84"/>
    <n v="1870.8"/>
    <n v="1450"/>
    <m/>
    <s v="24/05/2026"/>
    <x v="2"/>
    <n v="1904.54"/>
    <b v="0"/>
    <x v="4"/>
    <x v="3"/>
    <s v="ATIVO"/>
    <s v="11011"/>
    <n v="23847"/>
    <x v="2"/>
    <n v="4149.6399999999994"/>
    <n v="1660.4"/>
  </r>
  <r>
    <s v="PVR9E43"/>
    <x v="5"/>
    <x v="2"/>
    <n v="2025"/>
    <x v="0"/>
    <x v="9"/>
    <x v="1"/>
    <s v="GABRIEL FABIANO FERREIRA GONCALVES"/>
    <s v="TECNICO DE FIBRA OPTICA I"/>
    <s v="R$ 1.822,55"/>
    <n v="300"/>
    <n v="150"/>
    <n v="503.03"/>
    <m/>
    <s v="28/06/2027"/>
    <x v="1"/>
    <n v="1730"/>
    <b v="0"/>
    <x v="5"/>
    <x v="2"/>
    <s v="ATIVO"/>
    <s v="11011"/>
    <n v="23845"/>
    <x v="2"/>
    <n v="953.03"/>
    <n v="326.51499999999999"/>
  </r>
  <r>
    <s v="PWG3B74"/>
    <x v="25"/>
    <x v="0"/>
    <n v="2024"/>
    <x v="1"/>
    <x v="12"/>
    <x v="1"/>
    <s v="ALISSON FIGUEREDO SANTOS"/>
    <s v="ALMOXARIFE I"/>
    <s v="R$ 2.400,00"/>
    <n v="1035.24"/>
    <n v="1677.91"/>
    <n v="647.68000000000006"/>
    <m/>
    <s v="19/07/2027"/>
    <x v="1"/>
    <n v="2553.02"/>
    <b v="0"/>
    <x v="6"/>
    <x v="2"/>
    <s v="ATIVO"/>
    <s v="99568"/>
    <n v="18001"/>
    <x v="3"/>
    <n v="3360.83"/>
    <n v="1162.7950000000001"/>
  </r>
  <r>
    <s v="PWG3B86"/>
    <x v="25"/>
    <x v="0"/>
    <n v="2023"/>
    <x v="1"/>
    <x v="1"/>
    <x v="0"/>
    <s v="RENAN DANIEL MACHADO MONTEIRO CARDOSO"/>
    <s v="ASSISTENTE TEC. DE MANUTENCAO DE PI III"/>
    <s v="R$ 2.400,00"/>
    <n v="2378.04"/>
    <n v="2448.62"/>
    <n v="1149.3699999999999"/>
    <m/>
    <s v="23/07/2027"/>
    <x v="1"/>
    <n v="2553.02"/>
    <b v="0"/>
    <x v="6"/>
    <x v="2"/>
    <s v="ATIVO"/>
    <s v="12081"/>
    <n v="26005"/>
    <x v="1"/>
    <n v="5976.03"/>
    <n v="1798.9949999999999"/>
  </r>
  <r>
    <s v="PWG3B76"/>
    <x v="25"/>
    <x v="0"/>
    <n v="2024"/>
    <x v="1"/>
    <x v="8"/>
    <x v="0"/>
    <s v="JADSON AGOSTINHO SMIELEVSKI"/>
    <s v="TECNICO DE MANUTENCAO PI II"/>
    <s v="R$ 2.400,00"/>
    <n v="0"/>
    <n v="0"/>
    <n v="640"/>
    <m/>
    <s v="01/08/2027"/>
    <x v="1"/>
    <n v="2559.17"/>
    <b v="0"/>
    <x v="3"/>
    <x v="2"/>
    <s v="ATIVO"/>
    <s v="12081"/>
    <n v="34276"/>
    <x v="1"/>
    <n v="640"/>
    <n v="320"/>
  </r>
  <r>
    <s v="GTN8B67"/>
    <x v="13"/>
    <x v="2"/>
    <n v="2025"/>
    <x v="1"/>
    <x v="2"/>
    <x v="1"/>
    <s v="MARCIO BATISTA DA SILVA"/>
    <s v="COLABORADOR"/>
    <s v="R$ 2.318,00"/>
    <n v="387.9"/>
    <n v="945.77"/>
    <n v="100"/>
    <m/>
    <s v="19/04/2027"/>
    <x v="1"/>
    <n v="2465.75"/>
    <b v="0"/>
    <x v="7"/>
    <x v="2"/>
    <s v="ATIVO"/>
    <s v="99598"/>
    <n v="35001"/>
    <x v="3"/>
    <n v="1433.67"/>
    <n v="522.88499999999999"/>
  </r>
  <r>
    <s v="PWG3B69"/>
    <x v="25"/>
    <x v="0"/>
    <n v="2024"/>
    <x v="1"/>
    <x v="1"/>
    <x v="0"/>
    <s v="HENRIQUE NEVES DE PEDER CARVALHO"/>
    <s v="ASSISTENTE TEC. DE MANUTENCAO DE PI III"/>
    <s v="R$ 2.400,00"/>
    <n v="2323.2399999999998"/>
    <n v="2579.4499999999998"/>
    <n v="1628.16"/>
    <m/>
    <s v="19/07/2027"/>
    <x v="1"/>
    <n v="2553.02"/>
    <b v="0"/>
    <x v="6"/>
    <x v="2"/>
    <s v="ATIVO"/>
    <s v="12081"/>
    <n v="26009"/>
    <x v="1"/>
    <n v="6530.8499999999995"/>
    <n v="2103.8049999999998"/>
  </r>
  <r>
    <s v="PXS0F39"/>
    <x v="5"/>
    <x v="2"/>
    <n v="2025"/>
    <x v="0"/>
    <x v="9"/>
    <x v="1"/>
    <s v="UBIRATAN GARCIA DE ALMEIDA"/>
    <s v="SUPERVISOR DE MANUTENCAO III"/>
    <s v="R$ 1.820,47"/>
    <n v="1133.19"/>
    <n v="1399.99"/>
    <n v="450"/>
    <m/>
    <s v="03/07/2027"/>
    <x v="1"/>
    <n v="1730"/>
    <b v="0"/>
    <x v="6"/>
    <x v="2"/>
    <s v="ATIVO"/>
    <s v="11025"/>
    <n v="23845"/>
    <x v="2"/>
    <n v="2983.1800000000003"/>
    <n v="924.995"/>
  </r>
  <r>
    <s v="SYZ2H35"/>
    <x v="5"/>
    <x v="2"/>
    <n v="2025"/>
    <x v="0"/>
    <x v="9"/>
    <x v="1"/>
    <s v="LEANDRO FERREIRA"/>
    <s v="TECNICO DE FIBRA OPTICA I"/>
    <s v="R$ 1.818,74"/>
    <n v="949.92"/>
    <n v="721"/>
    <n v="0"/>
    <m/>
    <s v="01/08/2027"/>
    <x v="1"/>
    <n v="1730"/>
    <b v="0"/>
    <x v="3"/>
    <x v="2"/>
    <s v="ATIVO"/>
    <s v="11011"/>
    <n v="23845"/>
    <x v="2"/>
    <n v="1670.92"/>
    <n v="360.5"/>
  </r>
  <r>
    <s v="QMZ3E85"/>
    <x v="13"/>
    <x v="2"/>
    <n v="2025"/>
    <x v="1"/>
    <x v="9"/>
    <x v="1"/>
    <s v="PEDRO WAGNER GOMES DEOLINDO"/>
    <s v="GERENTE OPERACAO JR"/>
    <s v="R$ 2.753,14"/>
    <n v="1248.3900000000001"/>
    <n v="1373.75"/>
    <n v="194.94"/>
    <m/>
    <s v="20/05/2027"/>
    <x v="1"/>
    <n v="2753.14"/>
    <b v="0"/>
    <x v="4"/>
    <x v="2"/>
    <s v="ATIVO"/>
    <s v="11011"/>
    <n v="23001"/>
    <x v="2"/>
    <n v="2817.0800000000004"/>
    <n v="784.34500000000003"/>
  </r>
  <r>
    <s v="SYZ2H37"/>
    <x v="5"/>
    <x v="2"/>
    <n v="2025"/>
    <x v="0"/>
    <x v="9"/>
    <x v="1"/>
    <s v="DAILSON MENINO DE MENESES"/>
    <s v="TECNICO DE FIBRA OPTICA I"/>
    <s v="R$ 1.818,74"/>
    <n v="1090"/>
    <n v="1973.27"/>
    <n v="500"/>
    <m/>
    <s v="01/08/2027"/>
    <x v="1"/>
    <n v="1730"/>
    <b v="0"/>
    <x v="3"/>
    <x v="2"/>
    <s v="ATIVO"/>
    <s v="11011"/>
    <n v="23849"/>
    <x v="2"/>
    <n v="3563.27"/>
    <n v="1236.635"/>
  </r>
  <r>
    <s v="SYZ2H39"/>
    <x v="5"/>
    <x v="2"/>
    <n v="2025"/>
    <x v="0"/>
    <x v="9"/>
    <x v="1"/>
    <s v="FELIPE HENRIQUE OLIVEIRA ALVES"/>
    <s v="TECNICO DE FIBRA OPTICA I"/>
    <s v="R$ 1.818,74"/>
    <n v="1512.99"/>
    <n v="1604.37"/>
    <n v="934.94"/>
    <m/>
    <s v="01/08/2027"/>
    <x v="1"/>
    <n v="1730"/>
    <b v="0"/>
    <x v="3"/>
    <x v="2"/>
    <s v="ATIVO"/>
    <s v="11011"/>
    <n v="23847"/>
    <x v="2"/>
    <n v="4052.2999999999997"/>
    <n v="1269.655"/>
  </r>
  <r>
    <s v="SYH7G08"/>
    <x v="5"/>
    <x v="2"/>
    <n v="2024"/>
    <x v="0"/>
    <x v="2"/>
    <x v="1"/>
    <s v="THIAGO AUGUSTO SIMOES TROSDOLF"/>
    <s v="TECNICO DE FIBRA OPTICA II"/>
    <s v="R$ 1.730,00"/>
    <n v="1729.73"/>
    <n v="2562.08"/>
    <n v="1061.33"/>
    <m/>
    <s v="14/02/2027"/>
    <x v="1"/>
    <n v="1730"/>
    <b v="0"/>
    <x v="9"/>
    <x v="2"/>
    <s v="ATIVO"/>
    <s v="11021"/>
    <n v="35001"/>
    <x v="2"/>
    <n v="5353.1399999999994"/>
    <n v="1811.7049999999999"/>
  </r>
  <r>
    <s v="SYH7G14"/>
    <x v="5"/>
    <x v="2"/>
    <n v="2024"/>
    <x v="0"/>
    <x v="9"/>
    <x v="1"/>
    <s v="LUIS CLAUDIO DOS SANTOS SILVA"/>
    <s v="TECNICO DE FIBRA OPTICA I"/>
    <s v="R$ 1.730,00"/>
    <n v="1110"/>
    <n v="800"/>
    <n v="600"/>
    <m/>
    <s v="14/02/2027"/>
    <x v="1"/>
    <n v="1730"/>
    <b v="0"/>
    <x v="9"/>
    <x v="2"/>
    <s v="ATIVO"/>
    <s v="11011"/>
    <n v="23846"/>
    <x v="2"/>
    <n v="2510"/>
    <n v="700"/>
  </r>
  <r>
    <s v="PWG3B78"/>
    <x v="25"/>
    <x v="0"/>
    <n v="2024"/>
    <x v="1"/>
    <x v="8"/>
    <x v="0"/>
    <s v="TIAGO FERNANDES DA SILVA"/>
    <s v="ASSISTENTE TEC. DE MANUTENCAO DE PI II"/>
    <s v="R$ 2.400,00"/>
    <n v="1160"/>
    <n v="1640.74"/>
    <n v="870"/>
    <m/>
    <s v="19/07/2027"/>
    <x v="1"/>
    <n v="2553.02"/>
    <b v="0"/>
    <x v="6"/>
    <x v="2"/>
    <s v="ATIVO"/>
    <s v="12081"/>
    <n v="34089"/>
    <x v="1"/>
    <n v="3670.74"/>
    <n v="1255.3699999999999"/>
  </r>
  <r>
    <s v="SYH7H27"/>
    <x v="5"/>
    <x v="2"/>
    <n v="2024"/>
    <x v="0"/>
    <x v="9"/>
    <x v="1"/>
    <s v="CARLOS BRENNON RODRIGUES XAVIER"/>
    <s v="TECNICO DE FIBRA OPTICA I"/>
    <s v="R$ 1.730,00"/>
    <n v="870.11"/>
    <n v="950"/>
    <n v="450"/>
    <m/>
    <s v="14/02/2027"/>
    <x v="1"/>
    <n v="1730"/>
    <b v="0"/>
    <x v="9"/>
    <x v="2"/>
    <s v="ATIVO"/>
    <s v="11011"/>
    <n v="23845"/>
    <x v="2"/>
    <n v="2270.11"/>
    <n v="700"/>
  </r>
  <r>
    <s v="JGV4637"/>
    <x v="23"/>
    <x v="2"/>
    <n v="2008"/>
    <x v="2"/>
    <x v="9"/>
    <x v="1"/>
    <s v="JONATHAS DE OLIVEIRA PAIS"/>
    <s v="TECNICO DE FIBRA OPTICA I"/>
    <s v="R$ 850,00"/>
    <n v="299.40999999999997"/>
    <n v="0"/>
    <n v="0"/>
    <m/>
    <s v="01/01/2030"/>
    <x v="1"/>
    <n v="850"/>
    <b v="0"/>
    <x v="1"/>
    <x v="1"/>
    <s v="ATIVO"/>
    <s v="11011"/>
    <n v="23848"/>
    <x v="2"/>
    <n v="299.40999999999997"/>
    <n v="0"/>
  </r>
  <r>
    <s v="PXS0F52"/>
    <x v="5"/>
    <x v="2"/>
    <n v="2025"/>
    <x v="0"/>
    <x v="9"/>
    <x v="1"/>
    <s v="ROMILDO FERREIRA DE SOUZA"/>
    <s v="TECNICO DE FIBRA OPTICA I"/>
    <s v="R$ 1.820,47"/>
    <n v="0"/>
    <n v="953.99"/>
    <n v="400"/>
    <m/>
    <s v="03/07/2027"/>
    <x v="1"/>
    <n v="1730"/>
    <b v="0"/>
    <x v="6"/>
    <x v="2"/>
    <s v="ATIVO"/>
    <s v="11011"/>
    <n v="23849"/>
    <x v="2"/>
    <n v="1353.99"/>
    <n v="676.995"/>
  </r>
  <r>
    <s v="NWC4040"/>
    <x v="70"/>
    <x v="2"/>
    <n v="2010"/>
    <x v="2"/>
    <x v="9"/>
    <x v="1"/>
    <s v="PAULA THAISA FLAVIO SANTOS"/>
    <s v="SUPERVISOR DE OPERACAO CASA CLIENTE"/>
    <s v="R$ 850,00"/>
    <n v="899.93"/>
    <n v="949.96"/>
    <n v="550"/>
    <m/>
    <s v="01/01/2030"/>
    <x v="1"/>
    <n v="850"/>
    <b v="0"/>
    <x v="1"/>
    <x v="1"/>
    <s v="ATIVO"/>
    <s v="11015"/>
    <n v="23849"/>
    <x v="2"/>
    <n v="2399.89"/>
    <n v="749.98"/>
  </r>
  <r>
    <s v="SYH7G95"/>
    <x v="5"/>
    <x v="2"/>
    <n v="2024"/>
    <x v="0"/>
    <x v="9"/>
    <x v="1"/>
    <s v="JACKSON LEAO ROCHA"/>
    <s v="TECNICO DE FIBRA OPTICA IV"/>
    <s v="R$ 1.730,00"/>
    <n v="600"/>
    <n v="1042.3000000000002"/>
    <n v="270"/>
    <m/>
    <s v="14/02/2027"/>
    <x v="1"/>
    <n v="1730"/>
    <b v="0"/>
    <x v="9"/>
    <x v="2"/>
    <s v="ATIVO"/>
    <s v="11021"/>
    <n v="23845"/>
    <x v="2"/>
    <n v="1912.3000000000002"/>
    <n v="656.15000000000009"/>
  </r>
  <r>
    <s v="SYH7H26"/>
    <x v="5"/>
    <x v="2"/>
    <n v="2024"/>
    <x v="0"/>
    <x v="9"/>
    <x v="1"/>
    <s v="MARCO ANTONIO SOARES SANTOS"/>
    <s v="TECNICO DE FIBRA OPTICA I"/>
    <s v="R$ 1.730,00"/>
    <n v="600"/>
    <n v="2371.89"/>
    <n v="367.48"/>
    <m/>
    <s v="14/02/2027"/>
    <x v="1"/>
    <n v="1730"/>
    <b v="0"/>
    <x v="9"/>
    <x v="2"/>
    <s v="ATIVO"/>
    <s v="11011"/>
    <n v="23849"/>
    <x v="2"/>
    <n v="3339.37"/>
    <n v="1369.6849999999999"/>
  </r>
  <r>
    <s v="PXS0E84"/>
    <x v="5"/>
    <x v="2"/>
    <n v="2025"/>
    <x v="0"/>
    <x v="9"/>
    <x v="1"/>
    <s v="CASA CLIENTE VIVO MONTES CLAROS"/>
    <s v="PARCEIRO"/>
    <s v="R$ 1.820,47"/>
    <n v="1120"/>
    <n v="700"/>
    <n v="550"/>
    <m/>
    <s v="03/07/2027"/>
    <x v="1"/>
    <n v="1730"/>
    <b v="0"/>
    <x v="6"/>
    <x v="2"/>
    <s v="PATIO"/>
    <s v="11011"/>
    <n v="23849"/>
    <x v="2"/>
    <n v="2370"/>
    <n v="625"/>
  </r>
  <r>
    <s v="SHW1G34"/>
    <x v="5"/>
    <x v="2"/>
    <n v="2023"/>
    <x v="1"/>
    <x v="9"/>
    <x v="1"/>
    <s v="RODRIGO AREIAS FRASONI"/>
    <s v="TECNICO DE FIBRA OPTICA I"/>
    <s v="R$ 1.904,54"/>
    <n v="950"/>
    <n v="1980.9399999999998"/>
    <n v="450"/>
    <m/>
    <s v="24/05/2026"/>
    <x v="2"/>
    <n v="1904.54"/>
    <b v="0"/>
    <x v="4"/>
    <x v="3"/>
    <s v="ATIVO"/>
    <s v="11011"/>
    <n v="23846"/>
    <x v="2"/>
    <n v="3380.9399999999996"/>
    <n v="1215.4699999999998"/>
  </r>
  <r>
    <s v="PXS0F01"/>
    <x v="5"/>
    <x v="2"/>
    <n v="2025"/>
    <x v="0"/>
    <x v="10"/>
    <x v="3"/>
    <s v="JOAO GLAUBER ALVES SOUTO"/>
    <s v="INSTALADOR E REPARADOR DE FO"/>
    <s v="R$ 1.820,47"/>
    <n v="1503"/>
    <n v="1685"/>
    <n v="610"/>
    <m/>
    <s v="03/07/2027"/>
    <x v="1"/>
    <n v="1730"/>
    <b v="0"/>
    <x v="6"/>
    <x v="2"/>
    <s v="ATIVO"/>
    <s v="11011"/>
    <n v="17001"/>
    <x v="2"/>
    <n v="3798"/>
    <n v="1147.5"/>
  </r>
  <r>
    <s v="OPX0A49"/>
    <x v="23"/>
    <x v="2"/>
    <n v="2014"/>
    <x v="2"/>
    <x v="9"/>
    <x v="1"/>
    <s v="JOAO PEDRO MORAIS SOARES"/>
    <s v="TECNICO DE FIBRA OPTICA I"/>
    <s v="R$ 850,00"/>
    <n v="720.06"/>
    <n v="1390"/>
    <n v="280"/>
    <m/>
    <s v="01/01/2030"/>
    <x v="1"/>
    <n v="850"/>
    <b v="0"/>
    <x v="1"/>
    <x v="1"/>
    <s v="ATIVO"/>
    <s v="11011"/>
    <n v="23853"/>
    <x v="2"/>
    <n v="2390.06"/>
    <n v="835"/>
  </r>
  <r>
    <s v="OWW6369"/>
    <x v="40"/>
    <x v="2"/>
    <n v="2013"/>
    <x v="2"/>
    <x v="9"/>
    <x v="1"/>
    <s v="GASPAR SOARES SILVA"/>
    <s v="TECNICO DE FIBRA OPTICA I"/>
    <s v="R$ 850,00"/>
    <n v="930"/>
    <n v="1022.64"/>
    <n v="435"/>
    <m/>
    <s v="01/01/2030"/>
    <x v="1"/>
    <n v="850"/>
    <b v="0"/>
    <x v="1"/>
    <x v="1"/>
    <s v="ATIVO"/>
    <s v="11011"/>
    <n v="23853"/>
    <x v="2"/>
    <n v="2387.64"/>
    <n v="728.81999999999994"/>
  </r>
  <r>
    <s v="SIK4A77"/>
    <x v="5"/>
    <x v="2"/>
    <n v="2023"/>
    <x v="0"/>
    <x v="10"/>
    <x v="3"/>
    <s v="PETERSON TAVARES MARTINS"/>
    <s v="SUPERVISOR DE OPERACAO"/>
    <s v="R$ 1.806,47"/>
    <n v="894.83"/>
    <n v="750"/>
    <n v="300"/>
    <m/>
    <s v="05/09/2026"/>
    <x v="1"/>
    <n v="1806.47"/>
    <b v="0"/>
    <x v="2"/>
    <x v="3"/>
    <s v="ATIVO"/>
    <s v="11025"/>
    <n v="17001"/>
    <x v="2"/>
    <n v="1944.83"/>
    <n v="525"/>
  </r>
  <r>
    <s v="PVR9E41"/>
    <x v="5"/>
    <x v="2"/>
    <n v="2025"/>
    <x v="0"/>
    <x v="9"/>
    <x v="1"/>
    <s v="FROTAS DE VEÍCULOS MONTES CLAROS"/>
    <s v="PARCEIRO"/>
    <s v="R$ 1.822,55"/>
    <s v=""/>
    <s v=""/>
    <s v=""/>
    <m/>
    <s v="28/06/2027"/>
    <x v="1"/>
    <n v="1730"/>
    <b v="0"/>
    <x v="5"/>
    <x v="2"/>
    <s v="SINISTRO"/>
    <s v="99628"/>
    <n v="23849"/>
    <x v="3"/>
    <n v="0"/>
    <s v="-"/>
  </r>
  <r>
    <s v="SYH7G93"/>
    <x v="5"/>
    <x v="2"/>
    <n v="2024"/>
    <x v="0"/>
    <x v="2"/>
    <x v="1"/>
    <s v="CAIO DE AVILA VALENCA"/>
    <s v="TECNICO MULTSKILL METALICO/FI"/>
    <s v="R$ 1.730,00"/>
    <n v="1497.85"/>
    <n v="1690.93"/>
    <n v="587.99"/>
    <m/>
    <s v="14/02/2027"/>
    <x v="1"/>
    <n v="1730"/>
    <b v="0"/>
    <x v="9"/>
    <x v="2"/>
    <s v="ATIVO"/>
    <s v="11011"/>
    <n v="35001"/>
    <x v="2"/>
    <n v="3776.7699999999995"/>
    <n v="1139.46"/>
  </r>
  <r>
    <s v="PXS0E91"/>
    <x v="5"/>
    <x v="2"/>
    <n v="2025"/>
    <x v="0"/>
    <x v="9"/>
    <x v="1"/>
    <s v="CASA CLIENTE VIVO MONTES CLAROS"/>
    <s v="PARCEIRO"/>
    <s v="R$ 1.822,55"/>
    <n v="948.91000000000008"/>
    <n v="1432.28"/>
    <n v="899.92"/>
    <m/>
    <s v="25/06/2027"/>
    <x v="1"/>
    <n v="1730"/>
    <b v="0"/>
    <x v="5"/>
    <x v="2"/>
    <s v="PATIO"/>
    <s v="11011"/>
    <n v="23849"/>
    <x v="2"/>
    <n v="3281.11"/>
    <n v="1166.0999999999999"/>
  </r>
  <r>
    <s v="PVR1F90"/>
    <x v="5"/>
    <x v="2"/>
    <n v="2024"/>
    <x v="0"/>
    <x v="7"/>
    <x v="4"/>
    <s v="CARLOS ADRIANO DA SILVA OLIVEIRA"/>
    <s v="INSTALADOR E REPARADOR DE FO"/>
    <s v="R$ 1.820,47"/>
    <n v="1109.26"/>
    <n v="0"/>
    <n v="389.16999999999996"/>
    <m/>
    <s v="03/07/2027"/>
    <x v="1"/>
    <n v="1730"/>
    <b v="0"/>
    <x v="6"/>
    <x v="2"/>
    <s v="ATIVO"/>
    <s v="11011"/>
    <n v="21035"/>
    <x v="2"/>
    <n v="1498.4299999999998"/>
    <n v="194.58499999999998"/>
  </r>
  <r>
    <s v="SYD4F52"/>
    <x v="5"/>
    <x v="2"/>
    <n v="2024"/>
    <x v="1"/>
    <x v="10"/>
    <x v="3"/>
    <s v="BRUNO FERNANDES PINHEIRO"/>
    <s v="INSTALADOR E REPARADOR DE FO"/>
    <s v="R$ 1.808,86"/>
    <n v="989.92"/>
    <n v="1053"/>
    <n v="560"/>
    <m/>
    <s v="25/12/2026"/>
    <x v="1"/>
    <n v="1808.86"/>
    <b v="0"/>
    <x v="11"/>
    <x v="3"/>
    <s v="ATIVO"/>
    <s v="11011"/>
    <n v="17001"/>
    <x v="2"/>
    <n v="2602.92"/>
    <n v="806.5"/>
  </r>
  <r>
    <s v="PXS0F24"/>
    <x v="5"/>
    <x v="2"/>
    <n v="2025"/>
    <x v="0"/>
    <x v="10"/>
    <x v="3"/>
    <s v="FROTAS DE VEÍCULOS BRASILIA"/>
    <s v="PARCEIRO"/>
    <s v="R$ 1.822,55"/>
    <n v="0"/>
    <n v="0"/>
    <n v="0"/>
    <m/>
    <s v="25/06/2027"/>
    <x v="1"/>
    <n v="1730"/>
    <b v="0"/>
    <x v="5"/>
    <x v="2"/>
    <s v="MANUTENÇÃO"/>
    <s v="99628"/>
    <n v="17001"/>
    <x v="3"/>
    <n v="0"/>
    <n v="0"/>
  </r>
  <r>
    <s v="PZR0C99"/>
    <x v="13"/>
    <x v="2"/>
    <n v="2018"/>
    <x v="2"/>
    <x v="9"/>
    <x v="1"/>
    <s v="TIAGO DOMINGOS DE FREITAS"/>
    <s v="SUPERVISOR DE IMPLANTACAO II"/>
    <s v="R$ 850,00"/>
    <n v="494"/>
    <n v="738.5"/>
    <n v="244.5"/>
    <m/>
    <s v="01/01/2030"/>
    <x v="1"/>
    <n v="850"/>
    <b v="0"/>
    <x v="1"/>
    <x v="1"/>
    <s v="ATIVO"/>
    <s v="11035"/>
    <n v="23845"/>
    <x v="2"/>
    <n v="1477"/>
    <n v="491.5"/>
  </r>
  <r>
    <s v="SYH7G91"/>
    <x v="5"/>
    <x v="2"/>
    <n v="2024"/>
    <x v="0"/>
    <x v="7"/>
    <x v="4"/>
    <s v="CASA CLIENTE VIVO SERRA"/>
    <s v="PARCEIRO"/>
    <s v="R$ 1.730,00"/>
    <n v="600"/>
    <n v="750"/>
    <n v="0"/>
    <m/>
    <s v="14/02/2027"/>
    <x v="1"/>
    <n v="1730"/>
    <b v="0"/>
    <x v="9"/>
    <x v="2"/>
    <s v="RESERVADO"/>
    <s v="11011"/>
    <n v="18001"/>
    <x v="2"/>
    <n v="1350"/>
    <n v="375"/>
  </r>
  <r>
    <s v="PVR9E62"/>
    <x v="5"/>
    <x v="2"/>
    <n v="2025"/>
    <x v="0"/>
    <x v="1"/>
    <x v="0"/>
    <s v="LUIS ANDRE SOUZA DE OLIVEIRA"/>
    <s v="TECNICO DE MANUTENCAO PI I"/>
    <s v="R$ 1.820,47"/>
    <n v="0"/>
    <n v="0"/>
    <n v="400"/>
    <m/>
    <s v="03/07/2027"/>
    <x v="1"/>
    <n v="1730"/>
    <b v="0"/>
    <x v="6"/>
    <x v="2"/>
    <s v="ATIVO"/>
    <s v="12081"/>
    <n v="34089"/>
    <x v="1"/>
    <n v="400"/>
    <n v="200"/>
  </r>
  <r>
    <s v="PXS0E87"/>
    <x v="5"/>
    <x v="2"/>
    <n v="2025"/>
    <x v="0"/>
    <x v="1"/>
    <x v="0"/>
    <s v="LUIS FELIPE MENDONCA"/>
    <s v="ASSISTENTE TEC. DE MANUTENCAO DE PI III"/>
    <s v="R$ 1.820,47"/>
    <n v="0"/>
    <n v="497.34000000000003"/>
    <n v="744.66"/>
    <m/>
    <s v="03/07/2027"/>
    <x v="1"/>
    <n v="1730"/>
    <b v="0"/>
    <x v="6"/>
    <x v="2"/>
    <s v="ATIVO"/>
    <s v="12081"/>
    <n v="34002"/>
    <x v="1"/>
    <n v="1242"/>
    <n v="621"/>
  </r>
  <r>
    <s v="PVR9E28"/>
    <x v="5"/>
    <x v="2"/>
    <n v="2025"/>
    <x v="0"/>
    <x v="10"/>
    <x v="3"/>
    <s v="ELISANDRO ORDENES DO NASCIMENTO"/>
    <s v="INSTALADOR E REPARADOR DE FO"/>
    <s v="R$ 1.822,55"/>
    <n v="1288"/>
    <n v="1297"/>
    <n v="800"/>
    <m/>
    <s v="25/06/2027"/>
    <x v="1"/>
    <n v="1730"/>
    <b v="0"/>
    <x v="5"/>
    <x v="2"/>
    <s v="ATIVO"/>
    <s v="11011"/>
    <n v="17001"/>
    <x v="2"/>
    <n v="3385"/>
    <n v="1048.5"/>
  </r>
  <r>
    <s v="SYH7H29"/>
    <x v="5"/>
    <x v="2"/>
    <n v="2024"/>
    <x v="0"/>
    <x v="12"/>
    <x v="1"/>
    <s v="GIVANILDO DO NASCIMENTO SILVA"/>
    <s v="INSTALADOR E REPARADOR DE FO"/>
    <s v="R$ 1.730,00"/>
    <n v="1207.29"/>
    <n v="1493.93"/>
    <n v="122.96"/>
    <m/>
    <s v="14/02/2027"/>
    <x v="1"/>
    <n v="1730"/>
    <b v="0"/>
    <x v="9"/>
    <x v="2"/>
    <s v="ATIVO"/>
    <s v="11011"/>
    <n v="18001"/>
    <x v="2"/>
    <n v="2824.1800000000003"/>
    <n v="808.44500000000005"/>
  </r>
  <r>
    <s v="SHW1G50"/>
    <x v="5"/>
    <x v="2"/>
    <n v="2023"/>
    <x v="1"/>
    <x v="12"/>
    <x v="1"/>
    <s v="CASA CLIENTE VIVO SERRA"/>
    <s v="PARCEIRO"/>
    <s v="R$ 1.904,54"/>
    <n v="899.46"/>
    <n v="1149.97"/>
    <n v="100"/>
    <m/>
    <s v="25/05/2026"/>
    <x v="2"/>
    <n v="1904.54"/>
    <b v="0"/>
    <x v="4"/>
    <x v="3"/>
    <s v="MANUTENÇÃO"/>
    <s v="11011"/>
    <n v="18001"/>
    <x v="2"/>
    <n v="2149.4300000000003"/>
    <n v="624.98500000000001"/>
  </r>
  <r>
    <s v="SYH7G15"/>
    <x v="5"/>
    <x v="2"/>
    <n v="2024"/>
    <x v="0"/>
    <x v="12"/>
    <x v="1"/>
    <s v="ANDRE LUCAS BINDELLI FREITAS"/>
    <s v="INSTALADOR E REPARADOR DE FO"/>
    <s v="R$ 1.730,00"/>
    <n v="1008.63"/>
    <n v="590.11"/>
    <n v="600"/>
    <m/>
    <s v="14/02/2027"/>
    <x v="1"/>
    <n v="1730"/>
    <b v="0"/>
    <x v="9"/>
    <x v="2"/>
    <s v="ATIVO"/>
    <s v="11011"/>
    <n v="18001"/>
    <x v="2"/>
    <n v="2198.7399999999998"/>
    <n v="595.05500000000006"/>
  </r>
  <r>
    <s v="PVR1F81"/>
    <x v="5"/>
    <x v="2"/>
    <n v="2025"/>
    <x v="0"/>
    <x v="9"/>
    <x v="1"/>
    <s v="MARCORELIO FRANCISCO DOS REIS"/>
    <s v="TECNICO DE FIBRA OPTICA I"/>
    <s v="R$ 1.822,55"/>
    <n v="1536.9"/>
    <n v="1551.95"/>
    <n v="792.15"/>
    <m/>
    <s v="25/06/2027"/>
    <x v="1"/>
    <n v="1730"/>
    <b v="0"/>
    <x v="5"/>
    <x v="2"/>
    <s v="ATIVO"/>
    <s v="11011"/>
    <n v="23845"/>
    <x v="2"/>
    <n v="3881.0000000000005"/>
    <n v="1172.05"/>
  </r>
  <r>
    <s v="SYH7H31"/>
    <x v="5"/>
    <x v="2"/>
    <n v="2024"/>
    <x v="0"/>
    <x v="10"/>
    <x v="3"/>
    <s v="FRANK SANTANA EVANGELISTA"/>
    <s v="INSTALADOR E REPARADOR DE FO"/>
    <s v="R$ 1.730,00"/>
    <n v="1889"/>
    <n v="343"/>
    <n v="893"/>
    <m/>
    <s v="14/02/2027"/>
    <x v="1"/>
    <n v="1730"/>
    <b v="0"/>
    <x v="9"/>
    <x v="2"/>
    <s v="ATIVO"/>
    <s v="11011"/>
    <n v="17001"/>
    <x v="2"/>
    <n v="3125"/>
    <n v="618"/>
  </r>
  <r>
    <s v="SYD4F54"/>
    <x v="5"/>
    <x v="2"/>
    <n v="2024"/>
    <x v="1"/>
    <x v="12"/>
    <x v="1"/>
    <s v="SHERLINGTOM MIGUEL"/>
    <s v="INSTALADOR E REPARADOR DE FO"/>
    <s v="R$ 1.808,86"/>
    <n v="1176.28"/>
    <n v="1535.81"/>
    <n v="717.17"/>
    <m/>
    <s v="25/12/2026"/>
    <x v="1"/>
    <n v="1808.86"/>
    <b v="0"/>
    <x v="11"/>
    <x v="3"/>
    <s v="ATIVO"/>
    <s v="11011"/>
    <n v="18001"/>
    <x v="2"/>
    <n v="3429.26"/>
    <n v="1126.49"/>
  </r>
  <r>
    <s v="PXS0E96"/>
    <x v="5"/>
    <x v="2"/>
    <n v="2025"/>
    <x v="0"/>
    <x v="10"/>
    <x v="3"/>
    <s v="CLEITON BRITO DE SOUSA"/>
    <s v="ALMOXARIFE III"/>
    <s v="R$ 1.820,47"/>
    <n v="935.70999999999992"/>
    <n v="1640.51"/>
    <n v="523.71"/>
    <m/>
    <s v="03/07/2027"/>
    <x v="1"/>
    <n v="1730"/>
    <b v="0"/>
    <x v="6"/>
    <x v="2"/>
    <s v="ATIVO"/>
    <s v="99568"/>
    <n v="17001"/>
    <x v="3"/>
    <n v="3099.93"/>
    <n v="1082.1100000000001"/>
  </r>
  <r>
    <s v="SYD4F48"/>
    <x v="5"/>
    <x v="2"/>
    <n v="2024"/>
    <x v="1"/>
    <x v="12"/>
    <x v="1"/>
    <s v="WILLIAN DE OLIVEIRA SOUZA"/>
    <s v="INSTALADOR E REPARADOR DE FO"/>
    <s v="R$ 1.808,86"/>
    <n v="550"/>
    <n v="1160"/>
    <n v="599.63"/>
    <m/>
    <s v="25/12/2026"/>
    <x v="1"/>
    <n v="1808.86"/>
    <b v="0"/>
    <x v="11"/>
    <x v="3"/>
    <s v="ATIVO"/>
    <s v="11011"/>
    <n v="18001"/>
    <x v="2"/>
    <n v="2309.63"/>
    <n v="879.81500000000005"/>
  </r>
  <r>
    <s v="PVR9E34"/>
    <x v="5"/>
    <x v="2"/>
    <n v="2025"/>
    <x v="0"/>
    <x v="2"/>
    <x v="1"/>
    <s v="MICHAEL DIOGO SANTIAGO DA SILVA"/>
    <s v="TECNICO MULTSKILL METALICO/FI"/>
    <s v="R$ 1.822,55"/>
    <n v="1779"/>
    <n v="2471.48"/>
    <n v="898"/>
    <m/>
    <s v="28/06/2027"/>
    <x v="1"/>
    <n v="1730"/>
    <b v="0"/>
    <x v="5"/>
    <x v="2"/>
    <s v="ATIVO"/>
    <s v="14011"/>
    <n v="35001"/>
    <x v="6"/>
    <n v="5148.4799999999996"/>
    <n v="1684.74"/>
  </r>
  <r>
    <s v="PXS0E98"/>
    <x v="5"/>
    <x v="2"/>
    <n v="2025"/>
    <x v="0"/>
    <x v="6"/>
    <x v="3"/>
    <s v="JUCENILDO MATOS DA SILVA SOUZA"/>
    <s v="INSTALADOR E REPARADOR DE FO"/>
    <s v="R$ 1.820,47"/>
    <n v="522.54999999999995"/>
    <n v="1126.58"/>
    <n v="679.79"/>
    <m/>
    <s v="03/07/2027"/>
    <x v="1"/>
    <n v="1730"/>
    <b v="0"/>
    <x v="6"/>
    <x v="2"/>
    <s v="ATIVO"/>
    <s v="11011"/>
    <n v="19019"/>
    <x v="2"/>
    <n v="2328.92"/>
    <n v="903.18499999999995"/>
  </r>
  <r>
    <s v="PVR1F89"/>
    <x v="5"/>
    <x v="2"/>
    <n v="2025"/>
    <x v="0"/>
    <x v="6"/>
    <x v="3"/>
    <s v="JULIO CEZAR ROCHA DE GODOI"/>
    <s v="INSTALADOR E REPARADOR DE FO"/>
    <s v="R$ 1.820,47"/>
    <n v="1218.1399999999999"/>
    <n v="1210"/>
    <n v="567.51"/>
    <m/>
    <s v="03/07/2027"/>
    <x v="1"/>
    <n v="1730"/>
    <b v="0"/>
    <x v="6"/>
    <x v="2"/>
    <s v="ATIVO"/>
    <s v="11011"/>
    <n v="19019"/>
    <x v="2"/>
    <n v="2995.6499999999996"/>
    <n v="888.755"/>
  </r>
  <r>
    <s v="SYH7G94"/>
    <x v="5"/>
    <x v="2"/>
    <n v="2024"/>
    <x v="0"/>
    <x v="1"/>
    <x v="0"/>
    <s v="FRANKLIN FRANCA DA SILVA"/>
    <s v="TECNICO DE MANUTENCAO PI II"/>
    <s v="R$ 1.730,00"/>
    <n v="1716.33"/>
    <n v="2095.0499999999997"/>
    <n v="1006.84"/>
    <m/>
    <s v="14/02/2027"/>
    <x v="1"/>
    <n v="1730"/>
    <b v="0"/>
    <x v="9"/>
    <x v="2"/>
    <s v="ATIVO"/>
    <s v="12085"/>
    <n v="26010"/>
    <x v="1"/>
    <n v="4818.2199999999993"/>
    <n v="1550.9449999999999"/>
  </r>
  <r>
    <s v="PXS0E77"/>
    <x v="5"/>
    <x v="2"/>
    <n v="2025"/>
    <x v="0"/>
    <x v="10"/>
    <x v="3"/>
    <s v="IGOR PAIVA LOPES"/>
    <s v="INSTALADOR E REPARADOR DE FO"/>
    <s v="R$ 1.820,47"/>
    <n v="0"/>
    <n v="0"/>
    <n v="150"/>
    <m/>
    <s v="03/07/2027"/>
    <x v="1"/>
    <n v="1730"/>
    <b v="0"/>
    <x v="6"/>
    <x v="2"/>
    <s v="ATIVO"/>
    <s v="11011"/>
    <n v="17001"/>
    <x v="2"/>
    <n v="150"/>
    <n v="75"/>
  </r>
  <r>
    <s v="PVR9E44"/>
    <x v="5"/>
    <x v="2"/>
    <n v="2025"/>
    <x v="0"/>
    <x v="2"/>
    <x v="1"/>
    <s v="RENATO SILVA PEREIRA"/>
    <s v="TECNICO DE FIBRA OPTICA III"/>
    <s v="R$ 1.822,55"/>
    <n v="336.45000000000005"/>
    <n v="226.32"/>
    <n v="450.86"/>
    <m/>
    <s v="28/06/2027"/>
    <x v="1"/>
    <n v="1730"/>
    <b v="0"/>
    <x v="5"/>
    <x v="2"/>
    <s v="ATIVO"/>
    <s v="11021"/>
    <n v="35001"/>
    <x v="2"/>
    <n v="1013.63"/>
    <n v="338.59000000000003"/>
  </r>
  <r>
    <s v="SYH7G98"/>
    <x v="5"/>
    <x v="2"/>
    <n v="2024"/>
    <x v="0"/>
    <x v="7"/>
    <x v="4"/>
    <s v="CASA CLIENTE VIVO SERRA"/>
    <s v="PARCEIRO"/>
    <s v="R$ 1.825,66"/>
    <n v="1219.08"/>
    <n v="734.62999999999988"/>
    <n v="150"/>
    <m/>
    <s v="10/04/2027"/>
    <x v="1"/>
    <n v="1825.66"/>
    <b v="0"/>
    <x v="7"/>
    <x v="2"/>
    <s v="PATIO"/>
    <s v="11011"/>
    <n v="18001"/>
    <x v="2"/>
    <n v="2103.71"/>
    <n v="442.31499999999994"/>
  </r>
  <r>
    <s v="PVR3F21"/>
    <x v="5"/>
    <x v="2"/>
    <n v="2025"/>
    <x v="0"/>
    <x v="10"/>
    <x v="3"/>
    <s v="FROTAS DE VEÍCULOS BRASILIA"/>
    <s v="PARCEIRO"/>
    <s v="R$ 1.820,47"/>
    <n v="1416"/>
    <n v="1130"/>
    <n v="0"/>
    <m/>
    <s v="03/07/2027"/>
    <x v="1"/>
    <n v="1730"/>
    <b v="0"/>
    <x v="6"/>
    <x v="2"/>
    <s v="MANUTENÇÃO"/>
    <s v="99628"/>
    <n v="17001"/>
    <x v="3"/>
    <n v="2546"/>
    <n v="565"/>
  </r>
  <r>
    <s v="RUW5B24"/>
    <x v="5"/>
    <x v="2"/>
    <n v="2023"/>
    <x v="1"/>
    <x v="12"/>
    <x v="1"/>
    <s v="JUSSIMAR LOPES"/>
    <s v="TECNICO DE SEGURANCA DO TRABALHO JR"/>
    <s v="R$ 1.727,27"/>
    <n v="975.58999999999992"/>
    <n v="997.65000000000009"/>
    <n v="581.35"/>
    <m/>
    <s v="16/01/2027"/>
    <x v="1"/>
    <n v="1815.87"/>
    <b v="0"/>
    <x v="1"/>
    <x v="2"/>
    <s v="ATIVO"/>
    <s v="99678"/>
    <n v="18001"/>
    <x v="3"/>
    <n v="2554.59"/>
    <n v="789.5"/>
  </r>
  <r>
    <s v="SYD4F49"/>
    <x v="5"/>
    <x v="2"/>
    <n v="2024"/>
    <x v="1"/>
    <x v="12"/>
    <x v="1"/>
    <s v="ROBSON DA VITORIA DA SILVA"/>
    <s v="INSTALADOR E REPARADOR DE FO"/>
    <s v="R$ 1.808,86"/>
    <n v="739.96"/>
    <n v="1450.0900000000001"/>
    <n v="672.41"/>
    <m/>
    <s v="27/12/2026"/>
    <x v="1"/>
    <n v="1808.86"/>
    <b v="0"/>
    <x v="11"/>
    <x v="3"/>
    <s v="ATIVO"/>
    <s v="11011"/>
    <n v="18001"/>
    <x v="2"/>
    <n v="2862.46"/>
    <n v="1061.25"/>
  </r>
  <r>
    <s v="PXS0E69"/>
    <x v="5"/>
    <x v="2"/>
    <n v="2025"/>
    <x v="0"/>
    <x v="2"/>
    <x v="1"/>
    <s v="ADRIANO RIBEIRO PINTO MARCELINO"/>
    <s v="TECNICO MULTSKILL METALICO/FI"/>
    <s v="R$ 1.822,55"/>
    <n v="1358"/>
    <n v="1195"/>
    <n v="750"/>
    <m/>
    <s v="25/06/2027"/>
    <x v="1"/>
    <n v="1730"/>
    <b v="0"/>
    <x v="5"/>
    <x v="2"/>
    <s v="ATIVO"/>
    <s v="14011"/>
    <n v="35001"/>
    <x v="6"/>
    <n v="3303"/>
    <n v="972.5"/>
  </r>
  <r>
    <s v="PXS0E74"/>
    <x v="5"/>
    <x v="2"/>
    <n v="2025"/>
    <x v="0"/>
    <x v="10"/>
    <x v="3"/>
    <s v="FABRICIO ANTONIO DO NASCIMENTO"/>
    <s v="INSTALADOR E REPARADOR DE FO"/>
    <s v="R$ 1.820,47"/>
    <n v="150"/>
    <n v="1113"/>
    <n v="490"/>
    <m/>
    <s v="03/07/2027"/>
    <x v="1"/>
    <n v="1730"/>
    <b v="0"/>
    <x v="6"/>
    <x v="2"/>
    <s v="ATIVO"/>
    <s v="11011"/>
    <n v="17001"/>
    <x v="2"/>
    <n v="1753"/>
    <n v="801.5"/>
  </r>
  <r>
    <s v="SYD4F51"/>
    <x v="5"/>
    <x v="2"/>
    <n v="2024"/>
    <x v="1"/>
    <x v="12"/>
    <x v="1"/>
    <s v="HENRIQUE EDUARDO DA SILVA LOPES"/>
    <s v="INSTALADOR E REPARADOR DE FO"/>
    <s v="R$ 1.808,86"/>
    <n v="1056.9899999999998"/>
    <n v="929.38000000000011"/>
    <n v="539.01"/>
    <m/>
    <s v="28/12/2026"/>
    <x v="1"/>
    <n v="1808.86"/>
    <b v="0"/>
    <x v="11"/>
    <x v="3"/>
    <s v="ATIVO"/>
    <s v="11011"/>
    <n v="18001"/>
    <x v="2"/>
    <n v="2525.38"/>
    <n v="734.19500000000005"/>
  </r>
  <r>
    <s v="SIB3C43"/>
    <x v="2"/>
    <x v="2"/>
    <n v="2023"/>
    <x v="1"/>
    <x v="9"/>
    <x v="1"/>
    <s v="LEONARDO RIBEIRO VASCONCELOS"/>
    <s v="SUPERVISOR DE OPERACAO CASA CLIENTE"/>
    <s v="R$ 2.373,08"/>
    <n v="1411.07"/>
    <n v="1428.69"/>
    <n v="572.22"/>
    <m/>
    <s v="21/07/2026"/>
    <x v="1"/>
    <n v="2373.08"/>
    <b v="0"/>
    <x v="6"/>
    <x v="3"/>
    <s v="ATIVO"/>
    <s v="11015"/>
    <n v="23848"/>
    <x v="2"/>
    <n v="3411.9800000000005"/>
    <n v="1000.455"/>
  </r>
  <r>
    <s v="SYD4F55"/>
    <x v="5"/>
    <x v="2"/>
    <n v="2024"/>
    <x v="1"/>
    <x v="10"/>
    <x v="3"/>
    <s v="LUCAS ARNAUD SAMPAIO PEDROSA CUNHA"/>
    <s v="INSTALADOR E REPARADOR DE FO"/>
    <s v="R$ 1.808,86"/>
    <n v="233.31"/>
    <n v="780"/>
    <n v="250"/>
    <m/>
    <s v="27/12/2026"/>
    <x v="1"/>
    <n v="1808.86"/>
    <b v="0"/>
    <x v="11"/>
    <x v="3"/>
    <s v="ATIVO"/>
    <s v="11011"/>
    <n v="17001"/>
    <x v="2"/>
    <n v="1263.31"/>
    <n v="515"/>
  </r>
  <r>
    <s v="PVR3F24"/>
    <x v="5"/>
    <x v="2"/>
    <n v="2025"/>
    <x v="0"/>
    <x v="1"/>
    <x v="0"/>
    <s v="MARCO ANTONIO MARQUES URSULINO"/>
    <s v="ESPECIALISTA OPERACIONAL DE PI I"/>
    <s v="R$ 1.822,55"/>
    <n v="1144.6400000000001"/>
    <n v="1299.58"/>
    <n v="692"/>
    <m/>
    <s v="25/06/2027"/>
    <x v="1"/>
    <n v="1730"/>
    <b v="0"/>
    <x v="5"/>
    <x v="2"/>
    <s v="ATIVO"/>
    <s v="12081"/>
    <n v="26001"/>
    <x v="1"/>
    <n v="3136.2200000000003"/>
    <n v="995.79"/>
  </r>
  <r>
    <s v="PVR9E32"/>
    <x v="5"/>
    <x v="2"/>
    <n v="2025"/>
    <x v="0"/>
    <x v="9"/>
    <x v="1"/>
    <s v="CLEYTON ASSIS DA SILVA"/>
    <s v="TECNICO DE FIBRA OPTICA I"/>
    <s v="R$ 1.822,55"/>
    <n v="1351.03"/>
    <n v="1574.98"/>
    <n v="610.28"/>
    <m/>
    <s v="28/06/2027"/>
    <x v="1"/>
    <n v="1730"/>
    <b v="0"/>
    <x v="5"/>
    <x v="2"/>
    <s v="ATIVO"/>
    <s v="11011"/>
    <n v="23092"/>
    <x v="2"/>
    <n v="3536.29"/>
    <n v="1092.6300000000001"/>
  </r>
  <r>
    <s v="PXS0E83"/>
    <x v="5"/>
    <x v="2"/>
    <n v="2025"/>
    <x v="0"/>
    <x v="0"/>
    <x v="0"/>
    <s v="FROTAS DE VEÍCULOS CURITIBA"/>
    <s v="PARCEIRO"/>
    <s v="R$ 1.820,47"/>
    <n v="50"/>
    <n v="249.56"/>
    <n v="0"/>
    <m/>
    <s v="03/07/2027"/>
    <x v="1"/>
    <n v="1730"/>
    <b v="0"/>
    <x v="6"/>
    <x v="2"/>
    <s v="MANUTENÇÃO"/>
    <s v="99628"/>
    <n v="26001"/>
    <x v="3"/>
    <n v="299.56"/>
    <n v="124.78"/>
  </r>
  <r>
    <s v="SIM1A33"/>
    <x v="5"/>
    <x v="2"/>
    <n v="2024"/>
    <x v="0"/>
    <x v="1"/>
    <x v="0"/>
    <s v="FROTAS DE VEÍCULOS CURITIBA"/>
    <s v="PARCEIRO"/>
    <s v="R$ 1.806,47"/>
    <n v="542.97"/>
    <n v="0"/>
    <n v="0"/>
    <m/>
    <s v="16/09/2026"/>
    <x v="1"/>
    <n v="1806.47"/>
    <b v="0"/>
    <x v="2"/>
    <x v="3"/>
    <s v="ATIVO"/>
    <s v="99628"/>
    <n v="26001"/>
    <x v="3"/>
    <n v="542.97"/>
    <n v="0"/>
  </r>
  <r>
    <s v="SYD4F42"/>
    <x v="5"/>
    <x v="2"/>
    <n v="2024"/>
    <x v="1"/>
    <x v="4"/>
    <x v="3"/>
    <s v="THEODORO COELHO DA SILVA"/>
    <s v="TECNICO DE FIBRA OPTICA I"/>
    <s v="R$ 1.808,86"/>
    <n v="0"/>
    <n v="824.62"/>
    <n v="426.89"/>
    <m/>
    <s v="27/12/2026"/>
    <x v="1"/>
    <n v="1808.86"/>
    <b v="0"/>
    <x v="11"/>
    <x v="3"/>
    <s v="ATIVO"/>
    <s v="11021"/>
    <n v="22020"/>
    <x v="2"/>
    <n v="1251.51"/>
    <n v="625.755"/>
  </r>
  <r>
    <s v="SHW1G17"/>
    <x v="5"/>
    <x v="2"/>
    <n v="2023"/>
    <x v="1"/>
    <x v="12"/>
    <x v="1"/>
    <s v="CASA CLIENTE VIVO SERRA"/>
    <s v="PARCEIRO"/>
    <s v="R$ 1.904,54"/>
    <n v="1064.76"/>
    <n v="1651.7399999999998"/>
    <n v="0"/>
    <m/>
    <s v="28/05/2026"/>
    <x v="2"/>
    <n v="1904.54"/>
    <b v="0"/>
    <x v="4"/>
    <x v="3"/>
    <s v="SINISTRO"/>
    <s v="11011"/>
    <n v="18001"/>
    <x v="2"/>
    <n v="2716.5"/>
    <n v="825.86999999999989"/>
  </r>
  <r>
    <s v="PXS0E71"/>
    <x v="5"/>
    <x v="2"/>
    <n v="2025"/>
    <x v="0"/>
    <x v="9"/>
    <x v="1"/>
    <s v="YANN JHOMINY QUEIROZ ABREU"/>
    <s v="TECNICO DE FIBRA OPTICA I"/>
    <s v="R$ 1.820,47"/>
    <n v="780"/>
    <n v="880"/>
    <n v="574"/>
    <m/>
    <s v="03/07/2027"/>
    <x v="1"/>
    <n v="1730"/>
    <b v="0"/>
    <x v="6"/>
    <x v="2"/>
    <s v="ATIVO"/>
    <s v="11011"/>
    <n v="23845"/>
    <x v="2"/>
    <n v="2234"/>
    <n v="727"/>
  </r>
  <r>
    <s v="SYD4F38"/>
    <x v="5"/>
    <x v="2"/>
    <n v="2024"/>
    <x v="1"/>
    <x v="12"/>
    <x v="1"/>
    <s v="PEDRO DE SOUZA ANDRADE"/>
    <s v="INSTALADOR E REPARADOR DE FO"/>
    <s v="R$ 1.808,86"/>
    <n v="1112.6299999999999"/>
    <n v="1597.8400000000001"/>
    <n v="689.98"/>
    <m/>
    <s v="25/12/2026"/>
    <x v="1"/>
    <n v="1808.86"/>
    <b v="0"/>
    <x v="11"/>
    <x v="3"/>
    <s v="ATIVO"/>
    <s v="11011"/>
    <n v="18001"/>
    <x v="2"/>
    <n v="3400.4500000000003"/>
    <n v="1143.9100000000001"/>
  </r>
  <r>
    <s v="PXS0E88"/>
    <x v="5"/>
    <x v="2"/>
    <n v="2025"/>
    <x v="0"/>
    <x v="0"/>
    <x v="0"/>
    <s v="MIGUEL ANGELO DE SOUZA MARQUES"/>
    <s v="ENCARREGADO DE ALMOXARIFADO"/>
    <s v="R$ 1.820,47"/>
    <n v="987.74"/>
    <n v="934.3"/>
    <n v="1138.8600000000001"/>
    <m/>
    <s v="03/07/2027"/>
    <x v="1"/>
    <n v="1730"/>
    <b v="0"/>
    <x v="6"/>
    <x v="2"/>
    <s v="ATIVO"/>
    <s v="99568"/>
    <n v="31001"/>
    <x v="3"/>
    <n v="3060.9"/>
    <n v="1036.58"/>
  </r>
  <r>
    <s v="PXS0F41"/>
    <x v="5"/>
    <x v="2"/>
    <n v="2025"/>
    <x v="0"/>
    <x v="9"/>
    <x v="1"/>
    <s v="CASA CLIENTE-VIVO UBERLANDIA"/>
    <s v="PARCEIRO"/>
    <s v="R$ 1.820,47"/>
    <n v="273.06"/>
    <n v="720"/>
    <n v="300"/>
    <m/>
    <s v="03/07/2027"/>
    <x v="1"/>
    <n v="1730"/>
    <b v="0"/>
    <x v="6"/>
    <x v="2"/>
    <s v="MANUTENÇÃO"/>
    <s v="11011"/>
    <n v="23845"/>
    <x v="2"/>
    <n v="1293.06"/>
    <n v="510"/>
  </r>
  <r>
    <s v="SYX5H03"/>
    <x v="5"/>
    <x v="2"/>
    <n v="2025"/>
    <x v="1"/>
    <x v="12"/>
    <x v="1"/>
    <s v="GIDEONE NASCIMENTO MOURA"/>
    <s v="INSTALADOR E REPARADOR DE FO"/>
    <s v="R$ 1.823,00"/>
    <n v="749.95"/>
    <n v="1658.91"/>
    <n v="699.97"/>
    <m/>
    <s v="09/07/2028"/>
    <x v="1"/>
    <n v="1928.81"/>
    <b v="0"/>
    <x v="6"/>
    <x v="5"/>
    <s v="ATIVO"/>
    <s v="11011"/>
    <n v="18001"/>
    <x v="2"/>
    <n v="3108.83"/>
    <n v="1179.44"/>
  </r>
  <r>
    <s v="SYX5J58"/>
    <x v="4"/>
    <x v="0"/>
    <n v="2025"/>
    <x v="1"/>
    <x v="4"/>
    <x v="3"/>
    <s v="FROTAS DE VEÍCULOS CAMPO GRANDE"/>
    <s v="PARCEIRO"/>
    <s v="R$ 2.400,00"/>
    <n v="2126.91"/>
    <n v="1345.08"/>
    <n v="184.03"/>
    <m/>
    <s v="05/08/2028"/>
    <x v="1"/>
    <n v="2555.0700000000002"/>
    <b v="0"/>
    <x v="3"/>
    <x v="5"/>
    <s v="PATIO"/>
    <s v="99628"/>
    <n v="22020"/>
    <x v="3"/>
    <n v="3656.02"/>
    <n v="764.55499999999995"/>
  </r>
  <r>
    <s v="SYX5H97"/>
    <x v="5"/>
    <x v="2"/>
    <n v="2025"/>
    <x v="1"/>
    <x v="12"/>
    <x v="1"/>
    <s v="CASA CLIENTE VIVO SERRA"/>
    <s v="PARCEIRO"/>
    <s v="R$ 1.823,00"/>
    <n v="1522.93"/>
    <n v="1909.99"/>
    <n v="550"/>
    <m/>
    <s v="22/08/2028"/>
    <x v="1"/>
    <n v="1933.44"/>
    <b v="0"/>
    <x v="3"/>
    <x v="5"/>
    <s v="MANUTENÇÃO"/>
    <s v="11011"/>
    <n v="18001"/>
    <x v="2"/>
    <n v="3982.92"/>
    <n v="1229.9949999999999"/>
  </r>
  <r>
    <s v="SYX8D54"/>
    <x v="5"/>
    <x v="2"/>
    <n v="2025"/>
    <x v="1"/>
    <x v="9"/>
    <x v="1"/>
    <s v="DANILO LIMA DE SOUZA"/>
    <s v="TECNICO DE FIBRA OPTICA I"/>
    <s v="R$ 1.823,00"/>
    <n v="150"/>
    <n v="1419.3"/>
    <n v="854.56"/>
    <m/>
    <s v="21/08/2028"/>
    <x v="1"/>
    <n v="1933.44"/>
    <b v="0"/>
    <x v="3"/>
    <x v="5"/>
    <s v="ATIVO"/>
    <s v="11011"/>
    <n v="23845"/>
    <x v="2"/>
    <n v="2423.8599999999997"/>
    <n v="1136.9299999999998"/>
  </r>
  <r>
    <s v="SYX5H04"/>
    <x v="5"/>
    <x v="2"/>
    <n v="2025"/>
    <x v="1"/>
    <x v="6"/>
    <x v="3"/>
    <s v="ALEX SOUZA SANTOS"/>
    <s v="TECNICO DE FIBRA OPTICA I"/>
    <s v="R$ 1.823,00"/>
    <n v="150"/>
    <n v="799.91"/>
    <n v="630.16999999999996"/>
    <m/>
    <s v="12/08/2028"/>
    <x v="1"/>
    <n v="1933.44"/>
    <b v="0"/>
    <x v="3"/>
    <x v="5"/>
    <s v="ATIVO"/>
    <s v="11021"/>
    <n v="19194"/>
    <x v="2"/>
    <n v="1580.08"/>
    <n v="715.04"/>
  </r>
  <r>
    <s v="SYX5H86"/>
    <x v="5"/>
    <x v="2"/>
    <n v="2025"/>
    <x v="1"/>
    <x v="1"/>
    <x v="0"/>
    <s v="PAULO ROGERIO HERCULANO"/>
    <s v="TECNICO DE MANUTENCAO PI II"/>
    <s v="R$ 1.823,00"/>
    <n v="0"/>
    <n v="395.75"/>
    <n v="0"/>
    <m/>
    <s v="22/07/2028"/>
    <x v="1"/>
    <n v="1928.81"/>
    <b v="0"/>
    <x v="6"/>
    <x v="5"/>
    <s v="ATIVO"/>
    <s v="12081"/>
    <n v="26001"/>
    <x v="1"/>
    <n v="395.75"/>
    <n v="197.875"/>
  </r>
  <r>
    <s v="SYX5H98"/>
    <x v="5"/>
    <x v="2"/>
    <n v="2025"/>
    <x v="1"/>
    <x v="10"/>
    <x v="3"/>
    <s v="TICIANO KEVEN PAIXAO DOS SANTOS"/>
    <s v="INSTALADOR E REPARADOR DE FO"/>
    <s v="R$ 1.823,00"/>
    <n v="1297"/>
    <n v="1529"/>
    <n v="683"/>
    <m/>
    <s v="15/07/2028"/>
    <x v="1"/>
    <n v="1928.81"/>
    <b v="0"/>
    <x v="6"/>
    <x v="5"/>
    <s v="ATIVO"/>
    <s v="11011"/>
    <n v="17001"/>
    <x v="2"/>
    <n v="3509"/>
    <n v="1106"/>
  </r>
  <r>
    <s v="SYX5H85"/>
    <x v="5"/>
    <x v="2"/>
    <n v="2025"/>
    <x v="1"/>
    <x v="10"/>
    <x v="3"/>
    <s v="GABRIEL DOS SANTOS POLICARPO"/>
    <s v="INSTALADOR E REPARADOR DE FO"/>
    <s v="R$ 1.823,00"/>
    <n v="1063"/>
    <n v="1107.44"/>
    <n v="560"/>
    <m/>
    <s v="12/07/2028"/>
    <x v="1"/>
    <n v="1928.81"/>
    <b v="0"/>
    <x v="6"/>
    <x v="5"/>
    <s v="ATIVO"/>
    <s v="11011"/>
    <n v="17001"/>
    <x v="2"/>
    <n v="2730.44"/>
    <n v="833.72"/>
  </r>
  <r>
    <s v="SYX5H28"/>
    <x v="5"/>
    <x v="2"/>
    <n v="2025"/>
    <x v="1"/>
    <x v="10"/>
    <x v="3"/>
    <s v="VANDER VIEIRA VAZ"/>
    <s v="INSTALADOR E REPARADOR DE FO"/>
    <s v="R$ 1.823,00"/>
    <n v="1334.47"/>
    <n v="1309.18"/>
    <n v="813"/>
    <m/>
    <s v="11/07/2028"/>
    <x v="1"/>
    <n v="1928.81"/>
    <b v="0"/>
    <x v="6"/>
    <x v="5"/>
    <s v="ATIVO"/>
    <s v="11011"/>
    <n v="17001"/>
    <x v="2"/>
    <n v="3456.65"/>
    <n v="1061.0900000000001"/>
  </r>
  <r>
    <s v="SYX5H73"/>
    <x v="5"/>
    <x v="2"/>
    <n v="2025"/>
    <x v="1"/>
    <x v="12"/>
    <x v="1"/>
    <s v="DEIVERSON FRANCKLIN FERREIRA"/>
    <s v="INSTALADOR E REPARADOR DE FO"/>
    <s v="R$ 1.823,00"/>
    <n v="1259.06"/>
    <n v="1288.79"/>
    <n v="569.99"/>
    <m/>
    <s v="19/11/2028"/>
    <x v="1"/>
    <n v="1938.47"/>
    <b v="0"/>
    <x v="10"/>
    <x v="5"/>
    <s v="ATIVO"/>
    <s v="11011"/>
    <n v="18001"/>
    <x v="2"/>
    <n v="3117.84"/>
    <n v="929.39"/>
  </r>
  <r>
    <s v="SYX5H22"/>
    <x v="5"/>
    <x v="2"/>
    <n v="2025"/>
    <x v="1"/>
    <x v="12"/>
    <x v="1"/>
    <s v="ESDRAS RAMOS DA SILVA"/>
    <s v="INSTALADOR E REPARADOR DE FO"/>
    <s v="R$ 1.823,00"/>
    <n v="869.73"/>
    <n v="1133.48"/>
    <n v="768.21999999999991"/>
    <m/>
    <s v="18/07/2028"/>
    <x v="1"/>
    <n v="1928.81"/>
    <b v="0"/>
    <x v="6"/>
    <x v="5"/>
    <s v="ATIVO"/>
    <s v="11021"/>
    <n v="18001"/>
    <x v="2"/>
    <n v="2771.43"/>
    <n v="950.84999999999991"/>
  </r>
  <r>
    <s v="SYX5H25"/>
    <x v="5"/>
    <x v="2"/>
    <n v="2025"/>
    <x v="1"/>
    <x v="10"/>
    <x v="3"/>
    <s v="SAMUEL SANTOS DE SA"/>
    <s v="INSTALADOR E REPARADOR DE FO"/>
    <s v="R$ 1.823,00"/>
    <n v="531.64"/>
    <n v="1862"/>
    <n v="810"/>
    <m/>
    <s v="12/07/2028"/>
    <x v="1"/>
    <n v="1928.81"/>
    <b v="0"/>
    <x v="6"/>
    <x v="5"/>
    <s v="ATIVO"/>
    <s v="11011"/>
    <n v="17001"/>
    <x v="2"/>
    <n v="3203.64"/>
    <n v="1336"/>
  </r>
  <r>
    <s v="SYX5H91"/>
    <x v="5"/>
    <x v="2"/>
    <n v="2025"/>
    <x v="1"/>
    <x v="6"/>
    <x v="3"/>
    <s v="WANDER FREITAS DE SA"/>
    <s v="TECNICO DE MANUTENCAO PI III"/>
    <s v="R$ 1.823,00"/>
    <n v="465.97"/>
    <n v="150"/>
    <n v="1319.3200000000002"/>
    <m/>
    <s v="16/07/2028"/>
    <x v="1"/>
    <n v="1928.81"/>
    <b v="0"/>
    <x v="6"/>
    <x v="5"/>
    <s v="ATIVO"/>
    <s v="12081"/>
    <n v="19234"/>
    <x v="1"/>
    <n v="1935.2900000000002"/>
    <n v="734.66000000000008"/>
  </r>
  <r>
    <s v="SYX5H92"/>
    <x v="5"/>
    <x v="2"/>
    <n v="2025"/>
    <x v="1"/>
    <x v="9"/>
    <x v="1"/>
    <s v="ODILOMAR MENDES LOURENCO FILHO"/>
    <s v="TECNICO DE FIBRA OPTICA I"/>
    <s v="R$ 1.823,00"/>
    <n v="1270"/>
    <n v="0"/>
    <n v="753.4"/>
    <m/>
    <s v="11/07/2028"/>
    <x v="1"/>
    <n v="1928.81"/>
    <b v="0"/>
    <x v="6"/>
    <x v="5"/>
    <s v="ATIVO"/>
    <s v="11011"/>
    <n v="23845"/>
    <x v="2"/>
    <n v="2023.4"/>
    <n v="376.7"/>
  </r>
  <r>
    <s v="SYX8D60"/>
    <x v="5"/>
    <x v="2"/>
    <n v="2025"/>
    <x v="1"/>
    <x v="9"/>
    <x v="1"/>
    <s v="KLEYTON SANTOS LIMA"/>
    <s v="TECNICO DE FIBRA OPTICA I"/>
    <s v="R$ 1.823,00"/>
    <n v="898.41"/>
    <n v="1050.01"/>
    <n v="504.02"/>
    <m/>
    <s v="15/07/2028"/>
    <x v="1"/>
    <n v="1928.81"/>
    <b v="0"/>
    <x v="6"/>
    <x v="5"/>
    <s v="ATIVO"/>
    <s v="11011"/>
    <n v="23849"/>
    <x v="2"/>
    <n v="2452.44"/>
    <n v="777.01499999999999"/>
  </r>
  <r>
    <s v="SYX5H37"/>
    <x v="5"/>
    <x v="2"/>
    <n v="2025"/>
    <x v="1"/>
    <x v="10"/>
    <x v="3"/>
    <s v="ROGERIO RODRIGUES DOS SANTOS"/>
    <s v="INSTALADOR E REPARADOR DE FO"/>
    <s v="R$ 1.823,00"/>
    <n v="853"/>
    <n v="930"/>
    <n v="370"/>
    <m/>
    <s v="18/07/2028"/>
    <x v="1"/>
    <n v="1928.81"/>
    <b v="0"/>
    <x v="6"/>
    <x v="5"/>
    <s v="ATIVO"/>
    <s v="11011"/>
    <n v="17001"/>
    <x v="2"/>
    <n v="2153"/>
    <n v="650"/>
  </r>
  <r>
    <s v="SYX5H20"/>
    <x v="5"/>
    <x v="2"/>
    <n v="2025"/>
    <x v="1"/>
    <x v="12"/>
    <x v="1"/>
    <s v="PATRICIO MENDES DE OLIVEIRA"/>
    <s v="INSTALADOR E REPARADOR DE FO"/>
    <s v="R$ 1.823,00"/>
    <n v="990.47"/>
    <n v="954.54"/>
    <n v="705.18000000000006"/>
    <m/>
    <s v="23/07/2028"/>
    <x v="1"/>
    <n v="1928.81"/>
    <b v="0"/>
    <x v="6"/>
    <x v="5"/>
    <s v="ATIVO"/>
    <s v="11011"/>
    <n v="18001"/>
    <x v="2"/>
    <n v="2650.19"/>
    <n v="829.86"/>
  </r>
  <r>
    <s v="SYX5H32"/>
    <x v="5"/>
    <x v="2"/>
    <n v="2025"/>
    <x v="1"/>
    <x v="10"/>
    <x v="3"/>
    <s v="NOXY ENGENHARIA"/>
    <s v="PARCEIRO"/>
    <s v="R$ 1.823,00"/>
    <s v=""/>
    <s v=""/>
    <s v=""/>
    <m/>
    <s v="15/07/2028"/>
    <x v="1"/>
    <n v="1928.81"/>
    <b v="0"/>
    <x v="6"/>
    <x v="5"/>
    <s v="ATIVO"/>
    <s v="11031"/>
    <n v="17001"/>
    <x v="2"/>
    <n v="0"/>
    <s v="-"/>
  </r>
  <r>
    <s v="SYX5H34"/>
    <x v="5"/>
    <x v="2"/>
    <n v="2025"/>
    <x v="1"/>
    <x v="10"/>
    <x v="3"/>
    <s v="PEDRO HENRIQUE DOS SANTOS"/>
    <s v="TECNICO DE FIBRA OPTICA I"/>
    <s v="R$ 1.823,00"/>
    <n v="1008"/>
    <n v="1062"/>
    <n v="616.29"/>
    <m/>
    <s v="15/07/2028"/>
    <x v="1"/>
    <n v="1928.81"/>
    <b v="0"/>
    <x v="6"/>
    <x v="5"/>
    <s v="ATIVO"/>
    <s v="11021"/>
    <n v="17001"/>
    <x v="2"/>
    <n v="2686.29"/>
    <n v="839.14499999999998"/>
  </r>
  <r>
    <s v="SYX5H90"/>
    <x v="5"/>
    <x v="2"/>
    <n v="2025"/>
    <x v="1"/>
    <x v="10"/>
    <x v="3"/>
    <s v="AGUIAR MANOEL DE SOUSA PEREIRA FILHO"/>
    <s v="INSTALADOR E REPARADOR DE FO"/>
    <s v="R$ 1.823,00"/>
    <n v="949.39"/>
    <n v="1253"/>
    <n v="610"/>
    <m/>
    <s v="16/07/2028"/>
    <x v="1"/>
    <n v="1928.81"/>
    <b v="0"/>
    <x v="6"/>
    <x v="5"/>
    <s v="ATIVO"/>
    <s v="11011"/>
    <n v="17001"/>
    <x v="2"/>
    <n v="2812.39"/>
    <n v="931.5"/>
  </r>
  <r>
    <s v="SYX5H33"/>
    <x v="5"/>
    <x v="2"/>
    <n v="2024"/>
    <x v="1"/>
    <x v="7"/>
    <x v="4"/>
    <s v="CASA CLIENTE VIVO SERRA"/>
    <s v="PARCEIRO"/>
    <s v="R$ 1.823,00"/>
    <n v="0"/>
    <n v="50"/>
    <n v="0"/>
    <m/>
    <s v="18/07/2028"/>
    <x v="1"/>
    <n v="1928.81"/>
    <b v="0"/>
    <x v="6"/>
    <x v="5"/>
    <s v="RESERVADO"/>
    <s v="11011"/>
    <n v="18001"/>
    <x v="2"/>
    <n v="50"/>
    <n v="25"/>
  </r>
  <r>
    <s v="SYX5H72"/>
    <x v="5"/>
    <x v="2"/>
    <n v="2025"/>
    <x v="1"/>
    <x v="6"/>
    <x v="3"/>
    <s v="FRANCISCO ANDERSON DA COSTA FERREIRA"/>
    <s v="TECNICO DE FIBRA OPTICA II"/>
    <s v="R$ 1.823,00"/>
    <n v="1685.6999999999998"/>
    <n v="1739.82"/>
    <n v="1255.9899999999998"/>
    <m/>
    <s v="15/07/2028"/>
    <x v="1"/>
    <n v="1928.81"/>
    <b v="0"/>
    <x v="6"/>
    <x v="5"/>
    <s v="ATIVO"/>
    <s v="11021"/>
    <n v="19019"/>
    <x v="2"/>
    <n v="4681.5099999999993"/>
    <n v="1497.9049999999997"/>
  </r>
  <r>
    <s v="SYX5H89"/>
    <x v="5"/>
    <x v="2"/>
    <n v="2025"/>
    <x v="1"/>
    <x v="9"/>
    <x v="1"/>
    <s v="HELI CARLOS RODRIGUES MADUREIRA"/>
    <s v="TECNICO DE FIBRA OPTICA I"/>
    <s v="R$ 1.823,00"/>
    <n v="649.35"/>
    <n v="852"/>
    <n v="300"/>
    <m/>
    <s v="11/07/2028"/>
    <x v="1"/>
    <n v="1928.81"/>
    <b v="0"/>
    <x v="6"/>
    <x v="5"/>
    <s v="ATIVO"/>
    <s v="11011"/>
    <n v="23849"/>
    <x v="2"/>
    <n v="1801.35"/>
    <n v="576"/>
  </r>
  <r>
    <s v="SYX8D59"/>
    <x v="5"/>
    <x v="2"/>
    <n v="2025"/>
    <x v="1"/>
    <x v="10"/>
    <x v="3"/>
    <s v="BRUNO LEANDRO ARAUJO PEIXOTO"/>
    <s v="INSTALADOR E REPARADOR DE FO"/>
    <s v="R$ 1.823,00"/>
    <n v="1120"/>
    <n v="1380"/>
    <n v="500"/>
    <m/>
    <s v="15/07/2028"/>
    <x v="1"/>
    <n v="1928.81"/>
    <b v="0"/>
    <x v="6"/>
    <x v="5"/>
    <s v="ATIVO"/>
    <s v="11011"/>
    <n v="17001"/>
    <x v="2"/>
    <n v="3000"/>
    <n v="940"/>
  </r>
  <r>
    <s v="SYX5H88"/>
    <x v="5"/>
    <x v="2"/>
    <n v="2025"/>
    <x v="1"/>
    <x v="10"/>
    <x v="3"/>
    <s v="UEMERSON DA SILVA RAMALHO"/>
    <s v="INSTALADOR E REPARADOR DE FO"/>
    <s v="R$ 1.823,00"/>
    <n v="1163"/>
    <n v="1356"/>
    <n v="720"/>
    <m/>
    <s v="11/07/2028"/>
    <x v="1"/>
    <n v="1928.81"/>
    <b v="0"/>
    <x v="6"/>
    <x v="5"/>
    <s v="ATIVO"/>
    <s v="11011"/>
    <n v="17001"/>
    <x v="2"/>
    <n v="3239"/>
    <n v="1038"/>
  </r>
  <r>
    <s v="SYX5H13"/>
    <x v="5"/>
    <x v="2"/>
    <n v="2025"/>
    <x v="1"/>
    <x v="10"/>
    <x v="3"/>
    <s v="WALKER WILLIAN PEREIRA NUNES DOS SANTOS"/>
    <s v="INSTALADOR E REPARADOR DE FO"/>
    <s v="R$ 1.823,00"/>
    <n v="1097"/>
    <n v="1389"/>
    <n v="580"/>
    <m/>
    <s v="08/07/2028"/>
    <x v="1"/>
    <n v="1928.81"/>
    <b v="0"/>
    <x v="6"/>
    <x v="5"/>
    <s v="ATIVO"/>
    <s v="11011"/>
    <n v="17001"/>
    <x v="2"/>
    <n v="3066"/>
    <n v="984.5"/>
  </r>
  <r>
    <s v="SYX5H94"/>
    <x v="5"/>
    <x v="2"/>
    <n v="2025"/>
    <x v="1"/>
    <x v="10"/>
    <x v="3"/>
    <s v="GABRIEL SOARES DA COSTA"/>
    <s v="INSTALADOR E REPARADOR DE FO"/>
    <s v="R$ 1.823,00"/>
    <n v="1538.99"/>
    <n v="1735"/>
    <n v="836"/>
    <m/>
    <s v="02/08/2028"/>
    <x v="1"/>
    <n v="1933.44"/>
    <b v="0"/>
    <x v="3"/>
    <x v="5"/>
    <s v="ATIVO"/>
    <s v="11011"/>
    <n v="17001"/>
    <x v="2"/>
    <n v="4109.99"/>
    <n v="1285.5"/>
  </r>
  <r>
    <s v="SYX5H02"/>
    <x v="5"/>
    <x v="2"/>
    <n v="2025"/>
    <x v="1"/>
    <x v="10"/>
    <x v="3"/>
    <s v="MARCOS ANTONIO ALMEIDA SANTANA"/>
    <s v="TECNICO DE FIBRA OPTICA II"/>
    <s v="R$ 1.823,00"/>
    <n v="643"/>
    <n v="1767.58"/>
    <n v="850"/>
    <m/>
    <s v="08/07/2028"/>
    <x v="1"/>
    <n v="1928.81"/>
    <b v="0"/>
    <x v="6"/>
    <x v="5"/>
    <s v="ATIVO"/>
    <s v="11021"/>
    <n v="17001"/>
    <x v="2"/>
    <n v="3260.58"/>
    <n v="1308.79"/>
  </r>
  <r>
    <s v="SYX5H96"/>
    <x v="5"/>
    <x v="2"/>
    <n v="2025"/>
    <x v="1"/>
    <x v="6"/>
    <x v="3"/>
    <s v="MARCOS FELIPE ALVES SOUZA"/>
    <s v="INSTALADOR E REPARADOR DE FO"/>
    <s v="R$ 1.823,00"/>
    <n v="1189.98"/>
    <n v="1157.6300000000001"/>
    <n v="920"/>
    <m/>
    <s v="16/07/2028"/>
    <x v="1"/>
    <n v="1928.81"/>
    <b v="0"/>
    <x v="6"/>
    <x v="5"/>
    <s v="ATIVO"/>
    <s v="11011"/>
    <n v="19140"/>
    <x v="2"/>
    <n v="3267.61"/>
    <n v="1038.8150000000001"/>
  </r>
  <r>
    <s v="SYX5H09"/>
    <x v="5"/>
    <x v="2"/>
    <n v="2025"/>
    <x v="1"/>
    <x v="9"/>
    <x v="1"/>
    <s v="ALEX SANDER MOREIRA"/>
    <s v="TECNICO DE FIBRA OPTICA I"/>
    <s v="R$ 1.823,00"/>
    <n v="793.96"/>
    <n v="1020.15"/>
    <n v="487.24"/>
    <m/>
    <s v="09/07/2028"/>
    <x v="1"/>
    <n v="1928.81"/>
    <b v="0"/>
    <x v="6"/>
    <x v="5"/>
    <s v="ATIVO"/>
    <s v="11011"/>
    <n v="23849"/>
    <x v="2"/>
    <n v="2301.3500000000004"/>
    <n v="753.69499999999994"/>
  </r>
  <r>
    <s v="SYX5H87"/>
    <x v="5"/>
    <x v="2"/>
    <n v="2025"/>
    <x v="1"/>
    <x v="12"/>
    <x v="1"/>
    <s v="THIELTON DE PAULA FONCECA"/>
    <s v="INSTALADOR E REPARADOR DE FO"/>
    <s v="R$ 1.823,00"/>
    <n v="1270"/>
    <n v="1550"/>
    <n v="679.84"/>
    <m/>
    <s v="08/07/2028"/>
    <x v="1"/>
    <n v="1928.81"/>
    <b v="0"/>
    <x v="6"/>
    <x v="5"/>
    <s v="ATIVO"/>
    <s v="11011"/>
    <n v="18001"/>
    <x v="2"/>
    <n v="3499.84"/>
    <n v="1114.92"/>
  </r>
  <r>
    <s v="PVR1F91"/>
    <x v="5"/>
    <x v="2"/>
    <n v="2025"/>
    <x v="0"/>
    <x v="6"/>
    <x v="3"/>
    <s v="EDUARD JOSE OLIVERO PINERO"/>
    <s v="INSTALADOR E REPARADOR DE FO"/>
    <s v="R$ 1.820,47"/>
    <n v="840.02"/>
    <n v="1546.08"/>
    <n v="700"/>
    <m/>
    <s v="03/07/2027"/>
    <x v="1"/>
    <n v="1730"/>
    <b v="0"/>
    <x v="6"/>
    <x v="2"/>
    <s v="ATIVO"/>
    <s v="11011"/>
    <n v="19019"/>
    <x v="2"/>
    <n v="3086.1"/>
    <n v="1123.04"/>
  </r>
  <r>
    <s v="OVU3684"/>
    <x v="23"/>
    <x v="2"/>
    <n v="2015"/>
    <x v="2"/>
    <x v="9"/>
    <x v="1"/>
    <s v="RICHARLINSTON JULIANO REIS PEREIRA"/>
    <s v="TECNICO DE FIBRA OPTICA I"/>
    <s v="R$ 850,00"/>
    <n v="840"/>
    <n v="1293"/>
    <n v="591"/>
    <m/>
    <s v="01/01/2030"/>
    <x v="1"/>
    <n v="850"/>
    <b v="0"/>
    <x v="1"/>
    <x v="1"/>
    <s v="ATIVO"/>
    <s v="11011"/>
    <n v="23845"/>
    <x v="2"/>
    <n v="2724"/>
    <n v="942"/>
  </r>
  <r>
    <s v="PVR9E58"/>
    <x v="5"/>
    <x v="2"/>
    <n v="2025"/>
    <x v="0"/>
    <x v="8"/>
    <x v="0"/>
    <s v="VICTOR KHAUAN RUCHINSKI"/>
    <s v="ASSISTENTE TEC. DE MANUTENCAO DE PI III"/>
    <s v="R$ 1.820,47"/>
    <n v="445.48"/>
    <n v="856.63"/>
    <n v="686.53"/>
    <m/>
    <s v="03/07/2027"/>
    <x v="1"/>
    <n v="1730"/>
    <b v="0"/>
    <x v="6"/>
    <x v="2"/>
    <s v="ATIVO"/>
    <s v="12081"/>
    <n v="34002"/>
    <x v="1"/>
    <n v="1988.64"/>
    <n v="771.57999999999993"/>
  </r>
  <r>
    <s v="PVR9E45"/>
    <x v="5"/>
    <x v="2"/>
    <n v="2025"/>
    <x v="0"/>
    <x v="10"/>
    <x v="3"/>
    <s v="LUCAS VICTOR DA SILVA"/>
    <s v="INSTALADOR E REPARADOR DE FO"/>
    <s v="R$ 1.820,47"/>
    <n v="300"/>
    <n v="1988.93"/>
    <n v="1111"/>
    <m/>
    <s v="03/07/2027"/>
    <x v="1"/>
    <n v="1730"/>
    <b v="0"/>
    <x v="6"/>
    <x v="2"/>
    <s v="ATIVO"/>
    <s v="11011"/>
    <n v="17001"/>
    <x v="2"/>
    <n v="3399.9300000000003"/>
    <n v="1549.9650000000001"/>
  </r>
  <r>
    <s v="PVR3F22"/>
    <x v="5"/>
    <x v="2"/>
    <n v="2025"/>
    <x v="0"/>
    <x v="12"/>
    <x v="1"/>
    <s v="JESSE CURITIBA SOARES SOUZA"/>
    <s v="INSTALADOR E REPARADOR DE FO"/>
    <s v="R$ 1.820,47"/>
    <n v="576.13"/>
    <n v="150"/>
    <n v="211.98"/>
    <m/>
    <s v="03/07/2027"/>
    <x v="1"/>
    <n v="1730"/>
    <b v="0"/>
    <x v="6"/>
    <x v="2"/>
    <s v="ATIVO"/>
    <s v="11011"/>
    <n v="18001"/>
    <x v="2"/>
    <n v="938.11"/>
    <n v="180.99"/>
  </r>
  <r>
    <s v="TCA0B53"/>
    <x v="5"/>
    <x v="2"/>
    <n v="2025"/>
    <x v="1"/>
    <x v="6"/>
    <x v="3"/>
    <s v="MARCIO GLAUBER DOS SANTOS"/>
    <s v="TECNICO DE FIBRA OPTICA II"/>
    <s v="R$ 1.823,00"/>
    <n v="1922.52"/>
    <n v="1596.0399999999997"/>
    <n v="700"/>
    <m/>
    <s v="23/08/2028"/>
    <x v="1"/>
    <n v="1933.44"/>
    <b v="0"/>
    <x v="3"/>
    <x v="5"/>
    <s v="ATIVO"/>
    <s v="11021"/>
    <n v="19093"/>
    <x v="2"/>
    <n v="4218.5599999999995"/>
    <n v="1148.02"/>
  </r>
  <r>
    <s v="SIK7A52"/>
    <x v="5"/>
    <x v="2"/>
    <n v="2023"/>
    <x v="0"/>
    <x v="13"/>
    <x v="2"/>
    <s v="HEILTON SANTOS DA SILVA"/>
    <s v="INSTALADOR MULTSKILL"/>
    <s v="R$ 1.806,47"/>
    <n v="1237.44"/>
    <n v="1555.6200000000001"/>
    <n v="658.18999999999994"/>
    <m/>
    <s v="28/10/2026"/>
    <x v="1"/>
    <n v="1806.47"/>
    <b v="0"/>
    <x v="12"/>
    <x v="3"/>
    <s v="ATIVO"/>
    <s v="11011"/>
    <n v="20001"/>
    <x v="2"/>
    <n v="3451.2500000000005"/>
    <n v="1106.905"/>
  </r>
  <r>
    <s v="SIK6J55"/>
    <x v="5"/>
    <x v="2"/>
    <n v="2024"/>
    <x v="0"/>
    <x v="13"/>
    <x v="2"/>
    <s v="EURANDI DE JESUS SANTOS FILHO"/>
    <s v="INSTALADOR MULTSKILL"/>
    <s v="R$ 1.806,47"/>
    <n v="1237.3600000000001"/>
    <n v="1418.75"/>
    <n v="618.97"/>
    <m/>
    <s v="28/10/2026"/>
    <x v="1"/>
    <n v="1806.47"/>
    <b v="0"/>
    <x v="12"/>
    <x v="3"/>
    <s v="ATIVO"/>
    <s v="11011"/>
    <n v="20001"/>
    <x v="2"/>
    <n v="3275.08"/>
    <n v="1018.86"/>
  </r>
  <r>
    <s v="SIK6J41"/>
    <x v="5"/>
    <x v="2"/>
    <n v="2024"/>
    <x v="0"/>
    <x v="14"/>
    <x v="2"/>
    <s v="DIEGO PABLO CASTRO PIMENTEL"/>
    <s v="INST MULTI SKILL"/>
    <s v="R$ 1.806,47"/>
    <n v="1413.83"/>
    <n v="1394.67"/>
    <n v="683.4"/>
    <m/>
    <s v="28/10/2026"/>
    <x v="1"/>
    <n v="1806.47"/>
    <b v="0"/>
    <x v="12"/>
    <x v="3"/>
    <s v="ATIVO"/>
    <s v="11011"/>
    <n v="24114"/>
    <x v="2"/>
    <n v="3491.9"/>
    <n v="1039.0350000000001"/>
  </r>
  <r>
    <s v="SIK7A18"/>
    <x v="5"/>
    <x v="2"/>
    <n v="2024"/>
    <x v="0"/>
    <x v="14"/>
    <x v="2"/>
    <s v="RIAN SILVA DE SOUZA"/>
    <s v="INST MULTI SKILL"/>
    <s v="R$ 1.806,47"/>
    <n v="1274.69"/>
    <n v="1552.92"/>
    <n v="693.2"/>
    <m/>
    <s v="28/10/2026"/>
    <x v="1"/>
    <n v="1806.47"/>
    <b v="0"/>
    <x v="12"/>
    <x v="3"/>
    <s v="ATIVO"/>
    <s v="11011"/>
    <n v="24114"/>
    <x v="2"/>
    <n v="3520.8100000000004"/>
    <n v="1123.06"/>
  </r>
  <r>
    <s v="SIK6J59"/>
    <x v="5"/>
    <x v="2"/>
    <n v="2024"/>
    <x v="0"/>
    <x v="6"/>
    <x v="3"/>
    <s v="VAGNER PEREIRA DE SOUZA"/>
    <s v="INSTALADOR E REPARADOR DE FO"/>
    <s v="R$ 1.806,47"/>
    <n v="150"/>
    <n v="0"/>
    <n v="437.76"/>
    <m/>
    <s v="28/10/2026"/>
    <x v="1"/>
    <n v="1806.47"/>
    <b v="0"/>
    <x v="12"/>
    <x v="3"/>
    <s v="ATIVO"/>
    <s v="11011"/>
    <n v="19019"/>
    <x v="2"/>
    <n v="587.76"/>
    <n v="218.88"/>
  </r>
  <r>
    <s v="SIY3H14"/>
    <x v="5"/>
    <x v="2"/>
    <n v="2024"/>
    <x v="0"/>
    <x v="13"/>
    <x v="2"/>
    <s v="CASA CLIENTE VIVO SAO LUIS"/>
    <s v="PARCEIRO"/>
    <s v="R$ 1.730,00"/>
    <n v="1196.58"/>
    <n v="1526.73"/>
    <n v="160.4"/>
    <m/>
    <s v="16/11/2026"/>
    <x v="1"/>
    <n v="1730"/>
    <b v="0"/>
    <x v="10"/>
    <x v="3"/>
    <s v="PATIO"/>
    <s v="11011"/>
    <n v="20001"/>
    <x v="2"/>
    <n v="2883.71"/>
    <n v="843.56500000000005"/>
  </r>
  <r>
    <s v="SIK4I02"/>
    <x v="5"/>
    <x v="2"/>
    <n v="2024"/>
    <x v="0"/>
    <x v="13"/>
    <x v="2"/>
    <s v="WILAME DE JESUS BARROS MENDONCA"/>
    <s v="INST MULTI SKILL"/>
    <s v="R$ 1.806,47"/>
    <n v="1118.72"/>
    <n v="1696.7599999999998"/>
    <n v="598.31999999999994"/>
    <m/>
    <s v="28/10/2026"/>
    <x v="1"/>
    <n v="1806.47"/>
    <b v="0"/>
    <x v="12"/>
    <x v="3"/>
    <s v="ATIVO"/>
    <s v="11011"/>
    <n v="20001"/>
    <x v="2"/>
    <n v="3413.7999999999993"/>
    <n v="1147.54"/>
  </r>
  <r>
    <s v="SIK6J39"/>
    <x v="5"/>
    <x v="2"/>
    <n v="2024"/>
    <x v="0"/>
    <x v="13"/>
    <x v="2"/>
    <s v="VANDO BARBOSA PEREIRA"/>
    <s v="INSTALADOR MULTSKILL"/>
    <s v="R$ 1.806,47"/>
    <n v="1168.75"/>
    <n v="1194.8899999999999"/>
    <n v="610"/>
    <m/>
    <s v="28/10/2026"/>
    <x v="1"/>
    <n v="1806.47"/>
    <b v="0"/>
    <x v="12"/>
    <x v="3"/>
    <s v="ATIVO"/>
    <s v="11011"/>
    <n v="20001"/>
    <x v="2"/>
    <n v="2973.64"/>
    <n v="902.44499999999994"/>
  </r>
  <r>
    <s v="SIY3H17"/>
    <x v="5"/>
    <x v="2"/>
    <n v="2024"/>
    <x v="0"/>
    <x v="13"/>
    <x v="2"/>
    <s v="CASA CLIENTE VIVO SAO LUIS"/>
    <s v="PARCEIRO"/>
    <s v="R$ 1.730,00"/>
    <s v=""/>
    <s v=""/>
    <s v=""/>
    <m/>
    <s v="16/11/2026"/>
    <x v="1"/>
    <n v="1730"/>
    <b v="0"/>
    <x v="10"/>
    <x v="3"/>
    <s v="SINISTRO (CULPABILIDADE DO CONDUTOR)"/>
    <s v="11011"/>
    <n v="20001"/>
    <x v="2"/>
    <n v="0"/>
    <s v="-"/>
  </r>
  <r>
    <s v="RVH7C65"/>
    <x v="5"/>
    <x v="2"/>
    <n v="2025"/>
    <x v="1"/>
    <x v="13"/>
    <x v="2"/>
    <s v="GERALDO MOTA NETO"/>
    <s v="SUPERVISOR DE ALMOXARIFADO I"/>
    <s v="R$ 1.730,00"/>
    <n v="646.95000000000005"/>
    <n v="808.7600000000001"/>
    <n v="578.84"/>
    <m/>
    <s v="05/06/2028"/>
    <x v="1"/>
    <n v="1832.61"/>
    <b v="0"/>
    <x v="5"/>
    <x v="5"/>
    <s v="ATIVO"/>
    <s v="99568"/>
    <n v="20001"/>
    <x v="3"/>
    <n v="2034.5500000000002"/>
    <n v="693.80000000000007"/>
  </r>
  <r>
    <s v="SIK6J56"/>
    <x v="5"/>
    <x v="2"/>
    <n v="2024"/>
    <x v="0"/>
    <x v="14"/>
    <x v="2"/>
    <s v="MYCKAELL ELYSYO SILVA LUZ"/>
    <s v="INST MULTI SKILL"/>
    <s v="R$ 1.806,47"/>
    <n v="1297.02"/>
    <n v="1345.87"/>
    <n v="470.94"/>
    <m/>
    <s v="28/10/2026"/>
    <x v="1"/>
    <n v="1806.47"/>
    <b v="0"/>
    <x v="12"/>
    <x v="3"/>
    <s v="ATIVO"/>
    <s v="11011"/>
    <n v="24114"/>
    <x v="2"/>
    <n v="3113.83"/>
    <n v="908.40499999999997"/>
  </r>
  <r>
    <s v="SYH7F74"/>
    <x v="5"/>
    <x v="2"/>
    <n v="2024"/>
    <x v="0"/>
    <x v="14"/>
    <x v="2"/>
    <s v="FROTAS DE VEÍCULOS MANAUS"/>
    <s v="PARCEIRO"/>
    <s v="R$ 1.822,03"/>
    <n v="0"/>
    <n v="0"/>
    <n v="0"/>
    <m/>
    <s v="30/05/2027"/>
    <x v="1"/>
    <n v="1822.03"/>
    <b v="0"/>
    <x v="4"/>
    <x v="2"/>
    <s v="SINISTRO (CULPABILIDADE DO CONDUTOR)"/>
    <s v="99628"/>
    <n v="14001"/>
    <x v="3"/>
    <n v="0"/>
    <n v="0"/>
  </r>
  <r>
    <s v="RVH6F18"/>
    <x v="5"/>
    <x v="2"/>
    <n v="2025"/>
    <x v="1"/>
    <x v="3"/>
    <x v="2"/>
    <s v="FAGNER DA CRUZ PEREIRA"/>
    <s v="INSTALADOR E REPARADOR DE FO"/>
    <s v="R$ 1.730,00"/>
    <n v="910"/>
    <n v="1339.97"/>
    <n v="629.13"/>
    <m/>
    <s v="13/06/2028"/>
    <x v="1"/>
    <n v="1832.61"/>
    <b v="0"/>
    <x v="5"/>
    <x v="5"/>
    <s v="ATIVO"/>
    <s v="11011"/>
    <n v="37133"/>
    <x v="2"/>
    <n v="2879.1000000000004"/>
    <n v="984.55"/>
  </r>
  <r>
    <s v="SYX5H19"/>
    <x v="5"/>
    <x v="2"/>
    <n v="2025"/>
    <x v="1"/>
    <x v="13"/>
    <x v="2"/>
    <s v="KELVIN CLEBER ASSUNCAO"/>
    <s v="INSTALADOR MULTSKILL"/>
    <s v="R$ 1.823,00"/>
    <n v="1145.6199999999999"/>
    <n v="1343.6200000000001"/>
    <n v="583.66999999999996"/>
    <m/>
    <s v="15/07/2028"/>
    <x v="1"/>
    <n v="1928.81"/>
    <b v="0"/>
    <x v="6"/>
    <x v="5"/>
    <s v="ATIVO"/>
    <s v="11011"/>
    <n v="20001"/>
    <x v="2"/>
    <n v="3072.91"/>
    <n v="963.64499999999998"/>
  </r>
  <r>
    <s v="SIK7A56"/>
    <x v="5"/>
    <x v="2"/>
    <n v="2024"/>
    <x v="0"/>
    <x v="13"/>
    <x v="2"/>
    <s v="CASA CLIENTE VIVO IMPERATRIZ"/>
    <s v="PARCEIRO"/>
    <s v="R$ 1.806,47"/>
    <n v="479.94"/>
    <n v="339.88"/>
    <n v="0"/>
    <m/>
    <s v="30/09/2026"/>
    <x v="1"/>
    <n v="1806.47"/>
    <b v="0"/>
    <x v="2"/>
    <x v="3"/>
    <s v="PATIO"/>
    <s v="11011"/>
    <n v="20003"/>
    <x v="2"/>
    <n v="819.81999999999994"/>
    <n v="169.94"/>
  </r>
  <r>
    <s v="QXO2J21"/>
    <x v="5"/>
    <x v="2"/>
    <n v="2025"/>
    <x v="1"/>
    <x v="13"/>
    <x v="2"/>
    <s v="PEDRO HENRIQUE COSTA DE LIMA"/>
    <s v="SUPERVISOR DE FTTX"/>
    <s v="R$ 1.730,00"/>
    <n v="1316.19"/>
    <n v="1349.46"/>
    <n v="148.88999999999999"/>
    <m/>
    <s v="23/05/2027"/>
    <x v="1"/>
    <n v="1824.76"/>
    <b v="0"/>
    <x v="4"/>
    <x v="2"/>
    <s v="ATIVO"/>
    <s v="11015"/>
    <n v="20001"/>
    <x v="2"/>
    <n v="2814.54"/>
    <n v="749.17499999999995"/>
  </r>
  <r>
    <s v="SIY3H13"/>
    <x v="5"/>
    <x v="2"/>
    <n v="2024"/>
    <x v="0"/>
    <x v="13"/>
    <x v="2"/>
    <s v="SATEC"/>
    <s v="PARCEIRO"/>
    <s v="R$ 1.730,00"/>
    <n v="0"/>
    <n v="0"/>
    <n v="0"/>
    <m/>
    <s v="16/11/2026"/>
    <x v="1"/>
    <n v="1730"/>
    <b v="0"/>
    <x v="10"/>
    <x v="3"/>
    <s v="ATIVO"/>
    <s v="15031"/>
    <n v="14001"/>
    <x v="8"/>
    <n v="0"/>
    <n v="0"/>
  </r>
  <r>
    <s v="SIK4H74"/>
    <x v="5"/>
    <x v="2"/>
    <n v="2024"/>
    <x v="0"/>
    <x v="13"/>
    <x v="2"/>
    <s v="JOSE DE ARIMATEIA FERREIRA DA SILVA JUNIOR"/>
    <s v="INSTALADOR MULTSKILL"/>
    <s v="R$ 1.806,47"/>
    <n v="1197.6400000000001"/>
    <n v="1357.28"/>
    <n v="677.29"/>
    <m/>
    <s v="28/10/2026"/>
    <x v="1"/>
    <n v="1806.47"/>
    <b v="0"/>
    <x v="12"/>
    <x v="3"/>
    <s v="ATIVO"/>
    <s v="11011"/>
    <n v="20001"/>
    <x v="2"/>
    <n v="3232.21"/>
    <n v="1017.285"/>
  </r>
  <r>
    <s v="SIK7A53"/>
    <x v="5"/>
    <x v="2"/>
    <n v="2024"/>
    <x v="0"/>
    <x v="13"/>
    <x v="2"/>
    <s v="JULIO CESAR CANTANHEDE RODRIGUES"/>
    <s v="INSTALADOR MULTSKILL"/>
    <s v="R$ 1.806,47"/>
    <n v="1100"/>
    <n v="1379.81"/>
    <n v="519.75"/>
    <m/>
    <s v="28/10/2026"/>
    <x v="1"/>
    <n v="1806.47"/>
    <b v="0"/>
    <x v="12"/>
    <x v="3"/>
    <s v="ATIVO"/>
    <s v="11011"/>
    <n v="20001"/>
    <x v="2"/>
    <n v="2999.56"/>
    <n v="949.78"/>
  </r>
  <r>
    <s v="SIY3H08"/>
    <x v="5"/>
    <x v="2"/>
    <n v="2024"/>
    <x v="0"/>
    <x v="10"/>
    <x v="3"/>
    <s v="LUIZ HENRIQUE CRAVEIRO BERTOLAZI"/>
    <s v="INSTALADOR E REPARADOR DE FO"/>
    <s v="R$ 1.730,00"/>
    <n v="1360"/>
    <n v="1508.4099999999999"/>
    <n v="480"/>
    <m/>
    <s v="16/11/2026"/>
    <x v="1"/>
    <n v="1730"/>
    <b v="0"/>
    <x v="10"/>
    <x v="3"/>
    <s v="ATIVO"/>
    <s v="11011"/>
    <n v="17001"/>
    <x v="2"/>
    <n v="3348.41"/>
    <n v="994.20499999999993"/>
  </r>
  <r>
    <s v="SIY3H24"/>
    <x v="5"/>
    <x v="2"/>
    <n v="2024"/>
    <x v="0"/>
    <x v="13"/>
    <x v="2"/>
    <s v="ERIVALDO RAMOS BISPO"/>
    <s v="INSTALADOR MULTSKILL"/>
    <s v="R$ 1.730,00"/>
    <n v="1236.44"/>
    <n v="1363.38"/>
    <n v="716.6"/>
    <m/>
    <s v="16/11/2026"/>
    <x v="1"/>
    <n v="1730"/>
    <b v="0"/>
    <x v="10"/>
    <x v="3"/>
    <s v="ATIVO"/>
    <s v="11011"/>
    <n v="20132"/>
    <x v="2"/>
    <n v="3316.42"/>
    <n v="1039.99"/>
  </r>
  <r>
    <s v="SYH7H52"/>
    <x v="5"/>
    <x v="2"/>
    <n v="2024"/>
    <x v="0"/>
    <x v="13"/>
    <x v="2"/>
    <s v="DEYWISON SILVA DO ROSARIO"/>
    <s v="INSTALADOR MULTSKILL"/>
    <s v="R$ 1.822,03"/>
    <n v="1061.4000000000001"/>
    <n v="1281.0699999999997"/>
    <n v="615.45999999999992"/>
    <m/>
    <s v="30/05/2027"/>
    <x v="1"/>
    <n v="1822.03"/>
    <b v="0"/>
    <x v="4"/>
    <x v="2"/>
    <s v="ATIVO"/>
    <s v="11011"/>
    <n v="20001"/>
    <x v="2"/>
    <n v="2957.93"/>
    <n v="948.26499999999987"/>
  </r>
  <r>
    <s v="QXO2J19"/>
    <x v="5"/>
    <x v="2"/>
    <n v="2025"/>
    <x v="1"/>
    <x v="13"/>
    <x v="2"/>
    <s v="CLODOALDO SOUZA LIMA"/>
    <s v="SUPERVISOR DE FTTX"/>
    <s v="R$ 1.730,00"/>
    <n v="1895.13"/>
    <n v="2867.36"/>
    <n v="403.84"/>
    <m/>
    <s v="27/05/2027"/>
    <x v="1"/>
    <n v="1832.6"/>
    <b v="0"/>
    <x v="4"/>
    <x v="2"/>
    <s v="ATIVO"/>
    <s v="11015"/>
    <n v="20003"/>
    <x v="2"/>
    <n v="5166.33"/>
    <n v="1635.6000000000001"/>
  </r>
  <r>
    <s v="SIK6J44"/>
    <x v="5"/>
    <x v="2"/>
    <n v="2024"/>
    <x v="0"/>
    <x v="13"/>
    <x v="2"/>
    <s v="PAULO ROBERTO SILVA"/>
    <s v="FISCAL DE QUALIDADE I"/>
    <s v="R$ 1.806,47"/>
    <n v="818.23"/>
    <n v="1045.43"/>
    <n v="458.30999999999995"/>
    <m/>
    <s v="28/10/2026"/>
    <x v="1"/>
    <n v="1806.47"/>
    <b v="0"/>
    <x v="12"/>
    <x v="3"/>
    <s v="ATIVO"/>
    <s v="99138"/>
    <n v="20001"/>
    <x v="3"/>
    <n v="2321.9700000000003"/>
    <n v="751.87"/>
  </r>
  <r>
    <s v="SIK7A54"/>
    <x v="5"/>
    <x v="2"/>
    <n v="2024"/>
    <x v="0"/>
    <x v="13"/>
    <x v="2"/>
    <s v="JOSE ESPERIDIAO COSTA SANTOS NETO"/>
    <s v="INSTALADOR MULTSKILL"/>
    <s v="R$ 1.806,47"/>
    <n v="1152.21"/>
    <n v="1421.93"/>
    <n v="637.30999999999995"/>
    <m/>
    <s v="25/10/2026"/>
    <x v="1"/>
    <n v="1806.47"/>
    <b v="0"/>
    <x v="12"/>
    <x v="3"/>
    <s v="ATIVO"/>
    <s v="11011"/>
    <n v="20001"/>
    <x v="2"/>
    <n v="3211.4500000000003"/>
    <n v="1029.6199999999999"/>
  </r>
  <r>
    <s v="SYH7H51"/>
    <x v="5"/>
    <x v="2"/>
    <n v="2024"/>
    <x v="0"/>
    <x v="13"/>
    <x v="2"/>
    <s v="FRANCK DAVID SOUSA DE OLIVEIRA"/>
    <s v="INSTALADOR MULTSKILL"/>
    <s v="R$ 1.822,03"/>
    <n v="1120"/>
    <n v="1128.1500000000001"/>
    <n v="744.03000000000009"/>
    <m/>
    <s v="30/05/2027"/>
    <x v="1"/>
    <n v="1822.03"/>
    <b v="0"/>
    <x v="4"/>
    <x v="2"/>
    <s v="ATIVO"/>
    <s v="11011"/>
    <n v="20001"/>
    <x v="2"/>
    <n v="2992.1800000000003"/>
    <n v="936.09000000000015"/>
  </r>
  <r>
    <s v="RVH6F36"/>
    <x v="5"/>
    <x v="2"/>
    <n v="2024"/>
    <x v="1"/>
    <x v="13"/>
    <x v="2"/>
    <s v="CASA CLIENTE VIVO IMPERATRIZ"/>
    <s v="PARCEIRO"/>
    <s v="R$ 1.730,00"/>
    <s v=""/>
    <s v=""/>
    <s v=""/>
    <m/>
    <s v="05/06/2028"/>
    <x v="1"/>
    <n v="1832.61"/>
    <b v="0"/>
    <x v="5"/>
    <x v="5"/>
    <s v="SINISTRO (CULPABILIDADE DO CONDUTOR)"/>
    <s v="11011"/>
    <n v="20003"/>
    <x v="2"/>
    <n v="0"/>
    <s v="-"/>
  </r>
  <r>
    <s v="SJH0B93"/>
    <x v="25"/>
    <x v="0"/>
    <n v="2024"/>
    <x v="1"/>
    <x v="13"/>
    <x v="2"/>
    <s v="RAYLSON SILVA DE CARVALHO"/>
    <s v="ENCARREGADO"/>
    <s v="R$ 2.214,09"/>
    <n v="884.48"/>
    <n v="1927.14"/>
    <n v="586.28"/>
    <m/>
    <s v="11/12/2026"/>
    <x v="1"/>
    <n v="2214.09"/>
    <b v="0"/>
    <x v="11"/>
    <x v="3"/>
    <s v="ATIVO"/>
    <s v="11015"/>
    <n v="20001"/>
    <x v="2"/>
    <n v="3397.8999999999996"/>
    <n v="1256.71"/>
  </r>
  <r>
    <s v="SIK6J18"/>
    <x v="5"/>
    <x v="2"/>
    <n v="2024"/>
    <x v="0"/>
    <x v="3"/>
    <x v="2"/>
    <s v="-"/>
    <s v="-"/>
    <s v="R$ 1.806,47"/>
    <n v="1160"/>
    <n v="1239.93"/>
    <n v="439.94"/>
    <m/>
    <s v="28/10/2026"/>
    <x v="1"/>
    <n v="1806.47"/>
    <b v="0"/>
    <x v="12"/>
    <x v="3"/>
    <s v="MANUTENÇÃO"/>
    <s v=""/>
    <n v="0"/>
    <x v="0"/>
    <n v="2839.8700000000003"/>
    <n v="839.93500000000006"/>
  </r>
  <r>
    <s v="SIK6J49"/>
    <x v="5"/>
    <x v="2"/>
    <n v="2023"/>
    <x v="0"/>
    <x v="13"/>
    <x v="2"/>
    <s v="DENISON SILVA AMORIM"/>
    <s v="INSTALADOR MULTSKILL"/>
    <s v="R$ 1.806,47"/>
    <n v="1243.1199999999999"/>
    <n v="2128.1999999999998"/>
    <n v="747.67"/>
    <m/>
    <s v="28/10/2026"/>
    <x v="1"/>
    <n v="1806.47"/>
    <b v="0"/>
    <x v="12"/>
    <x v="3"/>
    <s v="ATIVO"/>
    <s v="11011"/>
    <n v="20001"/>
    <x v="2"/>
    <n v="4118.99"/>
    <n v="1437.9349999999999"/>
  </r>
  <r>
    <s v="SIY3H12"/>
    <x v="5"/>
    <x v="2"/>
    <n v="2024"/>
    <x v="0"/>
    <x v="13"/>
    <x v="2"/>
    <s v="HARRISON BARBOSA FONSECA"/>
    <s v="INSTALADOR MULTSKILL"/>
    <s v="R$ 1.730,00"/>
    <n v="1039.3500000000001"/>
    <n v="1305.7900000000002"/>
    <n v="619.64"/>
    <m/>
    <s v="16/11/2026"/>
    <x v="1"/>
    <n v="1730"/>
    <b v="0"/>
    <x v="10"/>
    <x v="3"/>
    <s v="ATIVO"/>
    <s v="11011"/>
    <n v="20001"/>
    <x v="2"/>
    <n v="2964.78"/>
    <n v="962.71500000000015"/>
  </r>
  <r>
    <s v="SIY3G61"/>
    <x v="5"/>
    <x v="2"/>
    <n v="2024"/>
    <x v="0"/>
    <x v="13"/>
    <x v="2"/>
    <s v="MOISES DOS SANTOS LOPES"/>
    <s v="INSTALADOR MULTSKILL"/>
    <s v="R$ 1.730,00"/>
    <n v="979.2"/>
    <n v="1189.94"/>
    <n v="418.57"/>
    <m/>
    <s v="16/11/2026"/>
    <x v="1"/>
    <n v="1730"/>
    <b v="0"/>
    <x v="10"/>
    <x v="3"/>
    <s v="ATIVO"/>
    <s v="11011"/>
    <n v="20001"/>
    <x v="2"/>
    <n v="2587.7100000000005"/>
    <n v="804.255"/>
  </r>
  <r>
    <s v="SIY3H20"/>
    <x v="5"/>
    <x v="2"/>
    <n v="2024"/>
    <x v="0"/>
    <x v="13"/>
    <x v="2"/>
    <s v="THASSYO GABRIEL DA SILVA SANTOS"/>
    <s v="INSTALADOR MULTSKILL"/>
    <s v="R$ 1.730,00"/>
    <n v="1176.1999999999998"/>
    <n v="1366.33"/>
    <n v="715.27"/>
    <m/>
    <s v="16/11/2026"/>
    <x v="1"/>
    <n v="1730"/>
    <b v="0"/>
    <x v="10"/>
    <x v="3"/>
    <s v="ATIVO"/>
    <s v="11011"/>
    <n v="20132"/>
    <x v="2"/>
    <n v="3257.7999999999997"/>
    <n v="1040.8"/>
  </r>
  <r>
    <s v="SIK6J50"/>
    <x v="5"/>
    <x v="2"/>
    <n v="2024"/>
    <x v="0"/>
    <x v="13"/>
    <x v="2"/>
    <s v="RODRIGO AUGUSTO RODRIGUES SANTOS"/>
    <s v="INSTALADOR MULTSKILL"/>
    <s v="R$ 1.806,47"/>
    <n v="1358.3300000000002"/>
    <n v="1368.03"/>
    <n v="778.03"/>
    <m/>
    <s v="28/10/2026"/>
    <x v="1"/>
    <n v="1806.47"/>
    <b v="0"/>
    <x v="12"/>
    <x v="3"/>
    <s v="ATIVO"/>
    <s v="11011"/>
    <n v="20132"/>
    <x v="2"/>
    <n v="3504.3900000000003"/>
    <n v="1073.03"/>
  </r>
  <r>
    <s v="SYW0J90"/>
    <x v="5"/>
    <x v="2"/>
    <n v="2025"/>
    <x v="1"/>
    <x v="13"/>
    <x v="2"/>
    <s v="JOSUE DA SILVA CONCEICAO"/>
    <s v="SUPERVISOR DE REDE II"/>
    <s v="R$ 1.805,00"/>
    <n v="1225.4799999999998"/>
    <n v="1159.19"/>
    <n v="1387.22"/>
    <m/>
    <s v="16/07/2028"/>
    <x v="1"/>
    <n v="1909.77"/>
    <b v="0"/>
    <x v="6"/>
    <x v="5"/>
    <s v="ATIVO"/>
    <s v="11035"/>
    <n v="20001"/>
    <x v="2"/>
    <n v="3771.8900000000003"/>
    <n v="1273.2049999999999"/>
  </r>
  <r>
    <s v="SYH8A02"/>
    <x v="5"/>
    <x v="2"/>
    <n v="2024"/>
    <x v="0"/>
    <x v="13"/>
    <x v="2"/>
    <s v="SATEC"/>
    <s v="PARCEIRO"/>
    <s v="R$ 1.822,03"/>
    <s v=""/>
    <s v=""/>
    <s v=""/>
    <m/>
    <s v="30/05/2027"/>
    <x v="1"/>
    <n v="1822.03"/>
    <b v="0"/>
    <x v="4"/>
    <x v="2"/>
    <s v="ATIVO"/>
    <s v="15031"/>
    <n v="14001"/>
    <x v="8"/>
    <n v="0"/>
    <s v="-"/>
  </r>
  <r>
    <s v="SIK4I03"/>
    <x v="5"/>
    <x v="2"/>
    <n v="2024"/>
    <x v="0"/>
    <x v="13"/>
    <x v="2"/>
    <s v="CASA CLIENTE VIVO SAO LUIS"/>
    <s v="PARCEIRO"/>
    <s v="R$ 1.806,47"/>
    <n v="1317.1200000000001"/>
    <n v="1503.7199999999998"/>
    <n v="229.35000000000002"/>
    <m/>
    <s v="28/10/2026"/>
    <x v="1"/>
    <n v="1806.47"/>
    <b v="0"/>
    <x v="12"/>
    <x v="3"/>
    <s v="MANUTENÇÃO"/>
    <s v="11011"/>
    <n v="20001"/>
    <x v="2"/>
    <n v="3050.19"/>
    <n v="866.53499999999985"/>
  </r>
  <r>
    <s v="SIK6J52"/>
    <x v="5"/>
    <x v="2"/>
    <n v="2024"/>
    <x v="0"/>
    <x v="13"/>
    <x v="2"/>
    <s v="ERICK SILVA FURTADO"/>
    <s v="INSTALADOR MULTSKILL"/>
    <s v="R$ 1.806,47"/>
    <n v="1283.81"/>
    <n v="1367.6599999999999"/>
    <n v="679.01"/>
    <m/>
    <s v="28/10/2026"/>
    <x v="1"/>
    <n v="1806.47"/>
    <b v="0"/>
    <x v="12"/>
    <x v="3"/>
    <s v="ATIVO"/>
    <s v="11011"/>
    <n v="20001"/>
    <x v="2"/>
    <n v="3330.4799999999996"/>
    <n v="1023.3349999999999"/>
  </r>
  <r>
    <s v="SYH7F15"/>
    <x v="5"/>
    <x v="2"/>
    <n v="2024"/>
    <x v="0"/>
    <x v="13"/>
    <x v="2"/>
    <s v="JOSE MAIA DE OLIVEIRA"/>
    <s v="SUPERVISOR DE MANUTENCAO II"/>
    <s v="R$ 1.822,03"/>
    <n v="1109.1999999999998"/>
    <n v="1260.76"/>
    <n v="405.67"/>
    <m/>
    <s v="30/05/2027"/>
    <x v="1"/>
    <n v="1822.03"/>
    <b v="0"/>
    <x v="4"/>
    <x v="2"/>
    <s v="ATIVO"/>
    <s v="11025"/>
    <n v="20001"/>
    <x v="2"/>
    <n v="2775.63"/>
    <n v="833.21500000000003"/>
  </r>
  <r>
    <s v="SIK6J53"/>
    <x v="5"/>
    <x v="2"/>
    <n v="2024"/>
    <x v="0"/>
    <x v="6"/>
    <x v="3"/>
    <s v="CASA CLIENTE-VIVO GOIANIA"/>
    <s v="PARCEIRO"/>
    <s v="R$ 1.806,47"/>
    <n v="980"/>
    <n v="0"/>
    <n v="0"/>
    <m/>
    <s v="28/10/2026"/>
    <x v="1"/>
    <n v="1806.47"/>
    <b v="0"/>
    <x v="12"/>
    <x v="3"/>
    <s v="RESERVADO"/>
    <s v="11011"/>
    <n v="19093"/>
    <x v="2"/>
    <n v="980"/>
    <n v="0"/>
  </r>
  <r>
    <s v="SIY8H48"/>
    <x v="5"/>
    <x v="2"/>
    <n v="2024"/>
    <x v="0"/>
    <x v="14"/>
    <x v="2"/>
    <s v="CLEUBSON DOS SANTOS AZEVEDO"/>
    <s v="INST MULTI SKILL"/>
    <s v="R$ 1.730,00"/>
    <n v="1228.31"/>
    <n v="1451.01"/>
    <n v="525.13"/>
    <m/>
    <s v="16/11/2026"/>
    <x v="1"/>
    <n v="1730"/>
    <b v="0"/>
    <x v="10"/>
    <x v="3"/>
    <s v="ATIVO"/>
    <s v="11011"/>
    <n v="24114"/>
    <x v="2"/>
    <n v="3204.45"/>
    <n v="988.06999999999994"/>
  </r>
  <r>
    <s v="RVH7C57"/>
    <x v="5"/>
    <x v="2"/>
    <n v="2025"/>
    <x v="1"/>
    <x v="13"/>
    <x v="2"/>
    <s v="GLEYDSON ALLAN BRANDAO SANTOS"/>
    <s v="SUPERVISOR DE FTTX"/>
    <s v="R$ 1.730,00"/>
    <n v="867.12000000000012"/>
    <n v="1550.21"/>
    <n v="443.59000000000003"/>
    <m/>
    <s v="03/06/2028"/>
    <x v="1"/>
    <n v="1832.61"/>
    <b v="0"/>
    <x v="5"/>
    <x v="5"/>
    <s v="ATIVO"/>
    <s v="11015"/>
    <n v="20001"/>
    <x v="2"/>
    <n v="2860.92"/>
    <n v="996.90000000000009"/>
  </r>
  <r>
    <s v="SIY3H25"/>
    <x v="5"/>
    <x v="2"/>
    <n v="2024"/>
    <x v="0"/>
    <x v="13"/>
    <x v="2"/>
    <s v="ELOY BARBOSA SOARES"/>
    <s v="INSTALADOR MULTSKILL"/>
    <s v="R$ 1.730,00"/>
    <n v="1218.8"/>
    <n v="1548.42"/>
    <n v="681.15"/>
    <m/>
    <s v="16/11/2026"/>
    <x v="1"/>
    <n v="1730"/>
    <b v="0"/>
    <x v="10"/>
    <x v="3"/>
    <s v="ATIVO"/>
    <s v="11011"/>
    <n v="20001"/>
    <x v="2"/>
    <n v="3448.3700000000003"/>
    <n v="1114.7850000000001"/>
  </r>
  <r>
    <s v="SIK7A62"/>
    <x v="5"/>
    <x v="2"/>
    <n v="2024"/>
    <x v="0"/>
    <x v="14"/>
    <x v="2"/>
    <s v="DARLISSON MARINHO TEIXEIRA"/>
    <s v="INST MULTI SKILL"/>
    <s v="R$ 1.806,47"/>
    <n v="1351.2300000000002"/>
    <n v="1504.7"/>
    <n v="747.02"/>
    <m/>
    <s v="28/10/2026"/>
    <x v="1"/>
    <n v="1806.47"/>
    <b v="0"/>
    <x v="12"/>
    <x v="3"/>
    <s v="ATIVO"/>
    <s v="11011"/>
    <n v="24114"/>
    <x v="2"/>
    <n v="3602.9500000000003"/>
    <n v="1125.8600000000001"/>
  </r>
  <r>
    <s v="SIY3H84"/>
    <x v="5"/>
    <x v="2"/>
    <n v="2024"/>
    <x v="0"/>
    <x v="13"/>
    <x v="2"/>
    <s v="WESLY ARTHUR FERREIRA COSTA"/>
    <s v="INSTALADOR MULTSKILL"/>
    <s v="R$ 1.730,00"/>
    <n v="867.64"/>
    <n v="1507.13"/>
    <n v="589.63"/>
    <m/>
    <s v="16/11/2026"/>
    <x v="1"/>
    <n v="1730"/>
    <b v="0"/>
    <x v="10"/>
    <x v="3"/>
    <s v="ATIVO"/>
    <s v="11011"/>
    <n v="20001"/>
    <x v="2"/>
    <n v="2964.4"/>
    <n v="1048.3800000000001"/>
  </r>
  <r>
    <s v="RVH6F14"/>
    <x v="5"/>
    <x v="2"/>
    <n v="2025"/>
    <x v="1"/>
    <x v="13"/>
    <x v="2"/>
    <s v="JHONNATAN COSTA PINTO"/>
    <s v="SUPERVISOR DE FTTX"/>
    <s v="R$ 1.730,00"/>
    <n v="1205.54"/>
    <n v="855.85"/>
    <n v="519.71"/>
    <m/>
    <s v="13/06/2028"/>
    <x v="1"/>
    <n v="1832.61"/>
    <b v="0"/>
    <x v="5"/>
    <x v="5"/>
    <s v="ATIVO"/>
    <s v="11015"/>
    <n v="20001"/>
    <x v="2"/>
    <n v="2581.1"/>
    <n v="687.78"/>
  </r>
  <r>
    <s v="SIY3H09"/>
    <x v="5"/>
    <x v="2"/>
    <n v="2024"/>
    <x v="0"/>
    <x v="3"/>
    <x v="2"/>
    <s v="JOSE LEANDRO DA SILVA FERREIRA"/>
    <s v="TECNICO DE FIBRA OPTICA I"/>
    <s v="R$ 1.730,00"/>
    <n v="874.03000000000009"/>
    <n v="1538.0900000000001"/>
    <n v="331.65"/>
    <m/>
    <s v="16/11/2026"/>
    <x v="1"/>
    <n v="1730"/>
    <b v="0"/>
    <x v="10"/>
    <x v="3"/>
    <s v="ATIVO"/>
    <s v="11021"/>
    <n v="37133"/>
    <x v="2"/>
    <n v="2743.7700000000004"/>
    <n v="934.87000000000012"/>
  </r>
  <r>
    <s v="SIK6J48"/>
    <x v="5"/>
    <x v="2"/>
    <n v="2024"/>
    <x v="0"/>
    <x v="13"/>
    <x v="2"/>
    <s v="IAGO COSTA DE SOUZA"/>
    <s v="INSTALADOR MULTSKILL"/>
    <s v="R$ 1.806,47"/>
    <n v="1227.8699999999999"/>
    <n v="1402.5900000000001"/>
    <n v="597.29"/>
    <m/>
    <s v="28/10/2026"/>
    <x v="1"/>
    <n v="1806.47"/>
    <b v="0"/>
    <x v="12"/>
    <x v="3"/>
    <s v="ATIVO"/>
    <s v="11011"/>
    <n v="20132"/>
    <x v="2"/>
    <n v="3227.75"/>
    <n v="999.94"/>
  </r>
  <r>
    <s v="RVK2E57"/>
    <x v="5"/>
    <x v="2"/>
    <n v="2025"/>
    <x v="1"/>
    <x v="13"/>
    <x v="2"/>
    <s v="ISRAEL BARROS MENESES"/>
    <s v="TECNICO DE SEGURANCA DO TRABALHO SR"/>
    <s v="R$ 1.730,00"/>
    <n v="2190.09"/>
    <n v="1068.21"/>
    <n v="456.03"/>
    <m/>
    <s v="08/07/2028"/>
    <x v="1"/>
    <n v="1837.37"/>
    <b v="0"/>
    <x v="6"/>
    <x v="5"/>
    <s v="ATIVO"/>
    <s v="99678"/>
    <n v="20001"/>
    <x v="3"/>
    <n v="3714.33"/>
    <n v="762.12"/>
  </r>
  <r>
    <s v="SIY0C57"/>
    <x v="5"/>
    <x v="2"/>
    <n v="2024"/>
    <x v="0"/>
    <x v="13"/>
    <x v="2"/>
    <s v="FELIPE GALVAO VALE"/>
    <s v="INSTALADOR MULTSKILL"/>
    <s v="R$ 1.730,00"/>
    <n v="1137.6100000000001"/>
    <n v="1506.76"/>
    <n v="769.16000000000008"/>
    <m/>
    <s v="16/11/2026"/>
    <x v="1"/>
    <n v="1730"/>
    <b v="0"/>
    <x v="10"/>
    <x v="3"/>
    <s v="ATIVO"/>
    <s v="11011"/>
    <n v="20001"/>
    <x v="2"/>
    <n v="3413.5299999999997"/>
    <n v="1137.96"/>
  </r>
  <r>
    <s v="SIK7A55"/>
    <x v="5"/>
    <x v="2"/>
    <n v="2024"/>
    <x v="0"/>
    <x v="13"/>
    <x v="2"/>
    <s v="NATAL DE OLIVEIRA ALMEIDA"/>
    <s v="INSTALADOR MULTSKILL"/>
    <s v="R$ 1.806,47"/>
    <n v="1037.26"/>
    <n v="1244.9499999999998"/>
    <n v="538.13"/>
    <m/>
    <s v="28/10/2026"/>
    <x v="1"/>
    <n v="1806.47"/>
    <b v="0"/>
    <x v="12"/>
    <x v="3"/>
    <s v="ATIVO"/>
    <s v="11011"/>
    <n v="20001"/>
    <x v="2"/>
    <n v="2820.34"/>
    <n v="891.54"/>
  </r>
  <r>
    <s v="SIK6J54"/>
    <x v="5"/>
    <x v="2"/>
    <n v="2024"/>
    <x v="0"/>
    <x v="13"/>
    <x v="2"/>
    <s v="SATEC"/>
    <s v="PARCEIRO"/>
    <s v="R$ 1.806,47"/>
    <n v="0"/>
    <n v="0"/>
    <n v="0"/>
    <m/>
    <s v="28/10/2026"/>
    <x v="1"/>
    <n v="1806.47"/>
    <b v="0"/>
    <x v="12"/>
    <x v="3"/>
    <s v="ATIVO"/>
    <s v="15031"/>
    <n v="14001"/>
    <x v="8"/>
    <n v="0"/>
    <n v="0"/>
  </r>
  <r>
    <s v="SIK4H97"/>
    <x v="5"/>
    <x v="2"/>
    <n v="2024"/>
    <x v="0"/>
    <x v="13"/>
    <x v="2"/>
    <s v="CASA CLIENTE VIVO SAO LUIS"/>
    <s v="PARCEIRO"/>
    <s v="R$ 1.806,47"/>
    <n v="729.97"/>
    <n v="709.69"/>
    <n v="0"/>
    <m/>
    <s v="28/10/2026"/>
    <x v="1"/>
    <n v="1806.47"/>
    <b v="0"/>
    <x v="12"/>
    <x v="3"/>
    <s v="MANUTENÇÃO"/>
    <s v="11011"/>
    <n v="20001"/>
    <x v="2"/>
    <n v="1439.66"/>
    <n v="354.84500000000003"/>
  </r>
  <r>
    <s v="SJB5J98"/>
    <x v="25"/>
    <x v="0"/>
    <n v="2024"/>
    <x v="1"/>
    <x v="13"/>
    <x v="2"/>
    <s v="HANLLISON FRAGA RIBEIRO"/>
    <s v="TECNICO DE FIBRA OPTICA I"/>
    <s v="R$ 2.222,74"/>
    <n v="1077.1200000000001"/>
    <n v="2255.36"/>
    <n v="1349.97"/>
    <m/>
    <s v="04/01/2027"/>
    <x v="1"/>
    <n v="2222.7399999999998"/>
    <b v="0"/>
    <x v="1"/>
    <x v="2"/>
    <s v="ATIVO"/>
    <s v="11031"/>
    <n v="20001"/>
    <x v="2"/>
    <n v="4682.4500000000007"/>
    <n v="1802.665"/>
  </r>
  <r>
    <s v="QXO2J12"/>
    <x v="5"/>
    <x v="2"/>
    <n v="2025"/>
    <x v="1"/>
    <x v="13"/>
    <x v="2"/>
    <s v="RAIMUNDO PENHA DOS SANTOS JUNIOR"/>
    <s v="SUPERVISOR DE FTTX"/>
    <s v="R$ 1.730,00"/>
    <n v="999.33"/>
    <n v="1145.4199999999998"/>
    <n v="558.5"/>
    <m/>
    <s v="11/06/2027"/>
    <x v="1"/>
    <n v="1832.6"/>
    <b v="0"/>
    <x v="5"/>
    <x v="2"/>
    <s v="ATIVO"/>
    <s v="11015"/>
    <n v="20001"/>
    <x v="2"/>
    <n v="2703.25"/>
    <n v="851.95999999999992"/>
  </r>
  <r>
    <s v="SIK7A12"/>
    <x v="5"/>
    <x v="2"/>
    <n v="2024"/>
    <x v="0"/>
    <x v="6"/>
    <x v="3"/>
    <s v="LINCON SERGIO BORGES"/>
    <s v="INSTALADOR E REPARADOR DE FO"/>
    <s v="R$ 1.806,47"/>
    <n v="1390"/>
    <n v="1510.76"/>
    <n v="618.02"/>
    <m/>
    <s v="28/10/2026"/>
    <x v="1"/>
    <n v="1806.47"/>
    <b v="0"/>
    <x v="12"/>
    <x v="3"/>
    <s v="ATIVO"/>
    <s v="11011"/>
    <n v="19019"/>
    <x v="2"/>
    <n v="3518.78"/>
    <n v="1064.3899999999999"/>
  </r>
  <r>
    <s v="SIY3H04"/>
    <x v="5"/>
    <x v="2"/>
    <n v="2024"/>
    <x v="0"/>
    <x v="13"/>
    <x v="2"/>
    <s v="ADRIANO AIRES DE CARVALHO"/>
    <s v="INSTALADOR MULTSKILL"/>
    <s v="R$ 1.730,00"/>
    <n v="1161.5200000000002"/>
    <n v="1258.8499999999999"/>
    <n v="543.72"/>
    <m/>
    <s v="16/11/2026"/>
    <x v="1"/>
    <n v="1730"/>
    <b v="0"/>
    <x v="10"/>
    <x v="3"/>
    <s v="ATIVO"/>
    <s v="11011"/>
    <n v="20003"/>
    <x v="2"/>
    <n v="2964.09"/>
    <n v="901.28499999999997"/>
  </r>
  <r>
    <s v="SIK7A58"/>
    <x v="5"/>
    <x v="2"/>
    <n v="2024"/>
    <x v="0"/>
    <x v="13"/>
    <x v="2"/>
    <s v="HAILTON DOS SANTOS MORAES"/>
    <s v="INSTALADOR MULTSKILL"/>
    <s v="R$ 1.806,47"/>
    <n v="1188.18"/>
    <n v="1032.9099999999999"/>
    <n v="478.37"/>
    <m/>
    <s v="28/10/2026"/>
    <x v="1"/>
    <n v="1806.47"/>
    <b v="0"/>
    <x v="12"/>
    <x v="3"/>
    <s v="ATIVO"/>
    <s v="11011"/>
    <n v="20132"/>
    <x v="2"/>
    <n v="2699.46"/>
    <n v="755.63999999999987"/>
  </r>
  <r>
    <s v="SIK4H53"/>
    <x v="5"/>
    <x v="2"/>
    <n v="2024"/>
    <x v="0"/>
    <x v="13"/>
    <x v="2"/>
    <s v="JOSE RIBAMAR MENDES ROCHA"/>
    <s v="INSTALADOR MULTSKILL"/>
    <s v="R$ 1.806,47"/>
    <n v="1197.25"/>
    <n v="1413.98"/>
    <n v="609.38"/>
    <m/>
    <s v="28/10/2026"/>
    <x v="1"/>
    <n v="1806.47"/>
    <b v="0"/>
    <x v="12"/>
    <x v="3"/>
    <s v="ATIVO"/>
    <s v="11011"/>
    <n v="20001"/>
    <x v="2"/>
    <n v="3220.61"/>
    <n v="1011.6800000000001"/>
  </r>
  <r>
    <s v="SIK6J43"/>
    <x v="5"/>
    <x v="2"/>
    <n v="2024"/>
    <x v="0"/>
    <x v="13"/>
    <x v="2"/>
    <s v="PAULO VINICIUS AGUIAR LIMA"/>
    <s v="INSTALADOR MULTSKILL"/>
    <s v="R$ 1.806,47"/>
    <n v="919.19"/>
    <n v="1106.3999999999999"/>
    <n v="628.82000000000005"/>
    <m/>
    <s v="28/10/2026"/>
    <x v="1"/>
    <n v="1806.47"/>
    <b v="0"/>
    <x v="12"/>
    <x v="3"/>
    <s v="ATIVO"/>
    <s v="11011"/>
    <n v="20001"/>
    <x v="2"/>
    <n v="2654.41"/>
    <n v="867.6099999999999"/>
  </r>
  <r>
    <s v="SIK4H52"/>
    <x v="5"/>
    <x v="2"/>
    <n v="2024"/>
    <x v="0"/>
    <x v="13"/>
    <x v="2"/>
    <s v="FENIX INFRAESTRUTURA"/>
    <s v="PARCEIRO"/>
    <s v="R$ 1.806,47"/>
    <s v=""/>
    <s v=""/>
    <s v=""/>
    <m/>
    <s v="28/10/2026"/>
    <x v="1"/>
    <n v="1806.47"/>
    <b v="0"/>
    <x v="12"/>
    <x v="3"/>
    <s v="ATIVO"/>
    <s v="11031"/>
    <n v="20001"/>
    <x v="2"/>
    <n v="0"/>
    <s v="-"/>
  </r>
  <r>
    <s v="SIK4I05"/>
    <x v="5"/>
    <x v="2"/>
    <n v="2024"/>
    <x v="0"/>
    <x v="13"/>
    <x v="2"/>
    <s v="FLAVIO LIMA SOUZA"/>
    <s v="INST MULTI SKILL"/>
    <s v="R$ 1.806,47"/>
    <n v="1057.6100000000001"/>
    <n v="1134.3"/>
    <n v="527.79"/>
    <m/>
    <s v="28/10/2026"/>
    <x v="1"/>
    <n v="1806.47"/>
    <b v="0"/>
    <x v="12"/>
    <x v="3"/>
    <s v="ATIVO"/>
    <s v="11011"/>
    <n v="20001"/>
    <x v="2"/>
    <n v="2719.7"/>
    <n v="831.04499999999996"/>
  </r>
  <r>
    <s v="PTL2C90"/>
    <x v="55"/>
    <x v="4"/>
    <n v="2019"/>
    <x v="2"/>
    <x v="13"/>
    <x v="2"/>
    <s v="FELIPE SILVA SANTOS"/>
    <s v="GERENTE OPERACAO PL"/>
    <s v="R$ 2.000,00"/>
    <n v="1198.5899999999999"/>
    <n v="1402.4"/>
    <n v="729.19"/>
    <m/>
    <s v="01/01/2030"/>
    <x v="1"/>
    <n v="2000"/>
    <b v="0"/>
    <x v="1"/>
    <x v="1"/>
    <s v="ATIVO"/>
    <s v="99538"/>
    <n v="20001"/>
    <x v="3"/>
    <n v="3330.18"/>
    <n v="1065.7950000000001"/>
  </r>
  <r>
    <s v="SIK6J47"/>
    <x v="5"/>
    <x v="2"/>
    <n v="2024"/>
    <x v="0"/>
    <x v="13"/>
    <x v="2"/>
    <s v="DEYME RONALD ABREU MENDONCA"/>
    <s v="INST MULTI SKILL"/>
    <s v="R$ 1.806,47"/>
    <n v="1154.73"/>
    <n v="1544.48"/>
    <n v="588.6"/>
    <m/>
    <s v="28/10/2026"/>
    <x v="1"/>
    <n v="1806.47"/>
    <b v="0"/>
    <x v="12"/>
    <x v="3"/>
    <s v="ATIVO"/>
    <s v="11011"/>
    <n v="20001"/>
    <x v="2"/>
    <n v="3287.81"/>
    <n v="1066.54"/>
  </r>
  <r>
    <s v="SYH7F14"/>
    <x v="5"/>
    <x v="2"/>
    <n v="2024"/>
    <x v="0"/>
    <x v="13"/>
    <x v="2"/>
    <s v="MANOEL FERNANDES LIMA JUNIOR"/>
    <s v="INSTALADOR MULTSKILL"/>
    <s v="R$ 1.822,03"/>
    <n v="973.88"/>
    <n v="746.53"/>
    <n v="589.41"/>
    <m/>
    <s v="31/05/2027"/>
    <x v="1"/>
    <n v="1822.03"/>
    <b v="0"/>
    <x v="4"/>
    <x v="2"/>
    <s v="ATIVO"/>
    <s v="11011"/>
    <n v="20003"/>
    <x v="2"/>
    <n v="2309.8199999999997"/>
    <n v="667.97"/>
  </r>
  <r>
    <s v="SIK4H99"/>
    <x v="5"/>
    <x v="2"/>
    <n v="2024"/>
    <x v="0"/>
    <x v="13"/>
    <x v="2"/>
    <s v="JOSE PEREIRA DA SILVA"/>
    <s v="INSTALADOR MULTSKILL"/>
    <s v="R$ 1.806,47"/>
    <n v="992.53"/>
    <n v="1391.66"/>
    <n v="665.53000000000009"/>
    <m/>
    <s v="28/10/2026"/>
    <x v="1"/>
    <n v="1806.47"/>
    <b v="0"/>
    <x v="12"/>
    <x v="3"/>
    <s v="ATIVO"/>
    <s v="11011"/>
    <n v="20003"/>
    <x v="2"/>
    <n v="3049.7200000000003"/>
    <n v="1028.595"/>
  </r>
  <r>
    <s v="SIK6J40"/>
    <x v="5"/>
    <x v="2"/>
    <n v="2024"/>
    <x v="0"/>
    <x v="13"/>
    <x v="2"/>
    <s v="ESEQUIAS SANTOS RIBEIRO"/>
    <s v="INSTALADOR MULTSKILL"/>
    <s v="R$ 1.806,47"/>
    <n v="1107.82"/>
    <n v="1246.6300000000001"/>
    <n v="599.49"/>
    <m/>
    <s v="28/10/2026"/>
    <x v="1"/>
    <n v="1806.47"/>
    <b v="0"/>
    <x v="12"/>
    <x v="3"/>
    <s v="ATIVO"/>
    <s v="11011"/>
    <n v="20001"/>
    <x v="2"/>
    <n v="2953.9399999999996"/>
    <n v="923.06000000000006"/>
  </r>
  <r>
    <s v="SIY3H28"/>
    <x v="5"/>
    <x v="2"/>
    <n v="2024"/>
    <x v="0"/>
    <x v="13"/>
    <x v="2"/>
    <s v="CARLOS HENRIQUE DE OLIVEIRA BARROS"/>
    <s v="INSTALADOR MULTSKILL"/>
    <s v="R$ 1.730,00"/>
    <n v="1132.99"/>
    <n v="1523.6499999999996"/>
    <n v="679.26"/>
    <m/>
    <s v="16/11/2026"/>
    <x v="1"/>
    <n v="1730"/>
    <b v="0"/>
    <x v="10"/>
    <x v="3"/>
    <s v="ATIVO"/>
    <s v="11011"/>
    <n v="20001"/>
    <x v="2"/>
    <n v="3335.8999999999996"/>
    <n v="1101.4549999999999"/>
  </r>
  <r>
    <s v="SYX5I00"/>
    <x v="5"/>
    <x v="2"/>
    <n v="2025"/>
    <x v="1"/>
    <x v="13"/>
    <x v="2"/>
    <s v="DIEGO BARROS SANDES"/>
    <s v="INSTALADOR MULTSKILL"/>
    <s v="R$ 1.823,00"/>
    <n v="1069.9099999999999"/>
    <n v="1485.24"/>
    <n v="450.33"/>
    <m/>
    <s v="17/07/2028"/>
    <x v="1"/>
    <n v="1928.81"/>
    <b v="0"/>
    <x v="6"/>
    <x v="5"/>
    <s v="ATIVO"/>
    <s v="11011"/>
    <n v="20002"/>
    <x v="2"/>
    <n v="3005.4799999999996"/>
    <n v="967.78499999999997"/>
  </r>
  <r>
    <s v="SYH7H50"/>
    <x v="5"/>
    <x v="2"/>
    <n v="2024"/>
    <x v="0"/>
    <x v="13"/>
    <x v="2"/>
    <s v="CASA CLIENTE VIVO IMPERATRIZ"/>
    <s v="PARCEIRO"/>
    <s v="R$ 1.822,03"/>
    <n v="1093.43"/>
    <n v="329.59000000000003"/>
    <n v="0"/>
    <m/>
    <s v="31/05/2027"/>
    <x v="1"/>
    <n v="1822.03"/>
    <b v="0"/>
    <x v="4"/>
    <x v="2"/>
    <s v="SINISTRO (CULPABILIDADE DO CONDUTOR)"/>
    <s v="11011"/>
    <n v="20003"/>
    <x v="2"/>
    <n v="1423.02"/>
    <n v="164.79500000000002"/>
  </r>
  <r>
    <s v="SIK4H55"/>
    <x v="5"/>
    <x v="2"/>
    <n v="2024"/>
    <x v="0"/>
    <x v="13"/>
    <x v="2"/>
    <s v="JOAO ROCHA BARROSO"/>
    <s v="INSTALADOR MULTSKILL"/>
    <s v="R$ 1.806,47"/>
    <n v="1159.95"/>
    <n v="1179.8399999999999"/>
    <n v="640"/>
    <m/>
    <s v="28/10/2026"/>
    <x v="1"/>
    <n v="1806.47"/>
    <b v="0"/>
    <x v="12"/>
    <x v="3"/>
    <s v="ATIVO"/>
    <s v="11011"/>
    <n v="20001"/>
    <x v="2"/>
    <n v="2979.79"/>
    <n v="909.92"/>
  </r>
  <r>
    <s v="SJH0C07"/>
    <x v="25"/>
    <x v="0"/>
    <n v="2024"/>
    <x v="1"/>
    <x v="13"/>
    <x v="2"/>
    <s v="DIEGO DOS SANTOS SIQUEIRA"/>
    <s v="TECNICO DE FIBRA OPTICA II"/>
    <s v="R$ 2.214,09"/>
    <n v="993.42000000000007"/>
    <n v="1269.73"/>
    <n v="558.55999999999995"/>
    <m/>
    <s v="13/12/2026"/>
    <x v="1"/>
    <n v="2214.09"/>
    <b v="0"/>
    <x v="11"/>
    <x v="3"/>
    <s v="ATIVO"/>
    <s v="11021"/>
    <n v="20001"/>
    <x v="2"/>
    <n v="2821.71"/>
    <n v="914.14499999999998"/>
  </r>
  <r>
    <s v="SIK4H98"/>
    <x v="5"/>
    <x v="2"/>
    <n v="2024"/>
    <x v="0"/>
    <x v="6"/>
    <x v="3"/>
    <s v="JOAO PAULO PEREIRA DE SOUZA"/>
    <s v="INSTALADOR E REPARADOR DE FO"/>
    <s v="R$ 1.806,47"/>
    <n v="1418.54"/>
    <n v="1418.23"/>
    <n v="669.06999999999994"/>
    <m/>
    <s v="28/10/2026"/>
    <x v="1"/>
    <n v="1806.47"/>
    <b v="0"/>
    <x v="12"/>
    <x v="3"/>
    <s v="ATIVO"/>
    <s v="11011"/>
    <n v="19093"/>
    <x v="2"/>
    <n v="3505.84"/>
    <n v="1043.6500000000001"/>
  </r>
  <r>
    <s v="SIY3H07"/>
    <x v="5"/>
    <x v="2"/>
    <n v="2024"/>
    <x v="0"/>
    <x v="14"/>
    <x v="2"/>
    <s v="MARLISSON MOTA FERNANDES"/>
    <s v="INSTALADOR MULTSKILL"/>
    <s v="R$ 1.730,00"/>
    <n v="1225.97"/>
    <n v="1357.4399999999998"/>
    <n v="681.93999999999994"/>
    <m/>
    <s v="16/11/2026"/>
    <x v="1"/>
    <n v="1730"/>
    <b v="0"/>
    <x v="10"/>
    <x v="3"/>
    <s v="ATIVO"/>
    <s v="11011"/>
    <n v="24114"/>
    <x v="2"/>
    <n v="3265.35"/>
    <n v="1019.6899999999998"/>
  </r>
  <r>
    <s v="SIK7A57"/>
    <x v="5"/>
    <x v="2"/>
    <n v="2024"/>
    <x v="0"/>
    <x v="13"/>
    <x v="2"/>
    <s v="DHIEGO RAPHAEL OLIVEIRA MORAES"/>
    <s v="INSTALADOR MULTSKILL"/>
    <s v="R$ 1.806,47"/>
    <n v="1331.1"/>
    <n v="1500.94"/>
    <n v="755.47"/>
    <m/>
    <s v="28/10/2026"/>
    <x v="1"/>
    <n v="1806.47"/>
    <b v="0"/>
    <x v="12"/>
    <x v="3"/>
    <s v="ATIVO"/>
    <s v="11011"/>
    <n v="20001"/>
    <x v="2"/>
    <n v="3587.51"/>
    <n v="1128.2049999999999"/>
  </r>
  <r>
    <s v="SIK7A51"/>
    <x v="5"/>
    <x v="2"/>
    <n v="2024"/>
    <x v="0"/>
    <x v="13"/>
    <x v="2"/>
    <s v="DANIEL PEREIRA RODRIGUES"/>
    <s v="INSTALADOR MULTSKILL"/>
    <s v="R$ 1.806,47"/>
    <n v="1150.6499999999999"/>
    <n v="1296.45"/>
    <n v="529.95000000000005"/>
    <m/>
    <s v="28/10/2026"/>
    <x v="1"/>
    <n v="1806.47"/>
    <b v="0"/>
    <x v="12"/>
    <x v="3"/>
    <s v="ATIVO"/>
    <s v="11011"/>
    <n v="20004"/>
    <x v="2"/>
    <n v="2977.05"/>
    <n v="913.2"/>
  </r>
  <r>
    <s v="SER9B72"/>
    <x v="73"/>
    <x v="7"/>
    <n v="2023"/>
    <x v="8"/>
    <x v="13"/>
    <x v="2"/>
    <s v="DELRYCK CUNHA DIAS"/>
    <s v="MOTORISTA II"/>
    <s v="R$ 7.236,00"/>
    <n v="1936.6399999999999"/>
    <n v="4805.8600000000006"/>
    <n v="3854.14"/>
    <m/>
    <s v="02/04/2029"/>
    <x v="1"/>
    <n v="7236"/>
    <b v="0"/>
    <x v="7"/>
    <x v="4"/>
    <s v="ATIVO"/>
    <s v="99568"/>
    <n v="20001"/>
    <x v="3"/>
    <n v="10596.64"/>
    <n v="4330"/>
  </r>
  <r>
    <s v="SIK7A61"/>
    <x v="5"/>
    <x v="2"/>
    <n v="2024"/>
    <x v="0"/>
    <x v="13"/>
    <x v="2"/>
    <s v="DANRLLEY MORAES MARTINS"/>
    <s v="INSTALADOR MULTSKILL"/>
    <s v="R$ 1.806,47"/>
    <n v="719.99"/>
    <n v="309.71000000000004"/>
    <n v="667.05"/>
    <m/>
    <s v="28/10/2026"/>
    <x v="1"/>
    <n v="1806.47"/>
    <b v="0"/>
    <x v="12"/>
    <x v="3"/>
    <s v="ATIVO"/>
    <s v="11011"/>
    <n v="20001"/>
    <x v="2"/>
    <n v="1696.75"/>
    <n v="488.38"/>
  </r>
  <r>
    <s v="SIY3G62"/>
    <x v="5"/>
    <x v="2"/>
    <n v="2024"/>
    <x v="0"/>
    <x v="14"/>
    <x v="2"/>
    <s v="GABRIEL VASCONCELOS NERES"/>
    <s v="INSTALADOR MULTSKILL"/>
    <s v="R$ 1.730,00"/>
    <n v="1134.6399999999999"/>
    <n v="1568.83"/>
    <n v="898.03"/>
    <m/>
    <s v="16/11/2026"/>
    <x v="1"/>
    <n v="1730"/>
    <b v="0"/>
    <x v="10"/>
    <x v="3"/>
    <s v="ATIVO"/>
    <s v="11011"/>
    <n v="24114"/>
    <x v="2"/>
    <n v="3601.5"/>
    <n v="1233.4299999999998"/>
  </r>
  <r>
    <s v="SIY3G99"/>
    <x v="5"/>
    <x v="2"/>
    <n v="2024"/>
    <x v="0"/>
    <x v="13"/>
    <x v="2"/>
    <s v="SATEC"/>
    <s v="PARCEIRO"/>
    <s v="R$ 1.730,00"/>
    <s v=""/>
    <s v=""/>
    <s v=""/>
    <m/>
    <s v="16/11/2026"/>
    <x v="1"/>
    <n v="1730"/>
    <b v="0"/>
    <x v="10"/>
    <x v="3"/>
    <s v="ATIVO"/>
    <s v="15031"/>
    <n v="14001"/>
    <x v="8"/>
    <n v="0"/>
    <s v="-"/>
  </r>
  <r>
    <s v="SIY3H23"/>
    <x v="5"/>
    <x v="2"/>
    <n v="2024"/>
    <x v="0"/>
    <x v="13"/>
    <x v="2"/>
    <s v="FRANKLLIN IGOR DE OLIVEIRA MORENO"/>
    <s v="INSTALADOR MULTSKILL"/>
    <s v="R$ 1.730,00"/>
    <n v="1158.83"/>
    <n v="1334.6"/>
    <n v="760.2"/>
    <m/>
    <s v="16/11/2026"/>
    <x v="1"/>
    <n v="1730"/>
    <b v="0"/>
    <x v="10"/>
    <x v="3"/>
    <s v="ATIVO"/>
    <s v="11011"/>
    <n v="20001"/>
    <x v="2"/>
    <n v="3253.63"/>
    <n v="1047.4000000000001"/>
  </r>
  <r>
    <s v="SIY3G63"/>
    <x v="5"/>
    <x v="2"/>
    <n v="2024"/>
    <x v="0"/>
    <x v="13"/>
    <x v="2"/>
    <s v="DIEGO SILVA CARDOSO"/>
    <s v="TECNICO TRAINEE"/>
    <s v="R$ 1.730,00"/>
    <n v="1332.8100000000002"/>
    <n v="1425.9299999999998"/>
    <n v="456.63"/>
    <m/>
    <s v="16/11/2026"/>
    <x v="1"/>
    <n v="1730"/>
    <b v="0"/>
    <x v="10"/>
    <x v="3"/>
    <s v="ATIVO"/>
    <s v="11011"/>
    <n v="20132"/>
    <x v="2"/>
    <n v="3215.37"/>
    <n v="941.28"/>
  </r>
  <r>
    <s v="SIK7A13"/>
    <x v="5"/>
    <x v="2"/>
    <n v="2024"/>
    <x v="0"/>
    <x v="13"/>
    <x v="2"/>
    <s v="SATEC"/>
    <s v="PARCEIRO"/>
    <s v="R$ 1.806,47"/>
    <s v=""/>
    <s v=""/>
    <s v=""/>
    <m/>
    <s v="28/10/2026"/>
    <x v="1"/>
    <n v="1806.47"/>
    <b v="0"/>
    <x v="12"/>
    <x v="3"/>
    <s v="ATIVO"/>
    <s v="15031"/>
    <n v="14001"/>
    <x v="8"/>
    <n v="0"/>
    <s v="-"/>
  </r>
  <r>
    <s v="SIY3H03"/>
    <x v="5"/>
    <x v="2"/>
    <n v="2024"/>
    <x v="0"/>
    <x v="13"/>
    <x v="2"/>
    <s v="CLAUDEMIR DE SOUZA CAVALCANTE"/>
    <s v="INSTALADOR MULTSKILL"/>
    <s v="R$ 1.730,00"/>
    <n v="1199.54"/>
    <n v="1158.57"/>
    <n v="578.89"/>
    <m/>
    <s v="16/11/2026"/>
    <x v="1"/>
    <n v="1730"/>
    <b v="0"/>
    <x v="10"/>
    <x v="3"/>
    <s v="ATIVO"/>
    <s v="11011"/>
    <n v="20003"/>
    <x v="2"/>
    <n v="2936.9999999999995"/>
    <n v="868.73"/>
  </r>
  <r>
    <s v="SIK6J17"/>
    <x v="5"/>
    <x v="2"/>
    <n v="2024"/>
    <x v="0"/>
    <x v="13"/>
    <x v="2"/>
    <s v="LUANDERSON SOARES COSTA"/>
    <s v="INSTALADOR MULTSKILL"/>
    <s v="R$ 1.808,37"/>
    <n v="1169.9000000000001"/>
    <n v="1329.91"/>
    <n v="609.65"/>
    <m/>
    <s v="28/10/2026"/>
    <x v="1"/>
    <n v="1808.37"/>
    <b v="0"/>
    <x v="12"/>
    <x v="3"/>
    <s v="ATIVO"/>
    <s v="11011"/>
    <n v="20001"/>
    <x v="2"/>
    <n v="3109.4600000000005"/>
    <n v="969.78"/>
  </r>
  <r>
    <s v="SJH0B97"/>
    <x v="25"/>
    <x v="0"/>
    <n v="2023"/>
    <x v="1"/>
    <x v="13"/>
    <x v="2"/>
    <s v="LUCIO DE OLIVEIRA CARDOSO"/>
    <s v="TECNICO DE FIBRA OPTICA II"/>
    <s v="R$ 2.214,09"/>
    <n v="1490.6499999999999"/>
    <n v="1394.95"/>
    <n v="577.97"/>
    <m/>
    <s v="11/12/2026"/>
    <x v="1"/>
    <n v="2214.09"/>
    <b v="0"/>
    <x v="11"/>
    <x v="3"/>
    <s v="ATIVO"/>
    <s v="11021"/>
    <n v="20001"/>
    <x v="2"/>
    <n v="3463.5699999999997"/>
    <n v="986.46"/>
  </r>
  <r>
    <s v="SJH0B94"/>
    <x v="25"/>
    <x v="0"/>
    <n v="2024"/>
    <x v="1"/>
    <x v="13"/>
    <x v="2"/>
    <s v="FROTAS DE VEÍCULOS SAO LUIS"/>
    <s v="PARCEIRO"/>
    <s v="R$ 2.214,09"/>
    <n v="968.27"/>
    <n v="459.16"/>
    <n v="292.87"/>
    <m/>
    <s v="13/12/2026"/>
    <x v="1"/>
    <n v="2214.09"/>
    <b v="0"/>
    <x v="11"/>
    <x v="3"/>
    <s v="PATIO"/>
    <s v="99628"/>
    <n v="20001"/>
    <x v="3"/>
    <n v="1720.3000000000002"/>
    <n v="376.01499999999999"/>
  </r>
  <r>
    <s v="SIK4H96"/>
    <x v="5"/>
    <x v="2"/>
    <n v="2024"/>
    <x v="0"/>
    <x v="13"/>
    <x v="2"/>
    <s v="CAIO JECY BASTISTA DOS SANTOS"/>
    <s v="INSTALADOR MULTSKILL"/>
    <s v="R$ 1.806,47"/>
    <n v="1359.98"/>
    <n v="1408.0400000000002"/>
    <n v="679.99"/>
    <m/>
    <s v="28/10/2026"/>
    <x v="1"/>
    <n v="1806.47"/>
    <b v="0"/>
    <x v="12"/>
    <x v="3"/>
    <s v="ATIVO"/>
    <s v="11011"/>
    <n v="20001"/>
    <x v="2"/>
    <n v="3448.01"/>
    <n v="1044.0150000000001"/>
  </r>
  <r>
    <s v="SIY3H10"/>
    <x v="5"/>
    <x v="2"/>
    <n v="2024"/>
    <x v="0"/>
    <x v="13"/>
    <x v="2"/>
    <s v="CASA CLIENTE VIVO SAO LUIS"/>
    <s v="PARCEIRO"/>
    <s v="R$ 1.730,00"/>
    <n v="1079.19"/>
    <n v="1346.05"/>
    <n v="430"/>
    <m/>
    <s v="16/11/2026"/>
    <x v="1"/>
    <n v="1730"/>
    <b v="0"/>
    <x v="10"/>
    <x v="3"/>
    <s v="SINISTRO"/>
    <s v="11011"/>
    <n v="20001"/>
    <x v="2"/>
    <n v="2855.24"/>
    <n v="888.02499999999998"/>
  </r>
  <r>
    <s v="SIK7A50"/>
    <x v="5"/>
    <x v="2"/>
    <n v="2024"/>
    <x v="0"/>
    <x v="13"/>
    <x v="2"/>
    <s v="LUIS FERNANDO SILVA NASCIMENTO"/>
    <s v="INSTALADOR MULTSKILL"/>
    <s v="R$ 1.806,47"/>
    <n v="1199.8499999999999"/>
    <n v="280"/>
    <n v="776.37"/>
    <m/>
    <s v="28/10/2026"/>
    <x v="1"/>
    <n v="1806.47"/>
    <b v="0"/>
    <x v="12"/>
    <x v="3"/>
    <s v="ATIVO"/>
    <s v="11011"/>
    <n v="20001"/>
    <x v="2"/>
    <n v="2256.2199999999998"/>
    <n v="528.18499999999995"/>
  </r>
  <r>
    <s v="QXO2I40"/>
    <x v="5"/>
    <x v="2"/>
    <n v="2025"/>
    <x v="1"/>
    <x v="14"/>
    <x v="2"/>
    <s v="MESSIAS FRANCISCO MONTEIRO RIOS"/>
    <s v="INST MULTI SKILL"/>
    <s v="R$ 1.730,00"/>
    <n v="1160.6600000000001"/>
    <n v="1414.6"/>
    <n v="683.04"/>
    <m/>
    <s v="29/05/2027"/>
    <x v="1"/>
    <n v="1832.6"/>
    <b v="0"/>
    <x v="4"/>
    <x v="2"/>
    <s v="ATIVO"/>
    <s v="11011"/>
    <n v="24114"/>
    <x v="2"/>
    <n v="3258.3"/>
    <n v="1048.82"/>
  </r>
  <r>
    <s v="SYX5H15"/>
    <x v="5"/>
    <x v="2"/>
    <n v="2025"/>
    <x v="1"/>
    <x v="13"/>
    <x v="2"/>
    <s v="CASA CLIENTE VIVO SAO LUIS"/>
    <s v="PARCEIRO"/>
    <s v="R$ 1.823,00"/>
    <n v="476.14"/>
    <n v="0"/>
    <n v="0"/>
    <m/>
    <s v="16/07/2028"/>
    <x v="1"/>
    <n v="1928.81"/>
    <b v="0"/>
    <x v="6"/>
    <x v="5"/>
    <s v="SINISTRO"/>
    <s v="11011"/>
    <n v="20001"/>
    <x v="2"/>
    <n v="476.14"/>
    <n v="0"/>
  </r>
  <r>
    <s v="SIK6J51"/>
    <x v="5"/>
    <x v="2"/>
    <n v="2024"/>
    <x v="0"/>
    <x v="13"/>
    <x v="2"/>
    <s v="ROMULO FERREIRA ALVES"/>
    <s v="INSTALADOR MULTSKILL"/>
    <s v="R$ 1.806,47"/>
    <n v="519.94000000000005"/>
    <n v="1258.54"/>
    <n v="649.96"/>
    <m/>
    <s v="28/10/2026"/>
    <x v="1"/>
    <n v="1806.47"/>
    <b v="0"/>
    <x v="12"/>
    <x v="3"/>
    <s v="ATIVO"/>
    <s v="11011"/>
    <n v="20003"/>
    <x v="2"/>
    <n v="2428.44"/>
    <n v="954.25"/>
  </r>
  <r>
    <s v="SIY3H02"/>
    <x v="5"/>
    <x v="2"/>
    <n v="2024"/>
    <x v="0"/>
    <x v="13"/>
    <x v="2"/>
    <s v="MATHEUS COSTA GOMES"/>
    <s v="INSTALADOR MULTSKILL"/>
    <s v="R$ 1.730,00"/>
    <n v="1233.77"/>
    <n v="817.12999999999988"/>
    <n v="597.7299999999999"/>
    <m/>
    <s v="16/11/2026"/>
    <x v="1"/>
    <n v="1730"/>
    <b v="0"/>
    <x v="10"/>
    <x v="3"/>
    <s v="ATIVO"/>
    <s v="11011"/>
    <n v="20001"/>
    <x v="2"/>
    <n v="2648.6299999999997"/>
    <n v="707.42999999999984"/>
  </r>
  <r>
    <s v="SIY3H26"/>
    <x v="5"/>
    <x v="2"/>
    <n v="2024"/>
    <x v="0"/>
    <x v="13"/>
    <x v="2"/>
    <s v="LIEDSON JOSE SILVA MOTA"/>
    <s v="INSTALADOR MULTSKILL"/>
    <s v="R$ 1.730,00"/>
    <n v="1156.6199999999999"/>
    <n v="1306.2199999999998"/>
    <n v="688.9"/>
    <m/>
    <s v="16/11/2026"/>
    <x v="1"/>
    <n v="1730"/>
    <b v="0"/>
    <x v="10"/>
    <x v="3"/>
    <s v="ATIVO"/>
    <s v="11011"/>
    <n v="20001"/>
    <x v="2"/>
    <n v="3151.74"/>
    <n v="997.56"/>
  </r>
  <r>
    <s v="SIK4I04"/>
    <x v="5"/>
    <x v="2"/>
    <n v="2024"/>
    <x v="0"/>
    <x v="13"/>
    <x v="2"/>
    <s v="MARCIO JOSE SILVA DE SOUSA"/>
    <s v="INSTALADOR MULTSKILL"/>
    <s v="R$ 1.806,47"/>
    <n v="869.96"/>
    <n v="1189.4000000000001"/>
    <n v="540"/>
    <m/>
    <s v="28/10/2026"/>
    <x v="1"/>
    <n v="1806.47"/>
    <b v="0"/>
    <x v="12"/>
    <x v="3"/>
    <s v="ATIVO"/>
    <s v="11011"/>
    <n v="20004"/>
    <x v="2"/>
    <n v="2599.36"/>
    <n v="864.7"/>
  </r>
  <r>
    <s v="SIK4I01"/>
    <x v="5"/>
    <x v="2"/>
    <n v="2024"/>
    <x v="0"/>
    <x v="13"/>
    <x v="2"/>
    <s v="ADRIANO CAZUZA ALVES"/>
    <s v="INSTALADOR MULTSKILL"/>
    <s v="R$ 1.806,47"/>
    <n v="1070"/>
    <n v="1239.55"/>
    <n v="100"/>
    <m/>
    <s v="28/10/2026"/>
    <x v="1"/>
    <n v="1806.47"/>
    <b v="0"/>
    <x v="12"/>
    <x v="3"/>
    <s v="ATIVO"/>
    <s v="11011"/>
    <n v="20004"/>
    <x v="2"/>
    <n v="2409.5500000000002"/>
    <n v="669.77499999999998"/>
  </r>
  <r>
    <s v="SYX5H16"/>
    <x v="5"/>
    <x v="2"/>
    <n v="2025"/>
    <x v="1"/>
    <x v="13"/>
    <x v="2"/>
    <s v="JARDISON SANTOS PONTES"/>
    <s v="INSTALADOR MULTSKILL"/>
    <s v="R$ 1.823,00"/>
    <n v="1155.45"/>
    <n v="1275.1200000000001"/>
    <n v="786.89"/>
    <m/>
    <s v="16/07/2028"/>
    <x v="1"/>
    <n v="1928.81"/>
    <b v="0"/>
    <x v="6"/>
    <x v="5"/>
    <s v="ATIVO"/>
    <s v="11011"/>
    <n v="20001"/>
    <x v="2"/>
    <n v="3217.46"/>
    <n v="1031.0050000000001"/>
  </r>
  <r>
    <s v="PWG3B72"/>
    <x v="25"/>
    <x v="0"/>
    <n v="2024"/>
    <x v="1"/>
    <x v="11"/>
    <x v="2"/>
    <s v="ANTONIO GOMES BRITO CORDEIRO"/>
    <s v="TECNICO DE REDE"/>
    <s v="R$ 2.559,17"/>
    <n v="1447.34"/>
    <n v="1707.17"/>
    <n v="669.28"/>
    <m/>
    <s v="22/08/2027"/>
    <x v="1"/>
    <n v="2559.17"/>
    <b v="0"/>
    <x v="3"/>
    <x v="2"/>
    <s v="ATIVO"/>
    <s v="14021"/>
    <n v="14001"/>
    <x v="6"/>
    <n v="3823.79"/>
    <n v="1188.2249999999999"/>
  </r>
  <r>
    <s v="SIK4H50"/>
    <x v="5"/>
    <x v="2"/>
    <n v="2024"/>
    <x v="0"/>
    <x v="3"/>
    <x v="2"/>
    <s v="JOHNATHAN HENRIQUE FERNANDES DA SILVA"/>
    <s v="INSTALADOR E REPARADOR DE FO"/>
    <s v="R$ 1.806,47"/>
    <n v="770"/>
    <n v="1369.94"/>
    <n v="699.96"/>
    <m/>
    <s v="28/10/2026"/>
    <x v="1"/>
    <n v="1806.47"/>
    <b v="0"/>
    <x v="12"/>
    <x v="3"/>
    <s v="ATIVO"/>
    <s v="11011"/>
    <n v="37133"/>
    <x v="2"/>
    <n v="2839.9"/>
    <n v="1034.95"/>
  </r>
  <r>
    <s v="SIK4H54"/>
    <x v="5"/>
    <x v="2"/>
    <n v="2024"/>
    <x v="0"/>
    <x v="13"/>
    <x v="2"/>
    <s v="CASA CLIENTE VIVO SAO LUIS"/>
    <s v="PARCEIRO"/>
    <s v="R$ 1.806,47"/>
    <n v="1076.5"/>
    <n v="1319.35"/>
    <n v="79.42"/>
    <m/>
    <s v="28/10/2026"/>
    <x v="1"/>
    <n v="1806.47"/>
    <b v="0"/>
    <x v="12"/>
    <x v="3"/>
    <s v="PATIO"/>
    <s v="11011"/>
    <n v="20001"/>
    <x v="2"/>
    <n v="2475.27"/>
    <n v="699.38499999999999"/>
  </r>
  <r>
    <s v="SYX5H40"/>
    <x v="5"/>
    <x v="2"/>
    <n v="2025"/>
    <x v="1"/>
    <x v="13"/>
    <x v="2"/>
    <s v="MATHEUS LOUGGAN DE CARVALHO OLIVEIRA"/>
    <s v="INSTALADOR MULTSKILL"/>
    <s v="R$ 1.823,00"/>
    <n v="1413.76"/>
    <n v="1537.05"/>
    <n v="648.16000000000008"/>
    <m/>
    <s v="17/07/2028"/>
    <x v="1"/>
    <n v="1928.81"/>
    <b v="0"/>
    <x v="6"/>
    <x v="5"/>
    <s v="ATIVO"/>
    <s v="11011"/>
    <n v="20001"/>
    <x v="2"/>
    <n v="3598.9700000000003"/>
    <n v="1092.605"/>
  </r>
  <r>
    <s v="SJH0C00"/>
    <x v="25"/>
    <x v="0"/>
    <n v="2024"/>
    <x v="1"/>
    <x v="13"/>
    <x v="2"/>
    <s v="SATEC"/>
    <s v="PARCEIRO"/>
    <s v="R$ 2.214,09"/>
    <s v=""/>
    <s v=""/>
    <s v=""/>
    <m/>
    <s v="11/12/2026"/>
    <x v="1"/>
    <n v="2214.09"/>
    <b v="0"/>
    <x v="11"/>
    <x v="3"/>
    <s v="ATIVO"/>
    <s v="15031"/>
    <n v="14001"/>
    <x v="8"/>
    <n v="0"/>
    <s v="-"/>
  </r>
  <r>
    <s v="SIY3H27"/>
    <x v="5"/>
    <x v="2"/>
    <n v="2023"/>
    <x v="0"/>
    <x v="13"/>
    <x v="2"/>
    <s v="GILBERTO NEVES MORAIS"/>
    <s v="INSTALADOR MULTSKILL"/>
    <s v="R$ 1.730,00"/>
    <n v="1053.79"/>
    <n v="1384.33"/>
    <n v="486.44"/>
    <m/>
    <s v="16/11/2026"/>
    <x v="1"/>
    <n v="1730"/>
    <b v="0"/>
    <x v="10"/>
    <x v="3"/>
    <s v="ATIVO"/>
    <s v="11011"/>
    <n v="20001"/>
    <x v="2"/>
    <n v="2924.56"/>
    <n v="935.38499999999999"/>
  </r>
  <r>
    <s v="SIY3H16"/>
    <x v="5"/>
    <x v="2"/>
    <n v="2024"/>
    <x v="0"/>
    <x v="13"/>
    <x v="2"/>
    <s v="ELVES GLEISON FERREIRA SILVA"/>
    <s v="INSTALADOR MULTSKILL"/>
    <s v="R$ 1.730,00"/>
    <n v="935.07"/>
    <n v="926.3"/>
    <n v="455.05"/>
    <m/>
    <s v="16/11/2026"/>
    <x v="1"/>
    <n v="1730"/>
    <b v="0"/>
    <x v="10"/>
    <x v="3"/>
    <s v="ATIVO"/>
    <s v="11011"/>
    <n v="20005"/>
    <x v="2"/>
    <n v="2316.42"/>
    <n v="690.67499999999995"/>
  </r>
  <r>
    <s v="SIY3G65"/>
    <x v="5"/>
    <x v="2"/>
    <n v="2024"/>
    <x v="0"/>
    <x v="13"/>
    <x v="2"/>
    <s v="WENNER BRUNO DOS SANTOS GOMES"/>
    <s v="INSTALADOR MULTSKILL"/>
    <s v="R$ 1.730,00"/>
    <n v="1534.87"/>
    <n v="1553.1399999999999"/>
    <n v="657.14"/>
    <m/>
    <s v="16/11/2026"/>
    <x v="1"/>
    <n v="1730"/>
    <b v="0"/>
    <x v="10"/>
    <x v="3"/>
    <s v="ATIVO"/>
    <s v="11011"/>
    <n v="20001"/>
    <x v="2"/>
    <n v="3745.1499999999996"/>
    <n v="1105.1399999999999"/>
  </r>
  <r>
    <s v="SIY3H19"/>
    <x v="5"/>
    <x v="2"/>
    <n v="2024"/>
    <x v="0"/>
    <x v="13"/>
    <x v="2"/>
    <s v="THALISON SANTOS ALMEIDA"/>
    <s v="INSTALADOR MULTSKILL"/>
    <s v="R$ 1.730,00"/>
    <n v="559.96"/>
    <n v="1405.68"/>
    <n v="377.21"/>
    <m/>
    <s v="16/11/2026"/>
    <x v="1"/>
    <n v="1730"/>
    <b v="0"/>
    <x v="10"/>
    <x v="3"/>
    <s v="ATIVO"/>
    <s v="11011"/>
    <n v="20001"/>
    <x v="2"/>
    <n v="2342.85"/>
    <n v="891.44500000000005"/>
  </r>
  <r>
    <s v="SYX5H24"/>
    <x v="5"/>
    <x v="2"/>
    <n v="2025"/>
    <x v="1"/>
    <x v="13"/>
    <x v="2"/>
    <s v="NEILTON MENDES DOS SANTOS"/>
    <s v="INSTALADOR MULTSKILL"/>
    <s v="R$ 1.823,00"/>
    <n v="1277.77"/>
    <n v="1066.6199999999999"/>
    <n v="679.79"/>
    <m/>
    <s v="17/07/2028"/>
    <x v="1"/>
    <n v="1928.81"/>
    <b v="0"/>
    <x v="6"/>
    <x v="5"/>
    <s v="ATIVO"/>
    <s v="11011"/>
    <n v="20001"/>
    <x v="2"/>
    <n v="3024.18"/>
    <n v="873.20499999999993"/>
  </r>
  <r>
    <s v="SIK6J45"/>
    <x v="5"/>
    <x v="2"/>
    <n v="2024"/>
    <x v="0"/>
    <x v="13"/>
    <x v="2"/>
    <s v="SANTIAGO MOREIRA DA SILVA"/>
    <s v="INSTALADOR MULTSKILL"/>
    <s v="R$ 1.806,47"/>
    <n v="916.71"/>
    <n v="465.43000000000006"/>
    <n v="617.72"/>
    <m/>
    <s v="28/10/2026"/>
    <x v="1"/>
    <n v="1806.47"/>
    <b v="0"/>
    <x v="12"/>
    <x v="3"/>
    <s v="ATIVO"/>
    <s v="11011"/>
    <n v="20005"/>
    <x v="2"/>
    <n v="1999.8600000000001"/>
    <n v="541.57500000000005"/>
  </r>
  <r>
    <s v="SIK6J42"/>
    <x v="5"/>
    <x v="2"/>
    <n v="2024"/>
    <x v="0"/>
    <x v="13"/>
    <x v="2"/>
    <s v="CASA CLIENTE VIVO SAO LUIS"/>
    <s v="PARCEIRO"/>
    <s v="R$ 1.806,47"/>
    <n v="659.93000000000006"/>
    <n v="901.66"/>
    <n v="0"/>
    <m/>
    <s v="28/10/2026"/>
    <x v="1"/>
    <n v="1806.47"/>
    <b v="0"/>
    <x v="12"/>
    <x v="3"/>
    <s v="PATIO"/>
    <s v="11011"/>
    <n v="20001"/>
    <x v="2"/>
    <n v="1561.5900000000001"/>
    <n v="450.83"/>
  </r>
  <r>
    <s v="SIK7A17"/>
    <x v="5"/>
    <x v="2"/>
    <n v="2024"/>
    <x v="0"/>
    <x v="3"/>
    <x v="2"/>
    <s v="DANIEL SILVA BARROS"/>
    <s v="INSTALADOR E REPARADOR DE FO"/>
    <s v="R$ 1.808,37"/>
    <n v="1121.24"/>
    <n v="899.59"/>
    <n v="619.98"/>
    <m/>
    <s v="28/10/2026"/>
    <x v="1"/>
    <n v="1808.37"/>
    <b v="0"/>
    <x v="12"/>
    <x v="3"/>
    <s v="ATIVO"/>
    <s v="11011"/>
    <n v="37133"/>
    <x v="2"/>
    <n v="2640.81"/>
    <n v="759.78500000000008"/>
  </r>
  <r>
    <s v="SYH7F73"/>
    <x v="5"/>
    <x v="2"/>
    <n v="2024"/>
    <x v="0"/>
    <x v="11"/>
    <x v="2"/>
    <s v="RENEE ATAIDE MARINHO"/>
    <s v="INSTALADOR E REPARADOR DE FO"/>
    <s v="R$ 1.820,47"/>
    <n v="769.58999999999992"/>
    <n v="1107.92"/>
    <n v="641"/>
    <m/>
    <s v="17/07/2027"/>
    <x v="1"/>
    <n v="1730"/>
    <b v="0"/>
    <x v="6"/>
    <x v="2"/>
    <s v="ATIVO"/>
    <s v="11011"/>
    <n v="14001"/>
    <x v="2"/>
    <n v="2518.5100000000002"/>
    <n v="874.46"/>
  </r>
  <r>
    <s v="SIY3G67"/>
    <x v="5"/>
    <x v="2"/>
    <n v="2024"/>
    <x v="0"/>
    <x v="13"/>
    <x v="2"/>
    <s v="MICHAEL ANDRES OSPINA TABORDA"/>
    <s v="INSTALADOR MULTSKILL"/>
    <s v="R$ 1.730,00"/>
    <n v="1436.96"/>
    <n v="1658.54"/>
    <n v="779.31999999999994"/>
    <m/>
    <s v="16/11/2026"/>
    <x v="1"/>
    <n v="1730"/>
    <b v="0"/>
    <x v="10"/>
    <x v="3"/>
    <s v="ATIVO"/>
    <s v="11011"/>
    <n v="20001"/>
    <x v="2"/>
    <n v="3874.8199999999997"/>
    <n v="1218.9299999999998"/>
  </r>
  <r>
    <s v="SIK7A63"/>
    <x v="5"/>
    <x v="2"/>
    <n v="2024"/>
    <x v="0"/>
    <x v="13"/>
    <x v="2"/>
    <s v="MARDONIO LIMA SALES"/>
    <s v="INSTALADOR MULTSKILL"/>
    <s v="R$ 1.806,47"/>
    <n v="1158.99"/>
    <n v="1235.1399999999999"/>
    <n v="564.86"/>
    <m/>
    <s v="28/10/2026"/>
    <x v="1"/>
    <n v="1806.47"/>
    <b v="0"/>
    <x v="12"/>
    <x v="3"/>
    <s v="ATIVO"/>
    <s v="11011"/>
    <n v="20002"/>
    <x v="2"/>
    <n v="2958.9900000000002"/>
    <n v="900"/>
  </r>
  <r>
    <s v="SIK4H67"/>
    <x v="5"/>
    <x v="2"/>
    <n v="2024"/>
    <x v="0"/>
    <x v="13"/>
    <x v="2"/>
    <s v="REGIVAL GOMES DE LIMA JUNIOR"/>
    <s v="INST MULTI SKILL"/>
    <s v="R$ 1.806,47"/>
    <n v="1297.69"/>
    <n v="1406.77"/>
    <n v="656.58"/>
    <m/>
    <s v="28/10/2026"/>
    <x v="1"/>
    <n v="1806.47"/>
    <b v="0"/>
    <x v="12"/>
    <x v="3"/>
    <s v="ATIVO"/>
    <s v="11011"/>
    <n v="20001"/>
    <x v="2"/>
    <n v="3361.04"/>
    <n v="1031.675"/>
  </r>
  <r>
    <s v="SIY3G64"/>
    <x v="5"/>
    <x v="2"/>
    <n v="2024"/>
    <x v="0"/>
    <x v="13"/>
    <x v="2"/>
    <s v="DANIEL VICENTE LOBATO BRAGA"/>
    <s v="INSTALADOR MULTSKILL"/>
    <s v="R$ 1.730,00"/>
    <n v="1138.6300000000001"/>
    <n v="1336.37"/>
    <n v="679.56999999999994"/>
    <m/>
    <s v="16/11/2026"/>
    <x v="1"/>
    <n v="1730"/>
    <b v="0"/>
    <x v="10"/>
    <x v="3"/>
    <s v="ATIVO"/>
    <s v="11011"/>
    <n v="20001"/>
    <x v="2"/>
    <n v="3154.5699999999997"/>
    <n v="1007.9699999999999"/>
  </r>
  <r>
    <s v="TCB9J80"/>
    <x v="4"/>
    <x v="0"/>
    <n v="2025"/>
    <x v="1"/>
    <x v="8"/>
    <x v="0"/>
    <s v="LUIS MIGUEL MUENSTER"/>
    <s v="ASSISTENTE TEC. DE MANUTENCAO DE PI III"/>
    <s v="R$ 2.550,00"/>
    <n v="3131.84"/>
    <n v="2164.7600000000002"/>
    <n v="0"/>
    <m/>
    <s v="15/08/2028"/>
    <x v="1"/>
    <n v="2692.09"/>
    <b v="0"/>
    <x v="3"/>
    <x v="5"/>
    <s v="MANUTENÇÃO"/>
    <s v="12081"/>
    <n v="34153"/>
    <x v="1"/>
    <n v="5296.6"/>
    <n v="1082.3800000000001"/>
  </r>
  <r>
    <s v="SYZ7F63"/>
    <x v="4"/>
    <x v="0"/>
    <n v="2025"/>
    <x v="1"/>
    <x v="6"/>
    <x v="3"/>
    <s v="LUIZ FERNANDO NUNES DA SILVA"/>
    <s v="TECNICO DE FIBRA OPTICA III"/>
    <s v="R$ 2.400,00"/>
    <n v="4271.2800000000007"/>
    <n v="3275.2700000000004"/>
    <n v="1861.03"/>
    <m/>
    <s v="04/07/2028"/>
    <x v="1"/>
    <n v="2548.9499999999998"/>
    <b v="0"/>
    <x v="6"/>
    <x v="5"/>
    <s v="ATIVO"/>
    <s v="11021"/>
    <n v="19140"/>
    <x v="2"/>
    <n v="9407.5800000000017"/>
    <n v="2568.15"/>
  </r>
  <r>
    <s v="PQY2J22"/>
    <x v="3"/>
    <x v="2"/>
    <n v="2017"/>
    <x v="2"/>
    <x v="6"/>
    <x v="3"/>
    <s v="NILTON CESAR LOPES DA SILVA JUNIOR"/>
    <s v="COORDENADOR DE OBRAS II"/>
    <s v="R$ 2.000,00"/>
    <n v="726.77"/>
    <n v="650"/>
    <n v="500"/>
    <m/>
    <s v="01/01/2030"/>
    <x v="1"/>
    <n v="2000"/>
    <b v="0"/>
    <x v="1"/>
    <x v="1"/>
    <s v="ATIVO"/>
    <s v="11015"/>
    <n v="19125"/>
    <x v="2"/>
    <n v="1876.77"/>
    <n v="575"/>
  </r>
  <r>
    <s v="QQX5H02"/>
    <x v="71"/>
    <x v="2"/>
    <n v="2019"/>
    <x v="2"/>
    <x v="6"/>
    <x v="3"/>
    <s v="MAXWELL DE SOUZA MENDONCA"/>
    <s v="INSTALADOR E REPARADOR DE FO"/>
    <s v="R$ 1.553,56"/>
    <n v="1079.9100000000001"/>
    <n v="1389.71"/>
    <n v="1079.95"/>
    <m/>
    <s v="01/01/2030"/>
    <x v="1"/>
    <n v="1553.56"/>
    <b v="0"/>
    <x v="1"/>
    <x v="1"/>
    <s v="ATIVO"/>
    <s v="11011"/>
    <n v="19121"/>
    <x v="2"/>
    <n v="3549.5699999999997"/>
    <n v="1234.83"/>
  </r>
  <r>
    <s v="QWW2C69"/>
    <x v="9"/>
    <x v="2"/>
    <n v="2020"/>
    <x v="2"/>
    <x v="6"/>
    <x v="3"/>
    <s v="LEOMARCOS PAULA DA SILVA"/>
    <s v="INSTALADOR E REPARADOR DE FO"/>
    <s v="R$ 1.553,56"/>
    <n v="1080"/>
    <n v="1250"/>
    <n v="560"/>
    <m/>
    <s v="01/01/2030"/>
    <x v="1"/>
    <n v="1553.56"/>
    <b v="0"/>
    <x v="1"/>
    <x v="1"/>
    <s v="ATIVO"/>
    <s v="11011"/>
    <n v="19194"/>
    <x v="2"/>
    <n v="2890"/>
    <n v="905"/>
  </r>
  <r>
    <s v="PVR9E55"/>
    <x v="5"/>
    <x v="2"/>
    <n v="2025"/>
    <x v="0"/>
    <x v="6"/>
    <x v="3"/>
    <s v="RUAN DIAS MOTA"/>
    <s v="INSTALADOR E REPARADOR DE FO"/>
    <s v="R$ 1.822,55"/>
    <n v="1110"/>
    <n v="1250"/>
    <n v="560"/>
    <m/>
    <s v="21/06/2027"/>
    <x v="1"/>
    <n v="1730"/>
    <b v="0"/>
    <x v="5"/>
    <x v="2"/>
    <s v="ATIVO"/>
    <s v="11011"/>
    <n v="19019"/>
    <x v="2"/>
    <n v="2920"/>
    <n v="905"/>
  </r>
  <r>
    <s v="TCB9J65"/>
    <x v="4"/>
    <x v="0"/>
    <n v="2025"/>
    <x v="1"/>
    <x v="6"/>
    <x v="3"/>
    <s v="PAULO HEBERT FERREIRA MONTEIRO"/>
    <s v="ALMOXARIFE III"/>
    <s v="R$ 2.500,00"/>
    <n v="557.18000000000006"/>
    <n v="648.17000000000007"/>
    <n v="1025.67"/>
    <m/>
    <s v="01/08/2028"/>
    <x v="1"/>
    <n v="2632.99"/>
    <b v="0"/>
    <x v="3"/>
    <x v="5"/>
    <s v="ATIVO"/>
    <s v="99568"/>
    <n v="19019"/>
    <x v="3"/>
    <n v="2231.0200000000004"/>
    <n v="836.92000000000007"/>
  </r>
  <r>
    <s v="RVH6E92"/>
    <x v="5"/>
    <x v="2"/>
    <n v="2025"/>
    <x v="1"/>
    <x v="4"/>
    <x v="3"/>
    <s v="FABIO JUNIOR DA SILVA"/>
    <s v="INSTALADOR E REPARADOR DE FO"/>
    <s v="R$ 1.730,00"/>
    <n v="1520.4699999999998"/>
    <n v="1230"/>
    <n v="440"/>
    <m/>
    <s v="22/07/2028"/>
    <x v="1"/>
    <n v="1837.37"/>
    <b v="0"/>
    <x v="6"/>
    <x v="5"/>
    <s v="ATIVO"/>
    <s v="11011"/>
    <n v="22020"/>
    <x v="2"/>
    <n v="3190.47"/>
    <n v="835"/>
  </r>
  <r>
    <s v="SYZ7E94"/>
    <x v="4"/>
    <x v="0"/>
    <n v="2025"/>
    <x v="1"/>
    <x v="10"/>
    <x v="3"/>
    <s v="WESLEY ARAUJO DA SILVA"/>
    <s v="TECNICO DE FIBRA OPTICA II"/>
    <s v="R$ 2.400,00"/>
    <n v="2799.51"/>
    <n v="3727.95"/>
    <n v="2816.61"/>
    <m/>
    <s v="11/07/2028"/>
    <x v="1"/>
    <n v="2548.9499999999998"/>
    <b v="0"/>
    <x v="6"/>
    <x v="5"/>
    <s v="ATIVO"/>
    <s v="11031"/>
    <n v="17001"/>
    <x v="2"/>
    <n v="9344.07"/>
    <n v="3272.2799999999997"/>
  </r>
  <r>
    <s v="SYZ7E93"/>
    <x v="4"/>
    <x v="0"/>
    <n v="2025"/>
    <x v="1"/>
    <x v="10"/>
    <x v="3"/>
    <s v="JULIANO FEITOSA DA SILVA"/>
    <s v="TECNICO DE FIBRA OPTICA II"/>
    <s v="R$ 2.400,00"/>
    <n v="1560"/>
    <n v="2424.12"/>
    <n v="1050"/>
    <m/>
    <s v="11/07/2028"/>
    <x v="1"/>
    <n v="2548.9499999999998"/>
    <b v="0"/>
    <x v="6"/>
    <x v="5"/>
    <s v="ATIVO"/>
    <s v="11021"/>
    <n v="17001"/>
    <x v="2"/>
    <n v="5034.12"/>
    <n v="1737.06"/>
  </r>
  <r>
    <s v="QKB8I10"/>
    <x v="39"/>
    <x v="2"/>
    <n v="2017"/>
    <x v="2"/>
    <x v="6"/>
    <x v="3"/>
    <s v="PAULO ROBERTO MACHADO"/>
    <s v="SUPERVISOR DE OPERACAO"/>
    <s v="R$ 1.553,56"/>
    <n v="230"/>
    <n v="990"/>
    <n v="598.18000000000006"/>
    <m/>
    <s v="01/01/2030"/>
    <x v="1"/>
    <n v="1553.56"/>
    <b v="0"/>
    <x v="1"/>
    <x v="1"/>
    <s v="ATIVO"/>
    <s v="11015"/>
    <n v="19019"/>
    <x v="2"/>
    <n v="1818.18"/>
    <n v="794.09"/>
  </r>
  <r>
    <s v="SCY1E64"/>
    <x v="13"/>
    <x v="2"/>
    <n v="2024"/>
    <x v="2"/>
    <x v="6"/>
    <x v="3"/>
    <s v="JOSE CARLOS DE SOUZA FILHO"/>
    <s v="GERENTE OPERACAO PL"/>
    <s v="R$ 2.000,00"/>
    <n v="2597.0400000000004"/>
    <n v="2156.86"/>
    <n v="977.28"/>
    <m/>
    <s v="01/01/2030"/>
    <x v="1"/>
    <n v="2000"/>
    <b v="0"/>
    <x v="1"/>
    <x v="1"/>
    <s v="ATIVO"/>
    <s v="99528"/>
    <n v="19093"/>
    <x v="3"/>
    <n v="5731.18"/>
    <n v="1567.0700000000002"/>
  </r>
  <r>
    <s v="RVK0I32"/>
    <x v="5"/>
    <x v="2"/>
    <n v="2025"/>
    <x v="1"/>
    <x v="4"/>
    <x v="3"/>
    <s v="FROTAS DE VEÍCULOS CAMPO GRANDE"/>
    <s v="PARCEIRO"/>
    <s v="R$ 1.730,00"/>
    <n v="543.4"/>
    <n v="0"/>
    <n v="0"/>
    <m/>
    <s v="13/06/2028"/>
    <x v="1"/>
    <n v="1832.6"/>
    <b v="0"/>
    <x v="5"/>
    <x v="5"/>
    <s v="MANUTENÇÃO"/>
    <s v="99628"/>
    <n v="22020"/>
    <x v="3"/>
    <n v="543.4"/>
    <n v="0"/>
  </r>
  <r>
    <s v="PVR9E56"/>
    <x v="5"/>
    <x v="2"/>
    <n v="2025"/>
    <x v="0"/>
    <x v="6"/>
    <x v="3"/>
    <s v="DOUGLAS MEDEIROS DE SOUZA"/>
    <s v="INSTALADOR E REPARADOR DE FO"/>
    <s v="R$ 1.822,55"/>
    <n v="1090"/>
    <n v="1150"/>
    <n v="100"/>
    <m/>
    <s v="21/06/2027"/>
    <x v="1"/>
    <n v="1730"/>
    <b v="0"/>
    <x v="5"/>
    <x v="2"/>
    <s v="ATIVO"/>
    <s v="11011"/>
    <n v="19019"/>
    <x v="2"/>
    <n v="2340"/>
    <n v="625"/>
  </r>
  <r>
    <s v="RVK0I23"/>
    <x v="5"/>
    <x v="2"/>
    <n v="2025"/>
    <x v="1"/>
    <x v="6"/>
    <x v="3"/>
    <s v="REGINALDO ALVES DE SOUZA"/>
    <s v="FISCAL DE QUALIDADE I"/>
    <s v="R$ 1.730,00"/>
    <n v="903"/>
    <n v="300"/>
    <n v="620"/>
    <m/>
    <s v="13/06/2028"/>
    <x v="1"/>
    <n v="1832.6"/>
    <b v="0"/>
    <x v="5"/>
    <x v="5"/>
    <s v="ATIVO"/>
    <s v="99138"/>
    <n v="19019"/>
    <x v="3"/>
    <n v="1823"/>
    <n v="460"/>
  </r>
  <r>
    <s v="RVH7C55"/>
    <x v="5"/>
    <x v="2"/>
    <n v="2025"/>
    <x v="1"/>
    <x v="6"/>
    <x v="3"/>
    <s v="TULIO GOMES FERREIRA"/>
    <s v="INSTALADOR E REPARADOR DE FO"/>
    <s v="R$ 1.730,00"/>
    <n v="1450"/>
    <n v="1470"/>
    <n v="799.72"/>
    <m/>
    <s v="17/06/2028"/>
    <x v="1"/>
    <n v="1832.6"/>
    <b v="0"/>
    <x v="5"/>
    <x v="5"/>
    <s v="ATIVO"/>
    <s v="11011"/>
    <n v="19093"/>
    <x v="2"/>
    <n v="3719.7200000000003"/>
    <n v="1134.8600000000001"/>
  </r>
  <r>
    <s v="UAI0J43"/>
    <x v="5"/>
    <x v="2"/>
    <n v="2025"/>
    <x v="1"/>
    <x v="6"/>
    <x v="3"/>
    <s v="CARLOS EDUARDO DOS SANTOS MAURICIO"/>
    <s v="INSTALADOR E REPARADOR DE FO"/>
    <s v="R$ 1.730,00"/>
    <n v="1190"/>
    <n v="1066.69"/>
    <n v="625.08000000000004"/>
    <m/>
    <s v="18/06/2028"/>
    <x v="1"/>
    <n v="1825.68"/>
    <b v="0"/>
    <x v="5"/>
    <x v="5"/>
    <s v="ATIVO"/>
    <s v="11011"/>
    <n v="19019"/>
    <x v="2"/>
    <n v="2881.77"/>
    <n v="845.88499999999999"/>
  </r>
  <r>
    <s v="UAI0J45"/>
    <x v="5"/>
    <x v="2"/>
    <n v="2025"/>
    <x v="1"/>
    <x v="4"/>
    <x v="3"/>
    <s v="ELTON FERNANDES BRITO"/>
    <s v="INSTALADOR E REPARADOR DE FO"/>
    <s v="R$ 1.730,00"/>
    <n v="1150"/>
    <n v="1680"/>
    <n v="779.86"/>
    <m/>
    <s v="19/06/2028"/>
    <x v="1"/>
    <n v="1825.68"/>
    <b v="0"/>
    <x v="5"/>
    <x v="5"/>
    <s v="ATIVO"/>
    <s v="11011"/>
    <n v="22020"/>
    <x v="2"/>
    <n v="3609.86"/>
    <n v="1229.93"/>
  </r>
  <r>
    <s v="PVR3F23"/>
    <x v="5"/>
    <x v="2"/>
    <n v="2025"/>
    <x v="0"/>
    <x v="4"/>
    <x v="3"/>
    <s v="VITOR GARCIA RIBEIRO"/>
    <s v="INSTALADOR E REPARADOR DE FO"/>
    <s v="R$ 1.820,47"/>
    <n v="917.56999999999994"/>
    <n v="1533.2500000000005"/>
    <n v="425.12"/>
    <m/>
    <s v="03/07/2027"/>
    <x v="1"/>
    <n v="1730"/>
    <b v="0"/>
    <x v="6"/>
    <x v="2"/>
    <s v="ATIVO"/>
    <s v="11011"/>
    <n v="22020"/>
    <x v="2"/>
    <n v="2875.9400000000005"/>
    <n v="979.18500000000017"/>
  </r>
  <r>
    <s v="UAI0J74"/>
    <x v="5"/>
    <x v="2"/>
    <n v="2025"/>
    <x v="1"/>
    <x v="6"/>
    <x v="3"/>
    <s v="ANTONIO ANDERSON DA CRUZ CABRAL"/>
    <s v="INSTALADOR E REPARADOR DE FO"/>
    <s v="R$ 1.730,00"/>
    <n v="1420"/>
    <n v="1382.75"/>
    <n v="573.81999999999994"/>
    <m/>
    <s v="19/06/2028"/>
    <x v="1"/>
    <n v="1825.68"/>
    <b v="0"/>
    <x v="5"/>
    <x v="5"/>
    <s v="ATIVO"/>
    <s v="11011"/>
    <n v="19019"/>
    <x v="2"/>
    <n v="3376.5699999999997"/>
    <n v="978.28499999999997"/>
  </r>
  <r>
    <s v="UAI0J73"/>
    <x v="5"/>
    <x v="2"/>
    <n v="2025"/>
    <x v="1"/>
    <x v="4"/>
    <x v="3"/>
    <s v="RAMAO WILLIAM CHAVES"/>
    <s v="SUPERVISOR DE OPERACAO"/>
    <s v="R$ 1.730,00"/>
    <n v="780"/>
    <n v="850"/>
    <n v="300"/>
    <m/>
    <s v="19/06/2028"/>
    <x v="1"/>
    <n v="1825.68"/>
    <b v="0"/>
    <x v="5"/>
    <x v="5"/>
    <s v="ATIVO"/>
    <s v="11015"/>
    <n v="22020"/>
    <x v="2"/>
    <n v="1930"/>
    <n v="575"/>
  </r>
  <r>
    <s v="SHW1G43"/>
    <x v="5"/>
    <x v="2"/>
    <n v="2023"/>
    <x v="1"/>
    <x v="12"/>
    <x v="1"/>
    <s v="CASA CLIENTE VIVO SERRA"/>
    <s v="PARCEIRO"/>
    <s v="R$ 1.904,54"/>
    <n v="999.99"/>
    <n v="1248.77"/>
    <n v="450"/>
    <m/>
    <s v="25/05/2026"/>
    <x v="2"/>
    <n v="1904.54"/>
    <b v="0"/>
    <x v="4"/>
    <x v="3"/>
    <s v="MANUTENÇÃO"/>
    <s v="11011"/>
    <n v="18001"/>
    <x v="2"/>
    <n v="2698.76"/>
    <n v="849.38499999999999"/>
  </r>
  <r>
    <s v="SYD4F34"/>
    <x v="5"/>
    <x v="2"/>
    <n v="2024"/>
    <x v="1"/>
    <x v="12"/>
    <x v="1"/>
    <s v="DEYVID PECHINCHA NASCIMENTO"/>
    <s v="INSTALADOR E REPARADOR DE FO"/>
    <s v="R$ 1.808,86"/>
    <n v="1459.44"/>
    <n v="1608.95"/>
    <n v="829.95"/>
    <m/>
    <s v="05/01/2027"/>
    <x v="1"/>
    <n v="1808.86"/>
    <b v="0"/>
    <x v="1"/>
    <x v="2"/>
    <s v="ATIVO"/>
    <s v="11011"/>
    <n v="18001"/>
    <x v="2"/>
    <n v="3898.34"/>
    <n v="1219.45"/>
  </r>
  <r>
    <s v="SYH7H43"/>
    <x v="5"/>
    <x v="2"/>
    <n v="2024"/>
    <x v="0"/>
    <x v="6"/>
    <x v="3"/>
    <s v="JOAO EVANGELISTA DOS SANTOS"/>
    <s v="INSTALADOR E REPARADOR DE FO"/>
    <s v="R$ 1.822,03"/>
    <n v="2005.01"/>
    <n v="1489.3400000000001"/>
    <n v="680"/>
    <m/>
    <s v="03/05/2027"/>
    <x v="1"/>
    <n v="1822.03"/>
    <b v="0"/>
    <x v="4"/>
    <x v="2"/>
    <s v="ATIVO"/>
    <s v="11011"/>
    <n v="19019"/>
    <x v="2"/>
    <n v="4174.3500000000004"/>
    <n v="1084.67"/>
  </r>
  <r>
    <s v="SHW1G11"/>
    <x v="5"/>
    <x v="2"/>
    <n v="2024"/>
    <x v="1"/>
    <x v="7"/>
    <x v="4"/>
    <s v="MANOEL JOAO SOUSA SOARES"/>
    <s v="INSTALADOR E REPARADOR DE FO"/>
    <s v="R$ 1.904,54"/>
    <n v="819.02"/>
    <n v="50"/>
    <n v="375.74"/>
    <m/>
    <s v="25/05/2026"/>
    <x v="2"/>
    <n v="1904.54"/>
    <b v="0"/>
    <x v="4"/>
    <x v="3"/>
    <s v="ATIVO"/>
    <s v="11011"/>
    <n v="21035"/>
    <x v="2"/>
    <n v="1244.76"/>
    <n v="212.87"/>
  </r>
  <r>
    <s v="SHD9F08"/>
    <x v="5"/>
    <x v="2"/>
    <n v="2023"/>
    <x v="1"/>
    <x v="2"/>
    <x v="1"/>
    <s v="MAXIMILIANO DUARTE FERREIRA"/>
    <s v="TECNICO MULTSKILL METALICO/FI"/>
    <s v="R$ 1.859,83"/>
    <n v="497.96000000000004"/>
    <n v="998.33"/>
    <n v="287.7"/>
    <m/>
    <s v="09/02/2026"/>
    <x v="3"/>
    <n v="1859.83"/>
    <b v="0"/>
    <x v="9"/>
    <x v="3"/>
    <s v="ATIVO"/>
    <s v="14011"/>
    <n v="35001"/>
    <x v="6"/>
    <n v="1783.99"/>
    <n v="643.01499999999999"/>
  </r>
  <r>
    <s v="SYA2I81"/>
    <x v="5"/>
    <x v="2"/>
    <n v="2024"/>
    <x v="1"/>
    <x v="7"/>
    <x v="4"/>
    <s v="LINIKER FRANCISCO DA SILVA MATOS"/>
    <s v="INSTALADOR E REPARADOR DE FO"/>
    <s v="R$ 1.806,16"/>
    <n v="380"/>
    <n v="0"/>
    <n v="542.06000000000006"/>
    <m/>
    <s v="13/12/2026"/>
    <x v="1"/>
    <n v="1806.16"/>
    <b v="0"/>
    <x v="11"/>
    <x v="3"/>
    <s v="ATIVO"/>
    <s v="11011"/>
    <n v="21035"/>
    <x v="2"/>
    <n v="922.06000000000006"/>
    <n v="271.03000000000003"/>
  </r>
  <r>
    <s v="SIK6J32"/>
    <x v="5"/>
    <x v="2"/>
    <n v="2024"/>
    <x v="0"/>
    <x v="12"/>
    <x v="1"/>
    <s v="CASA CLIENTE VIVO SERRA"/>
    <s v="PARCEIRO"/>
    <s v="R$ 1.806,47"/>
    <n v="249.42"/>
    <n v="0"/>
    <n v="0"/>
    <m/>
    <s v="28/10/2026"/>
    <x v="1"/>
    <n v="1806.47"/>
    <b v="0"/>
    <x v="12"/>
    <x v="3"/>
    <s v="MANUTENÇÃO"/>
    <s v="11011"/>
    <n v="18001"/>
    <x v="2"/>
    <n v="249.42"/>
    <n v="0"/>
  </r>
  <r>
    <s v="SID1D56"/>
    <x v="4"/>
    <x v="0"/>
    <n v="2024"/>
    <x v="1"/>
    <x v="12"/>
    <x v="1"/>
    <s v="DAVI RODRIGUES DA VITORIA"/>
    <s v="TECNICO DE FIBRA OPTICA II"/>
    <s v="R$ 2.991,17"/>
    <n v="1119.3399999999999"/>
    <n v="1508.05"/>
    <n v="680"/>
    <m/>
    <s v="13/07/2026"/>
    <x v="2"/>
    <n v="2991.17"/>
    <b v="0"/>
    <x v="6"/>
    <x v="3"/>
    <s v="ATIVO"/>
    <s v="11021"/>
    <n v="18001"/>
    <x v="2"/>
    <n v="3307.39"/>
    <n v="1094.0250000000001"/>
  </r>
  <r>
    <s v="SIY3G60"/>
    <x v="5"/>
    <x v="2"/>
    <n v="2024"/>
    <x v="0"/>
    <x v="12"/>
    <x v="1"/>
    <s v="RICHARD DE SOUZA LINHARES"/>
    <s v="INSTALADOR E REPARADOR DE FO"/>
    <s v="R$ 1.730,00"/>
    <n v="1267.97"/>
    <n v="1230"/>
    <n v="350.46000000000004"/>
    <m/>
    <s v="16/11/2026"/>
    <x v="1"/>
    <n v="1730"/>
    <b v="0"/>
    <x v="10"/>
    <x v="3"/>
    <s v="ATIVO"/>
    <s v="11011"/>
    <n v="18001"/>
    <x v="2"/>
    <n v="2848.4300000000003"/>
    <n v="790.23"/>
  </r>
  <r>
    <s v="SIY3F41"/>
    <x v="5"/>
    <x v="2"/>
    <n v="2024"/>
    <x v="0"/>
    <x v="12"/>
    <x v="1"/>
    <s v="ALEX JUNIO RAINHA DA SILVA"/>
    <s v="INSTALADOR E REPARADOR DE FO"/>
    <s v="R$ 1.730,00"/>
    <n v="879.02"/>
    <n v="1069.51"/>
    <n v="389.85"/>
    <m/>
    <s v="10/11/2026"/>
    <x v="1"/>
    <n v="1730"/>
    <b v="0"/>
    <x v="10"/>
    <x v="3"/>
    <s v="ATIVO"/>
    <s v="11011"/>
    <n v="18001"/>
    <x v="2"/>
    <n v="2338.38"/>
    <n v="729.68000000000006"/>
  </r>
  <r>
    <s v="SYH7J47"/>
    <x v="5"/>
    <x v="2"/>
    <n v="2024"/>
    <x v="0"/>
    <x v="12"/>
    <x v="1"/>
    <s v="BRUNO FERREIRA DE MACEDO"/>
    <s v="INSTALADOR E REPARADOR DE FO"/>
    <s v="R$ 1.822,03"/>
    <n v="1110"/>
    <n v="232.54"/>
    <n v="487.7"/>
    <m/>
    <s v="03/05/2027"/>
    <x v="1"/>
    <n v="1822.03"/>
    <b v="0"/>
    <x v="4"/>
    <x v="2"/>
    <s v="ATIVO"/>
    <s v="11011"/>
    <n v="18001"/>
    <x v="2"/>
    <n v="1830.24"/>
    <n v="360.12"/>
  </r>
  <r>
    <s v="PPZ2E74"/>
    <x v="9"/>
    <x v="2"/>
    <n v="2018"/>
    <x v="2"/>
    <x v="12"/>
    <x v="1"/>
    <s v="LUCIO FERREIRA DE PAIVA"/>
    <s v="SUPERVISOR DE MANUTENCAO III"/>
    <s v="R$ 850,00"/>
    <n v="1229.8699999999999"/>
    <n v="1549.97"/>
    <n v="629"/>
    <m/>
    <s v="01/01/2030"/>
    <x v="1"/>
    <n v="850"/>
    <b v="0"/>
    <x v="1"/>
    <x v="1"/>
    <s v="ATIVO"/>
    <s v="11025"/>
    <n v="18001"/>
    <x v="2"/>
    <n v="3408.84"/>
    <n v="1089.4850000000001"/>
  </r>
  <r>
    <s v="SIK6J28"/>
    <x v="5"/>
    <x v="2"/>
    <n v="2024"/>
    <x v="0"/>
    <x v="12"/>
    <x v="1"/>
    <s v="CLEITON CIRILHO FERNANDES"/>
    <s v="INSTALADOR E REPARADOR DE FO"/>
    <s v="R$ 1.806,47"/>
    <n v="1127.93"/>
    <n v="1154.1599999999999"/>
    <n v="589.91"/>
    <m/>
    <s v="28/10/2026"/>
    <x v="1"/>
    <n v="1806.47"/>
    <b v="0"/>
    <x v="12"/>
    <x v="3"/>
    <s v="ATIVO"/>
    <s v="11011"/>
    <n v="18001"/>
    <x v="2"/>
    <n v="2872"/>
    <n v="872.03499999999985"/>
  </r>
  <r>
    <s v="SYD4F46"/>
    <x v="5"/>
    <x v="2"/>
    <n v="2024"/>
    <x v="1"/>
    <x v="7"/>
    <x v="4"/>
    <s v="-"/>
    <s v="-"/>
    <s v="R$ 1.808,86"/>
    <n v="249.97000000000003"/>
    <n v="0"/>
    <n v="267.58999999999997"/>
    <m/>
    <s v="10/01/2027"/>
    <x v="1"/>
    <n v="1808.86"/>
    <b v="0"/>
    <x v="1"/>
    <x v="2"/>
    <s v="PATIO"/>
    <s v=""/>
    <n v="0"/>
    <x v="0"/>
    <n v="517.55999999999995"/>
    <n v="133.79499999999999"/>
  </r>
  <r>
    <s v="SIK6J30"/>
    <x v="5"/>
    <x v="2"/>
    <n v="2024"/>
    <x v="0"/>
    <x v="12"/>
    <x v="1"/>
    <s v="ADRIANO CABRAL DE OLIVEIRA"/>
    <s v="INSTALADOR E REPARADOR DE FO"/>
    <s v="R$ 1.806,47"/>
    <n v="1052.83"/>
    <n v="638.73"/>
    <n v="498.32999999999993"/>
    <m/>
    <s v="28/10/2026"/>
    <x v="1"/>
    <n v="1806.47"/>
    <b v="0"/>
    <x v="12"/>
    <x v="3"/>
    <s v="ATIVO"/>
    <s v="11011"/>
    <n v="18001"/>
    <x v="2"/>
    <n v="2189.89"/>
    <n v="568.53"/>
  </r>
  <r>
    <s v="SYD4F57"/>
    <x v="5"/>
    <x v="2"/>
    <n v="2024"/>
    <x v="1"/>
    <x v="6"/>
    <x v="3"/>
    <s v="ARTHUR NUNES BOTELHO"/>
    <s v="INSTALADOR E REPARADOR DE FO"/>
    <s v="R$ 1.808,86"/>
    <n v="800.66"/>
    <n v="1387.0900000000001"/>
    <n v="600"/>
    <m/>
    <s v="26/12/2026"/>
    <x v="1"/>
    <n v="1808.86"/>
    <b v="0"/>
    <x v="11"/>
    <x v="3"/>
    <s v="ATIVO"/>
    <s v="11011"/>
    <n v="19058"/>
    <x v="2"/>
    <n v="2787.75"/>
    <n v="993.54500000000007"/>
  </r>
  <r>
    <s v="SIK7A39"/>
    <x v="5"/>
    <x v="2"/>
    <n v="2024"/>
    <x v="0"/>
    <x v="12"/>
    <x v="1"/>
    <s v="EDMAR RODRIGUES DA SILVA"/>
    <s v="INSTALADOR E REPARADOR DE FO"/>
    <s v="R$ 1.806,47"/>
    <n v="629.98"/>
    <n v="1360"/>
    <n v="600"/>
    <m/>
    <s v="28/10/2026"/>
    <x v="1"/>
    <n v="1806.47"/>
    <b v="0"/>
    <x v="12"/>
    <x v="3"/>
    <s v="ATIVO"/>
    <s v="11011"/>
    <n v="18001"/>
    <x v="2"/>
    <n v="2589.98"/>
    <n v="980"/>
  </r>
  <r>
    <s v="SIY3H60"/>
    <x v="5"/>
    <x v="2"/>
    <n v="2024"/>
    <x v="0"/>
    <x v="12"/>
    <x v="1"/>
    <s v="TOMAZ OLIVEIRA ARAUJO DA SILVA"/>
    <s v="INSTALADOR E REPARADOR DE FO"/>
    <s v="R$ 1.730,00"/>
    <n v="1189.93"/>
    <n v="1319.92"/>
    <n v="699.97"/>
    <m/>
    <s v="23/11/2026"/>
    <x v="1"/>
    <n v="1730"/>
    <b v="0"/>
    <x v="10"/>
    <x v="3"/>
    <s v="ATIVO"/>
    <s v="11011"/>
    <n v="18001"/>
    <x v="2"/>
    <n v="3209.8200000000006"/>
    <n v="1009.9450000000001"/>
  </r>
  <r>
    <s v="SYD4F53"/>
    <x v="5"/>
    <x v="2"/>
    <n v="2024"/>
    <x v="1"/>
    <x v="12"/>
    <x v="1"/>
    <s v="ALEF DA SILVA PEREIRA"/>
    <s v="INSTALADOR E REPARADOR DE FO"/>
    <s v="R$ 1.808,86"/>
    <n v="1048.44"/>
    <n v="992.67999999999984"/>
    <n v="643.37"/>
    <m/>
    <s v="26/12/2026"/>
    <x v="1"/>
    <n v="1808.86"/>
    <b v="0"/>
    <x v="11"/>
    <x v="3"/>
    <s v="ATIVO"/>
    <s v="11011"/>
    <n v="18001"/>
    <x v="2"/>
    <n v="2684.49"/>
    <n v="818.02499999999986"/>
  </r>
  <r>
    <s v="SIY3G52"/>
    <x v="5"/>
    <x v="2"/>
    <n v="2024"/>
    <x v="0"/>
    <x v="12"/>
    <x v="1"/>
    <s v="FROTAS DE VEÍCULOS SERRA"/>
    <s v="PARCEIRO"/>
    <s v="R$ 1.730,00"/>
    <n v="969.99"/>
    <n v="0"/>
    <n v="0"/>
    <m/>
    <s v="15/11/2026"/>
    <x v="1"/>
    <n v="1730"/>
    <b v="0"/>
    <x v="10"/>
    <x v="3"/>
    <s v="SINISTRO"/>
    <s v="99628"/>
    <n v="18001"/>
    <x v="3"/>
    <n v="969.99"/>
    <n v="0"/>
  </r>
  <r>
    <s v="SIY3H73"/>
    <x v="5"/>
    <x v="2"/>
    <n v="2024"/>
    <x v="0"/>
    <x v="7"/>
    <x v="4"/>
    <s v="DOUGLAS LUIS LEITE TERIJE"/>
    <s v="INSTALADOR E REPARADOR DE FO"/>
    <s v="R$ 1.730,00"/>
    <n v="903.93000000000006"/>
    <n v="190"/>
    <n v="420"/>
    <m/>
    <s v="22/11/2026"/>
    <x v="1"/>
    <n v="1730"/>
    <b v="0"/>
    <x v="10"/>
    <x v="3"/>
    <s v="ATIVO"/>
    <s v="11011"/>
    <n v="21035"/>
    <x v="2"/>
    <n v="1513.93"/>
    <n v="305"/>
  </r>
  <r>
    <s v="SYH7H48"/>
    <x v="5"/>
    <x v="2"/>
    <n v="2024"/>
    <x v="0"/>
    <x v="6"/>
    <x v="3"/>
    <s v="NACISO DA SILVA DA COSTA FILHO"/>
    <s v="TECNICO DE FIBRA OPTICA II"/>
    <s v="R$ 1.822,03"/>
    <n v="1469.76"/>
    <n v="837.03"/>
    <n v="0"/>
    <m/>
    <s v="03/05/2027"/>
    <x v="1"/>
    <n v="1822.03"/>
    <b v="0"/>
    <x v="4"/>
    <x v="2"/>
    <s v="ATIVO"/>
    <s v="11021"/>
    <n v="19194"/>
    <x v="2"/>
    <n v="2306.79"/>
    <n v="418.51499999999999"/>
  </r>
  <r>
    <s v="RVL5J15"/>
    <x v="5"/>
    <x v="2"/>
    <n v="2023"/>
    <x v="1"/>
    <x v="1"/>
    <x v="0"/>
    <s v="FROTAS DE VEÍCULOS CURITIBA"/>
    <s v="PARCEIRO"/>
    <s v="R$ 1.697,37"/>
    <s v=""/>
    <s v=""/>
    <s v=""/>
    <m/>
    <s v="19/05/2026"/>
    <x v="2"/>
    <n v="1785.16"/>
    <b v="0"/>
    <x v="4"/>
    <x v="3"/>
    <s v="MANUTENÇÃO"/>
    <s v="99628"/>
    <n v="26001"/>
    <x v="3"/>
    <n v="0"/>
    <s v="-"/>
  </r>
  <r>
    <s v="SYH7G92"/>
    <x v="5"/>
    <x v="2"/>
    <n v="2024"/>
    <x v="0"/>
    <x v="10"/>
    <x v="3"/>
    <s v="JAQUES DOUGLAS GUTEMBERG MESSIAS NASCIMENTO"/>
    <s v="INSTALADOR E REPARADOR DE FO"/>
    <s v="R$ 1.730,00"/>
    <n v="1113"/>
    <n v="1256"/>
    <n v="370"/>
    <m/>
    <s v="14/02/2027"/>
    <x v="1"/>
    <n v="1730"/>
    <b v="0"/>
    <x v="9"/>
    <x v="2"/>
    <s v="ATIVO"/>
    <s v="11011"/>
    <n v="17001"/>
    <x v="2"/>
    <n v="2739"/>
    <n v="813"/>
  </r>
  <r>
    <s v="PVR9E42"/>
    <x v="5"/>
    <x v="2"/>
    <n v="2025"/>
    <x v="0"/>
    <x v="10"/>
    <x v="3"/>
    <s v="ROSIVAL JOSE FONSECA"/>
    <s v="CABISTA II"/>
    <s v="R$ 1.820,47"/>
    <n v="1108"/>
    <n v="1428.05"/>
    <n v="650"/>
    <m/>
    <s v="03/07/2027"/>
    <x v="1"/>
    <n v="1730"/>
    <b v="0"/>
    <x v="6"/>
    <x v="2"/>
    <s v="ATIVO"/>
    <s v="11021"/>
    <n v="17001"/>
    <x v="2"/>
    <n v="3186.05"/>
    <n v="1039.0250000000001"/>
  </r>
  <r>
    <s v="SYZ7G75"/>
    <x v="4"/>
    <x v="0"/>
    <n v="2025"/>
    <x v="1"/>
    <x v="10"/>
    <x v="3"/>
    <s v="IPTEL DF"/>
    <s v="PARCEIRO"/>
    <s v="R$ 2.400,00"/>
    <s v=""/>
    <s v=""/>
    <s v=""/>
    <m/>
    <s v="04/07/2028"/>
    <x v="1"/>
    <n v="2548.9499999999998"/>
    <b v="0"/>
    <x v="6"/>
    <x v="5"/>
    <s v="ATIVO"/>
    <s v="11031"/>
    <n v="17001"/>
    <x v="2"/>
    <n v="0"/>
    <s v="-"/>
  </r>
  <r>
    <s v="SYH7G13"/>
    <x v="5"/>
    <x v="2"/>
    <n v="2024"/>
    <x v="0"/>
    <x v="9"/>
    <x v="1"/>
    <s v="LEANDRO MANOEL DA SILVA"/>
    <s v="TECNICO DE FIBRA OPTICA I"/>
    <s v="R$ 1.730,00"/>
    <n v="1030.02"/>
    <n v="719.97"/>
    <n v="376.62"/>
    <m/>
    <s v="14/02/2027"/>
    <x v="1"/>
    <n v="1730"/>
    <b v="0"/>
    <x v="9"/>
    <x v="2"/>
    <s v="ATIVO"/>
    <s v="11011"/>
    <n v="23845"/>
    <x v="2"/>
    <n v="2126.61"/>
    <n v="548.29500000000007"/>
  </r>
  <r>
    <s v="SYH7G16"/>
    <x v="5"/>
    <x v="2"/>
    <n v="2024"/>
    <x v="0"/>
    <x v="6"/>
    <x v="3"/>
    <s v="DIORGELYS CAETANO DE OLIVEIRA"/>
    <s v="TECNICO DE FIBRA OPTICA II"/>
    <s v="R$ 1.730,00"/>
    <n v="1520"/>
    <n v="1187.43"/>
    <n v="471.08000000000004"/>
    <m/>
    <s v="14/02/2027"/>
    <x v="1"/>
    <n v="1730"/>
    <b v="0"/>
    <x v="9"/>
    <x v="2"/>
    <s v="ATIVO"/>
    <s v="11021"/>
    <n v="19019"/>
    <x v="2"/>
    <n v="3178.51"/>
    <n v="829.25500000000011"/>
  </r>
  <r>
    <s v="PVR9E64"/>
    <x v="5"/>
    <x v="2"/>
    <n v="2025"/>
    <x v="0"/>
    <x v="9"/>
    <x v="1"/>
    <s v="RAPHAEL WILSON REIS CUNHA"/>
    <s v="TECNICO DE FIBRA OPTICA I"/>
    <s v="R$ 1.818,74"/>
    <n v="1149.94"/>
    <n v="1243.47"/>
    <n v="650"/>
    <m/>
    <s v="09/08/2027"/>
    <x v="1"/>
    <n v="1730"/>
    <b v="0"/>
    <x v="3"/>
    <x v="2"/>
    <s v="ATIVO"/>
    <s v="11011"/>
    <n v="23847"/>
    <x v="2"/>
    <n v="3043.41"/>
    <n v="946.73500000000001"/>
  </r>
  <r>
    <s v="SYP0F61"/>
    <x v="5"/>
    <x v="2"/>
    <n v="2024"/>
    <x v="1"/>
    <x v="10"/>
    <x v="3"/>
    <s v="AUNERIO BATISTA DOS SANTOS"/>
    <s v="INSTALADOR E REPARADOR DE FO"/>
    <s v="R$ 1.730,00"/>
    <n v="1540"/>
    <n v="1639"/>
    <n v="706"/>
    <m/>
    <s v="29/07/2028"/>
    <x v="1"/>
    <n v="1834.81"/>
    <b v="0"/>
    <x v="6"/>
    <x v="5"/>
    <s v="ATIVO"/>
    <s v="11011"/>
    <n v="17001"/>
    <x v="2"/>
    <n v="3885"/>
    <n v="1172.5"/>
  </r>
  <r>
    <s v="SYZ7G77"/>
    <x v="4"/>
    <x v="0"/>
    <n v="2025"/>
    <x v="1"/>
    <x v="1"/>
    <x v="0"/>
    <s v="PAULO HENRIQUE FARIAS MOREIRA"/>
    <s v="ESPECIALISTA OPERACIONAL DE PI I"/>
    <s v="R$ 2.400,00"/>
    <n v="803.78"/>
    <n v="395.71000000000004"/>
    <n v="930.02"/>
    <m/>
    <s v="09/07/2028"/>
    <x v="1"/>
    <n v="2548.9499999999998"/>
    <b v="0"/>
    <x v="6"/>
    <x v="5"/>
    <s v="ATIVO"/>
    <s v="12081"/>
    <n v="26001"/>
    <x v="1"/>
    <n v="2129.5100000000002"/>
    <n v="662.86500000000001"/>
  </r>
  <r>
    <s v="PVR9E38"/>
    <x v="5"/>
    <x v="2"/>
    <n v="2025"/>
    <x v="0"/>
    <x v="9"/>
    <x v="1"/>
    <s v="ODAILSON EURIPEDES ALVES DOS SANTOS"/>
    <s v="TECNICO DE FIBRA OPTICA I"/>
    <s v="R$ 1.820,47"/>
    <n v="1510.65"/>
    <n v="1500"/>
    <n v="750"/>
    <m/>
    <s v="02/07/2027"/>
    <x v="1"/>
    <n v="1730"/>
    <b v="0"/>
    <x v="6"/>
    <x v="2"/>
    <s v="ATIVO"/>
    <s v="11011"/>
    <n v="23654"/>
    <x v="2"/>
    <n v="3760.65"/>
    <n v="1125"/>
  </r>
  <r>
    <s v="SYH7H28"/>
    <x v="5"/>
    <x v="2"/>
    <n v="2024"/>
    <x v="0"/>
    <x v="9"/>
    <x v="1"/>
    <s v="MARLOS NOBRE ARAUJO DA SILVA"/>
    <s v="TECNICO DE FIBRA OPTICA I"/>
    <s v="R$ 1.730,00"/>
    <n v="1251.1000000000001"/>
    <n v="739.96"/>
    <n v="901.7"/>
    <m/>
    <s v="14/02/2027"/>
    <x v="1"/>
    <n v="1730"/>
    <b v="0"/>
    <x v="9"/>
    <x v="2"/>
    <s v="ATIVO"/>
    <s v="11011"/>
    <n v="23845"/>
    <x v="2"/>
    <n v="2892.76"/>
    <n v="820.83"/>
  </r>
  <r>
    <s v="PVR1F97"/>
    <x v="5"/>
    <x v="2"/>
    <n v="2025"/>
    <x v="0"/>
    <x v="9"/>
    <x v="1"/>
    <s v="JUNEO RODRIGUES BOTELHO"/>
    <s v="TECNICO DE FIBRA OPTICA I"/>
    <s v="R$ 1.820,47"/>
    <n v="720"/>
    <n v="852"/>
    <n v="300"/>
    <m/>
    <s v="03/07/2027"/>
    <x v="1"/>
    <n v="1730"/>
    <b v="0"/>
    <x v="6"/>
    <x v="2"/>
    <s v="ATIVO"/>
    <s v="11011"/>
    <n v="23849"/>
    <x v="2"/>
    <n v="1872"/>
    <n v="576"/>
  </r>
  <r>
    <s v="SYH7H32"/>
    <x v="5"/>
    <x v="2"/>
    <n v="2024"/>
    <x v="0"/>
    <x v="9"/>
    <x v="1"/>
    <s v="ILDER OLIVEIRA COSTA"/>
    <s v="TECNICO DE FIBRA OPTICA I"/>
    <s v="R$ 1.730,00"/>
    <n v="384.53999999999996"/>
    <n v="782.95"/>
    <n v="550"/>
    <m/>
    <s v="14/02/2027"/>
    <x v="1"/>
    <n v="1730"/>
    <b v="0"/>
    <x v="9"/>
    <x v="2"/>
    <s v="ATIVO"/>
    <s v="11011"/>
    <n v="23848"/>
    <x v="2"/>
    <n v="1717.49"/>
    <n v="666.47500000000002"/>
  </r>
  <r>
    <s v="SYH7G97"/>
    <x v="5"/>
    <x v="2"/>
    <n v="2024"/>
    <x v="0"/>
    <x v="10"/>
    <x v="3"/>
    <s v="FAGNER CINOBELINO DA SILVA"/>
    <s v="INSTALADOR E REPARADOR DE FO"/>
    <s v="R$ 1.730,00"/>
    <n v="603"/>
    <n v="1935"/>
    <n v="773"/>
    <m/>
    <s v="14/02/2027"/>
    <x v="1"/>
    <n v="1730"/>
    <b v="0"/>
    <x v="9"/>
    <x v="2"/>
    <s v="ATIVO"/>
    <s v="11011"/>
    <n v="17001"/>
    <x v="2"/>
    <n v="3311"/>
    <n v="1354"/>
  </r>
  <r>
    <s v="PXS0E79"/>
    <x v="5"/>
    <x v="2"/>
    <n v="2025"/>
    <x v="0"/>
    <x v="10"/>
    <x v="3"/>
    <s v="LUCAS DANTAS MAMEDE"/>
    <s v="INSTALADOR E REPARADOR DE FO"/>
    <s v="R$ 1.820,47"/>
    <n v="920"/>
    <n v="696"/>
    <n v="543"/>
    <m/>
    <s v="03/07/2027"/>
    <x v="1"/>
    <n v="1730"/>
    <b v="0"/>
    <x v="6"/>
    <x v="2"/>
    <s v="ATIVO"/>
    <s v="11011"/>
    <n v="17001"/>
    <x v="2"/>
    <n v="2159"/>
    <n v="619.5"/>
  </r>
  <r>
    <s v="UAI0J42"/>
    <x v="5"/>
    <x v="2"/>
    <n v="2025"/>
    <x v="1"/>
    <x v="10"/>
    <x v="3"/>
    <s v="EMERSON SILVINO DOS PASSOS"/>
    <s v="INSTALADOR E REPARADOR DE FO"/>
    <s v="R$ 1.730,00"/>
    <n v="1427"/>
    <n v="1355"/>
    <n v="490"/>
    <m/>
    <s v="19/06/2028"/>
    <x v="1"/>
    <n v="1825.68"/>
    <b v="0"/>
    <x v="5"/>
    <x v="5"/>
    <s v="ATIVO"/>
    <s v="11011"/>
    <n v="17001"/>
    <x v="2"/>
    <n v="3272"/>
    <n v="922.5"/>
  </r>
  <r>
    <s v="PVR9E63"/>
    <x v="5"/>
    <x v="2"/>
    <n v="2025"/>
    <x v="0"/>
    <x v="8"/>
    <x v="0"/>
    <s v="RAFAEL ARES CASTILHO"/>
    <s v="TECNICO DE MANUTENCAO PI I"/>
    <s v="R$ 1.820,47"/>
    <n v="0"/>
    <n v="513.81999999999994"/>
    <n v="1151.2"/>
    <m/>
    <s v="27/07/2027"/>
    <x v="1"/>
    <n v="1730"/>
    <b v="0"/>
    <x v="6"/>
    <x v="2"/>
    <s v="ATIVO"/>
    <s v="12081"/>
    <n v="34029"/>
    <x v="1"/>
    <n v="1665.02"/>
    <n v="832.51"/>
  </r>
  <r>
    <s v="PAK0164"/>
    <x v="48"/>
    <x v="2"/>
    <n v="2016"/>
    <x v="2"/>
    <x v="10"/>
    <x v="3"/>
    <s v="JORGE DELCY DUARTE NOBRE"/>
    <s v="SUPERVISOR DE IMPLANTACAO I"/>
    <s v="R$ 1.500,00"/>
    <n v="781"/>
    <n v="1260"/>
    <n v="657"/>
    <m/>
    <s v="01/01/2030"/>
    <x v="1"/>
    <n v="1204.98"/>
    <b v="0"/>
    <x v="1"/>
    <x v="1"/>
    <s v="ATIVO"/>
    <s v="11035"/>
    <n v="17001"/>
    <x v="2"/>
    <n v="2698"/>
    <n v="958.5"/>
  </r>
  <r>
    <s v="UAI0J44"/>
    <x v="5"/>
    <x v="2"/>
    <n v="2025"/>
    <x v="1"/>
    <x v="9"/>
    <x v="1"/>
    <s v="IAGO DE OLIVEIRA COSTA"/>
    <s v="TECNICO DE FIBRA OPTICA I"/>
    <s v="R$ 1.730,00"/>
    <n v="1548.65"/>
    <n v="949.27"/>
    <n v="553.98"/>
    <m/>
    <s v="19/06/2028"/>
    <x v="1"/>
    <n v="1825.68"/>
    <b v="0"/>
    <x v="5"/>
    <x v="5"/>
    <s v="ATIVO"/>
    <s v="11011"/>
    <n v="23848"/>
    <x v="2"/>
    <n v="3051.9"/>
    <n v="751.625"/>
  </r>
  <r>
    <s v="UAI0J72"/>
    <x v="5"/>
    <x v="2"/>
    <n v="2025"/>
    <x v="1"/>
    <x v="9"/>
    <x v="1"/>
    <s v="ANDERSON ROGER CARDOSO DA SILVA"/>
    <s v="TECNICO DE FIBRA OPTICA I"/>
    <s v="R$ 1.730,00"/>
    <n v="1132.48"/>
    <n v="1139.99"/>
    <n v="660"/>
    <m/>
    <s v="19/06/2028"/>
    <x v="1"/>
    <n v="1825.68"/>
    <b v="0"/>
    <x v="5"/>
    <x v="5"/>
    <s v="ATIVO"/>
    <s v="11011"/>
    <n v="23849"/>
    <x v="2"/>
    <n v="2932.4700000000003"/>
    <n v="899.995"/>
  </r>
  <r>
    <s v="UAI0J76"/>
    <x v="5"/>
    <x v="2"/>
    <n v="2025"/>
    <x v="1"/>
    <x v="10"/>
    <x v="3"/>
    <s v="RAUL LOURENCO DE MOURA"/>
    <s v="INSTALADOR E REPARADOR DE FO"/>
    <s v="R$ 1.730,00"/>
    <n v="1318.55"/>
    <n v="1479"/>
    <n v="270"/>
    <m/>
    <s v="18/06/2028"/>
    <x v="1"/>
    <n v="1825.68"/>
    <b v="0"/>
    <x v="5"/>
    <x v="5"/>
    <s v="ATIVO"/>
    <s v="11011"/>
    <n v="17001"/>
    <x v="2"/>
    <n v="3067.55"/>
    <n v="874.5"/>
  </r>
  <r>
    <s v="SYH7G06"/>
    <x v="5"/>
    <x v="2"/>
    <n v="2024"/>
    <x v="0"/>
    <x v="9"/>
    <x v="1"/>
    <s v="FROTAS DE VEÍCULOS UBERLANDIA"/>
    <s v="PARCEIRO"/>
    <s v="R$ 1.730,00"/>
    <n v="0"/>
    <n v="0"/>
    <n v="0"/>
    <m/>
    <s v="14/02/2027"/>
    <x v="1"/>
    <n v="1730"/>
    <b v="0"/>
    <x v="9"/>
    <x v="2"/>
    <s v="MANUTENÇÃO"/>
    <s v="99628"/>
    <n v="23845"/>
    <x v="3"/>
    <n v="0"/>
    <n v="0"/>
  </r>
  <r>
    <s v="SIF8C91"/>
    <x v="5"/>
    <x v="2"/>
    <n v="2023"/>
    <x v="0"/>
    <x v="10"/>
    <x v="3"/>
    <s v="ARLISON DE SOUZA RIPARDO"/>
    <s v="TECNICO DE FIBRA OPTICA II"/>
    <s v="R$ 1.803,35"/>
    <n v="2088"/>
    <n v="2561.9300000000003"/>
    <n v="1450"/>
    <m/>
    <s v="18/08/2026"/>
    <x v="1"/>
    <n v="1803.35"/>
    <b v="0"/>
    <x v="3"/>
    <x v="3"/>
    <s v="ATIVO"/>
    <s v="11021"/>
    <n v="17001"/>
    <x v="2"/>
    <n v="6099.93"/>
    <n v="2005.9650000000001"/>
  </r>
  <r>
    <s v="PXS0E75"/>
    <x v="5"/>
    <x v="2"/>
    <n v="2025"/>
    <x v="0"/>
    <x v="10"/>
    <x v="3"/>
    <s v="CLAUDIO VIEIRA DA COSTA"/>
    <s v="TECNICO DE FIBRA OPTICA I"/>
    <s v="R$ 1.820,47"/>
    <n v="1423"/>
    <n v="1820"/>
    <n v="302"/>
    <m/>
    <s v="03/07/2027"/>
    <x v="1"/>
    <n v="1730"/>
    <b v="0"/>
    <x v="6"/>
    <x v="2"/>
    <s v="ATIVO"/>
    <s v="11031"/>
    <n v="17001"/>
    <x v="2"/>
    <n v="3545"/>
    <n v="1061"/>
  </r>
  <r>
    <s v="PXS0E86"/>
    <x v="5"/>
    <x v="2"/>
    <n v="2025"/>
    <x v="0"/>
    <x v="10"/>
    <x v="3"/>
    <s v="-"/>
    <s v="-"/>
    <s v="R$ 1.820,47"/>
    <s v=""/>
    <s v=""/>
    <s v=""/>
    <m/>
    <s v="03/07/2027"/>
    <x v="1"/>
    <n v="1730"/>
    <b v="0"/>
    <x v="6"/>
    <x v="2"/>
    <s v="ATIVO"/>
    <s v=""/>
    <n v="0"/>
    <x v="0"/>
    <n v="0"/>
    <s v="-"/>
  </r>
  <r>
    <s v="PXS0E97"/>
    <x v="5"/>
    <x v="2"/>
    <n v="2025"/>
    <x v="0"/>
    <x v="9"/>
    <x v="1"/>
    <s v="MANUTENÇÃO ACESSO-VIVO UBERLANDIA"/>
    <s v="PARCEIRO"/>
    <s v="R$ 1.820,47"/>
    <n v="1651.72"/>
    <n v="591.16999999999996"/>
    <n v="893.04"/>
    <m/>
    <s v="03/07/2027"/>
    <x v="1"/>
    <n v="1730"/>
    <b v="0"/>
    <x v="6"/>
    <x v="2"/>
    <s v="MANUTENÇÃO"/>
    <s v="11021"/>
    <n v="23845"/>
    <x v="2"/>
    <n v="3135.93"/>
    <n v="742.10500000000002"/>
  </r>
  <r>
    <s v="UAI0J75"/>
    <x v="5"/>
    <x v="2"/>
    <n v="2025"/>
    <x v="1"/>
    <x v="10"/>
    <x v="3"/>
    <s v="FABIANO CORREIA DE SOUZA"/>
    <s v="INSTALADOR E REPARADOR DE FO"/>
    <s v="R$ 1.730,00"/>
    <n v="1493"/>
    <n v="1672"/>
    <n v="783"/>
    <m/>
    <s v="18/06/2028"/>
    <x v="1"/>
    <n v="1825.68"/>
    <b v="0"/>
    <x v="5"/>
    <x v="5"/>
    <s v="ATIVO"/>
    <s v="11011"/>
    <n v="17001"/>
    <x v="2"/>
    <n v="3948"/>
    <n v="1227.5"/>
  </r>
  <r>
    <s v="UAI8B96"/>
    <x v="5"/>
    <x v="2"/>
    <n v="2025"/>
    <x v="1"/>
    <x v="6"/>
    <x v="3"/>
    <s v="LAZARO LEANDRO RAMOS"/>
    <s v="INSTALADOR E REPARADOR DE FO"/>
    <s v="R$ 1.730,00"/>
    <n v="1300.04"/>
    <n v="1821.75"/>
    <n v="940"/>
    <m/>
    <s v="18/06/2028"/>
    <x v="1"/>
    <n v="1825.68"/>
    <b v="0"/>
    <x v="5"/>
    <x v="5"/>
    <s v="ATIVO"/>
    <s v="11011"/>
    <n v="19125"/>
    <x v="2"/>
    <n v="4061.79"/>
    <n v="1380.875"/>
  </r>
  <r>
    <s v="UAI8B97"/>
    <x v="5"/>
    <x v="2"/>
    <n v="2025"/>
    <x v="1"/>
    <x v="10"/>
    <x v="3"/>
    <s v="HEMERSON DE OLIVEIRA COSTA"/>
    <s v="INSTALADOR E REPARADOR DE FO"/>
    <s v="R$ 1.730,00"/>
    <n v="1197"/>
    <n v="1213"/>
    <n v="743"/>
    <m/>
    <s v="18/06/2028"/>
    <x v="1"/>
    <n v="1825.68"/>
    <b v="0"/>
    <x v="5"/>
    <x v="5"/>
    <s v="ATIVO"/>
    <s v="11011"/>
    <n v="17001"/>
    <x v="2"/>
    <n v="3153"/>
    <n v="978"/>
  </r>
  <r>
    <s v="SYH7G96"/>
    <x v="5"/>
    <x v="2"/>
    <n v="2024"/>
    <x v="0"/>
    <x v="12"/>
    <x v="1"/>
    <s v="FROTAS DE VEÍCULOS SERRA"/>
    <s v="PARCEIRO"/>
    <s v="R$ 1.817,53"/>
    <n v="780.87"/>
    <n v="0"/>
    <n v="0"/>
    <m/>
    <s v="14/02/2027"/>
    <x v="1"/>
    <n v="1817.53"/>
    <b v="0"/>
    <x v="9"/>
    <x v="2"/>
    <s v="SINISTRO"/>
    <s v="99628"/>
    <n v="18001"/>
    <x v="3"/>
    <n v="780.87"/>
    <n v="0"/>
  </r>
  <r>
    <s v="REU3J98"/>
    <x v="76"/>
    <x v="2"/>
    <n v="2023"/>
    <x v="2"/>
    <x v="10"/>
    <x v="3"/>
    <s v="EDUARDO ROSENE DE OLIVEIRA"/>
    <s v="INSTALADOR E REPARADOR DE FO"/>
    <s v="R$ 1.500,00"/>
    <n v="1436.94"/>
    <n v="1539.7299999999998"/>
    <n v="572.92999999999995"/>
    <m/>
    <s v="01/01/2030"/>
    <x v="1"/>
    <n v="1390.98"/>
    <b v="0"/>
    <x v="1"/>
    <x v="1"/>
    <s v="ATIVO"/>
    <s v="11011"/>
    <n v="17001"/>
    <x v="2"/>
    <n v="3549.6"/>
    <n v="1056.33"/>
  </r>
  <r>
    <s v="GJJ0I41"/>
    <x v="49"/>
    <x v="2"/>
    <n v="2020"/>
    <x v="2"/>
    <x v="10"/>
    <x v="3"/>
    <s v="DIEGO GOMES SILVA"/>
    <s v="INSTALADOR E REPARADOR DE FO"/>
    <s v="R$ 1.500,00"/>
    <n v="1123"/>
    <n v="1441.9099999999999"/>
    <n v="703"/>
    <m/>
    <s v="01/01/2030"/>
    <x v="1"/>
    <n v="1390.98"/>
    <b v="0"/>
    <x v="1"/>
    <x v="1"/>
    <s v="ATIVO"/>
    <s v="11011"/>
    <n v="17001"/>
    <x v="2"/>
    <n v="3267.91"/>
    <n v="1072.4549999999999"/>
  </r>
  <r>
    <s v="PVR1F93"/>
    <x v="5"/>
    <x v="2"/>
    <n v="2025"/>
    <x v="0"/>
    <x v="9"/>
    <x v="1"/>
    <s v="ALEXANDRE BORGES VIANA"/>
    <s v="TECNICO DE FIBRA OPTICA I"/>
    <s v="R$ 1.820,47"/>
    <n v="1907.6499999999999"/>
    <n v="1220.22"/>
    <n v="689.5"/>
    <m/>
    <s v="03/07/2027"/>
    <x v="1"/>
    <n v="1730"/>
    <b v="0"/>
    <x v="6"/>
    <x v="2"/>
    <s v="ATIVO"/>
    <s v="11011"/>
    <n v="23845"/>
    <x v="2"/>
    <n v="3817.37"/>
    <n v="954.86"/>
  </r>
  <r>
    <s v="PXS0E94"/>
    <x v="5"/>
    <x v="2"/>
    <n v="2025"/>
    <x v="0"/>
    <x v="9"/>
    <x v="1"/>
    <s v="ANDRE SANTOS RIBEIRO"/>
    <s v="TEC FIBRA OPTICA MG"/>
    <s v="R$ 1.820,47"/>
    <n v="1038.94"/>
    <n v="1190"/>
    <n v="383.96000000000004"/>
    <m/>
    <s v="03/07/2027"/>
    <x v="1"/>
    <n v="1730"/>
    <b v="0"/>
    <x v="6"/>
    <x v="2"/>
    <s v="ATIVO"/>
    <s v="11011"/>
    <n v="23845"/>
    <x v="2"/>
    <n v="2612.9"/>
    <n v="786.98"/>
  </r>
  <r>
    <s v="PXS0E89"/>
    <x v="5"/>
    <x v="2"/>
    <n v="2025"/>
    <x v="0"/>
    <x v="10"/>
    <x v="3"/>
    <s v="-"/>
    <s v="-"/>
    <s v="R$ 1.820,47"/>
    <n v="1484"/>
    <n v="1628.3899999999999"/>
    <n v="800"/>
    <m/>
    <s v="02/07/2027"/>
    <x v="1"/>
    <n v="1730"/>
    <b v="0"/>
    <x v="6"/>
    <x v="2"/>
    <s v="PATIO"/>
    <s v=""/>
    <n v="0"/>
    <x v="0"/>
    <n v="3912.39"/>
    <n v="1214.1949999999999"/>
  </r>
  <r>
    <s v="SYH7G09"/>
    <x v="5"/>
    <x v="2"/>
    <n v="2024"/>
    <x v="0"/>
    <x v="6"/>
    <x v="3"/>
    <s v="MICHAEL JHONY BALBINO DOS SANTOS"/>
    <s v="INSTALADOR E REPARADOR DE FO"/>
    <s v="R$ 1.730,00"/>
    <n v="920"/>
    <n v="953.25"/>
    <n v="539.01"/>
    <m/>
    <s v="14/02/2027"/>
    <x v="1"/>
    <n v="1730"/>
    <b v="0"/>
    <x v="9"/>
    <x v="2"/>
    <s v="ATIVO"/>
    <s v="11011"/>
    <n v="19194"/>
    <x v="2"/>
    <n v="2412.2600000000002"/>
    <n v="746.13"/>
  </r>
  <r>
    <s v="FTY4B96"/>
    <x v="71"/>
    <x v="2"/>
    <n v="2014"/>
    <x v="2"/>
    <x v="10"/>
    <x v="3"/>
    <s v="CLEITON DOS SANTOS DIAS MAIA"/>
    <s v="GERENTE OPERACAO JR"/>
    <s v="R$ 2.000,00"/>
    <n v="1520"/>
    <n v="1000"/>
    <n v="0"/>
    <m/>
    <s v="01/01/2030"/>
    <x v="1"/>
    <n v="2000"/>
    <b v="0"/>
    <x v="1"/>
    <x v="1"/>
    <s v="ATIVO"/>
    <s v="99538"/>
    <n v="17001"/>
    <x v="3"/>
    <n v="2520"/>
    <n v="500"/>
  </r>
  <r>
    <s v="SYH7H02"/>
    <x v="5"/>
    <x v="2"/>
    <n v="2024"/>
    <x v="0"/>
    <x v="10"/>
    <x v="3"/>
    <s v="WANDERSON GERVASIO GOUVEIA"/>
    <s v="TECNICO DE FIBRA OPTICA II"/>
    <s v="R$ 1.730,00"/>
    <n v="504"/>
    <n v="1812"/>
    <n v="1531.51"/>
    <m/>
    <s v="14/02/2027"/>
    <x v="1"/>
    <n v="1730"/>
    <b v="0"/>
    <x v="9"/>
    <x v="2"/>
    <s v="ATIVO"/>
    <s v="11021"/>
    <n v="17001"/>
    <x v="2"/>
    <n v="3847.51"/>
    <n v="1671.7550000000001"/>
  </r>
  <r>
    <s v="REJ4G07"/>
    <x v="23"/>
    <x v="2"/>
    <n v="2021"/>
    <x v="2"/>
    <x v="10"/>
    <x v="3"/>
    <s v="CARLOS EDUARDO MARTINS DA SILVA"/>
    <s v="INSTALADOR E REPARADOR DE FO"/>
    <s v="R$ 1.500,00"/>
    <n v="583"/>
    <n v="1469"/>
    <n v="730"/>
    <m/>
    <s v="01/01/2030"/>
    <x v="1"/>
    <n v="1390.98"/>
    <b v="0"/>
    <x v="1"/>
    <x v="1"/>
    <s v="ATIVO"/>
    <s v="11011"/>
    <n v="17001"/>
    <x v="2"/>
    <n v="2782"/>
    <n v="1099.5"/>
  </r>
  <r>
    <s v="PVR1G03"/>
    <x v="5"/>
    <x v="2"/>
    <n v="2025"/>
    <x v="0"/>
    <x v="10"/>
    <x v="3"/>
    <s v="JONATHAN DA SILVA MACEDO"/>
    <s v="INSTALADOR E REPARADOR DE FO"/>
    <s v="R$ 1.820,47"/>
    <n v="300"/>
    <n v="1497.52"/>
    <n v="623"/>
    <m/>
    <s v="03/07/2027"/>
    <x v="1"/>
    <n v="1730"/>
    <b v="0"/>
    <x v="6"/>
    <x v="2"/>
    <s v="ATIVO"/>
    <s v="11011"/>
    <n v="17001"/>
    <x v="2"/>
    <n v="2420.52"/>
    <n v="1060.26"/>
  </r>
  <r>
    <s v="SYH7H30"/>
    <x v="5"/>
    <x v="2"/>
    <n v="2024"/>
    <x v="0"/>
    <x v="6"/>
    <x v="3"/>
    <s v="LAZARO JOSE MONTE JUNIOR"/>
    <s v="INSTALADOR E REPARADOR DE FO"/>
    <s v="R$ 1.730,00"/>
    <n v="1440"/>
    <n v="1463.7399999999998"/>
    <n v="684.06999999999994"/>
    <m/>
    <s v="14/02/2027"/>
    <x v="1"/>
    <n v="1730"/>
    <b v="0"/>
    <x v="9"/>
    <x v="2"/>
    <s v="ATIVO"/>
    <s v="11011"/>
    <n v="19019"/>
    <x v="2"/>
    <n v="3587.8099999999995"/>
    <n v="1073.9049999999997"/>
  </r>
  <r>
    <s v="PXS0E92"/>
    <x v="5"/>
    <x v="2"/>
    <n v="2025"/>
    <x v="0"/>
    <x v="10"/>
    <x v="3"/>
    <s v="ALEXANDRO PEREIRA LIMA"/>
    <s v="TECNICO DE FIBRA OPTICA II"/>
    <s v="R$ 1.822,55"/>
    <n v="1108"/>
    <n v="1304"/>
    <n v="600"/>
    <m/>
    <s v="25/06/2027"/>
    <x v="1"/>
    <n v="1730"/>
    <b v="0"/>
    <x v="5"/>
    <x v="2"/>
    <s v="ATIVO"/>
    <s v="11021"/>
    <n v="17001"/>
    <x v="2"/>
    <n v="3012"/>
    <n v="952"/>
  </r>
  <r>
    <s v="SGW1H45"/>
    <x v="16"/>
    <x v="2"/>
    <n v="2023"/>
    <x v="2"/>
    <x v="10"/>
    <x v="3"/>
    <s v="ALEXANDRO NASCIMENTO DOS REIS"/>
    <s v="INSTALADOR E REPARADOR DE FO"/>
    <s v="R$ 1.500,00"/>
    <n v="1183"/>
    <n v="1282"/>
    <n v="0"/>
    <m/>
    <s v="01/01/2030"/>
    <x v="1"/>
    <n v="1390.98"/>
    <b v="0"/>
    <x v="1"/>
    <x v="1"/>
    <s v="ATIVO"/>
    <s v="11011"/>
    <n v="17001"/>
    <x v="2"/>
    <n v="2465"/>
    <n v="641"/>
  </r>
  <r>
    <s v="SYH7G99"/>
    <x v="5"/>
    <x v="2"/>
    <n v="2024"/>
    <x v="0"/>
    <x v="12"/>
    <x v="1"/>
    <s v="LUCAS SOUZA FRANCA"/>
    <s v="INSTALADOR E REPARADOR DE FO"/>
    <s v="R$ 1.730,00"/>
    <n v="1407.18"/>
    <n v="1758.69"/>
    <n v="756.3"/>
    <m/>
    <s v="14/02/2027"/>
    <x v="1"/>
    <n v="1730"/>
    <b v="0"/>
    <x v="9"/>
    <x v="2"/>
    <s v="ATIVO"/>
    <s v="11011"/>
    <n v="18001"/>
    <x v="2"/>
    <n v="3922.17"/>
    <n v="1257.4949999999999"/>
  </r>
  <r>
    <s v="PXS0E93"/>
    <x v="5"/>
    <x v="2"/>
    <n v="2025"/>
    <x v="0"/>
    <x v="10"/>
    <x v="3"/>
    <s v="GEFERSON FERREIRA SOARES"/>
    <s v="INSTALADOR E REPARADOR DE FO"/>
    <s v="R$ 1.820,47"/>
    <n v="1556"/>
    <n v="1772"/>
    <n v="846"/>
    <m/>
    <s v="02/07/2027"/>
    <x v="1"/>
    <n v="1730"/>
    <b v="0"/>
    <x v="6"/>
    <x v="2"/>
    <s v="ATIVO"/>
    <s v="11011"/>
    <n v="17001"/>
    <x v="2"/>
    <n v="4174"/>
    <n v="1309"/>
  </r>
  <r>
    <s v="SYZ7G30"/>
    <x v="4"/>
    <x v="0"/>
    <n v="2025"/>
    <x v="1"/>
    <x v="1"/>
    <x v="0"/>
    <s v="SANDRO MARTINS DE MELO"/>
    <s v="TECNICO DE MANUTENCAO PI II"/>
    <s v="R$ 2.400,00"/>
    <n v="865.06000000000017"/>
    <n v="1185.47"/>
    <n v="479.45"/>
    <m/>
    <s v="03/07/2028"/>
    <x v="1"/>
    <n v="2548.9499999999998"/>
    <b v="0"/>
    <x v="6"/>
    <x v="5"/>
    <s v="ATIVO"/>
    <s v="12081"/>
    <n v="26001"/>
    <x v="1"/>
    <n v="2529.98"/>
    <n v="832.46"/>
  </r>
  <r>
    <s v="SYZ7G29"/>
    <x v="4"/>
    <x v="0"/>
    <n v="2025"/>
    <x v="1"/>
    <x v="10"/>
    <x v="3"/>
    <s v="RIAN ALEXANDRE MOTA MATOS"/>
    <s v="TECNICO DE FIBRA OPTICA III"/>
    <s v="R$ 2.400,00"/>
    <n v="1534"/>
    <n v="1862"/>
    <n v="1100"/>
    <m/>
    <s v="03/07/2028"/>
    <x v="1"/>
    <n v="2548.9499999999998"/>
    <b v="0"/>
    <x v="6"/>
    <x v="5"/>
    <s v="ATIVO"/>
    <s v="11021"/>
    <n v="17001"/>
    <x v="2"/>
    <n v="4496"/>
    <n v="1481"/>
  </r>
  <r>
    <s v="PXS0E72"/>
    <x v="5"/>
    <x v="2"/>
    <n v="2025"/>
    <x v="0"/>
    <x v="7"/>
    <x v="4"/>
    <s v="GUILHERME EDUARDO SAMPAIO SILVA"/>
    <s v="INSTALADOR E REPARADOR DE FO"/>
    <s v="R$ 1.820,47"/>
    <n v="0"/>
    <n v="200.03"/>
    <n v="369.15999999999997"/>
    <m/>
    <s v="06/07/2027"/>
    <x v="1"/>
    <n v="1730"/>
    <b v="0"/>
    <x v="6"/>
    <x v="2"/>
    <s v="ATIVO"/>
    <s v="11011"/>
    <n v="21035"/>
    <x v="2"/>
    <n v="569.18999999999994"/>
    <n v="284.59499999999997"/>
  </r>
  <r>
    <s v="PVR9E29"/>
    <x v="5"/>
    <x v="2"/>
    <n v="2025"/>
    <x v="0"/>
    <x v="10"/>
    <x v="3"/>
    <s v="FRANCISCO LUCAS SOUSA FERREIRA"/>
    <s v="INSTALADOR E REPARADOR DE FO"/>
    <s v="R$ 1.820,47"/>
    <n v="1203"/>
    <n v="1363"/>
    <n v="540"/>
    <m/>
    <s v="02/07/2027"/>
    <x v="1"/>
    <n v="1730"/>
    <b v="0"/>
    <x v="6"/>
    <x v="2"/>
    <s v="ATIVO"/>
    <s v="11011"/>
    <n v="17001"/>
    <x v="2"/>
    <n v="3106"/>
    <n v="951.5"/>
  </r>
  <r>
    <s v="SYZ7G28"/>
    <x v="4"/>
    <x v="0"/>
    <n v="2025"/>
    <x v="1"/>
    <x v="1"/>
    <x v="0"/>
    <s v="ALEXANDRO SANTIAGO"/>
    <s v="TECNICO DE MANUTENCAO PI II"/>
    <s v="R$ 2.400,00"/>
    <n v="2006.06"/>
    <n v="2678.1499999999996"/>
    <n v="1277.6100000000001"/>
    <m/>
    <s v="05/07/2028"/>
    <x v="1"/>
    <n v="2548.9499999999998"/>
    <b v="0"/>
    <x v="6"/>
    <x v="5"/>
    <s v="ATIVO"/>
    <s v="12081"/>
    <n v="26010"/>
    <x v="1"/>
    <n v="5961.82"/>
    <n v="1977.8799999999999"/>
  </r>
  <r>
    <s v="PVR9E40"/>
    <x v="5"/>
    <x v="2"/>
    <n v="2025"/>
    <x v="0"/>
    <x v="10"/>
    <x v="3"/>
    <s v="FERNANDO LEITE DA SILVA"/>
    <s v="INSTALADOR E REPARADOR DE FO"/>
    <s v="R$ 1.820,47"/>
    <n v="1643"/>
    <n v="1882"/>
    <n v="1066"/>
    <m/>
    <s v="03/07/2027"/>
    <x v="1"/>
    <n v="1730"/>
    <b v="0"/>
    <x v="6"/>
    <x v="2"/>
    <s v="ATIVO"/>
    <s v="11011"/>
    <n v="17001"/>
    <x v="2"/>
    <n v="4591"/>
    <n v="1474"/>
  </r>
  <r>
    <s v="PXS0F00"/>
    <x v="5"/>
    <x v="2"/>
    <n v="2025"/>
    <x v="0"/>
    <x v="10"/>
    <x v="3"/>
    <s v="RENAN MAGALHAES DE JESUS"/>
    <s v="TECNICO DE MANUTENCAO PI I"/>
    <s v="R$ 1.822,55"/>
    <n v="1536"/>
    <n v="1519.76"/>
    <n v="687.5"/>
    <m/>
    <s v="25/06/2027"/>
    <x v="1"/>
    <n v="1730"/>
    <b v="0"/>
    <x v="5"/>
    <x v="2"/>
    <s v="ATIVO"/>
    <s v="12081"/>
    <n v="17001"/>
    <x v="1"/>
    <n v="3743.26"/>
    <n v="1103.6300000000001"/>
  </r>
  <r>
    <s v="SYH7H01"/>
    <x v="5"/>
    <x v="2"/>
    <n v="2024"/>
    <x v="0"/>
    <x v="10"/>
    <x v="3"/>
    <s v="IPTEL DF"/>
    <s v="PARCEIRO"/>
    <s v="R$ 1.730,00"/>
    <s v=""/>
    <s v=""/>
    <s v=""/>
    <m/>
    <s v="14/02/2027"/>
    <x v="1"/>
    <n v="1730"/>
    <b v="0"/>
    <x v="9"/>
    <x v="2"/>
    <s v="ATIVO"/>
    <s v="11031"/>
    <n v="17001"/>
    <x v="2"/>
    <n v="0"/>
    <s v="-"/>
  </r>
  <r>
    <s v="SYD5E85"/>
    <x v="5"/>
    <x v="2"/>
    <n v="2024"/>
    <x v="1"/>
    <x v="15"/>
    <x v="5"/>
    <s v="RONALD SILVA REIS"/>
    <s v="TECNICO MULTSKILL FO"/>
    <s v="R$ 1.822,64"/>
    <n v="1133.3499999999999"/>
    <n v="900"/>
    <n v="900"/>
    <m/>
    <s v="29/01/2027"/>
    <x v="1"/>
    <n v="1822.64"/>
    <b v="0"/>
    <x v="1"/>
    <x v="2"/>
    <s v="ATIVO"/>
    <s v="14011"/>
    <n v="15001"/>
    <x v="6"/>
    <n v="2933.35"/>
    <n v="900"/>
  </r>
  <r>
    <s v="SYD5E98"/>
    <x v="5"/>
    <x v="2"/>
    <n v="2023"/>
    <x v="1"/>
    <x v="15"/>
    <x v="5"/>
    <s v="ADILSON BORGES DA SILVA"/>
    <s v="TECNICO MULTSKILL FO"/>
    <s v="R$ 1.822,64"/>
    <n v="1100"/>
    <n v="1289.23"/>
    <n v="680"/>
    <m/>
    <s v="29/01/2027"/>
    <x v="1"/>
    <n v="1822.64"/>
    <b v="0"/>
    <x v="1"/>
    <x v="2"/>
    <s v="ATIVO"/>
    <s v="14011"/>
    <n v="15001"/>
    <x v="6"/>
    <n v="3069.23"/>
    <n v="984.61500000000001"/>
  </r>
  <r>
    <s v="SHG1G56"/>
    <x v="5"/>
    <x v="2"/>
    <n v="2023"/>
    <x v="1"/>
    <x v="16"/>
    <x v="2"/>
    <s v="CASA CLIENTE VIVO MACAPA"/>
    <s v="PARCEIRO"/>
    <s v="R$ 1.898,47"/>
    <n v="1359.99"/>
    <n v="1657.89"/>
    <n v="324"/>
    <m/>
    <s v="02/03/2026"/>
    <x v="3"/>
    <n v="1898.47"/>
    <b v="0"/>
    <x v="8"/>
    <x v="3"/>
    <s v="A DEVOLVER"/>
    <s v="11015"/>
    <n v="13001"/>
    <x v="2"/>
    <n v="3341.88"/>
    <n v="990.94500000000005"/>
  </r>
  <r>
    <s v="SHG3G80"/>
    <x v="5"/>
    <x v="2"/>
    <n v="2023"/>
    <x v="1"/>
    <x v="16"/>
    <x v="2"/>
    <s v="JOSE MELO DAS CHAGAS JUNIOR"/>
    <s v="TECNICO DE TELECOM"/>
    <s v="R$ 1.898,47"/>
    <n v="1480.95"/>
    <n v="1512"/>
    <n v="871.99"/>
    <m/>
    <s v="13/03/2026"/>
    <x v="3"/>
    <n v="1898.47"/>
    <b v="0"/>
    <x v="8"/>
    <x v="3"/>
    <s v="ATIVO"/>
    <s v="11011"/>
    <n v="13001"/>
    <x v="2"/>
    <n v="3864.9399999999996"/>
    <n v="1191.9949999999999"/>
  </r>
  <r>
    <s v="SIY3G05"/>
    <x v="5"/>
    <x v="2"/>
    <n v="2024"/>
    <x v="0"/>
    <x v="16"/>
    <x v="2"/>
    <s v="REGINALDO GIUSTI JUNIOR"/>
    <s v="TECNICO DE TELECOM"/>
    <s v="R$ 1.730,00"/>
    <n v="1423.95"/>
    <n v="1609"/>
    <n v="759.97"/>
    <m/>
    <s v="15/11/2026"/>
    <x v="1"/>
    <n v="1730"/>
    <b v="0"/>
    <x v="10"/>
    <x v="3"/>
    <s v="ATIVO"/>
    <s v="11011"/>
    <n v="13001"/>
    <x v="2"/>
    <n v="3792.92"/>
    <n v="1184.4850000000001"/>
  </r>
  <r>
    <s v="SHG3G81"/>
    <x v="5"/>
    <x v="2"/>
    <n v="2023"/>
    <x v="1"/>
    <x v="16"/>
    <x v="2"/>
    <s v="BENEDITO FREITAS PANTOJA"/>
    <s v="TECNICO DE TELECOM"/>
    <s v="R$ 1.899,59"/>
    <n v="1029.99"/>
    <n v="1556"/>
    <n v="684.98"/>
    <m/>
    <s v="02/03/2026"/>
    <x v="3"/>
    <n v="1899.59"/>
    <b v="0"/>
    <x v="8"/>
    <x v="3"/>
    <s v="ATIVO"/>
    <s v="11011"/>
    <n v="13001"/>
    <x v="2"/>
    <n v="3270.97"/>
    <n v="1120.49"/>
  </r>
  <r>
    <s v="SHG3G85"/>
    <x v="5"/>
    <x v="2"/>
    <n v="2023"/>
    <x v="1"/>
    <x v="16"/>
    <x v="2"/>
    <s v="JOTANAEL FRANCA DO NASCIMENTO"/>
    <s v="TECNICO DE TELECOM"/>
    <s v="R$ 1.897,35"/>
    <n v="920"/>
    <n v="1215.99"/>
    <n v="545"/>
    <m/>
    <s v="09/03/2026"/>
    <x v="3"/>
    <n v="1897.35"/>
    <b v="0"/>
    <x v="8"/>
    <x v="3"/>
    <s v="ATIVO"/>
    <s v="11011"/>
    <n v="13001"/>
    <x v="2"/>
    <n v="2680.99"/>
    <n v="880.495"/>
  </r>
  <r>
    <s v="SHG5J65"/>
    <x v="5"/>
    <x v="2"/>
    <n v="2023"/>
    <x v="1"/>
    <x v="16"/>
    <x v="2"/>
    <s v="JOAO WAGNER RIBEIRO MARTINS"/>
    <s v="TECNICO DE TELECOM"/>
    <s v="R$ 1.898,47"/>
    <n v="565.99"/>
    <n v="1361.99"/>
    <n v="520.96"/>
    <m/>
    <s v="08/03/2026"/>
    <x v="3"/>
    <n v="1898.47"/>
    <b v="0"/>
    <x v="8"/>
    <x v="3"/>
    <s v="ATIVO"/>
    <s v="11011"/>
    <n v="13001"/>
    <x v="2"/>
    <n v="2448.94"/>
    <n v="941.47500000000002"/>
  </r>
  <r>
    <s v="QLP9G23"/>
    <x v="3"/>
    <x v="2"/>
    <n v="2019"/>
    <x v="2"/>
    <x v="16"/>
    <x v="2"/>
    <s v="EMERSON LEITE FARIAS"/>
    <s v="ENCARREGADO DE ALMOXARIFADO"/>
    <s v="R$ 850,00"/>
    <n v="919.97"/>
    <n v="1149.99"/>
    <n v="460"/>
    <m/>
    <s v="01/01/2030"/>
    <x v="1"/>
    <n v="850"/>
    <b v="0"/>
    <x v="1"/>
    <x v="1"/>
    <s v="ATIVO"/>
    <s v="99568"/>
    <n v="13001"/>
    <x v="3"/>
    <n v="2529.96"/>
    <n v="804.995"/>
  </r>
  <r>
    <s v="SHG3G84"/>
    <x v="5"/>
    <x v="2"/>
    <n v="2023"/>
    <x v="1"/>
    <x v="16"/>
    <x v="2"/>
    <s v="-"/>
    <s v="-"/>
    <s v="R$ 1.898,47"/>
    <n v="1239.99"/>
    <n v="1699.99"/>
    <n v="0"/>
    <m/>
    <s v="08/03/2026"/>
    <x v="3"/>
    <n v="1898.47"/>
    <b v="0"/>
    <x v="8"/>
    <x v="3"/>
    <s v="A DEVOLVER"/>
    <s v=""/>
    <n v="0"/>
    <x v="0"/>
    <n v="2939.98"/>
    <n v="849.995"/>
  </r>
  <r>
    <s v="SHG3G82"/>
    <x v="5"/>
    <x v="2"/>
    <n v="2023"/>
    <x v="1"/>
    <x v="16"/>
    <x v="2"/>
    <s v="EVERTON RODRIGUES CUNHA"/>
    <s v="TECNICO DE TELECOM"/>
    <s v="R$ 1.898,47"/>
    <n v="972.97"/>
    <n v="919.99"/>
    <n v="690"/>
    <m/>
    <s v="02/03/2026"/>
    <x v="3"/>
    <n v="1898.47"/>
    <b v="0"/>
    <x v="8"/>
    <x v="3"/>
    <s v="ATIVO"/>
    <s v="11011"/>
    <n v="13001"/>
    <x v="2"/>
    <n v="2582.96"/>
    <n v="804.995"/>
  </r>
  <r>
    <s v="NEW4505"/>
    <x v="29"/>
    <x v="2"/>
    <n v="2010"/>
    <x v="2"/>
    <x v="16"/>
    <x v="2"/>
    <s v="ALAMIRO GOMES DOS SANTOS"/>
    <s v="SUPERVISOR DE REDE"/>
    <s v="R$ 850,00"/>
    <n v="920"/>
    <n v="1415.99"/>
    <n v="620"/>
    <m/>
    <s v="01/01/2030"/>
    <x v="1"/>
    <n v="850"/>
    <b v="0"/>
    <x v="1"/>
    <x v="1"/>
    <s v="ATIVO"/>
    <s v="11015"/>
    <n v="13001"/>
    <x v="2"/>
    <n v="2955.99"/>
    <n v="1017.995"/>
  </r>
  <r>
    <s v="SYX5H07"/>
    <x v="5"/>
    <x v="2"/>
    <n v="2025"/>
    <x v="1"/>
    <x v="13"/>
    <x v="2"/>
    <s v="PAULO ROBERTO RODRIGUES DE FREITAS"/>
    <s v="CABISTA DE FTTX"/>
    <s v="R$ 1.823,00"/>
    <n v="1350.17"/>
    <n v="1349.14"/>
    <n v="779.6"/>
    <m/>
    <s v="16/07/2028"/>
    <x v="1"/>
    <n v="1928.81"/>
    <b v="0"/>
    <x v="6"/>
    <x v="5"/>
    <s v="ATIVO"/>
    <s v="11011"/>
    <n v="20004"/>
    <x v="2"/>
    <n v="3478.9100000000003"/>
    <n v="1064.3700000000001"/>
  </r>
  <r>
    <s v="OPP9E79"/>
    <x v="5"/>
    <x v="2"/>
    <n v="2025"/>
    <x v="0"/>
    <x v="11"/>
    <x v="2"/>
    <s v="HIAGO ANTONIO MEDINA DA SILVA"/>
    <s v="INSTALADOR E REPARADOR DE FO"/>
    <s v="R$ 1.822,55"/>
    <n v="1579.42"/>
    <n v="2019.99"/>
    <n v="814.53"/>
    <m/>
    <s v="01/06/2027"/>
    <x v="1"/>
    <n v="1730"/>
    <b v="0"/>
    <x v="5"/>
    <x v="2"/>
    <s v="ATIVO"/>
    <s v="11011"/>
    <n v="14001"/>
    <x v="2"/>
    <n v="4413.9399999999996"/>
    <n v="1417.26"/>
  </r>
  <r>
    <s v="SIF8D20"/>
    <x v="5"/>
    <x v="2"/>
    <n v="2023"/>
    <x v="0"/>
    <x v="11"/>
    <x v="2"/>
    <s v="LEONARDO SANTOS DA SILVA"/>
    <s v="INSTALADOR E REPARADOR DE FO"/>
    <s v="R$ 1.803,35"/>
    <n v="1068.5999999999999"/>
    <n v="1309.8900000000001"/>
    <n v="318.98"/>
    <m/>
    <s v="19/08/2026"/>
    <x v="1"/>
    <n v="1803.35"/>
    <b v="0"/>
    <x v="3"/>
    <x v="3"/>
    <s v="ATIVO"/>
    <s v="11011"/>
    <n v="14001"/>
    <x v="2"/>
    <n v="2697.47"/>
    <n v="814.43500000000006"/>
  </r>
  <r>
    <s v="RNJ0D35"/>
    <x v="5"/>
    <x v="2"/>
    <n v="2022"/>
    <x v="0"/>
    <x v="11"/>
    <x v="2"/>
    <s v="-"/>
    <s v="-"/>
    <s v="R$ 1.970,00"/>
    <n v="0"/>
    <n v="0"/>
    <n v="0"/>
    <m/>
    <s v="21/09/2024"/>
    <x v="3"/>
    <n v="1313.33"/>
    <b v="0"/>
    <x v="2"/>
    <x v="7"/>
    <s v="PATIO"/>
    <s v=""/>
    <n v="0"/>
    <x v="0"/>
    <n v="0"/>
    <n v="0"/>
  </r>
  <r>
    <s v="SYX5J71"/>
    <x v="5"/>
    <x v="2"/>
    <n v="2025"/>
    <x v="1"/>
    <x v="11"/>
    <x v="2"/>
    <s v="LUCIANO FARIAS ARRUDA"/>
    <s v="INSTALADOR E REPARADOR DE FO"/>
    <s v="R$ 1.933,44"/>
    <n v="1129.96"/>
    <n v="1519.57"/>
    <n v="849.99"/>
    <m/>
    <s v="07/08/2028"/>
    <x v="1"/>
    <n v="1933.44"/>
    <b v="0"/>
    <x v="3"/>
    <x v="5"/>
    <s v="ATIVO"/>
    <s v="11011"/>
    <n v="14001"/>
    <x v="2"/>
    <n v="3499.5199999999995"/>
    <n v="1184.78"/>
  </r>
  <r>
    <s v="RMT3C06"/>
    <x v="4"/>
    <x v="0"/>
    <n v="2021"/>
    <x v="0"/>
    <x v="11"/>
    <x v="2"/>
    <s v="SATEC"/>
    <s v="PARCEIRO"/>
    <s v="R$ 2.375,45"/>
    <s v=""/>
    <s v=""/>
    <s v=""/>
    <m/>
    <s v="14/10/2024"/>
    <x v="3"/>
    <n v="1583.63"/>
    <b v="0"/>
    <x v="12"/>
    <x v="7"/>
    <s v="ATIVO"/>
    <s v="15031"/>
    <n v="14001"/>
    <x v="8"/>
    <n v="0"/>
    <s v="-"/>
  </r>
  <r>
    <s v="SIK0I05"/>
    <x v="5"/>
    <x v="2"/>
    <n v="2023"/>
    <x v="0"/>
    <x v="11"/>
    <x v="2"/>
    <s v="CASA CLIENTE VIVO MANAUS"/>
    <s v="PARCEIRO"/>
    <s v="R$ 1.806,47"/>
    <n v="0"/>
    <n v="0"/>
    <n v="0"/>
    <m/>
    <s v="27/09/2026"/>
    <x v="1"/>
    <n v="1806.47"/>
    <b v="0"/>
    <x v="2"/>
    <x v="3"/>
    <s v="SINISTRO"/>
    <s v="11015"/>
    <n v="14001"/>
    <x v="2"/>
    <n v="0"/>
    <n v="0"/>
  </r>
  <r>
    <s v="SHG1G58"/>
    <x v="5"/>
    <x v="2"/>
    <n v="2023"/>
    <x v="1"/>
    <x v="11"/>
    <x v="2"/>
    <s v="WILLIAN DE SOUZA MOUTINHO"/>
    <s v="INSTALADOR E REPARADOR DE FO"/>
    <s v="R$ 1.898,47"/>
    <n v="1139.68"/>
    <n v="1548.41"/>
    <n v="640"/>
    <m/>
    <s v="08/03/2026"/>
    <x v="3"/>
    <n v="1898.47"/>
    <b v="0"/>
    <x v="8"/>
    <x v="3"/>
    <s v="ATIVO"/>
    <s v="11011"/>
    <n v="14001"/>
    <x v="2"/>
    <n v="3328.09"/>
    <n v="1094.2049999999999"/>
  </r>
  <r>
    <s v="SIF8D21"/>
    <x v="5"/>
    <x v="2"/>
    <n v="2023"/>
    <x v="0"/>
    <x v="11"/>
    <x v="2"/>
    <s v="ALEX BRITO NAZARETH"/>
    <s v="INSTALADOR E REPARADOR DE FO"/>
    <s v="R$ 1.803,35"/>
    <n v="1529.99"/>
    <n v="860"/>
    <n v="628.26"/>
    <m/>
    <s v="24/08/2026"/>
    <x v="1"/>
    <n v="1803.35"/>
    <b v="0"/>
    <x v="3"/>
    <x v="3"/>
    <s v="ATIVO"/>
    <s v="11011"/>
    <n v="14001"/>
    <x v="2"/>
    <n v="3018.25"/>
    <n v="744.13"/>
  </r>
  <r>
    <s v="QXO2J11"/>
    <x v="5"/>
    <x v="2"/>
    <n v="2025"/>
    <x v="1"/>
    <x v="14"/>
    <x v="2"/>
    <s v="HENRIQUE LISBOA SANTIAGO"/>
    <s v="COORDENADOR"/>
    <s v="R$ 1.832,60"/>
    <n v="827.35"/>
    <n v="1007.1299999999999"/>
    <n v="1154.94"/>
    <m/>
    <s v="07/06/2027"/>
    <x v="1"/>
    <n v="1832.6"/>
    <b v="0"/>
    <x v="5"/>
    <x v="2"/>
    <s v="ATIVO"/>
    <s v="11035"/>
    <n v="24001"/>
    <x v="2"/>
    <n v="2989.42"/>
    <n v="1081.0349999999999"/>
  </r>
  <r>
    <s v="OPP9E48"/>
    <x v="5"/>
    <x v="2"/>
    <n v="2025"/>
    <x v="0"/>
    <x v="11"/>
    <x v="2"/>
    <s v="ROGERIO LUCAS SANTAREM DA SILVA"/>
    <s v="INSTALADOR E REPARADOR DE FO"/>
    <s v="R$ 1.822,55"/>
    <n v="1364.98"/>
    <n v="1819.87"/>
    <n v="712.21"/>
    <m/>
    <s v="08/06/2027"/>
    <x v="1"/>
    <n v="1730"/>
    <b v="0"/>
    <x v="5"/>
    <x v="2"/>
    <s v="ATIVO"/>
    <s v="11011"/>
    <n v="14001"/>
    <x v="2"/>
    <n v="3897.06"/>
    <n v="1266.04"/>
  </r>
  <r>
    <s v="NOM8J61"/>
    <x v="63"/>
    <x v="2"/>
    <n v="2014"/>
    <x v="2"/>
    <x v="11"/>
    <x v="2"/>
    <s v="RENATO MAQUINE PINHEIRO"/>
    <s v="GERENTE OPERACAO PL"/>
    <s v="R$ 2.000,00"/>
    <n v="1019.97"/>
    <n v="819.99"/>
    <n v="490"/>
    <m/>
    <s v="01/01/2030"/>
    <x v="1"/>
    <n v="2000"/>
    <b v="0"/>
    <x v="1"/>
    <x v="1"/>
    <s v="ATIVO"/>
    <s v="99538"/>
    <n v="14001"/>
    <x v="3"/>
    <n v="2329.96"/>
    <n v="654.995"/>
  </r>
  <r>
    <s v="QZT4G44"/>
    <x v="13"/>
    <x v="2"/>
    <n v="2023"/>
    <x v="2"/>
    <x v="11"/>
    <x v="2"/>
    <s v="RENAN WILLIAN DE MOURA FRANCA"/>
    <s v="INSTRUTOR"/>
    <s v="R$ 850,00"/>
    <n v="909.96"/>
    <n v="1129.93"/>
    <n v="459.97"/>
    <m/>
    <s v="01/01/2030"/>
    <x v="1"/>
    <n v="850"/>
    <b v="0"/>
    <x v="1"/>
    <x v="1"/>
    <s v="ATIVO"/>
    <s v="11015"/>
    <n v="14001"/>
    <x v="2"/>
    <n v="2499.86"/>
    <n v="794.95"/>
  </r>
  <r>
    <s v="SYH7F72"/>
    <x v="5"/>
    <x v="2"/>
    <n v="2024"/>
    <x v="0"/>
    <x v="11"/>
    <x v="2"/>
    <s v="SAINT CLAIR BARBOSA DA SILVA FILHO"/>
    <s v="INSTALADOR E REPARADOR DE FO"/>
    <s v="R$ 1.822,03"/>
    <n v="1019.95"/>
    <n v="1249.96"/>
    <n v="508.46000000000004"/>
    <m/>
    <s v="30/05/2027"/>
    <x v="1"/>
    <n v="1822.03"/>
    <b v="0"/>
    <x v="4"/>
    <x v="2"/>
    <s v="ATIVO"/>
    <s v="11011"/>
    <n v="14001"/>
    <x v="2"/>
    <n v="2778.37"/>
    <n v="879.21"/>
  </r>
  <r>
    <s v="SIF8D17"/>
    <x v="5"/>
    <x v="2"/>
    <n v="2023"/>
    <x v="0"/>
    <x v="11"/>
    <x v="2"/>
    <s v="ISMAEL VIANA RIBEIRO"/>
    <s v="INSTALADOR E REPARADOR DE FO"/>
    <s v="R$ 1.803,35"/>
    <n v="1439.93"/>
    <n v="1568.8500000000001"/>
    <n v="679.40000000000009"/>
    <m/>
    <s v="24/08/2026"/>
    <x v="1"/>
    <n v="1803.35"/>
    <b v="0"/>
    <x v="3"/>
    <x v="3"/>
    <s v="ATIVO"/>
    <s v="11011"/>
    <n v="14001"/>
    <x v="2"/>
    <n v="3688.1800000000003"/>
    <n v="1124.125"/>
  </r>
  <r>
    <s v="SIF8D22"/>
    <x v="5"/>
    <x v="2"/>
    <n v="2023"/>
    <x v="0"/>
    <x v="11"/>
    <x v="2"/>
    <s v="JAMERSON SANTANA RIBEIRO"/>
    <s v="INSTALADOR E REPARADOR DE FO"/>
    <s v="R$ 1.803,35"/>
    <n v="1189.99"/>
    <n v="1429.99"/>
    <n v="720"/>
    <m/>
    <s v="24/08/2026"/>
    <x v="1"/>
    <n v="1803.35"/>
    <b v="0"/>
    <x v="3"/>
    <x v="3"/>
    <s v="ATIVO"/>
    <s v="11011"/>
    <n v="14001"/>
    <x v="2"/>
    <n v="3339.98"/>
    <n v="1074.9949999999999"/>
  </r>
  <r>
    <s v="SJA1D86"/>
    <x v="16"/>
    <x v="2"/>
    <n v="2024"/>
    <x v="1"/>
    <x v="11"/>
    <x v="2"/>
    <s v="CASA CLIENTE VIVO MANAUS"/>
    <s v="PARCEIRO"/>
    <s v="R$ 2.021,42"/>
    <n v="784.88000000000011"/>
    <n v="1076.2"/>
    <n v="389.13"/>
    <m/>
    <s v="29/11/2026"/>
    <x v="1"/>
    <n v="2021.42"/>
    <b v="0"/>
    <x v="10"/>
    <x v="3"/>
    <s v="PATIO"/>
    <s v="11015"/>
    <n v="14001"/>
    <x v="2"/>
    <n v="2250.21"/>
    <n v="732.66499999999996"/>
  </r>
  <r>
    <s v="OPP9E65"/>
    <x v="5"/>
    <x v="2"/>
    <n v="2025"/>
    <x v="0"/>
    <x v="11"/>
    <x v="2"/>
    <s v="PAULO RAFAEL SOUSA BELEM DA SILVA"/>
    <s v="INSTALADOR E REPARADOR DE FO"/>
    <s v="R$ 1.822,55"/>
    <n v="1353.37"/>
    <n v="1705.21"/>
    <n v="736.18000000000006"/>
    <m/>
    <s v="08/06/2027"/>
    <x v="1"/>
    <n v="1730"/>
    <b v="0"/>
    <x v="5"/>
    <x v="2"/>
    <s v="ATIVO"/>
    <s v="11011"/>
    <n v="14001"/>
    <x v="2"/>
    <n v="3794.76"/>
    <n v="1220.6950000000002"/>
  </r>
  <r>
    <s v="SHG3G78"/>
    <x v="5"/>
    <x v="2"/>
    <n v="2023"/>
    <x v="1"/>
    <x v="11"/>
    <x v="2"/>
    <s v="RICHARD CLEYDERSON SANTIAGO MATA"/>
    <s v="INSTALADOR E REPARADOR DE FO"/>
    <s v="R$ 1.898,47"/>
    <n v="1556.7199999999998"/>
    <n v="1815"/>
    <n v="947.77"/>
    <m/>
    <s v="02/03/2026"/>
    <x v="3"/>
    <n v="1898.47"/>
    <b v="0"/>
    <x v="8"/>
    <x v="3"/>
    <s v="ATIVO"/>
    <s v="11011"/>
    <n v="14001"/>
    <x v="2"/>
    <n v="4319.49"/>
    <n v="1381.385"/>
  </r>
  <r>
    <s v="SIF8D25"/>
    <x v="5"/>
    <x v="2"/>
    <n v="2023"/>
    <x v="0"/>
    <x v="11"/>
    <x v="2"/>
    <s v="MATHEUS MONTELES FREIRE"/>
    <s v="TECNICO DE FIBRA OPTICA I"/>
    <s v="R$ 1.803,35"/>
    <n v="1299.95"/>
    <n v="1618.48"/>
    <n v="820"/>
    <m/>
    <s v="24/08/2026"/>
    <x v="1"/>
    <n v="1803.35"/>
    <b v="0"/>
    <x v="3"/>
    <x v="3"/>
    <s v="ATIVO"/>
    <s v="11021"/>
    <n v="14001"/>
    <x v="2"/>
    <n v="3738.4300000000003"/>
    <n v="1219.24"/>
  </r>
  <r>
    <s v="NOR4331"/>
    <x v="13"/>
    <x v="2"/>
    <n v="2014"/>
    <x v="2"/>
    <x v="11"/>
    <x v="2"/>
    <s v="MATHEUS BAZILIO DE ARAUJO"/>
    <s v="SUPERVISOR DE OPERACAO"/>
    <s v="R$ 850,00"/>
    <n v="1648.3999999999999"/>
    <n v="1481.52"/>
    <n v="847.19"/>
    <m/>
    <s v="01/01/2030"/>
    <x v="1"/>
    <n v="850"/>
    <b v="0"/>
    <x v="1"/>
    <x v="1"/>
    <s v="ATIVO"/>
    <s v="11011"/>
    <n v="14001"/>
    <x v="2"/>
    <n v="3977.11"/>
    <n v="1164.355"/>
  </r>
  <r>
    <s v="RNJ0E06"/>
    <x v="5"/>
    <x v="2"/>
    <n v="2022"/>
    <x v="0"/>
    <x v="11"/>
    <x v="2"/>
    <s v="SATEC"/>
    <s v="PARCEIRO"/>
    <s v="R$ 1.970,00"/>
    <s v=""/>
    <s v=""/>
    <s v=""/>
    <m/>
    <s v="15/09/2024"/>
    <x v="3"/>
    <n v="1313.33"/>
    <b v="0"/>
    <x v="2"/>
    <x v="7"/>
    <s v="ATIVO"/>
    <s v="15031"/>
    <n v="14001"/>
    <x v="8"/>
    <n v="0"/>
    <s v="-"/>
  </r>
  <r>
    <s v="SHG5J66"/>
    <x v="5"/>
    <x v="2"/>
    <n v="2023"/>
    <x v="1"/>
    <x v="11"/>
    <x v="2"/>
    <s v="ADILSON FRANCO MAIA"/>
    <s v="INSTALADOR E REPARADOR DE FO"/>
    <s v="R$ 1.898,47"/>
    <n v="809.08"/>
    <n v="1452.99"/>
    <n v="894.84"/>
    <m/>
    <s v="08/03/2026"/>
    <x v="3"/>
    <n v="1898.47"/>
    <b v="0"/>
    <x v="8"/>
    <x v="3"/>
    <s v="ATIVO"/>
    <s v="11011"/>
    <n v="14001"/>
    <x v="2"/>
    <n v="3156.9100000000003"/>
    <n v="1173.915"/>
  </r>
  <r>
    <s v="SJA1D85"/>
    <x v="16"/>
    <x v="2"/>
    <n v="2024"/>
    <x v="1"/>
    <x v="11"/>
    <x v="2"/>
    <s v="DENIS MARTINS DE OLIVEIRA"/>
    <s v="COORDENADOR DE OPERACAO I"/>
    <s v="R$ 2.021,42"/>
    <n v="734.9"/>
    <n v="862.21"/>
    <n v="517.25"/>
    <m/>
    <s v="12/12/2026"/>
    <x v="1"/>
    <n v="2021.42"/>
    <b v="0"/>
    <x v="11"/>
    <x v="3"/>
    <s v="ATIVO"/>
    <s v="14015"/>
    <n v="14001"/>
    <x v="6"/>
    <n v="2114.36"/>
    <n v="689.73"/>
  </r>
  <r>
    <s v="OPP9E49"/>
    <x v="5"/>
    <x v="2"/>
    <n v="2025"/>
    <x v="0"/>
    <x v="11"/>
    <x v="2"/>
    <s v="FABIO JORGE BORGES BASTOS"/>
    <s v="INSTALADOR E REPARADOR DE FO"/>
    <s v="R$ 1.822,55"/>
    <n v="1408.6"/>
    <n v="1516.83"/>
    <n v="619.11"/>
    <m/>
    <s v="08/06/2027"/>
    <x v="1"/>
    <n v="1730"/>
    <b v="0"/>
    <x v="5"/>
    <x v="2"/>
    <s v="ATIVO"/>
    <s v="11011"/>
    <n v="14001"/>
    <x v="2"/>
    <n v="3544.54"/>
    <n v="1067.97"/>
  </r>
  <r>
    <s v="SIF8C87"/>
    <x v="5"/>
    <x v="2"/>
    <n v="2023"/>
    <x v="0"/>
    <x v="11"/>
    <x v="2"/>
    <s v="DANIEL CALEBE BATISTA CRUZ"/>
    <s v="INSTALADOR E REPARADOR DE FO"/>
    <s v="R$ 1.803,35"/>
    <n v="1618.94"/>
    <n v="1926.06"/>
    <n v="972.1"/>
    <m/>
    <s v="24/08/2026"/>
    <x v="1"/>
    <n v="1803.35"/>
    <b v="0"/>
    <x v="3"/>
    <x v="3"/>
    <s v="ATIVO"/>
    <s v="11011"/>
    <n v="14001"/>
    <x v="2"/>
    <n v="4517.1000000000004"/>
    <n v="1449.08"/>
  </r>
  <r>
    <s v="SIF8D80"/>
    <x v="5"/>
    <x v="2"/>
    <n v="2023"/>
    <x v="0"/>
    <x v="11"/>
    <x v="2"/>
    <s v="CID MICKEY NUNES DA SILVA"/>
    <s v="INSTALADOR E REPARADOR DE FO"/>
    <s v="R$ 1.803,35"/>
    <n v="1043.1399999999999"/>
    <n v="1330"/>
    <n v="709.96"/>
    <m/>
    <s v="19/08/2026"/>
    <x v="1"/>
    <n v="1803.35"/>
    <b v="0"/>
    <x v="3"/>
    <x v="3"/>
    <s v="ATIVO"/>
    <s v="11011"/>
    <n v="14001"/>
    <x v="2"/>
    <n v="3083.1"/>
    <n v="1019.98"/>
  </r>
  <r>
    <s v="SIF8D81"/>
    <x v="5"/>
    <x v="2"/>
    <n v="2023"/>
    <x v="0"/>
    <x v="11"/>
    <x v="2"/>
    <s v="THIAGO JONATA VIEIRA ASSUNCAO"/>
    <s v="INSTALADOR E REPARADOR DE FO"/>
    <s v="R$ 1.803,35"/>
    <n v="1525.72"/>
    <n v="2011.1200000000001"/>
    <n v="812.3"/>
    <m/>
    <s v="24/08/2026"/>
    <x v="1"/>
    <n v="1803.35"/>
    <b v="0"/>
    <x v="3"/>
    <x v="3"/>
    <s v="ATIVO"/>
    <s v="11011"/>
    <n v="14001"/>
    <x v="2"/>
    <n v="4349.1400000000003"/>
    <n v="1411.71"/>
  </r>
  <r>
    <s v="QZY8I84"/>
    <x v="13"/>
    <x v="2"/>
    <n v="2023"/>
    <x v="2"/>
    <x v="11"/>
    <x v="2"/>
    <s v="LEANDRO GUIMARAES ANDRADE"/>
    <s v="SUPERVISOR DE IMPLANTACAO"/>
    <s v="R$ 850,00"/>
    <n v="836.06"/>
    <n v="1290"/>
    <n v="759.99"/>
    <m/>
    <s v="01/01/2030"/>
    <x v="1"/>
    <n v="850"/>
    <b v="0"/>
    <x v="1"/>
    <x v="1"/>
    <s v="ATIVO"/>
    <s v="14015"/>
    <n v="14001"/>
    <x v="6"/>
    <n v="2886.05"/>
    <n v="1024.9949999999999"/>
  </r>
  <r>
    <s v="OPP9E67"/>
    <x v="5"/>
    <x v="2"/>
    <n v="2025"/>
    <x v="0"/>
    <x v="11"/>
    <x v="2"/>
    <s v="SUERMINO PEREIRA DE SOUZA"/>
    <s v="INSTALADOR E REPARADOR DE FO"/>
    <s v="R$ 1.822,55"/>
    <n v="1174.73"/>
    <n v="1589.94"/>
    <n v="640.99"/>
    <m/>
    <s v="08/06/2027"/>
    <x v="1"/>
    <n v="1730"/>
    <b v="0"/>
    <x v="5"/>
    <x v="2"/>
    <s v="ATIVO"/>
    <s v="11011"/>
    <n v="14001"/>
    <x v="2"/>
    <n v="3405.66"/>
    <n v="1115.4650000000001"/>
  </r>
  <r>
    <s v="SYX5J78"/>
    <x v="5"/>
    <x v="2"/>
    <n v="2025"/>
    <x v="1"/>
    <x v="11"/>
    <x v="2"/>
    <s v="SANDRO DOS ANJOS MARTINS"/>
    <s v="INSTALADOR E REPARADOR DE FO"/>
    <s v="R$ 1.933,44"/>
    <n v="1416.94"/>
    <n v="1312.2"/>
    <n v="510.85"/>
    <m/>
    <s v="07/08/2028"/>
    <x v="1"/>
    <n v="1933.44"/>
    <b v="0"/>
    <x v="3"/>
    <x v="5"/>
    <s v="ATIVO"/>
    <s v="11011"/>
    <n v="14001"/>
    <x v="2"/>
    <n v="3239.9900000000002"/>
    <n v="911.52500000000009"/>
  </r>
  <r>
    <s v="SIG0C88"/>
    <x v="5"/>
    <x v="2"/>
    <n v="2023"/>
    <x v="0"/>
    <x v="11"/>
    <x v="2"/>
    <s v="SATEC"/>
    <s v="PARCEIRO"/>
    <s v="R$ 1.803,35"/>
    <n v="917.00999999999988"/>
    <n v="409.02"/>
    <n v="0"/>
    <m/>
    <s v="26/08/2026"/>
    <x v="1"/>
    <n v="1803.35"/>
    <b v="0"/>
    <x v="3"/>
    <x v="3"/>
    <s v="ATIVO"/>
    <s v="15031"/>
    <n v="14001"/>
    <x v="8"/>
    <n v="1326.0299999999997"/>
    <n v="204.51"/>
  </r>
  <r>
    <s v="SIF8D82"/>
    <x v="5"/>
    <x v="2"/>
    <n v="2023"/>
    <x v="0"/>
    <x v="11"/>
    <x v="2"/>
    <s v="CASA CLIENTE VIVO MANAUS"/>
    <s v="PARCEIRO"/>
    <s v="R$ 1.803,35"/>
    <n v="230"/>
    <n v="1459.9"/>
    <n v="409.3"/>
    <m/>
    <s v="24/08/2026"/>
    <x v="1"/>
    <n v="1803.35"/>
    <b v="0"/>
    <x v="3"/>
    <x v="3"/>
    <s v="MANUTENÇÃO"/>
    <s v="11015"/>
    <n v="14001"/>
    <x v="2"/>
    <n v="2099.2000000000003"/>
    <n v="934.6"/>
  </r>
  <r>
    <s v="OPP9E72"/>
    <x v="5"/>
    <x v="2"/>
    <n v="2025"/>
    <x v="0"/>
    <x v="11"/>
    <x v="2"/>
    <s v="JOSE SERGIO MARIS ARAUJO SANTANNA"/>
    <s v="INSTALADOR E REPARADOR DE FO"/>
    <s v="R$ 1.822,55"/>
    <n v="1258.78"/>
    <n v="1221.42"/>
    <n v="909.25"/>
    <m/>
    <s v="21/06/2027"/>
    <x v="1"/>
    <n v="1730"/>
    <b v="0"/>
    <x v="5"/>
    <x v="2"/>
    <s v="ATIVO"/>
    <s v="11011"/>
    <n v="14001"/>
    <x v="2"/>
    <n v="3389.45"/>
    <n v="1065.335"/>
  </r>
  <r>
    <s v="SIF8D79"/>
    <x v="5"/>
    <x v="2"/>
    <n v="2023"/>
    <x v="0"/>
    <x v="11"/>
    <x v="2"/>
    <s v="MARCELO SOUZA DE OLIVEIRA"/>
    <s v="INSTALADOR E REPARADOR DE FO"/>
    <s v="R$ 1.803,35"/>
    <n v="1419.3200000000002"/>
    <n v="1479.91"/>
    <n v="789.99"/>
    <m/>
    <s v="19/08/2026"/>
    <x v="1"/>
    <n v="1803.35"/>
    <b v="0"/>
    <x v="3"/>
    <x v="3"/>
    <s v="ATIVO"/>
    <s v="11011"/>
    <n v="14001"/>
    <x v="2"/>
    <n v="3689.2200000000003"/>
    <n v="1134.95"/>
  </r>
  <r>
    <s v="QXO2J18"/>
    <x v="5"/>
    <x v="2"/>
    <n v="2025"/>
    <x v="1"/>
    <x v="11"/>
    <x v="2"/>
    <s v="DANIEL CARDOSO DOS SANTOS"/>
    <s v="SUPERVISOR DE OPERACAO"/>
    <s v="R$ 1.832,60"/>
    <n v="1757"/>
    <n v="869.89"/>
    <n v="839.93000000000006"/>
    <m/>
    <s v="07/06/2027"/>
    <x v="1"/>
    <n v="1832.6"/>
    <b v="0"/>
    <x v="5"/>
    <x v="2"/>
    <s v="ATIVO"/>
    <s v="11015"/>
    <n v="14001"/>
    <x v="2"/>
    <n v="3466.8199999999997"/>
    <n v="854.91000000000008"/>
  </r>
  <r>
    <s v="OPP9E54"/>
    <x v="5"/>
    <x v="2"/>
    <n v="2025"/>
    <x v="0"/>
    <x v="11"/>
    <x v="2"/>
    <s v="FABRICIO HENRIQUE DE OLIVEIRA RODRIGUES"/>
    <s v="INSTALADOR E REPARADOR DE FO"/>
    <s v="R$ 1.822,55"/>
    <n v="1219.94"/>
    <n v="1508.88"/>
    <n v="718.4"/>
    <m/>
    <s v="08/06/2027"/>
    <x v="1"/>
    <n v="1730"/>
    <b v="0"/>
    <x v="5"/>
    <x v="2"/>
    <s v="ATIVO"/>
    <s v="11011"/>
    <n v="14001"/>
    <x v="2"/>
    <n v="3447.2200000000003"/>
    <n v="1113.6400000000001"/>
  </r>
  <r>
    <s v="OPP9E47"/>
    <x v="5"/>
    <x v="2"/>
    <n v="2025"/>
    <x v="0"/>
    <x v="11"/>
    <x v="2"/>
    <s v="WEVERTON DA SILVA SANTOS"/>
    <s v="TECNICO DE REDE"/>
    <s v="R$ 1.822,55"/>
    <n v="1209.25"/>
    <n v="1489.95"/>
    <n v="859.91"/>
    <m/>
    <s v="21/06/2027"/>
    <x v="1"/>
    <n v="1730"/>
    <b v="0"/>
    <x v="5"/>
    <x v="2"/>
    <s v="ATIVO"/>
    <s v="14011"/>
    <n v="14001"/>
    <x v="6"/>
    <n v="3559.1099999999997"/>
    <n v="1174.93"/>
  </r>
  <r>
    <s v="SIF8C88"/>
    <x v="5"/>
    <x v="2"/>
    <n v="2023"/>
    <x v="0"/>
    <x v="11"/>
    <x v="2"/>
    <s v="ALEX CASCAES DO ESPIRITO SANTO"/>
    <s v="INSTALADOR E REPARADOR DE FO"/>
    <s v="R$ 1.803,35"/>
    <n v="1430.98"/>
    <n v="1688.48"/>
    <n v="659.99"/>
    <m/>
    <s v="24/08/2026"/>
    <x v="1"/>
    <n v="1803.35"/>
    <b v="0"/>
    <x v="3"/>
    <x v="3"/>
    <s v="ATIVO"/>
    <s v="11011"/>
    <n v="14001"/>
    <x v="2"/>
    <n v="3779.45"/>
    <n v="1174.2350000000001"/>
  </r>
  <r>
    <s v="SIF8D26"/>
    <x v="5"/>
    <x v="2"/>
    <n v="2023"/>
    <x v="0"/>
    <x v="11"/>
    <x v="2"/>
    <s v="-"/>
    <s v="-"/>
    <s v="R$ 1.803,35"/>
    <n v="376.9"/>
    <n v="1687.96"/>
    <n v="479.99"/>
    <m/>
    <s v="24/08/2026"/>
    <x v="1"/>
    <n v="1803.35"/>
    <b v="0"/>
    <x v="3"/>
    <x v="3"/>
    <s v="MANUTENÇÃO"/>
    <s v=""/>
    <n v="0"/>
    <x v="0"/>
    <n v="2544.8500000000004"/>
    <n v="1083.9749999999999"/>
  </r>
  <r>
    <s v="OPP9E75"/>
    <x v="5"/>
    <x v="2"/>
    <n v="2025"/>
    <x v="0"/>
    <x v="11"/>
    <x v="2"/>
    <s v="NATANAEL PRAIA GUEDES"/>
    <s v="INSTALADOR E REPARADOR DE FO"/>
    <s v="R$ 1.822,55"/>
    <n v="1220"/>
    <n v="1488.4099999999999"/>
    <n v="932.81999999999994"/>
    <m/>
    <s v="21/06/2027"/>
    <x v="1"/>
    <n v="1730"/>
    <b v="0"/>
    <x v="5"/>
    <x v="2"/>
    <s v="ATIVO"/>
    <s v="11011"/>
    <n v="14001"/>
    <x v="2"/>
    <n v="3641.2299999999996"/>
    <n v="1210.6149999999998"/>
  </r>
  <r>
    <s v="SIF8D18"/>
    <x v="5"/>
    <x v="2"/>
    <n v="2023"/>
    <x v="0"/>
    <x v="11"/>
    <x v="2"/>
    <s v="SATEC"/>
    <s v="PARCEIRO"/>
    <s v="R$ 1.803,35"/>
    <n v="1188.46"/>
    <n v="1174.69"/>
    <n v="0"/>
    <m/>
    <s v="24/08/2026"/>
    <x v="1"/>
    <n v="1803.35"/>
    <b v="0"/>
    <x v="3"/>
    <x v="3"/>
    <s v="ATIVO"/>
    <s v="15031"/>
    <n v="14001"/>
    <x v="8"/>
    <n v="2363.15"/>
    <n v="587.34500000000003"/>
  </r>
  <r>
    <s v="OPP9E85"/>
    <x v="5"/>
    <x v="2"/>
    <n v="2025"/>
    <x v="0"/>
    <x v="11"/>
    <x v="2"/>
    <s v="DOUGLAS JHONATHAN BARBOSA DOS SANTOS"/>
    <s v="INSTALADOR E REPARADOR DE FO"/>
    <s v="R$ 1.822,55"/>
    <n v="1749.99"/>
    <n v="2011.97"/>
    <n v="687.40000000000009"/>
    <m/>
    <s v="08/06/2027"/>
    <x v="1"/>
    <n v="1730"/>
    <b v="0"/>
    <x v="5"/>
    <x v="2"/>
    <s v="ATIVO"/>
    <s v="11011"/>
    <n v="14001"/>
    <x v="2"/>
    <n v="4449.3600000000006"/>
    <n v="1349.6849999999999"/>
  </r>
  <r>
    <s v="SIF8C86"/>
    <x v="5"/>
    <x v="2"/>
    <n v="2023"/>
    <x v="0"/>
    <x v="11"/>
    <x v="2"/>
    <s v="CASA CLIENTE VIVO MANAUS"/>
    <s v="PARCEIRO"/>
    <s v="R$ 1.803,35"/>
    <n v="1579.68"/>
    <n v="1283.51"/>
    <n v="899.84"/>
    <m/>
    <s v="19/08/2026"/>
    <x v="1"/>
    <n v="1803.35"/>
    <b v="0"/>
    <x v="3"/>
    <x v="3"/>
    <s v="MANUTENÇÃO"/>
    <s v="11015"/>
    <n v="14001"/>
    <x v="2"/>
    <n v="3763.03"/>
    <n v="1091.675"/>
  </r>
  <r>
    <s v="OPP9E71"/>
    <x v="5"/>
    <x v="2"/>
    <n v="2025"/>
    <x v="0"/>
    <x v="11"/>
    <x v="2"/>
    <s v="MATEUS PEREIRA OLIVEIRA"/>
    <s v="INSTALADOR E REPARADOR DE FO"/>
    <s v="R$ 1.822,55"/>
    <n v="1504.9"/>
    <n v="1630.07"/>
    <n v="807.99"/>
    <m/>
    <s v="08/06/2027"/>
    <x v="1"/>
    <n v="1730"/>
    <b v="0"/>
    <x v="5"/>
    <x v="2"/>
    <s v="ATIVO"/>
    <s v="11011"/>
    <n v="14001"/>
    <x v="2"/>
    <n v="3942.96"/>
    <n v="1219.03"/>
  </r>
  <r>
    <s v="SII6G06"/>
    <x v="5"/>
    <x v="2"/>
    <n v="2023"/>
    <x v="0"/>
    <x v="11"/>
    <x v="2"/>
    <s v="WELITON DE AGUIAR RODRIGUES"/>
    <s v="INSTALADOR E REPARADOR DE FO"/>
    <s v="R$ 1.806,47"/>
    <n v="1536.8200000000002"/>
    <n v="1999.51"/>
    <n v="728.11"/>
    <m/>
    <s v="28/09/2026"/>
    <x v="1"/>
    <n v="1806.47"/>
    <b v="0"/>
    <x v="2"/>
    <x v="3"/>
    <s v="ATIVO"/>
    <s v="11011"/>
    <n v="14001"/>
    <x v="2"/>
    <n v="4264.4399999999996"/>
    <n v="1363.81"/>
  </r>
  <r>
    <s v="SIF8C92"/>
    <x v="5"/>
    <x v="2"/>
    <n v="2023"/>
    <x v="0"/>
    <x v="11"/>
    <x v="2"/>
    <s v="GABRIEL REIS DE LIMA"/>
    <s v="INSTALADOR E REPARADOR DE FO"/>
    <s v="R$ 1.803,35"/>
    <n v="1130.3"/>
    <n v="1452.8999999999999"/>
    <n v="324.82"/>
    <m/>
    <s v="26/08/2026"/>
    <x v="1"/>
    <n v="1803.35"/>
    <b v="0"/>
    <x v="3"/>
    <x v="3"/>
    <s v="ATIVO"/>
    <s v="11011"/>
    <n v="14001"/>
    <x v="2"/>
    <n v="2908.02"/>
    <n v="888.8599999999999"/>
  </r>
  <r>
    <s v="SYH8A01"/>
    <x v="5"/>
    <x v="2"/>
    <n v="2024"/>
    <x v="0"/>
    <x v="11"/>
    <x v="2"/>
    <s v="CASA CLIENTE VIVO MANAUS"/>
    <s v="PARCEIRO"/>
    <s v="R$ 1.822,03"/>
    <n v="1568.71"/>
    <n v="1745.57"/>
    <n v="759.83"/>
    <m/>
    <s v="30/05/2027"/>
    <x v="1"/>
    <n v="1822.03"/>
    <b v="0"/>
    <x v="4"/>
    <x v="2"/>
    <s v="MANUTENÇÃO"/>
    <s v="11015"/>
    <n v="14001"/>
    <x v="2"/>
    <n v="4074.1099999999997"/>
    <n v="1252.7"/>
  </r>
  <r>
    <s v="SIF8D27"/>
    <x v="5"/>
    <x v="2"/>
    <n v="2023"/>
    <x v="0"/>
    <x v="11"/>
    <x v="2"/>
    <s v="MOISES CAMPOS NUNES"/>
    <s v="INSTALADOR E REPARADOR DE FO"/>
    <s v="R$ 1.803,35"/>
    <n v="1132.26"/>
    <n v="489.11"/>
    <n v="600"/>
    <m/>
    <s v="19/08/2026"/>
    <x v="1"/>
    <n v="1803.35"/>
    <b v="0"/>
    <x v="3"/>
    <x v="3"/>
    <s v="ATIVO"/>
    <s v="11011"/>
    <n v="14001"/>
    <x v="2"/>
    <n v="2221.37"/>
    <n v="544.55500000000006"/>
  </r>
  <r>
    <s v="OPP9E64"/>
    <x v="5"/>
    <x v="2"/>
    <n v="2025"/>
    <x v="0"/>
    <x v="11"/>
    <x v="2"/>
    <s v="KELVEM RUBENS CARDOSO DA SILVA"/>
    <s v="INSTALADOR E REPARADOR DE FO"/>
    <s v="R$ 1.822,55"/>
    <n v="1166.1199999999999"/>
    <n v="1298.2"/>
    <n v="629.95000000000005"/>
    <m/>
    <s v="21/06/2027"/>
    <x v="1"/>
    <n v="1730"/>
    <b v="0"/>
    <x v="5"/>
    <x v="2"/>
    <s v="ATIVO"/>
    <s v="11011"/>
    <n v="14001"/>
    <x v="2"/>
    <n v="3094.2699999999995"/>
    <n v="964.07500000000005"/>
  </r>
  <r>
    <s v="SHG3G79"/>
    <x v="5"/>
    <x v="2"/>
    <n v="2023"/>
    <x v="1"/>
    <x v="11"/>
    <x v="2"/>
    <s v="NEY ANDRADE NUNES"/>
    <s v="TECNICO DE FIBRA OPTICA I"/>
    <s v="R$ 1.897,35"/>
    <n v="1358.88"/>
    <n v="1659.08"/>
    <n v="560"/>
    <m/>
    <s v="02/03/2026"/>
    <x v="3"/>
    <n v="1897.35"/>
    <b v="0"/>
    <x v="8"/>
    <x v="3"/>
    <s v="ATIVO"/>
    <s v="11021"/>
    <n v="14001"/>
    <x v="2"/>
    <n v="3577.96"/>
    <n v="1109.54"/>
  </r>
  <r>
    <s v="SYX5J69"/>
    <x v="5"/>
    <x v="2"/>
    <n v="2025"/>
    <x v="1"/>
    <x v="11"/>
    <x v="2"/>
    <s v="MOISES DE SOUZA E SOUZA"/>
    <s v="INSTALADOR E REPARADOR DE FO"/>
    <s v="R$ 1.933,44"/>
    <n v="1439.89"/>
    <n v="1899.15"/>
    <n v="859.96"/>
    <m/>
    <s v="02/08/2028"/>
    <x v="1"/>
    <n v="1933.44"/>
    <b v="0"/>
    <x v="3"/>
    <x v="5"/>
    <s v="ATIVO"/>
    <s v="11011"/>
    <n v="14001"/>
    <x v="2"/>
    <n v="4199"/>
    <n v="1379.5550000000001"/>
  </r>
  <r>
    <s v="OAC3207"/>
    <x v="23"/>
    <x v="2"/>
    <n v="2012"/>
    <x v="2"/>
    <x v="11"/>
    <x v="2"/>
    <s v="ELIZABETE SANTOS DA COSTA"/>
    <s v="SUPERVISOR DE FROTA"/>
    <s v="R$ 750,00"/>
    <n v="430"/>
    <n v="229.99"/>
    <n v="200"/>
    <m/>
    <s v="01/01/2030"/>
    <x v="1"/>
    <n v="750"/>
    <b v="0"/>
    <x v="1"/>
    <x v="1"/>
    <s v="ATIVO"/>
    <s v="99628"/>
    <n v="14001"/>
    <x v="3"/>
    <n v="859.99"/>
    <n v="214.995"/>
  </r>
  <r>
    <s v="SYX5J72"/>
    <x v="5"/>
    <x v="2"/>
    <n v="2025"/>
    <x v="1"/>
    <x v="11"/>
    <x v="2"/>
    <s v="LAZARO MATOS RODRIGUES"/>
    <s v="INSTALADOR E REPARADOR DE FO"/>
    <s v="R$ 1.933,44"/>
    <n v="1417.22"/>
    <n v="1640.37"/>
    <n v="629.98"/>
    <m/>
    <s v="07/08/2028"/>
    <x v="1"/>
    <n v="1933.44"/>
    <b v="0"/>
    <x v="3"/>
    <x v="5"/>
    <s v="ATIVO"/>
    <s v="11011"/>
    <n v="14001"/>
    <x v="2"/>
    <n v="3687.57"/>
    <n v="1135.175"/>
  </r>
  <r>
    <s v="SIM1A34"/>
    <x v="5"/>
    <x v="2"/>
    <n v="2024"/>
    <x v="0"/>
    <x v="11"/>
    <x v="2"/>
    <s v="ALEXANDRE MELO BONIFACIO"/>
    <s v="INSTALADOR E REPARADOR DE FO"/>
    <s v="R$ 1.730,00"/>
    <n v="1585.84"/>
    <n v="1183.08"/>
    <n v="934.77"/>
    <m/>
    <s v="13/10/2026"/>
    <x v="1"/>
    <n v="1730"/>
    <b v="0"/>
    <x v="12"/>
    <x v="3"/>
    <s v="ATIVO"/>
    <s v="11011"/>
    <n v="14001"/>
    <x v="2"/>
    <n v="3703.69"/>
    <n v="1058.925"/>
  </r>
  <r>
    <s v="SIF8C90"/>
    <x v="5"/>
    <x v="2"/>
    <n v="2023"/>
    <x v="0"/>
    <x v="11"/>
    <x v="2"/>
    <s v="CASA CLIENTE VIVO MANAUS"/>
    <s v="PARCEIRO"/>
    <s v="R$ 1.803,35"/>
    <n v="1433.91"/>
    <n v="1359.18"/>
    <n v="0"/>
    <m/>
    <s v="26/08/2026"/>
    <x v="1"/>
    <n v="1803.35"/>
    <b v="0"/>
    <x v="3"/>
    <x v="3"/>
    <s v="MANUTENÇÃO"/>
    <s v="11015"/>
    <n v="14001"/>
    <x v="2"/>
    <n v="2793.09"/>
    <n v="679.59"/>
  </r>
  <r>
    <s v="PHM9815"/>
    <x v="49"/>
    <x v="2"/>
    <n v="2019"/>
    <x v="2"/>
    <x v="8"/>
    <x v="0"/>
    <s v="DAVID VIEIRA MAIA"/>
    <s v="COORDENADOR DE OPERACAO I"/>
    <s v="R$ 918,00"/>
    <n v="1355.41"/>
    <n v="2143.1400000000003"/>
    <n v="899.83999999999992"/>
    <m/>
    <s v="01/01/2030"/>
    <x v="1"/>
    <n v="918"/>
    <b v="0"/>
    <x v="1"/>
    <x v="1"/>
    <s v="ATIVO"/>
    <s v="19015"/>
    <n v="34001"/>
    <x v="7"/>
    <n v="4398.3900000000003"/>
    <n v="1521.4900000000002"/>
  </r>
  <r>
    <s v="SYH7F71"/>
    <x v="5"/>
    <x v="2"/>
    <n v="2024"/>
    <x v="0"/>
    <x v="11"/>
    <x v="2"/>
    <s v="HALLAM RODRIGO ALMEIDA EICH"/>
    <s v="SUPERVISOR DE OPERACAO"/>
    <s v="R$ 1.822,03"/>
    <n v="1247.8"/>
    <n v="1359.0700000000002"/>
    <n v="686.85"/>
    <m/>
    <s v="30/05/2027"/>
    <x v="1"/>
    <n v="1822.03"/>
    <b v="0"/>
    <x v="4"/>
    <x v="2"/>
    <s v="ATIVO"/>
    <s v="11015"/>
    <n v="14001"/>
    <x v="2"/>
    <n v="3293.72"/>
    <n v="1022.96"/>
  </r>
  <r>
    <s v="RNJ0E08"/>
    <x v="5"/>
    <x v="2"/>
    <n v="2022"/>
    <x v="0"/>
    <x v="11"/>
    <x v="2"/>
    <s v="SATEC"/>
    <s v="PARCEIRO"/>
    <s v="R$ 1.970,00"/>
    <s v=""/>
    <s v=""/>
    <s v=""/>
    <m/>
    <s v="15/09/2024"/>
    <x v="3"/>
    <n v="1313.33"/>
    <b v="0"/>
    <x v="2"/>
    <x v="7"/>
    <s v="ATIVO"/>
    <s v="15031"/>
    <n v="14001"/>
    <x v="8"/>
    <n v="0"/>
    <s v="-"/>
  </r>
  <r>
    <s v="SIF8C89"/>
    <x v="5"/>
    <x v="2"/>
    <n v="2023"/>
    <x v="0"/>
    <x v="11"/>
    <x v="2"/>
    <s v="IZOFRAN MUNIZ DE SOUZA"/>
    <s v="INSTALADOR E REPARADOR DE FO"/>
    <s v="R$ 1.803,35"/>
    <n v="1613.6100000000001"/>
    <n v="1817.7800000000002"/>
    <n v="943.29000000000008"/>
    <m/>
    <s v="24/08/2026"/>
    <x v="1"/>
    <n v="1803.35"/>
    <b v="0"/>
    <x v="3"/>
    <x v="3"/>
    <s v="ATIVO"/>
    <s v="11011"/>
    <n v="14001"/>
    <x v="2"/>
    <n v="4374.68"/>
    <n v="1380.5350000000001"/>
  </r>
  <r>
    <s v="OPP9E74"/>
    <x v="5"/>
    <x v="2"/>
    <n v="2025"/>
    <x v="0"/>
    <x v="11"/>
    <x v="2"/>
    <s v="DEVANEI DA COSTA MAFRA"/>
    <s v="INSTALADOR E REPARADOR DE FO"/>
    <s v="R$ 1.822,55"/>
    <n v="1479.17"/>
    <n v="1764.13"/>
    <n v="799"/>
    <m/>
    <s v="08/06/2027"/>
    <x v="1"/>
    <n v="1730"/>
    <b v="0"/>
    <x v="5"/>
    <x v="2"/>
    <s v="ATIVO"/>
    <s v="11011"/>
    <n v="14001"/>
    <x v="2"/>
    <n v="4042.3"/>
    <n v="1281.5650000000001"/>
  </r>
  <r>
    <s v="SJA1E07"/>
    <x v="16"/>
    <x v="2"/>
    <n v="2024"/>
    <x v="1"/>
    <x v="11"/>
    <x v="2"/>
    <s v="KLERCIO CHARLES SILVA DE CASTRO"/>
    <s v="SUPERVISOR DE OPERACAO"/>
    <s v="R$ 2.021,42"/>
    <n v="1189.9100000000001"/>
    <n v="1544.57"/>
    <n v="740.04"/>
    <m/>
    <s v="29/11/2026"/>
    <x v="1"/>
    <n v="2021.42"/>
    <b v="0"/>
    <x v="10"/>
    <x v="3"/>
    <s v="ATIVO"/>
    <s v="11015"/>
    <n v="14001"/>
    <x v="2"/>
    <n v="3474.52"/>
    <n v="1142.3049999999998"/>
  </r>
  <r>
    <s v="RNJ0D85"/>
    <x v="5"/>
    <x v="2"/>
    <n v="2022"/>
    <x v="0"/>
    <x v="11"/>
    <x v="2"/>
    <s v="SATEC"/>
    <s v="PARCEIRO"/>
    <s v="R$ 1.970,00"/>
    <s v=""/>
    <s v=""/>
    <s v=""/>
    <m/>
    <s v="15/09/2024"/>
    <x v="3"/>
    <n v="1313.33"/>
    <b v="0"/>
    <x v="2"/>
    <x v="7"/>
    <s v="ATIVO"/>
    <s v="15031"/>
    <n v="14001"/>
    <x v="8"/>
    <n v="0"/>
    <s v="-"/>
  </r>
  <r>
    <s v="RNJ0E47"/>
    <x v="5"/>
    <x v="2"/>
    <n v="2022"/>
    <x v="0"/>
    <x v="11"/>
    <x v="2"/>
    <s v="SATEC"/>
    <s v="PARCEIRO"/>
    <s v="R$ 1.970,00"/>
    <s v=""/>
    <s v=""/>
    <s v=""/>
    <m/>
    <s v="29/09/2024"/>
    <x v="3"/>
    <n v="1313.33"/>
    <b v="0"/>
    <x v="2"/>
    <x v="7"/>
    <s v="ATIVO"/>
    <s v="15031"/>
    <n v="14001"/>
    <x v="8"/>
    <n v="0"/>
    <s v="-"/>
  </r>
  <r>
    <s v="SHG3G86"/>
    <x v="5"/>
    <x v="2"/>
    <n v="2023"/>
    <x v="1"/>
    <x v="11"/>
    <x v="2"/>
    <s v="RICARDO ARAUJO FERNANDES"/>
    <s v="INSTALADOR E REPARADOR DE FO"/>
    <s v="R$ 1.898,47"/>
    <n v="1435.83"/>
    <n v="1642.75"/>
    <n v="1136.78"/>
    <m/>
    <s v="08/03/2026"/>
    <x v="3"/>
    <n v="1898.47"/>
    <b v="0"/>
    <x v="8"/>
    <x v="3"/>
    <s v="ATIVO"/>
    <s v="11011"/>
    <n v="14001"/>
    <x v="2"/>
    <n v="4215.3599999999997"/>
    <n v="1389.7649999999999"/>
  </r>
  <r>
    <s v="OPP9E46"/>
    <x v="5"/>
    <x v="2"/>
    <n v="2025"/>
    <x v="0"/>
    <x v="11"/>
    <x v="2"/>
    <s v="JHEYVEL XAVIER BRAVO"/>
    <s v="INSTALADOR E REPARADOR DE FO"/>
    <s v="R$ 1.822,55"/>
    <n v="1439.19"/>
    <n v="1789.95"/>
    <n v="459.99"/>
    <m/>
    <s v="08/06/2027"/>
    <x v="1"/>
    <n v="1730"/>
    <b v="0"/>
    <x v="5"/>
    <x v="2"/>
    <s v="ATIVO"/>
    <s v="11011"/>
    <n v="14001"/>
    <x v="2"/>
    <n v="3689.13"/>
    <n v="1124.97"/>
  </r>
  <r>
    <s v="SYH7G18"/>
    <x v="5"/>
    <x v="2"/>
    <n v="2024"/>
    <x v="0"/>
    <x v="11"/>
    <x v="2"/>
    <s v="ANDREI AGUIAR SOARES"/>
    <s v="INSTALADOR E REPARADOR DE FO"/>
    <s v="R$ 1.822,55"/>
    <n v="1236.7199999999998"/>
    <n v="1540"/>
    <n v="734.57999999999993"/>
    <m/>
    <s v="27/06/2027"/>
    <x v="1"/>
    <n v="1730"/>
    <b v="0"/>
    <x v="5"/>
    <x v="2"/>
    <s v="ATIVO"/>
    <s v="11011"/>
    <n v="14001"/>
    <x v="2"/>
    <n v="3511.2999999999997"/>
    <n v="1137.29"/>
  </r>
  <r>
    <s v="QXO2J16"/>
    <x v="5"/>
    <x v="2"/>
    <n v="2025"/>
    <x v="1"/>
    <x v="11"/>
    <x v="2"/>
    <s v="KLINSMANN ALECRIM DE ANDRADE"/>
    <s v="INSTALADOR E REPARADOR DE FO"/>
    <s v="R$ 1.832,60"/>
    <n v="1709.8500000000001"/>
    <n v="2058.75"/>
    <n v="879.95"/>
    <m/>
    <s v="07/06/2027"/>
    <x v="1"/>
    <n v="1832.6"/>
    <b v="0"/>
    <x v="5"/>
    <x v="2"/>
    <s v="ATIVO"/>
    <s v="11011"/>
    <n v="14001"/>
    <x v="2"/>
    <n v="4648.55"/>
    <n v="1469.35"/>
  </r>
  <r>
    <s v="SYX5J66"/>
    <x v="5"/>
    <x v="2"/>
    <n v="2025"/>
    <x v="1"/>
    <x v="11"/>
    <x v="2"/>
    <s v="JULIO CESAR SEIXAS SILVA"/>
    <s v="INSTALADOR E REPARADOR DE FO"/>
    <s v="R$ 1.933,44"/>
    <n v="1079.04"/>
    <n v="1259.96"/>
    <n v="751.37"/>
    <m/>
    <s v="07/08/2028"/>
    <x v="1"/>
    <n v="1933.44"/>
    <b v="0"/>
    <x v="3"/>
    <x v="5"/>
    <s v="ATIVO"/>
    <s v="14011"/>
    <n v="14001"/>
    <x v="6"/>
    <n v="3090.37"/>
    <n v="1005.665"/>
  </r>
  <r>
    <s v="OPP9E77"/>
    <x v="5"/>
    <x v="2"/>
    <n v="2025"/>
    <x v="0"/>
    <x v="11"/>
    <x v="2"/>
    <s v="SALIM ANDRADE DA COSTA"/>
    <s v="INSTALADOR E REPARADOR DE FO"/>
    <s v="R$ 1.822,03"/>
    <n v="1079.96"/>
    <n v="1329.99"/>
    <n v="460"/>
    <m/>
    <s v="31/05/2027"/>
    <x v="1"/>
    <n v="1822.03"/>
    <b v="0"/>
    <x v="4"/>
    <x v="2"/>
    <s v="ATIVO"/>
    <s v="11011"/>
    <n v="14001"/>
    <x v="2"/>
    <n v="2869.95"/>
    <n v="894.995"/>
  </r>
  <r>
    <s v="PWG3B87"/>
    <x v="25"/>
    <x v="0"/>
    <n v="2024"/>
    <x v="1"/>
    <x v="11"/>
    <x v="2"/>
    <s v="CAIO DANESSON DE JESUS ROCHA"/>
    <s v="TECNICO DE FIBRA OPTICA I"/>
    <s v="R$ 2.559,17"/>
    <n v="980.96"/>
    <n v="1305.92"/>
    <n v="728.54"/>
    <m/>
    <s v="07/08/2027"/>
    <x v="1"/>
    <n v="2559.17"/>
    <b v="0"/>
    <x v="3"/>
    <x v="2"/>
    <s v="ATIVO"/>
    <s v="11031"/>
    <n v="14001"/>
    <x v="2"/>
    <n v="3015.42"/>
    <n v="1017.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33954-AE74-47B4-9C35-FB16A99BB15B}" name="Tabela dinâmica9" cacheId="55" applyNumberFormats="0" applyBorderFormats="0" applyFontFormats="0" applyPatternFormats="0" applyAlignmentFormats="0" applyWidthHeightFormats="1" dataCaption="Valores" grandTotalCaption="TOTAL" updatedVersion="8" minRefreshableVersion="3" showDrill="0" itemPrintTitles="1" createdVersion="8" indent="0" compact="0" compactData="0" multipleFieldFilters="0" rowHeaderCaption="MÊS/ANO" colHeaderCaption=".">
  <location ref="I18:J22" firstHeaderRow="1" firstDataRow="1" firstDataCol="1"/>
  <pivotFields count="26">
    <pivotField dataField="1" compact="0" outline="0" showAll="0" defaultSubtotal="0"/>
    <pivotField compact="0" outline="0" showAll="0" defaultSubtotal="0">
      <items count="78">
        <item x="7"/>
        <item x="34"/>
        <item x="73"/>
        <item m="1" x="77"/>
        <item x="51"/>
        <item x="2"/>
        <item x="58"/>
        <item x="10"/>
        <item x="11"/>
        <item x="31"/>
        <item x="22"/>
        <item x="69"/>
        <item x="66"/>
        <item x="12"/>
        <item x="38"/>
        <item x="57"/>
        <item x="74"/>
        <item x="55"/>
        <item x="16"/>
        <item x="39"/>
        <item x="50"/>
        <item x="49"/>
        <item x="60"/>
        <item x="4"/>
        <item x="21"/>
        <item x="44"/>
        <item x="8"/>
        <item x="24"/>
        <item x="67"/>
        <item x="23"/>
        <item x="3"/>
        <item x="26"/>
        <item x="1"/>
        <item x="54"/>
        <item x="72"/>
        <item x="59"/>
        <item x="15"/>
        <item x="14"/>
        <item x="27"/>
        <item x="52"/>
        <item x="17"/>
        <item x="6"/>
        <item x="75"/>
        <item x="33"/>
        <item x="5"/>
        <item x="30"/>
        <item x="43"/>
        <item x="13"/>
        <item x="65"/>
        <item x="70"/>
        <item x="9"/>
        <item x="71"/>
        <item x="35"/>
        <item x="20"/>
        <item x="32"/>
        <item x="37"/>
        <item x="41"/>
        <item x="47"/>
        <item x="68"/>
        <item x="0"/>
        <item x="63"/>
        <item x="45"/>
        <item x="42"/>
        <item x="56"/>
        <item x="25"/>
        <item x="61"/>
        <item x="62"/>
        <item x="36"/>
        <item x="28"/>
        <item x="18"/>
        <item x="46"/>
        <item x="40"/>
        <item x="53"/>
        <item x="48"/>
        <item x="29"/>
        <item x="19"/>
        <item x="64"/>
        <item x="76"/>
      </items>
    </pivotField>
    <pivotField name="VEICULO TIPO" axis="axisRow" compact="0" outline="0" showAll="0" defaultSubtotal="0">
      <items count="8">
        <item x="1"/>
        <item x="7"/>
        <item x="2"/>
        <item x="6"/>
        <item x="4"/>
        <item x="0"/>
        <item x="5"/>
        <item x="3"/>
      </items>
    </pivotField>
    <pivotField compact="0" outline="0" showAll="0" defaultSubtotal="0"/>
    <pivotField compact="0" outline="0" showAll="0" defaultSubtotal="0">
      <items count="9">
        <item h="1" x="7"/>
        <item h="1" x="3"/>
        <item h="1" x="8"/>
        <item h="1" x="5"/>
        <item x="1"/>
        <item h="1" x="4"/>
        <item h="1" x="6"/>
        <item h="1" x="0"/>
        <item h="1" x="2"/>
      </items>
    </pivotField>
    <pivotField compact="0" outline="0" showAll="0" defaultSubtotal="0"/>
    <pivotField compact="0" outline="0" showAll="0" defaultSubtotal="0">
      <items count="6">
        <item x="3"/>
        <item x="5"/>
        <item x="2"/>
        <item x="1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h="1" x="2"/>
        <item h="1" x="1"/>
        <item x="3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>
      <items count="14">
        <item x="1"/>
        <item x="9"/>
        <item x="8"/>
        <item x="7"/>
        <item x="4"/>
        <item x="5"/>
        <item x="6"/>
        <item x="3"/>
        <item h="1" x="2"/>
        <item h="1" x="12"/>
        <item h="1" x="10"/>
        <item x="11"/>
        <item h="1" x="13"/>
        <item x="0"/>
      </items>
    </pivotField>
    <pivotField compact="0" outline="0" showAll="0" defaultSubtotal="0">
      <items count="8">
        <item x="7"/>
        <item x="6"/>
        <item x="3"/>
        <item x="2"/>
        <item x="5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4" outline="0" subtotalTop="0" showAll="0" defaultSubtotal="0"/>
    <pivotField compact="0" outline="0" showAll="0" defaultSubtotal="0"/>
  </pivotFields>
  <rowFields count="1">
    <field x="2"/>
  </rowFields>
  <rowItems count="4">
    <i>
      <x/>
    </i>
    <i>
      <x v="2"/>
    </i>
    <i>
      <x v="5"/>
    </i>
    <i t="grand">
      <x/>
    </i>
  </rowItems>
  <colItems count="1">
    <i/>
  </colItems>
  <dataFields count="1">
    <dataField name="TOTAL" fld="0" subtotal="count" baseField="0" baseItem="0"/>
  </dataFields>
  <formats count="41">
    <format dxfId="357">
      <pivotArea type="all" dataOnly="0" outline="0" fieldPosition="0"/>
    </format>
    <format dxfId="356">
      <pivotArea outline="0" collapsedLevelsAreSubtotals="1" fieldPosition="0"/>
    </format>
    <format dxfId="355">
      <pivotArea type="origin" dataOnly="0" labelOnly="1" outline="0" fieldPosition="0"/>
    </format>
    <format dxfId="354">
      <pivotArea field="19" type="button" dataOnly="0" labelOnly="1" outline="0"/>
    </format>
    <format dxfId="353">
      <pivotArea type="topRight" dataOnly="0" labelOnly="1" outline="0" fieldPosition="0"/>
    </format>
    <format dxfId="352">
      <pivotArea field="18" type="button" dataOnly="0" labelOnly="1" outline="0"/>
    </format>
    <format dxfId="351">
      <pivotArea dataOnly="0" labelOnly="1" grandRow="1" outline="0" fieldPosition="0"/>
    </format>
    <format dxfId="350">
      <pivotArea dataOnly="0" labelOnly="1" grandCol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type="origin" dataOnly="0" labelOnly="1" outline="0" fieldPosition="0"/>
    </format>
    <format dxfId="346">
      <pivotArea field="19" type="button" dataOnly="0" labelOnly="1" outline="0"/>
    </format>
    <format dxfId="345">
      <pivotArea type="topRight" dataOnly="0" labelOnly="1" outline="0" fieldPosition="0"/>
    </format>
    <format dxfId="344">
      <pivotArea field="18" type="button" dataOnly="0" labelOnly="1" outline="0"/>
    </format>
    <format dxfId="343">
      <pivotArea dataOnly="0" labelOnly="1" grandRow="1" outline="0" fieldPosition="0"/>
    </format>
    <format dxfId="342">
      <pivotArea dataOnly="0" labelOnly="1" grandCol="1" outline="0" fieldPosition="0"/>
    </format>
    <format dxfId="341">
      <pivotArea field="19" type="button" dataOnly="0" labelOnly="1" outline="0"/>
    </format>
    <format dxfId="340">
      <pivotArea type="topRight" dataOnly="0" labelOnly="1" outline="0" fieldPosition="0"/>
    </format>
    <format dxfId="339">
      <pivotArea type="origin" dataOnly="0" labelOnly="1" outline="0" fieldPosition="0"/>
    </format>
    <format dxfId="338">
      <pivotArea field="18" type="button" dataOnly="0" labelOnly="1" outline="0"/>
    </format>
    <format dxfId="337">
      <pivotArea dataOnly="0" labelOnly="1" grandRow="1" outline="0" fieldPosition="0"/>
    </format>
    <format dxfId="336">
      <pivotArea dataOnly="0" labelOnly="1" grandCol="1" outline="0" fieldPosition="0"/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type="origin" dataOnly="0" labelOnly="1" outline="0" fieldPosition="0"/>
    </format>
    <format dxfId="332">
      <pivotArea field="19" type="button" dataOnly="0" labelOnly="1" outline="0"/>
    </format>
    <format dxfId="331">
      <pivotArea type="topRight" dataOnly="0" labelOnly="1" outline="0" fieldPosition="0"/>
    </format>
    <format dxfId="330">
      <pivotArea field="18" type="button" dataOnly="0" labelOnly="1" outline="0"/>
    </format>
    <format dxfId="329">
      <pivotArea dataOnly="0" labelOnly="1" grandRow="1" outline="0" fieldPosition="0"/>
    </format>
    <format dxfId="328">
      <pivotArea dataOnly="0" labelOnly="1" grandCol="1" outline="0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6" type="button" dataOnly="0" labelOnly="1" outline="0"/>
    </format>
    <format dxfId="324">
      <pivotArea dataOnly="0" labelOnly="1" outline="0" axis="axisValues" fieldPosition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6" type="button" dataOnly="0" labelOnly="1" outline="0"/>
    </format>
    <format dxfId="320">
      <pivotArea dataOnly="0" labelOnly="1" outline="0" axis="axisValues" fieldPosition="0"/>
    </format>
    <format dxfId="319">
      <pivotArea field="6" type="button" dataOnly="0" labelOnly="1" outline="0"/>
    </format>
    <format dxfId="318">
      <pivotArea field="2" type="button" dataOnly="0" labelOnly="1" outline="0" axis="axisRow" fieldPosition="0"/>
    </format>
    <format dxfId="317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9F9E5-8569-49A3-A05A-4F6459A09E09}" name="Tabela dinâmica6" cacheId="55" applyNumberFormats="0" applyBorderFormats="0" applyFontFormats="0" applyPatternFormats="0" applyAlignmentFormats="0" applyWidthHeightFormats="1" dataCaption="Valores" grandTotalCaption="TOTAL" updatedVersion="8" minRefreshableVersion="3" showDrill="0" itemPrintTitles="1" createdVersion="8" indent="0" compact="0" compactData="0" multipleFieldFilters="0" rowHeaderCaption="MÊS/ANO" colHeaderCaption=".">
  <location ref="B18:D34" firstHeaderRow="1" firstDataRow="1" firstDataCol="2"/>
  <pivotFields count="26">
    <pivotField dataField="1" compact="0" outline="0" showAll="0" defaultSubtotal="0"/>
    <pivotField compact="0" outline="0" showAll="0" defaultSubtotal="0">
      <items count="78">
        <item x="7"/>
        <item x="34"/>
        <item x="73"/>
        <item m="1" x="77"/>
        <item x="51"/>
        <item x="2"/>
        <item x="58"/>
        <item x="10"/>
        <item x="11"/>
        <item x="31"/>
        <item x="22"/>
        <item x="69"/>
        <item x="66"/>
        <item x="12"/>
        <item x="38"/>
        <item x="57"/>
        <item x="74"/>
        <item x="55"/>
        <item x="16"/>
        <item x="39"/>
        <item x="50"/>
        <item x="49"/>
        <item x="60"/>
        <item x="4"/>
        <item x="21"/>
        <item x="44"/>
        <item x="8"/>
        <item x="24"/>
        <item x="67"/>
        <item x="23"/>
        <item x="3"/>
        <item x="26"/>
        <item x="1"/>
        <item x="54"/>
        <item x="72"/>
        <item x="59"/>
        <item x="15"/>
        <item x="14"/>
        <item x="27"/>
        <item x="52"/>
        <item x="17"/>
        <item x="6"/>
        <item x="75"/>
        <item x="33"/>
        <item x="5"/>
        <item x="30"/>
        <item x="43"/>
        <item x="13"/>
        <item x="65"/>
        <item x="70"/>
        <item x="9"/>
        <item x="71"/>
        <item x="35"/>
        <item x="20"/>
        <item x="32"/>
        <item x="37"/>
        <item x="41"/>
        <item x="47"/>
        <item x="68"/>
        <item x="0"/>
        <item x="63"/>
        <item x="45"/>
        <item x="42"/>
        <item x="56"/>
        <item x="25"/>
        <item x="61"/>
        <item x="62"/>
        <item x="36"/>
        <item x="28"/>
        <item x="18"/>
        <item x="46"/>
        <item x="40"/>
        <item x="53"/>
        <item x="48"/>
        <item x="29"/>
        <item x="19"/>
        <item x="64"/>
        <item x="76"/>
      </items>
    </pivotField>
    <pivotField compact="0" outline="0" showAll="0" defaultSubtotal="0"/>
    <pivotField compact="0" outline="0" showAll="0" defaultSubtotal="0"/>
    <pivotField compact="0" outline="0" showAll="0" defaultSubtotal="0">
      <items count="9">
        <item h="1" x="7"/>
        <item h="1" x="3"/>
        <item h="1" x="8"/>
        <item h="1" x="5"/>
        <item x="1"/>
        <item h="1" x="4"/>
        <item h="1" x="6"/>
        <item h="1" x="0"/>
        <item h="1" x="2"/>
      </items>
    </pivotField>
    <pivotField axis="axisRow" compact="0" outline="0" showAll="0" defaultSubtotal="0">
      <items count="17">
        <item x="11"/>
        <item x="16"/>
        <item x="15"/>
        <item x="10"/>
        <item x="12"/>
        <item x="6"/>
        <item x="13"/>
        <item x="9"/>
        <item x="4"/>
        <item x="7"/>
        <item x="14"/>
        <item x="1"/>
        <item x="5"/>
        <item x="0"/>
        <item x="8"/>
        <item x="2"/>
        <item x="3"/>
      </items>
    </pivotField>
    <pivotField compact="0" outline="0" showAll="0" defaultSubtotal="0">
      <items count="6">
        <item x="3"/>
        <item x="4"/>
        <item x="5"/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h="1" x="2"/>
        <item h="1" x="1"/>
        <item x="3"/>
        <item h="1" x="0"/>
      </items>
    </pivotField>
    <pivotField compact="0" outline="0" showAll="0" defaultSubtotal="0"/>
    <pivotField compact="0" outline="0" showAll="0" defaultSubtotal="0"/>
    <pivotField axis="axisRow" compact="0" showAll="0">
      <items count="15">
        <item x="1"/>
        <item x="9"/>
        <item x="8"/>
        <item x="7"/>
        <item x="4"/>
        <item x="5"/>
        <item x="6"/>
        <item x="3"/>
        <item h="1" x="2"/>
        <item h="1" x="12"/>
        <item h="1" x="10"/>
        <item x="11"/>
        <item h="1" x="13"/>
        <item x="0"/>
        <item t="default"/>
      </items>
    </pivotField>
    <pivotField compact="0" outline="0" showAll="0" defaultSubtotal="0">
      <items count="8">
        <item x="7"/>
        <item x="6"/>
        <item x="3"/>
        <item x="2"/>
        <item x="5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4" outline="0" subtotalTop="0" showAll="0" defaultSubtotal="0"/>
    <pivotField compact="0" outline="0" showAll="0" defaultSubtotal="0"/>
  </pivotFields>
  <rowFields count="2">
    <field x="18"/>
    <field x="5"/>
  </rowFields>
  <rowItems count="16">
    <i>
      <x/>
    </i>
    <i r="1">
      <x v="11"/>
    </i>
    <i r="1">
      <x v="13"/>
    </i>
    <i>
      <x v="1"/>
    </i>
    <i r="1">
      <x v="14"/>
    </i>
    <i r="1">
      <x v="15"/>
    </i>
    <i>
      <x v="2"/>
    </i>
    <i r="1">
      <x/>
    </i>
    <i r="1">
      <x v="1"/>
    </i>
    <i r="1">
      <x v="11"/>
    </i>
    <i r="1">
      <x v="13"/>
    </i>
    <i r="1">
      <x v="14"/>
    </i>
    <i r="1">
      <x v="15"/>
    </i>
    <i>
      <x v="3"/>
    </i>
    <i r="1">
      <x v="15"/>
    </i>
    <i t="grand">
      <x/>
    </i>
  </rowItems>
  <colItems count="1">
    <i/>
  </colItems>
  <dataFields count="1">
    <dataField name="VENCIMENTO" fld="0" subtotal="count" baseField="0" baseItem="0"/>
  </dataFields>
  <formats count="79">
    <format dxfId="436">
      <pivotArea type="all" dataOnly="0" outline="0" fieldPosition="0"/>
    </format>
    <format dxfId="435">
      <pivotArea outline="0" collapsedLevelsAreSubtotals="1" fieldPosition="0"/>
    </format>
    <format dxfId="434">
      <pivotArea type="origin" dataOnly="0" labelOnly="1" outline="0" fieldPosition="0"/>
    </format>
    <format dxfId="433">
      <pivotArea field="19" type="button" dataOnly="0" labelOnly="1" outline="0"/>
    </format>
    <format dxfId="432">
      <pivotArea type="topRight" dataOnly="0" labelOnly="1" outline="0" fieldPosition="0"/>
    </format>
    <format dxfId="431">
      <pivotArea field="18" type="button" dataOnly="0" labelOnly="1" outline="0" axis="axisRow" fieldPosition="0"/>
    </format>
    <format dxfId="430">
      <pivotArea dataOnly="0" labelOnly="1" fieldPosition="0">
        <references count="1">
          <reference field="18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429">
      <pivotArea dataOnly="0" labelOnly="1" grandRow="1" outline="0" fieldPosition="0"/>
    </format>
    <format dxfId="428">
      <pivotArea dataOnly="0" labelOnly="1" grandCol="1" outline="0" fieldPosition="0"/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type="origin" dataOnly="0" labelOnly="1" outline="0" fieldPosition="0"/>
    </format>
    <format dxfId="424">
      <pivotArea field="19" type="button" dataOnly="0" labelOnly="1" outline="0"/>
    </format>
    <format dxfId="423">
      <pivotArea type="topRight" dataOnly="0" labelOnly="1" outline="0" fieldPosition="0"/>
    </format>
    <format dxfId="422">
      <pivotArea field="18" type="button" dataOnly="0" labelOnly="1" outline="0" axis="axisRow" fieldPosition="0"/>
    </format>
    <format dxfId="421">
      <pivotArea dataOnly="0" labelOnly="1" fieldPosition="0">
        <references count="1">
          <reference field="18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420">
      <pivotArea dataOnly="0" labelOnly="1" grandRow="1" outline="0" fieldPosition="0"/>
    </format>
    <format dxfId="419">
      <pivotArea dataOnly="0" labelOnly="1" grandCol="1" outline="0" fieldPosition="0"/>
    </format>
    <format dxfId="418">
      <pivotArea field="19" type="button" dataOnly="0" labelOnly="1" outline="0"/>
    </format>
    <format dxfId="417">
      <pivotArea type="topRight" dataOnly="0" labelOnly="1" outline="0" fieldPosition="0"/>
    </format>
    <format dxfId="416">
      <pivotArea type="origin" dataOnly="0" labelOnly="1" outline="0" fieldPosition="0"/>
    </format>
    <format dxfId="415">
      <pivotArea field="18" type="button" dataOnly="0" labelOnly="1" outline="0" axis="axisRow" fieldPosition="0"/>
    </format>
    <format dxfId="414">
      <pivotArea dataOnly="0" labelOnly="1" grandRow="1" outline="0" fieldPosition="0"/>
    </format>
    <format dxfId="413">
      <pivotArea dataOnly="0" labelOnly="1" grandCol="1" outline="0" fieldPosition="0"/>
    </format>
    <format dxfId="412">
      <pivotArea type="all" dataOnly="0" outline="0" fieldPosition="0"/>
    </format>
    <format dxfId="411">
      <pivotArea outline="0" collapsedLevelsAreSubtotals="1" fieldPosition="0"/>
    </format>
    <format dxfId="410">
      <pivotArea type="origin" dataOnly="0" labelOnly="1" outline="0" fieldPosition="0"/>
    </format>
    <format dxfId="409">
      <pivotArea field="19" type="button" dataOnly="0" labelOnly="1" outline="0"/>
    </format>
    <format dxfId="408">
      <pivotArea type="topRight" dataOnly="0" labelOnly="1" outline="0" fieldPosition="0"/>
    </format>
    <format dxfId="407">
      <pivotArea field="18" type="button" dataOnly="0" labelOnly="1" outline="0" axis="axisRow" fieldPosition="0"/>
    </format>
    <format dxfId="406">
      <pivotArea dataOnly="0" labelOnly="1" fieldPosition="0">
        <references count="1">
          <reference field="18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405">
      <pivotArea dataOnly="0" labelOnly="1" grandRow="1" outline="0" fieldPosition="0"/>
    </format>
    <format dxfId="404">
      <pivotArea dataOnly="0" labelOnly="1" grandCol="1" outline="0" fieldPosition="0"/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field="18" type="button" dataOnly="0" labelOnly="1" outline="0" axis="axisRow" fieldPosition="0"/>
    </format>
    <format dxfId="400">
      <pivotArea field="5" type="button" dataOnly="0" labelOnly="1" outline="0" axis="axisRow" fieldPosition="1"/>
    </format>
    <format dxfId="399">
      <pivotArea dataOnly="0" labelOnly="1" outline="0" fieldPosition="0">
        <references count="1">
          <reference field="18" count="0"/>
        </references>
      </pivotArea>
    </format>
    <format dxfId="398">
      <pivotArea dataOnly="0" labelOnly="1" outline="0" fieldPosition="0">
        <references count="2">
          <reference field="5" count="11">
            <x v="0"/>
            <x v="2"/>
            <x v="4"/>
            <x v="6"/>
            <x v="9"/>
            <x v="10"/>
            <x v="11"/>
            <x v="13"/>
            <x v="14"/>
            <x v="15"/>
            <x v="16"/>
          </reference>
          <reference field="18" count="1" selected="0">
            <x v="0"/>
          </reference>
        </references>
      </pivotArea>
    </format>
    <format dxfId="397">
      <pivotArea dataOnly="0" labelOnly="1" outline="0" fieldPosition="0">
        <references count="2">
          <reference field="5" count="9">
            <x v="2"/>
            <x v="3"/>
            <x v="4"/>
            <x v="5"/>
            <x v="7"/>
            <x v="9"/>
            <x v="11"/>
            <x v="14"/>
            <x v="15"/>
          </reference>
          <reference field="18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5" count="8">
            <x v="0"/>
            <x v="1"/>
            <x v="5"/>
            <x v="7"/>
            <x v="11"/>
            <x v="13"/>
            <x v="14"/>
            <x v="15"/>
          </reference>
          <reference field="18" count="1" selected="0">
            <x v="2"/>
          </reference>
        </references>
      </pivotArea>
    </format>
    <format dxfId="395">
      <pivotArea dataOnly="0" labelOnly="1" outline="0" fieldPosition="0">
        <references count="2">
          <reference field="5" count="14">
            <x v="0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  <reference field="18" count="1" selected="0">
            <x v="3"/>
          </reference>
        </references>
      </pivotArea>
    </format>
    <format dxfId="394">
      <pivotArea dataOnly="0" labelOnly="1" outline="0" fieldPosition="0">
        <references count="2">
          <reference field="5" count="11">
            <x v="0"/>
            <x v="4"/>
            <x v="5"/>
            <x v="6"/>
            <x v="7"/>
            <x v="8"/>
            <x v="9"/>
            <x v="10"/>
            <x v="11"/>
            <x v="14"/>
            <x v="15"/>
          </reference>
          <reference field="18" count="1" selected="0">
            <x v="4"/>
          </reference>
        </references>
      </pivotArea>
    </format>
    <format dxfId="393">
      <pivotArea dataOnly="0" labelOnly="1" outline="0" fieldPosition="0">
        <references count="2">
          <reference field="5" count="13">
            <x v="0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  <reference field="18" count="1" selected="0">
            <x v="5"/>
          </reference>
        </references>
      </pivotArea>
    </format>
    <format dxfId="392">
      <pivotArea dataOnly="0" labelOnly="1" outline="0" fieldPosition="0">
        <references count="2">
          <reference field="5" count="14">
            <x v="0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</reference>
          <reference field="18" count="1" selected="0">
            <x v="6"/>
          </reference>
        </references>
      </pivotArea>
    </format>
    <format dxfId="391">
      <pivotArea dataOnly="0" labelOnly="1" outline="0" fieldPosition="0">
        <references count="2">
          <reference field="5" count="11">
            <x v="0"/>
            <x v="3"/>
            <x v="4"/>
            <x v="5"/>
            <x v="7"/>
            <x v="8"/>
            <x v="9"/>
            <x v="11"/>
            <x v="13"/>
            <x v="14"/>
            <x v="15"/>
          </reference>
          <reference field="18" count="1" selected="0">
            <x v="7"/>
          </reference>
        </references>
      </pivotArea>
    </format>
    <format dxfId="390">
      <pivotArea dataOnly="0" labelOnly="1" outline="0" fieldPosition="0">
        <references count="2">
          <reference field="5" count="14">
            <x v="0"/>
            <x v="2"/>
            <x v="3"/>
            <x v="4"/>
            <x v="5"/>
            <x v="6"/>
            <x v="7"/>
            <x v="8"/>
            <x v="9"/>
            <x v="10"/>
            <x v="11"/>
            <x v="13"/>
            <x v="15"/>
            <x v="16"/>
          </reference>
          <reference field="18" count="1" selected="0">
            <x v="8"/>
          </reference>
        </references>
      </pivotArea>
    </format>
    <format dxfId="389">
      <pivotArea dataOnly="0" labelOnly="1" outline="0" fieldPosition="0">
        <references count="2">
          <reference field="5" count="14">
            <x v="0"/>
            <x v="1"/>
            <x v="2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  <reference field="18" count="1" selected="0">
            <x v="9"/>
          </reference>
        </references>
      </pivotArea>
    </format>
    <format dxfId="388">
      <pivotArea dataOnly="0" labelOnly="1" outline="0" fieldPosition="0">
        <references count="2">
          <reference field="5" count="14">
            <x v="0"/>
            <x v="1"/>
            <x v="2"/>
            <x v="3"/>
            <x v="4"/>
            <x v="6"/>
            <x v="7"/>
            <x v="9"/>
            <x v="10"/>
            <x v="11"/>
            <x v="13"/>
            <x v="14"/>
            <x v="15"/>
            <x v="16"/>
          </reference>
          <reference field="18" count="1" selected="0">
            <x v="10"/>
          </reference>
        </references>
      </pivotArea>
    </format>
    <format dxfId="387">
      <pivotArea dataOnly="0" labelOnly="1" outline="0" fieldPosition="0">
        <references count="2">
          <reference field="5" count="12">
            <x v="0"/>
            <x v="3"/>
            <x v="4"/>
            <x v="5"/>
            <x v="6"/>
            <x v="7"/>
            <x v="8"/>
            <x v="9"/>
            <x v="10"/>
            <x v="11"/>
            <x v="13"/>
            <x v="15"/>
          </reference>
          <reference field="18" count="1" selected="0">
            <x v="11"/>
          </reference>
        </references>
      </pivotArea>
    </format>
    <format dxfId="386">
      <pivotArea dataOnly="0" labelOnly="1" outline="0" fieldPosition="0">
        <references count="2">
          <reference field="5" count="1">
            <x v="10"/>
          </reference>
          <reference field="18" count="1" selected="0">
            <x v="12"/>
          </reference>
        </references>
      </pivotArea>
    </format>
    <format dxfId="385">
      <pivotArea dataOnly="0" labelOnly="1" outline="0" fieldPosition="0">
        <references count="2">
          <reference field="5" count="12">
            <x v="0"/>
            <x v="3"/>
            <x v="5"/>
            <x v="8"/>
            <x v="9"/>
            <x v="10"/>
            <x v="11"/>
            <x v="12"/>
            <x v="13"/>
            <x v="14"/>
            <x v="15"/>
            <x v="16"/>
          </reference>
          <reference field="18" count="1" selected="0">
            <x v="13"/>
          </reference>
        </references>
      </pivotArea>
    </format>
    <format dxfId="384">
      <pivotArea dataOnly="0" labelOnly="1" outline="0" axis="axisValues" fieldPosition="0"/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field="18" type="button" dataOnly="0" labelOnly="1" outline="0" axis="axisRow" fieldPosition="0"/>
    </format>
    <format dxfId="380">
      <pivotArea field="5" type="button" dataOnly="0" labelOnly="1" outline="0" axis="axisRow" fieldPosition="1"/>
    </format>
    <format dxfId="379">
      <pivotArea dataOnly="0" labelOnly="1" outline="0" fieldPosition="0">
        <references count="1">
          <reference field="18" count="0"/>
        </references>
      </pivotArea>
    </format>
    <format dxfId="378">
      <pivotArea dataOnly="0" labelOnly="1" outline="0" fieldPosition="0">
        <references count="2">
          <reference field="5" count="11">
            <x v="0"/>
            <x v="2"/>
            <x v="4"/>
            <x v="6"/>
            <x v="9"/>
            <x v="10"/>
            <x v="11"/>
            <x v="13"/>
            <x v="14"/>
            <x v="15"/>
            <x v="16"/>
          </reference>
          <reference field="18" count="1" selected="0">
            <x v="0"/>
          </reference>
        </references>
      </pivotArea>
    </format>
    <format dxfId="377">
      <pivotArea dataOnly="0" labelOnly="1" outline="0" fieldPosition="0">
        <references count="2">
          <reference field="5" count="9">
            <x v="2"/>
            <x v="3"/>
            <x v="4"/>
            <x v="5"/>
            <x v="7"/>
            <x v="9"/>
            <x v="11"/>
            <x v="14"/>
            <x v="15"/>
          </reference>
          <reference field="18" count="1" selected="0">
            <x v="1"/>
          </reference>
        </references>
      </pivotArea>
    </format>
    <format dxfId="376">
      <pivotArea dataOnly="0" labelOnly="1" outline="0" fieldPosition="0">
        <references count="2">
          <reference field="5" count="8">
            <x v="0"/>
            <x v="1"/>
            <x v="5"/>
            <x v="7"/>
            <x v="11"/>
            <x v="13"/>
            <x v="14"/>
            <x v="15"/>
          </reference>
          <reference field="18" count="1" selected="0">
            <x v="2"/>
          </reference>
        </references>
      </pivotArea>
    </format>
    <format dxfId="375">
      <pivotArea dataOnly="0" labelOnly="1" outline="0" fieldPosition="0">
        <references count="2">
          <reference field="5" count="14">
            <x v="0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</reference>
          <reference field="18" count="1" selected="0">
            <x v="3"/>
          </reference>
        </references>
      </pivotArea>
    </format>
    <format dxfId="374">
      <pivotArea dataOnly="0" labelOnly="1" outline="0" fieldPosition="0">
        <references count="2">
          <reference field="5" count="11">
            <x v="0"/>
            <x v="4"/>
            <x v="5"/>
            <x v="6"/>
            <x v="7"/>
            <x v="8"/>
            <x v="9"/>
            <x v="10"/>
            <x v="11"/>
            <x v="14"/>
            <x v="15"/>
          </reference>
          <reference field="18" count="1" selected="0">
            <x v="4"/>
          </reference>
        </references>
      </pivotArea>
    </format>
    <format dxfId="373">
      <pivotArea dataOnly="0" labelOnly="1" outline="0" fieldPosition="0">
        <references count="2">
          <reference field="5" count="13">
            <x v="0"/>
            <x v="3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  <reference field="18" count="1" selected="0">
            <x v="5"/>
          </reference>
        </references>
      </pivotArea>
    </format>
    <format dxfId="372">
      <pivotArea dataOnly="0" labelOnly="1" outline="0" fieldPosition="0">
        <references count="2">
          <reference field="5" count="14">
            <x v="0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</reference>
          <reference field="18" count="1" selected="0">
            <x v="6"/>
          </reference>
        </references>
      </pivotArea>
    </format>
    <format dxfId="371">
      <pivotArea dataOnly="0" labelOnly="1" outline="0" fieldPosition="0">
        <references count="2">
          <reference field="5" count="11">
            <x v="0"/>
            <x v="3"/>
            <x v="4"/>
            <x v="5"/>
            <x v="7"/>
            <x v="8"/>
            <x v="9"/>
            <x v="11"/>
            <x v="13"/>
            <x v="14"/>
            <x v="15"/>
          </reference>
          <reference field="18" count="1" selected="0">
            <x v="7"/>
          </reference>
        </references>
      </pivotArea>
    </format>
    <format dxfId="370">
      <pivotArea dataOnly="0" labelOnly="1" outline="0" fieldPosition="0">
        <references count="2">
          <reference field="5" count="14">
            <x v="0"/>
            <x v="2"/>
            <x v="3"/>
            <x v="4"/>
            <x v="5"/>
            <x v="6"/>
            <x v="7"/>
            <x v="8"/>
            <x v="9"/>
            <x v="10"/>
            <x v="11"/>
            <x v="13"/>
            <x v="15"/>
            <x v="16"/>
          </reference>
          <reference field="18" count="1" selected="0">
            <x v="8"/>
          </reference>
        </references>
      </pivotArea>
    </format>
    <format dxfId="369">
      <pivotArea dataOnly="0" labelOnly="1" outline="0" fieldPosition="0">
        <references count="2">
          <reference field="5" count="14">
            <x v="0"/>
            <x v="1"/>
            <x v="2"/>
            <x v="4"/>
            <x v="5"/>
            <x v="6"/>
            <x v="7"/>
            <x v="8"/>
            <x v="9"/>
            <x v="10"/>
            <x v="11"/>
            <x v="14"/>
            <x v="15"/>
            <x v="16"/>
          </reference>
          <reference field="18" count="1" selected="0">
            <x v="9"/>
          </reference>
        </references>
      </pivotArea>
    </format>
    <format dxfId="368">
      <pivotArea dataOnly="0" labelOnly="1" outline="0" fieldPosition="0">
        <references count="2">
          <reference field="5" count="14">
            <x v="0"/>
            <x v="1"/>
            <x v="2"/>
            <x v="3"/>
            <x v="4"/>
            <x v="6"/>
            <x v="7"/>
            <x v="9"/>
            <x v="10"/>
            <x v="11"/>
            <x v="13"/>
            <x v="14"/>
            <x v="15"/>
            <x v="16"/>
          </reference>
          <reference field="18" count="1" selected="0">
            <x v="10"/>
          </reference>
        </references>
      </pivotArea>
    </format>
    <format dxfId="367">
      <pivotArea dataOnly="0" labelOnly="1" outline="0" fieldPosition="0">
        <references count="2">
          <reference field="5" count="12">
            <x v="0"/>
            <x v="3"/>
            <x v="4"/>
            <x v="5"/>
            <x v="6"/>
            <x v="7"/>
            <x v="8"/>
            <x v="9"/>
            <x v="10"/>
            <x v="11"/>
            <x v="13"/>
            <x v="15"/>
          </reference>
          <reference field="18" count="1" selected="0">
            <x v="11"/>
          </reference>
        </references>
      </pivotArea>
    </format>
    <format dxfId="366">
      <pivotArea dataOnly="0" labelOnly="1" outline="0" fieldPosition="0">
        <references count="2">
          <reference field="5" count="1">
            <x v="10"/>
          </reference>
          <reference field="18" count="1" selected="0">
            <x v="12"/>
          </reference>
        </references>
      </pivotArea>
    </format>
    <format dxfId="365">
      <pivotArea dataOnly="0" labelOnly="1" outline="0" fieldPosition="0">
        <references count="2">
          <reference field="5" count="12">
            <x v="0"/>
            <x v="3"/>
            <x v="5"/>
            <x v="8"/>
            <x v="9"/>
            <x v="10"/>
            <x v="11"/>
            <x v="12"/>
            <x v="13"/>
            <x v="14"/>
            <x v="15"/>
            <x v="16"/>
          </reference>
          <reference field="18" count="1" selected="0">
            <x v="13"/>
          </reference>
        </references>
      </pivotArea>
    </format>
    <format dxfId="364">
      <pivotArea dataOnly="0" labelOnly="1" outline="0" axis="axisValues" fieldPosition="0"/>
    </format>
    <format dxfId="363">
      <pivotArea dataOnly="0" labelOnly="1" outline="0" fieldPosition="0">
        <references count="1">
          <reference field="18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362">
      <pivotArea outline="0" collapsedLevelsAreSubtotals="1" fieldPosition="0"/>
    </format>
    <format dxfId="361">
      <pivotArea dataOnly="0" fieldPosition="0">
        <references count="1">
          <reference field="18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360">
      <pivotArea field="18" type="button" dataOnly="0" labelOnly="1" outline="0" axis="axisRow" fieldPosition="0"/>
    </format>
    <format dxfId="359">
      <pivotArea field="5" type="button" dataOnly="0" labelOnly="1" outline="0" axis="axisRow" fieldPosition="1"/>
    </format>
    <format dxfId="358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2C223-D4CC-4C7B-843F-2F71D0450B7E}" name="Tabela dinâmica7" cacheId="55" applyNumberFormats="0" applyBorderFormats="0" applyFontFormats="0" applyPatternFormats="0" applyAlignmentFormats="0" applyWidthHeightFormats="1" dataCaption="Valores" grandTotalCaption="TOTAL GERAL" updatedVersion="8" minRefreshableVersion="3" showDrill="0" itemPrintTitles="1" createdVersion="8" indent="0" outline="1" outlineData="1" multipleFieldFilters="0" rowHeaderCaption="QTDE POR LOCADORA" colHeaderCaption=".">
  <location ref="F27:G33" firstHeaderRow="1" firstDataRow="1" firstDataCol="1"/>
  <pivotFields count="26">
    <pivotField dataField="1" showAll="0"/>
    <pivotField axis="axisRow" showAll="0">
      <items count="79">
        <item x="73"/>
        <item m="1" x="77"/>
        <item x="2"/>
        <item x="58"/>
        <item x="57"/>
        <item x="16"/>
        <item x="60"/>
        <item x="4"/>
        <item x="3"/>
        <item x="26"/>
        <item x="1"/>
        <item x="14"/>
        <item x="27"/>
        <item x="17"/>
        <item x="33"/>
        <item x="5"/>
        <item x="13"/>
        <item x="9"/>
        <item x="32"/>
        <item x="47"/>
        <item x="0"/>
        <item x="56"/>
        <item x="25"/>
        <item x="61"/>
        <item x="62"/>
        <item x="28"/>
        <item x="48"/>
        <item x="12"/>
        <item x="15"/>
        <item x="10"/>
        <item x="18"/>
        <item x="19"/>
        <item x="20"/>
        <item x="21"/>
        <item x="22"/>
        <item x="23"/>
        <item x="24"/>
        <item x="29"/>
        <item x="30"/>
        <item x="31"/>
        <item x="34"/>
        <item x="40"/>
        <item x="35"/>
        <item x="36"/>
        <item x="37"/>
        <item x="38"/>
        <item x="39"/>
        <item x="41"/>
        <item x="6"/>
        <item x="42"/>
        <item x="43"/>
        <item x="44"/>
        <item x="45"/>
        <item x="46"/>
        <item x="49"/>
        <item x="50"/>
        <item x="51"/>
        <item x="8"/>
        <item x="52"/>
        <item x="53"/>
        <item x="54"/>
        <item x="55"/>
        <item x="59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"/>
        <item x="11"/>
        <item t="default"/>
      </items>
    </pivotField>
    <pivotField showAll="0"/>
    <pivotField showAll="0"/>
    <pivotField axis="axisRow" showAll="0">
      <items count="10">
        <item h="1" x="7"/>
        <item h="1" x="8"/>
        <item h="1" x="5"/>
        <item x="1"/>
        <item h="1" x="4"/>
        <item h="1" x="6"/>
        <item h="1" x="0"/>
        <item h="1" x="2"/>
        <item h="1" x="3"/>
        <item t="default"/>
      </items>
    </pivotField>
    <pivotField showAll="0"/>
    <pivotField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1"/>
        <item x="3"/>
        <item h="1" x="0"/>
        <item t="default"/>
      </items>
    </pivotField>
    <pivotField showAll="0"/>
    <pivotField showAll="0"/>
    <pivotField showAll="0">
      <items count="15">
        <item x="1"/>
        <item x="9"/>
        <item x="8"/>
        <item x="7"/>
        <item x="4"/>
        <item x="5"/>
        <item x="6"/>
        <item x="3"/>
        <item h="1" x="2"/>
        <item h="1" x="12"/>
        <item h="1" x="10"/>
        <item x="11"/>
        <item h="1" x="13"/>
        <item x="0"/>
        <item t="default"/>
      </items>
    </pivotField>
    <pivotField showAll="0">
      <items count="9">
        <item x="7"/>
        <item x="6"/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  <pivotField showAll="0"/>
    <pivotField numFmtId="44" showAll="0"/>
    <pivotField showAll="0"/>
  </pivotFields>
  <rowFields count="2">
    <field x="4"/>
    <field x="1"/>
  </rowFields>
  <rowItems count="6">
    <i>
      <x v="3"/>
    </i>
    <i r="1">
      <x v="7"/>
    </i>
    <i r="1">
      <x v="15"/>
    </i>
    <i r="1">
      <x v="19"/>
    </i>
    <i r="1">
      <x v="20"/>
    </i>
    <i t="grand">
      <x/>
    </i>
  </rowItems>
  <colItems count="1">
    <i/>
  </colItems>
  <dataFields count="1">
    <dataField name="TOTAL" fld="0" subtotal="count" baseField="0" baseItem="0"/>
  </dataFields>
  <formats count="49"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4" type="button" dataOnly="0" labelOnly="1" outline="0" axis="axisRow" fieldPosition="0"/>
    </format>
    <format dxfId="482">
      <pivotArea dataOnly="0" labelOnly="1" fieldPosition="0">
        <references count="1">
          <reference field="4" count="0"/>
        </references>
      </pivotArea>
    </format>
    <format dxfId="481">
      <pivotArea dataOnly="0" labelOnly="1" grandRow="1" outline="0" fieldPosition="0"/>
    </format>
    <format dxfId="480">
      <pivotArea dataOnly="0" labelOnly="1" outline="0" axis="axisValues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4" type="button" dataOnly="0" labelOnly="1" outline="0" axis="axisRow" fieldPosition="0"/>
    </format>
    <format dxfId="476">
      <pivotArea dataOnly="0" labelOnly="1" fieldPosition="0">
        <references count="1">
          <reference field="4" count="0"/>
        </references>
      </pivotArea>
    </format>
    <format dxfId="475">
      <pivotArea dataOnly="0" labelOnly="1" grandRow="1" outline="0" fieldPosition="0"/>
    </format>
    <format dxfId="474">
      <pivotArea dataOnly="0" labelOnly="1" outline="0" axis="axisValues" fieldPosition="0"/>
    </format>
    <format dxfId="473">
      <pivotArea field="4" type="button" dataOnly="0" labelOnly="1" outline="0" axis="axisRow" fieldPosition="0"/>
    </format>
    <format dxfId="472">
      <pivotArea dataOnly="0" labelOnly="1" outline="0" axis="axisValues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4" type="button" dataOnly="0" labelOnly="1" outline="0" axis="axisRow" fieldPosition="0"/>
    </format>
    <format dxfId="468">
      <pivotArea dataOnly="0" labelOnly="1" fieldPosition="0">
        <references count="1">
          <reference field="4" count="0"/>
        </references>
      </pivotArea>
    </format>
    <format dxfId="467">
      <pivotArea dataOnly="0" labelOnly="1" grandRow="1" outline="0" fieldPosition="0"/>
    </format>
    <format dxfId="466">
      <pivotArea dataOnly="0" labelOnly="1" outline="0" axis="axisValues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4" type="button" dataOnly="0" labelOnly="1" outline="0" axis="axisRow" fieldPosition="0"/>
    </format>
    <format dxfId="462">
      <pivotArea field="1" type="button" dataOnly="0" labelOnly="1" outline="0" axis="axisRow" fieldPosition="1"/>
    </format>
    <format dxfId="461">
      <pivotArea dataOnly="0" labelOnly="1" outline="0" fieldPosition="0">
        <references count="1">
          <reference field="4" count="0"/>
        </references>
      </pivotArea>
    </format>
    <format dxfId="460">
      <pivotArea dataOnly="0" labelOnly="1" grandRow="1" outline="0" fieldPosition="0"/>
    </format>
    <format dxfId="459">
      <pivotArea dataOnly="0" labelOnly="1" outline="0" fieldPosition="0">
        <references count="2">
          <reference field="1" count="1">
            <x v="20"/>
          </reference>
          <reference field="4" count="1" selected="0">
            <x v="0"/>
          </reference>
        </references>
      </pivotArea>
    </format>
    <format dxfId="458">
      <pivotArea dataOnly="0" labelOnly="1" outline="0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457">
      <pivotArea dataOnly="0" labelOnly="1" outline="0" fieldPosition="0">
        <references count="2">
          <reference field="1" count="3">
            <x v="1"/>
            <x v="3"/>
            <x v="14"/>
          </reference>
          <reference field="4" count="1" selected="0">
            <x v="2"/>
          </reference>
        </references>
      </pivotArea>
    </format>
    <format dxfId="456">
      <pivotArea dataOnly="0" labelOnly="1" outline="0" fieldPosition="0">
        <references count="2">
          <reference field="1" count="17">
            <x v="2"/>
            <x v="5"/>
            <x v="6"/>
            <x v="7"/>
            <x v="8"/>
            <x v="9"/>
            <x v="10"/>
            <x v="13"/>
            <x v="14"/>
            <x v="15"/>
            <x v="16"/>
            <x v="19"/>
            <x v="20"/>
            <x v="22"/>
            <x v="23"/>
            <x v="24"/>
            <x v="26"/>
          </reference>
          <reference field="4" count="1" selected="0">
            <x v="3"/>
          </reference>
        </references>
      </pivotArea>
    </format>
    <format dxfId="455">
      <pivotArea dataOnly="0" labelOnly="1" outline="0" fieldPosition="0">
        <references count="2">
          <reference field="1" count="7">
            <x v="8"/>
            <x v="15"/>
            <x v="18"/>
            <x v="19"/>
            <x v="20"/>
            <x v="22"/>
            <x v="25"/>
          </reference>
          <reference field="4" count="1" selected="0">
            <x v="4"/>
          </reference>
        </references>
      </pivotArea>
    </format>
    <format dxfId="454">
      <pivotArea dataOnly="0" labelOnly="1" outline="0" fieldPosition="0">
        <references count="2">
          <reference field="1" count="2">
            <x v="4"/>
            <x v="21"/>
          </reference>
          <reference field="4" count="1" selected="0">
            <x v="5"/>
          </reference>
        </references>
      </pivotArea>
    </format>
    <format dxfId="453">
      <pivotArea dataOnly="0" labelOnly="1" outline="0" fieldPosition="0">
        <references count="2">
          <reference field="1" count="13">
            <x v="2"/>
            <x v="7"/>
            <x v="8"/>
            <x v="10"/>
            <x v="11"/>
            <x v="12"/>
            <x v="13"/>
            <x v="15"/>
            <x v="17"/>
            <x v="18"/>
            <x v="20"/>
            <x v="22"/>
            <x v="25"/>
          </reference>
          <reference field="4" count="1" selected="0">
            <x v="6"/>
          </reference>
        </references>
      </pivotArea>
    </format>
    <format dxfId="452">
      <pivotArea dataOnly="0" labelOnly="1" outline="0" axis="axisValues" fieldPosition="0"/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4" type="button" dataOnly="0" labelOnly="1" outline="0" axis="axisRow" fieldPosition="0"/>
    </format>
    <format dxfId="448">
      <pivotArea field="1" type="button" dataOnly="0" labelOnly="1" outline="0" axis="axisRow" fieldPosition="1"/>
    </format>
    <format dxfId="447">
      <pivotArea dataOnly="0" labelOnly="1" outline="0" fieldPosition="0">
        <references count="1">
          <reference field="4" count="0"/>
        </references>
      </pivotArea>
    </format>
    <format dxfId="446">
      <pivotArea dataOnly="0" labelOnly="1" grandRow="1" outline="0" fieldPosition="0"/>
    </format>
    <format dxfId="445">
      <pivotArea dataOnly="0" labelOnly="1" outline="0" fieldPosition="0">
        <references count="2">
          <reference field="1" count="1">
            <x v="20"/>
          </reference>
          <reference field="4" count="1" selected="0">
            <x v="0"/>
          </reference>
        </references>
      </pivotArea>
    </format>
    <format dxfId="444">
      <pivotArea dataOnly="0" labelOnly="1" outline="0" fieldPosition="0">
        <references count="2">
          <reference field="1" count="1">
            <x v="0"/>
          </reference>
          <reference field="4" count="1" selected="0">
            <x v="1"/>
          </reference>
        </references>
      </pivotArea>
    </format>
    <format dxfId="443">
      <pivotArea dataOnly="0" labelOnly="1" outline="0" fieldPosition="0">
        <references count="2">
          <reference field="1" count="3">
            <x v="1"/>
            <x v="3"/>
            <x v="14"/>
          </reference>
          <reference field="4" count="1" selected="0">
            <x v="2"/>
          </reference>
        </references>
      </pivotArea>
    </format>
    <format dxfId="442">
      <pivotArea dataOnly="0" labelOnly="1" outline="0" fieldPosition="0">
        <references count="2">
          <reference field="1" count="17">
            <x v="2"/>
            <x v="5"/>
            <x v="6"/>
            <x v="7"/>
            <x v="8"/>
            <x v="9"/>
            <x v="10"/>
            <x v="13"/>
            <x v="14"/>
            <x v="15"/>
            <x v="16"/>
            <x v="19"/>
            <x v="20"/>
            <x v="22"/>
            <x v="23"/>
            <x v="24"/>
            <x v="26"/>
          </reference>
          <reference field="4" count="1" selected="0">
            <x v="3"/>
          </reference>
        </references>
      </pivotArea>
    </format>
    <format dxfId="441">
      <pivotArea dataOnly="0" labelOnly="1" outline="0" fieldPosition="0">
        <references count="2">
          <reference field="1" count="7">
            <x v="8"/>
            <x v="15"/>
            <x v="18"/>
            <x v="19"/>
            <x v="20"/>
            <x v="22"/>
            <x v="25"/>
          </reference>
          <reference field="4" count="1" selected="0">
            <x v="4"/>
          </reference>
        </references>
      </pivotArea>
    </format>
    <format dxfId="440">
      <pivotArea dataOnly="0" labelOnly="1" outline="0" fieldPosition="0">
        <references count="2">
          <reference field="1" count="2">
            <x v="4"/>
            <x v="21"/>
          </reference>
          <reference field="4" count="1" selected="0">
            <x v="5"/>
          </reference>
        </references>
      </pivotArea>
    </format>
    <format dxfId="439">
      <pivotArea dataOnly="0" labelOnly="1" outline="0" fieldPosition="0">
        <references count="2">
          <reference field="1" count="13">
            <x v="2"/>
            <x v="7"/>
            <x v="8"/>
            <x v="10"/>
            <x v="11"/>
            <x v="12"/>
            <x v="13"/>
            <x v="15"/>
            <x v="17"/>
            <x v="18"/>
            <x v="20"/>
            <x v="22"/>
            <x v="25"/>
          </reference>
          <reference field="4" count="1" selected="0">
            <x v="6"/>
          </reference>
        </references>
      </pivotArea>
    </format>
    <format dxfId="438">
      <pivotArea dataOnly="0" labelOnly="1" outline="0" axis="axisValues" fieldPosition="0"/>
    </format>
    <format dxfId="437">
      <pivotArea dataOnly="0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640D0-CCE0-44C4-9065-26A6A8C7B596}" name="Tabela dinâmica8" cacheId="55" applyNumberFormats="0" applyBorderFormats="0" applyFontFormats="0" applyPatternFormats="0" applyAlignmentFormats="0" applyWidthHeightFormats="1" dataCaption="Valores" grandTotalCaption="TOTAL" updatedVersion="8" minRefreshableVersion="3" showDrill="0" itemPrintTitles="1" createdVersion="8" indent="0" compact="0" compactData="0" multipleFieldFilters="0" rowHeaderCaption="MÊS/ANO" colHeaderCaption=".">
  <location ref="F18:G22" firstHeaderRow="1" firstDataRow="1" firstDataCol="1"/>
  <pivotFields count="26">
    <pivotField dataField="1" compact="0" outline="0" showAll="0" defaultSubtotal="0"/>
    <pivotField compact="0" outline="0" showAll="0" defaultSubtotal="0">
      <items count="78">
        <item x="7"/>
        <item x="34"/>
        <item x="73"/>
        <item m="1" x="77"/>
        <item x="51"/>
        <item x="2"/>
        <item x="58"/>
        <item x="10"/>
        <item x="11"/>
        <item x="31"/>
        <item x="22"/>
        <item x="69"/>
        <item x="66"/>
        <item x="12"/>
        <item x="38"/>
        <item x="57"/>
        <item x="74"/>
        <item x="55"/>
        <item x="16"/>
        <item x="39"/>
        <item x="50"/>
        <item x="49"/>
        <item x="60"/>
        <item x="4"/>
        <item x="21"/>
        <item x="44"/>
        <item x="8"/>
        <item x="24"/>
        <item x="67"/>
        <item x="23"/>
        <item x="3"/>
        <item x="26"/>
        <item x="1"/>
        <item x="54"/>
        <item x="72"/>
        <item x="59"/>
        <item x="15"/>
        <item x="14"/>
        <item x="27"/>
        <item x="52"/>
        <item x="17"/>
        <item x="6"/>
        <item x="75"/>
        <item x="33"/>
        <item x="5"/>
        <item x="30"/>
        <item x="43"/>
        <item x="13"/>
        <item x="65"/>
        <item x="70"/>
        <item x="9"/>
        <item x="71"/>
        <item x="35"/>
        <item x="20"/>
        <item x="32"/>
        <item x="37"/>
        <item x="41"/>
        <item x="47"/>
        <item x="68"/>
        <item x="0"/>
        <item x="63"/>
        <item x="45"/>
        <item x="42"/>
        <item x="56"/>
        <item x="25"/>
        <item x="61"/>
        <item x="62"/>
        <item x="36"/>
        <item x="28"/>
        <item x="18"/>
        <item x="46"/>
        <item x="40"/>
        <item x="53"/>
        <item x="48"/>
        <item x="29"/>
        <item x="19"/>
        <item x="64"/>
        <item x="76"/>
      </items>
    </pivotField>
    <pivotField compact="0" outline="0" showAll="0" defaultSubtotal="0"/>
    <pivotField compact="0" outline="0" showAll="0" defaultSubtotal="0"/>
    <pivotField compact="0" outline="0" showAll="0" defaultSubtotal="0">
      <items count="9">
        <item h="1" x="7"/>
        <item h="1" x="3"/>
        <item h="1" x="8"/>
        <item h="1" x="5"/>
        <item x="1"/>
        <item h="1" x="4"/>
        <item h="1" x="6"/>
        <item h="1" x="0"/>
        <item h="1" x="2"/>
      </items>
    </pivotField>
    <pivotField compact="0" outline="0" showAll="0" defaultSubtotal="0"/>
    <pivotField axis="axisRow" compact="0" outline="0" showAll="0" defaultSubtotal="0">
      <items count="6">
        <item x="3"/>
        <item x="5"/>
        <item x="2"/>
        <item x="1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h="1" x="2"/>
        <item h="1" x="1"/>
        <item x="3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>
      <items count="14">
        <item x="1"/>
        <item x="9"/>
        <item x="8"/>
        <item x="7"/>
        <item x="4"/>
        <item x="5"/>
        <item x="6"/>
        <item x="3"/>
        <item h="1" x="2"/>
        <item h="1" x="12"/>
        <item h="1" x="10"/>
        <item x="11"/>
        <item h="1" x="13"/>
        <item x="0"/>
      </items>
    </pivotField>
    <pivotField compact="0" outline="0" showAll="0" defaultSubtotal="0">
      <items count="8">
        <item x="7"/>
        <item x="6"/>
        <item x="3"/>
        <item x="2"/>
        <item x="5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4" outline="0" subtotalTop="0" showAll="0" defaultSubtotal="0"/>
    <pivotField compact="0" outline="0" showAll="0" defaultSubtotal="0"/>
  </pivotFields>
  <rowFields count="1">
    <field x="6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TOTAL" fld="0" subtotal="count" baseField="0" baseItem="0"/>
  </dataFields>
  <formats count="42">
    <format dxfId="527">
      <pivotArea type="all" dataOnly="0" outline="0" fieldPosition="0"/>
    </format>
    <format dxfId="526">
      <pivotArea outline="0" collapsedLevelsAreSubtotals="1" fieldPosition="0"/>
    </format>
    <format dxfId="525">
      <pivotArea type="origin" dataOnly="0" labelOnly="1" outline="0" fieldPosition="0"/>
    </format>
    <format dxfId="524">
      <pivotArea field="19" type="button" dataOnly="0" labelOnly="1" outline="0"/>
    </format>
    <format dxfId="523">
      <pivotArea type="topRight" dataOnly="0" labelOnly="1" outline="0" fieldPosition="0"/>
    </format>
    <format dxfId="522">
      <pivotArea field="18" type="button" dataOnly="0" labelOnly="1" outline="0"/>
    </format>
    <format dxfId="521">
      <pivotArea dataOnly="0" labelOnly="1" grandRow="1" outline="0" fieldPosition="0"/>
    </format>
    <format dxfId="520">
      <pivotArea dataOnly="0" labelOnly="1" grandCol="1" outline="0" fieldPosition="0"/>
    </format>
    <format dxfId="519">
      <pivotArea type="all" dataOnly="0" outline="0" fieldPosition="0"/>
    </format>
    <format dxfId="518">
      <pivotArea outline="0" collapsedLevelsAreSubtotals="1" fieldPosition="0"/>
    </format>
    <format dxfId="517">
      <pivotArea type="origin" dataOnly="0" labelOnly="1" outline="0" fieldPosition="0"/>
    </format>
    <format dxfId="516">
      <pivotArea field="19" type="button" dataOnly="0" labelOnly="1" outline="0"/>
    </format>
    <format dxfId="515">
      <pivotArea type="topRight" dataOnly="0" labelOnly="1" outline="0" fieldPosition="0"/>
    </format>
    <format dxfId="514">
      <pivotArea field="18" type="button" dataOnly="0" labelOnly="1" outline="0"/>
    </format>
    <format dxfId="513">
      <pivotArea dataOnly="0" labelOnly="1" grandRow="1" outline="0" fieldPosition="0"/>
    </format>
    <format dxfId="512">
      <pivotArea dataOnly="0" labelOnly="1" grandCol="1" outline="0" fieldPosition="0"/>
    </format>
    <format dxfId="511">
      <pivotArea field="19" type="button" dataOnly="0" labelOnly="1" outline="0"/>
    </format>
    <format dxfId="510">
      <pivotArea type="topRight" dataOnly="0" labelOnly="1" outline="0" fieldPosition="0"/>
    </format>
    <format dxfId="509">
      <pivotArea type="origin" dataOnly="0" labelOnly="1" outline="0" fieldPosition="0"/>
    </format>
    <format dxfId="508">
      <pivotArea field="18" type="button" dataOnly="0" labelOnly="1" outline="0"/>
    </format>
    <format dxfId="507">
      <pivotArea dataOnly="0" labelOnly="1" grandRow="1" outline="0" fieldPosition="0"/>
    </format>
    <format dxfId="506">
      <pivotArea dataOnly="0" labelOnly="1" grandCol="1" outline="0" fieldPosition="0"/>
    </format>
    <format dxfId="505">
      <pivotArea type="all" dataOnly="0" outline="0" fieldPosition="0"/>
    </format>
    <format dxfId="504">
      <pivotArea outline="0" collapsedLevelsAreSubtotals="1" fieldPosition="0"/>
    </format>
    <format dxfId="503">
      <pivotArea type="origin" dataOnly="0" labelOnly="1" outline="0" fieldPosition="0"/>
    </format>
    <format dxfId="502">
      <pivotArea field="19" type="button" dataOnly="0" labelOnly="1" outline="0"/>
    </format>
    <format dxfId="501">
      <pivotArea type="topRight" dataOnly="0" labelOnly="1" outline="0" fieldPosition="0"/>
    </format>
    <format dxfId="500">
      <pivotArea field="18" type="button" dataOnly="0" labelOnly="1" outline="0"/>
    </format>
    <format dxfId="499">
      <pivotArea dataOnly="0" labelOnly="1" grandRow="1" outline="0" fieldPosition="0"/>
    </format>
    <format dxfId="498">
      <pivotArea dataOnly="0" labelOnly="1" grandCol="1" outline="0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6" type="button" dataOnly="0" labelOnly="1" outline="0" axis="axisRow" fieldPosition="0"/>
    </format>
    <format dxfId="494">
      <pivotArea dataOnly="0" labelOnly="1" outline="0" fieldPosition="0">
        <references count="1">
          <reference field="6" count="0"/>
        </references>
      </pivotArea>
    </format>
    <format dxfId="493">
      <pivotArea dataOnly="0" labelOnly="1" outline="0" axis="axisValues" fieldPosition="0"/>
    </format>
    <format dxfId="492">
      <pivotArea type="all" dataOnly="0" outline="0" fieldPosition="0"/>
    </format>
    <format dxfId="491">
      <pivotArea outline="0" collapsedLevelsAreSubtotals="1" fieldPosition="0"/>
    </format>
    <format dxfId="490">
      <pivotArea field="6" type="button" dataOnly="0" labelOnly="1" outline="0" axis="axisRow" fieldPosition="0"/>
    </format>
    <format dxfId="489">
      <pivotArea dataOnly="0" labelOnly="1" outline="0" fieldPosition="0">
        <references count="1">
          <reference field="6" count="0"/>
        </references>
      </pivotArea>
    </format>
    <format dxfId="488">
      <pivotArea dataOnly="0" labelOnly="1" outline="0" axis="axisValues" fieldPosition="0"/>
    </format>
    <format dxfId="487">
      <pivotArea field="6" type="button" dataOnly="0" labelOnly="1" outline="0" axis="axisRow" fieldPosition="0"/>
    </format>
    <format dxfId="486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4F57B-FE98-47D5-842C-55DD294B58DA}" name="Tabela dinâmica10" cacheId="55" applyNumberFormats="0" applyBorderFormats="0" applyFontFormats="0" applyPatternFormats="0" applyAlignmentFormats="0" applyWidthHeightFormats="1" dataCaption="Valores" grandTotalCaption="TOTAL" updatedVersion="8" minRefreshableVersion="3" showDrill="0" itemPrintTitles="1" createdVersion="8" indent="0" compact="0" compactData="0" multipleFieldFilters="0" rowHeaderCaption="MÊS/ANO" colHeaderCaption=".">
  <location ref="I29:J35" firstHeaderRow="1" firstDataRow="1" firstDataCol="1"/>
  <pivotFields count="26">
    <pivotField dataField="1" compact="0" outline="0" showAll="0" defaultSubtotal="0"/>
    <pivotField compact="0" outline="0" showAll="0" defaultSubtotal="0">
      <items count="78">
        <item x="7"/>
        <item x="34"/>
        <item x="73"/>
        <item m="1" x="77"/>
        <item x="51"/>
        <item x="2"/>
        <item x="58"/>
        <item x="10"/>
        <item x="11"/>
        <item x="31"/>
        <item x="22"/>
        <item x="69"/>
        <item x="66"/>
        <item x="12"/>
        <item x="38"/>
        <item x="57"/>
        <item x="74"/>
        <item x="55"/>
        <item x="16"/>
        <item x="39"/>
        <item x="50"/>
        <item x="49"/>
        <item x="60"/>
        <item x="4"/>
        <item x="21"/>
        <item x="44"/>
        <item x="8"/>
        <item x="24"/>
        <item x="67"/>
        <item x="23"/>
        <item x="3"/>
        <item x="26"/>
        <item x="1"/>
        <item x="54"/>
        <item x="72"/>
        <item x="59"/>
        <item x="15"/>
        <item x="14"/>
        <item x="27"/>
        <item x="52"/>
        <item x="17"/>
        <item x="6"/>
        <item x="75"/>
        <item x="33"/>
        <item x="5"/>
        <item x="30"/>
        <item x="43"/>
        <item x="13"/>
        <item x="65"/>
        <item x="70"/>
        <item x="9"/>
        <item x="71"/>
        <item x="35"/>
        <item x="20"/>
        <item x="32"/>
        <item x="37"/>
        <item x="41"/>
        <item x="47"/>
        <item x="68"/>
        <item x="0"/>
        <item x="63"/>
        <item x="45"/>
        <item x="42"/>
        <item x="56"/>
        <item x="25"/>
        <item x="61"/>
        <item x="62"/>
        <item x="36"/>
        <item x="28"/>
        <item x="18"/>
        <item x="46"/>
        <item x="40"/>
        <item x="53"/>
        <item x="48"/>
        <item x="29"/>
        <item x="19"/>
        <item x="64"/>
        <item x="76"/>
      </items>
    </pivotField>
    <pivotField compact="0" outline="0" showAll="0" defaultSubtotal="0"/>
    <pivotField compact="0" outline="0" showAll="0" defaultSubtotal="0"/>
    <pivotField compact="0" outline="0" showAll="0" defaultSubtotal="0">
      <items count="9">
        <item h="1" x="7"/>
        <item h="1" x="3"/>
        <item h="1" x="8"/>
        <item h="1" x="5"/>
        <item x="1"/>
        <item h="1" x="4"/>
        <item h="1" x="6"/>
        <item h="1" x="0"/>
        <item h="1" x="2"/>
      </items>
    </pivotField>
    <pivotField compact="0" outline="0" showAll="0" defaultSubtotal="0"/>
    <pivotField compact="0" outline="0" showAll="0" defaultSubtotal="0">
      <items count="6">
        <item x="3"/>
        <item x="5"/>
        <item x="2"/>
        <item x="1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h="1" x="2"/>
        <item h="1" x="1"/>
        <item x="3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>
      <items count="14">
        <item x="1"/>
        <item x="9"/>
        <item x="8"/>
        <item x="7"/>
        <item x="4"/>
        <item x="5"/>
        <item x="6"/>
        <item x="3"/>
        <item h="1" x="2"/>
        <item h="1" x="12"/>
        <item h="1" x="10"/>
        <item x="11"/>
        <item h="1" x="13"/>
        <item x="0"/>
      </items>
    </pivotField>
    <pivotField compact="0" outline="0" showAll="0" defaultSubtotal="0">
      <items count="8">
        <item x="7"/>
        <item x="6"/>
        <item x="3"/>
        <item x="2"/>
        <item x="5"/>
        <item x="4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name="QTD POR CLIENTE" axis="axisRow" compact="0" outline="0" showAll="0" defaultSubtotal="0">
      <items count="10">
        <item x="0"/>
        <item x="3"/>
        <item x="8"/>
        <item x="6"/>
        <item x="5"/>
        <item x="4"/>
        <item x="1"/>
        <item x="7"/>
        <item x="2"/>
        <item x="9"/>
      </items>
    </pivotField>
    <pivotField compact="0" numFmtId="44" outline="0" subtotalTop="0" showAll="0" defaultSubtotal="0"/>
    <pivotField compact="0" outline="0" showAll="0" defaultSubtotal="0"/>
  </pivotFields>
  <rowFields count="1">
    <field x="23"/>
  </rowFields>
  <rowItems count="6">
    <i>
      <x/>
    </i>
    <i>
      <x v="1"/>
    </i>
    <i>
      <x v="3"/>
    </i>
    <i>
      <x v="6"/>
    </i>
    <i>
      <x v="8"/>
    </i>
    <i t="grand">
      <x/>
    </i>
  </rowItems>
  <colItems count="1">
    <i/>
  </colItems>
  <dataFields count="1">
    <dataField name="TOTAL" fld="0" subtotal="count" baseField="0" baseItem="0"/>
  </dataFields>
  <formats count="41">
    <format dxfId="568">
      <pivotArea type="all" dataOnly="0" outline="0" fieldPosition="0"/>
    </format>
    <format dxfId="567">
      <pivotArea outline="0" collapsedLevelsAreSubtotals="1" fieldPosition="0"/>
    </format>
    <format dxfId="566">
      <pivotArea type="origin" dataOnly="0" labelOnly="1" outline="0" fieldPosition="0"/>
    </format>
    <format dxfId="565">
      <pivotArea field="19" type="button" dataOnly="0" labelOnly="1" outline="0"/>
    </format>
    <format dxfId="564">
      <pivotArea type="topRight" dataOnly="0" labelOnly="1" outline="0" fieldPosition="0"/>
    </format>
    <format dxfId="563">
      <pivotArea field="18" type="button" dataOnly="0" labelOnly="1" outline="0"/>
    </format>
    <format dxfId="562">
      <pivotArea dataOnly="0" labelOnly="1" grandRow="1" outline="0" fieldPosition="0"/>
    </format>
    <format dxfId="561">
      <pivotArea dataOnly="0" labelOnly="1" grandCol="1" outline="0" fieldPosition="0"/>
    </format>
    <format dxfId="560">
      <pivotArea type="all" dataOnly="0" outline="0" fieldPosition="0"/>
    </format>
    <format dxfId="559">
      <pivotArea outline="0" collapsedLevelsAreSubtotals="1" fieldPosition="0"/>
    </format>
    <format dxfId="558">
      <pivotArea type="origin" dataOnly="0" labelOnly="1" outline="0" fieldPosition="0"/>
    </format>
    <format dxfId="557">
      <pivotArea field="19" type="button" dataOnly="0" labelOnly="1" outline="0"/>
    </format>
    <format dxfId="556">
      <pivotArea type="topRight" dataOnly="0" labelOnly="1" outline="0" fieldPosition="0"/>
    </format>
    <format dxfId="555">
      <pivotArea field="18" type="button" dataOnly="0" labelOnly="1" outline="0"/>
    </format>
    <format dxfId="554">
      <pivotArea dataOnly="0" labelOnly="1" grandRow="1" outline="0" fieldPosition="0"/>
    </format>
    <format dxfId="553">
      <pivotArea dataOnly="0" labelOnly="1" grandCol="1" outline="0" fieldPosition="0"/>
    </format>
    <format dxfId="552">
      <pivotArea field="19" type="button" dataOnly="0" labelOnly="1" outline="0"/>
    </format>
    <format dxfId="551">
      <pivotArea type="topRight" dataOnly="0" labelOnly="1" outline="0" fieldPosition="0"/>
    </format>
    <format dxfId="550">
      <pivotArea type="origin" dataOnly="0" labelOnly="1" outline="0" fieldPosition="0"/>
    </format>
    <format dxfId="549">
      <pivotArea field="18" type="button" dataOnly="0" labelOnly="1" outline="0"/>
    </format>
    <format dxfId="548">
      <pivotArea dataOnly="0" labelOnly="1" grandRow="1" outline="0" fieldPosition="0"/>
    </format>
    <format dxfId="547">
      <pivotArea dataOnly="0" labelOnly="1" grandCol="1" outline="0" fieldPosition="0"/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type="origin" dataOnly="0" labelOnly="1" outline="0" fieldPosition="0"/>
    </format>
    <format dxfId="543">
      <pivotArea field="19" type="button" dataOnly="0" labelOnly="1" outline="0"/>
    </format>
    <format dxfId="542">
      <pivotArea type="topRight" dataOnly="0" labelOnly="1" outline="0" fieldPosition="0"/>
    </format>
    <format dxfId="541">
      <pivotArea field="18" type="button" dataOnly="0" labelOnly="1" outline="0"/>
    </format>
    <format dxfId="540">
      <pivotArea dataOnly="0" labelOnly="1" grandRow="1" outline="0" fieldPosition="0"/>
    </format>
    <format dxfId="539">
      <pivotArea dataOnly="0" labelOnly="1" grandCol="1" outline="0" fieldPosition="0"/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field="6" type="button" dataOnly="0" labelOnly="1" outline="0"/>
    </format>
    <format dxfId="535">
      <pivotArea dataOnly="0" labelOnly="1" outline="0" axis="axisValues" fieldPosition="0"/>
    </format>
    <format dxfId="534">
      <pivotArea type="all" dataOnly="0" outline="0" fieldPosition="0"/>
    </format>
    <format dxfId="533">
      <pivotArea outline="0" collapsedLevelsAreSubtotals="1" fieldPosition="0"/>
    </format>
    <format dxfId="532">
      <pivotArea field="6" type="button" dataOnly="0" labelOnly="1" outline="0"/>
    </format>
    <format dxfId="531">
      <pivotArea dataOnly="0" labelOnly="1" outline="0" axis="axisValues" fieldPosition="0"/>
    </format>
    <format dxfId="530">
      <pivotArea field="6" type="button" dataOnly="0" labelOnly="1" outline="0"/>
    </format>
    <format dxfId="529">
      <pivotArea field="23" type="button" dataOnly="0" labelOnly="1" outline="0" axis="axisRow" fieldPosition="0"/>
    </format>
    <format dxfId="528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7FBBD-FF5C-4A19-9EB4-D51842916EA7}" name="Tabela dinâmica4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NOME">
  <location ref="A3:D8" firstHeaderRow="0" firstDataRow="1" firstDataCol="1" rowPageCount="1" colPageCount="1"/>
  <pivotFields count="26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1543">
        <item x="0"/>
        <item x="249"/>
        <item x="164"/>
        <item x="380"/>
        <item x="270"/>
        <item x="867"/>
        <item x="516"/>
        <item m="1" x="1463"/>
        <item x="831"/>
        <item x="967"/>
        <item x="946"/>
        <item x="1330"/>
        <item x="1357"/>
        <item x="921"/>
        <item x="1276"/>
        <item x="1228"/>
        <item x="819"/>
        <item x="848"/>
        <item x="1102"/>
        <item x="847"/>
        <item x="517"/>
        <item x="373"/>
        <item x="449"/>
        <item m="1" x="1477"/>
        <item x="862"/>
        <item x="958"/>
        <item x="354"/>
        <item x="962"/>
        <item x="956"/>
        <item x="255"/>
        <item x="344"/>
        <item x="191"/>
        <item x="205"/>
        <item m="1" x="1413"/>
        <item x="830"/>
        <item x="776"/>
        <item x="955"/>
        <item x="327"/>
        <item m="1" x="1436"/>
        <item x="726"/>
        <item m="1" x="1536"/>
        <item x="1345"/>
        <item x="386"/>
        <item x="1272"/>
        <item x="550"/>
        <item x="1139"/>
        <item m="1" x="1474"/>
        <item x="1115"/>
        <item x="321"/>
        <item x="829"/>
        <item x="1311"/>
        <item x="843"/>
        <item x="782"/>
        <item x="1383"/>
        <item x="520"/>
        <item x="414"/>
        <item x="1318"/>
        <item x="1326"/>
        <item m="1" x="1525"/>
        <item x="953"/>
        <item m="1" x="1510"/>
        <item x="643"/>
        <item x="1053"/>
        <item m="1" x="1462"/>
        <item x="670"/>
        <item x="864"/>
        <item x="43"/>
        <item m="1" x="1514"/>
        <item m="1" x="1537"/>
        <item x="925"/>
        <item x="951"/>
        <item x="734"/>
        <item x="514"/>
        <item x="467"/>
        <item x="757"/>
        <item x="1302"/>
        <item x="448"/>
        <item x="769"/>
        <item x="948"/>
        <item x="740"/>
        <item x="384"/>
        <item x="1051"/>
        <item x="524"/>
        <item m="1" x="1473"/>
        <item x="889"/>
        <item x="1391"/>
        <item x="558"/>
        <item x="990"/>
        <item x="303"/>
        <item x="267"/>
        <item x="978"/>
        <item x="971"/>
        <item x="1263"/>
        <item x="947"/>
        <item x="952"/>
        <item x="535"/>
        <item x="1230"/>
        <item m="1" x="1435"/>
        <item x="982"/>
        <item x="858"/>
        <item x="382"/>
        <item x="565"/>
        <item m="1" x="1428"/>
        <item x="1304"/>
        <item x="728"/>
        <item x="25"/>
        <item x="748"/>
        <item x="1290"/>
        <item x="986"/>
        <item x="1334"/>
        <item x="397"/>
        <item x="1081"/>
        <item x="994"/>
        <item m="1" x="1460"/>
        <item x="1133"/>
        <item m="1" x="1501"/>
        <item x="509"/>
        <item x="945"/>
        <item x="679"/>
        <item x="582"/>
        <item x="993"/>
        <item m="1" x="1491"/>
        <item x="1395"/>
        <item x="1221"/>
        <item x="241"/>
        <item x="206"/>
        <item m="1" x="1539"/>
        <item x="765"/>
        <item x="526"/>
        <item x="954"/>
        <item x="410"/>
        <item x="1260"/>
        <item x="722"/>
        <item x="828"/>
        <item x="153"/>
        <item x="1204"/>
        <item x="680"/>
        <item x="607"/>
        <item x="506"/>
        <item x="646"/>
        <item x="210"/>
        <item x="258"/>
        <item x="277"/>
        <item x="1072"/>
        <item x="863"/>
        <item m="1" x="1452"/>
        <item x="176"/>
        <item x="631"/>
        <item x="507"/>
        <item x="694"/>
        <item m="1" x="1459"/>
        <item m="1" x="1457"/>
        <item x="343"/>
        <item x="1050"/>
        <item x="866"/>
        <item x="1035"/>
        <item x="1016"/>
        <item x="388"/>
        <item x="705"/>
        <item x="1217"/>
        <item x="709"/>
        <item x="717"/>
        <item x="1305"/>
        <item x="559"/>
        <item x="715"/>
        <item m="1" x="1490"/>
        <item x="598"/>
        <item x="668"/>
        <item x="1092"/>
        <item x="576"/>
        <item x="1179"/>
        <item x="335"/>
        <item x="710"/>
        <item x="1108"/>
        <item x="440"/>
        <item x="6"/>
        <item x="265"/>
        <item x="1368"/>
        <item x="852"/>
        <item x="204"/>
        <item x="714"/>
        <item x="907"/>
        <item x="645"/>
        <item x="1239"/>
        <item x="523"/>
        <item m="1" x="1524"/>
        <item x="666"/>
        <item x="652"/>
        <item x="1182"/>
        <item x="604"/>
        <item m="1" x="1480"/>
        <item x="1270"/>
        <item x="957"/>
        <item x="438"/>
        <item x="1120"/>
        <item x="305"/>
        <item x="1212"/>
        <item x="833"/>
        <item x="1358"/>
        <item m="1" x="1416"/>
        <item m="1" x="1483"/>
        <item x="393"/>
        <item x="1387"/>
        <item x="1200"/>
        <item x="364"/>
        <item x="1265"/>
        <item x="943"/>
        <item m="1" x="1425"/>
        <item x="1165"/>
        <item x="1210"/>
        <item x="1205"/>
        <item x="826"/>
        <item x="475"/>
        <item x="1207"/>
        <item x="1149"/>
        <item x="636"/>
        <item x="1216"/>
        <item x="976"/>
        <item x="171"/>
        <item x="408"/>
        <item x="178"/>
        <item m="1" x="1456"/>
        <item x="768"/>
        <item x="1288"/>
        <item m="1" x="1535"/>
        <item x="751"/>
        <item x="1034"/>
        <item m="1" x="1421"/>
        <item x="1373"/>
        <item x="1257"/>
        <item x="754"/>
        <item m="1" x="1500"/>
        <item x="474"/>
        <item x="1047"/>
        <item x="145"/>
        <item x="557"/>
        <item x="158"/>
        <item x="420"/>
        <item x="1014"/>
        <item x="304"/>
        <item x="885"/>
        <item x="1278"/>
        <item m="1" x="1482"/>
        <item x="742"/>
        <item x="79"/>
        <item m="1" x="1439"/>
        <item x="939"/>
        <item x="152"/>
        <item x="1"/>
        <item m="1" x="1523"/>
        <item x="163"/>
        <item x="622"/>
        <item x="832"/>
        <item x="606"/>
        <item x="260"/>
        <item m="1" x="1502"/>
        <item m="1" x="1470"/>
        <item x="246"/>
        <item x="1042"/>
        <item x="1181"/>
        <item x="969"/>
        <item m="1" x="1541"/>
        <item x="1261"/>
        <item x="895"/>
        <item x="1234"/>
        <item x="195"/>
        <item x="892"/>
        <item x="995"/>
        <item x="1298"/>
        <item m="1" x="1472"/>
        <item x="157"/>
        <item m="1" x="1481"/>
        <item x="478"/>
        <item x="146"/>
        <item x="1177"/>
        <item x="1164"/>
        <item x="1203"/>
        <item x="69"/>
        <item x="428"/>
        <item x="294"/>
        <item x="1148"/>
        <item x="72"/>
        <item x="937"/>
        <item x="963"/>
        <item x="790"/>
        <item x="1338"/>
        <item x="483"/>
        <item x="293"/>
        <item x="1306"/>
        <item x="804"/>
        <item x="620"/>
        <item x="786"/>
        <item m="1" x="1433"/>
        <item x="763"/>
        <item x="758"/>
        <item x="1252"/>
        <item x="729"/>
        <item x="616"/>
        <item x="932"/>
        <item x="617"/>
        <item x="611"/>
        <item x="1369"/>
        <item m="1" x="1538"/>
        <item x="37"/>
        <item x="1296"/>
        <item x="1156"/>
        <item x="480"/>
        <item m="1" x="1485"/>
        <item x="1188"/>
        <item x="190"/>
        <item x="1062"/>
        <item x="531"/>
        <item x="738"/>
        <item x="1197"/>
        <item x="771"/>
        <item x="827"/>
        <item x="743"/>
        <item x="1327"/>
        <item x="372"/>
        <item x="522"/>
        <item x="369"/>
        <item x="1198"/>
        <item x="871"/>
        <item x="1131"/>
        <item x="584"/>
        <item x="262"/>
        <item x="1325"/>
        <item x="687"/>
        <item x="179"/>
        <item x="1090"/>
        <item x="930"/>
        <item x="264"/>
        <item x="1215"/>
        <item x="1082"/>
        <item x="78"/>
        <item x="634"/>
        <item x="116"/>
        <item x="793"/>
        <item x="1078"/>
        <item x="1220"/>
        <item x="434"/>
        <item x="1281"/>
        <item x="1043"/>
        <item x="193"/>
        <item x="859"/>
        <item x="770"/>
        <item x="1118"/>
        <item x="603"/>
        <item x="788"/>
        <item x="1376"/>
        <item x="808"/>
        <item x="583"/>
        <item x="1136"/>
        <item x="511"/>
        <item x="731"/>
        <item x="1321"/>
        <item m="1" x="1461"/>
        <item x="965"/>
        <item x="987"/>
        <item x="547"/>
        <item x="784"/>
        <item x="820"/>
        <item x="417"/>
        <item x="1233"/>
        <item x="505"/>
        <item x="941"/>
        <item x="248"/>
        <item m="1" x="1475"/>
        <item x="201"/>
        <item x="1087"/>
        <item x="856"/>
        <item x="141"/>
        <item x="1180"/>
        <item x="462"/>
        <item m="1" x="1479"/>
        <item m="1" x="1429"/>
        <item m="1" x="1427"/>
        <item m="1" x="1464"/>
        <item m="1" x="1458"/>
        <item x="785"/>
        <item m="1" x="1415"/>
        <item x="150"/>
        <item x="931"/>
        <item x="1194"/>
        <item x="854"/>
        <item x="1385"/>
        <item x="555"/>
        <item x="614"/>
        <item x="894"/>
        <item x="1172"/>
        <item x="472"/>
        <item m="1" x="1526"/>
        <item x="1147"/>
        <item x="588"/>
        <item x="1308"/>
        <item x="667"/>
        <item x="1104"/>
        <item x="1346"/>
        <item x="1057"/>
        <item x="1048"/>
        <item x="452"/>
        <item x="548"/>
        <item x="263"/>
        <item x="1341"/>
        <item x="66"/>
        <item x="481"/>
        <item x="1010"/>
        <item x="1186"/>
        <item x="1301"/>
        <item x="276"/>
        <item x="525"/>
        <item x="851"/>
        <item x="470"/>
        <item x="890"/>
        <item x="1286"/>
        <item x="564"/>
        <item x="395"/>
        <item x="1351"/>
        <item x="1187"/>
        <item x="596"/>
        <item x="551"/>
        <item x="515"/>
        <item x="341"/>
        <item x="663"/>
        <item x="464"/>
        <item x="275"/>
        <item x="182"/>
        <item x="301"/>
        <item x="1386"/>
        <item x="1070"/>
        <item x="1055"/>
        <item x="724"/>
        <item x="530"/>
        <item x="682"/>
        <item x="198"/>
        <item x="563"/>
        <item x="477"/>
        <item x="1229"/>
        <item x="147"/>
        <item x="288"/>
        <item x="998"/>
        <item x="702"/>
        <item x="174"/>
        <item x="972"/>
        <item x="398"/>
        <item x="503"/>
        <item x="601"/>
        <item x="533"/>
        <item x="927"/>
        <item x="549"/>
        <item x="580"/>
        <item x="911"/>
        <item x="1145"/>
        <item x="170"/>
        <item x="613"/>
        <item x="1007"/>
        <item x="1184"/>
        <item x="817"/>
        <item m="1" x="1511"/>
        <item x="297"/>
        <item x="1015"/>
        <item x="292"/>
        <item x="1266"/>
        <item x="1074"/>
        <item x="992"/>
        <item x="594"/>
        <item x="651"/>
        <item x="841"/>
        <item x="7"/>
        <item x="450"/>
        <item x="387"/>
        <item x="1206"/>
        <item x="578"/>
        <item x="1336"/>
        <item m="1" x="1521"/>
        <item x="822"/>
        <item x="654"/>
        <item x="796"/>
        <item m="1" x="1517"/>
        <item x="599"/>
        <item x="587"/>
        <item x="893"/>
        <item x="664"/>
        <item x="619"/>
        <item x="691"/>
        <item x="649"/>
        <item m="1" x="1434"/>
        <item x="884"/>
        <item m="1" x="1440"/>
        <item m="1" x="1442"/>
        <item x="877"/>
        <item m="1" x="1449"/>
        <item m="1" x="1469"/>
        <item x="1161"/>
        <item x="1168"/>
        <item x="900"/>
        <item x="880"/>
        <item x="853"/>
        <item x="497"/>
        <item x="318"/>
        <item x="161"/>
        <item x="988"/>
        <item x="1178"/>
        <item x="924"/>
        <item x="1332"/>
        <item x="353"/>
        <item x="359"/>
        <item x="1195"/>
        <item x="1366"/>
        <item m="1" x="1522"/>
        <item x="419"/>
        <item x="534"/>
        <item x="202"/>
        <item x="870"/>
        <item m="1" x="1455"/>
        <item x="1176"/>
        <item x="240"/>
        <item x="1335"/>
        <item x="632"/>
        <item x="719"/>
        <item x="169"/>
        <item m="1" x="1507"/>
        <item x="1162"/>
        <item x="302"/>
        <item x="1096"/>
        <item x="674"/>
        <item x="1294"/>
        <item x="486"/>
        <item x="77"/>
        <item x="286"/>
        <item x="585"/>
        <item x="1100"/>
        <item x="989"/>
        <item x="591"/>
        <item x="661"/>
        <item x="1378"/>
        <item x="1157"/>
        <item x="552"/>
        <item x="322"/>
        <item x="997"/>
        <item x="245"/>
        <item x="562"/>
        <item x="756"/>
        <item x="839"/>
        <item x="185"/>
        <item x="821"/>
        <item x="1388"/>
        <item x="1125"/>
        <item x="1392"/>
        <item x="186"/>
        <item x="685"/>
        <item x="656"/>
        <item x="1317"/>
        <item x="1307"/>
        <item x="1382"/>
        <item x="898"/>
        <item x="750"/>
        <item x="351"/>
        <item x="879"/>
        <item x="389"/>
        <item x="1059"/>
        <item x="280"/>
        <item x="325"/>
        <item m="1" x="1445"/>
        <item x="537"/>
        <item x="188"/>
        <item m="1" x="1471"/>
        <item x="701"/>
        <item x="312"/>
        <item x="984"/>
        <item x="920"/>
        <item x="644"/>
        <item x="876"/>
        <item m="1" x="1453"/>
        <item x="159"/>
        <item x="1105"/>
        <item x="1342"/>
        <item x="442"/>
        <item x="1226"/>
        <item x="422"/>
        <item x="1192"/>
        <item x="446"/>
        <item x="918"/>
        <item x="546"/>
        <item x="1218"/>
        <item x="589"/>
        <item x="485"/>
        <item m="1" x="1467"/>
        <item m="1" x="1411"/>
        <item x="1297"/>
        <item x="74"/>
        <item m="1" x="1527"/>
        <item x="521"/>
        <item x="659"/>
        <item x="1320"/>
        <item x="672"/>
        <item x="996"/>
        <item x="140"/>
        <item x="745"/>
        <item x="1343"/>
        <item x="917"/>
        <item x="579"/>
        <item m="1" x="1446"/>
        <item x="1219"/>
        <item x="1084"/>
        <item x="1064"/>
        <item x="1222"/>
        <item x="783"/>
        <item x="1245"/>
        <item x="358"/>
        <item x="567"/>
        <item x="1246"/>
        <item x="284"/>
        <item x="1163"/>
        <item x="959"/>
        <item x="501"/>
        <item x="445"/>
        <item x="352"/>
        <item x="869"/>
        <item x="162"/>
        <item x="1201"/>
        <item m="1" x="1414"/>
        <item x="938"/>
        <item m="1" x="1424"/>
        <item x="220"/>
        <item x="502"/>
        <item x="692"/>
        <item x="704"/>
        <item x="805"/>
        <item x="678"/>
        <item x="52"/>
        <item x="23"/>
        <item x="61"/>
        <item x="504"/>
        <item x="250"/>
        <item x="818"/>
        <item m="1" x="1520"/>
        <item x="991"/>
        <item x="747"/>
        <item m="1" x="1540"/>
        <item x="444"/>
        <item x="913"/>
        <item x="1367"/>
        <item x="935"/>
        <item x="1056"/>
        <item x="865"/>
        <item x="1146"/>
        <item x="184"/>
        <item x="1227"/>
        <item m="1" x="1516"/>
        <item x="838"/>
        <item x="1107"/>
        <item x="1071"/>
        <item x="1089"/>
        <item x="1137"/>
        <item x="574"/>
        <item x="319"/>
        <item x="545"/>
        <item x="1138"/>
        <item x="309"/>
        <item x="872"/>
        <item x="577"/>
        <item x="456"/>
        <item x="681"/>
        <item x="1242"/>
        <item x="1209"/>
        <item x="1293"/>
        <item m="1" x="1509"/>
        <item m="1" x="1530"/>
        <item x="1374"/>
        <item x="850"/>
        <item x="461"/>
        <item x="1232"/>
        <item x="1355"/>
        <item x="300"/>
        <item x="637"/>
        <item x="977"/>
        <item x="508"/>
        <item x="370"/>
        <item x="1044"/>
        <item x="167"/>
        <item x="1223"/>
        <item x="1241"/>
        <item x="1313"/>
        <item x="683"/>
        <item x="1112"/>
        <item x="279"/>
        <item x="1377"/>
        <item x="278"/>
        <item x="1380"/>
        <item x="1173"/>
        <item x="910"/>
        <item x="1283"/>
        <item x="1189"/>
        <item x="919"/>
        <item x="575"/>
        <item x="1372"/>
        <item x="165"/>
        <item m="1" x="1419"/>
        <item x="317"/>
        <item x="1020"/>
        <item x="1237"/>
        <item x="208"/>
        <item x="573"/>
        <item x="1379"/>
        <item x="479"/>
        <item m="1" x="1468"/>
        <item x="337"/>
        <item x="912"/>
        <item x="1292"/>
        <item x="595"/>
        <item x="1124"/>
        <item x="39"/>
        <item m="1" x="1443"/>
        <item x="424"/>
        <item x="612"/>
        <item x="1029"/>
        <item x="908"/>
        <item x="675"/>
        <item x="569"/>
        <item x="482"/>
        <item x="1127"/>
        <item x="690"/>
        <item x="155"/>
        <item x="362"/>
        <item x="192"/>
        <item x="825"/>
        <item m="1" x="1431"/>
        <item x="673"/>
        <item x="602"/>
        <item x="638"/>
        <item x="1291"/>
        <item x="903"/>
        <item x="684"/>
        <item x="665"/>
        <item x="1353"/>
        <item m="1" x="1432"/>
        <item x="1340"/>
        <item x="1167"/>
        <item x="1116"/>
        <item x="857"/>
        <item x="874"/>
        <item x="439"/>
        <item x="1111"/>
        <item x="1159"/>
        <item x="1129"/>
        <item x="581"/>
        <item x="484"/>
        <item x="200"/>
        <item x="835"/>
        <item x="1060"/>
        <item x="1077"/>
        <item x="566"/>
        <item x="861"/>
        <item x="764"/>
        <item x="423"/>
        <item x="746"/>
        <item x="1049"/>
        <item x="518"/>
        <item x="737"/>
        <item x="849"/>
        <item x="236"/>
        <item x="657"/>
        <item x="189"/>
        <item x="433"/>
        <item x="1191"/>
        <item x="688"/>
        <item x="427"/>
        <item x="355"/>
        <item x="904"/>
        <item x="1289"/>
        <item x="415"/>
        <item x="1303"/>
        <item x="259"/>
        <item x="251"/>
        <item m="1" x="1422"/>
        <item x="902"/>
        <item x="528"/>
        <item x="1258"/>
        <item x="455"/>
        <item x="592"/>
        <item x="473"/>
        <item x="1333"/>
        <item x="156"/>
        <item x="1243"/>
        <item x="143"/>
        <item x="739"/>
        <item x="1054"/>
        <item x="642"/>
        <item m="1" x="1465"/>
        <item x="718"/>
        <item x="635"/>
        <item x="538"/>
        <item x="1099"/>
        <item x="901"/>
        <item x="914"/>
        <item x="928"/>
        <item x="1323"/>
        <item x="1150"/>
        <item x="1389"/>
        <item x="1354"/>
        <item x="1271"/>
        <item x="981"/>
        <item x="465"/>
        <item x="723"/>
        <item x="540"/>
        <item x="287"/>
        <item x="985"/>
        <item x="899"/>
        <item m="1" x="1531"/>
        <item x="760"/>
        <item x="396"/>
        <item x="1073"/>
        <item x="1175"/>
        <item x="875"/>
        <item x="323"/>
        <item x="781"/>
        <item x="772"/>
        <item x="824"/>
        <item x="846"/>
        <item x="409"/>
        <item x="247"/>
        <item x="453"/>
        <item x="708"/>
        <item x="600"/>
        <item x="650"/>
        <item x="1347"/>
        <item x="787"/>
        <item x="615"/>
        <item x="1126"/>
        <item x="1068"/>
        <item x="340"/>
        <item x="1224"/>
        <item x="237"/>
        <item x="974"/>
        <item x="394"/>
        <item x="942"/>
        <item x="311"/>
        <item x="336"/>
        <item x="252"/>
        <item x="744"/>
        <item x="1285"/>
        <item x="1250"/>
        <item x="539"/>
        <item x="383"/>
        <item x="897"/>
        <item x="330"/>
        <item x="460"/>
        <item x="1350"/>
        <item x="1023"/>
        <item x="1394"/>
        <item x="860"/>
        <item x="1122"/>
        <item x="896"/>
        <item x="968"/>
        <item m="1" x="1515"/>
        <item x="334"/>
        <item x="1365"/>
        <item x="1322"/>
        <item x="878"/>
        <item x="1160"/>
        <item x="471"/>
        <item x="677"/>
        <item x="232"/>
        <item x="1091"/>
        <item x="50"/>
        <item x="609"/>
        <item m="1" x="1447"/>
        <item x="926"/>
        <item x="494"/>
        <item x="570"/>
        <item m="1" x="1448"/>
        <item x="706"/>
        <item x="791"/>
        <item x="554"/>
        <item m="1" x="1476"/>
        <item x="1174"/>
        <item x="1063"/>
        <item x="296"/>
        <item x="973"/>
        <item m="1" x="1508"/>
        <item x="623"/>
        <item x="891"/>
        <item m="1" x="1533"/>
        <item x="1362"/>
        <item x="411"/>
        <item x="1140"/>
        <item x="512"/>
        <item x="55"/>
        <item x="1065"/>
        <item x="1117"/>
        <item x="1279"/>
        <item x="338"/>
        <item x="1058"/>
        <item x="1134"/>
        <item x="999"/>
        <item x="543"/>
        <item x="272"/>
        <item m="1" x="1426"/>
        <item x="385"/>
        <item x="1153"/>
        <item x="413"/>
        <item x="315"/>
        <item x="923"/>
        <item x="282"/>
        <item x="306"/>
        <item x="662"/>
        <item x="1031"/>
        <item x="1262"/>
        <item x="468"/>
        <item m="1" x="1492"/>
        <item x="458"/>
        <item x="541"/>
        <item x="944"/>
        <item x="1019"/>
        <item x="1005"/>
        <item x="1135"/>
        <item x="307"/>
        <item x="310"/>
        <item x="313"/>
        <item x="320"/>
        <item x="544"/>
        <item x="194"/>
        <item m="1" x="1528"/>
        <item x="882"/>
        <item x="404"/>
        <item x="966"/>
        <item x="425"/>
        <item x="331"/>
        <item m="1" x="1418"/>
        <item x="624"/>
        <item x="629"/>
        <item x="1375"/>
        <item m="1" x="1478"/>
        <item x="342"/>
        <item m="1" x="1489"/>
        <item x="625"/>
        <item x="207"/>
        <item x="435"/>
        <item x="689"/>
        <item x="253"/>
        <item x="868"/>
        <item x="961"/>
        <item x="1235"/>
        <item x="1253"/>
        <item x="933"/>
        <item m="1" x="1410"/>
        <item x="529"/>
        <item x="1183"/>
        <item x="1152"/>
        <item x="328"/>
        <item x="707"/>
        <item x="361"/>
        <item x="940"/>
        <item x="281"/>
        <item x="653"/>
        <item x="1033"/>
        <item x="326"/>
        <item x="697"/>
        <item x="934"/>
        <item m="1" x="1454"/>
        <item x="1110"/>
        <item x="368"/>
        <item x="950"/>
        <item x="1396"/>
        <item x="196"/>
        <item x="199"/>
        <item x="346"/>
        <item x="572"/>
        <item x="12"/>
        <item x="979"/>
        <item x="1244"/>
        <item x="256"/>
        <item x="1359"/>
        <item x="1371"/>
        <item x="175"/>
        <item x="345"/>
        <item x="350"/>
        <item x="597"/>
        <item x="590"/>
        <item x="1036"/>
        <item x="686"/>
        <item x="700"/>
        <item m="1" x="1488"/>
        <item x="725"/>
        <item x="730"/>
        <item x="142"/>
        <item x="845"/>
        <item x="451"/>
        <item x="886"/>
        <item x="1038"/>
        <item x="1154"/>
        <item x="1166"/>
        <item x="1202"/>
        <item x="1254"/>
        <item x="1344"/>
        <item x="173"/>
        <item x="671"/>
        <item x="916"/>
        <item x="1004"/>
        <item x="1208"/>
        <item x="1352"/>
        <item x="1364"/>
        <item x="881"/>
        <item x="40"/>
        <item x="290"/>
        <item x="443"/>
        <item x="527"/>
        <item m="1" x="1503"/>
        <item x="727"/>
        <item x="1196"/>
        <item x="139"/>
        <item x="2"/>
        <item x="29"/>
        <item x="148"/>
        <item x="149"/>
        <item x="151"/>
        <item x="197"/>
        <item x="329"/>
        <item x="357"/>
        <item x="510"/>
        <item x="532"/>
        <item x="560"/>
        <item x="561"/>
        <item x="633"/>
        <item x="698"/>
        <item x="711"/>
        <item m="1" x="1506"/>
        <item x="778"/>
        <item x="780"/>
        <item x="873"/>
        <item x="906"/>
        <item x="970"/>
        <item x="1000"/>
        <item x="430"/>
        <item x="1093"/>
        <item x="1113"/>
        <item x="1128"/>
        <item x="1132"/>
        <item x="1185"/>
        <item x="1193"/>
        <item x="1214"/>
        <item x="1268"/>
        <item x="1277"/>
        <item x="1361"/>
        <item x="68"/>
        <item x="70"/>
        <item x="31"/>
        <item x="75"/>
        <item x="32"/>
        <item x="80"/>
        <item x="81"/>
        <item x="54"/>
        <item m="1" x="1494"/>
        <item m="1" x="1518"/>
        <item x="46"/>
        <item x="84"/>
        <item x="85"/>
        <item x="86"/>
        <item x="9"/>
        <item x="33"/>
        <item x="11"/>
        <item x="53"/>
        <item x="88"/>
        <item x="42"/>
        <item x="71"/>
        <item x="105"/>
        <item x="89"/>
        <item x="90"/>
        <item x="92"/>
        <item x="93"/>
        <item x="94"/>
        <item x="95"/>
        <item x="96"/>
        <item m="1" x="1398"/>
        <item x="16"/>
        <item x="97"/>
        <item x="98"/>
        <item m="1" x="1399"/>
        <item x="48"/>
        <item m="1" x="1400"/>
        <item x="49"/>
        <item x="99"/>
        <item m="1" x="1401"/>
        <item x="100"/>
        <item x="67"/>
        <item x="101"/>
        <item m="1" x="1397"/>
        <item x="47"/>
        <item m="1" x="1403"/>
        <item m="1" x="1486"/>
        <item x="106"/>
        <item x="24"/>
        <item x="8"/>
        <item x="108"/>
        <item x="109"/>
        <item x="110"/>
        <item x="111"/>
        <item x="112"/>
        <item x="17"/>
        <item x="113"/>
        <item x="10"/>
        <item x="114"/>
        <item x="1123"/>
        <item m="1" x="1496"/>
        <item x="26"/>
        <item x="18"/>
        <item x="62"/>
        <item m="1" x="1405"/>
        <item x="117"/>
        <item x="118"/>
        <item x="28"/>
        <item x="41"/>
        <item m="1" x="1406"/>
        <item m="1" x="1407"/>
        <item x="119"/>
        <item x="120"/>
        <item x="1328"/>
        <item x="122"/>
        <item x="123"/>
        <item x="124"/>
        <item x="125"/>
        <item x="126"/>
        <item x="127"/>
        <item x="103"/>
        <item x="129"/>
        <item x="130"/>
        <item x="131"/>
        <item m="1" x="1519"/>
        <item x="128"/>
        <item x="134"/>
        <item m="1" x="1408"/>
        <item x="136"/>
        <item m="1" x="1497"/>
        <item x="58"/>
        <item x="144"/>
        <item x="242"/>
        <item x="244"/>
        <item x="295"/>
        <item x="254"/>
        <item x="289"/>
        <item m="1" x="1420"/>
        <item x="324"/>
        <item m="1" x="1499"/>
        <item x="349"/>
        <item x="356"/>
        <item x="363"/>
        <item x="366"/>
        <item x="378"/>
        <item x="379"/>
        <item x="381"/>
        <item x="391"/>
        <item x="5"/>
        <item x="693"/>
        <item x="1280"/>
        <item x="476"/>
        <item x="44"/>
        <item x="556"/>
        <item x="605"/>
        <item x="608"/>
        <item m="1" x="1529"/>
        <item m="1" x="1532"/>
        <item x="648"/>
        <item x="655"/>
        <item x="660"/>
        <item m="1" x="1444"/>
        <item x="720"/>
        <item m="1" x="1534"/>
        <item x="732"/>
        <item x="733"/>
        <item m="1" x="1505"/>
        <item x="736"/>
        <item x="741"/>
        <item x="283"/>
        <item x="767"/>
        <item x="777"/>
        <item x="789"/>
        <item x="915"/>
        <item x="960"/>
        <item x="964"/>
        <item x="45"/>
        <item x="1006"/>
        <item x="1013"/>
        <item x="1017"/>
        <item x="1018"/>
        <item x="1021"/>
        <item x="367"/>
        <item x="1025"/>
        <item x="1026"/>
        <item x="1027"/>
        <item x="1028"/>
        <item x="1039"/>
        <item x="1046"/>
        <item x="1066"/>
        <item x="1097"/>
        <item x="1103"/>
        <item m="1" x="1513"/>
        <item x="30"/>
        <item x="1114"/>
        <item x="1130"/>
        <item x="1141"/>
        <item x="1144"/>
        <item x="418"/>
        <item x="1225"/>
        <item x="1231"/>
        <item x="1259"/>
        <item x="1264"/>
        <item x="1314"/>
        <item x="1316"/>
        <item m="1" x="1512"/>
        <item x="1240"/>
        <item x="59"/>
        <item x="60"/>
        <item x="64"/>
        <item x="65"/>
        <item x="73"/>
        <item x="76"/>
        <item x="83"/>
        <item x="20"/>
        <item x="91"/>
        <item m="1" x="1402"/>
        <item x="102"/>
        <item x="104"/>
        <item x="107"/>
        <item m="1" x="1495"/>
        <item m="1" x="1404"/>
        <item x="21"/>
        <item x="19"/>
        <item x="121"/>
        <item x="132"/>
        <item x="133"/>
        <item m="1" x="1409"/>
        <item x="814"/>
        <item m="1" x="1412"/>
        <item x="172"/>
        <item x="1170"/>
        <item x="177"/>
        <item x="180"/>
        <item x="181"/>
        <item x="209"/>
        <item x="211"/>
        <item x="212"/>
        <item x="213"/>
        <item x="214"/>
        <item x="215"/>
        <item x="216"/>
        <item x="217"/>
        <item x="218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m="1" x="1417"/>
        <item x="233"/>
        <item m="1" x="1498"/>
        <item x="234"/>
        <item x="235"/>
        <item x="238"/>
        <item x="239"/>
        <item x="243"/>
        <item x="261"/>
        <item x="266"/>
        <item x="269"/>
        <item x="271"/>
        <item x="274"/>
        <item x="762"/>
        <item x="285"/>
        <item x="291"/>
        <item x="308"/>
        <item x="332"/>
        <item x="347"/>
        <item m="1" x="1423"/>
        <item x="360"/>
        <item x="371"/>
        <item x="375"/>
        <item x="377"/>
        <item x="390"/>
        <item x="399"/>
        <item x="400"/>
        <item x="401"/>
        <item x="402"/>
        <item x="403"/>
        <item x="405"/>
        <item x="406"/>
        <item x="407"/>
        <item x="749"/>
        <item x="426"/>
        <item x="431"/>
        <item x="432"/>
        <item x="436"/>
        <item x="437"/>
        <item x="441"/>
        <item x="447"/>
        <item x="454"/>
        <item x="457"/>
        <item x="459"/>
        <item x="463"/>
        <item x="469"/>
        <item x="487"/>
        <item x="488"/>
        <item x="489"/>
        <item x="490"/>
        <item x="491"/>
        <item x="492"/>
        <item x="493"/>
        <item x="496"/>
        <item x="498"/>
        <item x="499"/>
        <item x="500"/>
        <item x="628"/>
        <item x="568"/>
        <item x="618"/>
        <item m="1" x="1437"/>
        <item x="626"/>
        <item x="627"/>
        <item m="1" x="1441"/>
        <item x="658"/>
        <item x="669"/>
        <item x="696"/>
        <item x="699"/>
        <item x="703"/>
        <item m="1" x="1487"/>
        <item x="712"/>
        <item m="1" x="1504"/>
        <item x="759"/>
        <item x="761"/>
        <item x="766"/>
        <item x="774"/>
        <item x="779"/>
        <item x="792"/>
        <item x="794"/>
        <item x="795"/>
        <item x="797"/>
        <item x="798"/>
        <item x="799"/>
        <item x="800"/>
        <item x="801"/>
        <item x="802"/>
        <item x="803"/>
        <item x="806"/>
        <item x="807"/>
        <item x="809"/>
        <item x="810"/>
        <item x="811"/>
        <item x="812"/>
        <item x="813"/>
        <item x="815"/>
        <item x="816"/>
        <item m="1" x="1450"/>
        <item x="834"/>
        <item x="836"/>
        <item x="837"/>
        <item x="840"/>
        <item x="842"/>
        <item x="844"/>
        <item m="1" x="1451"/>
        <item x="887"/>
        <item x="1331"/>
        <item x="922"/>
        <item x="929"/>
        <item x="936"/>
        <item x="949"/>
        <item x="980"/>
        <item x="983"/>
        <item x="1001"/>
        <item x="1003"/>
        <item x="1008"/>
        <item x="1009"/>
        <item x="1022"/>
        <item x="1024"/>
        <item x="1030"/>
        <item x="1040"/>
        <item x="1067"/>
        <item x="1069"/>
        <item x="1075"/>
        <item x="1076"/>
        <item x="1083"/>
        <item x="1098"/>
        <item x="1088"/>
        <item x="1095"/>
        <item x="1284"/>
        <item x="1142"/>
        <item x="1158"/>
        <item x="1169"/>
        <item x="1190"/>
        <item x="1199"/>
        <item x="1236"/>
        <item x="1247"/>
        <item x="1248"/>
        <item x="1249"/>
        <item x="1255"/>
        <item x="1256"/>
        <item x="1274"/>
        <item x="1287"/>
        <item x="1295"/>
        <item x="1300"/>
        <item x="1309"/>
        <item x="1310"/>
        <item x="63"/>
        <item x="1315"/>
        <item x="1319"/>
        <item x="1337"/>
        <item x="1339"/>
        <item x="1348"/>
        <item x="1349"/>
        <item x="1356"/>
        <item x="1363"/>
        <item m="1" x="1484"/>
        <item x="1381"/>
        <item x="1384"/>
        <item x="56"/>
        <item x="57"/>
        <item x="82"/>
        <item x="115"/>
        <item x="137"/>
        <item x="138"/>
        <item x="268"/>
        <item x="273"/>
        <item x="333"/>
        <item x="339"/>
        <item x="365"/>
        <item x="374"/>
        <item x="376"/>
        <item x="392"/>
        <item x="412"/>
        <item x="542"/>
        <item m="1" x="1430"/>
        <item x="571"/>
        <item x="586"/>
        <item m="1" x="1438"/>
        <item x="695"/>
        <item x="647"/>
        <item x="735"/>
        <item x="773"/>
        <item x="883"/>
        <item x="888"/>
        <item x="905"/>
        <item x="909"/>
        <item x="1061"/>
        <item x="1085"/>
        <item x="1086"/>
        <item m="1" x="1466"/>
        <item x="1101"/>
        <item x="1106"/>
        <item x="1109"/>
        <item x="1119"/>
        <item x="1143"/>
        <item x="1273"/>
        <item x="1282"/>
        <item x="1299"/>
        <item x="1324"/>
        <item x="1329"/>
        <item m="1" x="1493"/>
        <item x="1037"/>
        <item x="1079"/>
        <item x="3"/>
        <item x="4"/>
        <item x="13"/>
        <item x="14"/>
        <item x="15"/>
        <item x="22"/>
        <item x="27"/>
        <item x="34"/>
        <item x="35"/>
        <item x="36"/>
        <item x="38"/>
        <item x="51"/>
        <item x="87"/>
        <item x="135"/>
        <item x="154"/>
        <item x="160"/>
        <item x="166"/>
        <item x="168"/>
        <item x="183"/>
        <item x="187"/>
        <item x="203"/>
        <item x="257"/>
        <item x="298"/>
        <item x="299"/>
        <item x="314"/>
        <item x="316"/>
        <item x="348"/>
        <item x="416"/>
        <item x="421"/>
        <item x="429"/>
        <item x="466"/>
        <item x="495"/>
        <item x="513"/>
        <item x="519"/>
        <item x="536"/>
        <item x="553"/>
        <item x="593"/>
        <item x="610"/>
        <item x="621"/>
        <item x="630"/>
        <item x="639"/>
        <item x="640"/>
        <item x="641"/>
        <item x="676"/>
        <item x="713"/>
        <item x="716"/>
        <item x="721"/>
        <item x="752"/>
        <item x="753"/>
        <item x="755"/>
        <item x="775"/>
        <item x="823"/>
        <item x="855"/>
        <item x="975"/>
        <item x="1002"/>
        <item x="1011"/>
        <item x="1012"/>
        <item x="1032"/>
        <item x="1041"/>
        <item x="1045"/>
        <item x="1052"/>
        <item x="1080"/>
        <item x="1094"/>
        <item x="1121"/>
        <item x="1151"/>
        <item x="1155"/>
        <item x="1171"/>
        <item x="1211"/>
        <item x="1213"/>
        <item x="1238"/>
        <item x="1251"/>
        <item x="1267"/>
        <item x="1269"/>
        <item x="1275"/>
        <item x="1312"/>
        <item x="1360"/>
        <item x="1370"/>
        <item x="1390"/>
        <item x="1393"/>
        <item t="default"/>
      </items>
    </pivotField>
    <pivotField axis="axisPage" compact="0" outline="0" multipleItemSelectionAllowed="1" showAll="0" defaultSubtotal="0">
      <items count="125">
        <item h="1" x="0"/>
        <item h="1" x="20"/>
        <item h="1" x="29"/>
        <item h="1" x="54"/>
        <item h="1" x="53"/>
        <item h="1" x="12"/>
        <item h="1" x="17"/>
        <item h="1" x="15"/>
        <item h="1" x="3"/>
        <item h="1" x="1"/>
        <item h="1" m="1" x="120"/>
        <item h="1" x="55"/>
        <item h="1" x="99"/>
        <item h="1" x="51"/>
        <item h="1" x="109"/>
        <item h="1" x="63"/>
        <item h="1" x="105"/>
        <item h="1" x="87"/>
        <item h="1" x="40"/>
        <item h="1" x="82"/>
        <item h="1" x="44"/>
        <item h="1" x="72"/>
        <item h="1" x="34"/>
        <item h="1" x="28"/>
        <item h="1" x="32"/>
        <item h="1" x="103"/>
        <item h="1" x="83"/>
        <item x="84"/>
        <item h="1" x="65"/>
        <item h="1" x="35"/>
        <item h="1" x="93"/>
        <item h="1" m="1" x="122"/>
        <item h="1" x="11"/>
        <item h="1" x="16"/>
        <item h="1" x="13"/>
        <item h="1" x="85"/>
        <item h="1" x="39"/>
        <item h="1" x="30"/>
        <item h="1" x="96"/>
        <item h="1" x="94"/>
        <item h="1" x="68"/>
        <item h="1" x="23"/>
        <item h="1" x="73"/>
        <item h="1" x="21"/>
        <item h="1" x="74"/>
        <item h="1" x="101"/>
        <item h="1" x="58"/>
        <item h="1" x="86"/>
        <item h="1" x="10"/>
        <item h="1" m="1" x="116"/>
        <item h="1" x="49"/>
        <item h="1" m="1" x="117"/>
        <item h="1" x="45"/>
        <item h="1" x="5"/>
        <item h="1" x="90"/>
        <item h="1" x="77"/>
        <item h="1" x="36"/>
        <item h="1" x="76"/>
        <item h="1" x="38"/>
        <item h="1" m="1" x="124"/>
        <item h="1" x="67"/>
        <item h="1" x="19"/>
        <item h="1" x="43"/>
        <item h="1" x="62"/>
        <item h="1" x="80"/>
        <item h="1" x="106"/>
        <item h="1" x="81"/>
        <item h="1" x="97"/>
        <item h="1" x="41"/>
        <item h="1" x="60"/>
        <item h="1" x="61"/>
        <item h="1" x="59"/>
        <item h="1" x="56"/>
        <item h="1" x="66"/>
        <item h="1" x="64"/>
        <item h="1" x="2"/>
        <item h="1" x="4"/>
        <item h="1" x="7"/>
        <item h="1" x="52"/>
        <item h="1" x="69"/>
        <item h="1" x="92"/>
        <item h="1" x="6"/>
        <item h="1" x="102"/>
        <item h="1" x="71"/>
        <item h="1" x="57"/>
        <item h="1" x="113"/>
        <item h="1" x="9"/>
        <item h="1" x="75"/>
        <item h="1" x="70"/>
        <item h="1" m="1" x="123"/>
        <item h="1" m="1" x="118"/>
        <item h="1" x="27"/>
        <item h="1" x="18"/>
        <item h="1" m="1" x="115"/>
        <item h="1" x="22"/>
        <item h="1" x="24"/>
        <item h="1" x="25"/>
        <item h="1" x="14"/>
        <item h="1" x="26"/>
        <item h="1" x="8"/>
        <item h="1" x="37"/>
        <item h="1" x="42"/>
        <item h="1" x="46"/>
        <item h="1" x="47"/>
        <item h="1" x="48"/>
        <item h="1" x="50"/>
        <item h="1" x="95"/>
        <item h="1" x="78"/>
        <item h="1" x="79"/>
        <item h="1" x="91"/>
        <item h="1" x="98"/>
        <item h="1" m="1" x="119"/>
        <item h="1" x="100"/>
        <item h="1" x="104"/>
        <item h="1" x="108"/>
        <item h="1" x="110"/>
        <item h="1" x="112"/>
        <item h="1" m="1" x="114"/>
        <item h="1" m="1" x="121"/>
        <item h="1" x="31"/>
        <item h="1" x="33"/>
        <item h="1" x="88"/>
        <item h="1" x="89"/>
        <item h="1" x="107"/>
        <item h="1" x="11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5">
    <i>
      <x v="294"/>
    </i>
    <i>
      <x v="299"/>
    </i>
    <i>
      <x v="1332"/>
    </i>
    <i>
      <x v="133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GASTO COMBUSTÍVEL FEVEREIRO " fld="10" baseField="7" baseItem="388" numFmtId="44"/>
    <dataField name="Soma de GASTO COMBUSTÍVE MARÇO" fld="11" baseField="7" baseItem="299" numFmtId="44"/>
    <dataField name="Soma de GASTO COMBUSTÍVE ABRIL" fld="12" baseField="7" baseItem="299"/>
  </dataFields>
  <formats count="22">
    <format dxfId="316">
      <pivotArea collapsedLevelsAreSubtotals="1" fieldPosition="0">
        <references count="1">
          <reference field="7" count="2">
            <x v="294"/>
            <x v="299"/>
          </reference>
        </references>
      </pivotArea>
    </format>
    <format dxfId="315">
      <pivotArea outline="0" collapsedLevelsAreSubtotals="1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7" type="button" dataOnly="0" labelOnly="1" outline="0" axis="axisRow" fieldPosition="0"/>
    </format>
    <format dxfId="311">
      <pivotArea dataOnly="0" labelOnly="1" fieldPosition="0">
        <references count="1">
          <reference field="7" count="2">
            <x v="294"/>
            <x v="299"/>
          </reference>
        </references>
      </pivotArea>
    </format>
    <format dxfId="310">
      <pivotArea dataOnly="0" labelOnly="1" grandRow="1" outline="0" fieldPosition="0"/>
    </format>
    <format dxfId="309">
      <pivotArea dataOnly="0" labelOnly="1" outline="0" axis="axisValues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7" type="button" dataOnly="0" labelOnly="1" outline="0" axis="axisRow" fieldPosition="0"/>
    </format>
    <format dxfId="305">
      <pivotArea dataOnly="0" labelOnly="1" fieldPosition="0">
        <references count="1">
          <reference field="7" count="2">
            <x v="294"/>
            <x v="299"/>
          </reference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7" type="button" dataOnly="0" labelOnly="1" outline="0" axis="axisRow" fieldPosition="0"/>
    </format>
    <format dxfId="299">
      <pivotArea dataOnly="0" labelOnly="1" fieldPosition="0">
        <references count="1">
          <reference field="7" count="2">
            <x v="294"/>
            <x v="299"/>
          </reference>
        </references>
      </pivotArea>
    </format>
    <format dxfId="298">
      <pivotArea dataOnly="0" labelOnly="1" grandRow="1" outline="0" fieldPosition="0"/>
    </format>
    <format dxfId="297">
      <pivotArea dataOnly="0" labelOnly="1" outline="0" axis="axisValues" fieldPosition="0"/>
    </format>
    <format dxfId="296">
      <pivotArea outline="0" fieldPosition="0">
        <references count="1">
          <reference field="4294967294" count="1">
            <x v="0"/>
          </reference>
        </references>
      </pivotArea>
    </format>
    <format dxfId="29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2B64A-CDC9-473D-8687-EBE0EA1A7C7E}" name="Tabela dinâmica2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E">
  <location ref="A3:D30" firstHeaderRow="0" firstDataRow="1" firstDataCol="1" rowPageCount="1" colPageCount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43">
        <item x="0"/>
        <item x="249"/>
        <item x="164"/>
        <item x="380"/>
        <item x="270"/>
        <item x="867"/>
        <item x="212"/>
        <item x="516"/>
        <item m="1" x="1463"/>
        <item x="831"/>
        <item x="271"/>
        <item x="967"/>
        <item x="946"/>
        <item x="1330"/>
        <item x="1357"/>
        <item x="1028"/>
        <item x="921"/>
        <item m="1" x="1499"/>
        <item x="1193"/>
        <item x="221"/>
        <item x="1276"/>
        <item x="1228"/>
        <item x="819"/>
        <item x="213"/>
        <item x="848"/>
        <item x="203"/>
        <item x="1102"/>
        <item x="11"/>
        <item x="847"/>
        <item x="517"/>
        <item x="373"/>
        <item x="510"/>
        <item x="1130"/>
        <item x="449"/>
        <item x="495"/>
        <item x="1339"/>
        <item m="1" x="1477"/>
        <item x="862"/>
        <item x="958"/>
        <item x="354"/>
        <item x="962"/>
        <item x="283"/>
        <item x="956"/>
        <item x="255"/>
        <item x="118"/>
        <item x="344"/>
        <item x="191"/>
        <item x="773"/>
        <item x="205"/>
        <item m="1" x="1413"/>
        <item x="830"/>
        <item x="1280"/>
        <item x="218"/>
        <item x="776"/>
        <item x="955"/>
        <item x="327"/>
        <item m="1" x="1436"/>
        <item x="441"/>
        <item x="726"/>
        <item m="1" x="1536"/>
        <item x="1345"/>
        <item x="1371"/>
        <item x="386"/>
        <item x="68"/>
        <item x="1272"/>
        <item x="104"/>
        <item x="735"/>
        <item x="1022"/>
        <item x="550"/>
        <item x="1139"/>
        <item m="1" x="1474"/>
        <item x="727"/>
        <item x="1115"/>
        <item x="321"/>
        <item x="829"/>
        <item x="1311"/>
        <item x="843"/>
        <item x="782"/>
        <item x="627"/>
        <item x="1383"/>
        <item x="196"/>
        <item x="520"/>
        <item x="414"/>
        <item x="844"/>
        <item x="1319"/>
        <item x="1318"/>
        <item x="1326"/>
        <item m="1" x="1525"/>
        <item x="953"/>
        <item m="1" x="1510"/>
        <item x="643"/>
        <item x="1053"/>
        <item x="628"/>
        <item x="48"/>
        <item m="1" x="1462"/>
        <item x="670"/>
        <item x="864"/>
        <item m="1" x="1495"/>
        <item x="43"/>
        <item m="1" x="1514"/>
        <item m="1" x="1537"/>
        <item x="121"/>
        <item m="1" x="1498"/>
        <item x="925"/>
        <item x="951"/>
        <item x="490"/>
        <item x="734"/>
        <item x="514"/>
        <item x="467"/>
        <item x="757"/>
        <item x="949"/>
        <item x="1302"/>
        <item x="741"/>
        <item x="448"/>
        <item x="769"/>
        <item x="948"/>
        <item m="1" x="1407"/>
        <item x="740"/>
        <item x="233"/>
        <item m="1" x="1404"/>
        <item x="1088"/>
        <item x="384"/>
        <item x="816"/>
        <item x="1051"/>
        <item m="1" x="1497"/>
        <item x="815"/>
        <item x="752"/>
        <item x="524"/>
        <item x="219"/>
        <item m="1" x="1473"/>
        <item x="889"/>
        <item x="1312"/>
        <item x="1391"/>
        <item x="558"/>
        <item x="990"/>
        <item x="303"/>
        <item x="111"/>
        <item x="267"/>
        <item x="978"/>
        <item x="971"/>
        <item x="126"/>
        <item x="1263"/>
        <item x="412"/>
        <item x="402"/>
        <item x="54"/>
        <item x="947"/>
        <item x="952"/>
        <item x="535"/>
        <item x="47"/>
        <item x="244"/>
        <item x="1230"/>
        <item m="1" x="1435"/>
        <item x="982"/>
        <item x="858"/>
        <item x="655"/>
        <item x="382"/>
        <item x="565"/>
        <item x="416"/>
        <item m="1" x="1503"/>
        <item x="197"/>
        <item x="316"/>
        <item m="1" x="1428"/>
        <item m="1" x="1484"/>
        <item x="1304"/>
        <item x="333"/>
        <item x="137"/>
        <item x="728"/>
        <item x="132"/>
        <item x="1277"/>
        <item x="25"/>
        <item x="748"/>
        <item x="488"/>
        <item x="97"/>
        <item x="1290"/>
        <item x="986"/>
        <item x="1334"/>
        <item x="57"/>
        <item x="397"/>
        <item x="1081"/>
        <item x="1273"/>
        <item x="994"/>
        <item m="1" x="1460"/>
        <item x="1133"/>
        <item m="1" x="1501"/>
        <item x="509"/>
        <item x="945"/>
        <item x="679"/>
        <item x="582"/>
        <item x="993"/>
        <item m="1" x="1491"/>
        <item x="1395"/>
        <item x="1079"/>
        <item x="725"/>
        <item x="1221"/>
        <item m="1" x="1506"/>
        <item x="1080"/>
        <item x="15"/>
        <item x="241"/>
        <item x="206"/>
        <item m="1" x="1539"/>
        <item x="765"/>
        <item x="526"/>
        <item x="1066"/>
        <item x="954"/>
        <item x="410"/>
        <item x="1260"/>
        <item x="1315"/>
        <item x="722"/>
        <item x="590"/>
        <item x="828"/>
        <item x="153"/>
        <item x="1039"/>
        <item x="698"/>
        <item x="1204"/>
        <item x="229"/>
        <item x="680"/>
        <item x="183"/>
        <item x="542"/>
        <item x="76"/>
        <item x="607"/>
        <item x="506"/>
        <item x="553"/>
        <item x="646"/>
        <item x="379"/>
        <item x="210"/>
        <item x="258"/>
        <item x="855"/>
        <item x="451"/>
        <item x="519"/>
        <item x="1158"/>
        <item x="1331"/>
        <item x="277"/>
        <item x="1072"/>
        <item x="1036"/>
        <item x="863"/>
        <item m="1" x="1452"/>
        <item x="176"/>
        <item x="631"/>
        <item x="507"/>
        <item x="983"/>
        <item x="295"/>
        <item x="694"/>
        <item m="1" x="1459"/>
        <item m="1" x="1457"/>
        <item x="343"/>
        <item x="1050"/>
        <item x="866"/>
        <item x="18"/>
        <item x="789"/>
        <item x="778"/>
        <item x="1035"/>
        <item x="4"/>
        <item x="1016"/>
        <item x="1361"/>
        <item x="388"/>
        <item x="705"/>
        <item x="1217"/>
        <item m="1" x="1513"/>
        <item x="709"/>
        <item x="499"/>
        <item x="85"/>
        <item x="717"/>
        <item x="1305"/>
        <item x="559"/>
        <item x="715"/>
        <item m="1" x="1490"/>
        <item x="598"/>
        <item m="1" x="1398"/>
        <item x="668"/>
        <item x="399"/>
        <item x="1092"/>
        <item x="1275"/>
        <item x="576"/>
        <item x="63"/>
        <item x="671"/>
        <item x="1179"/>
        <item x="92"/>
        <item x="699"/>
        <item x="335"/>
        <item x="710"/>
        <item x="1108"/>
        <item x="1166"/>
        <item x="440"/>
        <item x="1030"/>
        <item x="407"/>
        <item x="6"/>
        <item x="1037"/>
        <item x="814"/>
        <item x="381"/>
        <item x="1061"/>
        <item x="766"/>
        <item x="265"/>
        <item x="1360"/>
        <item x="1368"/>
        <item x="852"/>
        <item x="204"/>
        <item x="138"/>
        <item x="36"/>
        <item m="1" x="1406"/>
        <item x="714"/>
        <item x="712"/>
        <item x="907"/>
        <item x="645"/>
        <item x="1211"/>
        <item x="1239"/>
        <item x="523"/>
        <item m="1" x="1524"/>
        <item x="172"/>
        <item x="1244"/>
        <item x="348"/>
        <item x="17"/>
        <item x="1114"/>
        <item x="666"/>
        <item x="652"/>
        <item x="1213"/>
        <item x="123"/>
        <item x="1182"/>
        <item x="886"/>
        <item x="604"/>
        <item m="1" x="1480"/>
        <item x="1270"/>
        <item x="957"/>
        <item x="142"/>
        <item x="431"/>
        <item x="1384"/>
        <item x="401"/>
        <item x="122"/>
        <item x="438"/>
        <item x="1120"/>
        <item x="813"/>
        <item x="305"/>
        <item x="93"/>
        <item x="1212"/>
        <item x="873"/>
        <item x="833"/>
        <item x="1358"/>
        <item m="1" x="1416"/>
        <item x="1171"/>
        <item m="1" x="1483"/>
        <item x="393"/>
        <item x="1387"/>
        <item x="1200"/>
        <item x="364"/>
        <item x="1265"/>
        <item x="943"/>
        <item m="1" x="1425"/>
        <item x="1165"/>
        <item x="1210"/>
        <item x="1205"/>
        <item x="826"/>
        <item x="475"/>
        <item x="1207"/>
        <item x="1310"/>
        <item x="1032"/>
        <item x="1149"/>
        <item x="290"/>
        <item x="636"/>
        <item x="1216"/>
        <item x="976"/>
        <item x="171"/>
        <item x="408"/>
        <item x="178"/>
        <item x="20"/>
        <item m="1" x="1456"/>
        <item x="749"/>
        <item x="768"/>
        <item x="1288"/>
        <item m="1" x="1535"/>
        <item x="86"/>
        <item x="8"/>
        <item x="751"/>
        <item x="466"/>
        <item x="1034"/>
        <item x="447"/>
        <item x="71"/>
        <item m="1" x="1421"/>
        <item x="1373"/>
        <item x="1282"/>
        <item x="1257"/>
        <item x="430"/>
        <item x="754"/>
        <item m="1" x="1500"/>
        <item x="527"/>
        <item x="1018"/>
        <item x="474"/>
        <item x="1047"/>
        <item x="145"/>
        <item x="557"/>
        <item x="158"/>
        <item x="420"/>
        <item x="633"/>
        <item x="1014"/>
        <item x="304"/>
        <item x="626"/>
        <item x="390"/>
        <item x="885"/>
        <item x="113"/>
        <item x="905"/>
        <item x="1278"/>
        <item m="1" x="1482"/>
        <item x="742"/>
        <item x="406"/>
        <item x="360"/>
        <item m="1" x="1399"/>
        <item x="703"/>
        <item x="842"/>
        <item x="89"/>
        <item x="79"/>
        <item x="799"/>
        <item m="1" x="1439"/>
        <item x="915"/>
        <item x="230"/>
        <item x="1141"/>
        <item x="939"/>
        <item x="798"/>
        <item x="152"/>
        <item x="1"/>
        <item m="1" x="1523"/>
        <item x="1309"/>
        <item x="163"/>
        <item x="622"/>
        <item x="832"/>
        <item x="606"/>
        <item x="260"/>
        <item m="1" x="1409"/>
        <item x="753"/>
        <item x="556"/>
        <item m="1" x="1502"/>
        <item x="58"/>
        <item m="1" x="1470"/>
        <item x="1086"/>
        <item x="246"/>
        <item x="1042"/>
        <item m="1" x="1403"/>
        <item x="1381"/>
        <item x="1181"/>
        <item x="969"/>
        <item m="1" x="1541"/>
        <item x="1261"/>
        <item x="895"/>
        <item x="1234"/>
        <item x="195"/>
        <item x="892"/>
        <item x="1337"/>
        <item x="64"/>
        <item x="995"/>
        <item x="1298"/>
        <item m="1" x="1472"/>
        <item x="157"/>
        <item m="1" x="1481"/>
        <item x="478"/>
        <item x="146"/>
        <item x="1177"/>
        <item x="1164"/>
        <item x="767"/>
        <item x="1121"/>
        <item x="1203"/>
        <item x="69"/>
        <item x="428"/>
        <item x="294"/>
        <item m="1" x="1397"/>
        <item x="1148"/>
        <item m="1" x="1451"/>
        <item x="72"/>
        <item x="937"/>
        <item x="963"/>
        <item x="790"/>
        <item x="1003"/>
        <item x="1338"/>
        <item x="483"/>
        <item x="293"/>
        <item x="1306"/>
        <item x="135"/>
        <item x="31"/>
        <item x="804"/>
        <item x="936"/>
        <item x="620"/>
        <item x="786"/>
        <item m="1" x="1433"/>
        <item x="763"/>
        <item x="758"/>
        <item x="1359"/>
        <item x="1252"/>
        <item x="729"/>
        <item x="616"/>
        <item x="845"/>
        <item x="932"/>
        <item x="1006"/>
        <item x="34"/>
        <item x="812"/>
        <item x="617"/>
        <item x="611"/>
        <item x="1103"/>
        <item x="960"/>
        <item x="1369"/>
        <item m="1" x="1538"/>
        <item x="37"/>
        <item x="755"/>
        <item x="1296"/>
        <item x="1156"/>
        <item x="480"/>
        <item x="13"/>
        <item m="1" x="1485"/>
        <item x="1188"/>
        <item x="190"/>
        <item x="1062"/>
        <item x="531"/>
        <item x="738"/>
        <item x="1199"/>
        <item x="1197"/>
        <item x="269"/>
        <item x="771"/>
        <item x="827"/>
        <item x="743"/>
        <item x="1327"/>
        <item x="214"/>
        <item x="532"/>
        <item x="716"/>
        <item x="151"/>
        <item x="372"/>
        <item x="120"/>
        <item x="522"/>
        <item x="369"/>
        <item x="1198"/>
        <item x="487"/>
        <item x="871"/>
        <item x="1131"/>
        <item x="584"/>
        <item x="26"/>
        <item x="262"/>
        <item m="1" x="1504"/>
        <item x="1325"/>
        <item m="1" x="1405"/>
        <item x="175"/>
        <item x="687"/>
        <item x="217"/>
        <item x="9"/>
        <item x="1169"/>
        <item x="179"/>
        <item x="1090"/>
        <item x="930"/>
        <item x="1097"/>
        <item x="264"/>
        <item x="1215"/>
        <item x="1082"/>
        <item x="78"/>
        <item x="634"/>
        <item x="116"/>
        <item x="793"/>
        <item x="443"/>
        <item x="1078"/>
        <item x="1000"/>
        <item x="1220"/>
        <item x="434"/>
        <item x="1281"/>
        <item x="1043"/>
        <item x="193"/>
        <item x="859"/>
        <item x="770"/>
        <item x="1118"/>
        <item x="1052"/>
        <item x="603"/>
        <item x="788"/>
        <item x="1376"/>
        <item x="808"/>
        <item x="144"/>
        <item x="583"/>
        <item x="1136"/>
        <item x="511"/>
        <item x="1214"/>
        <item x="561"/>
        <item x="1076"/>
        <item x="731"/>
        <item x="1321"/>
        <item m="1" x="1461"/>
        <item x="491"/>
        <item x="965"/>
        <item x="987"/>
        <item x="102"/>
        <item x="547"/>
        <item x="1154"/>
        <item x="784"/>
        <item x="820"/>
        <item x="1025"/>
        <item x="686"/>
        <item x="1113"/>
        <item x="417"/>
        <item x="1233"/>
        <item x="505"/>
        <item x="160"/>
        <item x="24"/>
        <item x="128"/>
        <item x="432"/>
        <item x="941"/>
        <item x="248"/>
        <item m="1" x="1475"/>
        <item x="201"/>
        <item x="10"/>
        <item x="1087"/>
        <item x="856"/>
        <item x="141"/>
        <item x="130"/>
        <item x="1180"/>
        <item x="462"/>
        <item m="1" x="1479"/>
        <item m="1" x="1429"/>
        <item m="1" x="1427"/>
        <item x="400"/>
        <item x="1324"/>
        <item m="1" x="1464"/>
        <item x="498"/>
        <item m="1" x="1458"/>
        <item x="785"/>
        <item m="1" x="1415"/>
        <item x="150"/>
        <item x="931"/>
        <item x="1194"/>
        <item x="854"/>
        <item x="1385"/>
        <item x="555"/>
        <item x="1190"/>
        <item x="614"/>
        <item x="894"/>
        <item x="1172"/>
        <item x="472"/>
        <item m="1" x="1526"/>
        <item x="1147"/>
        <item x="38"/>
        <item x="1132"/>
        <item x="588"/>
        <item x="1308"/>
        <item x="32"/>
        <item x="667"/>
        <item x="1104"/>
        <item x="1346"/>
        <item x="374"/>
        <item x="1057"/>
        <item x="1048"/>
        <item x="452"/>
        <item x="256"/>
        <item x="548"/>
        <item x="117"/>
        <item x="572"/>
        <item x="263"/>
        <item x="99"/>
        <item x="1341"/>
        <item x="66"/>
        <item x="481"/>
        <item x="289"/>
        <item x="1010"/>
        <item x="274"/>
        <item x="1186"/>
        <item x="1301"/>
        <item x="276"/>
        <item x="525"/>
        <item x="476"/>
        <item x="851"/>
        <item x="1098"/>
        <item x="470"/>
        <item x="1295"/>
        <item x="797"/>
        <item x="658"/>
        <item x="890"/>
        <item m="1" x="1487"/>
        <item x="1286"/>
        <item x="564"/>
        <item m="1" x="1505"/>
        <item x="395"/>
        <item x="1351"/>
        <item x="676"/>
        <item x="1187"/>
        <item x="596"/>
        <item x="551"/>
        <item x="515"/>
        <item x="929"/>
        <item x="341"/>
        <item x="663"/>
        <item x="464"/>
        <item m="1" x="1534"/>
        <item x="75"/>
        <item x="275"/>
        <item x="182"/>
        <item x="114"/>
        <item x="301"/>
        <item x="1386"/>
        <item x="1070"/>
        <item x="1055"/>
        <item x="134"/>
        <item x="1352"/>
        <item x="724"/>
        <item x="530"/>
        <item x="682"/>
        <item x="198"/>
        <item x="563"/>
        <item x="477"/>
        <item x="1284"/>
        <item x="1229"/>
        <item x="147"/>
        <item x="288"/>
        <item x="998"/>
        <item m="1" x="1402"/>
        <item x="702"/>
        <item x="115"/>
        <item x="174"/>
        <item x="972"/>
        <item x="398"/>
        <item x="503"/>
        <item x="601"/>
        <item x="533"/>
        <item x="927"/>
        <item x="549"/>
        <item x="580"/>
        <item x="883"/>
        <item x="911"/>
        <item x="45"/>
        <item x="1145"/>
        <item x="513"/>
        <item x="1390"/>
        <item x="170"/>
        <item x="613"/>
        <item x="1007"/>
        <item x="1184"/>
        <item x="817"/>
        <item m="1" x="1511"/>
        <item x="119"/>
        <item x="297"/>
        <item x="1015"/>
        <item x="96"/>
        <item x="1017"/>
        <item x="292"/>
        <item x="1266"/>
        <item x="1074"/>
        <item x="992"/>
        <item x="594"/>
        <item x="651"/>
        <item x="254"/>
        <item x="841"/>
        <item x="7"/>
        <item x="1024"/>
        <item x="450"/>
        <item x="1208"/>
        <item x="224"/>
        <item x="1075"/>
        <item x="387"/>
        <item x="308"/>
        <item x="1206"/>
        <item x="578"/>
        <item x="1336"/>
        <item m="1" x="1521"/>
        <item x="1231"/>
        <item x="586"/>
        <item x="822"/>
        <item x="98"/>
        <item x="654"/>
        <item x="796"/>
        <item x="3"/>
        <item x="1316"/>
        <item m="1" x="1517"/>
        <item x="599"/>
        <item x="1067"/>
        <item x="587"/>
        <item x="16"/>
        <item x="893"/>
        <item x="664"/>
        <item x="619"/>
        <item x="1300"/>
        <item x="691"/>
        <item x="649"/>
        <item m="1" x="1434"/>
        <item x="884"/>
        <item x="496"/>
        <item m="1" x="1440"/>
        <item x="357"/>
        <item m="1" x="1442"/>
        <item x="693"/>
        <item x="877"/>
        <item x="777"/>
        <item x="1256"/>
        <item m="1" x="1449"/>
        <item m="1" x="1469"/>
        <item x="1161"/>
        <item x="1168"/>
        <item x="900"/>
        <item x="880"/>
        <item x="795"/>
        <item x="853"/>
        <item x="497"/>
        <item x="318"/>
        <item x="1185"/>
        <item x="161"/>
        <item x="988"/>
        <item x="1178"/>
        <item x="124"/>
        <item x="924"/>
        <item x="1332"/>
        <item x="353"/>
        <item x="359"/>
        <item x="14"/>
        <item x="1202"/>
        <item x="721"/>
        <item x="1195"/>
        <item x="1366"/>
        <item x="840"/>
        <item x="418"/>
        <item m="1" x="1522"/>
        <item x="436"/>
        <item x="419"/>
        <item x="83"/>
        <item x="534"/>
        <item x="493"/>
        <item x="12"/>
        <item x="202"/>
        <item x="870"/>
        <item m="1" x="1455"/>
        <item x="1176"/>
        <item x="240"/>
        <item x="299"/>
        <item x="1335"/>
        <item m="1" x="1519"/>
        <item x="1095"/>
        <item x="632"/>
        <item x="345"/>
        <item x="1254"/>
        <item x="811"/>
        <item x="719"/>
        <item x="169"/>
        <item m="1" x="1507"/>
        <item x="1162"/>
        <item x="302"/>
        <item x="1027"/>
        <item x="139"/>
        <item x="779"/>
        <item x="1393"/>
        <item x="1096"/>
        <item x="674"/>
        <item x="22"/>
        <item x="2"/>
        <item x="1294"/>
        <item x="486"/>
        <item x="77"/>
        <item x="286"/>
        <item x="585"/>
        <item x="1100"/>
        <item m="1" x="1401"/>
        <item x="989"/>
        <item m="1" x="1408"/>
        <item x="591"/>
        <item x="661"/>
        <item x="1378"/>
        <item x="1157"/>
        <item x="552"/>
        <item x="322"/>
        <item x="997"/>
        <item x="28"/>
        <item x="245"/>
        <item x="562"/>
        <item x="756"/>
        <item x="839"/>
        <item x="185"/>
        <item x="821"/>
        <item x="1388"/>
        <item x="1125"/>
        <item x="1392"/>
        <item x="186"/>
        <item m="1" x="1494"/>
        <item x="346"/>
        <item x="685"/>
        <item x="656"/>
        <item x="1317"/>
        <item x="1307"/>
        <item x="1382"/>
        <item x="898"/>
        <item x="750"/>
        <item x="351"/>
        <item x="879"/>
        <item x="389"/>
        <item x="463"/>
        <item x="1059"/>
        <item x="1363"/>
        <item x="280"/>
        <item x="325"/>
        <item m="1" x="1445"/>
        <item x="1287"/>
        <item x="537"/>
        <item x="188"/>
        <item x="630"/>
        <item m="1" x="1471"/>
        <item x="701"/>
        <item x="312"/>
        <item x="984"/>
        <item x="454"/>
        <item x="922"/>
        <item x="1249"/>
        <item x="920"/>
        <item x="644"/>
        <item x="713"/>
        <item m="1" x="1444"/>
        <item x="876"/>
        <item m="1" x="1453"/>
        <item x="159"/>
        <item x="608"/>
        <item x="730"/>
        <item x="231"/>
        <item x="148"/>
        <item x="339"/>
        <item x="1105"/>
        <item x="1342"/>
        <item x="1040"/>
        <item x="65"/>
        <item x="442"/>
        <item x="837"/>
        <item x="1226"/>
        <item x="422"/>
        <item x="1192"/>
        <item x="1269"/>
        <item x="446"/>
        <item x="918"/>
        <item x="780"/>
        <item x="546"/>
        <item x="1218"/>
        <item x="589"/>
        <item x="261"/>
        <item x="1038"/>
        <item x="298"/>
        <item x="1106"/>
        <item x="485"/>
        <item x="639"/>
        <item m="1" x="1467"/>
        <item m="1" x="1411"/>
        <item x="1297"/>
        <item x="74"/>
        <item x="136"/>
        <item m="1" x="1527"/>
        <item x="521"/>
        <item x="659"/>
        <item m="1" x="1512"/>
        <item x="1320"/>
        <item x="216"/>
        <item x="672"/>
        <item x="1144"/>
        <item x="996"/>
        <item x="140"/>
        <item x="745"/>
        <item x="1343"/>
        <item x="1026"/>
        <item x="187"/>
        <item x="917"/>
        <item x="579"/>
        <item m="1" x="1446"/>
        <item x="1219"/>
        <item x="1274"/>
        <item x="810"/>
        <item x="809"/>
        <item x="1084"/>
        <item x="1021"/>
        <item x="1064"/>
        <item x="1085"/>
        <item x="21"/>
        <item x="1222"/>
        <item x="783"/>
        <item m="1" x="1430"/>
        <item x="1245"/>
        <item x="358"/>
        <item x="500"/>
        <item x="125"/>
        <item x="46"/>
        <item x="226"/>
        <item x="567"/>
        <item x="1246"/>
        <item x="284"/>
        <item m="1" x="1486"/>
        <item x="1163"/>
        <item x="959"/>
        <item x="501"/>
        <item x="975"/>
        <item x="445"/>
        <item x="367"/>
        <item x="352"/>
        <item x="80"/>
        <item x="536"/>
        <item x="869"/>
        <item x="162"/>
        <item m="1" x="1496"/>
        <item x="1201"/>
        <item x="1267"/>
        <item m="1" x="1414"/>
        <item x="225"/>
        <item x="938"/>
        <item m="1" x="1424"/>
        <item x="220"/>
        <item x="970"/>
        <item m="1" x="1529"/>
        <item x="502"/>
        <item x="692"/>
        <item x="704"/>
        <item x="805"/>
        <item x="678"/>
        <item x="762"/>
        <item x="52"/>
        <item x="823"/>
        <item x="56"/>
        <item m="1" x="1532"/>
        <item x="23"/>
        <item x="29"/>
        <item x="61"/>
        <item x="504"/>
        <item x="250"/>
        <item x="818"/>
        <item x="593"/>
        <item m="1" x="1520"/>
        <item x="227"/>
        <item x="991"/>
        <item x="807"/>
        <item x="747"/>
        <item m="1" x="1540"/>
        <item x="444"/>
        <item x="913"/>
        <item x="1367"/>
        <item x="761"/>
        <item x="209"/>
        <item x="774"/>
        <item x="935"/>
        <item x="1056"/>
        <item x="605"/>
        <item x="865"/>
        <item x="1146"/>
        <item x="669"/>
        <item x="184"/>
        <item x="1227"/>
        <item m="1" x="1516"/>
        <item x="836"/>
        <item x="838"/>
        <item x="378"/>
        <item x="1107"/>
        <item x="1071"/>
        <item x="391"/>
        <item x="1089"/>
        <item x="365"/>
        <item x="1137"/>
        <item x="640"/>
        <item x="574"/>
        <item x="100"/>
        <item x="319"/>
        <item x="211"/>
        <item x="545"/>
        <item x="1138"/>
        <item x="309"/>
        <item x="872"/>
        <item m="1" x="1518"/>
        <item x="577"/>
        <item x="177"/>
        <item x="44"/>
        <item x="456"/>
        <item x="681"/>
        <item x="1242"/>
        <item x="1209"/>
        <item x="916"/>
        <item x="1293"/>
        <item m="1" x="1509"/>
        <item x="794"/>
        <item m="1" x="1530"/>
        <item x="1374"/>
        <item x="850"/>
        <item x="234"/>
        <item x="1356"/>
        <item x="1225"/>
        <item x="461"/>
        <item x="888"/>
        <item x="1232"/>
        <item x="1355"/>
        <item x="300"/>
        <item x="759"/>
        <item x="329"/>
        <item x="40"/>
        <item x="637"/>
        <item x="775"/>
        <item x="366"/>
        <item x="977"/>
        <item x="1268"/>
        <item x="1248"/>
        <item x="51"/>
        <item x="508"/>
        <item x="350"/>
        <item x="370"/>
        <item x="1044"/>
        <item x="167"/>
        <item x="199"/>
        <item x="806"/>
        <item x="1223"/>
        <item x="1241"/>
        <item x="1094"/>
        <item x="1313"/>
        <item x="683"/>
        <item x="1112"/>
        <item x="279"/>
        <item x="1377"/>
        <item x="278"/>
        <item x="1380"/>
        <item x="1173"/>
        <item x="834"/>
        <item x="910"/>
        <item x="91"/>
        <item x="1155"/>
        <item x="1283"/>
        <item x="88"/>
        <item x="101"/>
        <item x="1189"/>
        <item x="919"/>
        <item x="575"/>
        <item x="1372"/>
        <item x="165"/>
        <item x="700"/>
        <item m="1" x="1419"/>
        <item x="317"/>
        <item x="1020"/>
        <item x="1237"/>
        <item x="208"/>
        <item x="573"/>
        <item x="1001"/>
        <item x="30"/>
        <item x="1379"/>
        <item x="479"/>
        <item m="1" x="1468"/>
        <item x="906"/>
        <item x="337"/>
        <item x="1247"/>
        <item x="881"/>
        <item x="912"/>
        <item x="1002"/>
        <item x="1128"/>
        <item x="1292"/>
        <item x="595"/>
        <item x="238"/>
        <item x="1124"/>
        <item x="39"/>
        <item x="1045"/>
        <item m="1" x="1443"/>
        <item x="424"/>
        <item x="612"/>
        <item x="109"/>
        <item x="1029"/>
        <item x="908"/>
        <item x="675"/>
        <item x="569"/>
        <item x="273"/>
        <item m="1" x="1417"/>
        <item x="459"/>
        <item x="482"/>
        <item x="1127"/>
        <item x="690"/>
        <item x="1069"/>
        <item x="155"/>
        <item x="362"/>
        <item x="192"/>
        <item x="732"/>
        <item x="825"/>
        <item m="1" x="1431"/>
        <item x="673"/>
        <item x="112"/>
        <item x="1251"/>
        <item x="602"/>
        <item x="638"/>
        <item m="1" x="1420"/>
        <item x="1291"/>
        <item x="903"/>
        <item x="684"/>
        <item x="665"/>
        <item x="1353"/>
        <item x="964"/>
        <item m="1" x="1432"/>
        <item x="181"/>
        <item x="1255"/>
        <item x="235"/>
        <item x="1340"/>
        <item x="1167"/>
        <item x="1116"/>
        <item x="857"/>
        <item x="874"/>
        <item x="1196"/>
        <item x="439"/>
        <item x="1111"/>
        <item x="243"/>
        <item x="1159"/>
        <item x="1129"/>
        <item x="581"/>
        <item x="484"/>
        <item x="660"/>
        <item x="909"/>
        <item x="200"/>
        <item x="324"/>
        <item x="835"/>
        <item x="1060"/>
        <item x="1077"/>
        <item x="566"/>
        <item x="861"/>
        <item x="1299"/>
        <item x="764"/>
        <item x="423"/>
        <item x="746"/>
        <item x="127"/>
        <item x="1049"/>
        <item x="133"/>
        <item x="403"/>
        <item x="720"/>
        <item x="1046"/>
        <item x="518"/>
        <item x="737"/>
        <item x="803"/>
        <item x="73"/>
        <item x="1004"/>
        <item x="849"/>
        <item x="236"/>
        <item x="657"/>
        <item x="189"/>
        <item x="433"/>
        <item x="19"/>
        <item x="1191"/>
        <item x="688"/>
        <item x="1264"/>
        <item x="427"/>
        <item x="792"/>
        <item x="355"/>
        <item m="1" x="1488"/>
        <item x="421"/>
        <item x="904"/>
        <item x="1289"/>
        <item x="415"/>
        <item x="1303"/>
        <item x="259"/>
        <item x="251"/>
        <item x="1170"/>
        <item m="1" x="1422"/>
        <item x="222"/>
        <item x="902"/>
        <item x="528"/>
        <item x="1258"/>
        <item x="597"/>
        <item x="455"/>
        <item x="592"/>
        <item x="473"/>
        <item x="1333"/>
        <item x="392"/>
        <item x="33"/>
        <item x="156"/>
        <item x="489"/>
        <item x="1243"/>
        <item x="82"/>
        <item x="143"/>
        <item x="739"/>
        <item x="1054"/>
        <item x="610"/>
        <item x="1328"/>
        <item x="642"/>
        <item x="1349"/>
        <item x="105"/>
        <item m="1" x="1450"/>
        <item m="1" x="1465"/>
        <item x="347"/>
        <item x="718"/>
        <item x="635"/>
        <item x="538"/>
        <item x="1348"/>
        <item x="1099"/>
        <item x="901"/>
        <item x="1240"/>
        <item x="914"/>
        <item x="928"/>
        <item x="1323"/>
        <item x="1150"/>
        <item x="1389"/>
        <item x="1354"/>
        <item x="1271"/>
        <item x="1142"/>
        <item x="94"/>
        <item x="981"/>
        <item x="87"/>
        <item x="465"/>
        <item x="723"/>
        <item x="695"/>
        <item x="84"/>
        <item x="540"/>
        <item x="1101"/>
        <item x="1011"/>
        <item x="287"/>
        <item x="985"/>
        <item x="899"/>
        <item m="1" x="1531"/>
        <item x="457"/>
        <item x="760"/>
        <item x="49"/>
        <item m="1" x="1423"/>
        <item x="396"/>
        <item x="1073"/>
        <item x="1175"/>
        <item x="875"/>
        <item x="323"/>
        <item x="781"/>
        <item x="772"/>
        <item x="173"/>
        <item x="824"/>
        <item x="648"/>
        <item x="180"/>
        <item x="846"/>
        <item x="409"/>
        <item x="247"/>
        <item x="371"/>
        <item x="349"/>
        <item x="453"/>
        <item x="708"/>
        <item x="600"/>
        <item x="27"/>
        <item x="1008"/>
        <item x="228"/>
        <item x="469"/>
        <item x="650"/>
        <item x="1347"/>
        <item x="787"/>
        <item x="615"/>
        <item x="1126"/>
        <item x="429"/>
        <item x="1068"/>
        <item x="340"/>
        <item x="129"/>
        <item x="1224"/>
        <item x="237"/>
        <item x="1329"/>
        <item x="974"/>
        <item x="394"/>
        <item x="942"/>
        <item x="311"/>
        <item x="41"/>
        <item x="336"/>
        <item x="252"/>
        <item x="979"/>
        <item x="744"/>
        <item x="1285"/>
        <item x="1250"/>
        <item x="539"/>
        <item x="383"/>
        <item x="897"/>
        <item x="330"/>
        <item x="95"/>
        <item x="257"/>
        <item x="460"/>
        <item x="1350"/>
        <item x="1023"/>
        <item x="1394"/>
        <item x="266"/>
        <item x="860"/>
        <item x="980"/>
        <item x="1122"/>
        <item x="896"/>
        <item x="968"/>
        <item x="802"/>
        <item m="1" x="1515"/>
        <item x="334"/>
        <item x="1365"/>
        <item x="1322"/>
        <item x="878"/>
        <item x="1238"/>
        <item x="1160"/>
        <item x="471"/>
        <item x="426"/>
        <item x="677"/>
        <item x="232"/>
        <item x="168"/>
        <item m="1" x="1412"/>
        <item x="1091"/>
        <item x="50"/>
        <item x="609"/>
        <item x="571"/>
        <item m="1" x="1447"/>
        <item x="926"/>
        <item x="242"/>
        <item x="494"/>
        <item x="570"/>
        <item x="801"/>
        <item m="1" x="1448"/>
        <item x="706"/>
        <item x="791"/>
        <item x="1364"/>
        <item x="554"/>
        <item m="1" x="1476"/>
        <item x="110"/>
        <item x="1236"/>
        <item x="733"/>
        <item x="1174"/>
        <item x="1109"/>
        <item x="81"/>
        <item m="1" x="1437"/>
        <item x="1063"/>
        <item x="296"/>
        <item x="973"/>
        <item x="103"/>
        <item m="1" x="1508"/>
        <item x="623"/>
        <item x="891"/>
        <item m="1" x="1533"/>
        <item x="1362"/>
        <item x="106"/>
        <item x="1012"/>
        <item x="411"/>
        <item x="90"/>
        <item x="1140"/>
        <item x="711"/>
        <item x="512"/>
        <item x="1083"/>
        <item x="55"/>
        <item x="149"/>
        <item x="1065"/>
        <item x="356"/>
        <item x="239"/>
        <item x="166"/>
        <item x="1117"/>
        <item x="1279"/>
        <item x="338"/>
        <item x="1259"/>
        <item x="1058"/>
        <item x="1134"/>
        <item x="999"/>
        <item x="560"/>
        <item x="223"/>
        <item x="1151"/>
        <item x="53"/>
        <item x="543"/>
        <item x="272"/>
        <item x="35"/>
        <item x="375"/>
        <item m="1" x="1426"/>
        <item x="1119"/>
        <item x="285"/>
        <item x="385"/>
        <item x="1153"/>
        <item x="405"/>
        <item x="696"/>
        <item x="618"/>
        <item x="413"/>
        <item x="315"/>
        <item x="923"/>
        <item x="1143"/>
        <item x="282"/>
        <item x="107"/>
        <item x="306"/>
        <item x="1013"/>
        <item x="60"/>
        <item x="662"/>
        <item x="1031"/>
        <item m="1" x="1438"/>
        <item x="1262"/>
        <item x="468"/>
        <item x="70"/>
        <item m="1" x="1492"/>
        <item x="800"/>
        <item x="131"/>
        <item x="458"/>
        <item x="5"/>
        <item x="541"/>
        <item x="376"/>
        <item x="944"/>
        <item x="62"/>
        <item x="1019"/>
        <item x="215"/>
        <item x="1005"/>
        <item x="887"/>
        <item x="1135"/>
        <item x="307"/>
        <item x="310"/>
        <item x="313"/>
        <item x="320"/>
        <item x="377"/>
        <item x="544"/>
        <item x="194"/>
        <item m="1" x="1528"/>
        <item x="882"/>
        <item x="291"/>
        <item x="1123"/>
        <item m="1" x="1441"/>
        <item x="404"/>
        <item x="966"/>
        <item x="425"/>
        <item x="1041"/>
        <item x="331"/>
        <item x="1314"/>
        <item m="1" x="1418"/>
        <item x="59"/>
        <item x="624"/>
        <item x="621"/>
        <item x="1009"/>
        <item x="314"/>
        <item x="268"/>
        <item m="1" x="1400"/>
        <item x="629"/>
        <item x="1375"/>
        <item m="1" x="1478"/>
        <item x="492"/>
        <item x="342"/>
        <item m="1" x="1489"/>
        <item x="625"/>
        <item x="207"/>
        <item x="435"/>
        <item x="689"/>
        <item x="253"/>
        <item x="868"/>
        <item x="961"/>
        <item x="1235"/>
        <item x="1253"/>
        <item x="67"/>
        <item x="933"/>
        <item m="1" x="1410"/>
        <item x="568"/>
        <item x="529"/>
        <item x="363"/>
        <item x="154"/>
        <item x="1183"/>
        <item x="1370"/>
        <item x="108"/>
        <item x="1152"/>
        <item x="328"/>
        <item x="707"/>
        <item x="361"/>
        <item x="940"/>
        <item x="647"/>
        <item x="281"/>
        <item x="736"/>
        <item x="653"/>
        <item x="1093"/>
        <item x="1344"/>
        <item m="1" x="1466"/>
        <item x="332"/>
        <item x="1033"/>
        <item x="326"/>
        <item x="697"/>
        <item x="934"/>
        <item x="437"/>
        <item m="1" x="1454"/>
        <item x="1110"/>
        <item x="42"/>
        <item x="641"/>
        <item x="368"/>
        <item x="950"/>
        <item m="1" x="1493"/>
        <item x="1396"/>
        <item t="default"/>
      </items>
    </pivotField>
    <pivotField axis="axisPage" multipleItemSelectionAllowed="1" showAll="0">
      <items count="126">
        <item h="1" x="0"/>
        <item h="1" x="20"/>
        <item h="1" x="29"/>
        <item h="1" x="54"/>
        <item h="1" x="53"/>
        <item h="1" x="12"/>
        <item h="1" x="17"/>
        <item h="1" x="15"/>
        <item h="1" x="3"/>
        <item h="1" x="1"/>
        <item h="1" m="1" x="120"/>
        <item h="1" x="55"/>
        <item h="1" x="99"/>
        <item h="1" x="51"/>
        <item h="1" x="109"/>
        <item h="1" x="63"/>
        <item h="1" x="105"/>
        <item h="1" x="87"/>
        <item h="1" x="40"/>
        <item h="1" x="82"/>
        <item h="1" x="44"/>
        <item h="1" x="72"/>
        <item h="1" x="34"/>
        <item h="1" x="28"/>
        <item h="1" x="32"/>
        <item h="1" x="103"/>
        <item h="1" x="83"/>
        <item h="1" x="84"/>
        <item h="1" x="65"/>
        <item h="1" x="35"/>
        <item h="1" x="93"/>
        <item h="1" m="1" x="122"/>
        <item h="1" x="11"/>
        <item h="1" x="16"/>
        <item h="1" x="13"/>
        <item h="1" x="85"/>
        <item x="39"/>
        <item x="30"/>
        <item x="96"/>
        <item x="94"/>
        <item x="68"/>
        <item x="23"/>
        <item x="73"/>
        <item h="1" x="21"/>
        <item h="1" x="74"/>
        <item h="1" x="101"/>
        <item h="1" x="58"/>
        <item h="1" x="86"/>
        <item h="1" x="10"/>
        <item h="1" m="1" x="116"/>
        <item h="1" x="49"/>
        <item h="1" m="1" x="117"/>
        <item h="1" x="45"/>
        <item h="1" x="5"/>
        <item h="1" x="90"/>
        <item h="1" x="77"/>
        <item h="1" x="36"/>
        <item h="1" x="76"/>
        <item h="1" x="38"/>
        <item h="1" m="1" x="124"/>
        <item h="1" x="67"/>
        <item h="1" x="19"/>
        <item h="1" x="43"/>
        <item h="1" x="62"/>
        <item h="1" x="80"/>
        <item h="1" x="106"/>
        <item h="1" x="81"/>
        <item h="1" x="97"/>
        <item h="1" x="41"/>
        <item h="1" x="60"/>
        <item h="1" x="61"/>
        <item h="1" x="59"/>
        <item h="1" x="56"/>
        <item h="1" x="66"/>
        <item h="1" x="64"/>
        <item h="1" x="2"/>
        <item h="1" x="4"/>
        <item h="1" x="7"/>
        <item h="1" x="52"/>
        <item h="1" x="69"/>
        <item h="1" x="92"/>
        <item h="1" x="6"/>
        <item h="1" x="102"/>
        <item h="1" x="71"/>
        <item h="1" x="57"/>
        <item h="1" x="113"/>
        <item h="1" x="9"/>
        <item h="1" x="75"/>
        <item h="1" x="70"/>
        <item h="1" m="1" x="123"/>
        <item h="1" m="1" x="118"/>
        <item h="1" x="27"/>
        <item h="1" x="18"/>
        <item h="1" m="1" x="115"/>
        <item h="1" x="22"/>
        <item h="1" x="24"/>
        <item h="1" x="25"/>
        <item h="1" x="14"/>
        <item h="1" x="26"/>
        <item h="1" x="8"/>
        <item h="1" x="37"/>
        <item h="1" x="42"/>
        <item h="1" x="46"/>
        <item h="1" x="47"/>
        <item x="48"/>
        <item h="1" x="50"/>
        <item h="1" x="95"/>
        <item h="1" x="78"/>
        <item h="1" x="79"/>
        <item x="91"/>
        <item h="1" x="98"/>
        <item h="1" m="1" x="119"/>
        <item h="1" x="100"/>
        <item x="104"/>
        <item h="1" x="108"/>
        <item h="1" x="110"/>
        <item h="1" x="112"/>
        <item h="1" m="1" x="114"/>
        <item h="1" m="1" x="121"/>
        <item h="1" x="31"/>
        <item h="1" x="33"/>
        <item h="1" x="88"/>
        <item h="1" x="89"/>
        <item h="1" x="107"/>
        <item h="1" x="11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7">
    <i>
      <x v="109"/>
    </i>
    <i>
      <x v="273"/>
    </i>
    <i>
      <x v="325"/>
    </i>
    <i>
      <x v="364"/>
    </i>
    <i>
      <x v="373"/>
    </i>
    <i>
      <x v="404"/>
    </i>
    <i>
      <x v="484"/>
    </i>
    <i>
      <x v="508"/>
    </i>
    <i>
      <x v="510"/>
    </i>
    <i>
      <x v="691"/>
    </i>
    <i>
      <x v="705"/>
    </i>
    <i>
      <x v="719"/>
    </i>
    <i>
      <x v="777"/>
    </i>
    <i>
      <x v="872"/>
    </i>
    <i>
      <x v="891"/>
    </i>
    <i>
      <x v="942"/>
    </i>
    <i>
      <x v="975"/>
    </i>
    <i>
      <x v="1019"/>
    </i>
    <i>
      <x v="1020"/>
    </i>
    <i>
      <x v="1138"/>
    </i>
    <i>
      <x v="1170"/>
    </i>
    <i>
      <x v="1191"/>
    </i>
    <i>
      <x v="1202"/>
    </i>
    <i>
      <x v="1261"/>
    </i>
    <i>
      <x v="1288"/>
    </i>
    <i>
      <x v="140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GASTO COMBUSTÍVEL FEVEREIRO " fld="10" baseField="7" baseItem="715" numFmtId="44"/>
    <dataField name="Soma de GASTO COMBUSTÍVE MARÇO" fld="11" baseField="7" baseItem="598" numFmtId="44"/>
    <dataField name="Soma de GASTO COMBUSTÍVE ABRIL" fld="12" baseField="7" baseItem="556" numFmtId="44"/>
  </dataFields>
  <formats count="23">
    <format dxfId="294">
      <pivotArea collapsedLevelsAreSubtotals="1" fieldPosition="0">
        <references count="1">
          <reference field="7" count="12">
            <x v="56"/>
            <x v="109"/>
            <x v="691"/>
            <x v="705"/>
            <x v="719"/>
            <x v="872"/>
            <x v="942"/>
            <x v="948"/>
            <x v="975"/>
            <x v="1138"/>
            <x v="1191"/>
            <x v="1288"/>
          </reference>
        </references>
      </pivotArea>
    </format>
    <format dxfId="293">
      <pivotArea grandRow="1" outline="0" collapsedLevelsAreSubtotals="1" fieldPosition="0"/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field="7" type="button" dataOnly="0" labelOnly="1" outline="0" axis="axisRow" fieldPosition="0"/>
    </format>
    <format dxfId="289">
      <pivotArea dataOnly="0" labelOnly="1" fieldPosition="0">
        <references count="1">
          <reference field="7" count="12">
            <x v="56"/>
            <x v="109"/>
            <x v="691"/>
            <x v="705"/>
            <x v="719"/>
            <x v="872"/>
            <x v="942"/>
            <x v="948"/>
            <x v="975"/>
            <x v="1138"/>
            <x v="1191"/>
            <x v="1288"/>
          </reference>
        </references>
      </pivotArea>
    </format>
    <format dxfId="288">
      <pivotArea dataOnly="0" labelOnly="1" grandRow="1" outline="0" fieldPosition="0"/>
    </format>
    <format dxfId="287">
      <pivotArea dataOnly="0" labelOnly="1" outline="0" axis="axisValues" fieldPosition="0"/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7" type="button" dataOnly="0" labelOnly="1" outline="0" axis="axisRow" fieldPosition="0"/>
    </format>
    <format dxfId="283">
      <pivotArea dataOnly="0" labelOnly="1" fieldPosition="0">
        <references count="1">
          <reference field="7" count="12">
            <x v="56"/>
            <x v="109"/>
            <x v="691"/>
            <x v="705"/>
            <x v="719"/>
            <x v="872"/>
            <x v="942"/>
            <x v="948"/>
            <x v="975"/>
            <x v="1138"/>
            <x v="1191"/>
            <x v="1288"/>
          </reference>
        </references>
      </pivotArea>
    </format>
    <format dxfId="282">
      <pivotArea dataOnly="0" labelOnly="1" grandRow="1" outline="0" fieldPosition="0"/>
    </format>
    <format dxfId="281">
      <pivotArea dataOnly="0" labelOnly="1" outline="0" axis="axisValues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field="7" type="button" dataOnly="0" labelOnly="1" outline="0" axis="axisRow" fieldPosition="0"/>
    </format>
    <format dxfId="277">
      <pivotArea dataOnly="0" labelOnly="1" fieldPosition="0">
        <references count="1">
          <reference field="7" count="12">
            <x v="56"/>
            <x v="109"/>
            <x v="691"/>
            <x v="705"/>
            <x v="719"/>
            <x v="872"/>
            <x v="942"/>
            <x v="948"/>
            <x v="975"/>
            <x v="1138"/>
            <x v="1191"/>
            <x v="1288"/>
          </reference>
        </references>
      </pivotArea>
    </format>
    <format dxfId="276">
      <pivotArea dataOnly="0" labelOnly="1" grandRow="1" outline="0" fieldPosition="0"/>
    </format>
    <format dxfId="275">
      <pivotArea dataOnly="0" labelOnly="1" outline="0" axis="axisValues" fieldPosition="0"/>
    </format>
    <format dxfId="274">
      <pivotArea outline="0" fieldPosition="0">
        <references count="1">
          <reference field="4294967294" count="1">
            <x v="0"/>
          </reference>
        </references>
      </pivotArea>
    </format>
    <format dxfId="273">
      <pivotArea outline="0" fieldPosition="0">
        <references count="1">
          <reference field="4294967294" count="1">
            <x v="1"/>
          </reference>
        </references>
      </pivotArea>
    </format>
    <format dxfId="272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34563-7F80-48B2-BC81-514DDA64469D}" name="Tabela dinâmica3" cacheId="5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rowHeaderCaption="NOME">
  <location ref="A3:D42" firstHeaderRow="0" firstDataRow="1" firstDataCol="1" rowPageCount="1" colPageCount="1"/>
  <pivotFields count="26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542">
        <item x="0"/>
        <item x="249"/>
        <item x="164"/>
        <item x="380"/>
        <item x="270"/>
        <item x="867"/>
        <item x="212"/>
        <item x="516"/>
        <item m="1" x="1463"/>
        <item x="831"/>
        <item x="271"/>
        <item x="967"/>
        <item x="946"/>
        <item x="1330"/>
        <item x="1357"/>
        <item x="1028"/>
        <item x="921"/>
        <item m="1" x="1499"/>
        <item x="1193"/>
        <item x="221"/>
        <item x="1276"/>
        <item x="1228"/>
        <item x="819"/>
        <item x="213"/>
        <item x="848"/>
        <item x="203"/>
        <item x="1102"/>
        <item x="11"/>
        <item x="847"/>
        <item x="517"/>
        <item x="373"/>
        <item x="510"/>
        <item x="1130"/>
        <item x="449"/>
        <item x="495"/>
        <item x="1339"/>
        <item m="1" x="1477"/>
        <item x="862"/>
        <item x="958"/>
        <item x="354"/>
        <item x="962"/>
        <item x="283"/>
        <item x="956"/>
        <item x="255"/>
        <item x="118"/>
        <item x="344"/>
        <item x="191"/>
        <item x="773"/>
        <item x="205"/>
        <item m="1" x="1413"/>
        <item x="830"/>
        <item x="1280"/>
        <item x="218"/>
        <item x="776"/>
        <item x="955"/>
        <item x="327"/>
        <item m="1" x="1436"/>
        <item x="441"/>
        <item x="726"/>
        <item m="1" x="1536"/>
        <item x="1345"/>
        <item x="1371"/>
        <item x="386"/>
        <item x="68"/>
        <item x="1272"/>
        <item x="104"/>
        <item x="735"/>
        <item x="1022"/>
        <item x="550"/>
        <item x="1139"/>
        <item m="1" x="1474"/>
        <item x="727"/>
        <item x="1115"/>
        <item x="321"/>
        <item x="829"/>
        <item x="1311"/>
        <item x="843"/>
        <item x="782"/>
        <item x="627"/>
        <item x="1383"/>
        <item x="196"/>
        <item x="520"/>
        <item x="414"/>
        <item x="844"/>
        <item x="1319"/>
        <item x="1318"/>
        <item x="1326"/>
        <item m="1" x="1525"/>
        <item x="953"/>
        <item m="1" x="1510"/>
        <item x="643"/>
        <item x="1053"/>
        <item x="628"/>
        <item x="48"/>
        <item m="1" x="1462"/>
        <item x="670"/>
        <item x="864"/>
        <item m="1" x="1495"/>
        <item x="43"/>
        <item m="1" x="1514"/>
        <item m="1" x="1537"/>
        <item x="121"/>
        <item m="1" x="1498"/>
        <item x="925"/>
        <item x="951"/>
        <item x="490"/>
        <item x="734"/>
        <item x="514"/>
        <item x="467"/>
        <item x="757"/>
        <item x="949"/>
        <item x="1302"/>
        <item x="741"/>
        <item x="448"/>
        <item x="769"/>
        <item x="948"/>
        <item m="1" x="1407"/>
        <item x="740"/>
        <item x="233"/>
        <item m="1" x="1404"/>
        <item x="1088"/>
        <item x="384"/>
        <item x="816"/>
        <item x="1051"/>
        <item m="1" x="1497"/>
        <item x="815"/>
        <item x="752"/>
        <item x="524"/>
        <item x="219"/>
        <item m="1" x="1473"/>
        <item x="889"/>
        <item x="1312"/>
        <item x="1391"/>
        <item x="558"/>
        <item x="990"/>
        <item x="303"/>
        <item x="111"/>
        <item x="267"/>
        <item x="978"/>
        <item x="971"/>
        <item x="126"/>
        <item x="1263"/>
        <item x="412"/>
        <item x="402"/>
        <item x="54"/>
        <item x="947"/>
        <item x="952"/>
        <item x="535"/>
        <item x="47"/>
        <item x="244"/>
        <item x="1230"/>
        <item m="1" x="1435"/>
        <item x="982"/>
        <item x="858"/>
        <item x="655"/>
        <item x="382"/>
        <item x="565"/>
        <item x="416"/>
        <item m="1" x="1503"/>
        <item x="197"/>
        <item x="316"/>
        <item m="1" x="1428"/>
        <item m="1" x="1484"/>
        <item x="1304"/>
        <item x="333"/>
        <item x="137"/>
        <item x="728"/>
        <item x="132"/>
        <item x="1277"/>
        <item x="25"/>
        <item x="748"/>
        <item x="488"/>
        <item x="97"/>
        <item x="1290"/>
        <item x="986"/>
        <item x="1334"/>
        <item x="57"/>
        <item x="397"/>
        <item x="1081"/>
        <item x="1273"/>
        <item x="994"/>
        <item m="1" x="1460"/>
        <item x="1133"/>
        <item m="1" x="1501"/>
        <item x="509"/>
        <item x="945"/>
        <item x="679"/>
        <item x="582"/>
        <item x="993"/>
        <item m="1" x="1491"/>
        <item x="1395"/>
        <item x="1079"/>
        <item x="725"/>
        <item x="1221"/>
        <item m="1" x="1506"/>
        <item x="1080"/>
        <item x="15"/>
        <item x="241"/>
        <item x="206"/>
        <item m="1" x="1539"/>
        <item x="765"/>
        <item x="526"/>
        <item x="1066"/>
        <item x="954"/>
        <item x="410"/>
        <item x="1260"/>
        <item x="1315"/>
        <item x="722"/>
        <item x="590"/>
        <item x="828"/>
        <item x="153"/>
        <item x="1039"/>
        <item x="698"/>
        <item x="1204"/>
        <item x="229"/>
        <item x="680"/>
        <item x="183"/>
        <item x="542"/>
        <item x="76"/>
        <item x="607"/>
        <item x="506"/>
        <item x="553"/>
        <item x="646"/>
        <item x="379"/>
        <item x="210"/>
        <item x="258"/>
        <item x="855"/>
        <item x="451"/>
        <item x="519"/>
        <item x="1158"/>
        <item x="1331"/>
        <item x="277"/>
        <item x="1072"/>
        <item x="1036"/>
        <item x="863"/>
        <item m="1" x="1452"/>
        <item x="176"/>
        <item x="631"/>
        <item x="507"/>
        <item x="983"/>
        <item x="295"/>
        <item x="694"/>
        <item m="1" x="1459"/>
        <item m="1" x="1457"/>
        <item x="343"/>
        <item x="1050"/>
        <item x="866"/>
        <item x="18"/>
        <item x="789"/>
        <item x="778"/>
        <item x="1035"/>
        <item x="4"/>
        <item x="1016"/>
        <item x="1361"/>
        <item x="388"/>
        <item x="705"/>
        <item x="1217"/>
        <item m="1" x="1513"/>
        <item x="709"/>
        <item x="499"/>
        <item x="85"/>
        <item x="717"/>
        <item x="1305"/>
        <item x="559"/>
        <item x="715"/>
        <item m="1" x="1490"/>
        <item x="598"/>
        <item m="1" x="1398"/>
        <item x="668"/>
        <item x="399"/>
        <item x="1092"/>
        <item x="1275"/>
        <item x="576"/>
        <item x="63"/>
        <item x="671"/>
        <item x="1179"/>
        <item x="92"/>
        <item x="699"/>
        <item x="335"/>
        <item x="710"/>
        <item x="1108"/>
        <item x="1166"/>
        <item x="440"/>
        <item x="1030"/>
        <item x="407"/>
        <item x="6"/>
        <item x="1037"/>
        <item x="814"/>
        <item x="381"/>
        <item x="1061"/>
        <item x="766"/>
        <item x="265"/>
        <item x="1360"/>
        <item x="1368"/>
        <item x="852"/>
        <item x="204"/>
        <item x="138"/>
        <item x="36"/>
        <item m="1" x="1406"/>
        <item x="714"/>
        <item x="712"/>
        <item x="907"/>
        <item x="645"/>
        <item x="1211"/>
        <item x="1239"/>
        <item x="523"/>
        <item m="1" x="1524"/>
        <item x="172"/>
        <item x="1244"/>
        <item x="348"/>
        <item x="17"/>
        <item x="1114"/>
        <item x="666"/>
        <item x="652"/>
        <item x="1213"/>
        <item x="123"/>
        <item x="1182"/>
        <item x="886"/>
        <item x="604"/>
        <item m="1" x="1480"/>
        <item x="1270"/>
        <item x="957"/>
        <item x="142"/>
        <item x="431"/>
        <item x="1384"/>
        <item x="401"/>
        <item x="122"/>
        <item x="438"/>
        <item x="1120"/>
        <item x="813"/>
        <item x="305"/>
        <item x="93"/>
        <item x="1212"/>
        <item x="873"/>
        <item x="833"/>
        <item x="1358"/>
        <item m="1" x="1416"/>
        <item x="1171"/>
        <item m="1" x="1483"/>
        <item x="393"/>
        <item x="1387"/>
        <item x="1200"/>
        <item x="364"/>
        <item x="1265"/>
        <item x="943"/>
        <item m="1" x="1425"/>
        <item x="1165"/>
        <item x="1210"/>
        <item x="1205"/>
        <item x="826"/>
        <item x="475"/>
        <item x="1207"/>
        <item x="1310"/>
        <item x="1032"/>
        <item x="1149"/>
        <item x="290"/>
        <item x="636"/>
        <item x="1216"/>
        <item x="976"/>
        <item x="171"/>
        <item x="408"/>
        <item x="178"/>
        <item x="20"/>
        <item m="1" x="1456"/>
        <item x="749"/>
        <item x="768"/>
        <item x="1288"/>
        <item m="1" x="1535"/>
        <item x="86"/>
        <item x="8"/>
        <item x="751"/>
        <item x="466"/>
        <item x="1034"/>
        <item x="447"/>
        <item x="71"/>
        <item m="1" x="1421"/>
        <item x="1373"/>
        <item x="1282"/>
        <item x="1257"/>
        <item x="430"/>
        <item x="754"/>
        <item m="1" x="1500"/>
        <item x="527"/>
        <item x="1018"/>
        <item x="474"/>
        <item x="1047"/>
        <item x="145"/>
        <item x="557"/>
        <item x="158"/>
        <item x="420"/>
        <item x="633"/>
        <item x="1014"/>
        <item x="304"/>
        <item x="626"/>
        <item x="390"/>
        <item x="885"/>
        <item x="113"/>
        <item x="905"/>
        <item x="1278"/>
        <item m="1" x="1482"/>
        <item x="742"/>
        <item x="406"/>
        <item x="360"/>
        <item m="1" x="1399"/>
        <item x="703"/>
        <item x="842"/>
        <item x="89"/>
        <item x="79"/>
        <item x="799"/>
        <item m="1" x="1439"/>
        <item x="915"/>
        <item x="230"/>
        <item x="1141"/>
        <item x="939"/>
        <item x="798"/>
        <item x="152"/>
        <item x="1"/>
        <item m="1" x="1523"/>
        <item x="1309"/>
        <item x="163"/>
        <item x="622"/>
        <item x="832"/>
        <item x="606"/>
        <item x="260"/>
        <item m="1" x="1409"/>
        <item x="753"/>
        <item x="556"/>
        <item m="1" x="1502"/>
        <item x="58"/>
        <item m="1" x="1470"/>
        <item x="1086"/>
        <item x="246"/>
        <item x="1042"/>
        <item m="1" x="1403"/>
        <item x="1381"/>
        <item x="1181"/>
        <item x="969"/>
        <item m="1" x="1541"/>
        <item x="1261"/>
        <item x="895"/>
        <item x="1234"/>
        <item x="195"/>
        <item x="892"/>
        <item x="1337"/>
        <item x="64"/>
        <item x="995"/>
        <item x="1298"/>
        <item m="1" x="1472"/>
        <item x="157"/>
        <item m="1" x="1481"/>
        <item x="478"/>
        <item x="146"/>
        <item x="1177"/>
        <item x="1164"/>
        <item x="767"/>
        <item x="1121"/>
        <item x="1203"/>
        <item x="69"/>
        <item x="428"/>
        <item x="294"/>
        <item m="1" x="1397"/>
        <item x="1148"/>
        <item m="1" x="1451"/>
        <item x="72"/>
        <item x="937"/>
        <item x="963"/>
        <item x="790"/>
        <item x="1003"/>
        <item x="1338"/>
        <item x="483"/>
        <item x="293"/>
        <item x="1306"/>
        <item x="135"/>
        <item x="31"/>
        <item x="804"/>
        <item x="936"/>
        <item x="620"/>
        <item x="786"/>
        <item m="1" x="1433"/>
        <item x="763"/>
        <item x="758"/>
        <item x="1359"/>
        <item x="1252"/>
        <item x="729"/>
        <item x="616"/>
        <item x="845"/>
        <item x="932"/>
        <item x="1006"/>
        <item x="34"/>
        <item x="812"/>
        <item x="617"/>
        <item x="611"/>
        <item x="1103"/>
        <item x="960"/>
        <item x="1369"/>
        <item m="1" x="1538"/>
        <item x="37"/>
        <item x="755"/>
        <item x="1296"/>
        <item x="1156"/>
        <item x="480"/>
        <item x="13"/>
        <item m="1" x="1485"/>
        <item x="1188"/>
        <item x="190"/>
        <item x="1062"/>
        <item x="531"/>
        <item x="738"/>
        <item x="1199"/>
        <item x="1197"/>
        <item x="269"/>
        <item x="771"/>
        <item x="827"/>
        <item x="743"/>
        <item x="1327"/>
        <item x="214"/>
        <item x="532"/>
        <item x="716"/>
        <item x="151"/>
        <item x="372"/>
        <item x="120"/>
        <item x="522"/>
        <item x="369"/>
        <item x="1198"/>
        <item x="487"/>
        <item x="871"/>
        <item x="1131"/>
        <item x="584"/>
        <item x="26"/>
        <item x="262"/>
        <item m="1" x="1504"/>
        <item x="1325"/>
        <item m="1" x="1405"/>
        <item x="175"/>
        <item x="687"/>
        <item x="217"/>
        <item x="9"/>
        <item x="1169"/>
        <item x="179"/>
        <item x="1090"/>
        <item x="930"/>
        <item x="1097"/>
        <item x="264"/>
        <item x="1215"/>
        <item x="1082"/>
        <item x="78"/>
        <item x="634"/>
        <item x="116"/>
        <item x="793"/>
        <item x="443"/>
        <item x="1078"/>
        <item x="1000"/>
        <item x="1220"/>
        <item x="434"/>
        <item x="1281"/>
        <item x="1043"/>
        <item x="193"/>
        <item x="859"/>
        <item x="770"/>
        <item x="1118"/>
        <item x="1052"/>
        <item x="603"/>
        <item x="788"/>
        <item x="1376"/>
        <item x="808"/>
        <item x="144"/>
        <item x="583"/>
        <item x="1136"/>
        <item x="511"/>
        <item x="1214"/>
        <item x="561"/>
        <item x="1076"/>
        <item x="731"/>
        <item x="1321"/>
        <item m="1" x="1461"/>
        <item x="491"/>
        <item x="965"/>
        <item x="987"/>
        <item x="102"/>
        <item x="547"/>
        <item x="1154"/>
        <item x="784"/>
        <item x="820"/>
        <item x="1025"/>
        <item x="686"/>
        <item x="1113"/>
        <item x="417"/>
        <item x="1233"/>
        <item x="505"/>
        <item x="160"/>
        <item x="24"/>
        <item x="128"/>
        <item x="432"/>
        <item x="941"/>
        <item x="248"/>
        <item m="1" x="1475"/>
        <item x="201"/>
        <item x="10"/>
        <item x="1087"/>
        <item x="856"/>
        <item x="141"/>
        <item x="130"/>
        <item x="1180"/>
        <item x="462"/>
        <item m="1" x="1479"/>
        <item m="1" x="1429"/>
        <item m="1" x="1427"/>
        <item x="400"/>
        <item x="1324"/>
        <item m="1" x="1464"/>
        <item x="498"/>
        <item m="1" x="1458"/>
        <item x="785"/>
        <item m="1" x="1415"/>
        <item x="150"/>
        <item x="931"/>
        <item x="1194"/>
        <item x="854"/>
        <item x="1385"/>
        <item x="555"/>
        <item x="1190"/>
        <item x="614"/>
        <item x="894"/>
        <item x="1172"/>
        <item x="472"/>
        <item m="1" x="1526"/>
        <item x="1147"/>
        <item x="38"/>
        <item x="1132"/>
        <item x="588"/>
        <item x="1308"/>
        <item x="32"/>
        <item x="667"/>
        <item x="1104"/>
        <item x="1346"/>
        <item x="374"/>
        <item x="1057"/>
        <item x="1048"/>
        <item x="452"/>
        <item x="256"/>
        <item x="548"/>
        <item x="117"/>
        <item x="572"/>
        <item x="263"/>
        <item x="99"/>
        <item x="1341"/>
        <item x="66"/>
        <item x="481"/>
        <item x="289"/>
        <item x="1010"/>
        <item x="274"/>
        <item x="1186"/>
        <item x="1301"/>
        <item x="276"/>
        <item x="525"/>
        <item x="476"/>
        <item x="851"/>
        <item x="1098"/>
        <item x="470"/>
        <item x="1295"/>
        <item x="797"/>
        <item x="658"/>
        <item x="890"/>
        <item m="1" x="1487"/>
        <item x="1286"/>
        <item x="564"/>
        <item m="1" x="1505"/>
        <item x="395"/>
        <item x="1351"/>
        <item x="676"/>
        <item x="1187"/>
        <item x="596"/>
        <item x="551"/>
        <item x="515"/>
        <item x="929"/>
        <item x="341"/>
        <item x="663"/>
        <item x="464"/>
        <item m="1" x="1534"/>
        <item x="75"/>
        <item x="275"/>
        <item x="182"/>
        <item x="114"/>
        <item x="301"/>
        <item x="1386"/>
        <item x="1070"/>
        <item x="1055"/>
        <item x="134"/>
        <item x="1352"/>
        <item x="724"/>
        <item x="530"/>
        <item x="682"/>
        <item x="198"/>
        <item x="563"/>
        <item x="477"/>
        <item x="1284"/>
        <item x="1229"/>
        <item x="147"/>
        <item x="288"/>
        <item x="998"/>
        <item m="1" x="1402"/>
        <item x="702"/>
        <item x="115"/>
        <item x="174"/>
        <item x="972"/>
        <item x="398"/>
        <item x="503"/>
        <item x="601"/>
        <item x="533"/>
        <item x="927"/>
        <item x="549"/>
        <item x="580"/>
        <item x="883"/>
        <item x="911"/>
        <item x="45"/>
        <item x="1145"/>
        <item x="513"/>
        <item x="1390"/>
        <item x="170"/>
        <item x="613"/>
        <item x="1007"/>
        <item x="1184"/>
        <item x="817"/>
        <item m="1" x="1511"/>
        <item x="119"/>
        <item x="297"/>
        <item x="1015"/>
        <item x="96"/>
        <item x="1017"/>
        <item x="292"/>
        <item x="1266"/>
        <item x="1074"/>
        <item x="992"/>
        <item x="594"/>
        <item x="651"/>
        <item x="254"/>
        <item x="841"/>
        <item x="7"/>
        <item x="1024"/>
        <item x="450"/>
        <item x="1208"/>
        <item x="224"/>
        <item x="1075"/>
        <item x="387"/>
        <item x="308"/>
        <item x="1206"/>
        <item x="578"/>
        <item x="1336"/>
        <item m="1" x="1521"/>
        <item x="1231"/>
        <item x="586"/>
        <item x="822"/>
        <item x="98"/>
        <item x="654"/>
        <item x="796"/>
        <item x="3"/>
        <item x="1316"/>
        <item m="1" x="1517"/>
        <item x="599"/>
        <item x="1067"/>
        <item x="587"/>
        <item x="16"/>
        <item x="893"/>
        <item x="664"/>
        <item x="619"/>
        <item x="1300"/>
        <item x="691"/>
        <item x="649"/>
        <item m="1" x="1434"/>
        <item x="884"/>
        <item x="496"/>
        <item m="1" x="1440"/>
        <item x="357"/>
        <item m="1" x="1442"/>
        <item x="693"/>
        <item x="877"/>
        <item x="777"/>
        <item x="1256"/>
        <item m="1" x="1449"/>
        <item m="1" x="1469"/>
        <item x="1161"/>
        <item x="1168"/>
        <item x="900"/>
        <item x="880"/>
        <item x="795"/>
        <item x="853"/>
        <item x="497"/>
        <item x="318"/>
        <item x="1185"/>
        <item x="161"/>
        <item x="988"/>
        <item x="1178"/>
        <item x="124"/>
        <item x="924"/>
        <item x="1332"/>
        <item x="353"/>
        <item x="359"/>
        <item x="14"/>
        <item x="1202"/>
        <item x="721"/>
        <item x="1195"/>
        <item x="1366"/>
        <item x="840"/>
        <item x="418"/>
        <item m="1" x="1522"/>
        <item x="436"/>
        <item x="419"/>
        <item x="83"/>
        <item x="534"/>
        <item x="493"/>
        <item x="12"/>
        <item x="202"/>
        <item x="870"/>
        <item m="1" x="1455"/>
        <item x="1176"/>
        <item x="240"/>
        <item x="299"/>
        <item x="1335"/>
        <item m="1" x="1519"/>
        <item x="1095"/>
        <item x="632"/>
        <item x="345"/>
        <item x="1254"/>
        <item x="811"/>
        <item x="719"/>
        <item x="169"/>
        <item m="1" x="1507"/>
        <item x="1162"/>
        <item x="302"/>
        <item x="1027"/>
        <item x="139"/>
        <item x="779"/>
        <item x="1393"/>
        <item x="1096"/>
        <item x="674"/>
        <item x="22"/>
        <item x="2"/>
        <item x="1294"/>
        <item x="486"/>
        <item x="77"/>
        <item x="286"/>
        <item x="585"/>
        <item x="1100"/>
        <item m="1" x="1401"/>
        <item x="989"/>
        <item m="1" x="1408"/>
        <item x="591"/>
        <item x="661"/>
        <item x="1378"/>
        <item x="1157"/>
        <item x="552"/>
        <item x="322"/>
        <item x="997"/>
        <item x="28"/>
        <item x="245"/>
        <item x="562"/>
        <item x="756"/>
        <item x="839"/>
        <item x="185"/>
        <item x="821"/>
        <item x="1388"/>
        <item x="1125"/>
        <item x="1392"/>
        <item x="186"/>
        <item m="1" x="1494"/>
        <item x="346"/>
        <item x="685"/>
        <item x="656"/>
        <item x="1317"/>
        <item x="1307"/>
        <item x="1382"/>
        <item x="898"/>
        <item x="750"/>
        <item x="351"/>
        <item x="879"/>
        <item x="389"/>
        <item x="463"/>
        <item x="1059"/>
        <item x="1363"/>
        <item x="280"/>
        <item x="325"/>
        <item m="1" x="1445"/>
        <item x="1287"/>
        <item x="537"/>
        <item x="188"/>
        <item x="630"/>
        <item m="1" x="1471"/>
        <item x="701"/>
        <item x="312"/>
        <item x="984"/>
        <item x="454"/>
        <item x="922"/>
        <item x="1249"/>
        <item x="920"/>
        <item x="644"/>
        <item x="713"/>
        <item m="1" x="1444"/>
        <item x="876"/>
        <item m="1" x="1453"/>
        <item x="159"/>
        <item x="608"/>
        <item x="730"/>
        <item x="231"/>
        <item x="148"/>
        <item x="339"/>
        <item x="1105"/>
        <item x="1342"/>
        <item x="1040"/>
        <item x="65"/>
        <item x="442"/>
        <item x="837"/>
        <item x="1226"/>
        <item x="422"/>
        <item x="1192"/>
        <item x="1269"/>
        <item x="446"/>
        <item x="918"/>
        <item x="780"/>
        <item x="546"/>
        <item x="1218"/>
        <item x="589"/>
        <item x="261"/>
        <item x="1038"/>
        <item x="298"/>
        <item x="1106"/>
        <item x="485"/>
        <item x="639"/>
        <item m="1" x="1467"/>
        <item m="1" x="1411"/>
        <item x="1297"/>
        <item x="74"/>
        <item x="136"/>
        <item m="1" x="1527"/>
        <item x="521"/>
        <item x="659"/>
        <item m="1" x="1512"/>
        <item x="1320"/>
        <item x="216"/>
        <item x="672"/>
        <item x="1144"/>
        <item x="996"/>
        <item x="140"/>
        <item x="745"/>
        <item x="1343"/>
        <item x="1026"/>
        <item x="187"/>
        <item x="917"/>
        <item x="579"/>
        <item m="1" x="1446"/>
        <item x="1219"/>
        <item x="1274"/>
        <item x="810"/>
        <item x="809"/>
        <item x="1084"/>
        <item x="1021"/>
        <item x="1064"/>
        <item x="1085"/>
        <item x="21"/>
        <item x="1222"/>
        <item x="783"/>
        <item m="1" x="1430"/>
        <item x="1245"/>
        <item x="358"/>
        <item x="500"/>
        <item x="125"/>
        <item x="46"/>
        <item x="226"/>
        <item x="567"/>
        <item x="1246"/>
        <item x="284"/>
        <item m="1" x="1486"/>
        <item x="1163"/>
        <item x="959"/>
        <item x="501"/>
        <item x="975"/>
        <item x="445"/>
        <item x="367"/>
        <item x="352"/>
        <item x="80"/>
        <item x="536"/>
        <item x="869"/>
        <item x="162"/>
        <item m="1" x="1496"/>
        <item x="1201"/>
        <item x="1267"/>
        <item m="1" x="1414"/>
        <item x="225"/>
        <item x="938"/>
        <item m="1" x="1424"/>
        <item x="220"/>
        <item x="970"/>
        <item m="1" x="1529"/>
        <item x="502"/>
        <item x="692"/>
        <item x="704"/>
        <item x="805"/>
        <item x="678"/>
        <item x="762"/>
        <item x="52"/>
        <item x="823"/>
        <item x="56"/>
        <item m="1" x="1532"/>
        <item x="23"/>
        <item x="29"/>
        <item x="61"/>
        <item x="504"/>
        <item x="250"/>
        <item x="818"/>
        <item x="593"/>
        <item m="1" x="1520"/>
        <item x="227"/>
        <item x="991"/>
        <item x="807"/>
        <item x="747"/>
        <item m="1" x="1540"/>
        <item x="444"/>
        <item x="913"/>
        <item x="1367"/>
        <item x="761"/>
        <item x="209"/>
        <item x="774"/>
        <item x="935"/>
        <item x="1056"/>
        <item x="605"/>
        <item x="865"/>
        <item x="1146"/>
        <item x="669"/>
        <item x="184"/>
        <item x="1227"/>
        <item m="1" x="1516"/>
        <item x="836"/>
        <item x="838"/>
        <item x="378"/>
        <item x="1107"/>
        <item x="1071"/>
        <item x="391"/>
        <item x="1089"/>
        <item x="365"/>
        <item x="1137"/>
        <item x="640"/>
        <item x="574"/>
        <item x="100"/>
        <item x="319"/>
        <item x="211"/>
        <item x="545"/>
        <item x="1138"/>
        <item x="309"/>
        <item x="872"/>
        <item m="1" x="1518"/>
        <item x="577"/>
        <item x="177"/>
        <item x="44"/>
        <item x="456"/>
        <item x="681"/>
        <item x="1242"/>
        <item x="1209"/>
        <item x="916"/>
        <item x="1293"/>
        <item m="1" x="1509"/>
        <item x="794"/>
        <item m="1" x="1530"/>
        <item x="1374"/>
        <item x="850"/>
        <item x="234"/>
        <item x="1356"/>
        <item x="1225"/>
        <item x="461"/>
        <item x="888"/>
        <item x="1232"/>
        <item x="1355"/>
        <item x="300"/>
        <item x="759"/>
        <item x="329"/>
        <item x="40"/>
        <item x="637"/>
        <item x="775"/>
        <item x="366"/>
        <item x="977"/>
        <item x="1268"/>
        <item x="1248"/>
        <item x="51"/>
        <item x="508"/>
        <item x="350"/>
        <item x="370"/>
        <item x="1044"/>
        <item x="167"/>
        <item x="199"/>
        <item x="806"/>
        <item x="1223"/>
        <item x="1241"/>
        <item x="1094"/>
        <item x="1313"/>
        <item x="683"/>
        <item x="1112"/>
        <item x="279"/>
        <item x="1377"/>
        <item x="278"/>
        <item x="1380"/>
        <item x="1173"/>
        <item x="834"/>
        <item x="910"/>
        <item x="91"/>
        <item x="1155"/>
        <item x="1283"/>
        <item x="88"/>
        <item x="101"/>
        <item x="1189"/>
        <item x="919"/>
        <item x="575"/>
        <item x="1372"/>
        <item x="165"/>
        <item x="700"/>
        <item m="1" x="1419"/>
        <item x="317"/>
        <item x="1020"/>
        <item x="1237"/>
        <item x="208"/>
        <item x="573"/>
        <item x="1001"/>
        <item x="30"/>
        <item x="1379"/>
        <item x="479"/>
        <item m="1" x="1468"/>
        <item x="906"/>
        <item x="337"/>
        <item x="1247"/>
        <item x="881"/>
        <item x="912"/>
        <item x="1002"/>
        <item x="1128"/>
        <item x="1292"/>
        <item x="595"/>
        <item x="238"/>
        <item x="1124"/>
        <item x="39"/>
        <item x="1045"/>
        <item m="1" x="1443"/>
        <item x="424"/>
        <item x="612"/>
        <item x="109"/>
        <item x="1029"/>
        <item x="908"/>
        <item x="675"/>
        <item x="569"/>
        <item x="273"/>
        <item m="1" x="1417"/>
        <item x="459"/>
        <item x="482"/>
        <item x="1127"/>
        <item x="690"/>
        <item x="1069"/>
        <item x="155"/>
        <item x="362"/>
        <item x="192"/>
        <item x="732"/>
        <item x="825"/>
        <item m="1" x="1431"/>
        <item x="673"/>
        <item x="112"/>
        <item x="1251"/>
        <item x="602"/>
        <item x="638"/>
        <item m="1" x="1420"/>
        <item x="1291"/>
        <item x="903"/>
        <item x="684"/>
        <item x="665"/>
        <item x="1353"/>
        <item x="964"/>
        <item m="1" x="1432"/>
        <item x="181"/>
        <item x="1255"/>
        <item x="235"/>
        <item x="1340"/>
        <item x="1167"/>
        <item x="1116"/>
        <item x="857"/>
        <item x="874"/>
        <item x="1196"/>
        <item x="439"/>
        <item x="1111"/>
        <item x="243"/>
        <item x="1159"/>
        <item x="1129"/>
        <item x="581"/>
        <item x="484"/>
        <item x="660"/>
        <item x="909"/>
        <item x="200"/>
        <item x="324"/>
        <item x="835"/>
        <item x="1060"/>
        <item x="1077"/>
        <item x="566"/>
        <item x="861"/>
        <item x="1299"/>
        <item x="764"/>
        <item x="423"/>
        <item x="746"/>
        <item x="127"/>
        <item x="1049"/>
        <item x="133"/>
        <item x="403"/>
        <item x="720"/>
        <item x="1046"/>
        <item x="518"/>
        <item x="737"/>
        <item x="803"/>
        <item x="73"/>
        <item x="1004"/>
        <item x="849"/>
        <item x="236"/>
        <item x="657"/>
        <item x="189"/>
        <item x="433"/>
        <item x="19"/>
        <item x="1191"/>
        <item x="688"/>
        <item x="1264"/>
        <item x="427"/>
        <item x="792"/>
        <item x="355"/>
        <item m="1" x="1488"/>
        <item x="421"/>
        <item x="904"/>
        <item x="1289"/>
        <item x="415"/>
        <item x="1303"/>
        <item x="259"/>
        <item x="251"/>
        <item x="1170"/>
        <item m="1" x="1422"/>
        <item x="222"/>
        <item x="902"/>
        <item x="528"/>
        <item x="1258"/>
        <item x="597"/>
        <item x="455"/>
        <item x="592"/>
        <item x="473"/>
        <item x="1333"/>
        <item x="392"/>
        <item x="33"/>
        <item x="156"/>
        <item x="489"/>
        <item x="1243"/>
        <item x="82"/>
        <item x="143"/>
        <item x="739"/>
        <item x="1054"/>
        <item x="610"/>
        <item x="1328"/>
        <item x="642"/>
        <item x="1349"/>
        <item x="105"/>
        <item m="1" x="1450"/>
        <item m="1" x="1465"/>
        <item x="347"/>
        <item x="718"/>
        <item x="635"/>
        <item x="538"/>
        <item x="1348"/>
        <item x="1099"/>
        <item x="901"/>
        <item x="1240"/>
        <item x="914"/>
        <item x="928"/>
        <item x="1323"/>
        <item x="1150"/>
        <item x="1389"/>
        <item x="1354"/>
        <item x="1271"/>
        <item x="1142"/>
        <item x="94"/>
        <item x="981"/>
        <item x="87"/>
        <item x="465"/>
        <item x="723"/>
        <item x="695"/>
        <item x="84"/>
        <item x="540"/>
        <item x="1101"/>
        <item x="1011"/>
        <item x="287"/>
        <item x="985"/>
        <item x="899"/>
        <item m="1" x="1531"/>
        <item x="457"/>
        <item x="760"/>
        <item x="49"/>
        <item m="1" x="1423"/>
        <item x="396"/>
        <item x="1073"/>
        <item x="1175"/>
        <item x="875"/>
        <item x="323"/>
        <item x="781"/>
        <item x="772"/>
        <item x="173"/>
        <item x="824"/>
        <item x="648"/>
        <item x="180"/>
        <item x="846"/>
        <item x="409"/>
        <item x="247"/>
        <item x="371"/>
        <item x="349"/>
        <item x="453"/>
        <item x="708"/>
        <item x="600"/>
        <item x="27"/>
        <item x="1008"/>
        <item x="228"/>
        <item x="469"/>
        <item x="650"/>
        <item x="1347"/>
        <item x="787"/>
        <item x="615"/>
        <item x="1126"/>
        <item x="429"/>
        <item x="1068"/>
        <item x="340"/>
        <item x="129"/>
        <item x="1224"/>
        <item x="237"/>
        <item x="1329"/>
        <item x="974"/>
        <item x="394"/>
        <item x="942"/>
        <item x="311"/>
        <item x="41"/>
        <item x="336"/>
        <item x="252"/>
        <item x="979"/>
        <item x="744"/>
        <item x="1285"/>
        <item x="1250"/>
        <item x="539"/>
        <item x="383"/>
        <item x="897"/>
        <item x="330"/>
        <item x="95"/>
        <item x="257"/>
        <item x="460"/>
        <item x="1350"/>
        <item x="1023"/>
        <item x="1394"/>
        <item x="266"/>
        <item x="860"/>
        <item x="980"/>
        <item x="1122"/>
        <item x="896"/>
        <item x="968"/>
        <item x="802"/>
        <item m="1" x="1515"/>
        <item x="334"/>
        <item x="1365"/>
        <item x="1322"/>
        <item x="878"/>
        <item x="1238"/>
        <item x="1160"/>
        <item x="471"/>
        <item x="426"/>
        <item x="677"/>
        <item x="232"/>
        <item x="168"/>
        <item m="1" x="1412"/>
        <item x="1091"/>
        <item x="50"/>
        <item x="609"/>
        <item x="571"/>
        <item m="1" x="1447"/>
        <item x="926"/>
        <item x="242"/>
        <item x="494"/>
        <item x="570"/>
        <item x="801"/>
        <item m="1" x="1448"/>
        <item x="706"/>
        <item x="791"/>
        <item x="1364"/>
        <item x="554"/>
        <item m="1" x="1476"/>
        <item x="110"/>
        <item x="1236"/>
        <item x="733"/>
        <item x="1174"/>
        <item x="1109"/>
        <item x="81"/>
        <item m="1" x="1437"/>
        <item x="1063"/>
        <item x="296"/>
        <item x="973"/>
        <item x="103"/>
        <item m="1" x="1508"/>
        <item x="623"/>
        <item x="891"/>
        <item m="1" x="1533"/>
        <item x="1362"/>
        <item x="106"/>
        <item x="1012"/>
        <item x="411"/>
        <item x="90"/>
        <item x="1140"/>
        <item x="711"/>
        <item x="512"/>
        <item x="1083"/>
        <item x="55"/>
        <item x="149"/>
        <item x="1065"/>
        <item x="356"/>
        <item x="239"/>
        <item x="166"/>
        <item x="1117"/>
        <item x="1279"/>
        <item x="338"/>
        <item x="1259"/>
        <item x="1058"/>
        <item x="1134"/>
        <item x="999"/>
        <item x="560"/>
        <item x="223"/>
        <item x="1151"/>
        <item x="53"/>
        <item x="543"/>
        <item x="272"/>
        <item x="35"/>
        <item x="375"/>
        <item m="1" x="1426"/>
        <item x="1119"/>
        <item x="285"/>
        <item x="385"/>
        <item x="1153"/>
        <item x="405"/>
        <item x="696"/>
        <item x="618"/>
        <item x="413"/>
        <item x="315"/>
        <item x="923"/>
        <item x="1143"/>
        <item x="282"/>
        <item x="107"/>
        <item x="306"/>
        <item x="1013"/>
        <item x="60"/>
        <item x="662"/>
        <item x="1031"/>
        <item m="1" x="1438"/>
        <item x="1262"/>
        <item x="468"/>
        <item x="70"/>
        <item m="1" x="1492"/>
        <item x="800"/>
        <item x="131"/>
        <item x="458"/>
        <item x="5"/>
        <item x="541"/>
        <item x="376"/>
        <item x="944"/>
        <item x="62"/>
        <item x="1019"/>
        <item x="215"/>
        <item x="1005"/>
        <item x="887"/>
        <item x="1135"/>
        <item x="307"/>
        <item x="310"/>
        <item x="313"/>
        <item x="320"/>
        <item x="377"/>
        <item x="544"/>
        <item x="194"/>
        <item m="1" x="1528"/>
        <item x="882"/>
        <item x="291"/>
        <item x="1123"/>
        <item m="1" x="1441"/>
        <item x="404"/>
        <item x="966"/>
        <item x="425"/>
        <item x="1041"/>
        <item x="331"/>
        <item x="1314"/>
        <item m="1" x="1418"/>
        <item x="59"/>
        <item x="624"/>
        <item x="621"/>
        <item x="1009"/>
        <item x="314"/>
        <item x="268"/>
        <item m="1" x="1400"/>
        <item x="629"/>
        <item x="1375"/>
        <item m="1" x="1478"/>
        <item x="492"/>
        <item x="342"/>
        <item m="1" x="1489"/>
        <item x="625"/>
        <item x="207"/>
        <item x="435"/>
        <item x="689"/>
        <item x="253"/>
        <item x="868"/>
        <item x="961"/>
        <item x="1235"/>
        <item x="1253"/>
        <item x="67"/>
        <item x="933"/>
        <item m="1" x="1410"/>
        <item x="568"/>
        <item x="529"/>
        <item x="363"/>
        <item x="154"/>
        <item x="1183"/>
        <item x="1370"/>
        <item x="108"/>
        <item x="1152"/>
        <item x="328"/>
        <item x="707"/>
        <item x="361"/>
        <item x="940"/>
        <item x="647"/>
        <item x="281"/>
        <item x="736"/>
        <item x="653"/>
        <item x="1093"/>
        <item x="1344"/>
        <item m="1" x="1466"/>
        <item x="332"/>
        <item x="1033"/>
        <item x="326"/>
        <item x="697"/>
        <item x="934"/>
        <item x="437"/>
        <item m="1" x="1454"/>
        <item x="1110"/>
        <item x="42"/>
        <item x="641"/>
        <item x="368"/>
        <item x="950"/>
        <item m="1" x="1493"/>
        <item x="1396"/>
      </items>
    </pivotField>
    <pivotField axis="axisPage" compact="0" outline="0" multipleItemSelectionAllowed="1" showAll="0" defaultSubtotal="0">
      <items count="125">
        <item h="1" x="0"/>
        <item h="1" x="20"/>
        <item h="1" x="29"/>
        <item h="1" x="54"/>
        <item h="1" x="53"/>
        <item h="1" x="12"/>
        <item h="1" x="17"/>
        <item h="1" x="15"/>
        <item h="1" x="3"/>
        <item h="1" x="1"/>
        <item h="1" m="1" x="120"/>
        <item h="1" x="55"/>
        <item h="1" x="99"/>
        <item h="1" x="51"/>
        <item h="1" x="109"/>
        <item h="1" x="63"/>
        <item h="1" x="105"/>
        <item x="87"/>
        <item x="40"/>
        <item x="82"/>
        <item x="44"/>
        <item x="72"/>
        <item x="34"/>
        <item x="28"/>
        <item x="32"/>
        <item x="103"/>
        <item x="83"/>
        <item h="1" x="84"/>
        <item h="1" x="65"/>
        <item h="1" x="35"/>
        <item h="1" x="93"/>
        <item h="1" m="1" x="122"/>
        <item h="1" x="11"/>
        <item h="1" x="16"/>
        <item h="1" x="13"/>
        <item h="1" x="85"/>
        <item h="1" x="39"/>
        <item h="1" x="30"/>
        <item h="1" x="96"/>
        <item h="1" x="94"/>
        <item h="1" x="68"/>
        <item h="1" x="23"/>
        <item h="1" x="73"/>
        <item h="1" x="21"/>
        <item h="1" x="74"/>
        <item h="1" x="101"/>
        <item h="1" x="58"/>
        <item h="1" x="86"/>
        <item h="1" x="10"/>
        <item h="1" m="1" x="116"/>
        <item h="1" x="49"/>
        <item h="1" m="1" x="117"/>
        <item h="1" x="45"/>
        <item h="1" x="5"/>
        <item h="1" x="90"/>
        <item h="1" x="77"/>
        <item h="1" x="36"/>
        <item h="1" x="76"/>
        <item h="1" x="38"/>
        <item h="1" m="1" x="124"/>
        <item h="1" x="67"/>
        <item h="1" x="19"/>
        <item h="1" x="43"/>
        <item h="1" x="62"/>
        <item h="1" x="80"/>
        <item h="1" x="106"/>
        <item h="1" x="81"/>
        <item h="1" x="97"/>
        <item h="1" x="41"/>
        <item h="1" x="60"/>
        <item h="1" x="61"/>
        <item h="1" x="59"/>
        <item h="1" x="56"/>
        <item h="1" x="66"/>
        <item h="1" x="64"/>
        <item h="1" x="2"/>
        <item h="1" x="4"/>
        <item h="1" x="7"/>
        <item h="1" x="52"/>
        <item h="1" x="69"/>
        <item h="1" x="92"/>
        <item h="1" x="6"/>
        <item h="1" x="102"/>
        <item h="1" x="71"/>
        <item h="1" x="57"/>
        <item h="1" x="113"/>
        <item h="1" x="9"/>
        <item h="1" x="75"/>
        <item h="1" x="70"/>
        <item h="1" m="1" x="123"/>
        <item h="1" m="1" x="118"/>
        <item h="1" x="27"/>
        <item h="1" x="18"/>
        <item h="1" m="1" x="115"/>
        <item h="1" x="22"/>
        <item h="1" x="24"/>
        <item h="1" x="25"/>
        <item h="1" x="14"/>
        <item h="1" x="26"/>
        <item h="1" x="8"/>
        <item x="37"/>
        <item h="1" x="42"/>
        <item h="1" x="46"/>
        <item h="1" x="47"/>
        <item h="1" x="48"/>
        <item x="50"/>
        <item h="1" x="95"/>
        <item x="78"/>
        <item h="1" x="79"/>
        <item h="1" x="91"/>
        <item h="1" x="98"/>
        <item h="1" m="1" x="119"/>
        <item x="100"/>
        <item h="1" x="104"/>
        <item x="108"/>
        <item h="1" x="110"/>
        <item h="1" x="112"/>
        <item h="1" m="1" x="114"/>
        <item h="1" m="1" x="121"/>
        <item h="1" x="31"/>
        <item h="1" x="33"/>
        <item h="1" x="88"/>
        <item h="1" x="89"/>
        <item h="1" x="107"/>
        <item h="1" x="111"/>
      </items>
    </pivotField>
    <pivotField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name="GASTO COMBUSTÍVE ABRIL2" dataField="1"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39">
    <i>
      <x v="6"/>
    </i>
    <i>
      <x v="10"/>
    </i>
    <i>
      <x v="16"/>
    </i>
    <i>
      <x v="83"/>
    </i>
    <i>
      <x v="101"/>
    </i>
    <i>
      <x v="118"/>
    </i>
    <i>
      <x v="248"/>
    </i>
    <i>
      <x v="277"/>
    </i>
    <i>
      <x v="307"/>
    </i>
    <i>
      <x v="324"/>
    </i>
    <i>
      <x v="335"/>
    </i>
    <i>
      <x v="400"/>
    </i>
    <i>
      <x v="414"/>
    </i>
    <i>
      <x v="491"/>
    </i>
    <i>
      <x v="513"/>
    </i>
    <i>
      <x v="524"/>
    </i>
    <i>
      <x v="565"/>
    </i>
    <i>
      <x v="578"/>
    </i>
    <i>
      <x v="621"/>
    </i>
    <i>
      <x v="634"/>
    </i>
    <i>
      <x v="764"/>
    </i>
    <i>
      <x v="786"/>
    </i>
    <i>
      <x v="802"/>
    </i>
    <i>
      <x v="815"/>
    </i>
    <i>
      <x v="890"/>
    </i>
    <i>
      <x v="909"/>
    </i>
    <i>
      <x v="1010"/>
    </i>
    <i>
      <x v="1043"/>
    </i>
    <i>
      <x v="1049"/>
    </i>
    <i>
      <x v="1074"/>
    </i>
    <i>
      <x v="1125"/>
    </i>
    <i>
      <x v="1208"/>
    </i>
    <i>
      <x v="1232"/>
    </i>
    <i>
      <x v="1301"/>
    </i>
    <i>
      <x v="1317"/>
    </i>
    <i>
      <x v="1433"/>
    </i>
    <i>
      <x v="1463"/>
    </i>
    <i>
      <x v="149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oma de GASTO COMBUSTÍVEL FEVEREIRO" fld="10" baseField="7" baseItem="1176" numFmtId="44"/>
    <dataField name="Soma de GASTO COMBUSTÍVE MARÇO" fld="11" baseField="7" baseItem="498" numFmtId="44"/>
    <dataField name="Soma de GASTO COMBUSTÍVE ABRIL2" fld="12" baseField="7" baseItem="498" numFmtId="44"/>
  </dataFields>
  <formats count="23">
    <format dxfId="271">
      <pivotArea collapsedLevelsAreSubtotals="1" fieldPosition="0">
        <references count="1">
          <reference field="7" count="14">
            <x v="16"/>
            <x v="335"/>
            <x v="400"/>
            <x v="491"/>
            <x v="513"/>
            <x v="621"/>
            <x v="634"/>
            <x v="764"/>
            <x v="786"/>
            <x v="815"/>
            <x v="909"/>
            <x v="1049"/>
            <x v="1074"/>
            <x v="1317"/>
          </reference>
        </references>
      </pivotArea>
    </format>
    <format dxfId="270">
      <pivotArea grandRow="1" outline="0" collapsedLevelsAreSubtotals="1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7" type="button" dataOnly="0" labelOnly="1" outline="0" axis="axisRow" fieldPosition="0"/>
    </format>
    <format dxfId="266">
      <pivotArea dataOnly="0" labelOnly="1" fieldPosition="0">
        <references count="1">
          <reference field="7" count="13">
            <x v="16"/>
            <x v="335"/>
            <x v="400"/>
            <x v="491"/>
            <x v="513"/>
            <x v="621"/>
            <x v="634"/>
            <x v="764"/>
            <x v="786"/>
            <x v="815"/>
            <x v="909"/>
            <x v="1074"/>
            <x v="1317"/>
          </reference>
        </references>
      </pivotArea>
    </format>
    <format dxfId="265">
      <pivotArea dataOnly="0" labelOnly="1" grandRow="1" outline="0" fieldPosition="0"/>
    </format>
    <format dxfId="264">
      <pivotArea dataOnly="0" labelOnly="1" outline="0" axis="axisValues" fieldPosition="0"/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7" type="button" dataOnly="0" labelOnly="1" outline="0" axis="axisRow" fieldPosition="0"/>
    </format>
    <format dxfId="260">
      <pivotArea dataOnly="0" labelOnly="1" fieldPosition="0">
        <references count="1">
          <reference field="7" count="13">
            <x v="16"/>
            <x v="335"/>
            <x v="400"/>
            <x v="491"/>
            <x v="513"/>
            <x v="621"/>
            <x v="634"/>
            <x v="764"/>
            <x v="786"/>
            <x v="815"/>
            <x v="909"/>
            <x v="1074"/>
            <x v="1317"/>
          </reference>
        </references>
      </pivotArea>
    </format>
    <format dxfId="259">
      <pivotArea dataOnly="0" labelOnly="1" grandRow="1" outline="0" fieldPosition="0"/>
    </format>
    <format dxfId="258">
      <pivotArea dataOnly="0" labelOnly="1" outline="0" axis="axisValues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7" type="button" dataOnly="0" labelOnly="1" outline="0" axis="axisRow" fieldPosition="0"/>
    </format>
    <format dxfId="254">
      <pivotArea dataOnly="0" labelOnly="1" fieldPosition="0">
        <references count="1">
          <reference field="7" count="13">
            <x v="16"/>
            <x v="335"/>
            <x v="400"/>
            <x v="491"/>
            <x v="513"/>
            <x v="621"/>
            <x v="634"/>
            <x v="764"/>
            <x v="786"/>
            <x v="815"/>
            <x v="909"/>
            <x v="1074"/>
            <x v="1317"/>
          </reference>
        </references>
      </pivotArea>
    </format>
    <format dxfId="253">
      <pivotArea dataOnly="0" labelOnly="1" grandRow="1" outline="0" fieldPosition="0"/>
    </format>
    <format dxfId="252">
      <pivotArea dataOnly="0" labelOnly="1" outline="0" axis="axisValues" fieldPosition="0"/>
    </format>
    <format dxfId="251">
      <pivotArea outline="0" fieldPosition="0">
        <references count="1">
          <reference field="4294967294" count="1">
            <x v="1"/>
          </reference>
        </references>
      </pivotArea>
    </format>
    <format dxfId="250">
      <pivotArea outline="0" fieldPosition="0">
        <references count="1">
          <reference field="4294967294" count="1">
            <x v="2"/>
          </reference>
        </references>
      </pivotArea>
    </format>
    <format dxfId="24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25253-7499-4479-A9D4-A11CFAEA8AFB}" name="Tabela dinâmica2" cacheId="53" applyNumberFormats="0" applyBorderFormats="0" applyFontFormats="0" applyPatternFormats="0" applyAlignmentFormats="0" applyWidthHeightFormats="1" dataCaption="Valores" grandTotalCaption="TOTAL" updatedVersion="8" minRefreshableVersion="3" showDrill="0" useAutoFormatting="1" itemPrintTitles="1" createdVersion="8" indent="0" outline="1" outlineData="1" multipleFieldFilters="0" rowHeaderCaption="ANO" colHeaderCaption=".">
  <location ref="Q4:T16" firstHeaderRow="1" firstDataRow="2" firstDataCol="1" rowPageCount="1" colPageCount="1"/>
  <pivotFields count="22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sortType="descending">
      <items count="14">
        <item x="7"/>
        <item m="1" x="10"/>
        <item x="8"/>
        <item x="5"/>
        <item x="1"/>
        <item x="6"/>
        <item h="1" x="0"/>
        <item h="1" x="2"/>
        <item x="9"/>
        <item m="1" x="11"/>
        <item m="1" x="12"/>
        <item x="4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 defaultSubtotal="0">
      <items count="19">
        <item x="17"/>
        <item m="1" x="18"/>
        <item x="3"/>
        <item x="2"/>
        <item x="8"/>
        <item x="0"/>
        <item x="5"/>
        <item x="1"/>
        <item x="14"/>
        <item x="7"/>
        <item x="4"/>
        <item x="9"/>
        <item x="13"/>
        <item x="6"/>
        <item x="12"/>
        <item x="10"/>
        <item x="15"/>
        <item x="16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FILTRO" axis="axisPage" dataField="1" multipleItemSelectionAllowed="1" showAll="0">
      <items count="6">
        <item h="1" x="2"/>
        <item h="1" x="1"/>
        <item x="3"/>
        <item h="1" x="4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 sortType="ascending">
      <items count="28">
        <item m="1" x="23"/>
        <item m="1" x="21"/>
        <item m="1" x="24"/>
        <item m="1" x="25"/>
        <item m="1" x="20"/>
        <item m="1" x="22"/>
        <item m="1" x="26"/>
        <item m="1" x="19"/>
        <item m="1" x="15"/>
        <item m="1" x="16"/>
        <item m="1" x="17"/>
        <item m="1" x="18"/>
        <item x="1"/>
        <item x="9"/>
        <item x="8"/>
        <item x="7"/>
        <item x="4"/>
        <item x="5"/>
        <item x="6"/>
        <item x="3"/>
        <item x="2"/>
        <item x="12"/>
        <item x="10"/>
        <item x="11"/>
        <item x="13"/>
        <item x="0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ascending">
      <items count="11">
        <item x="7"/>
        <item x="6"/>
        <item x="3"/>
        <item x="2"/>
        <item x="5"/>
        <item x="4"/>
        <item x="1"/>
        <item m="1" x="9"/>
        <item x="0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9"/>
    <field x="5"/>
  </rowFields>
  <rowItems count="11">
    <i>
      <x v="1"/>
    </i>
    <i r="1">
      <x v="5"/>
    </i>
    <i r="1">
      <x v="7"/>
    </i>
    <i>
      <x v="2"/>
    </i>
    <i r="1">
      <x v="3"/>
    </i>
    <i r="1">
      <x v="4"/>
    </i>
    <i r="1">
      <x v="5"/>
    </i>
    <i r="1">
      <x v="7"/>
    </i>
    <i r="1">
      <x v="17"/>
    </i>
    <i r="1">
      <x v="18"/>
    </i>
    <i t="grand">
      <x/>
    </i>
  </rowItems>
  <colFields count="1">
    <field x="4"/>
  </colFields>
  <colItems count="3">
    <i>
      <x v="4"/>
    </i>
    <i>
      <x/>
    </i>
    <i t="grand">
      <x/>
    </i>
  </colItems>
  <pageFields count="1">
    <pageField fld="15" hier="-1"/>
  </pageFields>
  <dataFields count="1">
    <dataField name="VENCIDOS - RESUMO" fld="15" subtotal="count" baseField="0" baseItem="0"/>
  </dataFields>
  <formats count="86"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4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19" type="button" dataOnly="0" labelOnly="1" outline="0" axis="axisRow" fieldPosition="0"/>
    </format>
    <format dxfId="118">
      <pivotArea field="18" type="button" dataOnly="0" labelOnly="1" outline="0"/>
    </format>
    <format dxfId="117">
      <pivotArea dataOnly="0" labelOnly="1" fieldPosition="0">
        <references count="1">
          <reference field="19" count="0"/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4" count="3">
            <x v="0"/>
            <x v="4"/>
            <x v="6"/>
          </reference>
        </references>
      </pivotArea>
    </format>
    <format dxfId="114">
      <pivotArea dataOnly="0" labelOnly="1" grandCol="1" outline="0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4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19" type="button" dataOnly="0" labelOnly="1" outline="0" axis="axisRow" fieldPosition="0"/>
    </format>
    <format dxfId="107">
      <pivotArea field="18" type="button" dataOnly="0" labelOnly="1" outline="0"/>
    </format>
    <format dxfId="106">
      <pivotArea dataOnly="0" labelOnly="1" fieldPosition="0">
        <references count="1">
          <reference field="19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1">
          <reference field="4" count="3">
            <x v="0"/>
            <x v="4"/>
            <x v="6"/>
          </reference>
        </references>
      </pivotArea>
    </format>
    <format dxfId="103">
      <pivotArea dataOnly="0" labelOnly="1" grandCol="1" outline="0" fieldPosition="0"/>
    </format>
    <format dxfId="102">
      <pivotArea dataOnly="0" labelOnly="1" outline="0" fieldPosition="0">
        <references count="1">
          <reference field="15" count="0"/>
        </references>
      </pivotArea>
    </format>
    <format dxfId="101">
      <pivotArea grandRow="1" grandCol="1" outline="0" collapsedLevelsAreSubtotals="1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type="origin" dataOnly="0" labelOnly="1" outline="0" fieldPosition="0"/>
    </format>
    <format dxfId="97">
      <pivotArea field="4" type="button" dataOnly="0" labelOnly="1" outline="0" axis="axisCol" fieldPosition="0"/>
    </format>
    <format dxfId="96">
      <pivotArea type="topRight" dataOnly="0" labelOnly="1" outline="0" fieldPosition="0"/>
    </format>
    <format dxfId="95">
      <pivotArea field="19" type="button" dataOnly="0" labelOnly="1" outline="0" axis="axisRow" fieldPosition="0"/>
    </format>
    <format dxfId="94">
      <pivotArea dataOnly="0" labelOnly="1" fieldPosition="0">
        <references count="1">
          <reference field="19" count="0"/>
        </references>
      </pivotArea>
    </format>
    <format dxfId="93">
      <pivotArea dataOnly="0" labelOnly="1" grandRow="1" outline="0" fieldPosition="0"/>
    </format>
    <format dxfId="92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91">
      <pivotArea dataOnly="0" labelOnly="1" grandCol="1" outline="0" fieldPosition="0"/>
    </format>
    <format dxfId="90">
      <pivotArea grandRow="1" grandCol="1" outline="0" collapsedLevelsAreSubtotals="1" fieldPosition="0"/>
    </format>
    <format dxfId="89">
      <pivotArea dataOnly="0" labelOnly="1" outline="0" fieldPosition="0">
        <references count="1">
          <reference field="15" count="0"/>
        </references>
      </pivotArea>
    </format>
    <format dxfId="88">
      <pivotArea type="origin" dataOnly="0" labelOnly="1" outline="0" fieldPosition="0"/>
    </format>
    <format dxfId="87">
      <pivotArea type="all" dataOnly="0" outline="0" fieldPosition="0"/>
    </format>
    <format dxfId="86">
      <pivotArea type="origin" dataOnly="0" labelOnly="1" outline="0" fieldPosition="0"/>
    </format>
    <format dxfId="85">
      <pivotArea type="all" dataOnly="0" outline="0" fieldPosition="0"/>
    </format>
    <format dxfId="84">
      <pivotArea type="origin" dataOnly="0" labelOnly="1" outline="0" fieldPosition="0"/>
    </format>
    <format dxfId="83">
      <pivotArea field="15" type="button" dataOnly="0" labelOnly="1" outline="0" axis="axisPage" fieldPosition="0"/>
    </format>
    <format dxfId="82">
      <pivotArea type="origin" dataOnly="0" labelOnly="1" outline="0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4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19" type="button" dataOnly="0" labelOnly="1" outline="0" axis="axisRow" fieldPosition="0"/>
    </format>
    <format dxfId="75">
      <pivotArea dataOnly="0" labelOnly="1" fieldPosition="0">
        <references count="1">
          <reference field="19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72">
      <pivotArea dataOnly="0" labelOnly="1" grandCol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4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19" type="button" dataOnly="0" labelOnly="1" outline="0" axis="axisRow" fieldPosition="0"/>
    </format>
    <format dxfId="65">
      <pivotArea dataOnly="0" labelOnly="1" fieldPosition="0">
        <references count="1">
          <reference field="19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62">
      <pivotArea dataOnly="0" labelOnly="1" grandCol="1" outline="0" fieldPosition="0"/>
    </format>
    <format dxfId="61">
      <pivotArea field="15" type="button" dataOnly="0" labelOnly="1" outline="0" axis="axisPage" fieldPosition="0"/>
    </format>
    <format dxfId="60">
      <pivotArea type="origin" dataOnly="0" labelOnly="1" outline="0" fieldPosition="0"/>
    </format>
    <format dxfId="59">
      <pivotArea collapsedLevelsAreSubtotals="1" fieldPosition="0">
        <references count="2">
          <reference field="5" count="1">
            <x v="7"/>
          </reference>
          <reference field="19" count="1" selected="0">
            <x v="2"/>
          </reference>
        </references>
      </pivotArea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5" count="1">
            <x v="7"/>
          </reference>
          <reference field="19" count="1" selected="0">
            <x v="2"/>
          </reference>
        </references>
      </pivotArea>
    </format>
    <format dxfId="55">
      <pivotArea type="all" dataOnly="0" outline="0" fieldPosition="0"/>
    </format>
    <format dxfId="54">
      <pivotArea type="origin" dataOnly="0" labelOnly="1" outline="0" fieldPosition="0"/>
    </format>
    <format dxfId="53">
      <pivotArea field="4" type="button" dataOnly="0" labelOnly="1" outline="0" axis="axisCol" fieldPosition="0"/>
    </format>
    <format dxfId="52">
      <pivotArea type="topRight" dataOnly="0" labelOnly="1" outline="0" fieldPosition="0"/>
    </format>
    <format dxfId="51">
      <pivotArea outline="0" collapsedLevelsAreSubtotals="1" fieldPosition="0"/>
    </format>
    <format dxfId="50">
      <pivotArea field="19" type="button" dataOnly="0" labelOnly="1" outline="0" axis="axisRow" fieldPosition="0"/>
    </format>
    <format dxfId="49">
      <pivotArea dataOnly="0" labelOnly="1" fieldPosition="0">
        <references count="1">
          <reference field="19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2">
          <reference field="5" count="1">
            <x v="18"/>
          </reference>
          <reference field="19" count="1" selected="0">
            <x v="0"/>
          </reference>
        </references>
      </pivotArea>
    </format>
    <format dxfId="46">
      <pivotArea dataOnly="0" labelOnly="1" fieldPosition="0">
        <references count="2">
          <reference field="5" count="4">
            <x v="3"/>
            <x v="4"/>
            <x v="5"/>
            <x v="7"/>
          </reference>
          <reference field="19" count="1" selected="0">
            <x v="1"/>
          </reference>
        </references>
      </pivotArea>
    </format>
    <format dxfId="45">
      <pivotArea dataOnly="0" labelOnly="1" fieldPosition="0">
        <references count="2">
          <reference field="5" count="1">
            <x v="7"/>
          </reference>
          <reference field="19" count="1" selected="0">
            <x v="2"/>
          </reference>
        </references>
      </pivotArea>
    </format>
    <format dxfId="44">
      <pivotArea dataOnly="0" labelOnly="1" fieldPosition="0">
        <references count="1">
          <reference field="4" count="3">
            <x v="0"/>
            <x v="4"/>
            <x v="6"/>
          </reference>
        </references>
      </pivotArea>
    </format>
    <format dxfId="43">
      <pivotArea dataOnly="0" labelOnly="1" grandCol="1" outline="0" fieldPosition="0"/>
    </format>
    <format dxfId="42">
      <pivotArea type="origin" dataOnly="0" labelOnly="1" outline="0" fieldPosition="0"/>
    </format>
    <format dxfId="41">
      <pivotArea field="4" type="button" dataOnly="0" labelOnly="1" outline="0" axis="axisCol" fieldPosition="0"/>
    </format>
    <format dxfId="40">
      <pivotArea type="topRight" dataOnly="0" labelOnly="1" outline="0" fieldPosition="0"/>
    </format>
    <format dxfId="39">
      <pivotArea dataOnly="0" labelOnly="1" fieldPosition="0">
        <references count="2">
          <reference field="5" count="2">
            <x v="3"/>
            <x v="5"/>
          </reference>
          <reference field="19" count="1" selected="0">
            <x v="2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648A2-4292-4512-A561-482E4130376D}" name="Tabela dinâmica1" cacheId="53" applyNumberFormats="0" applyBorderFormats="0" applyFontFormats="0" applyPatternFormats="0" applyAlignmentFormats="0" applyWidthHeightFormats="1" dataCaption="Valores" grandTotalCaption="TOTAL" updatedVersion="8" minRefreshableVersion="3" showDrill="0" useAutoFormatting="1" itemPrintTitles="1" createdVersion="8" indent="0" outline="1" outlineData="1" multipleFieldFilters="0" rowHeaderCaption="ANO" colHeaderCaption=".">
  <location ref="L4:N12" firstHeaderRow="1" firstDataRow="2" firstDataCol="1" rowPageCount="1" colPageCount="1"/>
  <pivotFields count="22"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sortType="descending" defaultSubtotal="0">
      <items count="13">
        <item x="7"/>
        <item m="1" x="10"/>
        <item x="8"/>
        <item x="5"/>
        <item x="1"/>
        <item x="6"/>
        <item x="0"/>
        <item h="1" x="2"/>
        <item x="9"/>
        <item m="1" x="11"/>
        <item m="1" x="12"/>
        <item x="4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ubtotalTop="0" showAll="0" sortType="descending" defaultSubtotal="0">
      <items count="19">
        <item h="1" x="17"/>
        <item h="1" m="1" x="18"/>
        <item h="1" x="3"/>
        <item h="1" x="2"/>
        <item h="1" x="8"/>
        <item h="1" x="0"/>
        <item h="1" x="5"/>
        <item h="1" x="1"/>
        <item h="1" x="14"/>
        <item h="1" x="7"/>
        <item h="1" x="4"/>
        <item x="9"/>
        <item h="1" x="13"/>
        <item h="1" x="6"/>
        <item x="12"/>
        <item h="1" x="10"/>
        <item h="1" x="15"/>
        <item h="1" x="16"/>
        <item h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ILTRO" axis="axisPage" dataField="1" subtotalTop="0" multipleItemSelectionAllowed="1" showAll="0" defaultSubtotal="0">
      <items count="5">
        <item x="2"/>
        <item h="1" x="1"/>
        <item h="1" x="3"/>
        <item h="1"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Top="0" showAll="0" sortType="ascending" defaultSubtotal="0">
      <items count="27">
        <item m="1" x="23"/>
        <item m="1" x="21"/>
        <item m="1" x="24"/>
        <item m="1" x="25"/>
        <item m="1" x="20"/>
        <item m="1" x="22"/>
        <item m="1" x="26"/>
        <item m="1" x="19"/>
        <item m="1" x="15"/>
        <item m="1" x="16"/>
        <item m="1" x="17"/>
        <item m="1" x="18"/>
        <item x="1"/>
        <item sd="0" x="9"/>
        <item sd="0" x="8"/>
        <item sd="0" x="7"/>
        <item x="4"/>
        <item x="5"/>
        <item x="6"/>
        <item x="3"/>
        <item x="2"/>
        <item x="12"/>
        <item x="10"/>
        <item x="11"/>
        <item x="13"/>
        <item x="0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ubtotalTop="0" showAll="0" sortType="descending" defaultSubtotal="0">
      <items count="10">
        <item x="8"/>
        <item m="1" x="9"/>
        <item x="1"/>
        <item x="4"/>
        <item x="5"/>
        <item x="2"/>
        <item x="3"/>
        <item x="6"/>
        <item x="7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9"/>
    <field x="18"/>
    <field x="5"/>
  </rowFields>
  <rowItems count="7">
    <i>
      <x v="6"/>
    </i>
    <i r="1">
      <x v="16"/>
    </i>
    <i r="2">
      <x v="11"/>
    </i>
    <i r="2">
      <x v="14"/>
    </i>
    <i r="1">
      <x v="18"/>
    </i>
    <i r="2">
      <x v="14"/>
    </i>
    <i t="grand">
      <x/>
    </i>
  </rowItems>
  <colFields count="1">
    <field x="4"/>
  </colFields>
  <colItems count="2">
    <i>
      <x v="4"/>
    </i>
    <i t="grand">
      <x/>
    </i>
  </colItems>
  <pageFields count="1">
    <pageField fld="15" hier="-1"/>
  </pageFields>
  <dataFields count="1">
    <dataField name="CONTRATOS EM ATENÇÃO -3 MESES P/ VENC." fld="15" subtotal="count" baseField="0" baseItem="0"/>
  </dataFields>
  <formats count="65">
    <format dxfId="189">
      <pivotArea type="all" dataOnly="0" outline="0" fieldPosition="0"/>
    </format>
    <format dxfId="188">
      <pivotArea outline="0" collapsedLevelsAreSubtotals="1" fieldPosition="0"/>
    </format>
    <format dxfId="187">
      <pivotArea type="origin" dataOnly="0" labelOnly="1" outline="0" fieldPosition="0"/>
    </format>
    <format dxfId="186">
      <pivotArea field="4" type="button" dataOnly="0" labelOnly="1" outline="0" axis="axisCol" fieldPosition="0"/>
    </format>
    <format dxfId="185">
      <pivotArea type="topRight" dataOnly="0" labelOnly="1" outline="0" fieldPosition="0"/>
    </format>
    <format dxfId="184">
      <pivotArea field="19" type="button" dataOnly="0" labelOnly="1" outline="0" axis="axisRow" fieldPosition="0"/>
    </format>
    <format dxfId="183">
      <pivotArea field="18" type="button" dataOnly="0" labelOnly="1" outline="0" axis="axisRow" fieldPosition="1"/>
    </format>
    <format dxfId="182">
      <pivotArea dataOnly="0" labelOnly="1" fieldPosition="0">
        <references count="1">
          <reference field="19" count="0"/>
        </references>
      </pivotArea>
    </format>
    <format dxfId="181">
      <pivotArea dataOnly="0" labelOnly="1" grandRow="1" outline="0" fieldPosition="0"/>
    </format>
    <format dxfId="180">
      <pivotArea dataOnly="0" labelOnly="1" fieldPosition="0">
        <references count="1">
          <reference field="4" count="3">
            <x v="0"/>
            <x v="4"/>
            <x v="6"/>
          </reference>
        </references>
      </pivotArea>
    </format>
    <format dxfId="179">
      <pivotArea dataOnly="0" labelOnly="1" grandCol="1" outline="0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field="4" type="button" dataOnly="0" labelOnly="1" outline="0" axis="axisCol" fieldPosition="0"/>
    </format>
    <format dxfId="174">
      <pivotArea type="topRight" dataOnly="0" labelOnly="1" outline="0" fieldPosition="0"/>
    </format>
    <format dxfId="173">
      <pivotArea field="19" type="button" dataOnly="0" labelOnly="1" outline="0" axis="axisRow" fieldPosition="0"/>
    </format>
    <format dxfId="172">
      <pivotArea field="18" type="button" dataOnly="0" labelOnly="1" outline="0" axis="axisRow" fieldPosition="1"/>
    </format>
    <format dxfId="171">
      <pivotArea dataOnly="0" labelOnly="1" fieldPosition="0">
        <references count="1">
          <reference field="19" count="0"/>
        </references>
      </pivotArea>
    </format>
    <format dxfId="170">
      <pivotArea dataOnly="0" labelOnly="1" grandRow="1" outline="0" fieldPosition="0"/>
    </format>
    <format dxfId="169">
      <pivotArea dataOnly="0" labelOnly="1" fieldPosition="0">
        <references count="1">
          <reference field="4" count="3">
            <x v="0"/>
            <x v="4"/>
            <x v="6"/>
          </reference>
        </references>
      </pivotArea>
    </format>
    <format dxfId="168">
      <pivotArea dataOnly="0" labelOnly="1" grandCol="1" outline="0" fieldPosition="0"/>
    </format>
    <format dxfId="167">
      <pivotArea dataOnly="0" labelOnly="1" outline="0" fieldPosition="0">
        <references count="1">
          <reference field="15" count="0"/>
        </references>
      </pivotArea>
    </format>
    <format dxfId="166">
      <pivotArea grandRow="1" grandCol="1" outline="0" collapsedLevelsAreSubtotals="1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type="origin" dataOnly="0" labelOnly="1" outline="0" fieldPosition="0"/>
    </format>
    <format dxfId="162">
      <pivotArea field="4" type="button" dataOnly="0" labelOnly="1" outline="0" axis="axisCol" fieldPosition="0"/>
    </format>
    <format dxfId="161">
      <pivotArea type="topRight" dataOnly="0" labelOnly="1" outline="0" fieldPosition="0"/>
    </format>
    <format dxfId="160">
      <pivotArea field="19" type="button" dataOnly="0" labelOnly="1" outline="0" axis="axisRow" fieldPosition="0"/>
    </format>
    <format dxfId="159">
      <pivotArea dataOnly="0" labelOnly="1" fieldPosition="0">
        <references count="1">
          <reference field="19" count="0"/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156">
      <pivotArea dataOnly="0" labelOnly="1" grandCol="1" outline="0" fieldPosition="0"/>
    </format>
    <format dxfId="155">
      <pivotArea grandRow="1" grandCol="1" outline="0" collapsedLevelsAreSubtotals="1" fieldPosition="0"/>
    </format>
    <format dxfId="154">
      <pivotArea dataOnly="0" labelOnly="1" outline="0" fieldPosition="0">
        <references count="1">
          <reference field="15" count="0"/>
        </references>
      </pivotArea>
    </format>
    <format dxfId="153">
      <pivotArea type="origin" dataOnly="0" labelOnly="1" outline="0" fieldPosition="0"/>
    </format>
    <format dxfId="152">
      <pivotArea type="all" dataOnly="0" outline="0" fieldPosition="0"/>
    </format>
    <format dxfId="151">
      <pivotArea type="origin" dataOnly="0" labelOnly="1" outline="0" fieldPosition="0"/>
    </format>
    <format dxfId="150">
      <pivotArea type="all" dataOnly="0" outline="0" fieldPosition="0"/>
    </format>
    <format dxfId="149">
      <pivotArea type="origin" dataOnly="0" labelOnly="1" outline="0" fieldPosition="0"/>
    </format>
    <format dxfId="148">
      <pivotArea field="15" type="button" dataOnly="0" labelOnly="1" outline="0" axis="axisPage" fieldPosition="0"/>
    </format>
    <format dxfId="147">
      <pivotArea type="origin" dataOnly="0" labelOnly="1" outline="0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type="origin" dataOnly="0" labelOnly="1" outline="0" fieldPosition="0"/>
    </format>
    <format dxfId="143">
      <pivotArea field="4" type="button" dataOnly="0" labelOnly="1" outline="0" axis="axisCol" fieldPosition="0"/>
    </format>
    <format dxfId="142">
      <pivotArea type="topRight" dataOnly="0" labelOnly="1" outline="0" fieldPosition="0"/>
    </format>
    <format dxfId="141">
      <pivotArea field="19" type="button" dataOnly="0" labelOnly="1" outline="0" axis="axisRow" fieldPosition="0"/>
    </format>
    <format dxfId="140">
      <pivotArea dataOnly="0" labelOnly="1" fieldPosition="0">
        <references count="1">
          <reference field="19" count="0"/>
        </references>
      </pivotArea>
    </format>
    <format dxfId="139">
      <pivotArea dataOnly="0" labelOnly="1" grandRow="1" outline="0" fieldPosition="0"/>
    </format>
    <format dxfId="138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137">
      <pivotArea dataOnly="0" labelOnly="1" grandCol="1" outline="0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4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19" type="button" dataOnly="0" labelOnly="1" outline="0" axis="axisRow" fieldPosition="0"/>
    </format>
    <format dxfId="130">
      <pivotArea dataOnly="0" labelOnly="1" fieldPosition="0">
        <references count="1">
          <reference field="19" count="0"/>
        </references>
      </pivotArea>
    </format>
    <format dxfId="129">
      <pivotArea dataOnly="0" labelOnly="1" grandRow="1" outline="0" fieldPosition="0"/>
    </format>
    <format dxfId="128">
      <pivotArea dataOnly="0" labelOnly="1" fieldPosition="0">
        <references count="1">
          <reference field="4" count="2">
            <x v="0"/>
            <x v="4"/>
          </reference>
        </references>
      </pivotArea>
    </format>
    <format dxfId="127">
      <pivotArea dataOnly="0" labelOnly="1" grandCol="1" outline="0" fieldPosition="0"/>
    </format>
    <format dxfId="126">
      <pivotArea field="15" type="button" dataOnly="0" labelOnly="1" outline="0" axis="axisPage" fieldPosition="0"/>
    </format>
    <format dxfId="125">
      <pivotArea type="origin" dataOnly="0" labelOnly="1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6A7B8-C241-4622-92D1-891BEB3EF395}" name="Tabela dinâmica7" cacheId="53" applyNumberFormats="0" applyBorderFormats="0" applyFontFormats="0" applyPatternFormats="0" applyAlignmentFormats="0" applyWidthHeightFormats="1" dataCaption="Valores" grandTotalCaption="TOTAL" updatedVersion="8" minRefreshableVersion="3" showDrill="0" useAutoFormatting="1" itemPrintTitles="1" createdVersion="8" indent="0" compact="0" compactData="0" multipleFieldFilters="0" rowHeaderCaption="ANO" colHeaderCaption="">
  <location ref="A4:F52" firstHeaderRow="1" firstDataRow="1" firstDataCol="5" rowPageCount="2" colPageCount="1"/>
  <pivotFields count="22">
    <pivotField axis="axisRow" dataField="1" compact="0" outline="0" showAll="0" defaultSubtotal="0">
      <items count="2800">
        <item x="376"/>
        <item x="1023"/>
        <item m="1" x="1771"/>
        <item x="1024"/>
        <item x="1030"/>
        <item x="1032"/>
        <item x="1021"/>
        <item x="631"/>
        <item x="613"/>
        <item m="1" x="1716"/>
        <item x="515"/>
        <item x="978"/>
        <item m="1" x="1876"/>
        <item x="1031"/>
        <item x="934"/>
        <item m="1" x="2141"/>
        <item m="1" x="1818"/>
        <item m="1" x="1773"/>
        <item m="1" x="1776"/>
        <item m="1" x="1782"/>
        <item m="1" x="1812"/>
        <item m="1" x="1802"/>
        <item m="1" x="1781"/>
        <item m="1" x="1783"/>
        <item m="1" x="1813"/>
        <item m="1" x="1948"/>
        <item m="1" x="1822"/>
        <item m="1" x="1756"/>
        <item x="1005"/>
        <item m="1" x="1820"/>
        <item x="835"/>
        <item m="1" x="1807"/>
        <item m="1" x="2164"/>
        <item m="1" x="1815"/>
        <item m="1" x="1752"/>
        <item x="1014"/>
        <item m="1" x="1754"/>
        <item m="1" x="1816"/>
        <item m="1" x="1806"/>
        <item m="1" x="2221"/>
        <item x="1015"/>
        <item m="1" x="2178"/>
        <item m="1" x="1753"/>
        <item m="1" x="1786"/>
        <item m="1" x="1787"/>
        <item x="1138"/>
        <item x="1035"/>
        <item m="1" x="1819"/>
        <item x="543"/>
        <item m="1" x="1755"/>
        <item m="1" x="2169"/>
        <item x="846"/>
        <item x="1016"/>
        <item m="1" x="1780"/>
        <item m="1" x="1803"/>
        <item m="1" x="1805"/>
        <item m="1" x="1821"/>
        <item x="1002"/>
        <item m="1" x="2232"/>
        <item x="1036"/>
        <item m="1" x="1784"/>
        <item m="1" x="1789"/>
        <item x="922"/>
        <item m="1" x="1790"/>
        <item m="1" x="1847"/>
        <item m="1" x="1778"/>
        <item m="1" x="1779"/>
        <item m="1" x="2234"/>
        <item x="986"/>
        <item x="882"/>
        <item x="422"/>
        <item x="408"/>
        <item m="1" x="1774"/>
        <item x="956"/>
        <item x="1010"/>
        <item x="1004"/>
        <item x="1009"/>
        <item m="1" x="1788"/>
        <item x="1244"/>
        <item x="1571"/>
        <item x="406"/>
        <item m="1" x="1705"/>
        <item x="1027"/>
        <item x="1018"/>
        <item x="545"/>
        <item m="1" x="2129"/>
        <item x="370"/>
        <item x="951"/>
        <item m="1" x="1757"/>
        <item x="970"/>
        <item m="1" x="1793"/>
        <item m="1" x="1792"/>
        <item x="936"/>
        <item m="1" x="2021"/>
        <item x="1566"/>
        <item x="1273"/>
        <item x="923"/>
        <item m="1" x="2438"/>
        <item x="848"/>
        <item m="1" x="1772"/>
        <item x="947"/>
        <item m="1" x="1750"/>
        <item x="898"/>
        <item x="961"/>
        <item x="853"/>
        <item x="962"/>
        <item x="958"/>
        <item x="911"/>
        <item x="920"/>
        <item x="945"/>
        <item x="938"/>
        <item x="871"/>
        <item x="946"/>
        <item m="1" x="1933"/>
        <item m="1" x="2426"/>
        <item m="1" x="1845"/>
        <item m="1" x="1707"/>
        <item m="1" x="2200"/>
        <item x="994"/>
        <item x="1000"/>
        <item x="995"/>
        <item x="991"/>
        <item x="999"/>
        <item x="511"/>
        <item x="996"/>
        <item x="1001"/>
        <item x="987"/>
        <item m="1" x="2188"/>
        <item m="1" x="2212"/>
        <item x="641"/>
        <item x="990"/>
        <item m="1" x="2209"/>
        <item x="985"/>
        <item m="1" x="1797"/>
        <item x="372"/>
        <item x="1284"/>
        <item m="1" x="2798"/>
        <item x="637"/>
        <item m="1" x="2455"/>
        <item m="1" x="1958"/>
        <item x="1215"/>
        <item m="1" x="2155"/>
        <item x="544"/>
        <item m="1" x="2483"/>
        <item x="638"/>
        <item x="1599"/>
        <item x="1190"/>
        <item m="1" x="2287"/>
        <item x="997"/>
        <item x="607"/>
        <item m="1" x="2762"/>
        <item x="1611"/>
        <item x="548"/>
        <item x="1620"/>
        <item x="1286"/>
        <item m="1" x="2431"/>
        <item m="1" x="1706"/>
        <item x="574"/>
        <item x="1652"/>
        <item m="1" x="1887"/>
        <item m="1" x="2542"/>
        <item m="1" x="1848"/>
        <item m="1" x="1798"/>
        <item x="368"/>
        <item x="984"/>
        <item x="1221"/>
        <item x="1238"/>
        <item x="1222"/>
        <item m="1" x="2323"/>
        <item x="884"/>
        <item x="1665"/>
        <item x="1637"/>
        <item x="1610"/>
        <item x="1624"/>
        <item x="1636"/>
        <item x="1649"/>
        <item x="1617"/>
        <item x="1629"/>
        <item x="1644"/>
        <item x="1633"/>
        <item x="1660"/>
        <item x="1640"/>
        <item x="1669"/>
        <item x="1601"/>
        <item x="1642"/>
        <item x="1292"/>
        <item x="445"/>
        <item x="1371"/>
        <item x="1293"/>
        <item x="364"/>
        <item x="779"/>
        <item x="977"/>
        <item x="1552"/>
        <item x="1656"/>
        <item x="645"/>
        <item m="1" x="2797"/>
        <item x="1524"/>
        <item x="1494"/>
        <item x="633"/>
        <item m="1" x="1888"/>
        <item x="1438"/>
        <item x="363"/>
        <item x="1309"/>
        <item x="1316"/>
        <item x="1298"/>
        <item x="1370"/>
        <item x="1567"/>
        <item x="1546"/>
        <item x="1574"/>
        <item x="1321"/>
        <item x="1374"/>
        <item x="1510"/>
        <item x="1329"/>
        <item x="840"/>
        <item x="1250"/>
        <item x="1249"/>
        <item x="1247"/>
        <item x="1240"/>
        <item x="1305"/>
        <item x="1583"/>
        <item x="1264"/>
        <item x="1241"/>
        <item x="1330"/>
        <item x="1251"/>
        <item x="1314"/>
        <item x="1252"/>
        <item x="1233"/>
        <item x="1248"/>
        <item x="1544"/>
        <item x="1237"/>
        <item x="1585"/>
        <item x="1295"/>
        <item x="1537"/>
        <item x="1269"/>
        <item x="1319"/>
        <item x="1373"/>
        <item x="1497"/>
        <item x="1505"/>
        <item x="1372"/>
        <item x="1303"/>
        <item x="1551"/>
        <item x="1541"/>
        <item x="1274"/>
        <item x="1474"/>
        <item x="1270"/>
        <item x="1272"/>
        <item x="1282"/>
        <item x="957"/>
        <item x="833"/>
        <item x="1271"/>
        <item x="1670"/>
        <item x="875"/>
        <item x="1256"/>
        <item x="403"/>
        <item x="1324"/>
        <item x="1335"/>
        <item x="1582"/>
        <item x="1325"/>
        <item x="1558"/>
        <item x="1318"/>
        <item x="1549"/>
        <item x="1331"/>
        <item x="1289"/>
        <item x="1559"/>
        <item x="1304"/>
        <item x="1337"/>
        <item x="1569"/>
        <item x="1297"/>
        <item x="1576"/>
        <item x="1579"/>
        <item x="1568"/>
        <item x="1312"/>
        <item x="1560"/>
        <item x="1315"/>
        <item x="1586"/>
        <item x="1291"/>
        <item x="1300"/>
        <item x="1275"/>
        <item x="1338"/>
        <item x="1285"/>
        <item x="1083"/>
        <item x="1301"/>
        <item x="974"/>
        <item x="601"/>
        <item x="1213"/>
        <item m="1" x="2276"/>
        <item x="635"/>
        <item x="1080"/>
        <item x="1155"/>
        <item x="636"/>
        <item x="971"/>
        <item x="976"/>
        <item x="1502"/>
        <item x="780"/>
        <item x="1596"/>
        <item x="879"/>
        <item x="1277"/>
        <item x="924"/>
        <item x="600"/>
        <item m="1" x="1703"/>
        <item x="1131"/>
        <item x="1139"/>
        <item x="1088"/>
        <item x="1097"/>
        <item x="1495"/>
        <item x="1125"/>
        <item x="1106"/>
        <item x="1144"/>
        <item x="1109"/>
        <item x="1157"/>
        <item x="770"/>
        <item m="1" x="1860"/>
        <item x="1100"/>
        <item x="1128"/>
        <item x="568"/>
        <item x="1120"/>
        <item x="1496"/>
        <item m="1" x="1868"/>
        <item x="1466"/>
        <item x="1145"/>
        <item x="1609"/>
        <item x="1430"/>
        <item x="1667"/>
        <item x="1635"/>
        <item x="1398"/>
        <item x="1391"/>
        <item x="832"/>
        <item x="1612"/>
        <item x="1628"/>
        <item x="541"/>
        <item x="573"/>
        <item m="1" x="1849"/>
        <item x="531"/>
        <item x="973"/>
        <item x="398"/>
        <item x="1573"/>
        <item x="365"/>
        <item x="579"/>
        <item m="1" x="1768"/>
        <item x="1565"/>
        <item m="1" x="1704"/>
        <item x="371"/>
        <item x="643"/>
        <item x="1605"/>
        <item x="1603"/>
        <item x="1662"/>
        <item m="1" x="2772"/>
        <item m="1" x="2691"/>
        <item m="1" x="2708"/>
        <item m="1" x="2741"/>
        <item m="1" x="2714"/>
        <item m="1" x="2747"/>
        <item x="1621"/>
        <item m="1" x="1852"/>
        <item x="1658"/>
        <item m="1" x="2706"/>
        <item m="1" x="2716"/>
        <item m="1" x="2725"/>
        <item m="1" x="2749"/>
        <item m="1" x="1747"/>
        <item m="1" x="1800"/>
        <item m="1" x="1720"/>
        <item m="1" x="2728"/>
        <item m="1" x="2713"/>
        <item m="1" x="1801"/>
        <item m="1" x="1853"/>
        <item m="1" x="2724"/>
        <item m="1" x="2764"/>
        <item m="1" x="2753"/>
        <item m="1" x="2715"/>
        <item m="1" x="2721"/>
        <item x="1663"/>
        <item m="1" x="1855"/>
        <item m="1" x="2688"/>
        <item m="1" x="1858"/>
        <item m="1" x="1808"/>
        <item m="1" x="2709"/>
        <item m="1" x="1764"/>
        <item m="1" x="2723"/>
        <item m="1" x="1857"/>
        <item m="1" x="1851"/>
        <item m="1" x="2704"/>
        <item m="1" x="2719"/>
        <item x="998"/>
        <item m="1" x="2799"/>
        <item x="499"/>
        <item x="411"/>
        <item x="909"/>
        <item x="908"/>
        <item x="907"/>
        <item x="906"/>
        <item x="367"/>
        <item m="1" x="2026"/>
        <item x="1322"/>
        <item m="1" x="2389"/>
        <item m="1" x="2400"/>
        <item m="1" x="2257"/>
        <item m="1" x="2517"/>
        <item m="1" x="2225"/>
        <item m="1" x="2512"/>
        <item m="1" x="2239"/>
        <item x="486"/>
        <item x="810"/>
        <item x="905"/>
        <item x="919"/>
        <item x="904"/>
        <item x="903"/>
        <item x="902"/>
        <item x="901"/>
        <item x="900"/>
        <item x="1499"/>
        <item x="983"/>
        <item x="778"/>
        <item x="1421"/>
        <item x="1388"/>
        <item x="890"/>
        <item x="841"/>
        <item x="1402"/>
        <item x="1507"/>
        <item x="1417"/>
        <item x="1385"/>
        <item m="1" x="1770"/>
        <item x="1185"/>
        <item x="1187"/>
        <item x="1188"/>
        <item x="1212"/>
        <item x="1232"/>
        <item x="1209"/>
        <item x="1205"/>
        <item x="1235"/>
        <item x="1201"/>
        <item x="1184"/>
        <item x="1245"/>
        <item x="1506"/>
        <item x="1246"/>
        <item x="1253"/>
        <item x="1231"/>
        <item x="1183"/>
        <item x="1504"/>
        <item x="1200"/>
        <item x="1204"/>
        <item x="1182"/>
        <item x="1220"/>
        <item x="1239"/>
        <item x="1211"/>
        <item x="1203"/>
        <item x="1206"/>
        <item x="1202"/>
        <item x="1199"/>
        <item x="1219"/>
        <item x="1186"/>
        <item x="1242"/>
        <item x="1207"/>
        <item m="1" x="2293"/>
        <item x="1216"/>
        <item x="1217"/>
        <item x="1243"/>
        <item x="1181"/>
        <item x="1189"/>
        <item x="1218"/>
        <item x="1208"/>
        <item x="1210"/>
        <item x="1234"/>
        <item x="1424"/>
        <item m="1" x="1785"/>
        <item m="1" x="2025"/>
        <item m="1" x="1846"/>
        <item m="1" x="2508"/>
        <item m="1" x="1775"/>
        <item m="1" x="2177"/>
        <item m="1" x="2176"/>
        <item m="1" x="2507"/>
        <item m="1" x="2153"/>
        <item m="1" x="2165"/>
        <item x="1535"/>
        <item m="1" x="2013"/>
        <item m="1" x="1811"/>
        <item m="1" x="1804"/>
        <item m="1" x="1777"/>
        <item m="1" x="1836"/>
        <item m="1" x="1817"/>
        <item x="428"/>
        <item m="1" x="1854"/>
        <item x="989"/>
        <item x="982"/>
        <item x="1007"/>
        <item m="1" x="2107"/>
        <item m="1" x="1710"/>
        <item m="1" x="1824"/>
        <item x="988"/>
        <item m="1" x="1814"/>
        <item m="1" x="1711"/>
        <item x="1017"/>
        <item m="1" x="1709"/>
        <item m="1" x="1715"/>
        <item m="1" x="1713"/>
        <item x="993"/>
        <item m="1" x="1737"/>
        <item x="1020"/>
        <item m="1" x="1708"/>
        <item m="1" x="2181"/>
        <item m="1" x="1751"/>
        <item m="1" x="2040"/>
        <item m="1" x="2251"/>
        <item m="1" x="1825"/>
        <item x="634"/>
        <item m="1" x="1850"/>
        <item x="644"/>
        <item m="1" x="1791"/>
        <item m="1" x="2535"/>
        <item m="1" x="1884"/>
        <item m="1" x="1769"/>
        <item x="469"/>
        <item m="1" x="1873"/>
        <item x="1503"/>
        <item x="366"/>
        <item x="1082"/>
        <item x="1452"/>
        <item m="1" x="2146"/>
        <item m="1" x="1844"/>
        <item x="598"/>
        <item x="1577"/>
        <item x="792"/>
        <item m="1" x="1794"/>
        <item m="1" x="1726"/>
        <item m="1" x="1795"/>
        <item x="1517"/>
        <item x="975"/>
        <item m="1" x="1728"/>
        <item x="892"/>
        <item m="1" x="1799"/>
        <item m="1" x="1729"/>
        <item m="1" x="1758"/>
        <item m="1" x="1796"/>
        <item m="1" x="1727"/>
        <item x="1006"/>
        <item x="785"/>
        <item m="1" x="1760"/>
        <item m="1" x="1761"/>
        <item x="1033"/>
        <item m="1" x="1714"/>
        <item m="1" x="1763"/>
        <item m="1" x="1762"/>
        <item x="1590"/>
        <item m="1" x="1718"/>
        <item x="1607"/>
        <item x="1618"/>
        <item x="1650"/>
        <item x="1591"/>
        <item x="1593"/>
        <item x="1598"/>
        <item x="1597"/>
        <item x="1594"/>
        <item x="1664"/>
        <item m="1" x="1745"/>
        <item m="1" x="1719"/>
        <item x="1595"/>
        <item x="1622"/>
        <item x="881"/>
        <item x="793"/>
        <item x="803"/>
        <item m="1" x="1738"/>
        <item x="867"/>
        <item x="517"/>
        <item x="589"/>
        <item x="1012"/>
        <item x="1008"/>
        <item x="1025"/>
        <item x="1029"/>
        <item x="837"/>
        <item x="836"/>
        <item x="842"/>
        <item x="1028"/>
        <item x="1034"/>
        <item x="981"/>
        <item x="992"/>
        <item x="979"/>
        <item x="1019"/>
        <item x="916"/>
        <item m="1" x="2130"/>
        <item m="1" x="1974"/>
        <item x="928"/>
        <item x="869"/>
        <item x="952"/>
        <item x="1516"/>
        <item x="830"/>
        <item x="883"/>
        <item x="1334"/>
        <item x="861"/>
        <item x="834"/>
        <item x="886"/>
        <item x="799"/>
        <item x="856"/>
        <item x="863"/>
        <item x="1260"/>
        <item x="852"/>
        <item x="788"/>
        <item x="831"/>
        <item x="1257"/>
        <item x="912"/>
        <item x="1290"/>
        <item x="955"/>
        <item x="897"/>
        <item x="1513"/>
        <item x="1266"/>
        <item x="796"/>
        <item x="1307"/>
        <item x="1268"/>
        <item x="873"/>
        <item x="804"/>
        <item x="801"/>
        <item x="910"/>
        <item x="972"/>
        <item x="1022"/>
        <item x="795"/>
        <item x="1327"/>
        <item x="851"/>
        <item x="850"/>
        <item x="839"/>
        <item x="926"/>
        <item m="1" x="2076"/>
        <item x="921"/>
        <item x="868"/>
        <item x="781"/>
        <item x="931"/>
        <item x="1011"/>
        <item x="893"/>
        <item x="1520"/>
        <item x="380"/>
        <item x="1643"/>
        <item x="1625"/>
        <item x="1638"/>
        <item x="1659"/>
        <item x="1655"/>
        <item x="1557"/>
        <item x="1646"/>
        <item x="1614"/>
        <item x="1641"/>
        <item x="1602"/>
        <item x="1608"/>
        <item x="1615"/>
        <item x="1262"/>
        <item x="1619"/>
        <item x="1639"/>
        <item x="1648"/>
        <item x="1634"/>
        <item x="1626"/>
        <item x="1627"/>
        <item x="1632"/>
        <item x="1631"/>
        <item x="1645"/>
        <item x="1606"/>
        <item x="1294"/>
        <item x="1475"/>
        <item x="1436"/>
        <item x="1434"/>
        <item x="1476"/>
        <item x="1446"/>
        <item x="1490"/>
        <item x="1393"/>
        <item x="1463"/>
        <item x="1428"/>
        <item x="1448"/>
        <item x="1441"/>
        <item x="1472"/>
        <item x="1382"/>
        <item x="1412"/>
        <item x="1471"/>
        <item x="1437"/>
        <item x="1460"/>
        <item x="1404"/>
        <item x="1115"/>
        <item m="1" x="2274"/>
        <item x="1126"/>
        <item x="1062"/>
        <item x="1124"/>
        <item x="1148"/>
        <item x="1169"/>
        <item x="1525"/>
        <item x="1070"/>
        <item x="1527"/>
        <item x="1172"/>
        <item x="1519"/>
        <item x="1383"/>
        <item x="1442"/>
        <item x="1378"/>
        <item x="1485"/>
        <item x="1435"/>
        <item x="1399"/>
        <item x="1484"/>
        <item x="1439"/>
        <item x="1423"/>
        <item x="1405"/>
        <item x="1409"/>
        <item x="1468"/>
        <item x="1413"/>
        <item x="1415"/>
        <item x="1427"/>
        <item x="1377"/>
        <item x="1386"/>
        <item m="1" x="1861"/>
        <item x="1380"/>
        <item x="1111"/>
        <item x="1118"/>
        <item x="1048"/>
        <item x="1054"/>
        <item x="1063"/>
        <item x="1108"/>
        <item x="1123"/>
        <item m="1" x="2273"/>
        <item x="1081"/>
        <item x="1084"/>
        <item x="1141"/>
        <item x="1133"/>
        <item x="1156"/>
        <item x="1102"/>
        <item x="1040"/>
        <item x="1170"/>
        <item x="1159"/>
        <item x="1162"/>
        <item x="1136"/>
        <item x="1078"/>
        <item x="1431"/>
        <item x="1458"/>
        <item x="1171"/>
        <item x="1058"/>
        <item x="1486"/>
        <item x="1379"/>
        <item x="1121"/>
        <item x="1135"/>
        <item x="1168"/>
        <item x="1176"/>
        <item x="1167"/>
        <item x="1140"/>
        <item x="1174"/>
        <item x="1068"/>
        <item x="1163"/>
        <item x="1529"/>
        <item x="1079"/>
        <item x="1149"/>
        <item x="1142"/>
        <item x="1095"/>
        <item x="1152"/>
        <item x="1150"/>
        <item x="1046"/>
        <item x="1127"/>
        <item x="1052"/>
        <item x="1038"/>
        <item x="1465"/>
        <item x="1451"/>
        <item x="1376"/>
        <item x="1394"/>
        <item x="1400"/>
        <item x="1426"/>
        <item x="1390"/>
        <item x="1450"/>
        <item x="1433"/>
        <item x="1089"/>
        <item x="1453"/>
        <item x="1419"/>
        <item x="1489"/>
        <item x="1161"/>
        <item x="1053"/>
        <item x="1059"/>
        <item x="1072"/>
        <item x="1051"/>
        <item x="1086"/>
        <item x="1107"/>
        <item x="1087"/>
        <item x="1132"/>
        <item x="1064"/>
        <item x="1146"/>
        <item x="1066"/>
        <item x="1050"/>
        <item x="1129"/>
        <item x="1332"/>
        <item x="1654"/>
        <item x="578"/>
        <item x="1160"/>
        <item x="1151"/>
        <item x="1425"/>
        <item x="1173"/>
        <item x="1039"/>
        <item x="1101"/>
        <item x="1056"/>
        <item x="1522"/>
        <item x="1099"/>
        <item x="1045"/>
        <item x="1116"/>
        <item x="1112"/>
        <item x="1134"/>
        <item x="1137"/>
        <item x="1098"/>
        <item x="1158"/>
        <item x="1042"/>
        <item x="1096"/>
        <item x="1061"/>
        <item x="1114"/>
        <item x="1065"/>
        <item x="1105"/>
        <item x="1117"/>
        <item x="1113"/>
        <item x="1043"/>
        <item x="1592"/>
        <item x="1069"/>
        <item x="1094"/>
        <item x="1122"/>
        <item x="1532"/>
        <item x="1104"/>
        <item x="1055"/>
        <item x="1175"/>
        <item x="1044"/>
        <item x="1049"/>
        <item x="1076"/>
        <item x="1521"/>
        <item x="1407"/>
        <item x="1454"/>
        <item x="1457"/>
        <item x="1491"/>
        <item x="1481"/>
        <item x="1488"/>
        <item x="1455"/>
        <item x="1469"/>
        <item x="1459"/>
        <item x="1432"/>
        <item x="1449"/>
        <item x="1395"/>
        <item x="1422"/>
        <item x="1464"/>
        <item x="777"/>
        <item x="1406"/>
        <item x="1392"/>
        <item x="1381"/>
        <item x="1480"/>
        <item x="1384"/>
        <item x="1482"/>
        <item x="1408"/>
        <item x="1456"/>
        <item x="1396"/>
        <item x="1418"/>
        <item x="1470"/>
        <item x="1479"/>
        <item x="1443"/>
        <item x="1073"/>
        <item x="1075"/>
        <item x="776"/>
        <item x="1060"/>
        <item x="1093"/>
        <item x="1090"/>
        <item x="1071"/>
        <item x="1037"/>
        <item x="1041"/>
        <item x="1530"/>
        <item x="1067"/>
        <item x="1077"/>
        <item x="1153"/>
        <item x="1147"/>
        <item x="1533"/>
        <item x="1074"/>
        <item x="1047"/>
        <item x="1420"/>
        <item x="1103"/>
        <item x="1091"/>
        <item m="1" x="1759"/>
        <item x="1416"/>
        <item x="1119"/>
        <item x="1623"/>
        <item x="1616"/>
        <item x="1661"/>
        <item x="1085"/>
        <item x="1429"/>
        <item x="1130"/>
        <item x="1057"/>
        <item x="1403"/>
        <item x="1462"/>
        <item x="1154"/>
        <item x="1110"/>
        <item x="1461"/>
        <item x="1092"/>
        <item x="1478"/>
        <item x="1166"/>
        <item x="1447"/>
        <item x="542"/>
        <item m="1" x="2551"/>
        <item m="1" x="1859"/>
        <item x="872"/>
        <item x="933"/>
        <item x="375"/>
        <item x="553"/>
        <item m="1" x="1736"/>
        <item m="1" x="2137"/>
        <item x="887"/>
        <item x="876"/>
        <item m="1" x="2056"/>
        <item x="806"/>
        <item x="913"/>
        <item x="877"/>
        <item x="899"/>
        <item x="844"/>
        <item x="966"/>
        <item x="927"/>
        <item x="797"/>
        <item x="845"/>
        <item x="953"/>
        <item x="847"/>
        <item x="1518"/>
        <item x="929"/>
        <item x="895"/>
        <item x="865"/>
        <item x="783"/>
        <item x="802"/>
        <item x="838"/>
        <item x="855"/>
        <item x="1514"/>
        <item x="964"/>
        <item x="917"/>
        <item x="1336"/>
        <item x="870"/>
        <item x="894"/>
        <item x="960"/>
        <item x="1333"/>
        <item x="914"/>
        <item x="959"/>
        <item x="948"/>
        <item x="1526"/>
        <item x="942"/>
        <item x="1313"/>
        <item x="1323"/>
        <item x="1326"/>
        <item x="1299"/>
        <item x="1531"/>
        <item x="1311"/>
        <item x="1328"/>
        <item x="1528"/>
        <item x="859"/>
        <item x="874"/>
        <item x="789"/>
        <item x="1588"/>
        <item x="1589"/>
        <item x="809"/>
        <item x="885"/>
        <item x="925"/>
        <item x="889"/>
        <item x="950"/>
        <item x="968"/>
        <item x="932"/>
        <item x="1013"/>
        <item x="1026"/>
        <item x="782"/>
        <item x="1440"/>
        <item x="1414"/>
        <item x="864"/>
        <item x="891"/>
        <item x="1657"/>
        <item x="1613"/>
        <item x="1487"/>
        <item x="1387"/>
        <item x="1556"/>
        <item x="1261"/>
        <item x="1280"/>
        <item x="1570"/>
        <item x="1267"/>
        <item x="1539"/>
        <item x="1281"/>
        <item x="1308"/>
        <item x="1540"/>
        <item x="784"/>
        <item x="1666"/>
        <item x="1302"/>
        <item x="1536"/>
        <item x="1296"/>
        <item x="1317"/>
        <item x="1287"/>
        <item x="1564"/>
        <item x="1548"/>
        <item x="1320"/>
        <item x="1578"/>
        <item x="1587"/>
        <item x="1572"/>
        <item x="1259"/>
        <item x="1288"/>
        <item x="1283"/>
        <item x="1545"/>
        <item x="1306"/>
        <item x="1575"/>
        <item x="1310"/>
        <item x="1547"/>
        <item x="1515"/>
        <item x="849"/>
        <item x="808"/>
        <item x="866"/>
        <item x="862"/>
        <item x="1534"/>
        <item x="878"/>
        <item x="1445"/>
        <item x="1401"/>
        <item x="1397"/>
        <item x="790"/>
        <item m="1" x="1765"/>
        <item x="1523"/>
        <item x="829"/>
        <item x="843"/>
        <item x="1647"/>
        <item x="1411"/>
        <item x="918"/>
        <item x="896"/>
        <item x="794"/>
        <item x="980"/>
        <item x="860"/>
        <item x="967"/>
        <item x="930"/>
        <item x="965"/>
        <item x="798"/>
        <item x="858"/>
        <item x="854"/>
        <item x="800"/>
        <item x="857"/>
        <item x="1542"/>
        <item x="963"/>
        <item x="943"/>
        <item x="944"/>
        <item x="954"/>
        <item x="915"/>
        <item x="880"/>
        <item x="969"/>
        <item x="935"/>
        <item x="1236"/>
        <item x="612"/>
        <item x="1003"/>
        <item x="1410"/>
        <item x="786"/>
        <item x="805"/>
        <item x="648"/>
        <item x="650"/>
        <item x="647"/>
        <item x="888"/>
        <item x="761"/>
        <item x="828"/>
        <item x="791"/>
        <item x="827"/>
        <item x="826"/>
        <item x="941"/>
        <item x="825"/>
        <item x="824"/>
        <item m="1" x="2006"/>
        <item x="787"/>
        <item x="649"/>
        <item x="760"/>
        <item x="823"/>
        <item x="822"/>
        <item x="821"/>
        <item x="940"/>
        <item x="939"/>
        <item x="807"/>
        <item x="949"/>
        <item x="820"/>
        <item x="1196"/>
        <item x="1198"/>
        <item x="819"/>
        <item x="818"/>
        <item x="937"/>
        <item x="817"/>
        <item x="816"/>
        <item x="815"/>
        <item x="646"/>
        <item x="814"/>
        <item x="813"/>
        <item m="1" x="1856"/>
        <item x="1197"/>
        <item x="1366"/>
        <item x="1339"/>
        <item x="1343"/>
        <item x="1265"/>
        <item x="1191"/>
        <item x="1600"/>
        <item m="1" x="2310"/>
        <item x="1368"/>
        <item x="1164"/>
        <item x="1195"/>
        <item x="1364"/>
        <item x="1467"/>
        <item x="1473"/>
        <item x="1223"/>
        <item x="1224"/>
        <item x="1389"/>
        <item x="1355"/>
        <item x="1349"/>
        <item x="1483"/>
        <item x="1350"/>
        <item x="1214"/>
        <item x="1347"/>
        <item x="1143"/>
        <item x="1356"/>
        <item x="1359"/>
        <item x="1357"/>
        <item x="1225"/>
        <item x="1192"/>
        <item x="1354"/>
        <item x="1477"/>
        <item x="1194"/>
        <item x="1360"/>
        <item x="1348"/>
        <item x="1177"/>
        <item m="1" x="2289"/>
        <item x="1193"/>
        <item x="1346"/>
        <item x="1344"/>
        <item x="1369"/>
        <item x="1363"/>
        <item x="1361"/>
        <item x="1358"/>
        <item x="1351"/>
        <item x="1352"/>
        <item x="1365"/>
        <item x="1367"/>
        <item x="1341"/>
        <item x="1345"/>
        <item x="1165"/>
        <item x="1444"/>
        <item x="1340"/>
        <item x="640"/>
        <item x="1668"/>
        <item x="1651"/>
        <item x="1604"/>
        <item x="1653"/>
        <item x="1630"/>
        <item x="1342"/>
        <item x="1263"/>
        <item x="1258"/>
        <item x="1362"/>
        <item x="1353"/>
        <item x="1180"/>
        <item x="1179"/>
        <item x="1178"/>
        <item x="1276"/>
        <item x="1254"/>
        <item x="1278"/>
        <item x="1255"/>
        <item x="1279"/>
        <item x="1501"/>
        <item x="1500"/>
        <item x="1493"/>
        <item x="1584"/>
        <item x="1581"/>
        <item x="1580"/>
        <item m="1" x="1746"/>
        <item x="1538"/>
        <item x="1543"/>
        <item x="1226"/>
        <item x="1229"/>
        <item x="1227"/>
        <item x="1230"/>
        <item x="1228"/>
        <item x="812"/>
        <item x="547"/>
        <item m="1" x="1712"/>
        <item x="1375"/>
        <item x="1498"/>
        <item m="1" x="1717"/>
        <item x="1492"/>
        <item m="1" x="2441"/>
        <item x="774"/>
        <item x="773"/>
        <item x="772"/>
        <item x="749"/>
        <item x="748"/>
        <item x="771"/>
        <item x="775"/>
        <item x="729"/>
        <item x="730"/>
        <item x="736"/>
        <item x="743"/>
        <item x="742"/>
        <item x="741"/>
        <item x="732"/>
        <item x="746"/>
        <item x="740"/>
        <item x="737"/>
        <item x="738"/>
        <item x="811"/>
        <item x="733"/>
        <item x="744"/>
        <item x="747"/>
        <item x="735"/>
        <item x="745"/>
        <item x="734"/>
        <item x="731"/>
        <item x="739"/>
        <item x="724"/>
        <item x="728"/>
        <item x="726"/>
        <item x="725"/>
        <item x="723"/>
        <item x="758"/>
        <item m="1" x="1944"/>
        <item x="722"/>
        <item x="727"/>
        <item x="721"/>
        <item x="720"/>
        <item x="718"/>
        <item x="719"/>
        <item x="708"/>
        <item x="751"/>
        <item x="714"/>
        <item x="707"/>
        <item x="699"/>
        <item x="688"/>
        <item x="716"/>
        <item x="661"/>
        <item x="654"/>
        <item x="700"/>
        <item x="715"/>
        <item x="709"/>
        <item x="693"/>
        <item x="690"/>
        <item x="717"/>
        <item x="695"/>
        <item x="754"/>
        <item x="705"/>
        <item x="659"/>
        <item x="703"/>
        <item x="706"/>
        <item x="712"/>
        <item x="756"/>
        <item x="755"/>
        <item x="689"/>
        <item x="678"/>
        <item x="675"/>
        <item x="692"/>
        <item x="674"/>
        <item x="664"/>
        <item x="684"/>
        <item x="662"/>
        <item x="685"/>
        <item x="704"/>
        <item x="679"/>
        <item x="660"/>
        <item x="677"/>
        <item x="682"/>
        <item x="665"/>
        <item x="611"/>
        <item x="671"/>
        <item x="670"/>
        <item x="655"/>
        <item x="668"/>
        <item x="672"/>
        <item x="673"/>
        <item x="681"/>
        <item x="657"/>
        <item x="711"/>
        <item x="713"/>
        <item x="698"/>
        <item x="753"/>
        <item x="687"/>
        <item x="694"/>
        <item x="759"/>
        <item x="577"/>
        <item x="686"/>
        <item x="710"/>
        <item x="680"/>
        <item x="666"/>
        <item x="667"/>
        <item x="683"/>
        <item x="676"/>
        <item x="697"/>
        <item x="656"/>
        <item x="691"/>
        <item x="669"/>
        <item x="701"/>
        <item x="608"/>
        <item x="696"/>
        <item x="658"/>
        <item m="1" x="1943"/>
        <item x="702"/>
        <item x="663"/>
        <item x="653"/>
        <item x="619"/>
        <item x="625"/>
        <item x="626"/>
        <item x="614"/>
        <item x="618"/>
        <item x="620"/>
        <item x="652"/>
        <item x="629"/>
        <item x="750"/>
        <item x="651"/>
        <item x="580"/>
        <item x="609"/>
        <item x="616"/>
        <item x="628"/>
        <item x="621"/>
        <item x="615"/>
        <item x="617"/>
        <item x="752"/>
        <item x="627"/>
        <item x="610"/>
        <item x="623"/>
        <item x="757"/>
        <item x="622"/>
        <item x="630"/>
        <item x="624"/>
        <item x="584"/>
        <item x="639"/>
        <item x="642"/>
        <item x="588"/>
        <item x="576"/>
        <item x="602"/>
        <item x="604"/>
        <item x="599"/>
        <item x="594"/>
        <item x="605"/>
        <item x="606"/>
        <item x="597"/>
        <item x="595"/>
        <item x="603"/>
        <item x="596"/>
        <item x="590"/>
        <item x="592"/>
        <item x="582"/>
        <item x="591"/>
        <item x="586"/>
        <item x="593"/>
        <item x="585"/>
        <item x="587"/>
        <item x="564"/>
        <item x="569"/>
        <item x="558"/>
        <item x="570"/>
        <item x="554"/>
        <item x="560"/>
        <item x="557"/>
        <item x="575"/>
        <item x="571"/>
        <item x="572"/>
        <item x="555"/>
        <item x="550"/>
        <item x="562"/>
        <item x="563"/>
        <item x="561"/>
        <item x="556"/>
        <item x="567"/>
        <item x="566"/>
        <item x="546"/>
        <item x="559"/>
        <item x="565"/>
        <item x="514"/>
        <item x="468"/>
        <item x="419"/>
        <item x="528"/>
        <item x="516"/>
        <item x="440"/>
        <item x="527"/>
        <item x="460"/>
        <item x="519"/>
        <item x="513"/>
        <item x="461"/>
        <item x="524"/>
        <item x="455"/>
        <item x="521"/>
        <item x="522"/>
        <item x="454"/>
        <item x="523"/>
        <item x="526"/>
        <item x="465"/>
        <item x="492"/>
        <item x="520"/>
        <item x="484"/>
        <item x="518"/>
        <item x="512"/>
        <item x="479"/>
        <item x="417"/>
        <item x="500"/>
        <item x="421"/>
        <item x="530"/>
        <item m="1" x="1749"/>
        <item x="509"/>
        <item x="474"/>
        <item x="473"/>
        <item x="472"/>
        <item x="529"/>
        <item x="508"/>
        <item x="510"/>
        <item x="471"/>
        <item x="420"/>
        <item x="385"/>
        <item x="383"/>
        <item x="388"/>
        <item x="402"/>
        <item x="389"/>
        <item x="416"/>
        <item x="387"/>
        <item x="378"/>
        <item m="1" x="1867"/>
        <item x="447"/>
        <item x="449"/>
        <item x="433"/>
        <item x="427"/>
        <item x="429"/>
        <item x="391"/>
        <item x="405"/>
        <item x="373"/>
        <item x="400"/>
        <item x="399"/>
        <item x="426"/>
        <item x="432"/>
        <item x="418"/>
        <item x="384"/>
        <item x="390"/>
        <item x="413"/>
        <item x="464"/>
        <item x="463"/>
        <item x="404"/>
        <item x="438"/>
        <item x="439"/>
        <item x="446"/>
        <item x="462"/>
        <item x="451"/>
        <item x="431"/>
        <item x="386"/>
        <item x="434"/>
        <item x="424"/>
        <item x="369"/>
        <item x="475"/>
        <item x="497"/>
        <item x="476"/>
        <item x="538"/>
        <item x="425"/>
        <item x="381"/>
        <item x="382"/>
        <item x="379"/>
        <item x="374"/>
        <item x="412"/>
        <item x="401"/>
        <item x="437"/>
        <item x="415"/>
        <item x="395"/>
        <item x="532"/>
        <item m="1" x="1874"/>
        <item x="436"/>
        <item x="487"/>
        <item x="452"/>
        <item x="490"/>
        <item x="478"/>
        <item x="506"/>
        <item x="457"/>
        <item x="410"/>
        <item x="505"/>
        <item x="456"/>
        <item x="507"/>
        <item x="501"/>
        <item x="498"/>
        <item x="435"/>
        <item x="533"/>
        <item x="502"/>
        <item x="535"/>
        <item x="494"/>
        <item x="491"/>
        <item x="453"/>
        <item x="504"/>
        <item x="392"/>
        <item x="488"/>
        <item x="458"/>
        <item x="534"/>
        <item x="503"/>
        <item x="525"/>
        <item x="441"/>
        <item x="485"/>
        <item x="414"/>
        <item x="393"/>
        <item x="489"/>
        <item x="467"/>
        <item x="459"/>
        <item x="394"/>
        <item x="536"/>
        <item x="495"/>
        <item x="466"/>
        <item x="483"/>
        <item x="444"/>
        <item x="493"/>
        <item x="442"/>
        <item x="470"/>
        <item x="482"/>
        <item x="537"/>
        <item x="539"/>
        <item x="450"/>
        <item x="540"/>
        <item x="430"/>
        <item x="397"/>
        <item x="477"/>
        <item x="396"/>
        <item x="448"/>
        <item x="443"/>
        <item x="407"/>
        <item x="409"/>
        <item x="423"/>
        <item x="377"/>
        <item x="581"/>
        <item x="552"/>
        <item x="551"/>
        <item x="766"/>
        <item x="496"/>
        <item x="481"/>
        <item x="765"/>
        <item x="480"/>
        <item x="767"/>
        <item x="769"/>
        <item x="763"/>
        <item x="762"/>
        <item x="768"/>
        <item x="764"/>
        <item m="1" x="1725"/>
        <item m="1" x="2794"/>
        <item x="583"/>
        <item x="549"/>
        <item x="1550"/>
        <item x="1508"/>
        <item x="1553"/>
        <item x="1509"/>
        <item x="1554"/>
        <item x="1512"/>
        <item x="1511"/>
        <item x="1561"/>
        <item x="1555"/>
        <item x="1562"/>
        <item x="1563"/>
        <item x="1671"/>
        <item x="360"/>
        <item x="361"/>
        <item x="362"/>
        <item x="359"/>
        <item m="1" x="2793"/>
        <item m="1" x="2789"/>
        <item m="1" x="2790"/>
        <item m="1" x="2791"/>
        <item m="1" x="2792"/>
        <item x="358"/>
        <item x="357"/>
        <item m="1" x="2784"/>
        <item x="349"/>
        <item m="1" x="2785"/>
        <item x="352"/>
        <item x="353"/>
        <item m="1" x="1843"/>
        <item x="354"/>
        <item x="355"/>
        <item x="356"/>
        <item x="347"/>
        <item x="348"/>
        <item x="350"/>
        <item x="351"/>
        <item x="341"/>
        <item x="342"/>
        <item m="1" x="2780"/>
        <item m="1" x="2781"/>
        <item x="344"/>
        <item m="1" x="2783"/>
        <item m="1" x="1842"/>
        <item x="325"/>
        <item x="326"/>
        <item x="327"/>
        <item m="1" x="1826"/>
        <item x="328"/>
        <item x="329"/>
        <item x="330"/>
        <item x="331"/>
        <item x="332"/>
        <item x="333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x="334"/>
        <item x="335"/>
        <item x="336"/>
        <item x="337"/>
        <item x="338"/>
        <item x="339"/>
        <item x="340"/>
        <item x="343"/>
        <item x="345"/>
        <item x="346"/>
        <item x="313"/>
        <item x="314"/>
        <item x="311"/>
        <item m="1" x="1840"/>
        <item m="1" x="1841"/>
        <item x="312"/>
        <item x="315"/>
        <item x="316"/>
        <item x="317"/>
        <item x="318"/>
        <item x="319"/>
        <item x="320"/>
        <item x="321"/>
        <item x="322"/>
        <item x="323"/>
        <item x="324"/>
        <item m="1" x="2782"/>
        <item m="1" x="2786"/>
        <item m="1" x="2787"/>
        <item m="1" x="2788"/>
        <item m="1" x="2795"/>
        <item m="1" x="2796"/>
        <item m="1" x="1862"/>
        <item m="1" x="1863"/>
        <item m="1" x="1864"/>
        <item m="1" x="1865"/>
        <item m="1" x="1866"/>
        <item m="1" x="1869"/>
        <item m="1" x="1870"/>
        <item m="1" x="1871"/>
        <item m="1" x="1872"/>
        <item m="1" x="1875"/>
        <item m="1" x="1877"/>
        <item m="1" x="1878"/>
        <item m="1" x="1879"/>
        <item m="1" x="1880"/>
        <item m="1" x="1881"/>
        <item m="1" x="1882"/>
        <item m="1" x="1883"/>
        <item m="1" x="1885"/>
        <item m="1" x="1886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x="63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5"/>
        <item m="1" x="1946"/>
        <item m="1" x="1947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7"/>
        <item m="1" x="2008"/>
        <item m="1" x="2009"/>
        <item m="1" x="2010"/>
        <item m="1" x="2011"/>
        <item m="1" x="2012"/>
        <item m="1" x="2014"/>
        <item m="1" x="2015"/>
        <item m="1" x="2016"/>
        <item m="1" x="2017"/>
        <item m="1" x="2018"/>
        <item m="1" x="2019"/>
        <item m="1" x="2020"/>
        <item m="1" x="2022"/>
        <item m="1" x="2023"/>
        <item m="1" x="2024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31"/>
        <item m="1" x="2132"/>
        <item m="1" x="2133"/>
        <item m="1" x="2134"/>
        <item m="1" x="2135"/>
        <item m="1" x="2136"/>
        <item m="1" x="2138"/>
        <item m="1" x="2139"/>
        <item m="1" x="2140"/>
        <item m="1" x="2142"/>
        <item m="1" x="2143"/>
        <item m="1" x="2144"/>
        <item m="1" x="2145"/>
        <item m="1" x="2147"/>
        <item m="1" x="2148"/>
        <item m="1" x="2149"/>
        <item m="1" x="2150"/>
        <item m="1" x="2151"/>
        <item m="1" x="2152"/>
        <item m="1" x="2154"/>
        <item m="1" x="2156"/>
        <item m="1" x="2157"/>
        <item m="1" x="2158"/>
        <item m="1" x="2159"/>
        <item m="1" x="2160"/>
        <item m="1" x="2161"/>
        <item m="1" x="2162"/>
        <item m="1" x="2163"/>
        <item m="1" x="2166"/>
        <item m="1" x="2167"/>
        <item m="1" x="2168"/>
        <item m="1" x="2170"/>
        <item m="1" x="2171"/>
        <item m="1" x="2172"/>
        <item m="1" x="2173"/>
        <item m="1" x="2174"/>
        <item m="1" x="2175"/>
        <item m="1" x="2179"/>
        <item m="1" x="2180"/>
        <item m="1" x="2182"/>
        <item m="1" x="2183"/>
        <item m="1" x="2184"/>
        <item m="1" x="2185"/>
        <item m="1" x="2186"/>
        <item m="1" x="2187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1"/>
        <item m="1" x="2202"/>
        <item m="1" x="2203"/>
        <item m="1" x="2204"/>
        <item m="1" x="2205"/>
        <item m="1" x="2206"/>
        <item m="1" x="2207"/>
        <item m="1" x="2208"/>
        <item m="1" x="2210"/>
        <item m="1" x="2211"/>
        <item m="1" x="2213"/>
        <item m="1" x="2214"/>
        <item m="1" x="2215"/>
        <item m="1" x="2216"/>
        <item m="1" x="2217"/>
        <item m="1" x="2218"/>
        <item m="1" x="2219"/>
        <item m="1" x="2220"/>
        <item m="1" x="2222"/>
        <item m="1" x="2223"/>
        <item m="1" x="2224"/>
        <item m="1" x="2226"/>
        <item m="1" x="2227"/>
        <item m="1" x="2228"/>
        <item m="1" x="2229"/>
        <item m="1" x="2230"/>
        <item m="1" x="2231"/>
        <item m="1" x="2233"/>
        <item m="1" x="2235"/>
        <item m="1" x="2236"/>
        <item m="1" x="2237"/>
        <item m="1" x="2238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2"/>
        <item m="1" x="2253"/>
        <item m="1" x="2254"/>
        <item m="1" x="2255"/>
        <item m="1" x="2256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5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8"/>
        <item m="1" x="2290"/>
        <item m="1" x="2291"/>
        <item m="1" x="2292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7"/>
        <item m="1" x="2428"/>
        <item m="1" x="2429"/>
        <item m="1" x="2430"/>
        <item m="1" x="2432"/>
        <item m="1" x="2433"/>
        <item m="1" x="2434"/>
        <item m="1" x="2435"/>
        <item m="1" x="2436"/>
        <item m="1" x="2437"/>
        <item m="1" x="2439"/>
        <item m="1" x="2440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9"/>
        <item m="1" x="2510"/>
        <item m="1" x="2511"/>
        <item m="1" x="2513"/>
        <item m="1" x="2514"/>
        <item m="1" x="2515"/>
        <item m="1" x="2516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6"/>
        <item m="1" x="2537"/>
        <item m="1" x="2538"/>
        <item m="1" x="2539"/>
        <item m="1" x="2540"/>
        <item m="1" x="2541"/>
        <item m="1" x="2543"/>
        <item m="1" x="2544"/>
        <item m="1" x="2545"/>
        <item m="1" x="2546"/>
        <item m="1" x="2547"/>
        <item m="1" x="2548"/>
        <item m="1" x="2549"/>
        <item m="1" x="2550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9"/>
        <item m="1" x="2690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5"/>
        <item m="1" x="2707"/>
        <item m="1" x="2710"/>
        <item m="1" x="2711"/>
        <item m="1" x="2712"/>
        <item m="1" x="2717"/>
        <item m="1" x="2718"/>
        <item m="1" x="2720"/>
        <item m="1" x="2722"/>
        <item m="1" x="2726"/>
        <item m="1" x="2727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2"/>
        <item m="1" x="2743"/>
        <item m="1" x="2744"/>
        <item m="1" x="2745"/>
        <item m="1" x="2746"/>
        <item m="1" x="2748"/>
        <item m="1" x="2750"/>
        <item m="1" x="2751"/>
        <item m="1" x="2752"/>
        <item m="1" x="2754"/>
        <item m="1" x="2755"/>
        <item m="1" x="2756"/>
        <item m="1" x="2757"/>
        <item m="1" x="2758"/>
        <item m="1" x="2759"/>
        <item m="1" x="2760"/>
        <item m="1" x="2761"/>
        <item m="1" x="2763"/>
        <item m="1" x="2765"/>
        <item m="1" x="2766"/>
        <item m="1" x="2767"/>
        <item m="1" x="2768"/>
        <item m="1" x="2769"/>
        <item m="1" x="2770"/>
        <item m="1" x="2771"/>
        <item m="1" x="2773"/>
        <item m="1" x="2774"/>
        <item m="1" x="2775"/>
        <item m="1" x="2776"/>
        <item m="1" x="2777"/>
        <item m="1" x="2778"/>
        <item m="1" x="2779"/>
        <item x="309"/>
        <item x="310"/>
        <item x="308"/>
        <item m="1" x="1837"/>
        <item m="1" x="1838"/>
        <item m="1" x="1839"/>
        <item x="307"/>
        <item m="1" x="1767"/>
        <item x="301"/>
        <item x="302"/>
        <item m="1" x="1823"/>
        <item m="1" x="1809"/>
        <item x="303"/>
        <item x="304"/>
        <item m="1" x="1810"/>
        <item x="305"/>
        <item x="306"/>
        <item m="1" x="1724"/>
        <item x="293"/>
        <item m="1" x="1766"/>
        <item m="1" x="1748"/>
        <item x="294"/>
        <item x="295"/>
        <item x="296"/>
        <item x="297"/>
        <item x="298"/>
        <item x="299"/>
        <item x="300"/>
        <item x="288"/>
        <item x="289"/>
        <item m="1" x="1722"/>
        <item m="1" x="1723"/>
        <item x="290"/>
        <item x="291"/>
        <item x="292"/>
        <item x="270"/>
        <item m="1" x="1699"/>
        <item x="271"/>
        <item x="272"/>
        <item x="273"/>
        <item m="1" x="1700"/>
        <item m="1" x="1701"/>
        <item x="274"/>
        <item x="275"/>
        <item m="1" x="1735"/>
        <item m="1" x="1744"/>
        <item x="276"/>
        <item m="1" x="170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163"/>
        <item x="186"/>
        <item x="187"/>
        <item m="1" x="1674"/>
        <item x="188"/>
        <item m="1" x="1675"/>
        <item x="189"/>
        <item x="191"/>
        <item x="192"/>
        <item x="193"/>
        <item x="195"/>
        <item x="196"/>
        <item x="198"/>
        <item x="199"/>
        <item x="200"/>
        <item x="201"/>
        <item x="202"/>
        <item x="203"/>
        <item x="204"/>
        <item x="205"/>
        <item m="1" x="1676"/>
        <item x="206"/>
        <item x="207"/>
        <item x="208"/>
        <item m="1" x="1739"/>
        <item x="209"/>
        <item m="1" x="1677"/>
        <item m="1" x="1678"/>
        <item x="210"/>
        <item m="1" x="1679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m="1" x="1740"/>
        <item m="1" x="1680"/>
        <item x="224"/>
        <item x="225"/>
        <item m="1" x="1681"/>
        <item m="1" x="1682"/>
        <item x="226"/>
        <item m="1" x="1683"/>
        <item x="227"/>
        <item m="1" x="1684"/>
        <item x="228"/>
        <item m="1" x="1685"/>
        <item x="229"/>
        <item m="1" x="1741"/>
        <item x="231"/>
        <item m="1" x="1686"/>
        <item x="233"/>
        <item x="234"/>
        <item m="1" x="1687"/>
        <item m="1" x="1688"/>
        <item x="236"/>
        <item x="237"/>
        <item x="238"/>
        <item x="239"/>
        <item x="240"/>
        <item m="1" x="1689"/>
        <item m="1" x="1690"/>
        <item x="241"/>
        <item m="1" x="1691"/>
        <item x="242"/>
        <item m="1" x="1692"/>
        <item x="243"/>
        <item x="244"/>
        <item x="245"/>
        <item m="1" x="1693"/>
        <item m="1" x="1742"/>
        <item m="1" x="1694"/>
        <item x="246"/>
        <item x="247"/>
        <item m="1" x="1743"/>
        <item x="248"/>
        <item m="1" x="1695"/>
        <item x="249"/>
        <item x="250"/>
        <item x="251"/>
        <item m="1" x="1696"/>
        <item m="1" x="1734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m="1" x="1721"/>
        <item x="269"/>
        <item x="132"/>
        <item m="1" x="1730"/>
        <item x="133"/>
        <item x="134"/>
        <item x="135"/>
        <item x="136"/>
        <item x="137"/>
        <item x="138"/>
        <item x="139"/>
        <item m="1" x="1731"/>
        <item m="1" x="1673"/>
        <item x="140"/>
        <item m="1" x="1732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0"/>
        <item x="194"/>
        <item x="197"/>
        <item x="217"/>
        <item x="230"/>
        <item x="232"/>
        <item x="235"/>
        <item m="1" x="1733"/>
        <item x="252"/>
        <item m="1" x="1697"/>
        <item m="1" x="1698"/>
        <item x="120"/>
        <item x="121"/>
        <item x="122"/>
        <item x="123"/>
        <item x="124"/>
        <item x="125"/>
        <item m="1" x="1672"/>
        <item x="118"/>
        <item x="119"/>
        <item x="126"/>
        <item x="127"/>
        <item x="1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8"/>
        <item x="129"/>
        <item x="1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">
        <item x="7"/>
        <item x="34"/>
        <item x="73"/>
        <item m="1" x="79"/>
        <item m="1" x="78"/>
        <item x="51"/>
        <item x="2"/>
        <item x="58"/>
        <item x="10"/>
        <item x="11"/>
        <item x="31"/>
        <item x="22"/>
        <item x="69"/>
        <item x="66"/>
        <item x="12"/>
        <item x="38"/>
        <item x="57"/>
        <item x="74"/>
        <item x="55"/>
        <item x="16"/>
        <item x="39"/>
        <item x="50"/>
        <item x="49"/>
        <item x="60"/>
        <item x="4"/>
        <item x="21"/>
        <item x="44"/>
        <item x="8"/>
        <item x="24"/>
        <item x="67"/>
        <item x="23"/>
        <item x="3"/>
        <item x="26"/>
        <item x="1"/>
        <item x="54"/>
        <item x="72"/>
        <item x="59"/>
        <item x="15"/>
        <item x="14"/>
        <item x="27"/>
        <item x="52"/>
        <item x="17"/>
        <item x="6"/>
        <item x="75"/>
        <item x="33"/>
        <item x="5"/>
        <item x="30"/>
        <item x="43"/>
        <item x="13"/>
        <item x="65"/>
        <item x="70"/>
        <item x="9"/>
        <item x="71"/>
        <item x="35"/>
        <item x="20"/>
        <item x="32"/>
        <item x="37"/>
        <item x="41"/>
        <item x="47"/>
        <item x="68"/>
        <item x="0"/>
        <item x="63"/>
        <item x="45"/>
        <item x="42"/>
        <item x="56"/>
        <item x="25"/>
        <item x="61"/>
        <item x="62"/>
        <item x="36"/>
        <item x="28"/>
        <item x="18"/>
        <item x="46"/>
        <item x="40"/>
        <item x="53"/>
        <item x="48"/>
        <item x="29"/>
        <item x="19"/>
        <item x="64"/>
        <item x="76"/>
        <item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3">
        <item x="7"/>
        <item m="1" x="10"/>
        <item x="8"/>
        <item x="5"/>
        <item x="1"/>
        <item x="6"/>
        <item x="0"/>
        <item h="1" x="2"/>
        <item h="1" x="9"/>
        <item m="1" x="11"/>
        <item m="1" x="1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11"/>
        <item x="16"/>
        <item x="15"/>
        <item x="10"/>
        <item x="12"/>
        <item x="6"/>
        <item x="13"/>
        <item x="9"/>
        <item x="4"/>
        <item x="7"/>
        <item x="14"/>
        <item x="1"/>
        <item x="0"/>
        <item x="8"/>
        <item x="2"/>
        <item x="3"/>
        <item x="17"/>
        <item m="1" x="18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ILTRO" axis="axisPage" compact="0" outline="0" multipleItemSelectionAllowed="1" showAll="0" defaultSubtotal="0">
      <items count="5">
        <item h="1" x="2"/>
        <item h="1" x="1"/>
        <item x="3"/>
        <item h="1"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7">
        <item m="1" x="23"/>
        <item m="1" x="21"/>
        <item m="1" x="24"/>
        <item m="1" x="25"/>
        <item m="1" x="20"/>
        <item m="1" x="22"/>
        <item m="1" x="26"/>
        <item m="1" x="19"/>
        <item m="1" x="15"/>
        <item m="1" x="16"/>
        <item m="1" x="17"/>
        <item m="1" x="18"/>
        <item x="1"/>
        <item x="9"/>
        <item x="8"/>
        <item x="7"/>
        <item x="4"/>
        <item x="5"/>
        <item x="6"/>
        <item x="3"/>
        <item x="2"/>
        <item x="12"/>
        <item x="10"/>
        <item x="11"/>
        <item x="13"/>
        <item x="0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7"/>
        <item x="6"/>
        <item x="3"/>
        <item h="1" x="2"/>
        <item h="1" x="5"/>
        <item h="1" x="4"/>
        <item h="1" x="1"/>
        <item h="1" m="1" x="9"/>
        <item h="1" x="8"/>
        <item h="1" x="0"/>
      </items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9"/>
    <field x="18"/>
    <field x="5"/>
    <field x="0"/>
    <field x="1"/>
  </rowFields>
  <rowItems count="48">
    <i>
      <x/>
      <x v="20"/>
      <x/>
      <x v="344"/>
      <x v="45"/>
    </i>
    <i r="3">
      <x v="345"/>
      <x v="45"/>
    </i>
    <i r="3">
      <x v="352"/>
      <x v="45"/>
    </i>
    <i r="3">
      <x v="354"/>
      <x v="45"/>
    </i>
    <i r="3">
      <x v="371"/>
      <x v="45"/>
    </i>
    <i r="1">
      <x v="21"/>
      <x/>
      <x v="343"/>
      <x v="24"/>
    </i>
    <i>
      <x v="1"/>
      <x v="22"/>
      <x v="11"/>
      <x v="28"/>
      <x v="60"/>
    </i>
    <i r="3">
      <x v="35"/>
      <x v="60"/>
    </i>
    <i r="3">
      <x v="40"/>
      <x v="60"/>
    </i>
    <i r="3">
      <x v="46"/>
      <x v="60"/>
    </i>
    <i r="3">
      <x v="52"/>
      <x v="60"/>
    </i>
    <i r="3">
      <x v="59"/>
      <x v="60"/>
    </i>
    <i r="3">
      <x v="74"/>
      <x v="60"/>
    </i>
    <i r="2">
      <x v="12"/>
      <x v="57"/>
      <x v="60"/>
    </i>
    <i r="3">
      <x v="75"/>
      <x v="60"/>
    </i>
    <i>
      <x v="2"/>
      <x v="12"/>
      <x v="11"/>
      <x v="492"/>
      <x v="58"/>
    </i>
    <i r="3">
      <x v="498"/>
      <x v="58"/>
    </i>
    <i r="2">
      <x v="12"/>
      <x v="489"/>
      <x v="58"/>
    </i>
    <i r="3">
      <x v="496"/>
      <x v="58"/>
    </i>
    <i r="1">
      <x v="13"/>
      <x v="13"/>
      <x v="527"/>
      <x v="45"/>
    </i>
    <i r="2">
      <x v="14"/>
      <x v="522"/>
      <x v="45"/>
    </i>
    <i r="3">
      <x v="526"/>
      <x v="45"/>
    </i>
    <i r="3">
      <x v="529"/>
      <x v="45"/>
    </i>
    <i r="1">
      <x v="14"/>
      <x/>
      <x v="545"/>
      <x v="45"/>
    </i>
    <i r="3">
      <x v="546"/>
      <x v="45"/>
    </i>
    <i r="3">
      <x v="547"/>
      <x v="45"/>
    </i>
    <i r="3">
      <x v="553"/>
      <x v="45"/>
    </i>
    <i r="3">
      <x v="557"/>
      <x v="45"/>
    </i>
    <i r="2">
      <x v="1"/>
      <x v="543"/>
      <x v="45"/>
    </i>
    <i r="3">
      <x v="548"/>
      <x v="45"/>
    </i>
    <i r="3">
      <x v="549"/>
      <x v="45"/>
    </i>
    <i r="3">
      <x v="550"/>
      <x v="45"/>
    </i>
    <i r="3">
      <x v="551"/>
      <x v="45"/>
    </i>
    <i r="3">
      <x v="552"/>
      <x v="45"/>
    </i>
    <i r="3">
      <x v="556"/>
      <x v="45"/>
    </i>
    <i r="2">
      <x v="11"/>
      <x v="485"/>
      <x v="58"/>
    </i>
    <i r="3">
      <x v="559"/>
      <x v="24"/>
    </i>
    <i r="2">
      <x v="12"/>
      <x v="483"/>
      <x v="58"/>
    </i>
    <i r="2">
      <x v="13"/>
      <x v="484"/>
      <x v="58"/>
    </i>
    <i r="3">
      <x v="539"/>
      <x v="45"/>
    </i>
    <i r="2">
      <x v="14"/>
      <x v="30"/>
      <x v="60"/>
    </i>
    <i r="3">
      <x v="536"/>
      <x v="45"/>
    </i>
    <i r="3">
      <x v="558"/>
      <x v="45"/>
    </i>
    <i r="3">
      <x v="560"/>
      <x v="24"/>
    </i>
    <i r="3">
      <x v="562"/>
      <x v="45"/>
    </i>
    <i r="1">
      <x v="15"/>
      <x v="14"/>
      <x v="62"/>
      <x v="60"/>
    </i>
    <i r="3">
      <x v="570"/>
      <x v="24"/>
    </i>
    <i t="grand">
      <x/>
    </i>
  </rowItems>
  <colItems count="1">
    <i/>
  </colItems>
  <pageFields count="2">
    <pageField fld="15" hier="-1"/>
    <pageField fld="4" hier="-1"/>
  </pageFields>
  <dataFields count="1">
    <dataField name="QTD" fld="0" subtotal="count" baseField="1" baseItem="15"/>
  </dataFields>
  <formats count="59">
    <format dxfId="248">
      <pivotArea type="all" dataOnly="0" outline="0" fieldPosition="0"/>
    </format>
    <format dxfId="247">
      <pivotArea outline="0" collapsedLevelsAreSubtotals="1" fieldPosition="0"/>
    </format>
    <format dxfId="246">
      <pivotArea type="origin" dataOnly="0" labelOnly="1" outline="0" fieldPosition="0"/>
    </format>
    <format dxfId="245">
      <pivotArea field="4" type="button" dataOnly="0" labelOnly="1" outline="0" axis="axisPage" fieldPosition="1"/>
    </format>
    <format dxfId="244">
      <pivotArea type="topRight" dataOnly="0" labelOnly="1" outline="0" fieldPosition="0"/>
    </format>
    <format dxfId="243">
      <pivotArea field="19" type="button" dataOnly="0" labelOnly="1" outline="0" axis="axisRow" fieldPosition="0"/>
    </format>
    <format dxfId="242">
      <pivotArea field="18" type="button" dataOnly="0" labelOnly="1" outline="0" axis="axisRow" fieldPosition="1"/>
    </format>
    <format dxfId="241">
      <pivotArea dataOnly="0" labelOnly="1" fieldPosition="0">
        <references count="1">
          <reference field="19" count="0"/>
        </references>
      </pivotArea>
    </format>
    <format dxfId="240">
      <pivotArea dataOnly="0" labelOnly="1" grandRow="1" outline="0" fieldPosition="0"/>
    </format>
    <format dxfId="239">
      <pivotArea dataOnly="0" labelOnly="1" grandCol="1" outline="0" fieldPosition="0"/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type="origin" dataOnly="0" labelOnly="1" outline="0" fieldPosition="0"/>
    </format>
    <format dxfId="235">
      <pivotArea field="4" type="button" dataOnly="0" labelOnly="1" outline="0" axis="axisPage" fieldPosition="1"/>
    </format>
    <format dxfId="234">
      <pivotArea type="topRight" dataOnly="0" labelOnly="1" outline="0" fieldPosition="0"/>
    </format>
    <format dxfId="233">
      <pivotArea field="19" type="button" dataOnly="0" labelOnly="1" outline="0" axis="axisRow" fieldPosition="0"/>
    </format>
    <format dxfId="232">
      <pivotArea field="18" type="button" dataOnly="0" labelOnly="1" outline="0" axis="axisRow" fieldPosition="1"/>
    </format>
    <format dxfId="231">
      <pivotArea dataOnly="0" labelOnly="1" fieldPosition="0">
        <references count="1">
          <reference field="19" count="0"/>
        </references>
      </pivotArea>
    </format>
    <format dxfId="230">
      <pivotArea dataOnly="0" labelOnly="1" grandRow="1" outline="0" fieldPosition="0"/>
    </format>
    <format dxfId="229">
      <pivotArea dataOnly="0" labelOnly="1" grandCol="1" outline="0" fieldPosition="0"/>
    </format>
    <format dxfId="228">
      <pivotArea type="origin" dataOnly="0" labelOnly="1" outline="0" fieldPosition="0"/>
    </format>
    <format dxfId="227">
      <pivotArea dataOnly="0" labelOnly="1" outline="0" fieldPosition="0">
        <references count="1">
          <reference field="15" count="0"/>
        </references>
      </pivotArea>
    </format>
    <format dxfId="226">
      <pivotArea grandRow="1" outline="0" collapsedLevelsAreSubtotals="1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19" type="button" dataOnly="0" labelOnly="1" outline="0" axis="axisRow" fieldPosition="0"/>
    </format>
    <format dxfId="222">
      <pivotArea field="18" type="button" dataOnly="0" labelOnly="1" outline="0" axis="axisRow" fieldPosition="1"/>
    </format>
    <format dxfId="221">
      <pivotArea field="5" type="button" dataOnly="0" labelOnly="1" outline="0" axis="axisRow" fieldPosition="2"/>
    </format>
    <format dxfId="220">
      <pivotArea field="0" type="button" dataOnly="0" labelOnly="1" outline="0" axis="axisRow" fieldPosition="3"/>
    </format>
    <format dxfId="219">
      <pivotArea field="1" type="button" dataOnly="0" labelOnly="1" outline="0" axis="axisRow" fieldPosition="4"/>
    </format>
    <format dxfId="218">
      <pivotArea dataOnly="0" labelOnly="1" outline="0" fieldPosition="0">
        <references count="1">
          <reference field="19" count="0"/>
        </references>
      </pivotArea>
    </format>
    <format dxfId="217">
      <pivotArea dataOnly="0" labelOnly="1" grandRow="1" outline="0" fieldPosition="0"/>
    </format>
    <format dxfId="216">
      <pivotArea dataOnly="0" labelOnly="1" outline="0" axis="axisValues" fieldPosition="0"/>
    </format>
    <format dxfId="215">
      <pivotArea dataOnly="0" labelOnly="1" outline="0" fieldPosition="0">
        <references count="1">
          <reference field="15" count="0"/>
        </references>
      </pivotArea>
    </format>
    <format dxfId="214">
      <pivotArea grandRow="1" outline="0" collapsedLevelsAreSubtotals="1" fieldPosition="0"/>
    </format>
    <format dxfId="213">
      <pivotArea type="all" dataOnly="0" outline="0" fieldPosition="0"/>
    </format>
    <format dxfId="212">
      <pivotArea type="all" dataOnly="0" outline="0" fieldPosition="0"/>
    </format>
    <format dxfId="211">
      <pivotArea field="15" type="button" dataOnly="0" labelOnly="1" outline="0" axis="axisPage" fieldPosition="0"/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19" type="button" dataOnly="0" labelOnly="1" outline="0" axis="axisRow" fieldPosition="0"/>
    </format>
    <format dxfId="207">
      <pivotArea field="18" type="button" dataOnly="0" labelOnly="1" outline="0" axis="axisRow" fieldPosition="1"/>
    </format>
    <format dxfId="206">
      <pivotArea field="5" type="button" dataOnly="0" labelOnly="1" outline="0" axis="axisRow" fieldPosition="2"/>
    </format>
    <format dxfId="205">
      <pivotArea field="0" type="button" dataOnly="0" labelOnly="1" outline="0" axis="axisRow" fieldPosition="3"/>
    </format>
    <format dxfId="204">
      <pivotArea field="1" type="button" dataOnly="0" labelOnly="1" outline="0" axis="axisRow" fieldPosition="4"/>
    </format>
    <format dxfId="203">
      <pivotArea dataOnly="0" labelOnly="1" outline="0" fieldPosition="0">
        <references count="1">
          <reference field="19" count="0"/>
        </references>
      </pivotArea>
    </format>
    <format dxfId="202">
      <pivotArea dataOnly="0" labelOnly="1" grandRow="1" outline="0" fieldPosition="0"/>
    </format>
    <format dxfId="201">
      <pivotArea dataOnly="0" labelOnly="1" outline="0" axis="axisValues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19" type="button" dataOnly="0" labelOnly="1" outline="0" axis="axisRow" fieldPosition="0"/>
    </format>
    <format dxfId="197">
      <pivotArea field="18" type="button" dataOnly="0" labelOnly="1" outline="0" axis="axisRow" fieldPosition="1"/>
    </format>
    <format dxfId="196">
      <pivotArea field="5" type="button" dataOnly="0" labelOnly="1" outline="0" axis="axisRow" fieldPosition="2"/>
    </format>
    <format dxfId="195">
      <pivotArea field="0" type="button" dataOnly="0" labelOnly="1" outline="0" axis="axisRow" fieldPosition="3"/>
    </format>
    <format dxfId="194">
      <pivotArea field="1" type="button" dataOnly="0" labelOnly="1" outline="0" axis="axisRow" fieldPosition="4"/>
    </format>
    <format dxfId="193">
      <pivotArea dataOnly="0" labelOnly="1" outline="0" fieldPosition="0">
        <references count="1">
          <reference field="19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  <format dxfId="190">
      <pivotArea field="15" type="button" dataOnly="0" labelOnly="1" outline="0" axis="axisPage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434E6C5-AA59-491A-9226-E5BD159D58EF}" autoFormatId="16" applyNumberFormats="0" applyBorderFormats="0" applyFontFormats="0" applyPatternFormats="0" applyAlignmentFormats="0" applyWidthHeightFormats="0">
  <queryTableRefresh nextId="8">
    <queryTableFields count="7">
      <queryTableField id="1" name="LOCADORA" tableColumnId="1"/>
      <queryTableField id="2" name="PLACA" tableColumnId="2"/>
      <queryTableField id="3" name="MODELO" tableColumnId="3"/>
      <queryTableField id="4" name="CATEGORIA" tableColumnId="4"/>
      <queryTableField id="5" name="INICIO DE CONTRATO" tableColumnId="5"/>
      <queryTableField id="6" name="FIM DE CONTRATO" tableColumnId="6"/>
      <queryTableField id="7" name="VALOR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FIM" xr10:uid="{4C9474A3-D138-493C-8AF2-A8FA574AFF6D}" sourceName="MÊS FIM">
  <pivotTables>
    <pivotTable tabId="3" name="Tabela dinâmica2"/>
  </pivotTables>
  <data>
    <tabular pivotCacheId="716862093">
      <items count="27">
        <i x="1" s="1"/>
        <i x="9" s="1"/>
        <i x="8" s="1"/>
        <i x="7" s="1"/>
        <i x="10" s="1"/>
        <i x="23" s="1" nd="1"/>
        <i x="21" s="1" nd="1"/>
        <i x="24" s="1" nd="1"/>
        <i x="25" s="1" nd="1"/>
        <i x="20" s="1" nd="1"/>
        <i x="22" s="1" nd="1"/>
        <i x="26" s="1" nd="1"/>
        <i x="19" s="1" nd="1"/>
        <i x="15" s="1" nd="1"/>
        <i x="16" s="1" nd="1"/>
        <i x="17" s="1" nd="1"/>
        <i x="18" s="1" nd="1"/>
        <i x="4" s="1" nd="1"/>
        <i x="5" s="1" nd="1"/>
        <i x="6" s="1" nd="1"/>
        <i x="3" s="1" nd="1"/>
        <i x="2" s="1" nd="1"/>
        <i x="12" s="1" nd="1"/>
        <i x="11" s="1" nd="1"/>
        <i x="13" s="1" nd="1"/>
        <i x="0" s="1" nd="1"/>
        <i x="1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FIM" xr10:uid="{0B209AB2-6813-4558-8208-2EAD9A665C0C}" sourceName="ANO FIM">
  <pivotTables>
    <pivotTable tabId="3" name="Tabela dinâmica2"/>
  </pivotTables>
  <data>
    <tabular pivotCacheId="716862093">
      <items count="10">
        <i x="6" s="1"/>
        <i x="3" s="1"/>
        <i x="7" s="1" nd="1"/>
        <i x="2" s="1" nd="1"/>
        <i x="5" s="1" nd="1"/>
        <i x="4" s="1" nd="1"/>
        <i x="1" s="1" nd="1"/>
        <i x="9" s="1" nd="1"/>
        <i x="0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DORA1" xr10:uid="{031C1F60-25A4-4063-909B-4C83B78592FC}" sourceName="LOCADORA">
  <pivotTables>
    <pivotTable tabId="22" name="Tabela dinâmica10"/>
    <pivotTable tabId="22" name="Tabela dinâmica6"/>
    <pivotTable tabId="22" name="Tabela dinâmica7"/>
    <pivotTable tabId="22" name="Tabela dinâmica8"/>
    <pivotTable tabId="22" name="Tabela dinâmica9"/>
  </pivotTables>
  <data>
    <tabular pivotCacheId="26954686" sortOrder="descending">
      <items count="9">
        <i x="2"/>
        <i x="1" s="1"/>
        <i x="0" nd="1"/>
        <i x="6" nd="1"/>
        <i x="4" nd="1"/>
        <i x="5" nd="1"/>
        <i x="8" nd="1"/>
        <i x="3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SE_REGIONAL1" xr10:uid="{117544E8-5B07-4EE4-8008-E16874806799}" sourceName="BASE REGIONAL">
  <pivotTables>
    <pivotTable tabId="22" name="Tabela dinâmica10"/>
    <pivotTable tabId="22" name="Tabela dinâmica6"/>
    <pivotTable tabId="22" name="Tabela dinâmica7"/>
    <pivotTable tabId="22" name="Tabela dinâmica8"/>
    <pivotTable tabId="22" name="Tabela dinâmica9"/>
  </pivotTables>
  <data>
    <tabular pivotCacheId="26954686">
      <items count="6">
        <i x="2" s="1"/>
        <i x="1" s="1"/>
        <i x="0" s="1"/>
        <i x="3" s="1" nd="1"/>
        <i x="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FIM11" xr10:uid="{85E4C3CF-E7F6-40A1-8BAB-EF5C69BC8551}" sourceName="MÊS FIM">
  <pivotTables>
    <pivotTable tabId="22" name="Tabela dinâmica10"/>
    <pivotTable tabId="22" name="Tabela dinâmica6"/>
    <pivotTable tabId="22" name="Tabela dinâmica7"/>
    <pivotTable tabId="22" name="Tabela dinâmica8"/>
    <pivotTable tabId="22" name="Tabela dinâmica9"/>
  </pivotTables>
  <data>
    <tabular pivotCacheId="26954686">
      <items count="14">
        <i x="1" s="1"/>
        <i x="9" s="1"/>
        <i x="8" s="1"/>
        <i x="7" s="1"/>
        <i x="4" s="1" nd="1"/>
        <i x="5" s="1" nd="1"/>
        <i x="6" s="1" nd="1"/>
        <i x="3" s="1" nd="1"/>
        <i x="2" nd="1"/>
        <i x="12" nd="1"/>
        <i x="10" nd="1"/>
        <i x="11" s="1" nd="1"/>
        <i x="13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BSERVAÇÕES1" xr10:uid="{6B0BEA43-0224-4634-BE05-E557AA1C227F}" sourceName="OBSERVAÇÕES">
  <pivotTables>
    <pivotTable tabId="22" name="Tabela dinâmica10"/>
    <pivotTable tabId="22" name="Tabela dinâmica6"/>
    <pivotTable tabId="22" name="Tabela dinâmica7"/>
    <pivotTable tabId="22" name="Tabela dinâmica8"/>
    <pivotTable tabId="22" name="Tabela dinâmica9"/>
  </pivotTables>
  <data>
    <tabular pivotCacheId="26954686">
      <items count="4">
        <i x="2"/>
        <i x="1"/>
        <i x="3" s="1"/>
        <i x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FIM11" xr10:uid="{8D0F3DE2-126A-48CF-88A1-14906EFC9057}" sourceName="ANO FIM">
  <pivotTables>
    <pivotTable tabId="22" name="Tabela dinâmica7"/>
    <pivotTable tabId="22" name="Tabela dinâmica8"/>
    <pivotTable tabId="22" name="Tabela dinâmica9"/>
    <pivotTable tabId="22" name="Tabela dinâmica10"/>
    <pivotTable tabId="22" name="Tabela dinâmica6"/>
  </pivotTables>
  <data>
    <tabular pivotCacheId="26954686">
      <items count="8">
        <i x="3" s="1"/>
        <i x="7" s="1" nd="1"/>
        <i x="6" s="1" nd="1"/>
        <i x="2" s="1" nd="1"/>
        <i x="5" s="1" nd="1"/>
        <i x="4" s="1" nd="1"/>
        <i x="1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ELO1" xr10:uid="{F2A8E888-E7F5-4233-AE92-82078F06BA4D}" sourceName="MODELO">
  <pivotTables>
    <pivotTable tabId="22" name="Tabela dinâmica10"/>
    <pivotTable tabId="22" name="Tabela dinâmica6"/>
    <pivotTable tabId="22" name="Tabela dinâmica7"/>
    <pivotTable tabId="22" name="Tabela dinâmica8"/>
    <pivotTable tabId="22" name="Tabela dinâmica9"/>
  </pivotTables>
  <data>
    <tabular pivotCacheId="26954686">
      <items count="78">
        <i x="4" s="1"/>
        <i x="5" s="1"/>
        <i x="47" s="1"/>
        <i x="0" s="1"/>
        <i x="7" s="1" nd="1"/>
        <i x="34" s="1" nd="1"/>
        <i x="73" s="1" nd="1"/>
        <i x="77" s="1" nd="1"/>
        <i x="51" s="1" nd="1"/>
        <i x="2" s="1" nd="1"/>
        <i x="58" s="1" nd="1"/>
        <i x="10" s="1" nd="1"/>
        <i x="11" s="1" nd="1"/>
        <i x="31" s="1" nd="1"/>
        <i x="22" s="1" nd="1"/>
        <i x="69" s="1" nd="1"/>
        <i x="66" s="1" nd="1"/>
        <i x="12" s="1" nd="1"/>
        <i x="38" s="1" nd="1"/>
        <i x="57" s="1" nd="1"/>
        <i x="74" s="1" nd="1"/>
        <i x="55" s="1" nd="1"/>
        <i x="16" s="1" nd="1"/>
        <i x="39" s="1" nd="1"/>
        <i x="50" s="1" nd="1"/>
        <i x="49" s="1" nd="1"/>
        <i x="60" s="1" nd="1"/>
        <i x="21" s="1" nd="1"/>
        <i x="44" s="1" nd="1"/>
        <i x="8" s="1" nd="1"/>
        <i x="24" s="1" nd="1"/>
        <i x="67" s="1" nd="1"/>
        <i x="23" s="1" nd="1"/>
        <i x="3" s="1" nd="1"/>
        <i x="26" s="1" nd="1"/>
        <i x="1" s="1" nd="1"/>
        <i x="54" s="1" nd="1"/>
        <i x="72" s="1" nd="1"/>
        <i x="59" s="1" nd="1"/>
        <i x="15" s="1" nd="1"/>
        <i x="14" s="1" nd="1"/>
        <i x="27" s="1" nd="1"/>
        <i x="52" s="1" nd="1"/>
        <i x="17" s="1" nd="1"/>
        <i x="6" s="1" nd="1"/>
        <i x="75" s="1" nd="1"/>
        <i x="33" s="1" nd="1"/>
        <i x="30" s="1" nd="1"/>
        <i x="43" s="1" nd="1"/>
        <i x="13" s="1" nd="1"/>
        <i x="65" s="1" nd="1"/>
        <i x="70" s="1" nd="1"/>
        <i x="9" s="1" nd="1"/>
        <i x="71" s="1" nd="1"/>
        <i x="35" s="1" nd="1"/>
        <i x="20" s="1" nd="1"/>
        <i x="32" s="1" nd="1"/>
        <i x="37" s="1" nd="1"/>
        <i x="41" s="1" nd="1"/>
        <i x="68" s="1" nd="1"/>
        <i x="63" s="1" nd="1"/>
        <i x="45" s="1" nd="1"/>
        <i x="42" s="1" nd="1"/>
        <i x="56" s="1" nd="1"/>
        <i x="25" s="1" nd="1"/>
        <i x="61" s="1" nd="1"/>
        <i x="62" s="1" nd="1"/>
        <i x="36" s="1" nd="1"/>
        <i x="28" s="1" nd="1"/>
        <i x="18" s="1" nd="1"/>
        <i x="46" s="1" nd="1"/>
        <i x="40" s="1" nd="1"/>
        <i x="53" s="1" nd="1"/>
        <i x="48" s="1" nd="1"/>
        <i x="29" s="1" nd="1"/>
        <i x="19" s="1" nd="1"/>
        <i x="64" s="1" nd="1"/>
        <i x="7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DORA 1" xr10:uid="{4729E239-D5CF-4537-B435-69DB4492DEDE}" cache="SegmentaçãodeDados_LOCADORA1" caption="LOCADORA" style="SlicerStyleDark1" rowHeight="241300"/>
  <slicer name="REGIONAL 1" xr10:uid="{B9675985-AC15-4367-B792-D621F98C5290}" cache="SegmentaçãodeDados_BASE_REGIONAL1" caption="BASE REGIONAL" style="SlicerStyleDark1" rowHeight="241300"/>
  <slicer name="MÊS FIM 2" xr10:uid="{CE241BA0-F2F8-4E39-A033-AD86D93C7A17}" cache="SegmentaçãodeDados_MÊS_FIM11" caption="MÊS VENCIMENTO" columnCount="2" style="SlicerStyleDark1" rowHeight="241300"/>
  <slicer name="STATUS VENCIMENTO 1" xr10:uid="{23384DC2-E4F4-4BBA-9353-3D60B00FC6B1}" cache="SegmentaçãodeDados_OBSERVAÇÕES1" caption="STATUS VENCIMENTO" style="SlicerStyleDark1" rowHeight="241300"/>
  <slicer name="ANO FIM 2" xr10:uid="{7255C3C7-7124-4A1F-AAD5-A79BE59793D1}" cache="SegmentaçãodeDados_ANO_FIM11" caption="ANO VENCIMENTO" style="SlicerStyleDark1" rowHeight="241300"/>
  <slicer name="MODELO 1" xr10:uid="{63069348-A2F3-4124-94C6-7EA3D7516987}" cache="SegmentaçãodeDados_MODELO1" caption="MODELO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FIM" xr10:uid="{0C488940-F8C9-4016-9F83-740128CCF8A9}" cache="SegmentaçãodeDados_MÊS_FIM" caption="MÊS FIM" rowHeight="241300"/>
  <slicer name="ANO FIM" xr10:uid="{A0E35AA3-4368-4685-9AD8-4A5F64E39742}" cache="SegmentaçãodeDados_ANO_FIM" caption="ANO FIM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1DF43-15E7-4A50-8AEB-7EDBDCD34AEC}" name="Tabela1" displayName="Tabela1" ref="A1:Z1672" totalsRowShown="0" headerRowDxfId="38" dataDxfId="36" headerRowBorderDxfId="37" tableBorderDxfId="35">
  <tableColumns count="26">
    <tableColumn id="1" xr3:uid="{7300EF18-A75A-488C-8CF4-94CB6DAAFAA5}" name="PLACA" dataDxfId="34"/>
    <tableColumn id="2" xr3:uid="{99ABD93E-89EB-4A66-A928-2B89A00821CA}" name="MODELO" dataDxfId="33">
      <calculatedColumnFormula>VLOOKUP(A2,UNIC!C:W,2,0)</calculatedColumnFormula>
    </tableColumn>
    <tableColumn id="3" xr3:uid="{027BEA92-4210-4D5E-96D8-637CF65E57E4}" name="TIPO" dataDxfId="32">
      <calculatedColumnFormula>VLOOKUP(A2,UNIC!C:W,3,0)</calculatedColumnFormula>
    </tableColumn>
    <tableColumn id="4" xr3:uid="{F2ACA54E-863E-4737-8B39-F73813753DDC}" name="ANO DO VEÍCULO" dataDxfId="31">
      <calculatedColumnFormula>VLOOKUP(A2,UNIC!C:W,5,0)</calculatedColumnFormula>
    </tableColumn>
    <tableColumn id="5" xr3:uid="{622687AA-059F-4EB4-A0C1-A4005798F21E}" name="LOCADORA" dataDxfId="30">
      <calculatedColumnFormula>VLOOKUP(A2,UNIC!C:W,21,0)</calculatedColumnFormula>
    </tableColumn>
    <tableColumn id="19" xr3:uid="{739E0826-3F17-44CF-932E-C830BF5947B0}" name="UF" dataDxfId="29">
      <calculatedColumnFormula>VLOOKUP(Tabela1[[#This Row],[PLACA]],UNIC!C:R,15,0)</calculatedColumnFormula>
    </tableColumn>
    <tableColumn id="18" xr3:uid="{C7DCF45F-E3ED-4CE5-8000-8A4B118B41E3}" name="BASE REGIONAL" dataDxfId="28">
      <calculatedColumnFormula>VLOOKUP(Tabela1[[#This Row],[PLACA]],UNIC!C:R,16,0)</calculatedColumnFormula>
    </tableColumn>
    <tableColumn id="6" xr3:uid="{7A603B07-E054-4699-AB59-C3AF35EC96FA}" name="ÚLTIMO CONDUTOR" dataDxfId="27">
      <calculatedColumnFormula>VLOOKUP(A2,UNIC!C:H,6,0)</calculatedColumnFormula>
    </tableColumn>
    <tableColumn id="7" xr3:uid="{64EDEBDA-EADA-4338-8AA0-7F9217C18328}" name="CARGO" dataDxfId="26">
      <calculatedColumnFormula>VLOOKUP(H2,UNIC!H:J,3,0)</calculatedColumnFormula>
    </tableColumn>
    <tableColumn id="8" xr3:uid="{D4CC1808-0878-4FC6-BC2A-D8F97A6BB0DA}" name="GASTO ALUGUEL" dataDxfId="25" dataCellStyle="Moeda">
      <calculatedColumnFormula>VLOOKUP(Tabela1[[#This Row],[PLACA]],UNIC!C:V,20,0)</calculatedColumnFormula>
    </tableColumn>
    <tableColumn id="21" xr3:uid="{6971D3D3-DE58-41B9-912C-26690843D559}" name="GASTO COMBUSTÍVEL FEVEREIRO" dataDxfId="24" dataCellStyle="Moeda">
      <calculatedColumnFormula>IFERROR(VALUE(VLOOKUP(Tabela1[[#This Row],[PLACA]],[1]Planilha2!$A:$F,3,0)),"")</calculatedColumnFormula>
    </tableColumn>
    <tableColumn id="9" xr3:uid="{D912D29C-48E5-4139-9EF5-D682A8A17C69}" name="GASTO COMBUSTÍVE MARÇO" dataDxfId="23" dataCellStyle="Moeda">
      <calculatedColumnFormula>IFERROR(VALUE(VLOOKUP(Tabela1[[#This Row],[PLACA]],[1]Planilha2!$A:$F,4,0)),"")</calculatedColumnFormula>
    </tableColumn>
    <tableColumn id="14" xr3:uid="{3FE0E79A-A980-488C-920F-2D360F547377}" name="GASTO COMBUSTÍVE ABRIL" dataDxfId="22" dataCellStyle="Moeda">
      <calculatedColumnFormula>IFERROR(VALUE(VLOOKUP(Tabela1[[#This Row],[PLACA]],[1]Planilha2!$A:$F,5,0)),"")</calculatedColumnFormula>
    </tableColumn>
    <tableColumn id="10" xr3:uid="{1C8DBA55-C716-43AE-B61E-ADC81A26FA0C}" name="GASTO TAGY" dataDxfId="21" dataCellStyle="Moeda"/>
    <tableColumn id="11" xr3:uid="{301A94A7-3B40-44BA-A115-9FEF7F7E2141}" name="VENCIMENTO CONTRATO" dataDxfId="20">
      <calculatedColumnFormula>VLOOKUP(Tabela1[[#This Row],[PLACA]],BASE_LOCADORAS!B:F,5,0)</calculatedColumnFormula>
    </tableColumn>
    <tableColumn id="12" xr3:uid="{054914AA-B8F3-4370-9968-9E772747AD80}" name="OBSERVAÇÕES" dataDxfId="19">
      <calculatedColumnFormula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calculatedColumnFormula>
    </tableColumn>
    <tableColumn id="13" xr3:uid="{C6BABB08-CB67-4466-AD65-2DA6244428C2}" name="VALOR LOCADORA" dataDxfId="18" dataCellStyle="Moeda">
      <calculatedColumnFormula>VLOOKUP(Tabela1[[#This Row],[PLACA]],BASE_LOCADORAS!B:G,6,0)</calculatedColumnFormula>
    </tableColumn>
    <tableColumn id="15" xr3:uid="{07B0F902-045C-4D65-B6EF-ACBC4082B17E}" name="AUDI. VALOR" dataDxfId="17">
      <calculatedColumnFormula>Tabela1[[#This Row],[VALOR LOCADORA]]=Tabela1[[#This Row],[GASTO ALUGUEL]]</calculatedColumnFormula>
    </tableColumn>
    <tableColumn id="16" xr3:uid="{AC03905C-A541-443E-9693-8285800BB2BC}" name="MÊS FIM" dataDxfId="16">
      <calculatedColumnFormula>UPPER(TEXT(Tabela1[[#This Row],[VENCIMENTO CONTRATO]],"MMM"))</calculatedColumnFormula>
    </tableColumn>
    <tableColumn id="17" xr3:uid="{20A423A0-A7E2-4B67-A738-FB9E6C6FA2B4}" name="ANO FIM" dataDxfId="15">
      <calculatedColumnFormula>IFERROR(YEAR(Tabela1[[#This Row],[VENCIMENTO CONTRATO]]),"-")</calculatedColumnFormula>
    </tableColumn>
    <tableColumn id="20" xr3:uid="{EC8140D4-E528-4E07-A674-856B1ECA339C}" name="STATUS" dataDxfId="14">
      <calculatedColumnFormula>VLOOKUP(Tabela1[[#This Row],[PLACA]],UNIC!C:T,18,0)</calculatedColumnFormula>
    </tableColumn>
    <tableColumn id="22" xr3:uid="{F82F42F9-8506-40F4-B084-0A19B35154EA}" name="C.CUSTO" dataDxfId="13">
      <calculatedColumnFormula>SUBSTITUTE(VLOOKUP(Tabela1[[#This Row],[PLACA]],UNIC!C:K,9,0),".", "")</calculatedColumnFormula>
    </tableColumn>
    <tableColumn id="23" xr3:uid="{8CF07BC8-8AC7-4D4A-BBB0-63C10EB875A6}" name="IC" dataDxfId="12">
      <calculatedColumnFormula>VLOOKUP(Tabela1[[#This Row],[PLACA]],UNIC!C:M,10,0)</calculatedColumnFormula>
    </tableColumn>
    <tableColumn id="24" xr3:uid="{17649864-532B-448B-BBB3-A9EFFFF375DD}" name="CLIENTE" dataDxfId="11">
      <calculatedColumnFormula>VLOOKUP(Tabela1[[#This Row],[PLACA]],UNIC!C:M,11,0)</calculatedColumnFormula>
    </tableColumn>
    <tableColumn id="25" xr3:uid="{4D27D672-7285-4A47-8BC1-75B0D8DF4205}" name="GASTO COMBUTIVEL NO TRIMESTRE_x000a_(JAN,FEV,MAR)" dataDxfId="10">
      <calculatedColumnFormula>SUM(Tabela1[[#This Row],[GASTO COMBUSTÍVEL FEVEREIRO]:[GASTO COMBUSTÍVE ABRIL]])</calculatedColumnFormula>
    </tableColumn>
    <tableColumn id="26" xr3:uid="{A8F79F42-840D-4546-90DA-C290CA136DEE}" name="MÉDIA MÊS POR TRIMESTRE" dataDxfId="9">
      <calculatedColumnFormula>IFERROR(AVERAGE(Tabela1[[#This Row],[GASTO COMBUSTÍVE ABRIL]:[GASTO COMBUSTÍVE MARÇO]]),"-")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2C627-CD8E-43B1-88A3-6ED69034D05A}" name="BASE_LOCADORAS" displayName="BASE_LOCADORAS" ref="A1:G2086" tableType="queryTable" totalsRowShown="0" headerRowDxfId="8" dataDxfId="7">
  <autoFilter ref="A1:G2086" xr:uid="{6A53648F-D48E-47C5-B138-3AD71EDB6B6F}"/>
  <tableColumns count="7">
    <tableColumn id="1" xr3:uid="{2DC01E50-558B-4E9D-8525-25355A8951A8}" uniqueName="1" name="LOCADORA" queryTableFieldId="1" dataDxfId="6"/>
    <tableColumn id="2" xr3:uid="{6DB0EEA3-0DFE-4004-BF99-00C7FE9B9348}" uniqueName="2" name="PLACA" queryTableFieldId="2" dataDxfId="5"/>
    <tableColumn id="3" xr3:uid="{5E7A9BC6-C1BC-4081-9294-421217AEA7D1}" uniqueName="3" name="MODELO" queryTableFieldId="3" dataDxfId="4"/>
    <tableColumn id="4" xr3:uid="{2F052554-4F84-4699-A62B-D74ADC3D3E4A}" uniqueName="4" name="CATEGORIA" queryTableFieldId="4" dataDxfId="3"/>
    <tableColumn id="5" xr3:uid="{E6582326-5ACE-44FE-8DF5-C3989CA4080A}" uniqueName="5" name="INICIO DE CONTRATO" queryTableFieldId="5" dataDxfId="2"/>
    <tableColumn id="6" xr3:uid="{6C78B129-6CCB-468D-B94B-6C6BB020B870}" uniqueName="6" name="FIM DE CONTRATO" queryTableFieldId="6" dataDxfId="1"/>
    <tableColumn id="7" xr3:uid="{CDF6C10A-C506-47FC-B298-4792C327DACA}" uniqueName="7" name="VALOR" queryTableFieldId="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DEB5-4B86-4DE0-A868-738E95454B97}">
  <dimension ref="A1:R718"/>
  <sheetViews>
    <sheetView showGridLines="0" zoomScale="80" zoomScaleNormal="80" workbookViewId="0">
      <pane ySplit="14" topLeftCell="A15" activePane="bottomLeft" state="frozen"/>
      <selection pane="bottomLeft" activeCell="P35" sqref="P35"/>
    </sheetView>
  </sheetViews>
  <sheetFormatPr defaultColWidth="8.7109375" defaultRowHeight="15" x14ac:dyDescent="0.25"/>
  <cols>
    <col min="1" max="1" width="2.140625" style="20" customWidth="1"/>
    <col min="2" max="2" width="12.5703125" style="20" bestFit="1" customWidth="1"/>
    <col min="3" max="3" width="7.5703125" style="20" bestFit="1" customWidth="1"/>
    <col min="4" max="4" width="12.85546875" style="20" bestFit="1" customWidth="1"/>
    <col min="5" max="5" width="8.5703125" style="20" customWidth="1"/>
    <col min="6" max="6" width="25.5703125" style="20" bestFit="1" customWidth="1"/>
    <col min="7" max="7" width="6.28515625" style="20" bestFit="1" customWidth="1"/>
    <col min="8" max="8" width="8.5703125" style="20" customWidth="1"/>
    <col min="9" max="9" width="21.28515625" style="20" bestFit="1" customWidth="1"/>
    <col min="10" max="10" width="6.28515625" style="20" bestFit="1" customWidth="1"/>
    <col min="11" max="11" width="3.5703125" style="20" customWidth="1"/>
    <col min="12" max="12" width="12.5703125" style="20" customWidth="1"/>
    <col min="13" max="13" width="8.5703125" style="20" customWidth="1"/>
    <col min="14" max="14" width="5.42578125" style="20" customWidth="1"/>
    <col min="15" max="15" width="3.85546875" style="20" customWidth="1"/>
    <col min="16" max="16" width="27.5703125" style="20" customWidth="1"/>
    <col min="17" max="17" width="14.5703125" style="20" customWidth="1"/>
    <col min="18" max="18" width="6.28515625" style="20" bestFit="1" customWidth="1"/>
    <col min="19" max="19" width="24.85546875" style="20" bestFit="1" customWidth="1"/>
    <col min="20" max="20" width="15" style="20" bestFit="1" customWidth="1"/>
    <col min="21" max="21" width="6.28515625" style="20" bestFit="1" customWidth="1"/>
    <col min="22" max="16384" width="8.7109375" style="20"/>
  </cols>
  <sheetData>
    <row r="1" spans="1:18" ht="15.75" x14ac:dyDescent="0.25">
      <c r="A1" s="38" t="s">
        <v>6154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8" ht="9" customHeight="1" x14ac:dyDescent="0.25"/>
    <row r="3" spans="1:18" x14ac:dyDescent="0.25">
      <c r="R3" s="1"/>
    </row>
    <row r="4" spans="1:18" x14ac:dyDescent="0.25">
      <c r="R4" s="1"/>
    </row>
    <row r="5" spans="1:18" x14ac:dyDescent="0.25">
      <c r="R5" s="1"/>
    </row>
    <row r="6" spans="1:18" x14ac:dyDescent="0.25">
      <c r="R6" s="1"/>
    </row>
    <row r="7" spans="1:18" x14ac:dyDescent="0.25">
      <c r="R7" s="1"/>
    </row>
    <row r="8" spans="1:18" x14ac:dyDescent="0.25">
      <c r="R8" s="1"/>
    </row>
    <row r="9" spans="1:18" x14ac:dyDescent="0.25">
      <c r="R9" s="1"/>
    </row>
    <row r="10" spans="1:18" x14ac:dyDescent="0.25">
      <c r="R10" s="1"/>
    </row>
    <row r="11" spans="1:18" x14ac:dyDescent="0.25">
      <c r="R11"/>
    </row>
    <row r="12" spans="1:18" x14ac:dyDescent="0.25">
      <c r="R12"/>
    </row>
    <row r="13" spans="1:18" x14ac:dyDescent="0.25">
      <c r="R13"/>
    </row>
    <row r="14" spans="1:18" ht="23.45" customHeight="1" x14ac:dyDescent="0.25">
      <c r="R14"/>
    </row>
    <row r="15" spans="1:18" ht="7.5" customHeight="1" x14ac:dyDescent="0.25">
      <c r="R15"/>
    </row>
    <row r="16" spans="1:18" ht="15.75" x14ac:dyDescent="0.25">
      <c r="A16" s="38" t="s">
        <v>6153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R16"/>
    </row>
    <row r="17" spans="2:18" x14ac:dyDescent="0.25">
      <c r="R17"/>
    </row>
    <row r="18" spans="2:18" x14ac:dyDescent="0.25">
      <c r="B18" s="24" t="s">
        <v>30</v>
      </c>
      <c r="C18" s="24" t="s">
        <v>31</v>
      </c>
      <c r="D18" s="22" t="s">
        <v>6148</v>
      </c>
      <c r="F18" s="24" t="s">
        <v>129</v>
      </c>
      <c r="G18" s="22" t="s">
        <v>37</v>
      </c>
      <c r="I18" s="24" t="s">
        <v>6151</v>
      </c>
      <c r="J18" s="22" t="s">
        <v>37</v>
      </c>
      <c r="R18"/>
    </row>
    <row r="19" spans="2:18" x14ac:dyDescent="0.25">
      <c r="B19" s="22" t="s">
        <v>2468</v>
      </c>
      <c r="C19" s="22"/>
      <c r="D19" s="40">
        <v>4</v>
      </c>
      <c r="F19" s="23" t="s">
        <v>2501</v>
      </c>
      <c r="G19" s="39">
        <v>12</v>
      </c>
      <c r="I19" s="23" t="s">
        <v>2494</v>
      </c>
      <c r="J19" s="39">
        <v>7</v>
      </c>
      <c r="R19"/>
    </row>
    <row r="20" spans="2:18" x14ac:dyDescent="0.25">
      <c r="B20" s="22"/>
      <c r="C20" s="23" t="s">
        <v>44</v>
      </c>
      <c r="D20" s="39">
        <v>2</v>
      </c>
      <c r="F20" s="23" t="s">
        <v>2473</v>
      </c>
      <c r="G20" s="39">
        <v>10</v>
      </c>
      <c r="I20" s="23" t="s">
        <v>142</v>
      </c>
      <c r="J20" s="39">
        <v>20</v>
      </c>
      <c r="R20"/>
    </row>
    <row r="21" spans="2:18" x14ac:dyDescent="0.25">
      <c r="B21" s="22"/>
      <c r="C21" s="23" t="s">
        <v>48</v>
      </c>
      <c r="D21" s="39">
        <v>2</v>
      </c>
      <c r="F21" s="23" t="s">
        <v>2514</v>
      </c>
      <c r="G21" s="39">
        <v>10</v>
      </c>
      <c r="I21" s="23" t="s">
        <v>157</v>
      </c>
      <c r="J21" s="39">
        <v>5</v>
      </c>
      <c r="R21"/>
    </row>
    <row r="22" spans="2:18" x14ac:dyDescent="0.25">
      <c r="B22" s="22" t="s">
        <v>2469</v>
      </c>
      <c r="C22" s="22"/>
      <c r="D22" s="40">
        <v>4</v>
      </c>
      <c r="F22" s="22" t="s">
        <v>37</v>
      </c>
      <c r="G22" s="39">
        <v>32</v>
      </c>
      <c r="I22" s="22" t="s">
        <v>37</v>
      </c>
      <c r="J22" s="39">
        <v>32</v>
      </c>
      <c r="R22"/>
    </row>
    <row r="23" spans="2:18" x14ac:dyDescent="0.25">
      <c r="B23" s="22"/>
      <c r="C23" s="23" t="s">
        <v>46</v>
      </c>
      <c r="D23" s="39">
        <v>1</v>
      </c>
      <c r="F23"/>
      <c r="G23"/>
      <c r="I23"/>
      <c r="J23"/>
      <c r="R23"/>
    </row>
    <row r="24" spans="2:18" x14ac:dyDescent="0.25">
      <c r="B24" s="22"/>
      <c r="C24" s="23" t="s">
        <v>43</v>
      </c>
      <c r="D24" s="39">
        <v>3</v>
      </c>
      <c r="F24"/>
      <c r="G24"/>
      <c r="I24"/>
      <c r="J24"/>
      <c r="R24"/>
    </row>
    <row r="25" spans="2:18" x14ac:dyDescent="0.25">
      <c r="B25" s="22" t="s">
        <v>2470</v>
      </c>
      <c r="C25" s="22"/>
      <c r="D25" s="40">
        <v>22</v>
      </c>
      <c r="F25"/>
      <c r="G25"/>
      <c r="I25"/>
      <c r="J25"/>
      <c r="R25"/>
    </row>
    <row r="26" spans="2:18" x14ac:dyDescent="0.25">
      <c r="B26" s="22"/>
      <c r="C26" s="23" t="s">
        <v>38</v>
      </c>
      <c r="D26" s="39">
        <v>5</v>
      </c>
      <c r="F26"/>
      <c r="G26"/>
      <c r="I26"/>
      <c r="J26"/>
      <c r="R26"/>
    </row>
    <row r="27" spans="2:18" x14ac:dyDescent="0.25">
      <c r="B27" s="22"/>
      <c r="C27" s="23" t="s">
        <v>1649</v>
      </c>
      <c r="D27" s="39">
        <v>7</v>
      </c>
      <c r="F27" s="24" t="s">
        <v>6150</v>
      </c>
      <c r="G27" s="22" t="s">
        <v>37</v>
      </c>
      <c r="I27"/>
      <c r="J27"/>
      <c r="R27"/>
    </row>
    <row r="28" spans="2:18" x14ac:dyDescent="0.25">
      <c r="B28" s="22"/>
      <c r="C28" s="23" t="s">
        <v>44</v>
      </c>
      <c r="D28" s="39">
        <v>2</v>
      </c>
      <c r="F28" s="22" t="s">
        <v>34</v>
      </c>
      <c r="G28" s="40">
        <v>32</v>
      </c>
      <c r="I28"/>
      <c r="J28"/>
      <c r="R28"/>
    </row>
    <row r="29" spans="2:18" x14ac:dyDescent="0.25">
      <c r="B29" s="22"/>
      <c r="C29" s="23" t="s">
        <v>48</v>
      </c>
      <c r="D29" s="39">
        <v>1</v>
      </c>
      <c r="F29" s="23" t="s">
        <v>170</v>
      </c>
      <c r="G29" s="39">
        <v>3</v>
      </c>
      <c r="I29" s="24" t="s">
        <v>6152</v>
      </c>
      <c r="J29" s="22" t="s">
        <v>37</v>
      </c>
      <c r="R29"/>
    </row>
    <row r="30" spans="2:18" x14ac:dyDescent="0.25">
      <c r="B30" s="22"/>
      <c r="C30" s="23" t="s">
        <v>46</v>
      </c>
      <c r="D30" s="39">
        <v>2</v>
      </c>
      <c r="F30" s="23" t="s">
        <v>141</v>
      </c>
      <c r="G30" s="39">
        <v>20</v>
      </c>
      <c r="I30" s="23">
        <v>0</v>
      </c>
      <c r="J30" s="39">
        <v>1</v>
      </c>
      <c r="R30"/>
    </row>
    <row r="31" spans="2:18" x14ac:dyDescent="0.25">
      <c r="B31" s="22"/>
      <c r="C31" s="23" t="s">
        <v>43</v>
      </c>
      <c r="D31" s="39">
        <v>5</v>
      </c>
      <c r="F31" s="23" t="s">
        <v>695</v>
      </c>
      <c r="G31" s="39">
        <v>7</v>
      </c>
      <c r="I31" s="23" t="s">
        <v>2530</v>
      </c>
      <c r="J31" s="39">
        <v>2</v>
      </c>
      <c r="R31"/>
    </row>
    <row r="32" spans="2:18" x14ac:dyDescent="0.25">
      <c r="B32" s="22" t="s">
        <v>7529</v>
      </c>
      <c r="C32" s="22"/>
      <c r="D32" s="40">
        <v>2</v>
      </c>
      <c r="F32" s="23" t="s">
        <v>156</v>
      </c>
      <c r="G32" s="39">
        <v>2</v>
      </c>
      <c r="I32" s="23" t="s">
        <v>2542</v>
      </c>
      <c r="J32" s="39">
        <v>4</v>
      </c>
      <c r="R32"/>
    </row>
    <row r="33" spans="2:18" x14ac:dyDescent="0.25">
      <c r="B33" s="22"/>
      <c r="C33" s="23" t="s">
        <v>43</v>
      </c>
      <c r="D33" s="39">
        <v>2</v>
      </c>
      <c r="F33" s="23" t="s">
        <v>6149</v>
      </c>
      <c r="G33" s="39">
        <v>32</v>
      </c>
      <c r="I33" s="23" t="s">
        <v>5292</v>
      </c>
      <c r="J33" s="39">
        <v>10</v>
      </c>
      <c r="R33"/>
    </row>
    <row r="34" spans="2:18" x14ac:dyDescent="0.25">
      <c r="B34" s="22" t="s">
        <v>37</v>
      </c>
      <c r="C34" s="22"/>
      <c r="D34" s="39">
        <v>32</v>
      </c>
      <c r="F34"/>
      <c r="G34"/>
      <c r="I34" s="23" t="s">
        <v>2499</v>
      </c>
      <c r="J34" s="39">
        <v>15</v>
      </c>
      <c r="R34"/>
    </row>
    <row r="35" spans="2:18" x14ac:dyDescent="0.25">
      <c r="B35"/>
      <c r="C35"/>
      <c r="D35"/>
      <c r="F35"/>
      <c r="G35"/>
      <c r="I35" s="22" t="s">
        <v>37</v>
      </c>
      <c r="J35" s="39">
        <v>32</v>
      </c>
      <c r="R35"/>
    </row>
    <row r="36" spans="2:18" x14ac:dyDescent="0.25">
      <c r="B36"/>
      <c r="C36"/>
      <c r="D36"/>
      <c r="F36"/>
      <c r="G36"/>
      <c r="I36"/>
      <c r="J36"/>
      <c r="R36"/>
    </row>
    <row r="37" spans="2:18" x14ac:dyDescent="0.25">
      <c r="B37"/>
      <c r="C37"/>
      <c r="D37"/>
      <c r="F37"/>
      <c r="G37"/>
      <c r="I37"/>
      <c r="J37"/>
      <c r="R37"/>
    </row>
    <row r="38" spans="2:18" x14ac:dyDescent="0.25">
      <c r="B38"/>
      <c r="C38"/>
      <c r="D38"/>
      <c r="F38"/>
      <c r="G38"/>
      <c r="I38"/>
      <c r="J38"/>
      <c r="N38" s="1"/>
      <c r="R38"/>
    </row>
    <row r="39" spans="2:18" x14ac:dyDescent="0.25">
      <c r="B39"/>
      <c r="C39"/>
      <c r="D39"/>
      <c r="F39"/>
      <c r="G39"/>
      <c r="I39"/>
      <c r="J39"/>
      <c r="N39" s="1"/>
      <c r="R39"/>
    </row>
    <row r="40" spans="2:18" x14ac:dyDescent="0.25">
      <c r="B40"/>
      <c r="C40"/>
      <c r="D40"/>
      <c r="F40"/>
      <c r="G40"/>
      <c r="I40"/>
      <c r="J40"/>
      <c r="N40" s="1"/>
      <c r="R40"/>
    </row>
    <row r="41" spans="2:18" x14ac:dyDescent="0.25">
      <c r="B41"/>
      <c r="C41"/>
      <c r="D41"/>
      <c r="F41"/>
      <c r="G41"/>
      <c r="I41"/>
      <c r="J41"/>
      <c r="N41" s="1"/>
      <c r="R41"/>
    </row>
    <row r="42" spans="2:18" x14ac:dyDescent="0.25">
      <c r="B42"/>
      <c r="C42"/>
      <c r="D42"/>
      <c r="F42"/>
      <c r="G42"/>
      <c r="N42" s="1"/>
      <c r="R42"/>
    </row>
    <row r="43" spans="2:18" x14ac:dyDescent="0.25">
      <c r="B43"/>
      <c r="C43"/>
      <c r="D43"/>
      <c r="F43"/>
      <c r="G43"/>
      <c r="N43" s="1"/>
      <c r="R43"/>
    </row>
    <row r="44" spans="2:18" x14ac:dyDescent="0.25">
      <c r="B44"/>
      <c r="C44"/>
      <c r="D44"/>
      <c r="F44"/>
      <c r="G44"/>
      <c r="N44" s="1"/>
      <c r="R44"/>
    </row>
    <row r="45" spans="2:18" x14ac:dyDescent="0.25">
      <c r="B45"/>
      <c r="C45"/>
      <c r="D45"/>
      <c r="F45"/>
      <c r="G45"/>
      <c r="N45" s="1"/>
      <c r="R45"/>
    </row>
    <row r="46" spans="2:18" x14ac:dyDescent="0.25">
      <c r="B46"/>
      <c r="C46"/>
      <c r="D46"/>
      <c r="F46"/>
      <c r="G46"/>
      <c r="N46" s="1"/>
      <c r="R46"/>
    </row>
    <row r="47" spans="2:18" x14ac:dyDescent="0.25">
      <c r="B47"/>
      <c r="C47"/>
      <c r="D47"/>
      <c r="F47"/>
      <c r="G47"/>
      <c r="N47" s="1"/>
      <c r="R47"/>
    </row>
    <row r="48" spans="2:18" x14ac:dyDescent="0.25">
      <c r="B48"/>
      <c r="C48"/>
      <c r="D48"/>
      <c r="F48"/>
      <c r="G48"/>
      <c r="N48" s="1"/>
      <c r="R48"/>
    </row>
    <row r="49" spans="2:18" x14ac:dyDescent="0.25">
      <c r="B49"/>
      <c r="C49"/>
      <c r="D49"/>
      <c r="F49"/>
      <c r="G49"/>
      <c r="N49" s="1"/>
      <c r="R49"/>
    </row>
    <row r="50" spans="2:18" x14ac:dyDescent="0.25">
      <c r="B50"/>
      <c r="C50"/>
      <c r="D50"/>
      <c r="F50"/>
      <c r="G50"/>
      <c r="N50" s="1"/>
      <c r="R50"/>
    </row>
    <row r="51" spans="2:18" x14ac:dyDescent="0.25">
      <c r="B51"/>
      <c r="C51"/>
      <c r="D51"/>
      <c r="F51"/>
      <c r="G51"/>
      <c r="N51" s="1"/>
      <c r="R51"/>
    </row>
    <row r="52" spans="2:18" x14ac:dyDescent="0.25">
      <c r="B52"/>
      <c r="C52"/>
      <c r="D52"/>
      <c r="F52"/>
      <c r="G52"/>
      <c r="N52" s="1"/>
      <c r="R52"/>
    </row>
    <row r="53" spans="2:18" x14ac:dyDescent="0.25">
      <c r="B53"/>
      <c r="C53"/>
      <c r="D53"/>
      <c r="F53"/>
      <c r="G53"/>
      <c r="N53" s="1"/>
      <c r="R53"/>
    </row>
    <row r="54" spans="2:18" x14ac:dyDescent="0.25">
      <c r="B54"/>
      <c r="C54"/>
      <c r="D54"/>
      <c r="F54"/>
      <c r="G54"/>
      <c r="N54" s="1"/>
      <c r="R54"/>
    </row>
    <row r="55" spans="2:18" x14ac:dyDescent="0.25">
      <c r="B55"/>
      <c r="C55"/>
      <c r="D55"/>
      <c r="F55"/>
      <c r="G55"/>
      <c r="N55" s="1"/>
      <c r="R55"/>
    </row>
    <row r="56" spans="2:18" x14ac:dyDescent="0.25">
      <c r="B56"/>
      <c r="C56"/>
      <c r="D56"/>
      <c r="F56"/>
      <c r="G56"/>
      <c r="N56" s="1"/>
      <c r="R56"/>
    </row>
    <row r="57" spans="2:18" x14ac:dyDescent="0.25">
      <c r="B57"/>
      <c r="C57"/>
      <c r="D57"/>
      <c r="F57"/>
      <c r="G57"/>
      <c r="N57" s="1"/>
      <c r="R57"/>
    </row>
    <row r="58" spans="2:18" x14ac:dyDescent="0.25">
      <c r="B58"/>
      <c r="C58"/>
      <c r="D58"/>
      <c r="F58"/>
      <c r="G58"/>
      <c r="N58" s="1"/>
      <c r="R58"/>
    </row>
    <row r="59" spans="2:18" x14ac:dyDescent="0.25">
      <c r="B59"/>
      <c r="C59"/>
      <c r="D59"/>
      <c r="F59"/>
      <c r="G59"/>
      <c r="N59" s="1"/>
      <c r="R59"/>
    </row>
    <row r="60" spans="2:18" x14ac:dyDescent="0.25">
      <c r="B60"/>
      <c r="C60"/>
      <c r="D60"/>
      <c r="F60"/>
      <c r="G60"/>
      <c r="N60" s="1"/>
      <c r="R60"/>
    </row>
    <row r="61" spans="2:18" x14ac:dyDescent="0.25">
      <c r="B61"/>
      <c r="C61"/>
      <c r="D61"/>
      <c r="F61"/>
      <c r="G61"/>
      <c r="N61" s="1"/>
      <c r="R61"/>
    </row>
    <row r="62" spans="2:18" x14ac:dyDescent="0.25">
      <c r="B62"/>
      <c r="C62"/>
      <c r="D62"/>
      <c r="F62"/>
      <c r="G62"/>
      <c r="N62" s="1"/>
      <c r="R62"/>
    </row>
    <row r="63" spans="2:18" x14ac:dyDescent="0.25">
      <c r="B63"/>
      <c r="C63"/>
      <c r="D63"/>
      <c r="F63"/>
      <c r="G63"/>
      <c r="N63" s="1"/>
      <c r="R63"/>
    </row>
    <row r="64" spans="2:18" x14ac:dyDescent="0.25">
      <c r="B64"/>
      <c r="C64"/>
      <c r="D64"/>
      <c r="F64"/>
      <c r="G64"/>
      <c r="N64" s="1"/>
      <c r="R64"/>
    </row>
    <row r="65" spans="2:18" x14ac:dyDescent="0.25">
      <c r="B65"/>
      <c r="C65"/>
      <c r="D65"/>
      <c r="F65"/>
      <c r="G65"/>
      <c r="N65" s="1"/>
      <c r="R65"/>
    </row>
    <row r="66" spans="2:18" x14ac:dyDescent="0.25">
      <c r="B66"/>
      <c r="C66"/>
      <c r="D66"/>
      <c r="F66"/>
      <c r="G66"/>
      <c r="N66" s="1"/>
      <c r="R66"/>
    </row>
    <row r="67" spans="2:18" x14ac:dyDescent="0.25">
      <c r="B67"/>
      <c r="C67"/>
      <c r="D67"/>
      <c r="F67"/>
      <c r="G67"/>
      <c r="N67" s="1"/>
      <c r="R67"/>
    </row>
    <row r="68" spans="2:18" x14ac:dyDescent="0.25">
      <c r="B68"/>
      <c r="C68"/>
      <c r="D68"/>
      <c r="F68"/>
      <c r="G68"/>
      <c r="N68" s="1"/>
      <c r="R68" s="1"/>
    </row>
    <row r="69" spans="2:18" x14ac:dyDescent="0.25">
      <c r="B69"/>
      <c r="C69"/>
      <c r="D69"/>
      <c r="F69"/>
      <c r="G69"/>
      <c r="N69" s="1"/>
      <c r="R69" s="1"/>
    </row>
    <row r="70" spans="2:18" x14ac:dyDescent="0.25">
      <c r="B70"/>
      <c r="C70"/>
      <c r="D70"/>
      <c r="F70"/>
      <c r="G70"/>
      <c r="N70" s="1"/>
      <c r="R70" s="1"/>
    </row>
    <row r="71" spans="2:18" x14ac:dyDescent="0.25">
      <c r="B71"/>
      <c r="C71"/>
      <c r="D71"/>
      <c r="F71"/>
      <c r="G71"/>
      <c r="N71" s="1"/>
      <c r="R71" s="1"/>
    </row>
    <row r="72" spans="2:18" x14ac:dyDescent="0.25">
      <c r="B72"/>
      <c r="C72"/>
      <c r="D72"/>
      <c r="F72"/>
      <c r="G72"/>
      <c r="N72" s="1"/>
      <c r="R72" s="1"/>
    </row>
    <row r="73" spans="2:18" x14ac:dyDescent="0.25">
      <c r="B73"/>
      <c r="C73"/>
      <c r="D73"/>
      <c r="F73"/>
      <c r="G73"/>
      <c r="N73" s="1"/>
      <c r="R73" s="1"/>
    </row>
    <row r="74" spans="2:18" x14ac:dyDescent="0.25">
      <c r="B74"/>
      <c r="C74"/>
      <c r="D74"/>
      <c r="F74"/>
      <c r="G74"/>
      <c r="N74" s="1"/>
      <c r="R74" s="1"/>
    </row>
    <row r="75" spans="2:18" x14ac:dyDescent="0.25">
      <c r="B75"/>
      <c r="C75"/>
      <c r="D75"/>
      <c r="F75"/>
      <c r="G75"/>
      <c r="N75" s="1"/>
      <c r="R75" s="1"/>
    </row>
    <row r="76" spans="2:18" x14ac:dyDescent="0.25">
      <c r="B76"/>
      <c r="C76"/>
      <c r="D76"/>
      <c r="F76"/>
      <c r="G76"/>
      <c r="N76" s="1"/>
      <c r="R76" s="1"/>
    </row>
    <row r="77" spans="2:18" x14ac:dyDescent="0.25">
      <c r="B77"/>
      <c r="C77"/>
      <c r="D77"/>
      <c r="F77"/>
      <c r="G77"/>
      <c r="N77" s="1"/>
      <c r="R77" s="1"/>
    </row>
    <row r="78" spans="2:18" x14ac:dyDescent="0.25">
      <c r="B78"/>
      <c r="C78"/>
      <c r="D78"/>
      <c r="F78"/>
      <c r="G78"/>
      <c r="N78" s="1"/>
      <c r="R78" s="1"/>
    </row>
    <row r="79" spans="2:18" x14ac:dyDescent="0.25">
      <c r="B79"/>
      <c r="C79"/>
      <c r="D79"/>
      <c r="F79"/>
      <c r="G79"/>
      <c r="N79" s="1"/>
      <c r="R79" s="1"/>
    </row>
    <row r="80" spans="2:18" x14ac:dyDescent="0.25">
      <c r="B80"/>
      <c r="C80"/>
      <c r="D80"/>
      <c r="F80"/>
      <c r="G80"/>
      <c r="N80" s="1"/>
      <c r="R80" s="1"/>
    </row>
    <row r="81" spans="2:18" x14ac:dyDescent="0.25">
      <c r="B81"/>
      <c r="C81"/>
      <c r="D81"/>
      <c r="F81"/>
      <c r="G81"/>
      <c r="N81" s="1"/>
      <c r="R81" s="1"/>
    </row>
    <row r="82" spans="2:18" x14ac:dyDescent="0.25">
      <c r="B82"/>
      <c r="C82"/>
      <c r="D82"/>
      <c r="F82"/>
      <c r="G82"/>
      <c r="N82" s="1"/>
      <c r="R82" s="1"/>
    </row>
    <row r="83" spans="2:18" x14ac:dyDescent="0.25">
      <c r="B83"/>
      <c r="C83"/>
      <c r="D83"/>
      <c r="F83"/>
      <c r="G83"/>
      <c r="N83" s="1"/>
      <c r="R83" s="1"/>
    </row>
    <row r="84" spans="2:18" x14ac:dyDescent="0.25">
      <c r="B84"/>
      <c r="C84"/>
      <c r="D84"/>
      <c r="F84"/>
      <c r="G84"/>
      <c r="N84" s="1"/>
      <c r="R84" s="1"/>
    </row>
    <row r="85" spans="2:18" x14ac:dyDescent="0.25">
      <c r="B85"/>
      <c r="C85"/>
      <c r="D85"/>
      <c r="F85"/>
      <c r="G85"/>
      <c r="N85" s="1"/>
      <c r="R85" s="1"/>
    </row>
    <row r="86" spans="2:18" x14ac:dyDescent="0.25">
      <c r="B86"/>
      <c r="C86"/>
      <c r="D86"/>
      <c r="F86"/>
      <c r="G86"/>
      <c r="N86" s="1"/>
      <c r="R86" s="1"/>
    </row>
    <row r="87" spans="2:18" x14ac:dyDescent="0.25">
      <c r="B87"/>
      <c r="C87"/>
      <c r="D87"/>
      <c r="F87"/>
      <c r="G87"/>
      <c r="N87" s="1"/>
      <c r="R87" s="1"/>
    </row>
    <row r="88" spans="2:18" x14ac:dyDescent="0.25">
      <c r="B88"/>
      <c r="C88"/>
      <c r="D88"/>
      <c r="F88"/>
      <c r="G88"/>
      <c r="N88" s="1"/>
      <c r="R88" s="1"/>
    </row>
    <row r="89" spans="2:18" x14ac:dyDescent="0.25">
      <c r="B89"/>
      <c r="C89"/>
      <c r="D89"/>
      <c r="F89"/>
      <c r="G89"/>
      <c r="N89" s="1"/>
      <c r="R89" s="1"/>
    </row>
    <row r="90" spans="2:18" x14ac:dyDescent="0.25">
      <c r="B90"/>
      <c r="C90"/>
      <c r="D90"/>
      <c r="F90"/>
      <c r="G90"/>
      <c r="N90" s="1"/>
      <c r="R90" s="1"/>
    </row>
    <row r="91" spans="2:18" x14ac:dyDescent="0.25">
      <c r="B91"/>
      <c r="C91"/>
      <c r="D91"/>
      <c r="F91"/>
      <c r="G91"/>
      <c r="N91" s="1"/>
      <c r="R91" s="1"/>
    </row>
    <row r="92" spans="2:18" x14ac:dyDescent="0.25">
      <c r="B92"/>
      <c r="C92"/>
      <c r="D92"/>
      <c r="F92"/>
      <c r="G92"/>
      <c r="N92" s="1"/>
      <c r="R92" s="1"/>
    </row>
    <row r="93" spans="2:18" x14ac:dyDescent="0.25">
      <c r="B93"/>
      <c r="C93"/>
      <c r="D93"/>
      <c r="F93"/>
      <c r="G93"/>
      <c r="N93" s="1"/>
      <c r="R93" s="1"/>
    </row>
    <row r="94" spans="2:18" x14ac:dyDescent="0.25">
      <c r="B94"/>
      <c r="C94"/>
      <c r="D94"/>
      <c r="F94"/>
      <c r="G94"/>
      <c r="N94" s="1"/>
      <c r="R94" s="1"/>
    </row>
    <row r="95" spans="2:18" x14ac:dyDescent="0.25">
      <c r="B95"/>
      <c r="C95"/>
      <c r="D95"/>
      <c r="F95"/>
      <c r="G95"/>
      <c r="N95" s="1"/>
      <c r="R95" s="1"/>
    </row>
    <row r="96" spans="2:18" x14ac:dyDescent="0.25">
      <c r="B96"/>
      <c r="C96"/>
      <c r="D96"/>
      <c r="F96"/>
      <c r="G96"/>
      <c r="N96" s="1"/>
      <c r="R96" s="1"/>
    </row>
    <row r="97" spans="2:18" x14ac:dyDescent="0.25">
      <c r="B97"/>
      <c r="C97"/>
      <c r="D97"/>
      <c r="F97"/>
      <c r="G97"/>
      <c r="N97" s="1"/>
      <c r="R97" s="1"/>
    </row>
    <row r="98" spans="2:18" x14ac:dyDescent="0.25">
      <c r="B98"/>
      <c r="C98"/>
      <c r="D98"/>
      <c r="F98"/>
      <c r="G98"/>
      <c r="N98" s="1"/>
      <c r="R98" s="1"/>
    </row>
    <row r="99" spans="2:18" x14ac:dyDescent="0.25">
      <c r="B99"/>
      <c r="C99"/>
      <c r="D99"/>
      <c r="F99"/>
      <c r="G99"/>
      <c r="N99" s="1"/>
      <c r="O99"/>
      <c r="P99"/>
      <c r="R99" s="1"/>
    </row>
    <row r="100" spans="2:18" x14ac:dyDescent="0.25">
      <c r="B100"/>
      <c r="C100"/>
      <c r="D100"/>
      <c r="F100"/>
      <c r="G100"/>
      <c r="N100" s="1"/>
      <c r="O100"/>
      <c r="P100"/>
      <c r="R100" s="1"/>
    </row>
    <row r="101" spans="2:18" x14ac:dyDescent="0.25">
      <c r="B101"/>
      <c r="C101"/>
      <c r="D101"/>
      <c r="F101"/>
      <c r="G101"/>
      <c r="N101" s="1"/>
      <c r="O101" s="1"/>
      <c r="P101" s="1"/>
      <c r="R101" s="1"/>
    </row>
    <row r="102" spans="2:18" x14ac:dyDescent="0.25">
      <c r="B102"/>
      <c r="C102"/>
      <c r="D102"/>
      <c r="F102"/>
      <c r="G102"/>
      <c r="N102" s="1"/>
      <c r="O102" s="1"/>
      <c r="P102" s="1"/>
      <c r="R102" s="1"/>
    </row>
    <row r="103" spans="2:18" x14ac:dyDescent="0.25">
      <c r="B103"/>
      <c r="C103"/>
      <c r="D103"/>
      <c r="F103"/>
      <c r="G103"/>
      <c r="N103" s="1"/>
      <c r="O103" s="1"/>
      <c r="P103" s="1"/>
      <c r="R103" s="1"/>
    </row>
    <row r="104" spans="2:18" x14ac:dyDescent="0.25">
      <c r="B104"/>
      <c r="C104"/>
      <c r="D104"/>
      <c r="F104"/>
      <c r="G104"/>
      <c r="N104" s="1"/>
      <c r="O104" s="1"/>
      <c r="P104" s="1"/>
      <c r="R104" s="1"/>
    </row>
    <row r="105" spans="2:18" x14ac:dyDescent="0.25">
      <c r="B105"/>
      <c r="C105"/>
      <c r="D105"/>
      <c r="F105"/>
      <c r="G105"/>
      <c r="N105" s="1"/>
      <c r="O105" s="1"/>
      <c r="P105" s="1"/>
      <c r="R105" s="1"/>
    </row>
    <row r="106" spans="2:18" x14ac:dyDescent="0.25">
      <c r="B106"/>
      <c r="C106"/>
      <c r="D106"/>
      <c r="F106"/>
      <c r="G106"/>
      <c r="N106" s="1"/>
      <c r="O106" s="1"/>
      <c r="P106" s="1"/>
      <c r="R106" s="1"/>
    </row>
    <row r="107" spans="2:18" x14ac:dyDescent="0.25">
      <c r="B107"/>
      <c r="C107"/>
      <c r="D107"/>
      <c r="F107"/>
      <c r="G107"/>
      <c r="N107" s="1"/>
      <c r="O107" s="1"/>
      <c r="P107" s="1"/>
      <c r="R107" s="1"/>
    </row>
    <row r="108" spans="2:18" x14ac:dyDescent="0.25">
      <c r="B108"/>
      <c r="C108"/>
      <c r="D108"/>
      <c r="F108"/>
      <c r="G108"/>
      <c r="N108" s="1"/>
      <c r="O108" s="1"/>
      <c r="P108" s="1"/>
      <c r="R108" s="1"/>
    </row>
    <row r="109" spans="2:18" x14ac:dyDescent="0.25">
      <c r="B109"/>
      <c r="C109"/>
      <c r="D109"/>
      <c r="F109"/>
      <c r="G109"/>
      <c r="N109" s="1"/>
      <c r="O109" s="1"/>
      <c r="P109" s="1"/>
      <c r="R109" s="1"/>
    </row>
    <row r="110" spans="2:18" x14ac:dyDescent="0.25">
      <c r="B110"/>
      <c r="C110"/>
      <c r="D110"/>
      <c r="F110"/>
      <c r="G110"/>
      <c r="N110" s="1"/>
      <c r="O110" s="1"/>
      <c r="P110" s="1"/>
      <c r="R110" s="1"/>
    </row>
    <row r="111" spans="2:18" x14ac:dyDescent="0.25">
      <c r="B111"/>
      <c r="C111"/>
      <c r="D111"/>
      <c r="F111"/>
      <c r="G111"/>
      <c r="N111" s="1"/>
      <c r="O111" s="1"/>
      <c r="P111" s="1"/>
      <c r="R111" s="1"/>
    </row>
    <row r="112" spans="2:18" x14ac:dyDescent="0.25">
      <c r="B112"/>
      <c r="C112"/>
      <c r="D112"/>
      <c r="F112"/>
      <c r="G112"/>
      <c r="N112" s="1"/>
      <c r="O112" s="1"/>
      <c r="P112" s="1"/>
      <c r="R112" s="1"/>
    </row>
    <row r="113" spans="2:18" x14ac:dyDescent="0.25">
      <c r="B113"/>
      <c r="C113"/>
      <c r="D113"/>
      <c r="F113"/>
      <c r="G113"/>
      <c r="N113" s="1"/>
      <c r="O113" s="1"/>
      <c r="P113" s="1"/>
      <c r="R113" s="1"/>
    </row>
    <row r="114" spans="2:18" x14ac:dyDescent="0.25">
      <c r="B114"/>
      <c r="C114"/>
      <c r="D114"/>
      <c r="F114"/>
      <c r="G114"/>
      <c r="N114" s="1"/>
      <c r="O114" s="1"/>
      <c r="P114" s="1"/>
      <c r="R114" s="1"/>
    </row>
    <row r="115" spans="2:18" x14ac:dyDescent="0.25">
      <c r="B115"/>
      <c r="C115"/>
      <c r="D115"/>
      <c r="F115"/>
      <c r="G115"/>
      <c r="N115" s="1"/>
      <c r="O115" s="1"/>
      <c r="P115" s="1"/>
      <c r="R115" s="1"/>
    </row>
    <row r="116" spans="2:18" x14ac:dyDescent="0.25">
      <c r="B116"/>
      <c r="C116"/>
      <c r="D116"/>
      <c r="F116"/>
      <c r="G116"/>
      <c r="N116" s="1"/>
      <c r="O116" s="1"/>
      <c r="P116" s="1"/>
      <c r="R116" s="1"/>
    </row>
    <row r="117" spans="2:18" x14ac:dyDescent="0.25">
      <c r="B117"/>
      <c r="C117"/>
      <c r="D117"/>
      <c r="F117"/>
      <c r="G117"/>
      <c r="N117" s="1"/>
      <c r="O117" s="1"/>
      <c r="P117" s="1"/>
      <c r="R117" s="1"/>
    </row>
    <row r="118" spans="2:18" x14ac:dyDescent="0.25">
      <c r="B118"/>
      <c r="C118"/>
      <c r="D118"/>
      <c r="F118"/>
      <c r="G118"/>
      <c r="N118" s="1"/>
      <c r="O118" s="1"/>
      <c r="P118" s="1"/>
      <c r="R118" s="1"/>
    </row>
    <row r="119" spans="2:18" x14ac:dyDescent="0.25">
      <c r="B119"/>
      <c r="C119"/>
      <c r="D119"/>
      <c r="F119"/>
      <c r="G119"/>
      <c r="N119" s="1"/>
      <c r="O119" s="1"/>
      <c r="P119" s="1"/>
      <c r="R119" s="1"/>
    </row>
    <row r="120" spans="2:18" x14ac:dyDescent="0.25">
      <c r="B120"/>
      <c r="C120"/>
      <c r="D120"/>
      <c r="F120"/>
      <c r="G120"/>
      <c r="N120" s="1"/>
      <c r="O120" s="1"/>
      <c r="P120" s="1"/>
      <c r="R120" s="1"/>
    </row>
    <row r="121" spans="2:18" x14ac:dyDescent="0.25">
      <c r="B121"/>
      <c r="C121"/>
      <c r="D121"/>
      <c r="F121"/>
      <c r="G121"/>
      <c r="N121" s="1"/>
      <c r="O121" s="1"/>
      <c r="P121" s="1"/>
      <c r="R121" s="1"/>
    </row>
    <row r="122" spans="2:18" x14ac:dyDescent="0.25">
      <c r="B122"/>
      <c r="C122"/>
      <c r="D122"/>
      <c r="F122"/>
      <c r="G122"/>
      <c r="N122" s="1"/>
      <c r="O122" s="1"/>
      <c r="P122" s="1"/>
      <c r="R122" s="1"/>
    </row>
    <row r="123" spans="2:18" x14ac:dyDescent="0.25">
      <c r="B123"/>
      <c r="C123"/>
      <c r="D123"/>
      <c r="F123"/>
      <c r="G123"/>
      <c r="N123" s="1"/>
      <c r="O123" s="1"/>
      <c r="P123" s="1"/>
      <c r="R123" s="1"/>
    </row>
    <row r="124" spans="2:18" x14ac:dyDescent="0.25">
      <c r="B124"/>
      <c r="C124"/>
      <c r="D124"/>
      <c r="F124"/>
      <c r="G124"/>
      <c r="N124" s="1"/>
      <c r="O124" s="1"/>
      <c r="P124" s="1"/>
      <c r="R124" s="1"/>
    </row>
    <row r="125" spans="2:18" x14ac:dyDescent="0.25">
      <c r="B125"/>
      <c r="C125"/>
      <c r="D125"/>
      <c r="F125"/>
      <c r="G125"/>
      <c r="N125" s="1"/>
      <c r="O125" s="1"/>
      <c r="P125" s="1"/>
      <c r="R125" s="1"/>
    </row>
    <row r="126" spans="2:18" x14ac:dyDescent="0.25">
      <c r="B126"/>
      <c r="C126"/>
      <c r="D126"/>
      <c r="F126"/>
      <c r="G126"/>
      <c r="N126" s="1"/>
      <c r="O126" s="1"/>
      <c r="P126" s="1"/>
      <c r="R126" s="1"/>
    </row>
    <row r="127" spans="2:18" x14ac:dyDescent="0.25">
      <c r="B127"/>
      <c r="C127"/>
      <c r="D127"/>
      <c r="F127"/>
      <c r="G127"/>
      <c r="N127" s="1"/>
      <c r="O127" s="1"/>
      <c r="P127" s="1"/>
      <c r="R127" s="1"/>
    </row>
    <row r="128" spans="2:18" x14ac:dyDescent="0.25">
      <c r="B128"/>
      <c r="C128"/>
      <c r="D128"/>
      <c r="F128"/>
      <c r="G128"/>
      <c r="N128" s="1"/>
      <c r="O128" s="1"/>
      <c r="P128" s="1"/>
      <c r="R128" s="1"/>
    </row>
    <row r="129" spans="2:18" x14ac:dyDescent="0.25">
      <c r="B129"/>
      <c r="C129"/>
      <c r="D129"/>
      <c r="F129"/>
      <c r="G129"/>
      <c r="N129" s="1"/>
      <c r="O129" s="1"/>
      <c r="P129" s="1"/>
      <c r="R129" s="1"/>
    </row>
    <row r="130" spans="2:18" x14ac:dyDescent="0.25">
      <c r="B130"/>
      <c r="C130"/>
      <c r="D130"/>
      <c r="F130"/>
      <c r="G130"/>
      <c r="N130" s="1"/>
      <c r="O130" s="1"/>
      <c r="P130" s="1"/>
      <c r="R130" s="1"/>
    </row>
    <row r="131" spans="2:18" x14ac:dyDescent="0.25">
      <c r="B131"/>
      <c r="C131"/>
      <c r="D131"/>
      <c r="F131"/>
      <c r="G131"/>
      <c r="N131" s="1"/>
      <c r="O131" s="1"/>
      <c r="P131" s="1"/>
      <c r="R131" s="1"/>
    </row>
    <row r="132" spans="2:18" x14ac:dyDescent="0.25">
      <c r="B132"/>
      <c r="C132"/>
      <c r="D132"/>
      <c r="F132"/>
      <c r="G132"/>
      <c r="N132" s="1"/>
      <c r="O132" s="1"/>
      <c r="P132" s="1"/>
      <c r="R132" s="1"/>
    </row>
    <row r="133" spans="2:18" x14ac:dyDescent="0.25">
      <c r="B133"/>
      <c r="C133"/>
      <c r="D133"/>
      <c r="F133"/>
      <c r="G133"/>
      <c r="N133" s="1"/>
      <c r="O133" s="1"/>
      <c r="P133" s="1"/>
      <c r="R133" s="1"/>
    </row>
    <row r="134" spans="2:18" x14ac:dyDescent="0.25">
      <c r="B134"/>
      <c r="C134"/>
      <c r="D134"/>
      <c r="F134"/>
      <c r="G134"/>
      <c r="N134" s="1"/>
      <c r="O134" s="1"/>
      <c r="P134" s="1"/>
      <c r="R134" s="1"/>
    </row>
    <row r="135" spans="2:18" x14ac:dyDescent="0.25">
      <c r="B135"/>
      <c r="C135"/>
      <c r="D135"/>
      <c r="F135"/>
      <c r="G135"/>
      <c r="N135" s="1"/>
      <c r="O135" s="1"/>
      <c r="P135" s="1"/>
      <c r="R135" s="1"/>
    </row>
    <row r="136" spans="2:18" x14ac:dyDescent="0.25">
      <c r="B136"/>
      <c r="C136"/>
      <c r="D136"/>
      <c r="F136"/>
      <c r="G136"/>
      <c r="N136" s="1"/>
      <c r="O136" s="1"/>
      <c r="P136" s="1"/>
      <c r="R136" s="1"/>
    </row>
    <row r="137" spans="2:18" x14ac:dyDescent="0.25">
      <c r="B137"/>
      <c r="C137"/>
      <c r="D137"/>
      <c r="F137"/>
      <c r="G137"/>
      <c r="N137" s="1"/>
      <c r="O137" s="1"/>
      <c r="P137" s="1"/>
      <c r="R137" s="1"/>
    </row>
    <row r="138" spans="2:18" x14ac:dyDescent="0.25">
      <c r="B138"/>
      <c r="C138"/>
      <c r="D138"/>
      <c r="F138"/>
      <c r="G138"/>
      <c r="N138" s="1"/>
      <c r="O138" s="1"/>
      <c r="P138" s="1"/>
      <c r="R138" s="1"/>
    </row>
    <row r="139" spans="2:18" x14ac:dyDescent="0.25">
      <c r="B139"/>
      <c r="C139"/>
      <c r="D139"/>
      <c r="F139"/>
      <c r="G139"/>
      <c r="N139" s="1"/>
      <c r="O139" s="1"/>
      <c r="P139" s="1"/>
      <c r="R139" s="1"/>
    </row>
    <row r="140" spans="2:18" x14ac:dyDescent="0.25">
      <c r="B140"/>
      <c r="C140"/>
      <c r="D140"/>
      <c r="F140"/>
      <c r="G140"/>
      <c r="N140" s="1"/>
      <c r="O140" s="1"/>
      <c r="P140" s="1"/>
      <c r="R140" s="1"/>
    </row>
    <row r="141" spans="2:18" x14ac:dyDescent="0.25">
      <c r="B141"/>
      <c r="C141"/>
      <c r="D141"/>
      <c r="F141"/>
      <c r="G141"/>
      <c r="N141" s="1"/>
      <c r="O141" s="1"/>
      <c r="P141" s="1"/>
      <c r="R141" s="1"/>
    </row>
    <row r="142" spans="2:18" x14ac:dyDescent="0.25">
      <c r="B142"/>
      <c r="C142"/>
      <c r="D142"/>
      <c r="F142"/>
      <c r="G142"/>
      <c r="N142" s="1"/>
      <c r="O142" s="1"/>
      <c r="P142" s="1"/>
      <c r="R142" s="1"/>
    </row>
    <row r="143" spans="2:18" x14ac:dyDescent="0.25">
      <c r="B143"/>
      <c r="C143"/>
      <c r="D143"/>
      <c r="F143"/>
      <c r="G143"/>
      <c r="N143" s="1"/>
      <c r="O143" s="1"/>
      <c r="P143" s="1"/>
      <c r="R143" s="1"/>
    </row>
    <row r="144" spans="2:18" x14ac:dyDescent="0.25">
      <c r="B144"/>
      <c r="C144"/>
      <c r="D144"/>
      <c r="F144"/>
      <c r="G144"/>
      <c r="N144" s="1"/>
      <c r="O144" s="1"/>
      <c r="P144" s="1"/>
      <c r="R144" s="1"/>
    </row>
    <row r="145" spans="2:18" x14ac:dyDescent="0.25">
      <c r="B145"/>
      <c r="C145"/>
      <c r="D145"/>
      <c r="F145"/>
      <c r="G145"/>
      <c r="N145" s="1"/>
      <c r="O145" s="1"/>
      <c r="P145" s="1"/>
      <c r="R145" s="1"/>
    </row>
    <row r="146" spans="2:18" x14ac:dyDescent="0.25">
      <c r="B146"/>
      <c r="C146"/>
      <c r="D146"/>
      <c r="N146" s="1"/>
      <c r="O146" s="1"/>
      <c r="P146" s="1"/>
      <c r="R146" s="1"/>
    </row>
    <row r="147" spans="2:18" x14ac:dyDescent="0.25">
      <c r="B147"/>
      <c r="C147"/>
      <c r="D147"/>
      <c r="N147" s="1"/>
      <c r="O147" s="1"/>
      <c r="P147" s="1"/>
      <c r="R147" s="1"/>
    </row>
    <row r="148" spans="2:18" x14ac:dyDescent="0.25">
      <c r="B148"/>
      <c r="C148"/>
      <c r="D148"/>
      <c r="N148" s="1"/>
      <c r="O148" s="1"/>
      <c r="P148" s="1"/>
      <c r="R148" s="1"/>
    </row>
    <row r="149" spans="2:18" x14ac:dyDescent="0.25">
      <c r="B149"/>
      <c r="C149"/>
      <c r="D149"/>
      <c r="N149" s="1"/>
      <c r="O149" s="1"/>
      <c r="P149" s="1"/>
      <c r="R149" s="1"/>
    </row>
    <row r="150" spans="2:18" x14ac:dyDescent="0.25">
      <c r="B150"/>
      <c r="C150"/>
      <c r="D150"/>
      <c r="N150" s="1"/>
      <c r="O150" s="1"/>
      <c r="P150" s="1"/>
      <c r="R150" s="1"/>
    </row>
    <row r="151" spans="2:18" x14ac:dyDescent="0.25">
      <c r="B151"/>
      <c r="C151"/>
      <c r="D151"/>
      <c r="N151" s="1"/>
      <c r="O151" s="1"/>
      <c r="P151" s="1"/>
      <c r="R151" s="1"/>
    </row>
    <row r="152" spans="2:18" x14ac:dyDescent="0.25">
      <c r="B152"/>
      <c r="C152"/>
      <c r="D152"/>
      <c r="N152" s="1"/>
      <c r="O152" s="1"/>
      <c r="P152" s="1"/>
      <c r="R152" s="1"/>
    </row>
    <row r="153" spans="2:18" x14ac:dyDescent="0.25">
      <c r="B153"/>
      <c r="C153"/>
      <c r="D153"/>
      <c r="N153" s="1"/>
      <c r="O153" s="1"/>
      <c r="P153" s="1"/>
      <c r="R153" s="1"/>
    </row>
    <row r="154" spans="2:18" x14ac:dyDescent="0.25">
      <c r="B154"/>
      <c r="C154"/>
      <c r="D154"/>
      <c r="N154" s="1"/>
      <c r="O154" s="1"/>
      <c r="P154" s="1"/>
      <c r="R154" s="1"/>
    </row>
    <row r="155" spans="2:18" x14ac:dyDescent="0.25">
      <c r="B155"/>
      <c r="C155"/>
      <c r="D155"/>
      <c r="N155" s="1"/>
      <c r="O155" s="1"/>
      <c r="P155" s="1"/>
      <c r="R155" s="1"/>
    </row>
    <row r="156" spans="2:18" x14ac:dyDescent="0.25">
      <c r="B156"/>
      <c r="C156"/>
      <c r="D156"/>
      <c r="N156" s="1"/>
      <c r="O156" s="1"/>
      <c r="P156" s="1"/>
      <c r="R156" s="1"/>
    </row>
    <row r="157" spans="2:18" x14ac:dyDescent="0.25">
      <c r="B157"/>
      <c r="C157"/>
      <c r="D157"/>
      <c r="N157" s="1"/>
      <c r="O157" s="1"/>
      <c r="P157" s="1"/>
      <c r="R157" s="1"/>
    </row>
    <row r="158" spans="2:18" x14ac:dyDescent="0.25">
      <c r="B158"/>
      <c r="C158"/>
      <c r="D158"/>
      <c r="N158" s="1"/>
      <c r="O158" s="1"/>
      <c r="P158" s="1"/>
      <c r="R158" s="1"/>
    </row>
    <row r="159" spans="2:18" x14ac:dyDescent="0.25">
      <c r="B159"/>
      <c r="C159"/>
      <c r="D159"/>
      <c r="N159" s="1"/>
      <c r="O159" s="1"/>
      <c r="P159" s="1"/>
      <c r="R159" s="1"/>
    </row>
    <row r="160" spans="2:18" x14ac:dyDescent="0.25">
      <c r="B160"/>
      <c r="C160"/>
      <c r="D160"/>
      <c r="N160" s="1"/>
      <c r="O160" s="1"/>
      <c r="P160" s="1"/>
      <c r="R160" s="1"/>
    </row>
    <row r="161" spans="2:18" x14ac:dyDescent="0.25">
      <c r="B161"/>
      <c r="C161"/>
      <c r="D161"/>
      <c r="N161" s="1"/>
      <c r="O161" s="1"/>
      <c r="P161" s="1"/>
      <c r="R161" s="1"/>
    </row>
    <row r="162" spans="2:18" x14ac:dyDescent="0.25">
      <c r="B162"/>
      <c r="C162"/>
      <c r="D162"/>
      <c r="N162" s="1"/>
      <c r="O162" s="1"/>
      <c r="P162" s="1"/>
      <c r="R162" s="1"/>
    </row>
    <row r="163" spans="2:18" x14ac:dyDescent="0.25">
      <c r="B163"/>
      <c r="C163"/>
      <c r="D163"/>
      <c r="N163" s="1"/>
      <c r="O163" s="1"/>
      <c r="P163" s="1"/>
      <c r="R163" s="1"/>
    </row>
    <row r="164" spans="2:18" x14ac:dyDescent="0.25">
      <c r="B164"/>
      <c r="C164"/>
      <c r="D164"/>
      <c r="N164" s="1"/>
      <c r="O164" s="1"/>
      <c r="P164" s="1"/>
      <c r="R164" s="1"/>
    </row>
    <row r="165" spans="2:18" x14ac:dyDescent="0.25">
      <c r="B165"/>
      <c r="C165"/>
      <c r="D165"/>
      <c r="N165" s="1"/>
      <c r="O165" s="1"/>
      <c r="P165" s="1"/>
      <c r="R165" s="1"/>
    </row>
    <row r="166" spans="2:18" x14ac:dyDescent="0.25">
      <c r="B166"/>
      <c r="C166"/>
      <c r="D166"/>
      <c r="N166" s="1"/>
      <c r="O166" s="1"/>
      <c r="P166" s="1"/>
      <c r="R166" s="1"/>
    </row>
    <row r="167" spans="2:18" x14ac:dyDescent="0.25">
      <c r="B167"/>
      <c r="C167"/>
      <c r="D167"/>
      <c r="N167" s="1"/>
      <c r="O167" s="1"/>
      <c r="P167" s="1"/>
      <c r="R167" s="1"/>
    </row>
    <row r="168" spans="2:18" x14ac:dyDescent="0.25">
      <c r="B168"/>
      <c r="C168"/>
      <c r="D168"/>
      <c r="N168" s="1"/>
      <c r="O168" s="1"/>
      <c r="P168" s="1"/>
      <c r="R168" s="1"/>
    </row>
    <row r="169" spans="2:18" x14ac:dyDescent="0.25">
      <c r="B169"/>
      <c r="C169"/>
      <c r="D169"/>
      <c r="N169" s="1"/>
      <c r="O169" s="1"/>
      <c r="P169" s="1"/>
      <c r="R169" s="1"/>
    </row>
    <row r="170" spans="2:18" x14ac:dyDescent="0.25">
      <c r="B170"/>
      <c r="C170"/>
      <c r="D170"/>
      <c r="N170" s="1"/>
      <c r="O170" s="1"/>
      <c r="P170" s="1"/>
      <c r="R170" s="1"/>
    </row>
    <row r="171" spans="2:18" x14ac:dyDescent="0.25">
      <c r="B171"/>
      <c r="C171"/>
      <c r="D171"/>
      <c r="N171" s="1"/>
      <c r="O171" s="1"/>
      <c r="P171" s="1"/>
      <c r="R171" s="1"/>
    </row>
    <row r="172" spans="2:18" x14ac:dyDescent="0.25">
      <c r="B172"/>
      <c r="C172"/>
      <c r="D172"/>
      <c r="N172" s="1"/>
      <c r="O172" s="1"/>
      <c r="P172" s="1"/>
      <c r="R172" s="1"/>
    </row>
    <row r="173" spans="2:18" x14ac:dyDescent="0.25">
      <c r="B173"/>
      <c r="C173"/>
      <c r="D173"/>
      <c r="N173" s="1"/>
      <c r="O173" s="1"/>
      <c r="P173" s="1"/>
    </row>
    <row r="174" spans="2:18" x14ac:dyDescent="0.25">
      <c r="B174"/>
      <c r="C174"/>
      <c r="D174"/>
      <c r="N174" s="1"/>
      <c r="O174" s="1"/>
      <c r="P174" s="1"/>
    </row>
    <row r="175" spans="2:18" x14ac:dyDescent="0.25">
      <c r="B175"/>
      <c r="C175"/>
      <c r="D175"/>
      <c r="N175" s="1"/>
      <c r="O175" s="1"/>
      <c r="P175" s="1"/>
    </row>
    <row r="176" spans="2:18" x14ac:dyDescent="0.25">
      <c r="B176"/>
      <c r="C176"/>
      <c r="D176"/>
      <c r="N176" s="1"/>
      <c r="O176" s="1"/>
      <c r="P176" s="1"/>
    </row>
    <row r="177" spans="2:17" x14ac:dyDescent="0.25">
      <c r="B177"/>
      <c r="C177"/>
      <c r="D177"/>
      <c r="N177" s="1"/>
      <c r="O177" s="1"/>
      <c r="P177" s="1"/>
    </row>
    <row r="178" spans="2:17" x14ac:dyDescent="0.25">
      <c r="B178"/>
      <c r="C178"/>
      <c r="D178"/>
      <c r="N178" s="1"/>
      <c r="O178" s="1"/>
      <c r="P178" s="1"/>
      <c r="Q178" s="1"/>
    </row>
    <row r="179" spans="2:17" x14ac:dyDescent="0.25">
      <c r="B179"/>
      <c r="C179"/>
      <c r="D179"/>
      <c r="N179" s="1"/>
      <c r="O179" s="1"/>
      <c r="P179" s="1"/>
      <c r="Q179" s="1"/>
    </row>
    <row r="180" spans="2:17" x14ac:dyDescent="0.25">
      <c r="B180"/>
      <c r="C180"/>
      <c r="D180"/>
      <c r="N180" s="1"/>
      <c r="O180" s="1"/>
      <c r="P180" s="1"/>
      <c r="Q180" s="1"/>
    </row>
    <row r="181" spans="2:17" x14ac:dyDescent="0.25">
      <c r="B181"/>
      <c r="C181"/>
      <c r="D181"/>
      <c r="N181" s="1"/>
      <c r="O181" s="1"/>
      <c r="P181" s="1"/>
      <c r="Q181" s="1"/>
    </row>
    <row r="182" spans="2:17" x14ac:dyDescent="0.25">
      <c r="B182"/>
      <c r="C182"/>
      <c r="D182"/>
      <c r="N182" s="1"/>
      <c r="O182" s="1"/>
      <c r="P182" s="1"/>
      <c r="Q182" s="1"/>
    </row>
    <row r="183" spans="2:17" x14ac:dyDescent="0.25">
      <c r="B183"/>
      <c r="C183"/>
      <c r="D183"/>
      <c r="N183" s="1"/>
      <c r="O183" s="1"/>
      <c r="P183" s="1"/>
      <c r="Q183" s="1"/>
    </row>
    <row r="184" spans="2:17" x14ac:dyDescent="0.25">
      <c r="B184"/>
      <c r="C184"/>
      <c r="D184"/>
      <c r="N184" s="1"/>
      <c r="O184" s="1"/>
      <c r="P184" s="1"/>
      <c r="Q184" s="1"/>
    </row>
    <row r="185" spans="2:17" x14ac:dyDescent="0.25">
      <c r="B185"/>
      <c r="C185"/>
      <c r="D185"/>
      <c r="N185" s="1"/>
      <c r="O185" s="1"/>
      <c r="P185" s="1"/>
      <c r="Q185" s="1"/>
    </row>
    <row r="186" spans="2:17" x14ac:dyDescent="0.25">
      <c r="B186"/>
      <c r="C186"/>
      <c r="D186"/>
      <c r="N186" s="1"/>
      <c r="O186" s="1"/>
      <c r="P186" s="1"/>
      <c r="Q186" s="1"/>
    </row>
    <row r="187" spans="2:17" x14ac:dyDescent="0.25">
      <c r="B187"/>
      <c r="C187"/>
      <c r="D187"/>
      <c r="N187" s="1"/>
      <c r="O187" s="1"/>
      <c r="P187" s="1"/>
      <c r="Q187" s="1"/>
    </row>
    <row r="188" spans="2:17" x14ac:dyDescent="0.25">
      <c r="B188"/>
      <c r="C188"/>
      <c r="D188"/>
      <c r="N188" s="1"/>
      <c r="O188" s="1"/>
      <c r="P188" s="1"/>
      <c r="Q188" s="1"/>
    </row>
    <row r="189" spans="2:17" x14ac:dyDescent="0.25">
      <c r="B189"/>
      <c r="C189"/>
      <c r="D189"/>
      <c r="N189" s="1"/>
      <c r="O189" s="1"/>
      <c r="P189" s="1"/>
      <c r="Q189" s="1"/>
    </row>
    <row r="190" spans="2:17" x14ac:dyDescent="0.25">
      <c r="B190"/>
      <c r="C190"/>
      <c r="D190"/>
      <c r="N190" s="1"/>
      <c r="O190" s="1"/>
      <c r="P190" s="1"/>
      <c r="Q190" s="1"/>
    </row>
    <row r="191" spans="2:17" x14ac:dyDescent="0.25">
      <c r="B191"/>
      <c r="C191"/>
      <c r="D191"/>
      <c r="N191" s="1"/>
      <c r="O191" s="1"/>
      <c r="P191" s="1"/>
      <c r="Q191" s="1"/>
    </row>
    <row r="192" spans="2:17" x14ac:dyDescent="0.25">
      <c r="B192"/>
      <c r="C192"/>
      <c r="D192"/>
      <c r="N192" s="1"/>
      <c r="O192" s="1"/>
      <c r="P192" s="1"/>
      <c r="Q192" s="1"/>
    </row>
    <row r="193" spans="2:17" x14ac:dyDescent="0.25">
      <c r="B193"/>
      <c r="C193"/>
      <c r="D193"/>
      <c r="N193" s="1"/>
      <c r="O193" s="1"/>
      <c r="P193" s="1"/>
      <c r="Q193" s="1"/>
    </row>
    <row r="194" spans="2:17" x14ac:dyDescent="0.25">
      <c r="B194"/>
      <c r="C194"/>
      <c r="D194"/>
      <c r="N194" s="1"/>
      <c r="O194" s="1"/>
      <c r="P194" s="1"/>
      <c r="Q194" s="1"/>
    </row>
    <row r="195" spans="2:17" x14ac:dyDescent="0.25">
      <c r="B195"/>
      <c r="C195"/>
      <c r="D195"/>
      <c r="N195" s="1"/>
      <c r="O195" s="1"/>
      <c r="P195" s="1"/>
      <c r="Q195" s="1"/>
    </row>
    <row r="196" spans="2:17" x14ac:dyDescent="0.25">
      <c r="B196"/>
      <c r="C196"/>
      <c r="D196"/>
      <c r="N196" s="1"/>
      <c r="O196" s="1"/>
      <c r="P196" s="1"/>
      <c r="Q196" s="1"/>
    </row>
    <row r="197" spans="2:17" x14ac:dyDescent="0.25">
      <c r="B197"/>
      <c r="C197"/>
      <c r="D197"/>
      <c r="N197" s="1"/>
      <c r="O197" s="1"/>
      <c r="P197" s="1"/>
      <c r="Q197" s="1"/>
    </row>
    <row r="198" spans="2:17" x14ac:dyDescent="0.25">
      <c r="B198"/>
      <c r="C198"/>
      <c r="D198"/>
      <c r="N198" s="1"/>
      <c r="O198" s="1"/>
      <c r="P198" s="1"/>
      <c r="Q198" s="1"/>
    </row>
    <row r="199" spans="2:17" x14ac:dyDescent="0.25">
      <c r="B199"/>
      <c r="C199"/>
      <c r="D199"/>
      <c r="N199" s="1"/>
      <c r="O199" s="1"/>
      <c r="P199" s="1"/>
      <c r="Q199" s="1"/>
    </row>
    <row r="200" spans="2:17" x14ac:dyDescent="0.25">
      <c r="N200" s="1"/>
      <c r="O200" s="1"/>
      <c r="P200" s="1"/>
      <c r="Q200" s="1"/>
    </row>
    <row r="201" spans="2:17" x14ac:dyDescent="0.25">
      <c r="N201" s="1"/>
      <c r="O201" s="1"/>
      <c r="P201" s="1"/>
      <c r="Q201" s="1"/>
    </row>
    <row r="202" spans="2:17" x14ac:dyDescent="0.25">
      <c r="N202" s="1"/>
      <c r="O202" s="1"/>
      <c r="P202" s="1"/>
      <c r="Q202" s="1"/>
    </row>
    <row r="203" spans="2:17" x14ac:dyDescent="0.25">
      <c r="N203" s="1"/>
      <c r="O203" s="1"/>
      <c r="P203" s="1"/>
      <c r="Q203" s="1"/>
    </row>
    <row r="204" spans="2:17" x14ac:dyDescent="0.25">
      <c r="N204" s="1"/>
      <c r="O204" s="1"/>
      <c r="P204" s="1"/>
      <c r="Q204" s="1"/>
    </row>
    <row r="205" spans="2:17" x14ac:dyDescent="0.25">
      <c r="N205" s="1"/>
      <c r="O205" s="1"/>
      <c r="P205" s="1"/>
      <c r="Q205" s="1"/>
    </row>
    <row r="206" spans="2:17" x14ac:dyDescent="0.25">
      <c r="N206" s="1"/>
      <c r="O206" s="1"/>
      <c r="P206" s="1"/>
      <c r="Q206" s="1"/>
    </row>
    <row r="207" spans="2:17" x14ac:dyDescent="0.25">
      <c r="N207" s="1"/>
      <c r="O207" s="1"/>
      <c r="P207" s="1"/>
      <c r="Q207" s="1"/>
    </row>
    <row r="208" spans="2:17" x14ac:dyDescent="0.25">
      <c r="N208" s="1"/>
      <c r="O208" s="1"/>
      <c r="P208" s="1"/>
      <c r="Q208" s="1"/>
    </row>
    <row r="209" spans="12:17" x14ac:dyDescent="0.25">
      <c r="N209" s="1"/>
      <c r="O209" s="1"/>
      <c r="P209" s="1"/>
      <c r="Q209" s="1"/>
    </row>
    <row r="210" spans="12:17" x14ac:dyDescent="0.25">
      <c r="N210" s="1"/>
      <c r="O210" s="1"/>
      <c r="P210" s="1"/>
      <c r="Q210" s="1"/>
    </row>
    <row r="211" spans="12:17" x14ac:dyDescent="0.25">
      <c r="L211" s="1"/>
      <c r="M211" s="1"/>
      <c r="N211" s="1"/>
      <c r="O211" s="1"/>
      <c r="P211" s="1"/>
      <c r="Q211" s="1"/>
    </row>
    <row r="212" spans="12:17" x14ac:dyDescent="0.25">
      <c r="L212" s="1"/>
      <c r="M212" s="1"/>
      <c r="N212" s="1"/>
      <c r="O212" s="1"/>
      <c r="P212" s="1"/>
      <c r="Q212" s="1"/>
    </row>
    <row r="213" spans="12:17" x14ac:dyDescent="0.25">
      <c r="L213" s="1"/>
      <c r="M213" s="1"/>
      <c r="N213" s="1"/>
      <c r="O213" s="1"/>
      <c r="P213" s="1"/>
      <c r="Q213" s="1"/>
    </row>
    <row r="214" spans="12:17" x14ac:dyDescent="0.25">
      <c r="L214" s="1"/>
      <c r="M214" s="1"/>
      <c r="N214" s="1"/>
      <c r="O214" s="1"/>
      <c r="P214" s="1"/>
      <c r="Q214" s="1"/>
    </row>
    <row r="215" spans="12:17" x14ac:dyDescent="0.25">
      <c r="L215" s="1"/>
      <c r="M215" s="1"/>
      <c r="N215" s="1"/>
      <c r="O215" s="1"/>
      <c r="P215" s="1"/>
      <c r="Q215" s="1"/>
    </row>
    <row r="216" spans="12:17" x14ac:dyDescent="0.25">
      <c r="L216" s="1"/>
      <c r="M216" s="1"/>
      <c r="N216" s="1"/>
      <c r="O216" s="1"/>
      <c r="P216" s="1"/>
      <c r="Q216" s="1"/>
    </row>
    <row r="217" spans="12:17" x14ac:dyDescent="0.25">
      <c r="L217" s="1"/>
      <c r="M217" s="1"/>
      <c r="N217" s="1"/>
      <c r="O217" s="1"/>
      <c r="P217" s="1"/>
      <c r="Q217" s="1"/>
    </row>
    <row r="218" spans="12:17" x14ac:dyDescent="0.25">
      <c r="L218" s="1"/>
      <c r="M218" s="1"/>
      <c r="N218" s="1"/>
      <c r="O218" s="1"/>
      <c r="P218" s="1"/>
      <c r="Q218" s="1"/>
    </row>
    <row r="219" spans="12:17" x14ac:dyDescent="0.25">
      <c r="L219" s="1"/>
      <c r="M219" s="1"/>
      <c r="N219" s="1"/>
      <c r="O219" s="1"/>
      <c r="P219" s="1"/>
      <c r="Q219" s="1"/>
    </row>
    <row r="220" spans="12:17" x14ac:dyDescent="0.25">
      <c r="L220" s="1"/>
      <c r="M220" s="1"/>
      <c r="N220" s="1"/>
      <c r="O220" s="1"/>
      <c r="P220" s="1"/>
      <c r="Q220" s="1"/>
    </row>
    <row r="221" spans="12:17" x14ac:dyDescent="0.25">
      <c r="L221" s="1"/>
      <c r="M221" s="1"/>
      <c r="N221" s="1"/>
      <c r="O221" s="1"/>
      <c r="P221" s="1"/>
      <c r="Q221" s="1"/>
    </row>
    <row r="222" spans="12:17" x14ac:dyDescent="0.25">
      <c r="L222" s="1"/>
      <c r="M222" s="1"/>
      <c r="N222" s="1"/>
      <c r="O222" s="1"/>
      <c r="P222" s="1"/>
      <c r="Q222" s="1"/>
    </row>
    <row r="223" spans="12:17" x14ac:dyDescent="0.25">
      <c r="L223" s="1"/>
      <c r="M223" s="1"/>
      <c r="N223" s="1"/>
      <c r="O223" s="1"/>
      <c r="P223" s="1"/>
      <c r="Q223" s="1"/>
    </row>
    <row r="224" spans="12:17" x14ac:dyDescent="0.25">
      <c r="L224" s="1"/>
      <c r="M224" s="1"/>
      <c r="N224" s="1"/>
      <c r="O224" s="1"/>
      <c r="P224" s="1"/>
      <c r="Q224" s="1"/>
    </row>
    <row r="225" spans="12:17" x14ac:dyDescent="0.25">
      <c r="L225" s="1"/>
      <c r="M225" s="1"/>
      <c r="N225" s="1"/>
      <c r="O225" s="1"/>
      <c r="P225" s="1"/>
      <c r="Q225" s="1"/>
    </row>
    <row r="226" spans="12:17" x14ac:dyDescent="0.25">
      <c r="L226" s="1"/>
      <c r="M226" s="1"/>
      <c r="N226" s="1"/>
      <c r="O226" s="1"/>
      <c r="P226" s="1"/>
      <c r="Q226" s="1"/>
    </row>
    <row r="227" spans="12:17" x14ac:dyDescent="0.25">
      <c r="L227" s="1"/>
      <c r="M227" s="1"/>
      <c r="N227" s="1"/>
      <c r="O227" s="1"/>
      <c r="P227" s="1"/>
      <c r="Q227" s="1"/>
    </row>
    <row r="228" spans="12:17" x14ac:dyDescent="0.25">
      <c r="L228" s="1"/>
      <c r="M228" s="1"/>
      <c r="N228" s="1"/>
      <c r="O228" s="1"/>
      <c r="P228" s="1"/>
      <c r="Q228" s="1"/>
    </row>
    <row r="229" spans="12:17" x14ac:dyDescent="0.25">
      <c r="L229" s="1"/>
      <c r="M229" s="1"/>
      <c r="N229" s="1"/>
      <c r="O229" s="1"/>
      <c r="P229" s="1"/>
      <c r="Q229" s="1"/>
    </row>
    <row r="230" spans="12:17" x14ac:dyDescent="0.25">
      <c r="L230" s="1"/>
      <c r="M230" s="1"/>
      <c r="N230" s="1"/>
      <c r="O230" s="1"/>
      <c r="P230" s="1"/>
      <c r="Q230" s="1"/>
    </row>
    <row r="231" spans="12:17" x14ac:dyDescent="0.25">
      <c r="L231" s="1"/>
      <c r="M231" s="1"/>
      <c r="N231" s="1"/>
      <c r="O231" s="1"/>
      <c r="P231" s="1"/>
      <c r="Q231" s="1"/>
    </row>
    <row r="232" spans="12:17" x14ac:dyDescent="0.25">
      <c r="L232" s="1"/>
      <c r="M232" s="1"/>
      <c r="N232" s="1"/>
      <c r="O232" s="1"/>
      <c r="P232" s="1"/>
      <c r="Q232" s="1"/>
    </row>
    <row r="233" spans="12:17" x14ac:dyDescent="0.25">
      <c r="L233" s="1"/>
      <c r="M233" s="1"/>
      <c r="N233" s="1"/>
      <c r="O233" s="1"/>
      <c r="P233" s="1"/>
      <c r="Q233" s="1"/>
    </row>
    <row r="234" spans="12:17" x14ac:dyDescent="0.25">
      <c r="L234" s="1"/>
      <c r="M234" s="1"/>
      <c r="N234" s="1"/>
      <c r="O234" s="1"/>
      <c r="P234" s="1"/>
      <c r="Q234" s="1"/>
    </row>
    <row r="235" spans="12:17" x14ac:dyDescent="0.25">
      <c r="L235" s="1"/>
      <c r="M235" s="1"/>
      <c r="N235" s="1"/>
      <c r="O235" s="1"/>
      <c r="P235" s="1"/>
      <c r="Q235" s="1"/>
    </row>
    <row r="236" spans="12:17" x14ac:dyDescent="0.25">
      <c r="L236" s="1"/>
      <c r="M236" s="1"/>
      <c r="N236" s="1"/>
      <c r="O236" s="1"/>
      <c r="P236" s="1"/>
      <c r="Q236" s="1"/>
    </row>
    <row r="237" spans="12:17" x14ac:dyDescent="0.25">
      <c r="L237" s="1"/>
      <c r="M237" s="1"/>
      <c r="N237" s="1"/>
      <c r="O237" s="1"/>
      <c r="P237" s="1"/>
      <c r="Q237" s="1"/>
    </row>
    <row r="238" spans="12:17" x14ac:dyDescent="0.25">
      <c r="L238" s="1"/>
      <c r="M238" s="1"/>
      <c r="N238" s="1"/>
      <c r="O238" s="1"/>
      <c r="P238" s="1"/>
      <c r="Q238" s="1"/>
    </row>
    <row r="239" spans="12:17" x14ac:dyDescent="0.25">
      <c r="L239" s="1"/>
      <c r="M239" s="1"/>
      <c r="N239" s="1"/>
      <c r="O239" s="1"/>
      <c r="P239" s="1"/>
      <c r="Q239" s="1"/>
    </row>
    <row r="240" spans="12:17" x14ac:dyDescent="0.25">
      <c r="L240" s="1"/>
      <c r="M240" s="1"/>
      <c r="N240" s="1"/>
      <c r="O240" s="1"/>
      <c r="P240" s="1"/>
      <c r="Q240" s="1"/>
    </row>
    <row r="241" spans="12:17" x14ac:dyDescent="0.25">
      <c r="L241" s="1"/>
      <c r="M241" s="1"/>
      <c r="N241" s="1"/>
      <c r="O241" s="1"/>
      <c r="P241" s="1"/>
      <c r="Q241" s="1"/>
    </row>
    <row r="242" spans="12:17" x14ac:dyDescent="0.25">
      <c r="L242" s="1"/>
      <c r="M242" s="1"/>
      <c r="N242" s="1"/>
      <c r="O242" s="1"/>
      <c r="P242" s="1"/>
      <c r="Q242" s="1"/>
    </row>
    <row r="243" spans="12:17" x14ac:dyDescent="0.25">
      <c r="L243" s="1"/>
      <c r="M243" s="1"/>
      <c r="N243" s="1"/>
      <c r="O243" s="1"/>
      <c r="P243" s="1"/>
      <c r="Q243" s="1"/>
    </row>
    <row r="244" spans="12:17" x14ac:dyDescent="0.25">
      <c r="L244" s="1"/>
      <c r="M244" s="1"/>
      <c r="N244" s="1"/>
      <c r="O244" s="1"/>
      <c r="P244" s="1"/>
      <c r="Q244" s="1"/>
    </row>
    <row r="245" spans="12:17" x14ac:dyDescent="0.25">
      <c r="L245" s="1"/>
      <c r="M245" s="1"/>
      <c r="N245" s="1"/>
      <c r="O245" s="1"/>
      <c r="P245" s="1"/>
      <c r="Q245" s="1"/>
    </row>
    <row r="246" spans="12:17" x14ac:dyDescent="0.25">
      <c r="L246" s="1"/>
      <c r="M246" s="1"/>
      <c r="N246" s="1"/>
      <c r="O246" s="1"/>
      <c r="P246" s="1"/>
      <c r="Q246" s="1"/>
    </row>
    <row r="247" spans="12:17" x14ac:dyDescent="0.25">
      <c r="L247" s="1"/>
      <c r="M247" s="1"/>
      <c r="N247" s="1"/>
      <c r="O247" s="1"/>
      <c r="P247" s="1"/>
      <c r="Q247" s="1"/>
    </row>
    <row r="248" spans="12:17" x14ac:dyDescent="0.25">
      <c r="L248" s="1"/>
      <c r="M248" s="1"/>
      <c r="N248" s="1"/>
      <c r="O248" s="1"/>
      <c r="P248" s="1"/>
      <c r="Q248" s="1"/>
    </row>
    <row r="249" spans="12:17" x14ac:dyDescent="0.25">
      <c r="L249" s="1"/>
      <c r="M249" s="1"/>
      <c r="N249" s="1"/>
      <c r="O249" s="1"/>
      <c r="P249" s="1"/>
      <c r="Q249" s="1"/>
    </row>
    <row r="250" spans="12:17" x14ac:dyDescent="0.25">
      <c r="L250" s="1"/>
      <c r="M250" s="1"/>
      <c r="N250" s="1"/>
      <c r="O250" s="1"/>
      <c r="P250" s="1"/>
      <c r="Q250" s="1"/>
    </row>
    <row r="251" spans="12:17" x14ac:dyDescent="0.25">
      <c r="L251" s="1"/>
      <c r="M251" s="1"/>
      <c r="N251" s="1"/>
      <c r="O251" s="1"/>
      <c r="P251" s="1"/>
      <c r="Q251" s="1"/>
    </row>
    <row r="252" spans="12:17" x14ac:dyDescent="0.25">
      <c r="L252" s="1"/>
      <c r="M252" s="1"/>
      <c r="N252" s="1"/>
      <c r="O252" s="1"/>
      <c r="P252" s="1"/>
      <c r="Q252" s="1"/>
    </row>
    <row r="253" spans="12:17" x14ac:dyDescent="0.25">
      <c r="L253" s="1"/>
      <c r="M253" s="1"/>
      <c r="N253" s="1"/>
      <c r="O253" s="1"/>
      <c r="P253" s="1"/>
      <c r="Q253" s="1"/>
    </row>
    <row r="254" spans="12:17" x14ac:dyDescent="0.25">
      <c r="L254" s="1"/>
      <c r="M254" s="1"/>
      <c r="N254" s="1"/>
      <c r="O254" s="1"/>
      <c r="P254" s="1"/>
      <c r="Q254" s="1"/>
    </row>
    <row r="255" spans="12:17" x14ac:dyDescent="0.25">
      <c r="L255" s="1"/>
      <c r="M255" s="1"/>
      <c r="N255" s="1"/>
      <c r="O255" s="1"/>
      <c r="P255" s="1"/>
      <c r="Q255" s="1"/>
    </row>
    <row r="256" spans="12:17" x14ac:dyDescent="0.25">
      <c r="L256" s="1"/>
      <c r="M256" s="1"/>
      <c r="N256" s="1"/>
      <c r="O256" s="1"/>
      <c r="P256" s="1"/>
      <c r="Q256" s="1"/>
    </row>
    <row r="257" spans="12:17" x14ac:dyDescent="0.25">
      <c r="L257" s="1"/>
      <c r="M257" s="1"/>
      <c r="N257" s="1"/>
      <c r="O257" s="1"/>
      <c r="P257" s="1"/>
      <c r="Q257" s="1"/>
    </row>
    <row r="258" spans="12:17" x14ac:dyDescent="0.25">
      <c r="L258" s="1"/>
      <c r="M258" s="1"/>
      <c r="N258" s="1"/>
      <c r="O258" s="1"/>
      <c r="P258" s="1"/>
      <c r="Q258" s="1"/>
    </row>
    <row r="259" spans="12:17" x14ac:dyDescent="0.25">
      <c r="L259" s="1"/>
      <c r="M259" s="1"/>
      <c r="N259" s="1"/>
      <c r="O259" s="1"/>
      <c r="P259" s="1"/>
      <c r="Q259" s="1"/>
    </row>
    <row r="260" spans="12:17" x14ac:dyDescent="0.25">
      <c r="L260" s="1"/>
      <c r="M260" s="1"/>
      <c r="N260" s="1"/>
      <c r="O260" s="1"/>
      <c r="P260" s="1"/>
      <c r="Q260" s="1"/>
    </row>
    <row r="261" spans="12:17" x14ac:dyDescent="0.25">
      <c r="L261" s="1"/>
      <c r="M261" s="1"/>
      <c r="N261" s="1"/>
      <c r="O261" s="1"/>
      <c r="P261" s="1"/>
      <c r="Q261" s="1"/>
    </row>
    <row r="262" spans="12:17" x14ac:dyDescent="0.25">
      <c r="L262" s="1"/>
      <c r="M262" s="1"/>
      <c r="N262" s="1"/>
      <c r="O262" s="1"/>
      <c r="P262" s="1"/>
      <c r="Q262" s="1"/>
    </row>
    <row r="263" spans="12:17" x14ac:dyDescent="0.25">
      <c r="L263" s="1"/>
      <c r="M263" s="1"/>
      <c r="N263" s="1"/>
      <c r="O263" s="1"/>
      <c r="P263" s="1"/>
      <c r="Q263" s="1"/>
    </row>
    <row r="264" spans="12:17" x14ac:dyDescent="0.25">
      <c r="L264" s="1"/>
      <c r="M264" s="1"/>
      <c r="N264" s="1"/>
      <c r="O264" s="1"/>
      <c r="P264" s="1"/>
      <c r="Q264" s="1"/>
    </row>
    <row r="265" spans="12:17" x14ac:dyDescent="0.25">
      <c r="L265" s="1"/>
      <c r="M265" s="1"/>
      <c r="N265" s="1"/>
      <c r="O265" s="1"/>
      <c r="P265" s="1"/>
      <c r="Q265" s="1"/>
    </row>
    <row r="266" spans="12:17" x14ac:dyDescent="0.25">
      <c r="L266" s="1"/>
      <c r="M266" s="1"/>
      <c r="N266" s="1"/>
      <c r="O266" s="1"/>
      <c r="P266" s="1"/>
      <c r="Q266" s="1"/>
    </row>
    <row r="267" spans="12:17" x14ac:dyDescent="0.25">
      <c r="L267" s="1"/>
      <c r="M267" s="1"/>
      <c r="N267" s="1"/>
      <c r="O267" s="1"/>
      <c r="P267" s="1"/>
      <c r="Q267" s="1"/>
    </row>
    <row r="268" spans="12:17" x14ac:dyDescent="0.25">
      <c r="L268" s="1"/>
      <c r="M268" s="1"/>
      <c r="N268" s="1"/>
      <c r="O268" s="1"/>
      <c r="P268" s="1"/>
      <c r="Q268" s="1"/>
    </row>
    <row r="269" spans="12:17" x14ac:dyDescent="0.25">
      <c r="L269" s="1"/>
      <c r="M269" s="1"/>
      <c r="N269" s="1"/>
      <c r="O269" s="1"/>
      <c r="P269" s="1"/>
      <c r="Q269" s="1"/>
    </row>
    <row r="270" spans="12:17" x14ac:dyDescent="0.25">
      <c r="L270" s="1"/>
      <c r="M270" s="1"/>
      <c r="N270" s="1"/>
      <c r="O270" s="1"/>
      <c r="P270" s="1"/>
      <c r="Q270" s="1"/>
    </row>
    <row r="271" spans="12:17" x14ac:dyDescent="0.25">
      <c r="L271" s="1"/>
      <c r="M271" s="1"/>
      <c r="N271" s="1"/>
      <c r="O271" s="1"/>
      <c r="P271" s="1"/>
      <c r="Q271" s="1"/>
    </row>
    <row r="272" spans="12:17" x14ac:dyDescent="0.25">
      <c r="L272" s="1"/>
      <c r="M272" s="1"/>
      <c r="N272" s="1"/>
      <c r="O272" s="1"/>
      <c r="P272" s="1"/>
      <c r="Q272" s="1"/>
    </row>
    <row r="273" spans="12:17" x14ac:dyDescent="0.25">
      <c r="L273" s="1"/>
      <c r="M273" s="1"/>
      <c r="N273" s="1"/>
      <c r="O273" s="1"/>
      <c r="P273" s="1"/>
      <c r="Q273" s="1"/>
    </row>
    <row r="274" spans="12:17" x14ac:dyDescent="0.25">
      <c r="L274" s="1"/>
      <c r="M274" s="1"/>
      <c r="N274" s="1"/>
      <c r="O274" s="1"/>
      <c r="P274" s="1"/>
      <c r="Q274" s="1"/>
    </row>
    <row r="275" spans="12:17" x14ac:dyDescent="0.25">
      <c r="L275" s="1"/>
      <c r="M275" s="1"/>
      <c r="N275" s="1"/>
      <c r="O275" s="1"/>
      <c r="P275" s="1"/>
      <c r="Q275" s="1"/>
    </row>
    <row r="276" spans="12:17" x14ac:dyDescent="0.25">
      <c r="L276" s="1"/>
      <c r="M276" s="1"/>
      <c r="N276" s="1"/>
      <c r="O276" s="1"/>
      <c r="P276" s="1"/>
      <c r="Q276" s="1"/>
    </row>
    <row r="277" spans="12:17" x14ac:dyDescent="0.25">
      <c r="L277" s="1"/>
      <c r="M277" s="1"/>
      <c r="N277" s="1"/>
      <c r="O277" s="1"/>
      <c r="P277" s="1"/>
      <c r="Q277" s="1"/>
    </row>
    <row r="278" spans="12:17" x14ac:dyDescent="0.25">
      <c r="L278" s="1"/>
      <c r="M278" s="1"/>
      <c r="N278" s="1"/>
      <c r="O278" s="1"/>
      <c r="P278" s="1"/>
      <c r="Q278" s="1"/>
    </row>
    <row r="279" spans="12:17" x14ac:dyDescent="0.25">
      <c r="L279" s="1"/>
      <c r="M279" s="1"/>
      <c r="N279" s="1"/>
      <c r="O279" s="1"/>
      <c r="P279" s="1"/>
      <c r="Q279" s="1"/>
    </row>
    <row r="280" spans="12:17" x14ac:dyDescent="0.25">
      <c r="L280" s="1"/>
      <c r="M280" s="1"/>
      <c r="N280" s="1"/>
      <c r="O280" s="1"/>
      <c r="P280" s="1"/>
      <c r="Q280" s="1"/>
    </row>
    <row r="281" spans="12:17" x14ac:dyDescent="0.25">
      <c r="L281" s="1"/>
      <c r="M281" s="1"/>
      <c r="N281" s="1"/>
      <c r="O281" s="1"/>
      <c r="P281" s="1"/>
      <c r="Q281" s="1"/>
    </row>
    <row r="282" spans="12:17" x14ac:dyDescent="0.25">
      <c r="L282" s="1"/>
      <c r="M282" s="1"/>
      <c r="N282" s="1"/>
      <c r="O282" s="1"/>
      <c r="P282" s="1"/>
      <c r="Q282" s="1"/>
    </row>
    <row r="283" spans="12:17" x14ac:dyDescent="0.25">
      <c r="L283" s="1"/>
      <c r="M283" s="1"/>
      <c r="N283" s="1"/>
      <c r="O283" s="1"/>
      <c r="P283" s="1"/>
      <c r="Q283" s="1"/>
    </row>
    <row r="284" spans="12:17" x14ac:dyDescent="0.25">
      <c r="L284" s="1"/>
      <c r="M284" s="1"/>
      <c r="N284" s="1"/>
      <c r="O284" s="1"/>
      <c r="P284" s="1"/>
      <c r="Q284" s="1"/>
    </row>
    <row r="285" spans="12:17" x14ac:dyDescent="0.25">
      <c r="L285" s="1"/>
      <c r="M285" s="1"/>
      <c r="N285" s="1"/>
      <c r="O285" s="1"/>
      <c r="P285" s="1"/>
      <c r="Q285" s="1"/>
    </row>
    <row r="286" spans="12:17" x14ac:dyDescent="0.25">
      <c r="L286" s="1"/>
      <c r="M286" s="1"/>
      <c r="N286" s="1"/>
      <c r="O286" s="1"/>
      <c r="P286" s="1"/>
      <c r="Q286" s="1"/>
    </row>
    <row r="287" spans="12:17" x14ac:dyDescent="0.25">
      <c r="L287" s="1"/>
      <c r="M287" s="1"/>
      <c r="N287" s="1"/>
      <c r="O287" s="1"/>
      <c r="P287" s="1"/>
      <c r="Q287" s="1"/>
    </row>
    <row r="288" spans="12:17" x14ac:dyDescent="0.25">
      <c r="L288" s="1"/>
      <c r="M288" s="1"/>
      <c r="N288" s="1"/>
      <c r="O288" s="1"/>
      <c r="P288" s="1"/>
      <c r="Q288" s="1"/>
    </row>
    <row r="289" spans="12:17" x14ac:dyDescent="0.25">
      <c r="L289" s="1"/>
      <c r="M289" s="1"/>
      <c r="N289" s="1"/>
      <c r="O289" s="1"/>
      <c r="P289" s="1"/>
      <c r="Q289" s="1"/>
    </row>
    <row r="290" spans="12:17" x14ac:dyDescent="0.25">
      <c r="L290" s="1"/>
      <c r="M290" s="1"/>
      <c r="N290" s="1"/>
      <c r="O290" s="1"/>
      <c r="P290" s="1"/>
      <c r="Q290" s="1"/>
    </row>
    <row r="291" spans="12:17" x14ac:dyDescent="0.25">
      <c r="L291" s="1"/>
      <c r="M291" s="1"/>
      <c r="N291" s="1"/>
      <c r="O291" s="1"/>
      <c r="P291" s="1"/>
      <c r="Q291" s="1"/>
    </row>
    <row r="292" spans="12:17" x14ac:dyDescent="0.25">
      <c r="L292" s="1"/>
      <c r="M292" s="1"/>
      <c r="N292" s="1"/>
      <c r="O292" s="1"/>
      <c r="P292" s="1"/>
      <c r="Q292" s="1"/>
    </row>
    <row r="293" spans="12:17" x14ac:dyDescent="0.25">
      <c r="L293" s="1"/>
      <c r="M293" s="1"/>
      <c r="N293" s="1"/>
      <c r="O293" s="1"/>
      <c r="P293" s="1"/>
      <c r="Q293" s="1"/>
    </row>
    <row r="294" spans="12:17" x14ac:dyDescent="0.25">
      <c r="L294" s="1"/>
      <c r="M294" s="1"/>
      <c r="N294" s="1"/>
      <c r="O294" s="1"/>
      <c r="P294" s="1"/>
      <c r="Q294" s="1"/>
    </row>
    <row r="295" spans="12:17" x14ac:dyDescent="0.25">
      <c r="L295" s="1"/>
      <c r="M295" s="1"/>
      <c r="N295" s="1"/>
      <c r="O295" s="1"/>
      <c r="P295" s="1"/>
      <c r="Q295" s="1"/>
    </row>
    <row r="296" spans="12:17" x14ac:dyDescent="0.25">
      <c r="L296" s="1"/>
      <c r="M296" s="1"/>
      <c r="N296" s="1"/>
      <c r="O296" s="1"/>
      <c r="P296" s="1"/>
      <c r="Q296" s="1"/>
    </row>
    <row r="297" spans="12:17" x14ac:dyDescent="0.25">
      <c r="L297" s="1"/>
      <c r="M297" s="1"/>
      <c r="N297" s="1"/>
      <c r="O297" s="1"/>
      <c r="P297" s="1"/>
      <c r="Q297" s="1"/>
    </row>
    <row r="298" spans="12:17" x14ac:dyDescent="0.25">
      <c r="L298" s="1"/>
      <c r="M298" s="1"/>
      <c r="N298" s="1"/>
      <c r="O298" s="1"/>
      <c r="P298" s="1"/>
      <c r="Q298" s="1"/>
    </row>
    <row r="299" spans="12:17" x14ac:dyDescent="0.25">
      <c r="L299" s="1"/>
      <c r="M299" s="1"/>
      <c r="N299" s="1"/>
      <c r="O299" s="1"/>
      <c r="P299" s="1"/>
      <c r="Q299" s="1"/>
    </row>
    <row r="300" spans="12:17" x14ac:dyDescent="0.25">
      <c r="L300" s="1"/>
      <c r="M300" s="1"/>
      <c r="N300" s="1"/>
      <c r="O300" s="1"/>
      <c r="P300" s="1"/>
      <c r="Q300" s="1"/>
    </row>
    <row r="301" spans="12:17" x14ac:dyDescent="0.25">
      <c r="L301" s="1"/>
      <c r="M301" s="1"/>
      <c r="N301" s="1"/>
      <c r="O301" s="1"/>
      <c r="P301" s="1"/>
      <c r="Q301" s="1"/>
    </row>
    <row r="302" spans="12:17" x14ac:dyDescent="0.25">
      <c r="L302" s="1"/>
      <c r="M302" s="1"/>
      <c r="N302" s="1"/>
      <c r="O302" s="1"/>
      <c r="P302" s="1"/>
      <c r="Q302" s="1"/>
    </row>
    <row r="303" spans="12:17" x14ac:dyDescent="0.25">
      <c r="L303" s="1"/>
      <c r="M303" s="1"/>
      <c r="N303" s="1"/>
      <c r="O303" s="1"/>
      <c r="P303" s="1"/>
      <c r="Q303" s="1"/>
    </row>
    <row r="304" spans="12:17" x14ac:dyDescent="0.25">
      <c r="L304" s="1"/>
      <c r="M304" s="1"/>
      <c r="N304" s="1"/>
      <c r="O304" s="1"/>
      <c r="P304" s="1"/>
      <c r="Q304" s="1"/>
    </row>
    <row r="305" spans="12:17" x14ac:dyDescent="0.25">
      <c r="L305" s="1"/>
      <c r="M305" s="1"/>
      <c r="N305" s="1"/>
      <c r="O305" s="1"/>
      <c r="P305" s="1"/>
      <c r="Q305" s="1"/>
    </row>
    <row r="306" spans="12:17" x14ac:dyDescent="0.25">
      <c r="L306" s="1"/>
      <c r="M306" s="1"/>
      <c r="N306" s="1"/>
      <c r="O306" s="1"/>
      <c r="P306" s="1"/>
      <c r="Q306" s="1"/>
    </row>
    <row r="307" spans="12:17" x14ac:dyDescent="0.25">
      <c r="L307" s="1"/>
      <c r="M307" s="1"/>
      <c r="N307" s="1"/>
      <c r="O307" s="1"/>
      <c r="P307" s="1"/>
      <c r="Q307" s="1"/>
    </row>
    <row r="308" spans="12:17" x14ac:dyDescent="0.25">
      <c r="L308" s="1"/>
      <c r="M308" s="1"/>
      <c r="N308" s="1"/>
      <c r="O308" s="1"/>
      <c r="P308" s="1"/>
      <c r="Q308" s="1"/>
    </row>
    <row r="309" spans="12:17" x14ac:dyDescent="0.25">
      <c r="L309" s="1"/>
      <c r="M309" s="1"/>
      <c r="N309" s="1"/>
      <c r="O309" s="1"/>
      <c r="P309" s="1"/>
      <c r="Q309" s="1"/>
    </row>
    <row r="310" spans="12:17" x14ac:dyDescent="0.25">
      <c r="L310" s="1"/>
      <c r="M310" s="1"/>
      <c r="N310" s="1"/>
      <c r="O310" s="1"/>
      <c r="P310" s="1"/>
      <c r="Q310" s="1"/>
    </row>
    <row r="311" spans="12:17" x14ac:dyDescent="0.25">
      <c r="L311" s="1"/>
      <c r="M311" s="1"/>
      <c r="N311" s="1"/>
      <c r="O311" s="1"/>
      <c r="P311" s="1"/>
      <c r="Q311" s="1"/>
    </row>
    <row r="312" spans="12:17" x14ac:dyDescent="0.25">
      <c r="L312" s="1"/>
      <c r="M312" s="1"/>
      <c r="N312" s="1"/>
      <c r="O312" s="1"/>
      <c r="P312" s="1"/>
      <c r="Q312" s="1"/>
    </row>
    <row r="313" spans="12:17" x14ac:dyDescent="0.25">
      <c r="L313" s="1"/>
      <c r="M313" s="1"/>
      <c r="N313" s="1"/>
      <c r="O313" s="1"/>
      <c r="P313" s="1"/>
      <c r="Q313" s="1"/>
    </row>
    <row r="314" spans="12:17" x14ac:dyDescent="0.25">
      <c r="L314" s="1"/>
      <c r="M314" s="1"/>
      <c r="N314" s="1"/>
      <c r="O314" s="1"/>
      <c r="P314" s="1"/>
      <c r="Q314" s="1"/>
    </row>
    <row r="315" spans="12:17" x14ac:dyDescent="0.25">
      <c r="L315" s="1"/>
      <c r="M315" s="1"/>
      <c r="N315" s="1"/>
      <c r="O315" s="1"/>
      <c r="P315" s="1"/>
      <c r="Q315" s="1"/>
    </row>
    <row r="316" spans="12:17" x14ac:dyDescent="0.25">
      <c r="L316" s="1"/>
      <c r="M316" s="1"/>
      <c r="N316" s="1"/>
      <c r="O316" s="1"/>
      <c r="P316" s="1"/>
      <c r="Q316" s="1"/>
    </row>
    <row r="317" spans="12:17" x14ac:dyDescent="0.25">
      <c r="L317" s="1"/>
      <c r="M317" s="1"/>
      <c r="N317" s="1"/>
      <c r="O317" s="1"/>
      <c r="P317" s="1"/>
      <c r="Q317" s="1"/>
    </row>
    <row r="318" spans="12:17" x14ac:dyDescent="0.25">
      <c r="L318" s="1"/>
      <c r="M318" s="1"/>
      <c r="N318" s="1"/>
      <c r="O318" s="1"/>
      <c r="P318" s="1"/>
      <c r="Q318" s="1"/>
    </row>
    <row r="319" spans="12:17" x14ac:dyDescent="0.25">
      <c r="L319" s="1"/>
      <c r="M319" s="1"/>
      <c r="N319" s="1"/>
      <c r="O319" s="1"/>
      <c r="P319" s="1"/>
      <c r="Q319" s="1"/>
    </row>
    <row r="320" spans="12:17" x14ac:dyDescent="0.25">
      <c r="L320" s="1"/>
      <c r="M320" s="1"/>
      <c r="N320" s="1"/>
      <c r="O320" s="1"/>
      <c r="P320" s="1"/>
      <c r="Q320" s="1"/>
    </row>
    <row r="321" spans="12:17" x14ac:dyDescent="0.25">
      <c r="L321" s="1"/>
      <c r="M321" s="1"/>
      <c r="N321" s="1"/>
      <c r="O321" s="1"/>
      <c r="P321" s="1"/>
      <c r="Q321" s="1"/>
    </row>
    <row r="322" spans="12:17" x14ac:dyDescent="0.25">
      <c r="L322" s="1"/>
      <c r="M322" s="1"/>
      <c r="N322" s="1"/>
      <c r="O322" s="1"/>
      <c r="P322" s="1"/>
      <c r="Q322" s="1"/>
    </row>
    <row r="323" spans="12:17" x14ac:dyDescent="0.25">
      <c r="L323" s="1"/>
      <c r="M323" s="1"/>
      <c r="N323" s="1"/>
      <c r="O323" s="1"/>
      <c r="P323" s="1"/>
      <c r="Q323" s="1"/>
    </row>
    <row r="324" spans="12:17" x14ac:dyDescent="0.25">
      <c r="L324" s="1"/>
      <c r="M324" s="1"/>
      <c r="N324" s="1"/>
      <c r="O324" s="1"/>
      <c r="P324" s="1"/>
      <c r="Q324" s="1"/>
    </row>
    <row r="325" spans="12:17" x14ac:dyDescent="0.25">
      <c r="L325" s="1"/>
      <c r="M325" s="1"/>
      <c r="N325" s="1"/>
      <c r="O325" s="1"/>
      <c r="P325" s="1"/>
      <c r="Q325" s="1"/>
    </row>
    <row r="326" spans="12:17" x14ac:dyDescent="0.25">
      <c r="L326" s="1"/>
      <c r="M326" s="1"/>
      <c r="N326" s="1"/>
      <c r="O326" s="1"/>
      <c r="P326" s="1"/>
      <c r="Q326" s="1"/>
    </row>
    <row r="327" spans="12:17" x14ac:dyDescent="0.25">
      <c r="L327" s="1"/>
      <c r="M327" s="1"/>
      <c r="N327" s="1"/>
      <c r="O327" s="1"/>
      <c r="P327" s="1"/>
      <c r="Q327" s="1"/>
    </row>
    <row r="328" spans="12:17" x14ac:dyDescent="0.25">
      <c r="L328" s="1"/>
      <c r="M328" s="1"/>
      <c r="N328" s="1"/>
      <c r="O328" s="1"/>
      <c r="P328" s="1"/>
      <c r="Q328" s="1"/>
    </row>
    <row r="329" spans="12:17" x14ac:dyDescent="0.25">
      <c r="L329" s="1"/>
      <c r="M329" s="1"/>
      <c r="N329" s="1"/>
      <c r="O329" s="1"/>
      <c r="P329" s="1"/>
      <c r="Q329" s="1"/>
    </row>
    <row r="330" spans="12:17" x14ac:dyDescent="0.25">
      <c r="L330" s="1"/>
      <c r="M330" s="1"/>
      <c r="N330" s="1"/>
      <c r="O330" s="1"/>
      <c r="P330" s="1"/>
      <c r="Q330" s="1"/>
    </row>
    <row r="331" spans="12:17" x14ac:dyDescent="0.25">
      <c r="L331" s="1"/>
      <c r="M331" s="1"/>
      <c r="N331" s="1"/>
      <c r="O331" s="1"/>
      <c r="P331" s="1"/>
      <c r="Q331" s="1"/>
    </row>
    <row r="332" spans="12:17" x14ac:dyDescent="0.25">
      <c r="L332" s="1"/>
      <c r="M332" s="1"/>
      <c r="N332" s="1"/>
      <c r="O332" s="1"/>
      <c r="P332" s="1"/>
      <c r="Q332" s="1"/>
    </row>
    <row r="333" spans="12:17" x14ac:dyDescent="0.25">
      <c r="L333" s="1"/>
      <c r="M333" s="1"/>
      <c r="N333" s="1"/>
      <c r="O333" s="1"/>
      <c r="P333" s="1"/>
      <c r="Q333" s="1"/>
    </row>
    <row r="334" spans="12:17" x14ac:dyDescent="0.25">
      <c r="L334" s="1"/>
      <c r="M334" s="1"/>
      <c r="N334" s="1"/>
      <c r="O334" s="1"/>
      <c r="P334" s="1"/>
      <c r="Q334" s="1"/>
    </row>
    <row r="335" spans="12:17" x14ac:dyDescent="0.25">
      <c r="L335" s="1"/>
      <c r="M335" s="1"/>
      <c r="N335" s="1"/>
      <c r="O335" s="1"/>
      <c r="P335" s="1"/>
      <c r="Q335" s="1"/>
    </row>
    <row r="336" spans="12:17" x14ac:dyDescent="0.25">
      <c r="L336" s="1"/>
      <c r="M336" s="1"/>
      <c r="N336" s="1"/>
      <c r="O336" s="1"/>
      <c r="P336" s="1"/>
      <c r="Q336" s="1"/>
    </row>
    <row r="337" spans="12:17" x14ac:dyDescent="0.25">
      <c r="L337" s="1"/>
      <c r="M337" s="1"/>
      <c r="N337" s="1"/>
      <c r="O337" s="1"/>
      <c r="P337" s="1"/>
      <c r="Q337" s="1"/>
    </row>
    <row r="338" spans="12:17" x14ac:dyDescent="0.25">
      <c r="L338" s="1"/>
      <c r="M338" s="1"/>
      <c r="N338" s="1"/>
      <c r="O338" s="1"/>
      <c r="P338" s="1"/>
      <c r="Q338" s="1"/>
    </row>
    <row r="339" spans="12:17" x14ac:dyDescent="0.25">
      <c r="L339" s="1"/>
      <c r="M339" s="1"/>
      <c r="N339" s="1"/>
      <c r="O339" s="1"/>
      <c r="P339" s="1"/>
      <c r="Q339" s="1"/>
    </row>
    <row r="340" spans="12:17" x14ac:dyDescent="0.25">
      <c r="L340" s="1"/>
      <c r="M340" s="1"/>
      <c r="N340" s="1"/>
      <c r="O340" s="1"/>
      <c r="P340" s="1"/>
      <c r="Q340" s="1"/>
    </row>
    <row r="341" spans="12:17" x14ac:dyDescent="0.25">
      <c r="L341" s="1"/>
      <c r="M341" s="1"/>
      <c r="N341" s="1"/>
      <c r="O341" s="1"/>
      <c r="P341" s="1"/>
      <c r="Q341" s="1"/>
    </row>
    <row r="342" spans="12:17" x14ac:dyDescent="0.25">
      <c r="L342" s="1"/>
      <c r="M342" s="1"/>
      <c r="N342" s="1"/>
      <c r="O342" s="1"/>
      <c r="P342" s="1"/>
      <c r="Q342" s="1"/>
    </row>
    <row r="343" spans="12:17" x14ac:dyDescent="0.25">
      <c r="L343" s="1"/>
      <c r="M343" s="1"/>
      <c r="N343" s="1"/>
      <c r="O343" s="1"/>
      <c r="P343" s="1"/>
      <c r="Q343" s="1"/>
    </row>
    <row r="344" spans="12:17" x14ac:dyDescent="0.25">
      <c r="L344" s="1"/>
      <c r="M344" s="1"/>
      <c r="N344" s="1"/>
      <c r="O344" s="1"/>
      <c r="P344" s="1"/>
      <c r="Q344" s="1"/>
    </row>
    <row r="345" spans="12:17" x14ac:dyDescent="0.25">
      <c r="L345" s="1"/>
      <c r="M345" s="1"/>
      <c r="N345" s="1"/>
      <c r="O345" s="1"/>
      <c r="P345" s="1"/>
      <c r="Q345" s="1"/>
    </row>
    <row r="346" spans="12:17" x14ac:dyDescent="0.25">
      <c r="L346" s="1"/>
      <c r="M346" s="1"/>
      <c r="N346" s="1"/>
      <c r="O346" s="1"/>
      <c r="P346" s="1"/>
      <c r="Q346" s="1"/>
    </row>
    <row r="347" spans="12:17" x14ac:dyDescent="0.25">
      <c r="L347" s="1"/>
      <c r="M347" s="1"/>
      <c r="N347" s="1"/>
      <c r="O347" s="1"/>
      <c r="P347" s="1"/>
      <c r="Q347" s="1"/>
    </row>
    <row r="348" spans="12:17" x14ac:dyDescent="0.25">
      <c r="L348" s="1"/>
      <c r="M348" s="1"/>
      <c r="N348" s="1"/>
      <c r="O348" s="1"/>
      <c r="P348" s="1"/>
      <c r="Q348" s="1"/>
    </row>
    <row r="349" spans="12:17" x14ac:dyDescent="0.25">
      <c r="L349" s="1"/>
      <c r="M349" s="1"/>
      <c r="N349" s="1"/>
      <c r="O349" s="1"/>
      <c r="P349" s="1"/>
      <c r="Q349" s="1"/>
    </row>
    <row r="350" spans="12:17" x14ac:dyDescent="0.25">
      <c r="L350" s="1"/>
      <c r="M350" s="1"/>
      <c r="N350" s="1"/>
      <c r="O350" s="1"/>
      <c r="P350" s="1"/>
      <c r="Q350" s="1"/>
    </row>
    <row r="351" spans="12:17" x14ac:dyDescent="0.25">
      <c r="L351" s="1"/>
      <c r="M351" s="1"/>
      <c r="N351" s="1"/>
      <c r="O351" s="1"/>
      <c r="P351" s="1"/>
      <c r="Q351" s="1"/>
    </row>
    <row r="352" spans="12:17" x14ac:dyDescent="0.25">
      <c r="L352" s="1"/>
      <c r="M352" s="1"/>
      <c r="N352" s="1"/>
      <c r="O352" s="1"/>
      <c r="P352" s="1"/>
      <c r="Q352" s="1"/>
    </row>
    <row r="353" spans="12:17" x14ac:dyDescent="0.25">
      <c r="L353" s="1"/>
      <c r="M353" s="1"/>
      <c r="N353" s="1"/>
      <c r="O353" s="1"/>
      <c r="P353" s="1"/>
      <c r="Q353" s="1"/>
    </row>
    <row r="354" spans="12:17" x14ac:dyDescent="0.25">
      <c r="L354" s="1"/>
      <c r="M354" s="1"/>
      <c r="N354" s="1"/>
      <c r="O354" s="1"/>
      <c r="P354" s="1"/>
      <c r="Q354" s="1"/>
    </row>
    <row r="355" spans="12:17" x14ac:dyDescent="0.25">
      <c r="L355" s="1"/>
      <c r="M355" s="1"/>
      <c r="N355" s="1"/>
      <c r="O355" s="1"/>
      <c r="P355" s="1"/>
      <c r="Q355" s="1"/>
    </row>
    <row r="356" spans="12:17" x14ac:dyDescent="0.25">
      <c r="L356" s="1"/>
      <c r="M356" s="1"/>
      <c r="N356" s="1"/>
      <c r="O356" s="1"/>
      <c r="P356" s="1"/>
      <c r="Q356" s="1"/>
    </row>
    <row r="357" spans="12:17" x14ac:dyDescent="0.25">
      <c r="L357" s="1"/>
      <c r="M357" s="1"/>
      <c r="N357" s="1"/>
      <c r="O357" s="1"/>
      <c r="P357" s="1"/>
      <c r="Q357" s="1"/>
    </row>
    <row r="358" spans="12:17" x14ac:dyDescent="0.25">
      <c r="L358" s="1"/>
      <c r="M358" s="1"/>
      <c r="N358" s="1"/>
      <c r="O358" s="1"/>
      <c r="P358" s="1"/>
      <c r="Q358" s="1"/>
    </row>
    <row r="359" spans="12:17" x14ac:dyDescent="0.25">
      <c r="L359" s="1"/>
      <c r="M359" s="1"/>
      <c r="N359" s="1"/>
      <c r="O359" s="1"/>
      <c r="P359" s="1"/>
      <c r="Q359" s="1"/>
    </row>
    <row r="360" spans="12:17" x14ac:dyDescent="0.25">
      <c r="L360" s="1"/>
      <c r="M360" s="1"/>
      <c r="N360" s="1"/>
      <c r="O360" s="1"/>
      <c r="P360" s="1"/>
      <c r="Q360" s="1"/>
    </row>
    <row r="361" spans="12:17" x14ac:dyDescent="0.25">
      <c r="L361" s="1"/>
      <c r="M361" s="1"/>
      <c r="N361" s="1"/>
      <c r="O361" s="1"/>
      <c r="P361" s="1"/>
      <c r="Q361" s="1"/>
    </row>
    <row r="362" spans="12:17" x14ac:dyDescent="0.25">
      <c r="L362" s="1"/>
      <c r="M362" s="1"/>
      <c r="N362" s="1"/>
      <c r="O362" s="1"/>
      <c r="P362" s="1"/>
      <c r="Q362" s="1"/>
    </row>
    <row r="363" spans="12:17" x14ac:dyDescent="0.25">
      <c r="L363" s="1"/>
      <c r="M363" s="1"/>
      <c r="N363" s="1"/>
      <c r="O363" s="1"/>
      <c r="P363" s="1"/>
      <c r="Q363" s="1"/>
    </row>
    <row r="364" spans="12:17" x14ac:dyDescent="0.25">
      <c r="L364" s="1"/>
      <c r="M364" s="1"/>
      <c r="N364" s="1"/>
      <c r="O364" s="1"/>
      <c r="P364" s="1"/>
      <c r="Q364" s="1"/>
    </row>
    <row r="365" spans="12:17" x14ac:dyDescent="0.25">
      <c r="L365" s="1"/>
      <c r="M365" s="1"/>
      <c r="N365" s="1"/>
      <c r="O365" s="1"/>
      <c r="P365" s="1"/>
      <c r="Q365" s="1"/>
    </row>
    <row r="366" spans="12:17" x14ac:dyDescent="0.25">
      <c r="L366" s="1"/>
      <c r="M366" s="1"/>
      <c r="N366" s="1"/>
      <c r="O366" s="1"/>
      <c r="P366" s="1"/>
      <c r="Q366" s="1"/>
    </row>
    <row r="367" spans="12:17" x14ac:dyDescent="0.25">
      <c r="L367" s="1"/>
      <c r="M367" s="1"/>
      <c r="N367" s="1"/>
      <c r="O367" s="1"/>
      <c r="P367" s="1"/>
      <c r="Q367" s="1"/>
    </row>
    <row r="368" spans="12:17" x14ac:dyDescent="0.25">
      <c r="L368" s="1"/>
      <c r="M368" s="1"/>
      <c r="N368" s="1"/>
      <c r="O368" s="1"/>
      <c r="P368" s="1"/>
      <c r="Q368" s="1"/>
    </row>
    <row r="369" spans="12:17" x14ac:dyDescent="0.25">
      <c r="L369" s="1"/>
      <c r="M369" s="1"/>
      <c r="N369" s="1"/>
      <c r="O369" s="1"/>
      <c r="P369" s="1"/>
      <c r="Q369" s="1"/>
    </row>
    <row r="370" spans="12:17" x14ac:dyDescent="0.25">
      <c r="L370" s="1"/>
      <c r="M370" s="1"/>
      <c r="N370" s="1"/>
      <c r="O370" s="1"/>
      <c r="P370" s="1"/>
      <c r="Q370" s="1"/>
    </row>
    <row r="371" spans="12:17" x14ac:dyDescent="0.25">
      <c r="L371" s="1"/>
      <c r="M371" s="1"/>
      <c r="N371" s="1"/>
      <c r="O371" s="1"/>
      <c r="P371" s="1"/>
      <c r="Q371" s="1"/>
    </row>
    <row r="372" spans="12:17" x14ac:dyDescent="0.25">
      <c r="L372" s="1"/>
      <c r="M372" s="1"/>
      <c r="N372" s="1"/>
      <c r="O372" s="1"/>
      <c r="P372" s="1"/>
      <c r="Q372" s="1"/>
    </row>
    <row r="373" spans="12:17" x14ac:dyDescent="0.25">
      <c r="L373" s="1"/>
      <c r="M373" s="1"/>
      <c r="N373" s="1"/>
      <c r="O373" s="1"/>
      <c r="P373" s="1"/>
      <c r="Q373" s="1"/>
    </row>
    <row r="374" spans="12:17" x14ac:dyDescent="0.25">
      <c r="L374" s="1"/>
      <c r="M374" s="1"/>
      <c r="N374" s="1"/>
      <c r="O374" s="1"/>
      <c r="P374" s="1"/>
      <c r="Q374" s="1"/>
    </row>
    <row r="375" spans="12:17" x14ac:dyDescent="0.25">
      <c r="L375" s="1"/>
      <c r="M375" s="1"/>
      <c r="N375" s="1"/>
      <c r="O375" s="1"/>
      <c r="P375" s="1"/>
      <c r="Q375" s="1"/>
    </row>
    <row r="376" spans="12:17" x14ac:dyDescent="0.25">
      <c r="L376" s="1"/>
      <c r="M376" s="1"/>
      <c r="N376" s="1"/>
      <c r="O376" s="1"/>
      <c r="P376" s="1"/>
      <c r="Q376" s="1"/>
    </row>
    <row r="377" spans="12:17" x14ac:dyDescent="0.25">
      <c r="L377" s="1"/>
      <c r="M377" s="1"/>
      <c r="N377" s="1"/>
      <c r="O377" s="1"/>
      <c r="P377" s="1"/>
      <c r="Q377" s="1"/>
    </row>
    <row r="378" spans="12:17" x14ac:dyDescent="0.25">
      <c r="L378" s="1"/>
      <c r="M378" s="1"/>
      <c r="N378" s="1"/>
      <c r="O378" s="1"/>
      <c r="P378" s="1"/>
      <c r="Q378" s="1"/>
    </row>
    <row r="379" spans="12:17" x14ac:dyDescent="0.25">
      <c r="L379" s="1"/>
      <c r="M379" s="1"/>
      <c r="N379" s="1"/>
      <c r="O379" s="1"/>
      <c r="P379" s="1"/>
      <c r="Q379" s="1"/>
    </row>
    <row r="380" spans="12:17" x14ac:dyDescent="0.25">
      <c r="L380" s="1"/>
      <c r="M380" s="1"/>
      <c r="N380" s="1"/>
      <c r="O380" s="1"/>
      <c r="P380" s="1"/>
      <c r="Q380" s="1"/>
    </row>
    <row r="381" spans="12:17" x14ac:dyDescent="0.25">
      <c r="L381" s="1"/>
      <c r="M381" s="1"/>
      <c r="N381" s="1"/>
      <c r="O381" s="1"/>
      <c r="P381" s="1"/>
      <c r="Q381" s="1"/>
    </row>
    <row r="382" spans="12:17" x14ac:dyDescent="0.25">
      <c r="L382" s="1"/>
      <c r="M382" s="1"/>
      <c r="N382" s="1"/>
      <c r="O382" s="1"/>
      <c r="P382" s="1"/>
      <c r="Q382" s="1"/>
    </row>
    <row r="383" spans="12:17" x14ac:dyDescent="0.25">
      <c r="L383" s="1"/>
      <c r="M383" s="1"/>
      <c r="N383" s="1"/>
      <c r="O383" s="1"/>
      <c r="P383" s="1"/>
      <c r="Q383" s="1"/>
    </row>
    <row r="384" spans="12:17" x14ac:dyDescent="0.25">
      <c r="L384" s="1"/>
      <c r="M384" s="1"/>
      <c r="N384" s="1"/>
      <c r="O384" s="1"/>
      <c r="P384" s="1"/>
      <c r="Q384" s="1"/>
    </row>
    <row r="385" spans="12:17" x14ac:dyDescent="0.25">
      <c r="L385" s="1"/>
      <c r="M385" s="1"/>
      <c r="N385" s="1"/>
      <c r="O385" s="1"/>
      <c r="P385" s="1"/>
      <c r="Q385" s="1"/>
    </row>
    <row r="386" spans="12:17" x14ac:dyDescent="0.25">
      <c r="L386" s="1"/>
      <c r="M386" s="1"/>
      <c r="N386" s="1"/>
      <c r="O386" s="1"/>
      <c r="P386" s="1"/>
      <c r="Q386" s="1"/>
    </row>
    <row r="387" spans="12:17" x14ac:dyDescent="0.25">
      <c r="L387" s="1"/>
      <c r="M387" s="1"/>
      <c r="N387" s="1"/>
      <c r="O387" s="1"/>
      <c r="P387" s="1"/>
      <c r="Q387" s="1"/>
    </row>
    <row r="388" spans="12:17" x14ac:dyDescent="0.25">
      <c r="L388" s="1"/>
      <c r="M388" s="1"/>
      <c r="N388" s="1"/>
      <c r="O388" s="1"/>
      <c r="P388" s="1"/>
      <c r="Q388" s="1"/>
    </row>
    <row r="389" spans="12:17" x14ac:dyDescent="0.25">
      <c r="L389" s="1"/>
      <c r="M389" s="1"/>
      <c r="N389" s="1"/>
      <c r="O389" s="1"/>
      <c r="P389" s="1"/>
      <c r="Q389" s="1"/>
    </row>
    <row r="390" spans="12:17" x14ac:dyDescent="0.25">
      <c r="L390" s="1"/>
      <c r="M390" s="1"/>
      <c r="N390" s="1"/>
      <c r="O390" s="1"/>
      <c r="P390" s="1"/>
      <c r="Q390" s="1"/>
    </row>
    <row r="391" spans="12:17" x14ac:dyDescent="0.25">
      <c r="L391" s="1"/>
      <c r="M391" s="1"/>
      <c r="N391" s="1"/>
      <c r="O391" s="1"/>
      <c r="P391" s="1"/>
      <c r="Q391" s="1"/>
    </row>
    <row r="392" spans="12:17" x14ac:dyDescent="0.25">
      <c r="L392" s="1"/>
      <c r="M392" s="1"/>
      <c r="N392" s="1"/>
      <c r="O392" s="1"/>
      <c r="P392" s="1"/>
      <c r="Q392" s="1"/>
    </row>
    <row r="393" spans="12:17" x14ac:dyDescent="0.25">
      <c r="L393" s="1"/>
      <c r="M393" s="1"/>
      <c r="N393" s="1"/>
      <c r="O393" s="1"/>
      <c r="P393" s="1"/>
      <c r="Q393" s="1"/>
    </row>
    <row r="394" spans="12:17" x14ac:dyDescent="0.25">
      <c r="L394" s="1"/>
      <c r="M394" s="1"/>
      <c r="N394" s="1"/>
      <c r="O394" s="1"/>
      <c r="P394" s="1"/>
      <c r="Q394" s="1"/>
    </row>
    <row r="395" spans="12:17" x14ac:dyDescent="0.25">
      <c r="L395" s="1"/>
      <c r="M395" s="1"/>
      <c r="N395" s="1"/>
      <c r="O395" s="1"/>
      <c r="P395" s="1"/>
      <c r="Q395" s="1"/>
    </row>
    <row r="396" spans="12:17" x14ac:dyDescent="0.25">
      <c r="L396" s="1"/>
      <c r="M396" s="1"/>
      <c r="N396" s="1"/>
      <c r="O396" s="1"/>
      <c r="P396" s="1"/>
      <c r="Q396" s="1"/>
    </row>
    <row r="397" spans="12:17" x14ac:dyDescent="0.25">
      <c r="L397" s="1"/>
      <c r="M397" s="1"/>
      <c r="N397" s="1"/>
      <c r="O397" s="1"/>
      <c r="P397" s="1"/>
      <c r="Q397" s="1"/>
    </row>
    <row r="398" spans="12:17" x14ac:dyDescent="0.25">
      <c r="L398" s="1"/>
      <c r="M398" s="1"/>
      <c r="N398" s="1"/>
      <c r="O398" s="1"/>
      <c r="P398" s="1"/>
      <c r="Q398" s="1"/>
    </row>
    <row r="399" spans="12:17" x14ac:dyDescent="0.25">
      <c r="L399" s="1"/>
      <c r="M399" s="1"/>
      <c r="N399" s="1"/>
      <c r="O399" s="1"/>
      <c r="P399" s="1"/>
      <c r="Q399" s="1"/>
    </row>
    <row r="400" spans="12:17" x14ac:dyDescent="0.25">
      <c r="L400" s="1"/>
      <c r="M400" s="1"/>
      <c r="N400" s="1"/>
      <c r="O400" s="1"/>
      <c r="P400" s="1"/>
      <c r="Q400" s="1"/>
    </row>
    <row r="401" spans="12:17" x14ac:dyDescent="0.25">
      <c r="L401" s="1"/>
      <c r="M401" s="1"/>
      <c r="N401" s="1"/>
      <c r="O401" s="1"/>
      <c r="P401" s="1"/>
      <c r="Q401" s="1"/>
    </row>
    <row r="402" spans="12:17" x14ac:dyDescent="0.25">
      <c r="L402" s="1"/>
      <c r="M402" s="1"/>
      <c r="N402" s="1"/>
      <c r="O402" s="1"/>
      <c r="P402" s="1"/>
      <c r="Q402" s="1"/>
    </row>
    <row r="403" spans="12:17" x14ac:dyDescent="0.25">
      <c r="L403" s="1"/>
      <c r="M403" s="1"/>
      <c r="N403" s="1"/>
      <c r="O403" s="1"/>
      <c r="P403" s="1"/>
      <c r="Q403" s="1"/>
    </row>
    <row r="404" spans="12:17" x14ac:dyDescent="0.25">
      <c r="L404" s="1"/>
      <c r="M404" s="1"/>
      <c r="N404" s="1"/>
      <c r="O404" s="1"/>
      <c r="P404" s="1"/>
      <c r="Q404" s="1"/>
    </row>
    <row r="405" spans="12:17" x14ac:dyDescent="0.25">
      <c r="L405" s="1"/>
      <c r="M405" s="1"/>
      <c r="N405" s="1"/>
      <c r="O405" s="1"/>
      <c r="P405" s="1"/>
      <c r="Q405" s="1"/>
    </row>
    <row r="406" spans="12:17" x14ac:dyDescent="0.25">
      <c r="L406" s="1"/>
      <c r="M406" s="1"/>
      <c r="N406" s="1"/>
      <c r="O406" s="1"/>
      <c r="P406" s="1"/>
      <c r="Q406" s="1"/>
    </row>
    <row r="407" spans="12:17" x14ac:dyDescent="0.25">
      <c r="L407" s="1"/>
      <c r="M407" s="1"/>
      <c r="N407" s="1"/>
      <c r="O407" s="1"/>
      <c r="P407" s="1"/>
      <c r="Q407" s="1"/>
    </row>
    <row r="408" spans="12:17" x14ac:dyDescent="0.25">
      <c r="L408" s="1"/>
      <c r="M408" s="1"/>
      <c r="N408" s="1"/>
      <c r="O408" s="1"/>
      <c r="P408" s="1"/>
      <c r="Q408" s="1"/>
    </row>
    <row r="409" spans="12:17" x14ac:dyDescent="0.25">
      <c r="L409" s="1"/>
      <c r="M409" s="1"/>
      <c r="N409" s="1"/>
      <c r="O409" s="1"/>
      <c r="P409" s="1"/>
      <c r="Q409" s="1"/>
    </row>
    <row r="410" spans="12:17" x14ac:dyDescent="0.25">
      <c r="L410" s="1"/>
      <c r="M410" s="1"/>
      <c r="N410" s="1"/>
      <c r="O410" s="1"/>
      <c r="P410" s="1"/>
      <c r="Q410" s="1"/>
    </row>
    <row r="411" spans="12:17" x14ac:dyDescent="0.25">
      <c r="L411" s="1"/>
      <c r="M411" s="1"/>
      <c r="N411" s="1"/>
      <c r="O411" s="1"/>
      <c r="P411" s="1"/>
      <c r="Q411" s="1"/>
    </row>
    <row r="412" spans="12:17" x14ac:dyDescent="0.25">
      <c r="L412" s="1"/>
      <c r="M412" s="1"/>
      <c r="N412" s="1"/>
      <c r="O412" s="1"/>
      <c r="P412" s="1"/>
      <c r="Q412" s="1"/>
    </row>
    <row r="413" spans="12:17" x14ac:dyDescent="0.25">
      <c r="L413" s="1"/>
      <c r="M413" s="1"/>
      <c r="N413" s="1"/>
      <c r="O413" s="1"/>
      <c r="P413" s="1"/>
      <c r="Q413" s="1"/>
    </row>
    <row r="414" spans="12:17" x14ac:dyDescent="0.25">
      <c r="L414" s="1"/>
      <c r="M414" s="1"/>
      <c r="N414" s="1"/>
      <c r="O414" s="1"/>
      <c r="P414" s="1"/>
      <c r="Q414" s="1"/>
    </row>
    <row r="415" spans="12:17" x14ac:dyDescent="0.25">
      <c r="L415" s="1"/>
      <c r="M415" s="1"/>
      <c r="N415" s="1"/>
      <c r="O415" s="1"/>
      <c r="P415" s="1"/>
      <c r="Q415" s="1"/>
    </row>
    <row r="416" spans="12:17" x14ac:dyDescent="0.25">
      <c r="L416" s="1"/>
      <c r="M416" s="1"/>
      <c r="N416" s="1"/>
      <c r="O416" s="1"/>
      <c r="P416" s="1"/>
      <c r="Q416" s="1"/>
    </row>
    <row r="417" spans="12:17" x14ac:dyDescent="0.25">
      <c r="L417" s="1"/>
      <c r="M417" s="1"/>
      <c r="N417" s="1"/>
      <c r="O417" s="1"/>
      <c r="P417" s="1"/>
      <c r="Q417" s="1"/>
    </row>
    <row r="418" spans="12:17" x14ac:dyDescent="0.25">
      <c r="L418" s="1"/>
      <c r="M418" s="1"/>
      <c r="N418" s="1"/>
      <c r="O418" s="1"/>
      <c r="P418" s="1"/>
      <c r="Q418" s="1"/>
    </row>
    <row r="419" spans="12:17" x14ac:dyDescent="0.25">
      <c r="L419" s="1"/>
      <c r="M419" s="1"/>
      <c r="N419" s="1"/>
      <c r="O419" s="1"/>
      <c r="P419" s="1"/>
      <c r="Q419" s="1"/>
    </row>
    <row r="420" spans="12:17" x14ac:dyDescent="0.25">
      <c r="L420" s="1"/>
      <c r="M420" s="1"/>
      <c r="N420" s="1"/>
      <c r="O420" s="1"/>
      <c r="P420" s="1"/>
      <c r="Q420" s="1"/>
    </row>
    <row r="421" spans="12:17" x14ac:dyDescent="0.25">
      <c r="L421" s="1"/>
      <c r="M421" s="1"/>
      <c r="N421" s="1"/>
      <c r="O421" s="1"/>
      <c r="P421" s="1"/>
      <c r="Q421" s="1"/>
    </row>
    <row r="422" spans="12:17" x14ac:dyDescent="0.25">
      <c r="L422" s="1"/>
      <c r="M422" s="1"/>
      <c r="N422" s="1"/>
      <c r="O422" s="1"/>
      <c r="P422" s="1"/>
      <c r="Q422" s="1"/>
    </row>
    <row r="423" spans="12:17" x14ac:dyDescent="0.25">
      <c r="L423" s="1"/>
      <c r="M423" s="1"/>
      <c r="N423" s="1"/>
      <c r="O423" s="1"/>
      <c r="P423" s="1"/>
      <c r="Q423" s="1"/>
    </row>
    <row r="424" spans="12:17" x14ac:dyDescent="0.25">
      <c r="L424" s="1"/>
      <c r="M424" s="1"/>
      <c r="N424" s="1"/>
      <c r="O424" s="1"/>
      <c r="P424" s="1"/>
      <c r="Q424" s="1"/>
    </row>
    <row r="425" spans="12:17" x14ac:dyDescent="0.25">
      <c r="L425" s="1"/>
      <c r="M425" s="1"/>
      <c r="N425" s="1"/>
      <c r="O425" s="1"/>
      <c r="P425" s="1"/>
      <c r="Q425" s="1"/>
    </row>
    <row r="426" spans="12:17" x14ac:dyDescent="0.25">
      <c r="L426" s="1"/>
      <c r="M426" s="1"/>
      <c r="N426" s="1"/>
      <c r="O426" s="1"/>
      <c r="P426" s="1"/>
      <c r="Q426" s="1"/>
    </row>
    <row r="427" spans="12:17" x14ac:dyDescent="0.25">
      <c r="L427" s="1"/>
      <c r="M427" s="1"/>
      <c r="N427" s="1"/>
      <c r="O427" s="1"/>
      <c r="P427" s="1"/>
      <c r="Q427" s="1"/>
    </row>
    <row r="428" spans="12:17" x14ac:dyDescent="0.25">
      <c r="L428" s="1"/>
      <c r="M428" s="1"/>
      <c r="N428" s="1"/>
      <c r="O428" s="1"/>
      <c r="P428" s="1"/>
      <c r="Q428" s="1"/>
    </row>
    <row r="429" spans="12:17" x14ac:dyDescent="0.25">
      <c r="L429" s="1"/>
      <c r="M429" s="1"/>
      <c r="N429" s="1"/>
      <c r="O429" s="1"/>
      <c r="P429" s="1"/>
      <c r="Q429" s="1"/>
    </row>
    <row r="430" spans="12:17" x14ac:dyDescent="0.25">
      <c r="L430" s="1"/>
      <c r="M430" s="1"/>
      <c r="N430" s="1"/>
      <c r="O430" s="1"/>
      <c r="P430" s="1"/>
      <c r="Q430" s="1"/>
    </row>
    <row r="431" spans="12:17" x14ac:dyDescent="0.25">
      <c r="L431" s="1"/>
      <c r="M431" s="1"/>
      <c r="N431" s="1"/>
      <c r="O431" s="1"/>
      <c r="P431" s="1"/>
      <c r="Q431" s="1"/>
    </row>
    <row r="432" spans="12:17" x14ac:dyDescent="0.25">
      <c r="L432" s="1"/>
      <c r="M432" s="1"/>
      <c r="N432" s="1"/>
      <c r="O432" s="1"/>
      <c r="P432" s="1"/>
      <c r="Q432" s="1"/>
    </row>
    <row r="433" spans="12:17" x14ac:dyDescent="0.25">
      <c r="L433" s="1"/>
      <c r="M433" s="1"/>
      <c r="N433" s="1"/>
      <c r="O433" s="1"/>
      <c r="P433" s="1"/>
      <c r="Q433" s="1"/>
    </row>
    <row r="434" spans="12:17" x14ac:dyDescent="0.25">
      <c r="L434" s="1"/>
      <c r="M434" s="1"/>
      <c r="N434" s="1"/>
      <c r="O434" s="1"/>
      <c r="P434" s="1"/>
      <c r="Q434" s="1"/>
    </row>
    <row r="435" spans="12:17" x14ac:dyDescent="0.25">
      <c r="L435" s="1"/>
      <c r="M435" s="1"/>
      <c r="N435" s="1"/>
      <c r="O435" s="1"/>
      <c r="P435" s="1"/>
      <c r="Q435" s="1"/>
    </row>
    <row r="436" spans="12:17" x14ac:dyDescent="0.25">
      <c r="L436" s="1"/>
      <c r="M436" s="1"/>
      <c r="N436" s="1"/>
      <c r="O436" s="1"/>
      <c r="P436" s="1"/>
      <c r="Q436" s="1"/>
    </row>
    <row r="437" spans="12:17" x14ac:dyDescent="0.25">
      <c r="L437" s="1"/>
      <c r="M437" s="1"/>
      <c r="N437" s="1"/>
      <c r="O437" s="1"/>
      <c r="P437" s="1"/>
      <c r="Q437" s="1"/>
    </row>
    <row r="438" spans="12:17" x14ac:dyDescent="0.25">
      <c r="L438" s="1"/>
      <c r="M438" s="1"/>
      <c r="N438" s="1"/>
      <c r="O438" s="1"/>
      <c r="P438" s="1"/>
      <c r="Q438" s="1"/>
    </row>
    <row r="439" spans="12:17" x14ac:dyDescent="0.25">
      <c r="L439" s="1"/>
      <c r="M439" s="1"/>
      <c r="N439" s="1"/>
      <c r="O439" s="1"/>
      <c r="P439" s="1"/>
      <c r="Q439" s="1"/>
    </row>
    <row r="440" spans="12:17" x14ac:dyDescent="0.25">
      <c r="L440" s="1"/>
      <c r="M440" s="1"/>
      <c r="N440" s="1"/>
      <c r="O440" s="1"/>
      <c r="P440" s="1"/>
      <c r="Q440" s="1"/>
    </row>
    <row r="441" spans="12:17" x14ac:dyDescent="0.25">
      <c r="L441" s="1"/>
      <c r="M441" s="1"/>
      <c r="N441" s="1"/>
      <c r="O441" s="1"/>
      <c r="P441" s="1"/>
      <c r="Q441" s="1"/>
    </row>
    <row r="442" spans="12:17" x14ac:dyDescent="0.25">
      <c r="L442" s="1"/>
      <c r="M442" s="1"/>
      <c r="N442" s="1"/>
      <c r="O442" s="1"/>
      <c r="P442" s="1"/>
      <c r="Q442" s="1"/>
    </row>
    <row r="443" spans="12:17" x14ac:dyDescent="0.25">
      <c r="L443" s="1"/>
      <c r="M443" s="1"/>
      <c r="N443" s="1"/>
      <c r="O443" s="1"/>
      <c r="P443" s="1"/>
      <c r="Q443" s="1"/>
    </row>
    <row r="444" spans="12:17" x14ac:dyDescent="0.25">
      <c r="L444" s="1"/>
      <c r="M444" s="1"/>
      <c r="N444" s="1"/>
      <c r="O444" s="1"/>
      <c r="P444" s="1"/>
      <c r="Q444" s="1"/>
    </row>
    <row r="445" spans="12:17" x14ac:dyDescent="0.25">
      <c r="L445" s="1"/>
      <c r="M445" s="1"/>
      <c r="N445" s="1"/>
      <c r="O445" s="1"/>
      <c r="P445" s="1"/>
      <c r="Q445" s="1"/>
    </row>
    <row r="446" spans="12:17" x14ac:dyDescent="0.25">
      <c r="L446" s="1"/>
      <c r="M446" s="1"/>
      <c r="N446" s="1"/>
      <c r="O446" s="1"/>
      <c r="P446" s="1"/>
      <c r="Q446" s="1"/>
    </row>
    <row r="447" spans="12:17" x14ac:dyDescent="0.25">
      <c r="L447" s="1"/>
      <c r="M447" s="1"/>
      <c r="N447" s="1"/>
      <c r="O447" s="1"/>
      <c r="P447" s="1"/>
      <c r="Q447" s="1"/>
    </row>
    <row r="448" spans="12:17" x14ac:dyDescent="0.25">
      <c r="L448" s="1"/>
      <c r="M448" s="1"/>
      <c r="N448" s="1"/>
      <c r="O448" s="1"/>
      <c r="P448" s="1"/>
      <c r="Q448" s="1"/>
    </row>
    <row r="449" spans="12:17" x14ac:dyDescent="0.25">
      <c r="L449" s="1"/>
      <c r="M449" s="1"/>
      <c r="N449" s="1"/>
      <c r="O449" s="1"/>
      <c r="P449" s="1"/>
      <c r="Q449" s="1"/>
    </row>
    <row r="450" spans="12:17" x14ac:dyDescent="0.25">
      <c r="L450" s="1"/>
      <c r="M450" s="1"/>
      <c r="N450" s="1"/>
      <c r="O450" s="1"/>
      <c r="P450" s="1"/>
      <c r="Q450" s="1"/>
    </row>
    <row r="451" spans="12:17" x14ac:dyDescent="0.25">
      <c r="L451" s="1"/>
      <c r="M451" s="1"/>
      <c r="N451" s="1"/>
      <c r="O451" s="1"/>
      <c r="P451" s="1"/>
      <c r="Q451" s="1"/>
    </row>
    <row r="452" spans="12:17" x14ac:dyDescent="0.25">
      <c r="L452" s="1"/>
      <c r="M452" s="1"/>
      <c r="N452" s="1"/>
      <c r="O452" s="1"/>
      <c r="P452" s="1"/>
      <c r="Q452" s="1"/>
    </row>
    <row r="453" spans="12:17" x14ac:dyDescent="0.25">
      <c r="L453" s="1"/>
      <c r="M453" s="1"/>
      <c r="N453" s="1"/>
      <c r="O453" s="1"/>
      <c r="P453" s="1"/>
      <c r="Q453" s="1"/>
    </row>
    <row r="454" spans="12:17" x14ac:dyDescent="0.25">
      <c r="L454" s="1"/>
      <c r="M454" s="1"/>
      <c r="N454" s="1"/>
      <c r="O454" s="1"/>
      <c r="P454" s="1"/>
      <c r="Q454" s="1"/>
    </row>
    <row r="455" spans="12:17" x14ac:dyDescent="0.25">
      <c r="L455" s="1"/>
      <c r="M455" s="1"/>
      <c r="N455" s="1"/>
      <c r="O455" s="1"/>
      <c r="P455" s="1"/>
      <c r="Q455" s="1"/>
    </row>
    <row r="456" spans="12:17" x14ac:dyDescent="0.25">
      <c r="L456" s="1"/>
      <c r="M456" s="1"/>
      <c r="N456" s="1"/>
      <c r="O456" s="1"/>
      <c r="P456" s="1"/>
      <c r="Q456" s="1"/>
    </row>
    <row r="457" spans="12:17" x14ac:dyDescent="0.25">
      <c r="L457" s="1"/>
      <c r="M457" s="1"/>
      <c r="N457" s="1"/>
      <c r="O457" s="1"/>
      <c r="P457" s="1"/>
      <c r="Q457" s="1"/>
    </row>
    <row r="458" spans="12:17" x14ac:dyDescent="0.25">
      <c r="L458" s="1"/>
      <c r="M458" s="1"/>
      <c r="N458" s="1"/>
      <c r="O458" s="1"/>
      <c r="P458" s="1"/>
      <c r="Q458" s="1"/>
    </row>
    <row r="459" spans="12:17" x14ac:dyDescent="0.25">
      <c r="L459" s="1"/>
      <c r="M459" s="1"/>
      <c r="N459" s="1"/>
      <c r="O459" s="1"/>
      <c r="P459" s="1"/>
      <c r="Q459" s="1"/>
    </row>
    <row r="460" spans="12:17" x14ac:dyDescent="0.25">
      <c r="L460" s="1"/>
      <c r="M460" s="1"/>
      <c r="N460" s="1"/>
      <c r="O460" s="1"/>
      <c r="P460" s="1"/>
      <c r="Q460" s="1"/>
    </row>
    <row r="461" spans="12:17" x14ac:dyDescent="0.25">
      <c r="L461" s="1"/>
      <c r="M461" s="1"/>
      <c r="N461" s="1"/>
      <c r="O461" s="1"/>
      <c r="P461" s="1"/>
      <c r="Q461" s="1"/>
    </row>
    <row r="462" spans="12:17" x14ac:dyDescent="0.25">
      <c r="L462" s="1"/>
      <c r="M462" s="1"/>
      <c r="N462" s="1"/>
      <c r="O462" s="1"/>
      <c r="P462" s="1"/>
      <c r="Q462" s="1"/>
    </row>
    <row r="463" spans="12:17" x14ac:dyDescent="0.25">
      <c r="L463" s="1"/>
      <c r="M463" s="1"/>
      <c r="N463" s="1"/>
      <c r="O463" s="1"/>
      <c r="P463" s="1"/>
      <c r="Q463" s="1"/>
    </row>
    <row r="464" spans="12:17" x14ac:dyDescent="0.25">
      <c r="L464" s="1"/>
      <c r="M464" s="1"/>
      <c r="N464" s="1"/>
      <c r="O464" s="1"/>
      <c r="P464" s="1"/>
      <c r="Q464" s="1"/>
    </row>
    <row r="465" spans="12:17" x14ac:dyDescent="0.25">
      <c r="L465" s="1"/>
      <c r="M465" s="1"/>
      <c r="N465" s="1"/>
      <c r="O465" s="1"/>
      <c r="P465" s="1"/>
      <c r="Q465" s="1"/>
    </row>
    <row r="466" spans="12:17" x14ac:dyDescent="0.25">
      <c r="L466" s="1"/>
      <c r="M466" s="1"/>
      <c r="N466" s="1"/>
      <c r="O466" s="1"/>
      <c r="P466" s="1"/>
      <c r="Q466" s="1"/>
    </row>
    <row r="467" spans="12:17" x14ac:dyDescent="0.25">
      <c r="L467" s="1"/>
      <c r="M467" s="1"/>
      <c r="N467" s="1"/>
      <c r="O467" s="1"/>
      <c r="P467" s="1"/>
      <c r="Q467" s="1"/>
    </row>
    <row r="468" spans="12:17" x14ac:dyDescent="0.25">
      <c r="L468" s="1"/>
      <c r="M468" s="1"/>
      <c r="N468" s="1"/>
      <c r="O468" s="1"/>
      <c r="P468" s="1"/>
      <c r="Q468" s="1"/>
    </row>
    <row r="469" spans="12:17" x14ac:dyDescent="0.25">
      <c r="L469" s="1"/>
      <c r="M469" s="1"/>
      <c r="N469" s="1"/>
      <c r="O469" s="1"/>
      <c r="P469" s="1"/>
      <c r="Q469" s="1"/>
    </row>
    <row r="470" spans="12:17" x14ac:dyDescent="0.25">
      <c r="L470" s="1"/>
      <c r="M470" s="1"/>
      <c r="N470" s="1"/>
      <c r="O470" s="1"/>
      <c r="P470" s="1"/>
      <c r="Q470" s="1"/>
    </row>
    <row r="471" spans="12:17" x14ac:dyDescent="0.25">
      <c r="L471" s="1"/>
      <c r="M471" s="1"/>
      <c r="N471" s="1"/>
      <c r="O471" s="1"/>
      <c r="P471" s="1"/>
      <c r="Q471" s="1"/>
    </row>
    <row r="472" spans="12:17" x14ac:dyDescent="0.25">
      <c r="L472" s="1"/>
      <c r="M472" s="1"/>
      <c r="N472" s="1"/>
      <c r="O472" s="1"/>
      <c r="P472" s="1"/>
      <c r="Q472" s="1"/>
    </row>
    <row r="473" spans="12:17" x14ac:dyDescent="0.25">
      <c r="L473" s="1"/>
      <c r="M473" s="1"/>
      <c r="N473" s="1"/>
      <c r="O473" s="1"/>
      <c r="P473" s="1"/>
      <c r="Q473" s="1"/>
    </row>
    <row r="474" spans="12:17" x14ac:dyDescent="0.25">
      <c r="L474" s="1"/>
      <c r="M474" s="1"/>
      <c r="N474" s="1"/>
      <c r="O474" s="1"/>
      <c r="P474" s="1"/>
      <c r="Q474" s="1"/>
    </row>
    <row r="475" spans="12:17" x14ac:dyDescent="0.25">
      <c r="L475" s="1"/>
      <c r="M475" s="1"/>
      <c r="N475" s="1"/>
      <c r="O475" s="1"/>
      <c r="P475" s="1"/>
      <c r="Q475" s="1"/>
    </row>
    <row r="476" spans="12:17" x14ac:dyDescent="0.25">
      <c r="L476" s="1"/>
      <c r="M476" s="1"/>
      <c r="N476" s="1"/>
      <c r="O476" s="1"/>
      <c r="P476" s="1"/>
      <c r="Q476" s="1"/>
    </row>
    <row r="477" spans="12:17" x14ac:dyDescent="0.25">
      <c r="L477" s="1"/>
      <c r="M477" s="1"/>
      <c r="N477" s="1"/>
      <c r="O477" s="1"/>
      <c r="P477" s="1"/>
      <c r="Q477" s="1"/>
    </row>
    <row r="478" spans="12:17" x14ac:dyDescent="0.25">
      <c r="L478" s="1"/>
      <c r="M478" s="1"/>
      <c r="N478" s="1"/>
      <c r="O478" s="1"/>
      <c r="P478" s="1"/>
      <c r="Q478" s="1"/>
    </row>
    <row r="479" spans="12:17" x14ac:dyDescent="0.25">
      <c r="L479" s="1"/>
      <c r="M479" s="1"/>
      <c r="N479" s="1"/>
      <c r="O479" s="1"/>
      <c r="P479" s="1"/>
      <c r="Q479" s="1"/>
    </row>
    <row r="480" spans="12:17" x14ac:dyDescent="0.25">
      <c r="L480" s="1"/>
      <c r="M480" s="1"/>
      <c r="N480" s="1"/>
      <c r="O480" s="1"/>
      <c r="P480" s="1"/>
      <c r="Q480" s="1"/>
    </row>
    <row r="481" spans="12:17" x14ac:dyDescent="0.25">
      <c r="L481" s="1"/>
      <c r="M481" s="1"/>
      <c r="N481" s="1"/>
      <c r="O481" s="1"/>
      <c r="P481" s="1"/>
      <c r="Q481" s="1"/>
    </row>
    <row r="482" spans="12:17" x14ac:dyDescent="0.25">
      <c r="L482" s="1"/>
      <c r="M482" s="1"/>
      <c r="N482" s="1"/>
      <c r="O482" s="1"/>
      <c r="P482" s="1"/>
      <c r="Q482" s="1"/>
    </row>
    <row r="483" spans="12:17" x14ac:dyDescent="0.25">
      <c r="L483" s="1"/>
      <c r="M483" s="1"/>
      <c r="N483" s="1"/>
      <c r="O483" s="1"/>
      <c r="P483" s="1"/>
      <c r="Q483" s="1"/>
    </row>
    <row r="484" spans="12:17" x14ac:dyDescent="0.25">
      <c r="L484" s="1"/>
      <c r="M484" s="1"/>
      <c r="N484" s="1"/>
      <c r="O484" s="1"/>
      <c r="P484" s="1"/>
      <c r="Q484" s="1"/>
    </row>
    <row r="485" spans="12:17" x14ac:dyDescent="0.25">
      <c r="L485" s="1"/>
      <c r="M485" s="1"/>
      <c r="N485" s="1"/>
      <c r="O485" s="1"/>
      <c r="P485" s="1"/>
      <c r="Q485" s="1"/>
    </row>
    <row r="486" spans="12:17" x14ac:dyDescent="0.25">
      <c r="L486" s="1"/>
      <c r="M486" s="1"/>
      <c r="N486" s="1"/>
      <c r="O486" s="1"/>
      <c r="P486" s="1"/>
      <c r="Q486" s="1"/>
    </row>
    <row r="487" spans="12:17" x14ac:dyDescent="0.25">
      <c r="L487" s="1"/>
      <c r="M487" s="1"/>
      <c r="N487" s="1"/>
      <c r="O487" s="1"/>
      <c r="P487" s="1"/>
      <c r="Q487" s="1"/>
    </row>
    <row r="488" spans="12:17" x14ac:dyDescent="0.25">
      <c r="L488" s="1"/>
      <c r="M488" s="1"/>
      <c r="N488" s="1"/>
      <c r="O488" s="1"/>
      <c r="P488" s="1"/>
      <c r="Q488" s="1"/>
    </row>
    <row r="489" spans="12:17" x14ac:dyDescent="0.25">
      <c r="L489" s="1"/>
      <c r="M489" s="1"/>
      <c r="N489" s="1"/>
      <c r="O489" s="1"/>
      <c r="P489" s="1"/>
      <c r="Q489" s="1"/>
    </row>
    <row r="490" spans="12:17" x14ac:dyDescent="0.25">
      <c r="L490" s="1"/>
      <c r="M490" s="1"/>
      <c r="N490" s="1"/>
      <c r="O490" s="1"/>
      <c r="P490" s="1"/>
      <c r="Q490" s="1"/>
    </row>
    <row r="491" spans="12:17" x14ac:dyDescent="0.25">
      <c r="L491" s="1"/>
      <c r="M491" s="1"/>
      <c r="N491" s="1"/>
      <c r="O491" s="1"/>
      <c r="P491" s="1"/>
      <c r="Q491" s="1"/>
    </row>
    <row r="492" spans="12:17" x14ac:dyDescent="0.25">
      <c r="L492" s="1"/>
      <c r="M492" s="1"/>
      <c r="N492" s="1"/>
      <c r="O492" s="1"/>
      <c r="P492" s="1"/>
      <c r="Q492" s="1"/>
    </row>
    <row r="493" spans="12:17" x14ac:dyDescent="0.25">
      <c r="L493" s="1"/>
      <c r="M493" s="1"/>
      <c r="N493" s="1"/>
      <c r="O493" s="1"/>
      <c r="P493" s="1"/>
      <c r="Q493" s="1"/>
    </row>
    <row r="494" spans="12:17" x14ac:dyDescent="0.25">
      <c r="L494" s="1"/>
      <c r="M494" s="1"/>
      <c r="N494" s="1"/>
      <c r="O494" s="1"/>
      <c r="P494" s="1"/>
      <c r="Q494" s="1"/>
    </row>
    <row r="495" spans="12:17" x14ac:dyDescent="0.25">
      <c r="L495" s="1"/>
      <c r="M495" s="1"/>
      <c r="N495" s="1"/>
      <c r="O495" s="1"/>
      <c r="P495" s="1"/>
      <c r="Q495" s="1"/>
    </row>
    <row r="496" spans="12:17" x14ac:dyDescent="0.25">
      <c r="L496" s="1"/>
      <c r="M496" s="1"/>
      <c r="N496" s="1"/>
      <c r="O496" s="1"/>
      <c r="P496" s="1"/>
      <c r="Q496" s="1"/>
    </row>
    <row r="497" spans="12:17" x14ac:dyDescent="0.25">
      <c r="L497" s="1"/>
      <c r="M497" s="1"/>
      <c r="N497" s="1"/>
      <c r="O497" s="1"/>
      <c r="P497" s="1"/>
      <c r="Q497" s="1"/>
    </row>
    <row r="498" spans="12:17" x14ac:dyDescent="0.25">
      <c r="L498" s="1"/>
      <c r="M498" s="1"/>
      <c r="N498" s="1"/>
      <c r="O498" s="1"/>
      <c r="P498" s="1"/>
      <c r="Q498" s="1"/>
    </row>
    <row r="499" spans="12:17" x14ac:dyDescent="0.25">
      <c r="L499" s="1"/>
      <c r="M499" s="1"/>
      <c r="N499" s="1"/>
      <c r="O499" s="1"/>
      <c r="P499" s="1"/>
      <c r="Q499" s="1"/>
    </row>
    <row r="500" spans="12:17" x14ac:dyDescent="0.25">
      <c r="L500" s="1"/>
      <c r="M500" s="1"/>
      <c r="N500" s="1"/>
      <c r="O500" s="1"/>
      <c r="P500" s="1"/>
      <c r="Q500" s="1"/>
    </row>
    <row r="501" spans="12:17" x14ac:dyDescent="0.25">
      <c r="L501" s="1"/>
      <c r="M501" s="1"/>
      <c r="N501" s="1"/>
      <c r="O501" s="1"/>
      <c r="P501" s="1"/>
      <c r="Q501" s="1"/>
    </row>
    <row r="502" spans="12:17" x14ac:dyDescent="0.25">
      <c r="L502" s="1"/>
      <c r="M502" s="1"/>
      <c r="N502" s="1"/>
      <c r="O502" s="1"/>
      <c r="P502" s="1"/>
      <c r="Q502" s="1"/>
    </row>
    <row r="503" spans="12:17" x14ac:dyDescent="0.25">
      <c r="L503" s="1"/>
      <c r="M503" s="1"/>
      <c r="N503" s="1"/>
      <c r="O503" s="1"/>
      <c r="P503" s="1"/>
      <c r="Q503" s="1"/>
    </row>
    <row r="504" spans="12:17" x14ac:dyDescent="0.25">
      <c r="L504" s="1"/>
      <c r="M504" s="1"/>
      <c r="N504" s="1"/>
      <c r="O504" s="1"/>
      <c r="P504" s="1"/>
      <c r="Q504" s="1"/>
    </row>
    <row r="505" spans="12:17" x14ac:dyDescent="0.25">
      <c r="L505" s="1"/>
      <c r="M505" s="1"/>
      <c r="N505" s="1"/>
      <c r="O505" s="1"/>
      <c r="P505" s="1"/>
      <c r="Q505" s="1"/>
    </row>
    <row r="506" spans="12:17" x14ac:dyDescent="0.25">
      <c r="L506" s="1"/>
      <c r="M506" s="1"/>
      <c r="N506" s="1"/>
      <c r="O506" s="1"/>
      <c r="P506" s="1"/>
      <c r="Q506" s="1"/>
    </row>
    <row r="507" spans="12:17" x14ac:dyDescent="0.25">
      <c r="L507" s="1"/>
      <c r="M507" s="1"/>
      <c r="N507" s="1"/>
      <c r="O507" s="1"/>
      <c r="P507" s="1"/>
      <c r="Q507" s="1"/>
    </row>
    <row r="508" spans="12:17" x14ac:dyDescent="0.25">
      <c r="L508" s="1"/>
      <c r="M508" s="1"/>
      <c r="N508" s="1"/>
      <c r="O508" s="1"/>
      <c r="P508" s="1"/>
      <c r="Q508" s="1"/>
    </row>
    <row r="509" spans="12:17" x14ac:dyDescent="0.25">
      <c r="L509" s="1"/>
      <c r="M509" s="1"/>
      <c r="N509" s="1"/>
      <c r="O509" s="1"/>
      <c r="P509" s="1"/>
      <c r="Q509" s="1"/>
    </row>
    <row r="510" spans="12:17" x14ac:dyDescent="0.25">
      <c r="L510" s="1"/>
      <c r="M510" s="1"/>
      <c r="N510" s="1"/>
      <c r="O510" s="1"/>
      <c r="P510" s="1"/>
      <c r="Q510" s="1"/>
    </row>
    <row r="511" spans="12:17" x14ac:dyDescent="0.25">
      <c r="L511" s="1"/>
      <c r="M511" s="1"/>
      <c r="N511" s="1"/>
      <c r="O511" s="1"/>
      <c r="P511" s="1"/>
      <c r="Q511" s="1"/>
    </row>
    <row r="512" spans="12:17" x14ac:dyDescent="0.25">
      <c r="L512" s="1"/>
      <c r="M512" s="1"/>
      <c r="N512" s="1"/>
      <c r="O512" s="1"/>
      <c r="P512" s="1"/>
      <c r="Q512" s="1"/>
    </row>
    <row r="513" spans="12:17" x14ac:dyDescent="0.25">
      <c r="L513" s="1"/>
      <c r="M513" s="1"/>
      <c r="N513" s="1"/>
      <c r="O513" s="1"/>
      <c r="P513" s="1"/>
      <c r="Q513" s="1"/>
    </row>
    <row r="514" spans="12:17" x14ac:dyDescent="0.25">
      <c r="L514" s="1"/>
      <c r="M514" s="1"/>
      <c r="N514" s="1"/>
      <c r="O514" s="1"/>
      <c r="P514" s="1"/>
      <c r="Q514" s="1"/>
    </row>
    <row r="515" spans="12:17" x14ac:dyDescent="0.25">
      <c r="L515" s="1"/>
      <c r="M515" s="1"/>
      <c r="N515" s="1"/>
      <c r="O515" s="1"/>
      <c r="P515" s="1"/>
      <c r="Q515" s="1"/>
    </row>
    <row r="516" spans="12:17" x14ac:dyDescent="0.25">
      <c r="L516" s="1"/>
      <c r="M516" s="1"/>
      <c r="N516" s="1"/>
      <c r="O516" s="1"/>
      <c r="P516" s="1"/>
      <c r="Q516" s="1"/>
    </row>
    <row r="517" spans="12:17" x14ac:dyDescent="0.25">
      <c r="L517" s="1"/>
      <c r="M517" s="1"/>
      <c r="N517" s="1"/>
      <c r="O517" s="1"/>
      <c r="P517" s="1"/>
      <c r="Q517" s="1"/>
    </row>
    <row r="518" spans="12:17" x14ac:dyDescent="0.25">
      <c r="L518" s="1"/>
      <c r="M518" s="1"/>
      <c r="N518" s="1"/>
      <c r="O518" s="1"/>
      <c r="P518" s="1"/>
      <c r="Q518" s="1"/>
    </row>
    <row r="519" spans="12:17" x14ac:dyDescent="0.25">
      <c r="L519" s="1"/>
      <c r="M519" s="1"/>
      <c r="N519" s="1"/>
      <c r="O519" s="1"/>
      <c r="P519" s="1"/>
      <c r="Q519" s="1"/>
    </row>
    <row r="520" spans="12:17" x14ac:dyDescent="0.25">
      <c r="L520" s="1"/>
      <c r="M520" s="1"/>
      <c r="N520" s="1"/>
      <c r="O520" s="1"/>
      <c r="P520" s="1"/>
      <c r="Q520" s="1"/>
    </row>
    <row r="521" spans="12:17" x14ac:dyDescent="0.25">
      <c r="L521" s="1"/>
      <c r="M521" s="1"/>
      <c r="N521" s="1"/>
      <c r="O521" s="1"/>
      <c r="P521" s="1"/>
      <c r="Q521" s="1"/>
    </row>
    <row r="522" spans="12:17" x14ac:dyDescent="0.25">
      <c r="L522" s="1"/>
      <c r="M522" s="1"/>
      <c r="N522" s="1"/>
      <c r="O522" s="1"/>
      <c r="P522" s="1"/>
      <c r="Q522" s="1"/>
    </row>
    <row r="523" spans="12:17" x14ac:dyDescent="0.25">
      <c r="L523" s="1"/>
      <c r="M523" s="1"/>
      <c r="N523" s="1"/>
      <c r="O523" s="1"/>
      <c r="P523" s="1"/>
      <c r="Q523" s="1"/>
    </row>
    <row r="524" spans="12:17" x14ac:dyDescent="0.25">
      <c r="L524" s="1"/>
      <c r="M524" s="1"/>
      <c r="N524" s="1"/>
      <c r="O524" s="1"/>
      <c r="P524" s="1"/>
      <c r="Q524" s="1"/>
    </row>
    <row r="525" spans="12:17" x14ac:dyDescent="0.25">
      <c r="L525" s="1"/>
      <c r="M525" s="1"/>
      <c r="N525" s="1"/>
      <c r="O525" s="1"/>
      <c r="P525" s="1"/>
      <c r="Q525" s="1"/>
    </row>
    <row r="526" spans="12:17" x14ac:dyDescent="0.25">
      <c r="L526" s="1"/>
      <c r="M526" s="1"/>
      <c r="N526" s="1"/>
      <c r="O526" s="1"/>
      <c r="P526" s="1"/>
      <c r="Q526" s="1"/>
    </row>
    <row r="527" spans="12:17" x14ac:dyDescent="0.25">
      <c r="L527" s="1"/>
      <c r="M527" s="1"/>
      <c r="N527" s="1"/>
      <c r="O527" s="1"/>
      <c r="P527" s="1"/>
      <c r="Q527" s="1"/>
    </row>
    <row r="528" spans="12:17" x14ac:dyDescent="0.25">
      <c r="L528" s="1"/>
      <c r="M528" s="1"/>
      <c r="N528" s="1"/>
      <c r="O528" s="1"/>
      <c r="P528" s="1"/>
      <c r="Q528" s="1"/>
    </row>
    <row r="529" spans="12:17" x14ac:dyDescent="0.25">
      <c r="L529" s="1"/>
      <c r="M529" s="1"/>
      <c r="N529" s="1"/>
      <c r="O529" s="1"/>
      <c r="P529" s="1"/>
      <c r="Q529" s="1"/>
    </row>
    <row r="530" spans="12:17" x14ac:dyDescent="0.25">
      <c r="L530" s="1"/>
      <c r="M530" s="1"/>
      <c r="N530" s="1"/>
      <c r="O530" s="1"/>
      <c r="P530" s="1"/>
      <c r="Q530" s="1"/>
    </row>
    <row r="531" spans="12:17" x14ac:dyDescent="0.25">
      <c r="L531" s="1"/>
      <c r="M531" s="1"/>
      <c r="N531" s="1"/>
      <c r="O531" s="1"/>
      <c r="P531" s="1"/>
      <c r="Q531" s="1"/>
    </row>
    <row r="532" spans="12:17" x14ac:dyDescent="0.25">
      <c r="L532" s="1"/>
      <c r="M532" s="1"/>
      <c r="N532" s="1"/>
      <c r="O532" s="1"/>
      <c r="P532" s="1"/>
      <c r="Q532" s="1"/>
    </row>
    <row r="533" spans="12:17" x14ac:dyDescent="0.25">
      <c r="L533" s="1"/>
      <c r="M533" s="1"/>
      <c r="N533" s="1"/>
      <c r="O533" s="1"/>
      <c r="P533" s="1"/>
      <c r="Q533" s="1"/>
    </row>
    <row r="534" spans="12:17" x14ac:dyDescent="0.25">
      <c r="L534" s="1"/>
      <c r="M534" s="1"/>
      <c r="N534" s="1"/>
      <c r="O534" s="1"/>
      <c r="P534" s="1"/>
      <c r="Q534" s="1"/>
    </row>
    <row r="535" spans="12:17" x14ac:dyDescent="0.25">
      <c r="L535" s="1"/>
      <c r="M535" s="1"/>
      <c r="N535" s="1"/>
      <c r="O535" s="1"/>
      <c r="P535" s="1"/>
      <c r="Q535" s="1"/>
    </row>
    <row r="536" spans="12:17" x14ac:dyDescent="0.25">
      <c r="L536" s="1"/>
      <c r="M536" s="1"/>
      <c r="N536" s="1"/>
      <c r="O536" s="1"/>
      <c r="P536" s="1"/>
      <c r="Q536" s="1"/>
    </row>
    <row r="537" spans="12:17" x14ac:dyDescent="0.25">
      <c r="L537" s="1"/>
      <c r="M537" s="1"/>
      <c r="N537" s="1"/>
      <c r="O537" s="1"/>
      <c r="P537" s="1"/>
      <c r="Q537" s="1"/>
    </row>
    <row r="538" spans="12:17" x14ac:dyDescent="0.25">
      <c r="L538" s="1"/>
      <c r="M538" s="1"/>
      <c r="N538" s="1"/>
      <c r="O538" s="1"/>
      <c r="P538" s="1"/>
      <c r="Q538" s="1"/>
    </row>
    <row r="539" spans="12:17" x14ac:dyDescent="0.25">
      <c r="L539" s="1"/>
      <c r="M539" s="1"/>
      <c r="N539" s="1"/>
      <c r="O539" s="1"/>
      <c r="P539" s="1"/>
      <c r="Q539" s="1"/>
    </row>
    <row r="540" spans="12:17" x14ac:dyDescent="0.25">
      <c r="L540" s="1"/>
      <c r="M540" s="1"/>
      <c r="N540" s="1"/>
      <c r="O540" s="1"/>
      <c r="P540" s="1"/>
      <c r="Q540" s="1"/>
    </row>
    <row r="541" spans="12:17" x14ac:dyDescent="0.25">
      <c r="L541" s="1"/>
      <c r="M541" s="1"/>
      <c r="N541" s="1"/>
      <c r="O541" s="1"/>
      <c r="P541" s="1"/>
      <c r="Q541" s="1"/>
    </row>
    <row r="542" spans="12:17" x14ac:dyDescent="0.25">
      <c r="L542" s="1"/>
      <c r="M542" s="1"/>
      <c r="N542" s="1"/>
      <c r="O542" s="1"/>
      <c r="P542" s="1"/>
      <c r="Q542" s="1"/>
    </row>
    <row r="543" spans="12:17" x14ac:dyDescent="0.25">
      <c r="L543" s="1"/>
      <c r="M543" s="1"/>
      <c r="N543" s="1"/>
      <c r="O543" s="1"/>
      <c r="P543" s="1"/>
      <c r="Q543" s="1"/>
    </row>
    <row r="544" spans="12:17" x14ac:dyDescent="0.25">
      <c r="L544" s="1"/>
      <c r="M544" s="1"/>
      <c r="N544" s="1"/>
      <c r="O544" s="1"/>
      <c r="P544" s="1"/>
      <c r="Q544" s="1"/>
    </row>
    <row r="545" spans="12:17" x14ac:dyDescent="0.25">
      <c r="L545" s="1"/>
      <c r="M545" s="1"/>
      <c r="N545" s="1"/>
      <c r="O545" s="1"/>
      <c r="P545" s="1"/>
      <c r="Q545" s="1"/>
    </row>
    <row r="546" spans="12:17" x14ac:dyDescent="0.25">
      <c r="L546" s="1"/>
      <c r="M546" s="1"/>
      <c r="N546" s="1"/>
      <c r="O546" s="1"/>
      <c r="P546" s="1"/>
      <c r="Q546" s="1"/>
    </row>
    <row r="547" spans="12:17" x14ac:dyDescent="0.25">
      <c r="L547" s="1"/>
      <c r="M547" s="1"/>
      <c r="N547" s="1"/>
      <c r="O547" s="1"/>
      <c r="P547" s="1"/>
      <c r="Q547" s="1"/>
    </row>
    <row r="548" spans="12:17" x14ac:dyDescent="0.25">
      <c r="L548" s="1"/>
      <c r="M548" s="1"/>
      <c r="N548" s="1"/>
      <c r="O548" s="1"/>
      <c r="P548" s="1"/>
      <c r="Q548" s="1"/>
    </row>
    <row r="549" spans="12:17" x14ac:dyDescent="0.25">
      <c r="L549" s="1"/>
      <c r="M549" s="1"/>
      <c r="N549" s="1"/>
      <c r="O549" s="1"/>
      <c r="P549" s="1"/>
      <c r="Q549" s="1"/>
    </row>
    <row r="550" spans="12:17" x14ac:dyDescent="0.25">
      <c r="L550" s="1"/>
      <c r="M550" s="1"/>
      <c r="N550" s="1"/>
      <c r="O550" s="1"/>
      <c r="P550" s="1"/>
      <c r="Q550" s="1"/>
    </row>
    <row r="551" spans="12:17" x14ac:dyDescent="0.25">
      <c r="L551" s="1"/>
      <c r="M551" s="1"/>
      <c r="N551" s="1"/>
      <c r="O551" s="1"/>
      <c r="P551" s="1"/>
      <c r="Q551" s="1"/>
    </row>
    <row r="552" spans="12:17" x14ac:dyDescent="0.25">
      <c r="L552" s="1"/>
      <c r="M552" s="1"/>
      <c r="N552" s="1"/>
      <c r="O552" s="1"/>
      <c r="P552" s="1"/>
      <c r="Q552" s="1"/>
    </row>
    <row r="553" spans="12:17" x14ac:dyDescent="0.25">
      <c r="L553" s="1"/>
      <c r="M553" s="1"/>
      <c r="N553" s="1"/>
      <c r="O553" s="1"/>
      <c r="P553" s="1"/>
      <c r="Q553" s="1"/>
    </row>
    <row r="554" spans="12:17" x14ac:dyDescent="0.25">
      <c r="L554" s="1"/>
      <c r="M554" s="1"/>
      <c r="N554" s="1"/>
      <c r="O554" s="1"/>
      <c r="P554" s="1"/>
      <c r="Q554" s="1"/>
    </row>
    <row r="555" spans="12:17" x14ac:dyDescent="0.25">
      <c r="L555" s="1"/>
      <c r="M555" s="1"/>
      <c r="N555" s="1"/>
      <c r="O555" s="1"/>
      <c r="P555" s="1"/>
      <c r="Q555" s="1"/>
    </row>
    <row r="556" spans="12:17" x14ac:dyDescent="0.25">
      <c r="L556" s="1"/>
      <c r="M556" s="1"/>
      <c r="N556" s="1"/>
      <c r="O556" s="1"/>
      <c r="P556" s="1"/>
      <c r="Q556" s="1"/>
    </row>
    <row r="557" spans="12:17" x14ac:dyDescent="0.25">
      <c r="L557" s="1"/>
      <c r="M557" s="1"/>
      <c r="N557" s="1"/>
      <c r="O557" s="1"/>
      <c r="P557" s="1"/>
      <c r="Q557" s="1"/>
    </row>
    <row r="558" spans="12:17" x14ac:dyDescent="0.25">
      <c r="L558" s="1"/>
      <c r="M558" s="1"/>
      <c r="N558" s="1"/>
      <c r="O558" s="1"/>
      <c r="P558" s="1"/>
      <c r="Q558" s="1"/>
    </row>
    <row r="559" spans="12:17" x14ac:dyDescent="0.25">
      <c r="L559" s="1"/>
      <c r="M559" s="1"/>
      <c r="N559" s="1"/>
      <c r="O559" s="1"/>
      <c r="P559" s="1"/>
      <c r="Q559" s="1"/>
    </row>
    <row r="560" spans="12:17" x14ac:dyDescent="0.25">
      <c r="L560" s="1"/>
      <c r="M560" s="1"/>
      <c r="N560" s="1"/>
      <c r="O560" s="1"/>
      <c r="P560" s="1"/>
      <c r="Q560" s="1"/>
    </row>
    <row r="561" spans="12:17" x14ac:dyDescent="0.25">
      <c r="L561" s="1"/>
      <c r="M561" s="1"/>
      <c r="N561" s="1"/>
      <c r="O561" s="1"/>
      <c r="P561" s="1"/>
      <c r="Q561" s="1"/>
    </row>
    <row r="562" spans="12:17" x14ac:dyDescent="0.25">
      <c r="L562" s="1"/>
      <c r="M562" s="1"/>
      <c r="N562" s="1"/>
      <c r="O562" s="1"/>
      <c r="P562" s="1"/>
      <c r="Q562" s="1"/>
    </row>
    <row r="563" spans="12:17" x14ac:dyDescent="0.25">
      <c r="L563" s="1"/>
      <c r="M563" s="1"/>
      <c r="N563" s="1"/>
      <c r="O563" s="1"/>
      <c r="P563" s="1"/>
      <c r="Q563" s="1"/>
    </row>
    <row r="564" spans="12:17" x14ac:dyDescent="0.25">
      <c r="L564" s="1"/>
      <c r="M564" s="1"/>
      <c r="N564" s="1"/>
      <c r="O564" s="1"/>
      <c r="P564" s="1"/>
      <c r="Q564" s="1"/>
    </row>
    <row r="565" spans="12:17" x14ac:dyDescent="0.25">
      <c r="L565" s="1"/>
      <c r="M565" s="1"/>
      <c r="N565" s="1"/>
      <c r="O565" s="1"/>
      <c r="P565" s="1"/>
      <c r="Q565" s="1"/>
    </row>
    <row r="566" spans="12:17" x14ac:dyDescent="0.25">
      <c r="L566" s="1"/>
      <c r="M566" s="1"/>
      <c r="N566" s="1"/>
      <c r="O566" s="1"/>
      <c r="P566" s="1"/>
      <c r="Q566" s="1"/>
    </row>
    <row r="567" spans="12:17" x14ac:dyDescent="0.25">
      <c r="L567" s="1"/>
      <c r="M567" s="1"/>
      <c r="N567" s="1"/>
      <c r="O567" s="1"/>
      <c r="P567" s="1"/>
      <c r="Q567" s="1"/>
    </row>
    <row r="568" spans="12:17" x14ac:dyDescent="0.25">
      <c r="L568" s="1"/>
      <c r="M568" s="1"/>
      <c r="N568" s="1"/>
      <c r="O568" s="1"/>
      <c r="P568" s="1"/>
      <c r="Q568" s="1"/>
    </row>
    <row r="569" spans="12:17" x14ac:dyDescent="0.25">
      <c r="L569" s="1"/>
      <c r="M569" s="1"/>
      <c r="N569" s="1"/>
      <c r="O569" s="1"/>
      <c r="P569" s="1"/>
      <c r="Q569" s="1"/>
    </row>
    <row r="570" spans="12:17" x14ac:dyDescent="0.25">
      <c r="L570" s="1"/>
      <c r="M570" s="1"/>
      <c r="N570" s="1"/>
      <c r="O570" s="1"/>
      <c r="P570" s="1"/>
      <c r="Q570" s="1"/>
    </row>
    <row r="571" spans="12:17" x14ac:dyDescent="0.25">
      <c r="L571" s="1"/>
      <c r="M571" s="1"/>
      <c r="N571" s="1"/>
      <c r="O571" s="1"/>
      <c r="P571" s="1"/>
      <c r="Q571" s="1"/>
    </row>
    <row r="572" spans="12:17" x14ac:dyDescent="0.25">
      <c r="L572" s="1"/>
      <c r="M572" s="1"/>
      <c r="N572" s="1"/>
      <c r="O572" s="1"/>
      <c r="P572" s="1"/>
      <c r="Q572" s="1"/>
    </row>
    <row r="573" spans="12:17" x14ac:dyDescent="0.25">
      <c r="L573" s="1"/>
      <c r="M573" s="1"/>
      <c r="N573" s="1"/>
      <c r="O573" s="1"/>
      <c r="P573" s="1"/>
      <c r="Q573" s="1"/>
    </row>
    <row r="574" spans="12:17" x14ac:dyDescent="0.25">
      <c r="L574" s="1"/>
      <c r="M574" s="1"/>
      <c r="N574" s="1"/>
      <c r="O574" s="1"/>
      <c r="P574" s="1"/>
      <c r="Q574" s="1"/>
    </row>
    <row r="575" spans="12:17" x14ac:dyDescent="0.25">
      <c r="L575" s="1"/>
      <c r="M575" s="1"/>
      <c r="N575" s="1"/>
      <c r="O575" s="1"/>
      <c r="P575" s="1"/>
      <c r="Q575" s="1"/>
    </row>
    <row r="576" spans="12:17" x14ac:dyDescent="0.25">
      <c r="L576" s="1"/>
      <c r="M576" s="1"/>
      <c r="N576" s="1"/>
      <c r="O576" s="1"/>
      <c r="P576" s="1"/>
      <c r="Q576" s="1"/>
    </row>
    <row r="577" spans="12:17" x14ac:dyDescent="0.25">
      <c r="L577" s="1"/>
      <c r="M577" s="1"/>
      <c r="N577" s="1"/>
      <c r="O577" s="1"/>
      <c r="P577" s="1"/>
      <c r="Q577" s="1"/>
    </row>
    <row r="578" spans="12:17" x14ac:dyDescent="0.25">
      <c r="L578" s="1"/>
      <c r="M578" s="1"/>
      <c r="N578" s="1"/>
      <c r="O578" s="1"/>
      <c r="P578" s="1"/>
      <c r="Q578" s="1"/>
    </row>
    <row r="579" spans="12:17" x14ac:dyDescent="0.25">
      <c r="L579" s="1"/>
      <c r="M579" s="1"/>
      <c r="N579" s="1"/>
      <c r="O579" s="1"/>
      <c r="P579" s="1"/>
      <c r="Q579" s="1"/>
    </row>
    <row r="580" spans="12:17" x14ac:dyDescent="0.25">
      <c r="L580" s="1"/>
      <c r="M580" s="1"/>
      <c r="N580" s="1"/>
      <c r="O580" s="1"/>
      <c r="P580" s="1"/>
      <c r="Q580" s="1"/>
    </row>
    <row r="581" spans="12:17" x14ac:dyDescent="0.25">
      <c r="L581" s="1"/>
      <c r="M581" s="1"/>
      <c r="N581" s="1"/>
      <c r="O581" s="1"/>
      <c r="P581" s="1"/>
      <c r="Q581" s="1"/>
    </row>
    <row r="582" spans="12:17" x14ac:dyDescent="0.25">
      <c r="L582" s="1"/>
      <c r="M582" s="1"/>
      <c r="N582" s="1"/>
      <c r="O582" s="1"/>
      <c r="P582" s="1"/>
      <c r="Q582" s="1"/>
    </row>
    <row r="583" spans="12:17" x14ac:dyDescent="0.25">
      <c r="L583" s="1"/>
      <c r="M583" s="1"/>
      <c r="N583" s="1"/>
      <c r="O583" s="1"/>
      <c r="P583" s="1"/>
      <c r="Q583" s="1"/>
    </row>
    <row r="584" spans="12:17" x14ac:dyDescent="0.25">
      <c r="L584" s="1"/>
      <c r="M584" s="1"/>
      <c r="N584" s="1"/>
      <c r="O584" s="1"/>
      <c r="P584" s="1"/>
      <c r="Q584" s="1"/>
    </row>
    <row r="585" spans="12:17" x14ac:dyDescent="0.25">
      <c r="L585" s="1"/>
      <c r="M585" s="1"/>
      <c r="N585" s="1"/>
      <c r="O585" s="1"/>
      <c r="P585" s="1"/>
      <c r="Q585" s="1"/>
    </row>
    <row r="586" spans="12:17" x14ac:dyDescent="0.25">
      <c r="L586" s="1"/>
      <c r="M586" s="1"/>
      <c r="N586" s="1"/>
      <c r="O586" s="1"/>
      <c r="P586" s="1"/>
      <c r="Q586" s="1"/>
    </row>
    <row r="587" spans="12:17" x14ac:dyDescent="0.25">
      <c r="L587" s="1"/>
      <c r="M587" s="1"/>
      <c r="N587" s="1"/>
      <c r="O587" s="1"/>
      <c r="P587" s="1"/>
      <c r="Q587" s="1"/>
    </row>
    <row r="588" spans="12:17" x14ac:dyDescent="0.25">
      <c r="L588" s="1"/>
      <c r="M588" s="1"/>
      <c r="N588" s="1"/>
      <c r="O588" s="1"/>
      <c r="P588" s="1"/>
      <c r="Q588" s="1"/>
    </row>
    <row r="589" spans="12:17" x14ac:dyDescent="0.25">
      <c r="L589" s="1"/>
      <c r="M589" s="1"/>
      <c r="N589" s="1"/>
      <c r="O589" s="1"/>
      <c r="P589" s="1"/>
      <c r="Q589" s="1"/>
    </row>
    <row r="590" spans="12:17" x14ac:dyDescent="0.25">
      <c r="L590" s="1"/>
      <c r="M590" s="1"/>
      <c r="N590" s="1"/>
      <c r="O590" s="1"/>
      <c r="P590" s="1"/>
      <c r="Q590" s="1"/>
    </row>
    <row r="591" spans="12:17" x14ac:dyDescent="0.25">
      <c r="L591" s="1"/>
      <c r="M591" s="1"/>
      <c r="N591" s="1"/>
      <c r="O591" s="1"/>
      <c r="P591" s="1"/>
      <c r="Q591" s="1"/>
    </row>
    <row r="592" spans="12:17" x14ac:dyDescent="0.25">
      <c r="L592" s="1"/>
      <c r="M592" s="1"/>
      <c r="N592" s="1"/>
      <c r="O592" s="1"/>
      <c r="P592" s="1"/>
      <c r="Q592" s="1"/>
    </row>
    <row r="593" spans="12:17" x14ac:dyDescent="0.25">
      <c r="L593" s="1"/>
      <c r="M593" s="1"/>
      <c r="N593" s="1"/>
      <c r="O593" s="1"/>
      <c r="P593" s="1"/>
      <c r="Q593" s="1"/>
    </row>
    <row r="594" spans="12:17" x14ac:dyDescent="0.25">
      <c r="L594" s="1"/>
      <c r="M594" s="1"/>
      <c r="N594" s="1"/>
      <c r="O594" s="1"/>
      <c r="P594" s="1"/>
      <c r="Q594" s="1"/>
    </row>
    <row r="595" spans="12:17" x14ac:dyDescent="0.25">
      <c r="L595" s="1"/>
      <c r="M595" s="1"/>
      <c r="N595" s="1"/>
      <c r="O595" s="1"/>
      <c r="P595" s="1"/>
      <c r="Q595" s="1"/>
    </row>
    <row r="596" spans="12:17" x14ac:dyDescent="0.25">
      <c r="L596" s="1"/>
      <c r="M596" s="1"/>
      <c r="N596" s="1"/>
      <c r="O596" s="1"/>
      <c r="P596" s="1"/>
      <c r="Q596" s="1"/>
    </row>
    <row r="597" spans="12:17" x14ac:dyDescent="0.25">
      <c r="L597" s="1"/>
      <c r="M597" s="1"/>
      <c r="N597" s="1"/>
      <c r="O597" s="1"/>
      <c r="P597" s="1"/>
      <c r="Q597" s="1"/>
    </row>
    <row r="598" spans="12:17" x14ac:dyDescent="0.25">
      <c r="L598" s="1"/>
      <c r="M598" s="1"/>
      <c r="N598" s="1"/>
      <c r="O598" s="1"/>
      <c r="P598" s="1"/>
      <c r="Q598" s="1"/>
    </row>
    <row r="599" spans="12:17" x14ac:dyDescent="0.25">
      <c r="L599" s="1"/>
      <c r="M599" s="1"/>
      <c r="N599" s="1"/>
      <c r="O599" s="1"/>
      <c r="P599" s="1"/>
      <c r="Q599" s="1"/>
    </row>
    <row r="600" spans="12:17" x14ac:dyDescent="0.25">
      <c r="L600" s="1"/>
      <c r="M600" s="1"/>
      <c r="N600" s="1"/>
      <c r="O600" s="1"/>
      <c r="P600" s="1"/>
      <c r="Q600" s="1"/>
    </row>
    <row r="601" spans="12:17" x14ac:dyDescent="0.25">
      <c r="L601" s="1"/>
      <c r="M601" s="1"/>
      <c r="N601" s="1"/>
      <c r="O601" s="1"/>
      <c r="P601" s="1"/>
      <c r="Q601" s="1"/>
    </row>
    <row r="602" spans="12:17" x14ac:dyDescent="0.25">
      <c r="L602" s="1"/>
      <c r="M602" s="1"/>
      <c r="N602" s="1"/>
      <c r="O602" s="1"/>
      <c r="P602" s="1"/>
      <c r="Q602" s="1"/>
    </row>
    <row r="603" spans="12:17" x14ac:dyDescent="0.25">
      <c r="L603" s="1"/>
      <c r="M603" s="1"/>
      <c r="N603" s="1"/>
      <c r="O603" s="1"/>
      <c r="P603" s="1"/>
      <c r="Q603" s="1"/>
    </row>
    <row r="604" spans="12:17" x14ac:dyDescent="0.25">
      <c r="L604" s="1"/>
      <c r="M604" s="1"/>
      <c r="N604" s="1"/>
      <c r="O604" s="1"/>
      <c r="P604" s="1"/>
      <c r="Q604" s="1"/>
    </row>
    <row r="605" spans="12:17" x14ac:dyDescent="0.25">
      <c r="L605" s="1"/>
      <c r="M605" s="1"/>
      <c r="N605" s="1"/>
      <c r="O605" s="1"/>
      <c r="P605" s="1"/>
      <c r="Q605" s="1"/>
    </row>
    <row r="606" spans="12:17" x14ac:dyDescent="0.25">
      <c r="L606" s="1"/>
      <c r="M606" s="1"/>
      <c r="N606" s="1"/>
      <c r="O606" s="1"/>
      <c r="P606" s="1"/>
      <c r="Q606" s="1"/>
    </row>
    <row r="607" spans="12:17" x14ac:dyDescent="0.25">
      <c r="L607" s="1"/>
      <c r="M607" s="1"/>
      <c r="N607" s="1"/>
      <c r="O607" s="1"/>
      <c r="P607" s="1"/>
      <c r="Q607" s="1"/>
    </row>
    <row r="608" spans="12:17" x14ac:dyDescent="0.25">
      <c r="L608" s="1"/>
      <c r="M608" s="1"/>
      <c r="N608" s="1"/>
      <c r="O608" s="1"/>
      <c r="P608" s="1"/>
      <c r="Q608" s="1"/>
    </row>
    <row r="609" spans="12:17" x14ac:dyDescent="0.25">
      <c r="L609" s="1"/>
      <c r="M609" s="1"/>
      <c r="N609" s="1"/>
      <c r="O609" s="1"/>
      <c r="P609" s="1"/>
      <c r="Q609" s="1"/>
    </row>
    <row r="610" spans="12:17" x14ac:dyDescent="0.25">
      <c r="L610" s="1"/>
      <c r="M610" s="1"/>
      <c r="N610" s="1"/>
      <c r="O610" s="1"/>
      <c r="P610" s="1"/>
      <c r="Q610" s="1"/>
    </row>
    <row r="611" spans="12:17" x14ac:dyDescent="0.25">
      <c r="L611" s="1"/>
      <c r="M611" s="1"/>
      <c r="N611" s="1"/>
      <c r="O611" s="1"/>
      <c r="P611" s="1"/>
      <c r="Q611" s="1"/>
    </row>
    <row r="612" spans="12:17" x14ac:dyDescent="0.25">
      <c r="L612" s="1"/>
      <c r="M612" s="1"/>
      <c r="N612" s="1"/>
      <c r="O612" s="1"/>
      <c r="P612" s="1"/>
      <c r="Q612" s="1"/>
    </row>
    <row r="613" spans="12:17" x14ac:dyDescent="0.25">
      <c r="L613" s="1"/>
      <c r="M613" s="1"/>
      <c r="N613" s="1"/>
      <c r="O613" s="1"/>
      <c r="P613" s="1"/>
      <c r="Q613" s="1"/>
    </row>
    <row r="614" spans="12:17" x14ac:dyDescent="0.25">
      <c r="L614" s="1"/>
      <c r="M614" s="1"/>
      <c r="N614" s="1"/>
      <c r="O614" s="1"/>
      <c r="P614" s="1"/>
      <c r="Q614" s="1"/>
    </row>
    <row r="615" spans="12:17" x14ac:dyDescent="0.25">
      <c r="L615" s="1"/>
      <c r="M615" s="1"/>
      <c r="N615" s="1"/>
      <c r="O615" s="1"/>
      <c r="P615" s="1"/>
      <c r="Q615" s="1"/>
    </row>
    <row r="616" spans="12:17" x14ac:dyDescent="0.25">
      <c r="L616" s="1"/>
      <c r="M616" s="1"/>
      <c r="N616" s="1"/>
      <c r="O616" s="1"/>
      <c r="P616" s="1"/>
      <c r="Q616" s="1"/>
    </row>
    <row r="617" spans="12:17" x14ac:dyDescent="0.25">
      <c r="L617" s="1"/>
      <c r="M617" s="1"/>
      <c r="N617" s="1"/>
      <c r="O617" s="1"/>
      <c r="P617" s="1"/>
      <c r="Q617" s="1"/>
    </row>
    <row r="618" spans="12:17" x14ac:dyDescent="0.25">
      <c r="L618" s="1"/>
      <c r="M618" s="1"/>
      <c r="N618" s="1"/>
      <c r="O618" s="1"/>
      <c r="P618" s="1"/>
      <c r="Q618" s="1"/>
    </row>
    <row r="619" spans="12:17" x14ac:dyDescent="0.25">
      <c r="L619" s="1"/>
      <c r="M619" s="1"/>
      <c r="N619" s="1"/>
      <c r="O619" s="1"/>
      <c r="P619" s="1"/>
      <c r="Q619" s="1"/>
    </row>
    <row r="620" spans="12:17" x14ac:dyDescent="0.25">
      <c r="L620" s="1"/>
      <c r="M620" s="1"/>
      <c r="N620" s="1"/>
      <c r="O620" s="1"/>
      <c r="P620" s="1"/>
      <c r="Q620" s="1"/>
    </row>
    <row r="621" spans="12:17" x14ac:dyDescent="0.25">
      <c r="L621" s="1"/>
      <c r="M621" s="1"/>
      <c r="N621" s="1"/>
      <c r="O621" s="1"/>
      <c r="P621" s="1"/>
      <c r="Q621" s="1"/>
    </row>
    <row r="622" spans="12:17" x14ac:dyDescent="0.25">
      <c r="L622" s="1"/>
      <c r="M622" s="1"/>
      <c r="N622" s="1"/>
      <c r="O622" s="1"/>
      <c r="P622" s="1"/>
      <c r="Q622" s="1"/>
    </row>
    <row r="623" spans="12:17" x14ac:dyDescent="0.25">
      <c r="L623" s="1"/>
      <c r="M623" s="1"/>
      <c r="N623" s="1"/>
      <c r="O623" s="1"/>
      <c r="P623" s="1"/>
      <c r="Q623" s="1"/>
    </row>
    <row r="624" spans="12:17" x14ac:dyDescent="0.25">
      <c r="L624" s="1"/>
      <c r="M624" s="1"/>
      <c r="N624" s="1"/>
      <c r="O624" s="1"/>
      <c r="P624" s="1"/>
      <c r="Q624" s="1"/>
    </row>
    <row r="625" spans="12:17" x14ac:dyDescent="0.25">
      <c r="L625" s="1"/>
      <c r="M625" s="1"/>
      <c r="N625" s="1"/>
      <c r="O625" s="1"/>
      <c r="P625" s="1"/>
      <c r="Q625" s="1"/>
    </row>
    <row r="626" spans="12:17" x14ac:dyDescent="0.25">
      <c r="L626" s="1"/>
      <c r="M626" s="1"/>
      <c r="N626" s="1"/>
      <c r="O626" s="1"/>
      <c r="P626" s="1"/>
      <c r="Q626" s="1"/>
    </row>
    <row r="627" spans="12:17" x14ac:dyDescent="0.25">
      <c r="L627" s="1"/>
      <c r="M627" s="1"/>
      <c r="N627" s="1"/>
      <c r="O627" s="1"/>
      <c r="P627" s="1"/>
      <c r="Q627" s="1"/>
    </row>
    <row r="628" spans="12:17" x14ac:dyDescent="0.25">
      <c r="L628" s="1"/>
      <c r="M628" s="1"/>
      <c r="N628" s="1"/>
      <c r="O628" s="1"/>
      <c r="P628" s="1"/>
      <c r="Q628" s="1"/>
    </row>
    <row r="629" spans="12:17" x14ac:dyDescent="0.25">
      <c r="L629" s="1"/>
      <c r="M629" s="1"/>
      <c r="N629" s="1"/>
      <c r="O629" s="1"/>
      <c r="P629" s="1"/>
      <c r="Q629" s="1"/>
    </row>
    <row r="630" spans="12:17" x14ac:dyDescent="0.25">
      <c r="L630" s="1"/>
      <c r="M630" s="1"/>
      <c r="N630" s="1"/>
      <c r="O630" s="1"/>
      <c r="P630" s="1"/>
      <c r="Q630" s="1"/>
    </row>
    <row r="631" spans="12:17" x14ac:dyDescent="0.25">
      <c r="L631" s="1"/>
      <c r="M631" s="1"/>
      <c r="N631" s="1"/>
      <c r="O631" s="1"/>
      <c r="P631" s="1"/>
      <c r="Q631" s="1"/>
    </row>
    <row r="632" spans="12:17" x14ac:dyDescent="0.25">
      <c r="L632" s="1"/>
      <c r="M632" s="1"/>
      <c r="N632" s="1"/>
      <c r="O632" s="1"/>
      <c r="P632" s="1"/>
      <c r="Q632" s="1"/>
    </row>
    <row r="633" spans="12:17" x14ac:dyDescent="0.25">
      <c r="L633" s="1"/>
      <c r="M633" s="1"/>
      <c r="N633" s="1"/>
      <c r="O633" s="1"/>
      <c r="P633" s="1"/>
      <c r="Q633" s="1"/>
    </row>
    <row r="634" spans="12:17" x14ac:dyDescent="0.25">
      <c r="L634" s="1"/>
      <c r="M634" s="1"/>
      <c r="N634" s="1"/>
      <c r="O634" s="1"/>
      <c r="P634" s="1"/>
      <c r="Q634" s="1"/>
    </row>
    <row r="635" spans="12:17" x14ac:dyDescent="0.25">
      <c r="L635" s="1"/>
      <c r="M635" s="1"/>
      <c r="N635" s="1"/>
      <c r="O635" s="1"/>
      <c r="P635" s="1"/>
      <c r="Q635" s="1"/>
    </row>
    <row r="636" spans="12:17" x14ac:dyDescent="0.25">
      <c r="L636" s="1"/>
      <c r="M636" s="1"/>
      <c r="N636" s="1"/>
      <c r="O636" s="1"/>
      <c r="P636" s="1"/>
      <c r="Q636" s="1"/>
    </row>
    <row r="637" spans="12:17" x14ac:dyDescent="0.25">
      <c r="L637" s="1"/>
      <c r="M637" s="1"/>
      <c r="N637" s="1"/>
      <c r="O637" s="1"/>
      <c r="P637" s="1"/>
      <c r="Q637" s="1"/>
    </row>
    <row r="638" spans="12:17" x14ac:dyDescent="0.25">
      <c r="L638" s="1"/>
      <c r="M638" s="1"/>
      <c r="N638" s="1"/>
      <c r="O638" s="1"/>
      <c r="P638" s="1"/>
      <c r="Q638" s="1"/>
    </row>
    <row r="639" spans="12:17" x14ac:dyDescent="0.25">
      <c r="L639" s="1"/>
      <c r="M639" s="1"/>
      <c r="N639" s="1"/>
      <c r="O639" s="1"/>
      <c r="P639" s="1"/>
      <c r="Q639" s="1"/>
    </row>
    <row r="640" spans="12:17" x14ac:dyDescent="0.25">
      <c r="L640" s="1"/>
      <c r="M640" s="1"/>
      <c r="N640" s="1"/>
      <c r="O640" s="1"/>
      <c r="P640" s="1"/>
      <c r="Q640" s="1"/>
    </row>
    <row r="641" spans="12:17" x14ac:dyDescent="0.25">
      <c r="L641" s="1"/>
      <c r="M641" s="1"/>
      <c r="N641" s="1"/>
      <c r="O641" s="1"/>
      <c r="P641" s="1"/>
      <c r="Q641" s="1"/>
    </row>
    <row r="642" spans="12:17" x14ac:dyDescent="0.25">
      <c r="L642" s="1"/>
      <c r="M642" s="1"/>
      <c r="N642" s="1"/>
      <c r="O642" s="1"/>
      <c r="P642" s="1"/>
      <c r="Q642" s="1"/>
    </row>
    <row r="643" spans="12:17" x14ac:dyDescent="0.25">
      <c r="L643" s="1"/>
      <c r="M643" s="1"/>
      <c r="N643" s="1"/>
      <c r="O643" s="1"/>
      <c r="P643" s="1"/>
      <c r="Q643" s="1"/>
    </row>
    <row r="644" spans="12:17" x14ac:dyDescent="0.25">
      <c r="L644" s="1"/>
      <c r="M644" s="1"/>
      <c r="N644" s="1"/>
      <c r="O644" s="1"/>
      <c r="P644" s="1"/>
      <c r="Q644" s="1"/>
    </row>
    <row r="645" spans="12:17" x14ac:dyDescent="0.25">
      <c r="L645" s="1"/>
      <c r="M645" s="1"/>
      <c r="N645" s="1"/>
      <c r="O645" s="1"/>
      <c r="P645" s="1"/>
      <c r="Q645" s="1"/>
    </row>
    <row r="646" spans="12:17" x14ac:dyDescent="0.25">
      <c r="L646" s="1"/>
      <c r="M646" s="1"/>
      <c r="N646" s="1"/>
      <c r="O646" s="1"/>
      <c r="P646" s="1"/>
      <c r="Q646" s="1"/>
    </row>
    <row r="647" spans="12:17" x14ac:dyDescent="0.25">
      <c r="L647" s="1"/>
      <c r="M647" s="1"/>
      <c r="N647" s="1"/>
      <c r="O647" s="1"/>
      <c r="P647" s="1"/>
      <c r="Q647" s="1"/>
    </row>
    <row r="648" spans="12:17" x14ac:dyDescent="0.25">
      <c r="L648" s="1"/>
      <c r="M648" s="1"/>
      <c r="N648" s="1"/>
      <c r="O648" s="1"/>
      <c r="P648" s="1"/>
      <c r="Q648" s="1"/>
    </row>
    <row r="649" spans="12:17" x14ac:dyDescent="0.25">
      <c r="L649" s="1"/>
      <c r="M649" s="1"/>
      <c r="N649" s="1"/>
      <c r="O649" s="1"/>
      <c r="P649" s="1"/>
      <c r="Q649" s="1"/>
    </row>
    <row r="650" spans="12:17" x14ac:dyDescent="0.25">
      <c r="L650" s="1"/>
      <c r="M650" s="1"/>
      <c r="N650" s="1"/>
      <c r="O650" s="1"/>
      <c r="P650" s="1"/>
      <c r="Q650" s="1"/>
    </row>
    <row r="651" spans="12:17" x14ac:dyDescent="0.25">
      <c r="L651" s="1"/>
      <c r="M651" s="1"/>
      <c r="N651" s="1"/>
      <c r="O651" s="1"/>
      <c r="P651" s="1"/>
      <c r="Q651" s="1"/>
    </row>
    <row r="652" spans="12:17" x14ac:dyDescent="0.25">
      <c r="L652" s="1"/>
      <c r="M652" s="1"/>
      <c r="N652" s="1"/>
      <c r="O652" s="1"/>
      <c r="P652" s="1"/>
      <c r="Q652" s="1"/>
    </row>
    <row r="653" spans="12:17" x14ac:dyDescent="0.25">
      <c r="L653" s="1"/>
      <c r="M653" s="1"/>
      <c r="N653" s="1"/>
      <c r="O653" s="1"/>
      <c r="P653" s="1"/>
      <c r="Q653" s="1"/>
    </row>
    <row r="654" spans="12:17" x14ac:dyDescent="0.25">
      <c r="L654" s="1"/>
      <c r="M654" s="1"/>
      <c r="N654" s="1"/>
      <c r="O654" s="1"/>
      <c r="P654" s="1"/>
      <c r="Q654" s="1"/>
    </row>
    <row r="655" spans="12:17" x14ac:dyDescent="0.25">
      <c r="L655" s="1"/>
      <c r="M655" s="1"/>
      <c r="N655" s="1"/>
      <c r="O655" s="1"/>
      <c r="P655" s="1"/>
      <c r="Q655" s="1"/>
    </row>
    <row r="656" spans="12:17" x14ac:dyDescent="0.25">
      <c r="L656" s="1"/>
      <c r="M656" s="1"/>
      <c r="N656" s="1"/>
      <c r="O656" s="1"/>
      <c r="P656" s="1"/>
      <c r="Q656" s="1"/>
    </row>
    <row r="657" spans="12:17" x14ac:dyDescent="0.25">
      <c r="L657" s="1"/>
      <c r="M657" s="1"/>
      <c r="N657" s="1"/>
      <c r="O657" s="1"/>
      <c r="P657" s="1"/>
      <c r="Q657" s="1"/>
    </row>
    <row r="658" spans="12:17" x14ac:dyDescent="0.25">
      <c r="L658" s="1"/>
      <c r="M658" s="1"/>
      <c r="N658" s="1"/>
      <c r="O658" s="1"/>
      <c r="P658" s="1"/>
      <c r="Q658" s="1"/>
    </row>
    <row r="659" spans="12:17" x14ac:dyDescent="0.25">
      <c r="L659" s="1"/>
      <c r="M659" s="1"/>
      <c r="N659" s="1"/>
      <c r="O659" s="1"/>
      <c r="P659" s="1"/>
      <c r="Q659" s="1"/>
    </row>
    <row r="660" spans="12:17" x14ac:dyDescent="0.25">
      <c r="L660" s="1"/>
      <c r="M660" s="1"/>
      <c r="N660" s="1"/>
      <c r="O660" s="1"/>
      <c r="P660" s="1"/>
      <c r="Q660" s="1"/>
    </row>
    <row r="661" spans="12:17" x14ac:dyDescent="0.25">
      <c r="L661" s="1"/>
      <c r="M661" s="1"/>
      <c r="N661" s="1"/>
      <c r="O661" s="1"/>
      <c r="P661" s="1"/>
      <c r="Q661" s="1"/>
    </row>
    <row r="662" spans="12:17" x14ac:dyDescent="0.25">
      <c r="L662" s="1"/>
      <c r="M662" s="1"/>
      <c r="N662" s="1"/>
      <c r="O662" s="1"/>
      <c r="P662" s="1"/>
      <c r="Q662" s="1"/>
    </row>
    <row r="663" spans="12:17" x14ac:dyDescent="0.25">
      <c r="L663" s="1"/>
      <c r="M663" s="1"/>
      <c r="N663" s="1"/>
      <c r="O663" s="1"/>
      <c r="P663" s="1"/>
      <c r="Q663" s="1"/>
    </row>
    <row r="664" spans="12:17" x14ac:dyDescent="0.25">
      <c r="L664" s="1"/>
      <c r="M664" s="1"/>
      <c r="N664" s="1"/>
      <c r="O664" s="1"/>
      <c r="P664" s="1"/>
      <c r="Q664" s="1"/>
    </row>
    <row r="665" spans="12:17" x14ac:dyDescent="0.25">
      <c r="L665" s="1"/>
      <c r="M665" s="1"/>
      <c r="N665" s="1"/>
      <c r="O665" s="1"/>
      <c r="P665" s="1"/>
      <c r="Q665" s="1"/>
    </row>
    <row r="666" spans="12:17" x14ac:dyDescent="0.25">
      <c r="L666" s="1"/>
      <c r="M666" s="1"/>
      <c r="N666" s="1"/>
      <c r="O666" s="1"/>
      <c r="P666" s="1"/>
      <c r="Q666" s="1"/>
    </row>
    <row r="667" spans="12:17" x14ac:dyDescent="0.25">
      <c r="L667" s="1"/>
      <c r="M667" s="1"/>
      <c r="N667" s="1"/>
      <c r="O667" s="1"/>
      <c r="P667" s="1"/>
      <c r="Q667" s="1"/>
    </row>
    <row r="668" spans="12:17" x14ac:dyDescent="0.25">
      <c r="L668" s="1"/>
      <c r="M668" s="1"/>
      <c r="N668" s="1"/>
      <c r="O668" s="1"/>
      <c r="P668" s="1"/>
      <c r="Q668" s="1"/>
    </row>
    <row r="669" spans="12:17" x14ac:dyDescent="0.25">
      <c r="L669" s="1"/>
      <c r="M669" s="1"/>
      <c r="N669" s="1"/>
      <c r="O669" s="1"/>
      <c r="P669" s="1"/>
      <c r="Q669" s="1"/>
    </row>
    <row r="670" spans="12:17" x14ac:dyDescent="0.25">
      <c r="L670" s="1"/>
      <c r="M670" s="1"/>
      <c r="N670" s="1"/>
      <c r="O670" s="1"/>
      <c r="P670" s="1"/>
      <c r="Q670" s="1"/>
    </row>
    <row r="671" spans="12:17" x14ac:dyDescent="0.25">
      <c r="L671" s="1"/>
      <c r="M671" s="1"/>
      <c r="N671" s="1"/>
      <c r="O671" s="1"/>
      <c r="P671" s="1"/>
      <c r="Q671" s="1"/>
    </row>
    <row r="672" spans="12:17" x14ac:dyDescent="0.25">
      <c r="L672" s="1"/>
      <c r="M672" s="1"/>
      <c r="N672" s="1"/>
      <c r="O672" s="1"/>
      <c r="P672" s="1"/>
      <c r="Q672" s="1"/>
    </row>
    <row r="673" spans="12:17" x14ac:dyDescent="0.25">
      <c r="L673" s="1"/>
      <c r="M673" s="1"/>
      <c r="N673" s="1"/>
      <c r="O673" s="1"/>
      <c r="P673" s="1"/>
      <c r="Q673" s="1"/>
    </row>
    <row r="674" spans="12:17" x14ac:dyDescent="0.25">
      <c r="L674" s="1"/>
      <c r="M674" s="1"/>
      <c r="N674" s="1"/>
      <c r="O674" s="1"/>
      <c r="P674" s="1"/>
      <c r="Q674" s="1"/>
    </row>
    <row r="675" spans="12:17" x14ac:dyDescent="0.25">
      <c r="L675" s="1"/>
      <c r="M675" s="1"/>
      <c r="N675" s="1"/>
      <c r="O675" s="1"/>
      <c r="P675" s="1"/>
      <c r="Q675" s="1"/>
    </row>
    <row r="676" spans="12:17" x14ac:dyDescent="0.25">
      <c r="L676" s="1"/>
      <c r="M676" s="1"/>
      <c r="N676" s="1"/>
      <c r="O676" s="1"/>
      <c r="P676" s="1"/>
      <c r="Q676" s="1"/>
    </row>
    <row r="677" spans="12:17" x14ac:dyDescent="0.25">
      <c r="L677" s="1"/>
      <c r="M677" s="1"/>
      <c r="N677" s="1"/>
      <c r="O677" s="1"/>
      <c r="P677" s="1"/>
      <c r="Q677" s="1"/>
    </row>
    <row r="678" spans="12:17" x14ac:dyDescent="0.25">
      <c r="L678" s="1"/>
      <c r="M678" s="1"/>
      <c r="N678" s="1"/>
      <c r="O678" s="1"/>
      <c r="P678" s="1"/>
      <c r="Q678" s="1"/>
    </row>
    <row r="679" spans="12:17" x14ac:dyDescent="0.25">
      <c r="L679" s="1"/>
      <c r="M679" s="1"/>
      <c r="N679" s="1"/>
      <c r="O679" s="1"/>
      <c r="P679" s="1"/>
      <c r="Q679" s="1"/>
    </row>
    <row r="680" spans="12:17" x14ac:dyDescent="0.25">
      <c r="L680" s="1"/>
      <c r="M680" s="1"/>
      <c r="N680" s="1"/>
      <c r="O680" s="1"/>
      <c r="P680" s="1"/>
      <c r="Q680" s="1"/>
    </row>
    <row r="681" spans="12:17" x14ac:dyDescent="0.25">
      <c r="L681" s="1"/>
      <c r="M681" s="1"/>
      <c r="N681" s="1"/>
      <c r="O681" s="1"/>
      <c r="P681" s="1"/>
      <c r="Q681" s="1"/>
    </row>
    <row r="682" spans="12:17" x14ac:dyDescent="0.25">
      <c r="L682" s="1"/>
      <c r="M682" s="1"/>
      <c r="N682" s="1"/>
      <c r="O682" s="1"/>
      <c r="P682" s="1"/>
      <c r="Q682" s="1"/>
    </row>
    <row r="683" spans="12:17" x14ac:dyDescent="0.25">
      <c r="L683" s="1"/>
      <c r="M683" s="1"/>
      <c r="N683" s="1"/>
      <c r="O683" s="1"/>
      <c r="P683" s="1"/>
      <c r="Q683" s="1"/>
    </row>
    <row r="684" spans="12:17" x14ac:dyDescent="0.25">
      <c r="L684" s="1"/>
      <c r="M684" s="1"/>
      <c r="N684" s="1"/>
      <c r="O684" s="1"/>
      <c r="P684" s="1"/>
      <c r="Q684" s="1"/>
    </row>
    <row r="685" spans="12:17" x14ac:dyDescent="0.25">
      <c r="L685" s="1"/>
      <c r="M685" s="1"/>
      <c r="N685" s="1"/>
      <c r="O685" s="1"/>
      <c r="P685" s="1"/>
      <c r="Q685" s="1"/>
    </row>
    <row r="686" spans="12:17" x14ac:dyDescent="0.25">
      <c r="L686" s="1"/>
      <c r="M686" s="1"/>
      <c r="N686" s="1"/>
      <c r="O686" s="1"/>
      <c r="P686" s="1"/>
      <c r="Q686" s="1"/>
    </row>
    <row r="687" spans="12:17" x14ac:dyDescent="0.25">
      <c r="L687" s="1"/>
      <c r="M687" s="1"/>
      <c r="N687" s="1"/>
      <c r="O687" s="1"/>
      <c r="P687" s="1"/>
      <c r="Q687" s="1"/>
    </row>
    <row r="688" spans="12:17" x14ac:dyDescent="0.25">
      <c r="L688" s="1"/>
      <c r="M688" s="1"/>
      <c r="N688" s="1"/>
      <c r="O688" s="1"/>
      <c r="P688" s="1"/>
      <c r="Q688" s="1"/>
    </row>
    <row r="689" spans="12:17" x14ac:dyDescent="0.25">
      <c r="L689" s="1"/>
      <c r="M689" s="1"/>
      <c r="N689" s="1"/>
      <c r="O689" s="1"/>
      <c r="P689" s="1"/>
      <c r="Q689" s="1"/>
    </row>
    <row r="690" spans="12:17" x14ac:dyDescent="0.25">
      <c r="L690" s="1"/>
      <c r="M690" s="1"/>
      <c r="N690" s="1"/>
      <c r="O690" s="1"/>
      <c r="P690" s="1"/>
      <c r="Q690" s="1"/>
    </row>
    <row r="691" spans="12:17" x14ac:dyDescent="0.25">
      <c r="L691" s="1"/>
      <c r="M691" s="1"/>
      <c r="N691" s="1"/>
      <c r="O691" s="1"/>
      <c r="P691" s="1"/>
      <c r="Q691" s="1"/>
    </row>
    <row r="692" spans="12:17" x14ac:dyDescent="0.25">
      <c r="L692" s="1"/>
      <c r="M692" s="1"/>
      <c r="N692" s="1"/>
      <c r="O692" s="1"/>
      <c r="P692" s="1"/>
      <c r="Q692" s="1"/>
    </row>
    <row r="693" spans="12:17" x14ac:dyDescent="0.25">
      <c r="L693" s="1"/>
      <c r="M693" s="1"/>
      <c r="N693" s="1"/>
      <c r="O693" s="1"/>
      <c r="P693" s="1"/>
      <c r="Q693" s="1"/>
    </row>
    <row r="694" spans="12:17" x14ac:dyDescent="0.25">
      <c r="L694" s="1"/>
      <c r="M694" s="1"/>
      <c r="N694" s="1"/>
      <c r="O694" s="1"/>
      <c r="P694" s="1"/>
      <c r="Q694" s="1"/>
    </row>
    <row r="695" spans="12:17" x14ac:dyDescent="0.25">
      <c r="L695" s="1"/>
      <c r="M695" s="1"/>
      <c r="N695" s="1"/>
      <c r="O695" s="1"/>
      <c r="P695" s="1"/>
      <c r="Q695" s="1"/>
    </row>
    <row r="696" spans="12:17" x14ac:dyDescent="0.25">
      <c r="L696" s="1"/>
      <c r="M696" s="1"/>
      <c r="N696" s="1"/>
      <c r="O696" s="1"/>
      <c r="P696" s="1"/>
      <c r="Q696" s="1"/>
    </row>
    <row r="697" spans="12:17" x14ac:dyDescent="0.25">
      <c r="L697" s="1"/>
      <c r="M697" s="1"/>
      <c r="N697" s="1"/>
      <c r="O697" s="1"/>
      <c r="P697" s="1"/>
      <c r="Q697" s="1"/>
    </row>
    <row r="698" spans="12:17" x14ac:dyDescent="0.25">
      <c r="L698" s="1"/>
      <c r="M698" s="1"/>
      <c r="N698" s="1"/>
      <c r="O698" s="1"/>
      <c r="P698" s="1"/>
      <c r="Q698" s="1"/>
    </row>
    <row r="699" spans="12:17" x14ac:dyDescent="0.25">
      <c r="L699" s="1"/>
      <c r="M699" s="1"/>
      <c r="N699" s="1"/>
      <c r="O699" s="1"/>
      <c r="P699" s="1"/>
      <c r="Q699" s="1"/>
    </row>
    <row r="700" spans="12:17" x14ac:dyDescent="0.25">
      <c r="L700" s="1"/>
      <c r="M700" s="1"/>
      <c r="N700" s="1"/>
      <c r="O700" s="1"/>
      <c r="P700" s="1"/>
      <c r="Q700" s="1"/>
    </row>
    <row r="701" spans="12:17" x14ac:dyDescent="0.25">
      <c r="L701" s="1"/>
      <c r="M701" s="1"/>
      <c r="N701" s="1"/>
      <c r="O701" s="1"/>
      <c r="P701" s="1"/>
      <c r="Q701" s="1"/>
    </row>
    <row r="702" spans="12:17" x14ac:dyDescent="0.25">
      <c r="L702" s="1"/>
      <c r="M702" s="1"/>
      <c r="N702" s="1"/>
      <c r="O702" s="1"/>
      <c r="P702" s="1"/>
      <c r="Q702" s="1"/>
    </row>
    <row r="703" spans="12:17" x14ac:dyDescent="0.25">
      <c r="L703" s="1"/>
      <c r="M703" s="1"/>
      <c r="N703" s="1"/>
      <c r="O703" s="1"/>
      <c r="P703" s="1"/>
      <c r="Q703" s="1"/>
    </row>
    <row r="704" spans="12:17" x14ac:dyDescent="0.25">
      <c r="L704" s="1"/>
      <c r="M704" s="1"/>
      <c r="N704" s="1"/>
      <c r="O704" s="1"/>
      <c r="P704" s="1"/>
      <c r="Q704" s="1"/>
    </row>
    <row r="705" spans="12:17" x14ac:dyDescent="0.25">
      <c r="L705" s="1"/>
      <c r="M705" s="1"/>
      <c r="N705" s="1"/>
      <c r="O705" s="1"/>
      <c r="P705" s="1"/>
      <c r="Q705" s="1"/>
    </row>
    <row r="706" spans="12:17" x14ac:dyDescent="0.25">
      <c r="L706" s="1"/>
      <c r="M706" s="1"/>
      <c r="N706" s="1"/>
      <c r="O706" s="1"/>
      <c r="P706" s="1"/>
      <c r="Q706" s="1"/>
    </row>
    <row r="707" spans="12:17" x14ac:dyDescent="0.25">
      <c r="L707" s="1"/>
      <c r="M707" s="1"/>
      <c r="N707" s="1"/>
      <c r="O707" s="1"/>
      <c r="P707" s="1"/>
      <c r="Q707" s="1"/>
    </row>
    <row r="708" spans="12:17" x14ac:dyDescent="0.25">
      <c r="L708" s="1"/>
      <c r="M708" s="1"/>
      <c r="N708" s="1"/>
      <c r="O708" s="1"/>
      <c r="P708" s="1"/>
      <c r="Q708" s="1"/>
    </row>
    <row r="709" spans="12:17" x14ac:dyDescent="0.25">
      <c r="L709" s="1"/>
      <c r="M709" s="1"/>
      <c r="N709" s="1"/>
      <c r="O709" s="1"/>
      <c r="P709" s="1"/>
      <c r="Q709" s="1"/>
    </row>
    <row r="710" spans="12:17" x14ac:dyDescent="0.25">
      <c r="L710" s="1"/>
      <c r="M710" s="1"/>
      <c r="N710" s="1"/>
      <c r="O710" s="1"/>
      <c r="P710" s="1"/>
      <c r="Q710" s="1"/>
    </row>
    <row r="711" spans="12:17" x14ac:dyDescent="0.25">
      <c r="L711" s="1"/>
      <c r="M711" s="1"/>
      <c r="N711" s="1"/>
      <c r="O711" s="1"/>
      <c r="P711" s="1"/>
      <c r="Q711" s="1"/>
    </row>
    <row r="712" spans="12:17" x14ac:dyDescent="0.25">
      <c r="L712" s="1"/>
      <c r="M712" s="1"/>
      <c r="N712" s="1"/>
      <c r="O712" s="1"/>
      <c r="P712" s="1"/>
      <c r="Q712" s="1"/>
    </row>
    <row r="713" spans="12:17" x14ac:dyDescent="0.25">
      <c r="L713" s="1"/>
      <c r="M713" s="1"/>
      <c r="N713" s="1"/>
      <c r="O713" s="1"/>
      <c r="P713" s="1"/>
      <c r="Q713" s="1"/>
    </row>
    <row r="714" spans="12:17" x14ac:dyDescent="0.25">
      <c r="L714" s="1"/>
      <c r="M714" s="1"/>
      <c r="N714" s="1"/>
      <c r="O714" s="1"/>
      <c r="P714" s="1"/>
      <c r="Q714" s="1"/>
    </row>
    <row r="715" spans="12:17" x14ac:dyDescent="0.25">
      <c r="L715" s="1"/>
      <c r="M715" s="1"/>
      <c r="N715" s="1"/>
      <c r="O715" s="1"/>
      <c r="P715" s="1"/>
      <c r="Q715" s="1"/>
    </row>
    <row r="716" spans="12:17" x14ac:dyDescent="0.25">
      <c r="L716" s="1"/>
      <c r="M716" s="1"/>
      <c r="N716" s="1"/>
      <c r="O716" s="1"/>
      <c r="P716" s="1"/>
      <c r="Q716" s="1"/>
    </row>
    <row r="717" spans="12:17" x14ac:dyDescent="0.25">
      <c r="L717" s="1"/>
      <c r="M717" s="1"/>
      <c r="N717" s="1"/>
      <c r="O717" s="1"/>
      <c r="P717" s="1"/>
      <c r="Q717" s="1"/>
    </row>
    <row r="718" spans="12:17" x14ac:dyDescent="0.25">
      <c r="L718" s="1"/>
      <c r="M718" s="1"/>
      <c r="N718" s="1"/>
      <c r="O718" s="1"/>
      <c r="P718" s="1"/>
      <c r="Q718" s="1"/>
    </row>
  </sheetData>
  <mergeCells count="2">
    <mergeCell ref="A16:N16"/>
    <mergeCell ref="A1:N1"/>
  </mergeCells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562D-83EA-4A17-A09C-056DFA412EE6}">
  <dimension ref="A1:I44"/>
  <sheetViews>
    <sheetView tabSelected="1" topLeftCell="A16" workbookViewId="0">
      <selection activeCell="L26" sqref="L26"/>
    </sheetView>
  </sheetViews>
  <sheetFormatPr defaultRowHeight="15" x14ac:dyDescent="0.25"/>
  <sheetData>
    <row r="1" spans="1:9" x14ac:dyDescent="0.25">
      <c r="A1" s="41"/>
    </row>
    <row r="2" spans="1:9" ht="15.75" thickBot="1" x14ac:dyDescent="0.3">
      <c r="A2" s="41"/>
    </row>
    <row r="3" spans="1:9" ht="15.75" thickBot="1" x14ac:dyDescent="0.3">
      <c r="A3" s="42" t="s">
        <v>7536</v>
      </c>
      <c r="B3" s="43"/>
      <c r="C3" s="43"/>
      <c r="D3" s="43"/>
      <c r="E3" s="44"/>
      <c r="F3" s="44"/>
      <c r="G3" s="44"/>
      <c r="H3" s="44"/>
      <c r="I3" s="44"/>
    </row>
    <row r="4" spans="1:9" ht="15.75" thickBot="1" x14ac:dyDescent="0.3">
      <c r="A4" s="45" t="s">
        <v>7537</v>
      </c>
      <c r="B4" s="46" t="s">
        <v>31</v>
      </c>
      <c r="C4" s="46" t="s">
        <v>1633</v>
      </c>
      <c r="D4" s="46" t="s">
        <v>1618</v>
      </c>
      <c r="E4" s="47" t="s">
        <v>7538</v>
      </c>
      <c r="F4" s="47" t="s">
        <v>7539</v>
      </c>
      <c r="G4" s="47" t="s">
        <v>7540</v>
      </c>
      <c r="H4" s="47" t="s">
        <v>7541</v>
      </c>
      <c r="I4" s="47" t="s">
        <v>4</v>
      </c>
    </row>
    <row r="5" spans="1:9" ht="15.75" thickBot="1" x14ac:dyDescent="0.3">
      <c r="A5" s="48" t="s">
        <v>35</v>
      </c>
      <c r="B5" s="49" t="s">
        <v>38</v>
      </c>
      <c r="C5" s="50" t="s">
        <v>2477</v>
      </c>
      <c r="D5" s="50" t="s">
        <v>956</v>
      </c>
      <c r="E5" s="51"/>
      <c r="F5" s="51"/>
      <c r="G5" s="51"/>
      <c r="H5" s="51">
        <v>11</v>
      </c>
      <c r="I5" s="51">
        <v>11</v>
      </c>
    </row>
    <row r="6" spans="1:9" ht="15.75" thickBot="1" x14ac:dyDescent="0.3">
      <c r="A6" s="48"/>
      <c r="B6" s="49"/>
      <c r="C6" s="50"/>
      <c r="D6" s="50" t="s">
        <v>805</v>
      </c>
      <c r="E6" s="51"/>
      <c r="F6" s="51"/>
      <c r="G6" s="51"/>
      <c r="H6" s="51">
        <v>26</v>
      </c>
      <c r="I6" s="51">
        <v>26</v>
      </c>
    </row>
    <row r="7" spans="1:9" ht="15.75" thickBot="1" x14ac:dyDescent="0.3">
      <c r="A7" s="48"/>
      <c r="B7" s="49"/>
      <c r="C7" s="50"/>
      <c r="D7" s="50" t="s">
        <v>1169</v>
      </c>
      <c r="E7" s="51"/>
      <c r="F7" s="51"/>
      <c r="G7" s="51"/>
      <c r="H7" s="51">
        <v>18</v>
      </c>
      <c r="I7" s="51">
        <v>18</v>
      </c>
    </row>
    <row r="8" spans="1:9" ht="15.75" thickBot="1" x14ac:dyDescent="0.3">
      <c r="A8" s="48"/>
      <c r="B8" s="49"/>
      <c r="C8" s="50"/>
      <c r="D8" s="50" t="s">
        <v>804</v>
      </c>
      <c r="E8" s="51"/>
      <c r="F8" s="51"/>
      <c r="G8" s="51"/>
      <c r="H8" s="51">
        <v>13</v>
      </c>
      <c r="I8" s="51">
        <v>13</v>
      </c>
    </row>
    <row r="9" spans="1:9" ht="15.75" thickBot="1" x14ac:dyDescent="0.3">
      <c r="A9" s="48"/>
      <c r="B9" s="49"/>
      <c r="C9" s="50" t="s">
        <v>3428</v>
      </c>
      <c r="D9" s="50" t="s">
        <v>361</v>
      </c>
      <c r="E9" s="51">
        <v>98</v>
      </c>
      <c r="F9" s="51"/>
      <c r="G9" s="51"/>
      <c r="H9" s="51"/>
      <c r="I9" s="51">
        <v>98</v>
      </c>
    </row>
    <row r="10" spans="1:9" ht="15.75" thickBot="1" x14ac:dyDescent="0.3">
      <c r="A10" s="48"/>
      <c r="B10" s="49" t="s">
        <v>2506</v>
      </c>
      <c r="C10" s="50" t="s">
        <v>2477</v>
      </c>
      <c r="D10" s="50" t="s">
        <v>227</v>
      </c>
      <c r="E10" s="51"/>
      <c r="F10" s="51"/>
      <c r="G10" s="51"/>
      <c r="H10" s="51">
        <v>26</v>
      </c>
      <c r="I10" s="51">
        <v>26</v>
      </c>
    </row>
    <row r="11" spans="1:9" ht="15.75" thickBot="1" x14ac:dyDescent="0.3">
      <c r="A11" s="48"/>
      <c r="B11" s="49"/>
      <c r="C11" s="50"/>
      <c r="D11" s="50" t="s">
        <v>1507</v>
      </c>
      <c r="E11" s="51"/>
      <c r="F11" s="51">
        <v>60</v>
      </c>
      <c r="G11" s="51"/>
      <c r="H11" s="51"/>
      <c r="I11" s="51">
        <v>60</v>
      </c>
    </row>
    <row r="12" spans="1:9" ht="15.75" thickBot="1" x14ac:dyDescent="0.3">
      <c r="A12" s="48"/>
      <c r="B12" s="49" t="s">
        <v>40</v>
      </c>
      <c r="C12" s="50" t="s">
        <v>2477</v>
      </c>
      <c r="D12" s="50" t="s">
        <v>830</v>
      </c>
      <c r="E12" s="51"/>
      <c r="F12" s="51"/>
      <c r="G12" s="51">
        <v>29</v>
      </c>
      <c r="H12" s="51"/>
      <c r="I12" s="51">
        <v>29</v>
      </c>
    </row>
    <row r="13" spans="1:9" ht="15.75" thickBot="1" x14ac:dyDescent="0.3">
      <c r="A13" s="48"/>
      <c r="B13" s="49"/>
      <c r="C13" s="50" t="s">
        <v>3428</v>
      </c>
      <c r="D13" s="50" t="s">
        <v>506</v>
      </c>
      <c r="E13" s="51"/>
      <c r="F13" s="51">
        <v>59</v>
      </c>
      <c r="G13" s="51"/>
      <c r="H13" s="51"/>
      <c r="I13" s="51">
        <v>59</v>
      </c>
    </row>
    <row r="14" spans="1:9" ht="15.75" thickBot="1" x14ac:dyDescent="0.3">
      <c r="A14" s="48"/>
      <c r="B14" s="49" t="s">
        <v>60</v>
      </c>
      <c r="C14" s="50" t="s">
        <v>3428</v>
      </c>
      <c r="D14" s="50" t="s">
        <v>1239</v>
      </c>
      <c r="E14" s="51"/>
      <c r="F14" s="51"/>
      <c r="G14" s="51"/>
      <c r="H14" s="51">
        <v>7</v>
      </c>
      <c r="I14" s="51">
        <v>7</v>
      </c>
    </row>
    <row r="15" spans="1:9" ht="15.75" thickBot="1" x14ac:dyDescent="0.3">
      <c r="A15" s="48"/>
      <c r="B15" s="49" t="s">
        <v>2500</v>
      </c>
      <c r="C15" s="50" t="s">
        <v>2477</v>
      </c>
      <c r="D15" s="50" t="s">
        <v>886</v>
      </c>
      <c r="E15" s="51"/>
      <c r="F15" s="51"/>
      <c r="G15" s="51">
        <v>39</v>
      </c>
      <c r="H15" s="51"/>
      <c r="I15" s="51">
        <v>39</v>
      </c>
    </row>
    <row r="16" spans="1:9" ht="15.75" thickBot="1" x14ac:dyDescent="0.3">
      <c r="A16" s="48"/>
      <c r="B16" s="49"/>
      <c r="C16" s="50"/>
      <c r="D16" s="50" t="s">
        <v>604</v>
      </c>
      <c r="E16" s="51"/>
      <c r="F16" s="51"/>
      <c r="G16" s="51"/>
      <c r="H16" s="51">
        <v>21</v>
      </c>
      <c r="I16" s="51">
        <v>21</v>
      </c>
    </row>
    <row r="17" spans="1:9" ht="15.75" thickBot="1" x14ac:dyDescent="0.3">
      <c r="A17" s="48"/>
      <c r="B17" s="49"/>
      <c r="C17" s="50" t="s">
        <v>3428</v>
      </c>
      <c r="D17" s="50" t="s">
        <v>744</v>
      </c>
      <c r="E17" s="51"/>
      <c r="F17" s="51"/>
      <c r="G17" s="51"/>
      <c r="H17" s="51">
        <v>12</v>
      </c>
      <c r="I17" s="51">
        <v>12</v>
      </c>
    </row>
    <row r="18" spans="1:9" ht="15.75" thickBot="1" x14ac:dyDescent="0.3">
      <c r="A18" s="48"/>
      <c r="B18" s="49"/>
      <c r="C18" s="50"/>
      <c r="D18" s="50" t="s">
        <v>876</v>
      </c>
      <c r="E18" s="51">
        <v>111</v>
      </c>
      <c r="F18" s="51"/>
      <c r="G18" s="51"/>
      <c r="H18" s="51"/>
      <c r="I18" s="51">
        <v>111</v>
      </c>
    </row>
    <row r="19" spans="1:9" ht="15.75" thickBot="1" x14ac:dyDescent="0.3">
      <c r="A19" s="48"/>
      <c r="B19" s="49"/>
      <c r="C19" s="50"/>
      <c r="D19" s="50" t="s">
        <v>276</v>
      </c>
      <c r="E19" s="51"/>
      <c r="F19" s="51"/>
      <c r="G19" s="51">
        <v>42</v>
      </c>
      <c r="H19" s="51"/>
      <c r="I19" s="51">
        <v>42</v>
      </c>
    </row>
    <row r="20" spans="1:9" ht="15.75" thickBot="1" x14ac:dyDescent="0.3">
      <c r="A20" s="48"/>
      <c r="B20" s="49" t="s">
        <v>2608</v>
      </c>
      <c r="C20" s="50" t="s">
        <v>2477</v>
      </c>
      <c r="D20" s="50" t="s">
        <v>749</v>
      </c>
      <c r="E20" s="51"/>
      <c r="F20" s="51"/>
      <c r="G20" s="51">
        <v>54</v>
      </c>
      <c r="H20" s="51"/>
      <c r="I20" s="51">
        <v>54</v>
      </c>
    </row>
    <row r="21" spans="1:9" ht="15.75" thickBot="1" x14ac:dyDescent="0.3">
      <c r="A21" s="48"/>
      <c r="B21" s="49"/>
      <c r="C21" s="50"/>
      <c r="D21" s="50" t="s">
        <v>788</v>
      </c>
      <c r="E21" s="51"/>
      <c r="F21" s="51"/>
      <c r="G21" s="51"/>
      <c r="H21" s="51"/>
      <c r="I21" s="51">
        <v>131</v>
      </c>
    </row>
    <row r="22" spans="1:9" ht="15.75" thickBot="1" x14ac:dyDescent="0.3">
      <c r="A22" s="48"/>
      <c r="B22" s="49"/>
      <c r="C22" s="50"/>
      <c r="D22" s="50" t="s">
        <v>221</v>
      </c>
      <c r="E22" s="51"/>
      <c r="F22" s="51">
        <v>81</v>
      </c>
      <c r="G22" s="51"/>
      <c r="H22" s="51"/>
      <c r="I22" s="51">
        <v>81</v>
      </c>
    </row>
    <row r="23" spans="1:9" ht="15.75" thickBot="1" x14ac:dyDescent="0.3">
      <c r="A23" s="48"/>
      <c r="B23" s="49"/>
      <c r="C23" s="50"/>
      <c r="D23" s="50" t="s">
        <v>1175</v>
      </c>
      <c r="E23" s="51"/>
      <c r="F23" s="51">
        <v>81</v>
      </c>
      <c r="G23" s="51"/>
      <c r="H23" s="51"/>
      <c r="I23" s="51">
        <v>81</v>
      </c>
    </row>
    <row r="24" spans="1:9" ht="15.75" thickBot="1" x14ac:dyDescent="0.3">
      <c r="A24" s="48"/>
      <c r="B24" s="49"/>
      <c r="C24" s="50" t="s">
        <v>3428</v>
      </c>
      <c r="D24" s="50" t="s">
        <v>1577</v>
      </c>
      <c r="E24" s="51"/>
      <c r="F24" s="51"/>
      <c r="G24" s="51"/>
      <c r="H24" s="51"/>
      <c r="I24" s="51">
        <v>137</v>
      </c>
    </row>
    <row r="25" spans="1:9" ht="15.75" thickBot="1" x14ac:dyDescent="0.3">
      <c r="A25" s="48"/>
      <c r="B25" s="49" t="s">
        <v>2601</v>
      </c>
      <c r="C25" s="50" t="s">
        <v>2477</v>
      </c>
      <c r="D25" s="50" t="s">
        <v>5372</v>
      </c>
      <c r="E25" s="51"/>
      <c r="F25" s="51"/>
      <c r="G25" s="51"/>
      <c r="H25" s="51">
        <v>21</v>
      </c>
      <c r="I25" s="51">
        <v>21</v>
      </c>
    </row>
    <row r="26" spans="1:9" ht="15.75" thickBot="1" x14ac:dyDescent="0.3">
      <c r="A26" s="48"/>
      <c r="B26" s="49" t="s">
        <v>2712</v>
      </c>
      <c r="C26" s="50" t="s">
        <v>2477</v>
      </c>
      <c r="D26" s="50" t="s">
        <v>5416</v>
      </c>
      <c r="E26" s="51"/>
      <c r="F26" s="51"/>
      <c r="G26" s="51"/>
      <c r="H26" s="51">
        <v>19</v>
      </c>
      <c r="I26" s="51">
        <v>19</v>
      </c>
    </row>
    <row r="27" spans="1:9" ht="15.75" thickBot="1" x14ac:dyDescent="0.3">
      <c r="A27" s="48"/>
      <c r="B27" s="49" t="s">
        <v>58</v>
      </c>
      <c r="C27" s="50" t="s">
        <v>2477</v>
      </c>
      <c r="D27" s="50" t="s">
        <v>993</v>
      </c>
      <c r="E27" s="51"/>
      <c r="F27" s="51"/>
      <c r="G27" s="51"/>
      <c r="H27" s="51">
        <v>12</v>
      </c>
      <c r="I27" s="51">
        <v>12</v>
      </c>
    </row>
    <row r="28" spans="1:9" ht="15.75" thickBot="1" x14ac:dyDescent="0.3">
      <c r="A28" s="48"/>
      <c r="B28" s="49"/>
      <c r="C28" s="50"/>
      <c r="D28" s="50" t="s">
        <v>834</v>
      </c>
      <c r="E28" s="51"/>
      <c r="F28" s="51"/>
      <c r="G28" s="51"/>
      <c r="H28" s="51">
        <v>24</v>
      </c>
      <c r="I28" s="51">
        <v>24</v>
      </c>
    </row>
    <row r="29" spans="1:9" ht="15.75" thickBot="1" x14ac:dyDescent="0.3">
      <c r="A29" s="48"/>
      <c r="B29" s="49"/>
      <c r="C29" s="50"/>
      <c r="D29" s="50" t="s">
        <v>931</v>
      </c>
      <c r="E29" s="51"/>
      <c r="F29" s="51"/>
      <c r="G29" s="51"/>
      <c r="H29" s="51">
        <v>11</v>
      </c>
      <c r="I29" s="51">
        <v>11</v>
      </c>
    </row>
    <row r="30" spans="1:9" ht="15.75" thickBot="1" x14ac:dyDescent="0.3">
      <c r="A30" s="48"/>
      <c r="B30" s="49"/>
      <c r="C30" s="50"/>
      <c r="D30" s="50" t="s">
        <v>860</v>
      </c>
      <c r="E30" s="51"/>
      <c r="F30" s="51"/>
      <c r="G30" s="51"/>
      <c r="H30" s="51">
        <v>24</v>
      </c>
      <c r="I30" s="51">
        <v>24</v>
      </c>
    </row>
    <row r="31" spans="1:9" ht="15.75" thickBot="1" x14ac:dyDescent="0.3">
      <c r="A31" s="48"/>
      <c r="B31" s="49"/>
      <c r="C31" s="50"/>
      <c r="D31" s="50" t="s">
        <v>1117</v>
      </c>
      <c r="E31" s="51"/>
      <c r="F31" s="51"/>
      <c r="G31" s="51"/>
      <c r="H31" s="51">
        <v>13</v>
      </c>
      <c r="I31" s="51">
        <v>13</v>
      </c>
    </row>
    <row r="32" spans="1:9" ht="15.75" thickBot="1" x14ac:dyDescent="0.3">
      <c r="A32" s="48"/>
      <c r="B32" s="49"/>
      <c r="C32" s="50"/>
      <c r="D32" s="50" t="s">
        <v>2427</v>
      </c>
      <c r="E32" s="51"/>
      <c r="F32" s="51"/>
      <c r="G32" s="51"/>
      <c r="H32" s="51">
        <v>19</v>
      </c>
      <c r="I32" s="51">
        <v>19</v>
      </c>
    </row>
    <row r="33" spans="1:9" ht="15.75" thickBot="1" x14ac:dyDescent="0.3">
      <c r="A33" s="48"/>
      <c r="B33" s="49"/>
      <c r="C33" s="50" t="s">
        <v>3428</v>
      </c>
      <c r="D33" s="50" t="s">
        <v>608</v>
      </c>
      <c r="E33" s="51"/>
      <c r="F33" s="51"/>
      <c r="G33" s="51"/>
      <c r="H33" s="51">
        <v>19</v>
      </c>
      <c r="I33" s="51">
        <v>19</v>
      </c>
    </row>
    <row r="34" spans="1:9" ht="15.75" thickBot="1" x14ac:dyDescent="0.3">
      <c r="A34" s="48"/>
      <c r="B34" s="49"/>
      <c r="C34" s="50"/>
      <c r="D34" s="50" t="s">
        <v>590</v>
      </c>
      <c r="E34" s="51"/>
      <c r="F34" s="51"/>
      <c r="G34" s="51"/>
      <c r="H34" s="51">
        <v>24</v>
      </c>
      <c r="I34" s="51">
        <v>24</v>
      </c>
    </row>
    <row r="35" spans="1:9" ht="15.75" thickBot="1" x14ac:dyDescent="0.3">
      <c r="A35" s="48"/>
      <c r="B35" s="49"/>
      <c r="C35" s="50"/>
      <c r="D35" s="50" t="s">
        <v>1170</v>
      </c>
      <c r="E35" s="51"/>
      <c r="F35" s="51"/>
      <c r="G35" s="51"/>
      <c r="H35" s="51">
        <v>8</v>
      </c>
      <c r="I35" s="51">
        <v>8</v>
      </c>
    </row>
    <row r="36" spans="1:9" ht="15.75" thickBot="1" x14ac:dyDescent="0.3">
      <c r="A36" s="48"/>
      <c r="B36" s="49"/>
      <c r="C36" s="50"/>
      <c r="D36" s="50" t="s">
        <v>1145</v>
      </c>
      <c r="E36" s="51"/>
      <c r="F36" s="51"/>
      <c r="G36" s="51"/>
      <c r="H36" s="51">
        <v>24</v>
      </c>
      <c r="I36" s="51">
        <v>24</v>
      </c>
    </row>
    <row r="37" spans="1:9" ht="15.75" thickBot="1" x14ac:dyDescent="0.3">
      <c r="A37" s="48"/>
      <c r="B37" s="49"/>
      <c r="C37" s="50"/>
      <c r="D37" s="50" t="s">
        <v>932</v>
      </c>
      <c r="E37" s="51"/>
      <c r="F37" s="51"/>
      <c r="G37" s="51"/>
      <c r="H37" s="51">
        <v>17</v>
      </c>
      <c r="I37" s="51">
        <v>17</v>
      </c>
    </row>
    <row r="38" spans="1:9" ht="15.75" thickBot="1" x14ac:dyDescent="0.3">
      <c r="A38" s="48"/>
      <c r="B38" s="49"/>
      <c r="C38" s="50"/>
      <c r="D38" s="50" t="s">
        <v>1538</v>
      </c>
      <c r="E38" s="51"/>
      <c r="F38" s="51">
        <v>84</v>
      </c>
      <c r="G38" s="51"/>
      <c r="H38" s="51"/>
      <c r="I38" s="51">
        <v>84</v>
      </c>
    </row>
    <row r="39" spans="1:9" ht="15.75" thickBot="1" x14ac:dyDescent="0.3">
      <c r="A39" s="48"/>
      <c r="B39" s="49" t="s">
        <v>48</v>
      </c>
      <c r="C39" s="50" t="s">
        <v>2477</v>
      </c>
      <c r="D39" s="50" t="s">
        <v>1523</v>
      </c>
      <c r="E39" s="51"/>
      <c r="F39" s="51"/>
      <c r="G39" s="51">
        <v>53</v>
      </c>
      <c r="H39" s="51"/>
      <c r="I39" s="51">
        <v>53</v>
      </c>
    </row>
    <row r="40" spans="1:9" ht="15.75" thickBot="1" x14ac:dyDescent="0.3">
      <c r="A40" s="48"/>
      <c r="B40" s="49" t="s">
        <v>46</v>
      </c>
      <c r="C40" s="50" t="s">
        <v>3428</v>
      </c>
      <c r="D40" s="50" t="s">
        <v>496</v>
      </c>
      <c r="E40" s="51"/>
      <c r="F40" s="51"/>
      <c r="G40" s="51"/>
      <c r="H40" s="51">
        <v>12</v>
      </c>
      <c r="I40" s="51">
        <v>12</v>
      </c>
    </row>
    <row r="41" spans="1:9" ht="15.75" thickBot="1" x14ac:dyDescent="0.3">
      <c r="A41" s="48"/>
      <c r="B41" s="49" t="s">
        <v>3438</v>
      </c>
      <c r="C41" s="50" t="s">
        <v>2477</v>
      </c>
      <c r="D41" s="50" t="s">
        <v>1472</v>
      </c>
      <c r="E41" s="51"/>
      <c r="F41" s="51"/>
      <c r="G41" s="51">
        <v>32</v>
      </c>
      <c r="H41" s="51"/>
      <c r="I41" s="51">
        <v>32</v>
      </c>
    </row>
    <row r="42" spans="1:9" ht="15.75" thickBot="1" x14ac:dyDescent="0.3">
      <c r="A42" s="48"/>
      <c r="B42" s="49"/>
      <c r="C42" s="50"/>
      <c r="D42" s="50" t="s">
        <v>631</v>
      </c>
      <c r="E42" s="51"/>
      <c r="F42" s="51"/>
      <c r="G42" s="51"/>
      <c r="H42" s="51">
        <v>17</v>
      </c>
      <c r="I42" s="51">
        <v>17</v>
      </c>
    </row>
    <row r="43" spans="1:9" ht="15.75" thickBot="1" x14ac:dyDescent="0.3">
      <c r="A43" s="52" t="s">
        <v>4</v>
      </c>
      <c r="B43" s="53"/>
      <c r="C43" s="53"/>
      <c r="D43" s="53"/>
      <c r="E43" s="54">
        <v>209</v>
      </c>
      <c r="F43" s="54">
        <v>365</v>
      </c>
      <c r="G43" s="54">
        <v>249</v>
      </c>
      <c r="H43" s="54">
        <v>398</v>
      </c>
      <c r="I43" s="54">
        <v>1489</v>
      </c>
    </row>
    <row r="44" spans="1:9" x14ac:dyDescent="0.25">
      <c r="A44" s="4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3A5C-A519-4774-880A-7127398F6509}">
  <dimension ref="A1:E8"/>
  <sheetViews>
    <sheetView showGridLines="0" workbookViewId="0">
      <selection sqref="A1:D8"/>
    </sheetView>
  </sheetViews>
  <sheetFormatPr defaultColWidth="8.7109375" defaultRowHeight="15" x14ac:dyDescent="0.25"/>
  <cols>
    <col min="1" max="1" width="29.140625" style="5" bestFit="1" customWidth="1"/>
    <col min="2" max="2" width="34" style="5" bestFit="1" customWidth="1"/>
    <col min="3" max="3" width="38" style="5" bestFit="1" customWidth="1"/>
    <col min="4" max="4" width="36" style="5" bestFit="1" customWidth="1"/>
    <col min="5" max="5" width="34.42578125" style="5" bestFit="1" customWidth="1"/>
    <col min="6" max="16384" width="8.7109375" style="5"/>
  </cols>
  <sheetData>
    <row r="1" spans="1:5" x14ac:dyDescent="0.25">
      <c r="A1" s="25" t="s">
        <v>0</v>
      </c>
      <c r="B1" s="26" t="s">
        <v>1</v>
      </c>
    </row>
    <row r="3" spans="1:5" x14ac:dyDescent="0.25">
      <c r="A3" s="25" t="s">
        <v>130</v>
      </c>
      <c r="B3" s="26" t="s">
        <v>5152</v>
      </c>
      <c r="C3" s="26" t="s">
        <v>5867</v>
      </c>
      <c r="D3" s="26" t="s">
        <v>7530</v>
      </c>
      <c r="E3"/>
    </row>
    <row r="4" spans="1:5" x14ac:dyDescent="0.25">
      <c r="A4" s="26" t="s">
        <v>2</v>
      </c>
      <c r="B4" s="27">
        <v>1273.6399999999999</v>
      </c>
      <c r="C4" s="27">
        <v>2184.84</v>
      </c>
      <c r="D4" s="27">
        <v>1557.53</v>
      </c>
      <c r="E4"/>
    </row>
    <row r="5" spans="1:5" x14ac:dyDescent="0.25">
      <c r="A5" s="26" t="s">
        <v>3</v>
      </c>
      <c r="B5" s="27">
        <v>604.79</v>
      </c>
      <c r="C5" s="27">
        <v>691.3900000000001</v>
      </c>
      <c r="D5" s="27">
        <v>333.4</v>
      </c>
      <c r="E5"/>
    </row>
    <row r="6" spans="1:5" x14ac:dyDescent="0.25">
      <c r="A6" s="26" t="s">
        <v>6523</v>
      </c>
      <c r="B6" s="27">
        <v>1740.5599999999997</v>
      </c>
      <c r="C6" s="27">
        <v>773.36999999999989</v>
      </c>
      <c r="D6" s="27">
        <v>1903.3500000000001</v>
      </c>
      <c r="E6"/>
    </row>
    <row r="7" spans="1:5" x14ac:dyDescent="0.25">
      <c r="A7" s="26" t="s">
        <v>6529</v>
      </c>
      <c r="B7" s="27">
        <v>495.44</v>
      </c>
      <c r="C7" s="27">
        <v>758.54</v>
      </c>
      <c r="D7" s="27">
        <v>265.02</v>
      </c>
      <c r="E7"/>
    </row>
    <row r="8" spans="1:5" x14ac:dyDescent="0.25">
      <c r="A8" s="26" t="s">
        <v>4</v>
      </c>
      <c r="B8" s="27">
        <v>4114.4299999999994</v>
      </c>
      <c r="C8" s="27">
        <v>4408.1400000000003</v>
      </c>
      <c r="D8" s="27">
        <v>4059.2999999999997</v>
      </c>
      <c r="E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522E-9E5A-46BA-ADC4-9E5998861B79}">
  <dimension ref="A1:E44"/>
  <sheetViews>
    <sheetView showGridLines="0" topLeftCell="A16" workbookViewId="0">
      <selection activeCell="B37" sqref="B37"/>
    </sheetView>
  </sheetViews>
  <sheetFormatPr defaultColWidth="8.7109375" defaultRowHeight="15" x14ac:dyDescent="0.25"/>
  <cols>
    <col min="1" max="1" width="39.140625" style="5" bestFit="1" customWidth="1"/>
    <col min="2" max="2" width="34" style="5" bestFit="1" customWidth="1"/>
    <col min="3" max="3" width="38" style="5" bestFit="1" customWidth="1"/>
    <col min="4" max="4" width="36" style="5" bestFit="1" customWidth="1"/>
    <col min="5" max="5" width="34.42578125" style="5" bestFit="1" customWidth="1"/>
    <col min="6" max="1413" width="52.140625" style="5" bestFit="1" customWidth="1"/>
    <col min="1414" max="1414" width="10.42578125" style="5" bestFit="1" customWidth="1"/>
    <col min="1415" max="16384" width="8.7109375" style="5"/>
  </cols>
  <sheetData>
    <row r="1" spans="1:5" x14ac:dyDescent="0.25">
      <c r="A1" s="25" t="s">
        <v>0</v>
      </c>
      <c r="B1" s="26" t="s">
        <v>5</v>
      </c>
    </row>
    <row r="3" spans="1:5" x14ac:dyDescent="0.25">
      <c r="A3" s="25" t="s">
        <v>2426</v>
      </c>
      <c r="B3" s="26" t="s">
        <v>5152</v>
      </c>
      <c r="C3" s="26" t="s">
        <v>5867</v>
      </c>
      <c r="D3" s="26" t="s">
        <v>7530</v>
      </c>
      <c r="E3"/>
    </row>
    <row r="4" spans="1:5" x14ac:dyDescent="0.25">
      <c r="A4" s="26" t="s">
        <v>6</v>
      </c>
      <c r="B4" s="27">
        <v>920.94999999999993</v>
      </c>
      <c r="C4" s="27">
        <v>996.57999999999993</v>
      </c>
      <c r="D4" s="27">
        <v>279.81</v>
      </c>
      <c r="E4"/>
    </row>
    <row r="5" spans="1:5" x14ac:dyDescent="0.25">
      <c r="A5" s="26" t="s">
        <v>6646</v>
      </c>
      <c r="B5" s="27">
        <v>1520</v>
      </c>
      <c r="C5" s="27">
        <v>1845.12</v>
      </c>
      <c r="D5" s="27">
        <v>980</v>
      </c>
      <c r="E5"/>
    </row>
    <row r="6" spans="1:5" x14ac:dyDescent="0.25">
      <c r="A6" s="26" t="s">
        <v>6437</v>
      </c>
      <c r="B6" s="27">
        <v>518.15</v>
      </c>
      <c r="C6" s="27">
        <v>707.29</v>
      </c>
      <c r="D6" s="27">
        <v>294.14</v>
      </c>
      <c r="E6"/>
    </row>
    <row r="7" spans="1:5" x14ac:dyDescent="0.25">
      <c r="A7" s="26" t="s">
        <v>6452</v>
      </c>
      <c r="B7" s="27">
        <v>842.58999999999992</v>
      </c>
      <c r="C7" s="27">
        <v>690.64</v>
      </c>
      <c r="D7" s="27">
        <v>664.9</v>
      </c>
      <c r="E7"/>
    </row>
    <row r="8" spans="1:5" x14ac:dyDescent="0.25">
      <c r="A8" s="26" t="s">
        <v>6469</v>
      </c>
      <c r="B8" s="27">
        <v>1073.33</v>
      </c>
      <c r="C8" s="27">
        <v>1151.94</v>
      </c>
      <c r="D8" s="27">
        <v>1057.27</v>
      </c>
      <c r="E8"/>
    </row>
    <row r="9" spans="1:5" x14ac:dyDescent="0.25">
      <c r="A9" s="26" t="s">
        <v>6518</v>
      </c>
      <c r="B9" s="27">
        <v>617.23</v>
      </c>
      <c r="C9" s="27">
        <v>909.84</v>
      </c>
      <c r="D9" s="27">
        <v>481.98</v>
      </c>
      <c r="E9"/>
    </row>
    <row r="10" spans="1:5" x14ac:dyDescent="0.25">
      <c r="A10" s="26" t="s">
        <v>3429</v>
      </c>
      <c r="B10" s="27">
        <v>1198.49</v>
      </c>
      <c r="C10" s="27">
        <v>1389.3</v>
      </c>
      <c r="D10" s="27">
        <v>231.43</v>
      </c>
      <c r="E10"/>
    </row>
    <row r="11" spans="1:5" x14ac:dyDescent="0.25">
      <c r="A11" s="26" t="s">
        <v>6625</v>
      </c>
      <c r="B11" s="27">
        <v>1198.5899999999999</v>
      </c>
      <c r="C11" s="27">
        <v>1402.4</v>
      </c>
      <c r="D11" s="27">
        <v>729.19</v>
      </c>
      <c r="E11"/>
    </row>
    <row r="12" spans="1:5" x14ac:dyDescent="0.25">
      <c r="A12" s="26" t="s">
        <v>6394</v>
      </c>
      <c r="B12" s="27">
        <v>0</v>
      </c>
      <c r="C12" s="27">
        <v>0</v>
      </c>
      <c r="D12" s="27">
        <v>0</v>
      </c>
      <c r="E12"/>
    </row>
    <row r="13" spans="1:5" x14ac:dyDescent="0.25">
      <c r="A13" s="26" t="s">
        <v>7</v>
      </c>
      <c r="B13" s="27">
        <v>864.68</v>
      </c>
      <c r="C13" s="27">
        <v>1216.8200000000002</v>
      </c>
      <c r="D13" s="27">
        <v>1470.61</v>
      </c>
      <c r="E13"/>
    </row>
    <row r="14" spans="1:5" x14ac:dyDescent="0.25">
      <c r="A14" s="26" t="s">
        <v>8</v>
      </c>
      <c r="B14" s="27">
        <v>893.14</v>
      </c>
      <c r="C14" s="27">
        <v>1572.6</v>
      </c>
      <c r="D14" s="27">
        <v>0</v>
      </c>
      <c r="E14"/>
    </row>
    <row r="15" spans="1:5" x14ac:dyDescent="0.25">
      <c r="A15" s="26" t="s">
        <v>9</v>
      </c>
      <c r="B15" s="27">
        <v>1900.8899999999999</v>
      </c>
      <c r="C15" s="27">
        <v>2682.24</v>
      </c>
      <c r="D15" s="27">
        <v>1118.0900000000001</v>
      </c>
      <c r="E15"/>
    </row>
    <row r="16" spans="1:5" x14ac:dyDescent="0.25">
      <c r="A16" s="26" t="s">
        <v>6633</v>
      </c>
      <c r="B16" s="27">
        <v>2597.0400000000004</v>
      </c>
      <c r="C16" s="27">
        <v>2156.86</v>
      </c>
      <c r="D16" s="27">
        <v>977.28</v>
      </c>
      <c r="E16"/>
    </row>
    <row r="17" spans="1:5" x14ac:dyDescent="0.25">
      <c r="A17" s="26" t="s">
        <v>10</v>
      </c>
      <c r="B17" s="27">
        <v>2538.38</v>
      </c>
      <c r="C17" s="27">
        <v>3222.3399999999997</v>
      </c>
      <c r="D17" s="27">
        <v>1657.75</v>
      </c>
      <c r="E17"/>
    </row>
    <row r="18" spans="1:5" x14ac:dyDescent="0.25">
      <c r="A18" s="26" t="s">
        <v>6575</v>
      </c>
      <c r="B18" s="27">
        <v>970.77</v>
      </c>
      <c r="C18" s="27">
        <v>1151.68</v>
      </c>
      <c r="D18" s="27">
        <v>599.96</v>
      </c>
      <c r="E18"/>
    </row>
    <row r="19" spans="1:5" x14ac:dyDescent="0.25">
      <c r="A19" s="26" t="s">
        <v>11</v>
      </c>
      <c r="B19" s="27">
        <v>331.31</v>
      </c>
      <c r="C19" s="27">
        <v>515.91999999999996</v>
      </c>
      <c r="D19" s="27">
        <v>0</v>
      </c>
      <c r="E19"/>
    </row>
    <row r="20" spans="1:5" x14ac:dyDescent="0.25">
      <c r="A20" s="26" t="s">
        <v>12</v>
      </c>
      <c r="B20" s="27">
        <v>2734.4399999999996</v>
      </c>
      <c r="C20" s="27">
        <v>3520.54</v>
      </c>
      <c r="D20" s="27">
        <v>1563.67</v>
      </c>
      <c r="E20"/>
    </row>
    <row r="21" spans="1:5" x14ac:dyDescent="0.25">
      <c r="A21" s="26" t="s">
        <v>6277</v>
      </c>
      <c r="B21" s="27">
        <v>236.02</v>
      </c>
      <c r="C21" s="27">
        <v>996.78</v>
      </c>
      <c r="D21" s="27">
        <v>254.33</v>
      </c>
      <c r="E21"/>
    </row>
    <row r="22" spans="1:5" x14ac:dyDescent="0.25">
      <c r="A22" s="26" t="s">
        <v>6532</v>
      </c>
      <c r="B22" s="27">
        <v>150</v>
      </c>
      <c r="C22" s="27">
        <v>400</v>
      </c>
      <c r="D22" s="27">
        <v>0</v>
      </c>
      <c r="E22"/>
    </row>
    <row r="23" spans="1:5" x14ac:dyDescent="0.25">
      <c r="A23" s="26" t="s">
        <v>13</v>
      </c>
      <c r="B23" s="27">
        <v>1074.4000000000001</v>
      </c>
      <c r="C23" s="27">
        <v>1251.2</v>
      </c>
      <c r="D23" s="27">
        <v>571.41</v>
      </c>
      <c r="E23"/>
    </row>
    <row r="24" spans="1:5" x14ac:dyDescent="0.25">
      <c r="A24" s="26" t="s">
        <v>6273</v>
      </c>
      <c r="B24" s="27">
        <v>1059.6699999999998</v>
      </c>
      <c r="C24" s="27">
        <v>1678.79</v>
      </c>
      <c r="D24" s="27">
        <v>484.24</v>
      </c>
      <c r="E24"/>
    </row>
    <row r="25" spans="1:5" x14ac:dyDescent="0.25">
      <c r="A25" s="26" t="s">
        <v>14</v>
      </c>
      <c r="B25" s="27">
        <v>1248.3900000000001</v>
      </c>
      <c r="C25" s="27">
        <v>1373.75</v>
      </c>
      <c r="D25" s="27">
        <v>194.94</v>
      </c>
      <c r="E25"/>
    </row>
    <row r="26" spans="1:5" x14ac:dyDescent="0.25">
      <c r="A26" s="26" t="s">
        <v>6442</v>
      </c>
      <c r="B26" s="27">
        <v>1248.7</v>
      </c>
      <c r="C26" s="27">
        <v>1915.6</v>
      </c>
      <c r="D26" s="27">
        <v>511.93999999999994</v>
      </c>
      <c r="E26"/>
    </row>
    <row r="27" spans="1:5" x14ac:dyDescent="0.25">
      <c r="A27" s="26" t="s">
        <v>6653</v>
      </c>
      <c r="B27" s="27">
        <v>1019.97</v>
      </c>
      <c r="C27" s="27">
        <v>819.99</v>
      </c>
      <c r="D27" s="27">
        <v>490</v>
      </c>
      <c r="E27"/>
    </row>
    <row r="28" spans="1:5" x14ac:dyDescent="0.25">
      <c r="A28" s="26" t="s">
        <v>15</v>
      </c>
      <c r="B28" s="27">
        <v>636.92000000000007</v>
      </c>
      <c r="C28" s="27">
        <v>711.6</v>
      </c>
      <c r="D28" s="27">
        <v>498.73</v>
      </c>
      <c r="E28"/>
    </row>
    <row r="29" spans="1:5" x14ac:dyDescent="0.25">
      <c r="A29" s="26" t="s">
        <v>5386</v>
      </c>
      <c r="B29" s="27">
        <v>293.3</v>
      </c>
      <c r="C29" s="27">
        <v>645.70000000000005</v>
      </c>
      <c r="D29" s="27">
        <v>849.44</v>
      </c>
      <c r="E29"/>
    </row>
    <row r="30" spans="1:5" x14ac:dyDescent="0.25">
      <c r="A30" s="26" t="s">
        <v>4</v>
      </c>
      <c r="B30" s="27">
        <v>27687.350000000002</v>
      </c>
      <c r="C30" s="27">
        <v>34925.519999999997</v>
      </c>
      <c r="D30" s="27">
        <v>15961.11</v>
      </c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E186-400D-4AF6-A91A-8C652940B5B4}">
  <dimension ref="A1:E42"/>
  <sheetViews>
    <sheetView showGridLines="0" topLeftCell="A4" workbookViewId="0">
      <selection activeCell="E10" sqref="E10"/>
    </sheetView>
  </sheetViews>
  <sheetFormatPr defaultColWidth="8.7109375" defaultRowHeight="15" x14ac:dyDescent="0.25"/>
  <cols>
    <col min="1" max="1" width="44.7109375" style="5" bestFit="1" customWidth="1"/>
    <col min="2" max="2" width="42.42578125" style="5" bestFit="1" customWidth="1"/>
    <col min="3" max="3" width="38" style="5" bestFit="1" customWidth="1"/>
    <col min="4" max="4" width="37.140625" style="5" bestFit="1" customWidth="1"/>
    <col min="5" max="5" width="34.42578125" style="5" bestFit="1" customWidth="1"/>
    <col min="6" max="16384" width="8.7109375" style="5"/>
  </cols>
  <sheetData>
    <row r="1" spans="1:5" x14ac:dyDescent="0.25">
      <c r="A1" s="25" t="s">
        <v>0</v>
      </c>
      <c r="B1" s="26" t="s">
        <v>5</v>
      </c>
    </row>
    <row r="3" spans="1:5" x14ac:dyDescent="0.25">
      <c r="A3" s="25" t="s">
        <v>130</v>
      </c>
      <c r="B3" s="26" t="s">
        <v>7534</v>
      </c>
      <c r="C3" s="26" t="s">
        <v>5867</v>
      </c>
      <c r="D3" s="26" t="s">
        <v>7533</v>
      </c>
      <c r="E3"/>
    </row>
    <row r="4" spans="1:5" x14ac:dyDescent="0.25">
      <c r="A4" s="26" t="s">
        <v>6282</v>
      </c>
      <c r="B4" s="27">
        <v>1040</v>
      </c>
      <c r="C4" s="27">
        <v>800</v>
      </c>
      <c r="D4" s="27">
        <v>266.01</v>
      </c>
      <c r="E4"/>
    </row>
    <row r="5" spans="1:5" x14ac:dyDescent="0.25">
      <c r="A5" s="26" t="s">
        <v>6399</v>
      </c>
      <c r="B5" s="27">
        <v>2042.12</v>
      </c>
      <c r="C5" s="27">
        <v>1880.33</v>
      </c>
      <c r="D5" s="27">
        <v>935.21</v>
      </c>
      <c r="E5"/>
    </row>
    <row r="6" spans="1:5" x14ac:dyDescent="0.25">
      <c r="A6" s="26" t="s">
        <v>16</v>
      </c>
      <c r="B6" s="27">
        <v>2165.58</v>
      </c>
      <c r="C6" s="27">
        <v>1384.2499999999998</v>
      </c>
      <c r="D6" s="27">
        <v>0</v>
      </c>
      <c r="E6"/>
    </row>
    <row r="7" spans="1:5" x14ac:dyDescent="0.25">
      <c r="A7" s="26" t="s">
        <v>6569</v>
      </c>
      <c r="B7" s="27">
        <v>560.03</v>
      </c>
      <c r="C7" s="27">
        <v>896.31</v>
      </c>
      <c r="D7" s="27">
        <v>603.99</v>
      </c>
      <c r="E7"/>
    </row>
    <row r="8" spans="1:5" x14ac:dyDescent="0.25">
      <c r="A8" s="26" t="s">
        <v>6244</v>
      </c>
      <c r="B8" s="27">
        <v>400</v>
      </c>
      <c r="C8" s="27">
        <v>1372.39</v>
      </c>
      <c r="D8" s="27">
        <v>625.11</v>
      </c>
      <c r="E8"/>
    </row>
    <row r="9" spans="1:5" x14ac:dyDescent="0.25">
      <c r="A9" s="26" t="s">
        <v>6360</v>
      </c>
      <c r="B9" s="27">
        <v>951.88</v>
      </c>
      <c r="C9" s="27">
        <v>583.61</v>
      </c>
      <c r="D9" s="27">
        <v>0</v>
      </c>
      <c r="E9"/>
    </row>
    <row r="10" spans="1:5" x14ac:dyDescent="0.25">
      <c r="A10" s="26" t="s">
        <v>5672</v>
      </c>
      <c r="B10" s="27">
        <v>1355.71</v>
      </c>
      <c r="C10" s="27">
        <v>943.39</v>
      </c>
      <c r="D10" s="27">
        <v>132.85</v>
      </c>
      <c r="E10"/>
    </row>
    <row r="11" spans="1:5" x14ac:dyDescent="0.25">
      <c r="A11" s="26" t="s">
        <v>5923</v>
      </c>
      <c r="B11" s="27">
        <v>100</v>
      </c>
      <c r="C11" s="27">
        <v>1075.55</v>
      </c>
      <c r="D11" s="27">
        <v>1188.52</v>
      </c>
      <c r="E11"/>
    </row>
    <row r="12" spans="1:5" x14ac:dyDescent="0.25">
      <c r="A12" s="26" t="s">
        <v>6257</v>
      </c>
      <c r="B12" s="27">
        <v>947.25</v>
      </c>
      <c r="C12" s="27">
        <v>1545.29</v>
      </c>
      <c r="D12" s="27">
        <v>403.11</v>
      </c>
      <c r="E12"/>
    </row>
    <row r="13" spans="1:5" x14ac:dyDescent="0.25">
      <c r="A13" s="26" t="s">
        <v>6665</v>
      </c>
      <c r="B13" s="27">
        <v>1355.41</v>
      </c>
      <c r="C13" s="27">
        <v>2143.1400000000003</v>
      </c>
      <c r="D13" s="27">
        <v>899.83999999999992</v>
      </c>
      <c r="E13"/>
    </row>
    <row r="14" spans="1:5" x14ac:dyDescent="0.25">
      <c r="A14" s="26" t="s">
        <v>17</v>
      </c>
      <c r="B14" s="27">
        <v>734.9</v>
      </c>
      <c r="C14" s="27">
        <v>862.21</v>
      </c>
      <c r="D14" s="27">
        <v>517.25</v>
      </c>
      <c r="E14"/>
    </row>
    <row r="15" spans="1:5" x14ac:dyDescent="0.25">
      <c r="A15" s="26" t="s">
        <v>5084</v>
      </c>
      <c r="B15" s="27">
        <v>2233.39</v>
      </c>
      <c r="C15" s="27">
        <v>1993.33</v>
      </c>
      <c r="D15" s="27">
        <v>465.62</v>
      </c>
      <c r="E15"/>
    </row>
    <row r="16" spans="1:5" x14ac:dyDescent="0.25">
      <c r="A16" s="26" t="s">
        <v>6545</v>
      </c>
      <c r="B16" s="27">
        <v>1060</v>
      </c>
      <c r="C16" s="27">
        <v>1651.51</v>
      </c>
      <c r="D16" s="27">
        <v>541</v>
      </c>
      <c r="E16"/>
    </row>
    <row r="17" spans="1:5" x14ac:dyDescent="0.25">
      <c r="A17" s="26" t="s">
        <v>18</v>
      </c>
      <c r="B17" s="27">
        <v>1145.19</v>
      </c>
      <c r="C17" s="27">
        <v>1856.75</v>
      </c>
      <c r="D17" s="27">
        <v>1037.02</v>
      </c>
      <c r="E17"/>
    </row>
    <row r="18" spans="1:5" x14ac:dyDescent="0.25">
      <c r="A18" s="26" t="s">
        <v>19</v>
      </c>
      <c r="B18" s="27">
        <v>679.96</v>
      </c>
      <c r="C18" s="27">
        <v>770.21</v>
      </c>
      <c r="D18" s="27">
        <v>1044.6199999999999</v>
      </c>
      <c r="E18"/>
    </row>
    <row r="19" spans="1:5" x14ac:dyDescent="0.25">
      <c r="A19" s="26" t="s">
        <v>6478</v>
      </c>
      <c r="B19" s="27">
        <v>0</v>
      </c>
      <c r="C19" s="27">
        <v>0</v>
      </c>
      <c r="D19" s="27">
        <v>0</v>
      </c>
      <c r="E19"/>
    </row>
    <row r="20" spans="1:5" x14ac:dyDescent="0.25">
      <c r="A20" s="26" t="s">
        <v>5530</v>
      </c>
      <c r="B20" s="27">
        <v>0</v>
      </c>
      <c r="C20" s="27">
        <v>0</v>
      </c>
      <c r="D20" s="27">
        <v>143.80000000000001</v>
      </c>
      <c r="E20"/>
    </row>
    <row r="21" spans="1:5" x14ac:dyDescent="0.25">
      <c r="A21" s="26" t="s">
        <v>6230</v>
      </c>
      <c r="B21" s="27">
        <v>429.99</v>
      </c>
      <c r="C21" s="27">
        <v>858.85</v>
      </c>
      <c r="D21" s="27">
        <v>690</v>
      </c>
      <c r="E21"/>
    </row>
    <row r="22" spans="1:5" x14ac:dyDescent="0.25">
      <c r="A22" s="26" t="s">
        <v>20</v>
      </c>
      <c r="B22" s="27">
        <v>378.7</v>
      </c>
      <c r="C22" s="27">
        <v>545.47</v>
      </c>
      <c r="D22" s="27">
        <v>550.41000000000008</v>
      </c>
      <c r="E22"/>
    </row>
    <row r="23" spans="1:5" x14ac:dyDescent="0.25">
      <c r="A23" s="26" t="s">
        <v>21</v>
      </c>
      <c r="B23" s="27">
        <v>827.35</v>
      </c>
      <c r="C23" s="27">
        <v>1007.1299999999999</v>
      </c>
      <c r="D23" s="27">
        <v>1154.94</v>
      </c>
      <c r="E23"/>
    </row>
    <row r="24" spans="1:5" x14ac:dyDescent="0.25">
      <c r="A24" s="26" t="s">
        <v>5000</v>
      </c>
      <c r="B24" s="27">
        <v>805.79</v>
      </c>
      <c r="C24" s="27">
        <v>948.5</v>
      </c>
      <c r="D24" s="27">
        <v>506.61</v>
      </c>
      <c r="E24"/>
    </row>
    <row r="25" spans="1:5" x14ac:dyDescent="0.25">
      <c r="A25" s="26" t="s">
        <v>22</v>
      </c>
      <c r="B25" s="27">
        <v>1007.1700000000001</v>
      </c>
      <c r="C25" s="27">
        <v>3044.69</v>
      </c>
      <c r="D25" s="27">
        <v>190.58</v>
      </c>
      <c r="E25"/>
    </row>
    <row r="26" spans="1:5" x14ac:dyDescent="0.25">
      <c r="A26" s="26" t="s">
        <v>6567</v>
      </c>
      <c r="B26" s="27">
        <v>183.84</v>
      </c>
      <c r="C26" s="27">
        <v>587.63</v>
      </c>
      <c r="D26" s="27">
        <v>405.46000000000004</v>
      </c>
      <c r="E26"/>
    </row>
    <row r="27" spans="1:5" x14ac:dyDescent="0.25">
      <c r="A27" s="26" t="s">
        <v>23</v>
      </c>
      <c r="B27" s="27">
        <v>1664.56</v>
      </c>
      <c r="C27" s="27">
        <v>1916.83</v>
      </c>
      <c r="D27" s="27">
        <v>705.06</v>
      </c>
      <c r="E27"/>
    </row>
    <row r="28" spans="1:5" x14ac:dyDescent="0.25">
      <c r="A28" s="26" t="s">
        <v>6471</v>
      </c>
      <c r="B28" s="27">
        <v>1336.52</v>
      </c>
      <c r="C28" s="27">
        <v>2443.94</v>
      </c>
      <c r="D28" s="27">
        <v>2196.37</v>
      </c>
      <c r="E28"/>
    </row>
    <row r="29" spans="1:5" x14ac:dyDescent="0.25">
      <c r="A29" s="26" t="s">
        <v>24</v>
      </c>
      <c r="B29" s="27">
        <v>1173.99</v>
      </c>
      <c r="C29" s="27">
        <v>1329.9699999999998</v>
      </c>
      <c r="D29" s="27">
        <v>840.24</v>
      </c>
      <c r="E29"/>
    </row>
    <row r="30" spans="1:5" x14ac:dyDescent="0.25">
      <c r="A30" s="26" t="s">
        <v>6340</v>
      </c>
      <c r="B30" s="27">
        <v>562.39</v>
      </c>
      <c r="C30" s="27">
        <v>725.02</v>
      </c>
      <c r="D30" s="27">
        <v>640</v>
      </c>
      <c r="E30"/>
    </row>
    <row r="31" spans="1:5" x14ac:dyDescent="0.25">
      <c r="A31" s="26" t="s">
        <v>6280</v>
      </c>
      <c r="B31" s="27">
        <v>1258</v>
      </c>
      <c r="C31" s="27">
        <v>1363.97</v>
      </c>
      <c r="D31" s="27">
        <v>502.8900000000001</v>
      </c>
      <c r="E31"/>
    </row>
    <row r="32" spans="1:5" x14ac:dyDescent="0.25">
      <c r="A32" s="26" t="s">
        <v>1644</v>
      </c>
      <c r="B32" s="27">
        <v>500.94999999999993</v>
      </c>
      <c r="C32" s="27">
        <v>774.7</v>
      </c>
      <c r="D32" s="27">
        <v>404.46</v>
      </c>
      <c r="E32"/>
    </row>
    <row r="33" spans="1:5" x14ac:dyDescent="0.25">
      <c r="A33" s="26" t="s">
        <v>4951</v>
      </c>
      <c r="B33" s="27">
        <v>1525.68</v>
      </c>
      <c r="C33" s="27">
        <v>1136.56</v>
      </c>
      <c r="D33" s="27">
        <v>1072.22</v>
      </c>
      <c r="E33"/>
    </row>
    <row r="34" spans="1:5" x14ac:dyDescent="0.25">
      <c r="A34" s="26" t="s">
        <v>6627</v>
      </c>
      <c r="B34" s="27">
        <v>726.77</v>
      </c>
      <c r="C34" s="27">
        <v>650</v>
      </c>
      <c r="D34" s="27">
        <v>500</v>
      </c>
      <c r="E34"/>
    </row>
    <row r="35" spans="1:5" x14ac:dyDescent="0.25">
      <c r="A35" s="26" t="s">
        <v>6214</v>
      </c>
      <c r="B35" s="27">
        <v>0</v>
      </c>
      <c r="C35" s="27">
        <v>1019.94</v>
      </c>
      <c r="D35" s="27">
        <v>689.99</v>
      </c>
      <c r="E35"/>
    </row>
    <row r="36" spans="1:5" x14ac:dyDescent="0.25">
      <c r="A36" s="26" t="s">
        <v>6326</v>
      </c>
      <c r="B36" s="27">
        <v>300</v>
      </c>
      <c r="C36" s="27">
        <v>600</v>
      </c>
      <c r="D36" s="27">
        <v>323.37</v>
      </c>
      <c r="E36"/>
    </row>
    <row r="37" spans="1:5" x14ac:dyDescent="0.25">
      <c r="A37" s="26" t="s">
        <v>6269</v>
      </c>
      <c r="B37" s="27">
        <v>1000</v>
      </c>
      <c r="C37" s="27">
        <v>1383</v>
      </c>
      <c r="D37" s="27">
        <v>857.04</v>
      </c>
      <c r="E37"/>
    </row>
    <row r="38" spans="1:5" x14ac:dyDescent="0.25">
      <c r="A38" s="26" t="s">
        <v>25</v>
      </c>
      <c r="B38" s="27">
        <v>253.37</v>
      </c>
      <c r="C38" s="27">
        <v>1330.19</v>
      </c>
      <c r="D38" s="27">
        <v>693.91</v>
      </c>
      <c r="E38"/>
    </row>
    <row r="39" spans="1:5" x14ac:dyDescent="0.25">
      <c r="A39" s="26" t="s">
        <v>6446</v>
      </c>
      <c r="B39" s="27">
        <v>821.81</v>
      </c>
      <c r="C39" s="27">
        <v>1101.3699999999999</v>
      </c>
      <c r="D39" s="27">
        <v>460</v>
      </c>
    </row>
    <row r="40" spans="1:5" x14ac:dyDescent="0.25">
      <c r="A40" s="26" t="s">
        <v>6571</v>
      </c>
      <c r="B40" s="27">
        <v>920</v>
      </c>
      <c r="C40" s="27">
        <v>1272.3600000000001</v>
      </c>
      <c r="D40" s="27">
        <v>460</v>
      </c>
    </row>
    <row r="41" spans="1:5" x14ac:dyDescent="0.25">
      <c r="A41" s="26" t="s">
        <v>6489</v>
      </c>
      <c r="B41" s="27">
        <v>1428.8</v>
      </c>
      <c r="C41" s="27">
        <v>1370.37</v>
      </c>
      <c r="D41" s="27">
        <v>778.37000000000012</v>
      </c>
    </row>
    <row r="42" spans="1:5" x14ac:dyDescent="0.25">
      <c r="A42" s="26" t="s">
        <v>4</v>
      </c>
      <c r="B42" s="27">
        <v>33877.100000000006</v>
      </c>
      <c r="C42" s="27">
        <v>45168.76</v>
      </c>
      <c r="D42" s="27">
        <v>23425.870000000003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D581-FEAE-45E8-995B-403D826B72B7}">
  <dimension ref="A1:V391"/>
  <sheetViews>
    <sheetView showGridLines="0" workbookViewId="0">
      <selection activeCell="E30" activeCellId="1" sqref="E5:F9 E30:F52 E57:F57 E59:F60 E62:F62"/>
      <pivotSelection pane="bottomRight" showHeader="1" extendable="1" dimension="4" start="25" min="25" max="26" activeRow="29" activeCol="4" click="1" r:id="rId3">
        <pivotArea dataOnly="0" outline="0" fieldPosition="0">
          <references count="1">
            <reference field="1" count="1">
              <x v="45"/>
            </reference>
          </references>
        </pivotArea>
      </pivotSelection>
    </sheetView>
  </sheetViews>
  <sheetFormatPr defaultColWidth="8.7109375" defaultRowHeight="15" x14ac:dyDescent="0.25"/>
  <cols>
    <col min="1" max="1" width="13.140625" style="5" bestFit="1" customWidth="1"/>
    <col min="2" max="2" width="13.7109375" style="5" bestFit="1" customWidth="1"/>
    <col min="3" max="3" width="7.85546875" style="5" bestFit="1" customWidth="1"/>
    <col min="4" max="4" width="11.42578125" style="5" bestFit="1" customWidth="1"/>
    <col min="5" max="5" width="14" style="5" bestFit="1" customWidth="1"/>
    <col min="6" max="6" width="5" style="5" bestFit="1" customWidth="1"/>
    <col min="7" max="7" width="3.42578125" style="5" customWidth="1"/>
    <col min="8" max="8" width="2.42578125" style="5" customWidth="1"/>
    <col min="9" max="11" width="0.42578125" style="5" customWidth="1"/>
    <col min="12" max="12" width="39.28515625" style="5" bestFit="1" customWidth="1"/>
    <col min="13" max="13" width="14.5703125" style="5" bestFit="1" customWidth="1"/>
    <col min="14" max="14" width="6.85546875" style="5" bestFit="1" customWidth="1"/>
    <col min="15" max="15" width="1.7109375" style="5" customWidth="1"/>
    <col min="16" max="16" width="2" style="5" customWidth="1"/>
    <col min="17" max="17" width="18.7109375" style="5" bestFit="1" customWidth="1"/>
    <col min="18" max="18" width="14.28515625" style="5" bestFit="1" customWidth="1"/>
    <col min="19" max="19" width="28.42578125" style="5" bestFit="1" customWidth="1"/>
    <col min="20" max="20" width="6.85546875" style="5" bestFit="1" customWidth="1"/>
    <col min="21" max="21" width="6.42578125" style="5" bestFit="1" customWidth="1"/>
    <col min="22" max="22" width="6.5703125" style="5" bestFit="1" customWidth="1"/>
    <col min="23" max="23" width="6.7109375" style="5" bestFit="1" customWidth="1"/>
    <col min="24" max="24" width="6.28515625" style="5" bestFit="1" customWidth="1"/>
    <col min="25" max="16384" width="8.7109375" style="5"/>
  </cols>
  <sheetData>
    <row r="1" spans="1:22" x14ac:dyDescent="0.25">
      <c r="A1" s="29" t="s">
        <v>2425</v>
      </c>
      <c r="B1" s="28" t="s">
        <v>2422</v>
      </c>
    </row>
    <row r="2" spans="1:22" s="6" customFormat="1" x14ac:dyDescent="0.25">
      <c r="A2" s="25" t="s">
        <v>128</v>
      </c>
      <c r="B2" s="26" t="s">
        <v>5</v>
      </c>
      <c r="G2" s="15"/>
      <c r="L2" s="29" t="s">
        <v>2425</v>
      </c>
      <c r="M2" s="28" t="s">
        <v>27</v>
      </c>
      <c r="Q2" s="31" t="s">
        <v>2425</v>
      </c>
      <c r="R2" s="32" t="s">
        <v>2422</v>
      </c>
    </row>
    <row r="3" spans="1:22" ht="12" customHeight="1" x14ac:dyDescent="0.25">
      <c r="G3" s="15"/>
      <c r="H3" s="19"/>
    </row>
    <row r="4" spans="1:22" x14ac:dyDescent="0.25">
      <c r="A4" s="25" t="s">
        <v>136</v>
      </c>
      <c r="B4" s="25" t="s">
        <v>30</v>
      </c>
      <c r="C4" s="25" t="s">
        <v>31</v>
      </c>
      <c r="D4" s="25" t="s">
        <v>32</v>
      </c>
      <c r="E4" s="25" t="s">
        <v>125</v>
      </c>
      <c r="F4" s="26" t="s">
        <v>2424</v>
      </c>
      <c r="G4" s="15"/>
      <c r="H4" s="19"/>
      <c r="L4" s="30" t="s">
        <v>2423</v>
      </c>
      <c r="M4" s="25" t="s">
        <v>28</v>
      </c>
      <c r="N4" s="26"/>
      <c r="O4"/>
      <c r="P4"/>
      <c r="Q4" s="34" t="s">
        <v>2471</v>
      </c>
      <c r="R4" s="35" t="s">
        <v>28</v>
      </c>
      <c r="S4" s="36"/>
      <c r="T4" s="37"/>
      <c r="U4"/>
      <c r="V4"/>
    </row>
    <row r="5" spans="1:22" x14ac:dyDescent="0.25">
      <c r="A5" s="26">
        <v>2024</v>
      </c>
      <c r="B5" s="26" t="s">
        <v>2488</v>
      </c>
      <c r="C5" s="26" t="s">
        <v>38</v>
      </c>
      <c r="D5" s="26" t="s">
        <v>950</v>
      </c>
      <c r="E5" s="26" t="s">
        <v>141</v>
      </c>
      <c r="F5" s="26">
        <v>1</v>
      </c>
      <c r="G5" s="15"/>
      <c r="H5" s="19"/>
      <c r="L5" s="25" t="s">
        <v>29</v>
      </c>
      <c r="M5" s="26" t="s">
        <v>34</v>
      </c>
      <c r="N5" s="26" t="s">
        <v>37</v>
      </c>
      <c r="O5"/>
      <c r="P5"/>
      <c r="Q5" s="25" t="s">
        <v>29</v>
      </c>
      <c r="R5" s="26" t="s">
        <v>34</v>
      </c>
      <c r="S5" s="26" t="s">
        <v>33</v>
      </c>
      <c r="T5" s="26" t="s">
        <v>37</v>
      </c>
      <c r="U5"/>
      <c r="V5"/>
    </row>
    <row r="6" spans="1:22" x14ac:dyDescent="0.25">
      <c r="A6" s="26"/>
      <c r="B6" s="26" t="s">
        <v>2488</v>
      </c>
      <c r="C6" s="26" t="s">
        <v>38</v>
      </c>
      <c r="D6" s="26" t="s">
        <v>1497</v>
      </c>
      <c r="E6" s="26" t="s">
        <v>141</v>
      </c>
      <c r="F6" s="26">
        <v>1</v>
      </c>
      <c r="G6" s="15"/>
      <c r="H6" s="19"/>
      <c r="L6" s="26">
        <v>2026</v>
      </c>
      <c r="M6" s="26"/>
      <c r="N6" s="26"/>
      <c r="O6"/>
      <c r="P6"/>
      <c r="Q6" s="26">
        <v>2025</v>
      </c>
      <c r="R6" s="26"/>
      <c r="S6" s="26">
        <v>9</v>
      </c>
      <c r="T6" s="26">
        <v>9</v>
      </c>
      <c r="U6"/>
      <c r="V6"/>
    </row>
    <row r="7" spans="1:22" x14ac:dyDescent="0.25">
      <c r="A7" s="26"/>
      <c r="B7" s="26" t="s">
        <v>2488</v>
      </c>
      <c r="C7" s="26" t="s">
        <v>38</v>
      </c>
      <c r="D7" s="26" t="s">
        <v>431</v>
      </c>
      <c r="E7" s="26" t="s">
        <v>141</v>
      </c>
      <c r="F7" s="26">
        <v>1</v>
      </c>
      <c r="G7" s="15"/>
      <c r="H7" s="19"/>
      <c r="L7" s="26" t="s">
        <v>2486</v>
      </c>
      <c r="M7" s="26"/>
      <c r="N7" s="26"/>
      <c r="O7"/>
      <c r="P7"/>
      <c r="Q7" s="26" t="s">
        <v>48</v>
      </c>
      <c r="R7" s="26"/>
      <c r="S7" s="26">
        <v>2</v>
      </c>
      <c r="T7" s="26">
        <v>2</v>
      </c>
      <c r="U7"/>
      <c r="V7"/>
    </row>
    <row r="8" spans="1:22" x14ac:dyDescent="0.25">
      <c r="A8" s="26"/>
      <c r="B8" s="26" t="s">
        <v>2488</v>
      </c>
      <c r="C8" s="26" t="s">
        <v>38</v>
      </c>
      <c r="D8" s="26" t="s">
        <v>1496</v>
      </c>
      <c r="E8" s="26" t="s">
        <v>141</v>
      </c>
      <c r="F8" s="26">
        <v>1</v>
      </c>
      <c r="G8" s="15"/>
      <c r="H8" s="19"/>
      <c r="L8" s="26" t="s">
        <v>2608</v>
      </c>
      <c r="M8" s="26">
        <v>6</v>
      </c>
      <c r="N8" s="26">
        <v>6</v>
      </c>
      <c r="O8"/>
      <c r="P8"/>
      <c r="Q8" s="26" t="s">
        <v>44</v>
      </c>
      <c r="R8" s="26"/>
      <c r="S8" s="26">
        <v>7</v>
      </c>
      <c r="T8" s="26">
        <v>7</v>
      </c>
      <c r="U8"/>
      <c r="V8"/>
    </row>
    <row r="9" spans="1:22" x14ac:dyDescent="0.25">
      <c r="A9" s="26"/>
      <c r="B9" s="26" t="s">
        <v>2488</v>
      </c>
      <c r="C9" s="26" t="s">
        <v>38</v>
      </c>
      <c r="D9" s="26" t="s">
        <v>1498</v>
      </c>
      <c r="E9" s="26" t="s">
        <v>141</v>
      </c>
      <c r="F9" s="26">
        <v>1</v>
      </c>
      <c r="G9" s="15"/>
      <c r="H9" s="19"/>
      <c r="L9" s="26" t="s">
        <v>40</v>
      </c>
      <c r="M9" s="26">
        <v>3</v>
      </c>
      <c r="N9" s="26">
        <v>3</v>
      </c>
      <c r="O9"/>
      <c r="P9"/>
      <c r="Q9" s="26">
        <v>2026</v>
      </c>
      <c r="R9" s="26">
        <v>32</v>
      </c>
      <c r="S9" s="26"/>
      <c r="T9" s="26">
        <v>32</v>
      </c>
      <c r="U9"/>
      <c r="V9"/>
    </row>
    <row r="10" spans="1:22" x14ac:dyDescent="0.25">
      <c r="A10" s="26"/>
      <c r="B10" s="26" t="s">
        <v>2487</v>
      </c>
      <c r="C10" s="26" t="s">
        <v>38</v>
      </c>
      <c r="D10" s="26" t="s">
        <v>1424</v>
      </c>
      <c r="E10" s="26" t="s">
        <v>170</v>
      </c>
      <c r="F10" s="26">
        <v>1</v>
      </c>
      <c r="G10" s="15"/>
      <c r="H10" s="19"/>
      <c r="L10" s="26" t="s">
        <v>7535</v>
      </c>
      <c r="M10" s="26"/>
      <c r="N10" s="26"/>
      <c r="O10"/>
      <c r="P10"/>
      <c r="Q10" s="26" t="s">
        <v>43</v>
      </c>
      <c r="R10" s="26">
        <v>10</v>
      </c>
      <c r="S10" s="26"/>
      <c r="T10" s="26">
        <v>10</v>
      </c>
      <c r="U10"/>
      <c r="V10"/>
    </row>
    <row r="11" spans="1:22" x14ac:dyDescent="0.25">
      <c r="A11" s="26">
        <v>2025</v>
      </c>
      <c r="B11" s="26" t="s">
        <v>2428</v>
      </c>
      <c r="C11" s="26" t="s">
        <v>44</v>
      </c>
      <c r="D11" s="26" t="s">
        <v>49</v>
      </c>
      <c r="E11" s="26" t="s">
        <v>156</v>
      </c>
      <c r="F11" s="26">
        <v>1</v>
      </c>
      <c r="G11" s="15"/>
      <c r="H11" s="19"/>
      <c r="L11" s="26" t="s">
        <v>40</v>
      </c>
      <c r="M11" s="26">
        <v>1</v>
      </c>
      <c r="N11" s="26">
        <v>1</v>
      </c>
      <c r="O11"/>
      <c r="P11"/>
      <c r="Q11" s="33" t="s">
        <v>46</v>
      </c>
      <c r="R11" s="26">
        <v>3</v>
      </c>
      <c r="S11" s="26"/>
      <c r="T11" s="26">
        <v>3</v>
      </c>
      <c r="U11"/>
      <c r="V11"/>
    </row>
    <row r="12" spans="1:22" x14ac:dyDescent="0.25">
      <c r="A12" s="26"/>
      <c r="B12" s="26" t="s">
        <v>2428</v>
      </c>
      <c r="C12" s="26" t="s">
        <v>44</v>
      </c>
      <c r="D12" s="26" t="s">
        <v>50</v>
      </c>
      <c r="E12" s="26" t="s">
        <v>156</v>
      </c>
      <c r="F12" s="26">
        <v>1</v>
      </c>
      <c r="G12" s="15"/>
      <c r="H12" s="19"/>
      <c r="L12" s="26" t="s">
        <v>37</v>
      </c>
      <c r="M12" s="26">
        <v>10</v>
      </c>
      <c r="N12" s="28">
        <v>10</v>
      </c>
      <c r="O12"/>
      <c r="P12"/>
      <c r="Q12" s="26" t="s">
        <v>48</v>
      </c>
      <c r="R12" s="26">
        <v>3</v>
      </c>
      <c r="S12" s="26"/>
      <c r="T12" s="26">
        <v>3</v>
      </c>
      <c r="U12"/>
      <c r="V12"/>
    </row>
    <row r="13" spans="1:22" x14ac:dyDescent="0.25">
      <c r="A13" s="26"/>
      <c r="B13" s="26" t="s">
        <v>2428</v>
      </c>
      <c r="C13" s="26" t="s">
        <v>44</v>
      </c>
      <c r="D13" s="26" t="s">
        <v>52</v>
      </c>
      <c r="E13" s="26" t="s">
        <v>156</v>
      </c>
      <c r="F13" s="26">
        <v>1</v>
      </c>
      <c r="G13" s="15"/>
      <c r="H13" s="19"/>
      <c r="L13"/>
      <c r="M13"/>
      <c r="N13"/>
      <c r="O13"/>
      <c r="P13"/>
      <c r="Q13" s="26" t="s">
        <v>44</v>
      </c>
      <c r="R13" s="26">
        <v>4</v>
      </c>
      <c r="S13" s="26"/>
      <c r="T13" s="26">
        <v>4</v>
      </c>
      <c r="U13"/>
      <c r="V13"/>
    </row>
    <row r="14" spans="1:22" x14ac:dyDescent="0.25">
      <c r="A14" s="26"/>
      <c r="B14" s="26" t="s">
        <v>2428</v>
      </c>
      <c r="C14" s="26" t="s">
        <v>44</v>
      </c>
      <c r="D14" s="26" t="s">
        <v>55</v>
      </c>
      <c r="E14" s="26" t="s">
        <v>156</v>
      </c>
      <c r="F14" s="26">
        <v>1</v>
      </c>
      <c r="G14" s="15"/>
      <c r="H14" s="19"/>
      <c r="L14"/>
      <c r="M14"/>
      <c r="N14"/>
      <c r="O14"/>
      <c r="P14"/>
      <c r="Q14" s="33" t="s">
        <v>1649</v>
      </c>
      <c r="R14" s="26">
        <v>7</v>
      </c>
      <c r="S14" s="26"/>
      <c r="T14" s="26">
        <v>7</v>
      </c>
      <c r="U14"/>
      <c r="V14"/>
    </row>
    <row r="15" spans="1:22" x14ac:dyDescent="0.25">
      <c r="A15" s="26"/>
      <c r="B15" s="26" t="s">
        <v>2428</v>
      </c>
      <c r="C15" s="26" t="s">
        <v>44</v>
      </c>
      <c r="D15" s="26" t="s">
        <v>57</v>
      </c>
      <c r="E15" s="26" t="s">
        <v>156</v>
      </c>
      <c r="F15" s="26">
        <v>1</v>
      </c>
      <c r="G15" s="15"/>
      <c r="H15" s="19"/>
      <c r="L15"/>
      <c r="M15"/>
      <c r="N15"/>
      <c r="O15"/>
      <c r="P15"/>
      <c r="Q15" s="33" t="s">
        <v>38</v>
      </c>
      <c r="R15" s="26">
        <v>5</v>
      </c>
      <c r="S15" s="26"/>
      <c r="T15" s="26">
        <v>5</v>
      </c>
      <c r="U15"/>
      <c r="V15"/>
    </row>
    <row r="16" spans="1:22" x14ac:dyDescent="0.25">
      <c r="A16" s="26"/>
      <c r="B16" s="26" t="s">
        <v>2428</v>
      </c>
      <c r="C16" s="26" t="s">
        <v>44</v>
      </c>
      <c r="D16" s="26" t="s">
        <v>61</v>
      </c>
      <c r="E16" s="26" t="s">
        <v>156</v>
      </c>
      <c r="F16" s="26">
        <v>1</v>
      </c>
      <c r="G16" s="15"/>
      <c r="H16" s="19"/>
      <c r="L16"/>
      <c r="M16"/>
      <c r="N16"/>
      <c r="O16"/>
      <c r="P16"/>
      <c r="Q16" s="26" t="s">
        <v>37</v>
      </c>
      <c r="R16" s="26">
        <v>32</v>
      </c>
      <c r="S16" s="26">
        <v>9</v>
      </c>
      <c r="T16" s="26">
        <v>41</v>
      </c>
      <c r="U16"/>
      <c r="V16"/>
    </row>
    <row r="17" spans="1:22" x14ac:dyDescent="0.25">
      <c r="A17" s="26"/>
      <c r="B17" s="26" t="s">
        <v>2428</v>
      </c>
      <c r="C17" s="26" t="s">
        <v>44</v>
      </c>
      <c r="D17" s="26" t="s">
        <v>67</v>
      </c>
      <c r="E17" s="26" t="s">
        <v>156</v>
      </c>
      <c r="F17" s="26">
        <v>1</v>
      </c>
      <c r="G17" s="15"/>
      <c r="H17" s="19"/>
      <c r="L17"/>
      <c r="M17"/>
      <c r="N17"/>
      <c r="O17"/>
      <c r="P17"/>
      <c r="Q17"/>
      <c r="R17"/>
      <c r="S17"/>
      <c r="T17"/>
      <c r="U17"/>
      <c r="V17"/>
    </row>
    <row r="18" spans="1:22" x14ac:dyDescent="0.25">
      <c r="A18" s="26"/>
      <c r="B18" s="26" t="s">
        <v>2428</v>
      </c>
      <c r="C18" s="26" t="s">
        <v>48</v>
      </c>
      <c r="D18" s="26" t="s">
        <v>85</v>
      </c>
      <c r="E18" s="26" t="s">
        <v>156</v>
      </c>
      <c r="F18" s="26">
        <v>1</v>
      </c>
      <c r="G18" s="15"/>
      <c r="H18" s="19"/>
      <c r="L18"/>
      <c r="M18"/>
      <c r="N18"/>
      <c r="O18"/>
      <c r="P18"/>
      <c r="Q18"/>
      <c r="R18"/>
      <c r="S18"/>
      <c r="T18"/>
      <c r="U18"/>
      <c r="V18"/>
    </row>
    <row r="19" spans="1:22" x14ac:dyDescent="0.25">
      <c r="A19" s="26"/>
      <c r="B19" s="26" t="s">
        <v>2428</v>
      </c>
      <c r="C19" s="26" t="s">
        <v>48</v>
      </c>
      <c r="D19" s="26" t="s">
        <v>89</v>
      </c>
      <c r="E19" s="26" t="s">
        <v>156</v>
      </c>
      <c r="F19" s="26">
        <v>1</v>
      </c>
      <c r="G19" s="15"/>
      <c r="H19" s="19"/>
      <c r="L19"/>
      <c r="M19"/>
      <c r="N19"/>
      <c r="O19"/>
      <c r="Q19"/>
      <c r="R19"/>
      <c r="S19"/>
      <c r="T19"/>
      <c r="U19"/>
      <c r="V19"/>
    </row>
    <row r="20" spans="1:22" x14ac:dyDescent="0.25">
      <c r="A20" s="26">
        <v>2026</v>
      </c>
      <c r="B20" s="26" t="s">
        <v>2468</v>
      </c>
      <c r="C20" s="26" t="s">
        <v>44</v>
      </c>
      <c r="D20" s="26" t="s">
        <v>1389</v>
      </c>
      <c r="E20" s="26" t="s">
        <v>695</v>
      </c>
      <c r="F20" s="26">
        <v>1</v>
      </c>
      <c r="G20" s="15"/>
      <c r="H20"/>
      <c r="L20"/>
      <c r="M20"/>
      <c r="N20"/>
      <c r="O20"/>
      <c r="Q20"/>
      <c r="R20"/>
      <c r="S20"/>
      <c r="T20"/>
      <c r="U20"/>
    </row>
    <row r="21" spans="1:22" x14ac:dyDescent="0.25">
      <c r="A21" s="26"/>
      <c r="B21" s="26" t="s">
        <v>2468</v>
      </c>
      <c r="C21" s="26" t="s">
        <v>44</v>
      </c>
      <c r="D21" s="26" t="s">
        <v>1367</v>
      </c>
      <c r="E21" s="26" t="s">
        <v>695</v>
      </c>
      <c r="F21" s="26">
        <v>1</v>
      </c>
      <c r="G21" s="15"/>
      <c r="H21"/>
      <c r="L21"/>
      <c r="M21"/>
      <c r="N21"/>
      <c r="O21"/>
      <c r="Q21"/>
      <c r="R21"/>
      <c r="S21"/>
      <c r="T21"/>
      <c r="U21"/>
    </row>
    <row r="22" spans="1:22" x14ac:dyDescent="0.25">
      <c r="A22" s="26"/>
      <c r="B22" s="26" t="s">
        <v>2468</v>
      </c>
      <c r="C22" s="26" t="s">
        <v>48</v>
      </c>
      <c r="D22" s="26" t="s">
        <v>1399</v>
      </c>
      <c r="E22" s="26" t="s">
        <v>695</v>
      </c>
      <c r="F22" s="26">
        <v>1</v>
      </c>
      <c r="G22" s="15"/>
      <c r="H22"/>
      <c r="L22"/>
      <c r="M22"/>
      <c r="N22"/>
      <c r="O22"/>
      <c r="Q22"/>
      <c r="R22"/>
      <c r="S22"/>
      <c r="T22"/>
      <c r="U22"/>
    </row>
    <row r="23" spans="1:22" x14ac:dyDescent="0.25">
      <c r="A23" s="26"/>
      <c r="B23" s="26" t="s">
        <v>2468</v>
      </c>
      <c r="C23" s="26" t="s">
        <v>48</v>
      </c>
      <c r="D23" s="26" t="s">
        <v>1598</v>
      </c>
      <c r="E23" s="26" t="s">
        <v>695</v>
      </c>
      <c r="F23" s="26">
        <v>1</v>
      </c>
      <c r="G23" s="15"/>
    </row>
    <row r="24" spans="1:22" x14ac:dyDescent="0.25">
      <c r="A24" s="26"/>
      <c r="B24" s="26" t="s">
        <v>2469</v>
      </c>
      <c r="C24" s="26" t="s">
        <v>46</v>
      </c>
      <c r="D24" s="26" t="s">
        <v>1249</v>
      </c>
      <c r="E24" s="26" t="s">
        <v>141</v>
      </c>
      <c r="F24" s="26">
        <v>1</v>
      </c>
      <c r="G24" s="15"/>
    </row>
    <row r="25" spans="1:22" x14ac:dyDescent="0.25">
      <c r="A25" s="26"/>
      <c r="B25" s="26" t="s">
        <v>2469</v>
      </c>
      <c r="C25" s="26" t="s">
        <v>43</v>
      </c>
      <c r="D25" s="26" t="s">
        <v>1544</v>
      </c>
      <c r="E25" s="26" t="s">
        <v>141</v>
      </c>
      <c r="F25" s="26">
        <v>1</v>
      </c>
      <c r="G25" s="15"/>
    </row>
    <row r="26" spans="1:22" x14ac:dyDescent="0.25">
      <c r="A26" s="26"/>
      <c r="B26" s="26" t="s">
        <v>2469</v>
      </c>
      <c r="C26" s="26" t="s">
        <v>43</v>
      </c>
      <c r="D26" s="26" t="s">
        <v>1555</v>
      </c>
      <c r="E26" s="26" t="s">
        <v>141</v>
      </c>
      <c r="F26" s="26">
        <v>1</v>
      </c>
      <c r="G26" s="15"/>
    </row>
    <row r="27" spans="1:22" x14ac:dyDescent="0.25">
      <c r="A27" s="26"/>
      <c r="B27" s="26" t="s">
        <v>2469</v>
      </c>
      <c r="C27" s="26" t="s">
        <v>43</v>
      </c>
      <c r="D27" s="26" t="s">
        <v>1189</v>
      </c>
      <c r="E27" s="26" t="s">
        <v>141</v>
      </c>
      <c r="F27" s="26">
        <v>1</v>
      </c>
    </row>
    <row r="28" spans="1:22" x14ac:dyDescent="0.25">
      <c r="A28" s="26"/>
      <c r="B28" s="26" t="s">
        <v>2470</v>
      </c>
      <c r="C28" s="26" t="s">
        <v>38</v>
      </c>
      <c r="D28" s="26" t="s">
        <v>893</v>
      </c>
      <c r="E28" s="26" t="s">
        <v>141</v>
      </c>
      <c r="F28" s="26">
        <v>1</v>
      </c>
    </row>
    <row r="29" spans="1:22" x14ac:dyDescent="0.25">
      <c r="A29" s="26"/>
      <c r="B29" s="26" t="s">
        <v>2470</v>
      </c>
      <c r="C29" s="26" t="s">
        <v>38</v>
      </c>
      <c r="D29" s="26" t="s">
        <v>1167</v>
      </c>
      <c r="E29" s="26" t="s">
        <v>141</v>
      </c>
      <c r="F29" s="26">
        <v>1</v>
      </c>
    </row>
    <row r="30" spans="1:22" x14ac:dyDescent="0.25">
      <c r="A30" s="26"/>
      <c r="B30" s="26" t="s">
        <v>2470</v>
      </c>
      <c r="C30" s="26" t="s">
        <v>38</v>
      </c>
      <c r="D30" s="26" t="s">
        <v>725</v>
      </c>
      <c r="E30" s="26" t="s">
        <v>141</v>
      </c>
      <c r="F30" s="26">
        <v>1</v>
      </c>
    </row>
    <row r="31" spans="1:22" x14ac:dyDescent="0.25">
      <c r="A31" s="26"/>
      <c r="B31" s="26" t="s">
        <v>2470</v>
      </c>
      <c r="C31" s="26" t="s">
        <v>38</v>
      </c>
      <c r="D31" s="26" t="s">
        <v>992</v>
      </c>
      <c r="E31" s="26" t="s">
        <v>141</v>
      </c>
      <c r="F31" s="26">
        <v>1</v>
      </c>
    </row>
    <row r="32" spans="1:22" x14ac:dyDescent="0.25">
      <c r="A32" s="26"/>
      <c r="B32" s="26" t="s">
        <v>2470</v>
      </c>
      <c r="C32" s="26" t="s">
        <v>38</v>
      </c>
      <c r="D32" s="26" t="s">
        <v>1018</v>
      </c>
      <c r="E32" s="26" t="s">
        <v>141</v>
      </c>
      <c r="F32" s="26">
        <v>1</v>
      </c>
    </row>
    <row r="33" spans="1:6" x14ac:dyDescent="0.25">
      <c r="A33" s="26"/>
      <c r="B33" s="26" t="s">
        <v>2470</v>
      </c>
      <c r="C33" s="26" t="s">
        <v>1649</v>
      </c>
      <c r="D33" s="26" t="s">
        <v>1128</v>
      </c>
      <c r="E33" s="26" t="s">
        <v>141</v>
      </c>
      <c r="F33" s="26">
        <v>1</v>
      </c>
    </row>
    <row r="34" spans="1:6" x14ac:dyDescent="0.25">
      <c r="A34" s="26"/>
      <c r="B34" s="26" t="s">
        <v>2470</v>
      </c>
      <c r="C34" s="26" t="s">
        <v>1649</v>
      </c>
      <c r="D34" s="26" t="s">
        <v>671</v>
      </c>
      <c r="E34" s="26" t="s">
        <v>141</v>
      </c>
      <c r="F34" s="26">
        <v>1</v>
      </c>
    </row>
    <row r="35" spans="1:6" x14ac:dyDescent="0.25">
      <c r="A35" s="26"/>
      <c r="B35" s="26" t="s">
        <v>2470</v>
      </c>
      <c r="C35" s="26" t="s">
        <v>1649</v>
      </c>
      <c r="D35" s="26" t="s">
        <v>997</v>
      </c>
      <c r="E35" s="26" t="s">
        <v>141</v>
      </c>
      <c r="F35" s="26">
        <v>1</v>
      </c>
    </row>
    <row r="36" spans="1:6" x14ac:dyDescent="0.25">
      <c r="A36" s="26"/>
      <c r="B36" s="26" t="s">
        <v>2470</v>
      </c>
      <c r="C36" s="26" t="s">
        <v>1649</v>
      </c>
      <c r="D36" s="26" t="s">
        <v>394</v>
      </c>
      <c r="E36" s="26" t="s">
        <v>141</v>
      </c>
      <c r="F36" s="26">
        <v>1</v>
      </c>
    </row>
    <row r="37" spans="1:6" x14ac:dyDescent="0.25">
      <c r="A37" s="26"/>
      <c r="B37" s="26" t="s">
        <v>2470</v>
      </c>
      <c r="C37" s="26" t="s">
        <v>1649</v>
      </c>
      <c r="D37" s="26" t="s">
        <v>802</v>
      </c>
      <c r="E37" s="26" t="s">
        <v>141</v>
      </c>
      <c r="F37" s="26">
        <v>1</v>
      </c>
    </row>
    <row r="38" spans="1:6" x14ac:dyDescent="0.25">
      <c r="A38" s="26"/>
      <c r="B38" s="26" t="s">
        <v>2470</v>
      </c>
      <c r="C38" s="26" t="s">
        <v>1649</v>
      </c>
      <c r="D38" s="26" t="s">
        <v>1016</v>
      </c>
      <c r="E38" s="26" t="s">
        <v>141</v>
      </c>
      <c r="F38" s="26">
        <v>1</v>
      </c>
    </row>
    <row r="39" spans="1:6" x14ac:dyDescent="0.25">
      <c r="A39" s="26"/>
      <c r="B39" s="26" t="s">
        <v>2470</v>
      </c>
      <c r="C39" s="26" t="s">
        <v>1649</v>
      </c>
      <c r="D39" s="26" t="s">
        <v>1274</v>
      </c>
      <c r="E39" s="26" t="s">
        <v>141</v>
      </c>
      <c r="F39" s="26">
        <v>1</v>
      </c>
    </row>
    <row r="40" spans="1:6" x14ac:dyDescent="0.25">
      <c r="A40" s="26"/>
      <c r="B40" s="26" t="s">
        <v>2470</v>
      </c>
      <c r="C40" s="26" t="s">
        <v>44</v>
      </c>
      <c r="D40" s="26" t="s">
        <v>1391</v>
      </c>
      <c r="E40" s="26" t="s">
        <v>695</v>
      </c>
      <c r="F40" s="26">
        <v>1</v>
      </c>
    </row>
    <row r="41" spans="1:6" x14ac:dyDescent="0.25">
      <c r="A41" s="26"/>
      <c r="B41" s="26" t="s">
        <v>2470</v>
      </c>
      <c r="C41" s="26" t="s">
        <v>44</v>
      </c>
      <c r="D41" s="26" t="s">
        <v>1058</v>
      </c>
      <c r="E41" s="26" t="s">
        <v>170</v>
      </c>
      <c r="F41" s="26">
        <v>1</v>
      </c>
    </row>
    <row r="42" spans="1:6" x14ac:dyDescent="0.25">
      <c r="A42" s="26"/>
      <c r="B42" s="26" t="s">
        <v>2470</v>
      </c>
      <c r="C42" s="26" t="s">
        <v>48</v>
      </c>
      <c r="D42" s="26" t="s">
        <v>1342</v>
      </c>
      <c r="E42" s="26" t="s">
        <v>695</v>
      </c>
      <c r="F42" s="26">
        <v>1</v>
      </c>
    </row>
    <row r="43" spans="1:6" x14ac:dyDescent="0.25">
      <c r="A43" s="26"/>
      <c r="B43" s="26" t="s">
        <v>2470</v>
      </c>
      <c r="C43" s="26" t="s">
        <v>46</v>
      </c>
      <c r="D43" s="26" t="s">
        <v>1369</v>
      </c>
      <c r="E43" s="26" t="s">
        <v>695</v>
      </c>
      <c r="F43" s="26">
        <v>1</v>
      </c>
    </row>
    <row r="44" spans="1:6" x14ac:dyDescent="0.25">
      <c r="A44" s="26"/>
      <c r="B44" s="26" t="s">
        <v>2470</v>
      </c>
      <c r="C44" s="26" t="s">
        <v>46</v>
      </c>
      <c r="D44" s="26" t="s">
        <v>1463</v>
      </c>
      <c r="E44" s="26" t="s">
        <v>141</v>
      </c>
      <c r="F44" s="26">
        <v>1</v>
      </c>
    </row>
    <row r="45" spans="1:6" x14ac:dyDescent="0.25">
      <c r="A45" s="26"/>
      <c r="B45" s="26" t="s">
        <v>2470</v>
      </c>
      <c r="C45" s="26" t="s">
        <v>43</v>
      </c>
      <c r="D45" s="26" t="s">
        <v>1057</v>
      </c>
      <c r="E45" s="26" t="s">
        <v>156</v>
      </c>
      <c r="F45" s="26">
        <v>1</v>
      </c>
    </row>
    <row r="46" spans="1:6" x14ac:dyDescent="0.25">
      <c r="A46" s="26"/>
      <c r="B46" s="26" t="s">
        <v>2470</v>
      </c>
      <c r="C46" s="26" t="s">
        <v>43</v>
      </c>
      <c r="D46" s="26" t="s">
        <v>354</v>
      </c>
      <c r="E46" s="26" t="s">
        <v>141</v>
      </c>
      <c r="F46" s="26">
        <v>1</v>
      </c>
    </row>
    <row r="47" spans="1:6" x14ac:dyDescent="0.25">
      <c r="A47" s="26"/>
      <c r="B47" s="26" t="s">
        <v>2470</v>
      </c>
      <c r="C47" s="26" t="s">
        <v>43</v>
      </c>
      <c r="D47" s="26" t="s">
        <v>716</v>
      </c>
      <c r="E47" s="26" t="s">
        <v>141</v>
      </c>
      <c r="F47" s="26">
        <v>1</v>
      </c>
    </row>
    <row r="48" spans="1:6" x14ac:dyDescent="0.25">
      <c r="A48" s="26"/>
      <c r="B48" s="26" t="s">
        <v>2470</v>
      </c>
      <c r="C48" s="26" t="s">
        <v>43</v>
      </c>
      <c r="D48" s="26" t="s">
        <v>464</v>
      </c>
      <c r="E48" s="26" t="s">
        <v>170</v>
      </c>
      <c r="F48" s="26">
        <v>1</v>
      </c>
    </row>
    <row r="49" spans="1:6" x14ac:dyDescent="0.25">
      <c r="A49" s="26"/>
      <c r="B49" s="26" t="s">
        <v>2470</v>
      </c>
      <c r="C49" s="26" t="s">
        <v>43</v>
      </c>
      <c r="D49" s="26" t="s">
        <v>329</v>
      </c>
      <c r="E49" s="26" t="s">
        <v>141</v>
      </c>
      <c r="F49" s="26">
        <v>1</v>
      </c>
    </row>
    <row r="50" spans="1:6" x14ac:dyDescent="0.25">
      <c r="A50" s="26"/>
      <c r="B50" s="26" t="s">
        <v>7529</v>
      </c>
      <c r="C50" s="26" t="s">
        <v>43</v>
      </c>
      <c r="D50" s="26" t="s">
        <v>1180</v>
      </c>
      <c r="E50" s="26" t="s">
        <v>156</v>
      </c>
      <c r="F50" s="26">
        <v>1</v>
      </c>
    </row>
    <row r="51" spans="1:6" x14ac:dyDescent="0.25">
      <c r="A51" s="26"/>
      <c r="B51" s="26" t="s">
        <v>7529</v>
      </c>
      <c r="C51" s="26" t="s">
        <v>43</v>
      </c>
      <c r="D51" s="26" t="s">
        <v>857</v>
      </c>
      <c r="E51" s="26" t="s">
        <v>170</v>
      </c>
      <c r="F51" s="26">
        <v>1</v>
      </c>
    </row>
    <row r="52" spans="1:6" x14ac:dyDescent="0.25">
      <c r="A52" s="26" t="s">
        <v>37</v>
      </c>
      <c r="B52" s="26"/>
      <c r="C52" s="26"/>
      <c r="D52" s="26"/>
      <c r="E52" s="26"/>
      <c r="F52" s="28">
        <v>47</v>
      </c>
    </row>
    <row r="53" spans="1:6" x14ac:dyDescent="0.25">
      <c r="A53"/>
      <c r="B53"/>
      <c r="C53"/>
      <c r="D53"/>
      <c r="E53"/>
      <c r="F53"/>
    </row>
    <row r="54" spans="1:6" x14ac:dyDescent="0.25">
      <c r="A54"/>
      <c r="B54"/>
      <c r="C54"/>
      <c r="D54"/>
      <c r="E54"/>
      <c r="F54"/>
    </row>
    <row r="55" spans="1:6" x14ac:dyDescent="0.25">
      <c r="A55"/>
      <c r="B55"/>
      <c r="C55"/>
      <c r="D55"/>
      <c r="E55"/>
      <c r="F55"/>
    </row>
    <row r="56" spans="1:6" x14ac:dyDescent="0.25">
      <c r="A56"/>
      <c r="B56"/>
      <c r="C56"/>
      <c r="D56"/>
      <c r="E56"/>
      <c r="F56"/>
    </row>
    <row r="57" spans="1:6" x14ac:dyDescent="0.25">
      <c r="A57"/>
      <c r="B57"/>
      <c r="C57"/>
      <c r="D57"/>
      <c r="E57"/>
      <c r="F57"/>
    </row>
    <row r="58" spans="1:6" x14ac:dyDescent="0.25">
      <c r="A58"/>
      <c r="B58"/>
      <c r="C58"/>
      <c r="D58"/>
      <c r="E58"/>
      <c r="F58"/>
    </row>
    <row r="59" spans="1:6" x14ac:dyDescent="0.25">
      <c r="A59"/>
      <c r="B59"/>
      <c r="C59"/>
      <c r="D59"/>
      <c r="E59"/>
      <c r="F59"/>
    </row>
    <row r="60" spans="1:6" x14ac:dyDescent="0.25">
      <c r="A60"/>
      <c r="B60"/>
      <c r="C60"/>
      <c r="D60"/>
      <c r="E60"/>
      <c r="F60"/>
    </row>
    <row r="61" spans="1:6" x14ac:dyDescent="0.25">
      <c r="A61"/>
      <c r="B61"/>
      <c r="C61"/>
      <c r="D61"/>
      <c r="E61"/>
      <c r="F61"/>
    </row>
    <row r="62" spans="1:6" x14ac:dyDescent="0.25">
      <c r="A62"/>
      <c r="B62"/>
      <c r="C62"/>
      <c r="D62"/>
      <c r="E62"/>
      <c r="F62"/>
    </row>
    <row r="63" spans="1:6" x14ac:dyDescent="0.25">
      <c r="A63"/>
      <c r="B63"/>
      <c r="C63"/>
      <c r="D63"/>
      <c r="E63"/>
      <c r="F63"/>
    </row>
    <row r="64" spans="1:6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  <row r="68" spans="1:6" x14ac:dyDescent="0.25">
      <c r="A68"/>
      <c r="B68"/>
      <c r="C68"/>
      <c r="D68"/>
      <c r="E68"/>
      <c r="F68"/>
    </row>
    <row r="69" spans="1:6" x14ac:dyDescent="0.25">
      <c r="A69"/>
      <c r="B69"/>
      <c r="C69"/>
      <c r="D69"/>
      <c r="E69"/>
      <c r="F69"/>
    </row>
    <row r="70" spans="1:6" x14ac:dyDescent="0.25">
      <c r="A70"/>
      <c r="B70"/>
      <c r="C70"/>
      <c r="D70"/>
      <c r="E70"/>
      <c r="F70"/>
    </row>
    <row r="71" spans="1:6" x14ac:dyDescent="0.25">
      <c r="A71"/>
      <c r="B71"/>
      <c r="C71"/>
      <c r="D71"/>
      <c r="E71"/>
      <c r="F71"/>
    </row>
    <row r="72" spans="1:6" x14ac:dyDescent="0.25">
      <c r="A72"/>
      <c r="B72"/>
      <c r="C72"/>
      <c r="D72"/>
      <c r="E72"/>
      <c r="F72"/>
    </row>
    <row r="73" spans="1:6" x14ac:dyDescent="0.25">
      <c r="A73"/>
      <c r="B73"/>
      <c r="C73"/>
      <c r="D73"/>
      <c r="E73"/>
      <c r="F73"/>
    </row>
    <row r="74" spans="1:6" x14ac:dyDescent="0.25">
      <c r="A74"/>
      <c r="B74"/>
      <c r="C74"/>
      <c r="D74"/>
      <c r="E74"/>
      <c r="F74"/>
    </row>
    <row r="75" spans="1:6" x14ac:dyDescent="0.25">
      <c r="A75"/>
      <c r="B75"/>
      <c r="C75"/>
      <c r="D75"/>
      <c r="E75"/>
      <c r="F75"/>
    </row>
    <row r="76" spans="1:6" x14ac:dyDescent="0.25">
      <c r="A76"/>
      <c r="B76"/>
      <c r="C76"/>
      <c r="D76"/>
      <c r="E76"/>
      <c r="F76"/>
    </row>
    <row r="77" spans="1:6" x14ac:dyDescent="0.25">
      <c r="A77"/>
      <c r="B77"/>
      <c r="C77"/>
      <c r="D77"/>
      <c r="E77"/>
      <c r="F77"/>
    </row>
    <row r="78" spans="1:6" x14ac:dyDescent="0.25">
      <c r="A78"/>
      <c r="B78"/>
      <c r="C78"/>
      <c r="D78"/>
      <c r="E78"/>
      <c r="F78"/>
    </row>
    <row r="79" spans="1:6" x14ac:dyDescent="0.25">
      <c r="A79"/>
      <c r="B79"/>
      <c r="C79"/>
      <c r="D79"/>
      <c r="E79"/>
      <c r="F79"/>
    </row>
    <row r="80" spans="1:6" x14ac:dyDescent="0.25">
      <c r="A80"/>
      <c r="B80"/>
      <c r="C80"/>
      <c r="D80"/>
      <c r="E80"/>
      <c r="F80"/>
    </row>
    <row r="81" spans="1:6" x14ac:dyDescent="0.25">
      <c r="A81"/>
      <c r="B81"/>
      <c r="C81"/>
      <c r="D81"/>
      <c r="E81"/>
      <c r="F81"/>
    </row>
    <row r="82" spans="1:6" x14ac:dyDescent="0.25">
      <c r="A82"/>
      <c r="B82"/>
      <c r="C82"/>
      <c r="D82"/>
      <c r="E82"/>
      <c r="F82"/>
    </row>
    <row r="83" spans="1:6" x14ac:dyDescent="0.25">
      <c r="A83"/>
      <c r="B83"/>
      <c r="C83"/>
      <c r="D83"/>
      <c r="E83"/>
      <c r="F83"/>
    </row>
    <row r="84" spans="1:6" x14ac:dyDescent="0.25">
      <c r="A84"/>
      <c r="B84"/>
      <c r="C84"/>
      <c r="D84"/>
      <c r="E84"/>
      <c r="F84"/>
    </row>
    <row r="85" spans="1:6" x14ac:dyDescent="0.25">
      <c r="A85"/>
      <c r="B85"/>
      <c r="C85"/>
      <c r="D85"/>
      <c r="E85"/>
      <c r="F85"/>
    </row>
    <row r="86" spans="1:6" x14ac:dyDescent="0.25">
      <c r="A86"/>
      <c r="B86"/>
      <c r="C86"/>
      <c r="D86"/>
      <c r="E86"/>
      <c r="F86"/>
    </row>
    <row r="87" spans="1:6" x14ac:dyDescent="0.25">
      <c r="A87"/>
      <c r="B87"/>
      <c r="C87"/>
      <c r="D87"/>
      <c r="E87"/>
      <c r="F87"/>
    </row>
    <row r="88" spans="1:6" x14ac:dyDescent="0.25">
      <c r="A88"/>
      <c r="B88"/>
      <c r="C88"/>
      <c r="D88"/>
      <c r="E88"/>
      <c r="F88"/>
    </row>
    <row r="89" spans="1:6" x14ac:dyDescent="0.25">
      <c r="A89"/>
      <c r="B89"/>
      <c r="C89"/>
      <c r="D89"/>
      <c r="E89"/>
      <c r="F89"/>
    </row>
    <row r="90" spans="1:6" x14ac:dyDescent="0.25">
      <c r="A90"/>
      <c r="B90"/>
      <c r="C90"/>
      <c r="D90"/>
      <c r="E90"/>
      <c r="F90"/>
    </row>
    <row r="91" spans="1:6" x14ac:dyDescent="0.25">
      <c r="A91"/>
      <c r="B91"/>
      <c r="C91"/>
      <c r="D91"/>
      <c r="E91"/>
      <c r="F91"/>
    </row>
    <row r="92" spans="1:6" x14ac:dyDescent="0.25">
      <c r="A92"/>
      <c r="B92"/>
      <c r="C92"/>
      <c r="D92"/>
      <c r="E92"/>
      <c r="F92"/>
    </row>
    <row r="93" spans="1:6" x14ac:dyDescent="0.25">
      <c r="A93"/>
      <c r="B93"/>
      <c r="C93"/>
      <c r="D93"/>
      <c r="E93"/>
      <c r="F93"/>
    </row>
    <row r="94" spans="1:6" x14ac:dyDescent="0.25">
      <c r="A94"/>
      <c r="B94"/>
      <c r="C94"/>
      <c r="D94"/>
      <c r="E94"/>
      <c r="F94"/>
    </row>
    <row r="95" spans="1:6" x14ac:dyDescent="0.25">
      <c r="A95"/>
      <c r="B95"/>
      <c r="C95"/>
      <c r="D95"/>
      <c r="E95"/>
      <c r="F95"/>
    </row>
    <row r="96" spans="1:6" x14ac:dyDescent="0.25">
      <c r="A96"/>
      <c r="B96"/>
      <c r="C96"/>
      <c r="D96"/>
      <c r="E96"/>
      <c r="F96"/>
    </row>
    <row r="97" spans="1:6" x14ac:dyDescent="0.25">
      <c r="A97"/>
      <c r="B97"/>
      <c r="C97"/>
      <c r="D97"/>
      <c r="E97"/>
      <c r="F97"/>
    </row>
    <row r="98" spans="1:6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  <row r="201" spans="1:6" x14ac:dyDescent="0.25">
      <c r="A201"/>
      <c r="B201"/>
      <c r="C201"/>
      <c r="D201"/>
      <c r="E201"/>
      <c r="F201"/>
    </row>
    <row r="202" spans="1:6" x14ac:dyDescent="0.25">
      <c r="A202"/>
      <c r="B202"/>
      <c r="C202"/>
      <c r="D202"/>
      <c r="E202"/>
      <c r="F202"/>
    </row>
    <row r="203" spans="1:6" x14ac:dyDescent="0.25">
      <c r="A203"/>
      <c r="B203"/>
      <c r="C203"/>
      <c r="D203"/>
      <c r="E203"/>
      <c r="F203"/>
    </row>
    <row r="204" spans="1:6" x14ac:dyDescent="0.25">
      <c r="A204"/>
      <c r="B204"/>
      <c r="C204"/>
      <c r="D204"/>
      <c r="E204"/>
      <c r="F204"/>
    </row>
    <row r="205" spans="1:6" x14ac:dyDescent="0.25">
      <c r="A205"/>
      <c r="B205"/>
      <c r="C205"/>
      <c r="D205"/>
      <c r="E205"/>
      <c r="F205"/>
    </row>
    <row r="206" spans="1:6" x14ac:dyDescent="0.25">
      <c r="A206"/>
      <c r="B206"/>
      <c r="C206"/>
      <c r="D206"/>
      <c r="E206"/>
      <c r="F206"/>
    </row>
    <row r="207" spans="1:6" x14ac:dyDescent="0.25">
      <c r="A207"/>
      <c r="B207"/>
      <c r="C207"/>
      <c r="D207"/>
      <c r="E207"/>
      <c r="F207"/>
    </row>
    <row r="208" spans="1:6" x14ac:dyDescent="0.25">
      <c r="A208"/>
      <c r="B208"/>
      <c r="C208"/>
      <c r="D208"/>
      <c r="E208"/>
      <c r="F208"/>
    </row>
    <row r="209" spans="1:6" x14ac:dyDescent="0.25">
      <c r="A209"/>
      <c r="B209"/>
      <c r="C209"/>
      <c r="D209"/>
      <c r="E209"/>
      <c r="F209"/>
    </row>
    <row r="210" spans="1:6" x14ac:dyDescent="0.25">
      <c r="A210"/>
      <c r="B210"/>
      <c r="C210"/>
      <c r="D210"/>
      <c r="E210"/>
      <c r="F210"/>
    </row>
    <row r="211" spans="1:6" x14ac:dyDescent="0.25">
      <c r="A211"/>
      <c r="B211"/>
      <c r="C211"/>
      <c r="D211"/>
      <c r="E211"/>
      <c r="F211"/>
    </row>
    <row r="212" spans="1:6" x14ac:dyDescent="0.25">
      <c r="A212"/>
      <c r="B212"/>
      <c r="C212"/>
      <c r="D212"/>
      <c r="E212"/>
      <c r="F212"/>
    </row>
    <row r="213" spans="1:6" x14ac:dyDescent="0.25">
      <c r="A213"/>
      <c r="B213"/>
      <c r="C213"/>
      <c r="D213"/>
      <c r="E213"/>
      <c r="F213"/>
    </row>
    <row r="214" spans="1:6" x14ac:dyDescent="0.25">
      <c r="A214"/>
      <c r="B214"/>
      <c r="C214"/>
      <c r="D214"/>
      <c r="E214"/>
      <c r="F214"/>
    </row>
    <row r="215" spans="1:6" x14ac:dyDescent="0.25">
      <c r="A215"/>
      <c r="B215"/>
      <c r="C215"/>
      <c r="D215"/>
      <c r="E215"/>
      <c r="F215"/>
    </row>
    <row r="216" spans="1:6" x14ac:dyDescent="0.25">
      <c r="A216"/>
      <c r="B216"/>
      <c r="C216"/>
      <c r="D216"/>
      <c r="E216"/>
      <c r="F216"/>
    </row>
    <row r="217" spans="1:6" x14ac:dyDescent="0.25">
      <c r="A217"/>
      <c r="B217"/>
      <c r="C217"/>
      <c r="D217"/>
      <c r="E217"/>
      <c r="F217"/>
    </row>
    <row r="218" spans="1:6" x14ac:dyDescent="0.25">
      <c r="A218"/>
      <c r="B218"/>
      <c r="C218"/>
      <c r="D218"/>
      <c r="E218"/>
      <c r="F218"/>
    </row>
    <row r="219" spans="1:6" x14ac:dyDescent="0.25">
      <c r="A219"/>
      <c r="B219"/>
      <c r="C219"/>
      <c r="D219"/>
      <c r="E219"/>
      <c r="F219"/>
    </row>
    <row r="220" spans="1:6" x14ac:dyDescent="0.25">
      <c r="A220"/>
      <c r="B220"/>
      <c r="C220"/>
      <c r="D220"/>
      <c r="E220"/>
      <c r="F220"/>
    </row>
    <row r="221" spans="1:6" x14ac:dyDescent="0.25">
      <c r="A221"/>
      <c r="B221"/>
      <c r="C221"/>
      <c r="D221"/>
      <c r="E221"/>
      <c r="F221"/>
    </row>
    <row r="222" spans="1:6" x14ac:dyDescent="0.25">
      <c r="A222"/>
      <c r="B222"/>
      <c r="C222"/>
      <c r="D222"/>
      <c r="E222"/>
      <c r="F222"/>
    </row>
    <row r="223" spans="1:6" x14ac:dyDescent="0.25">
      <c r="A223"/>
      <c r="B223"/>
      <c r="C223"/>
      <c r="D223"/>
      <c r="E223"/>
      <c r="F223"/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  <row r="226" spans="1:6" x14ac:dyDescent="0.25">
      <c r="A226"/>
      <c r="B226"/>
      <c r="C226"/>
      <c r="D226"/>
      <c r="E226"/>
      <c r="F226"/>
    </row>
    <row r="227" spans="1:6" x14ac:dyDescent="0.25">
      <c r="A227"/>
      <c r="B227"/>
      <c r="C227"/>
      <c r="D227"/>
      <c r="E227"/>
      <c r="F227"/>
    </row>
    <row r="228" spans="1:6" x14ac:dyDescent="0.25">
      <c r="A228"/>
      <c r="B228"/>
      <c r="C228"/>
      <c r="D228"/>
      <c r="E228"/>
      <c r="F228"/>
    </row>
    <row r="229" spans="1:6" x14ac:dyDescent="0.25">
      <c r="A229"/>
      <c r="B229"/>
      <c r="C229"/>
      <c r="D229"/>
      <c r="E229"/>
      <c r="F229"/>
    </row>
    <row r="230" spans="1:6" x14ac:dyDescent="0.25">
      <c r="A230"/>
      <c r="B230"/>
      <c r="C230"/>
      <c r="D230"/>
      <c r="E230"/>
      <c r="F230"/>
    </row>
    <row r="231" spans="1:6" x14ac:dyDescent="0.25">
      <c r="A231"/>
      <c r="B231"/>
      <c r="C231"/>
      <c r="D231"/>
      <c r="E231"/>
      <c r="F231"/>
    </row>
    <row r="232" spans="1:6" x14ac:dyDescent="0.25">
      <c r="A232"/>
      <c r="B232"/>
      <c r="C232"/>
      <c r="D232"/>
      <c r="E232"/>
      <c r="F232"/>
    </row>
    <row r="233" spans="1:6" x14ac:dyDescent="0.25">
      <c r="A233"/>
      <c r="B233"/>
      <c r="C233"/>
      <c r="D233"/>
      <c r="E233"/>
      <c r="F233"/>
    </row>
    <row r="234" spans="1:6" x14ac:dyDescent="0.25">
      <c r="A234"/>
      <c r="B234"/>
      <c r="C234"/>
      <c r="D234"/>
      <c r="E234"/>
      <c r="F234"/>
    </row>
    <row r="235" spans="1:6" x14ac:dyDescent="0.25">
      <c r="A235"/>
      <c r="B235"/>
      <c r="C235"/>
      <c r="D235"/>
      <c r="E235"/>
      <c r="F235"/>
    </row>
    <row r="236" spans="1:6" x14ac:dyDescent="0.25">
      <c r="A236"/>
      <c r="B236"/>
      <c r="C236"/>
      <c r="D236"/>
      <c r="E236"/>
      <c r="F236"/>
    </row>
    <row r="237" spans="1:6" x14ac:dyDescent="0.25">
      <c r="A237"/>
      <c r="B237"/>
      <c r="C237"/>
      <c r="D237"/>
      <c r="E237"/>
      <c r="F237"/>
    </row>
    <row r="238" spans="1:6" x14ac:dyDescent="0.25">
      <c r="A238"/>
      <c r="B238"/>
      <c r="C238"/>
      <c r="D238"/>
      <c r="E238"/>
      <c r="F238"/>
    </row>
    <row r="239" spans="1:6" x14ac:dyDescent="0.25">
      <c r="A239"/>
      <c r="B239"/>
      <c r="C239"/>
      <c r="D239"/>
      <c r="E239"/>
      <c r="F239"/>
    </row>
    <row r="240" spans="1:6" x14ac:dyDescent="0.25">
      <c r="A240"/>
      <c r="B240"/>
      <c r="C240"/>
      <c r="D240"/>
      <c r="E240"/>
      <c r="F240"/>
    </row>
    <row r="241" spans="1:6" x14ac:dyDescent="0.25">
      <c r="A241"/>
      <c r="B241"/>
      <c r="C241"/>
      <c r="D241"/>
      <c r="E241"/>
      <c r="F241"/>
    </row>
    <row r="242" spans="1:6" x14ac:dyDescent="0.25">
      <c r="A242"/>
      <c r="B242"/>
      <c r="C242"/>
      <c r="D242"/>
      <c r="E242"/>
      <c r="F242"/>
    </row>
    <row r="243" spans="1:6" x14ac:dyDescent="0.25">
      <c r="A243"/>
      <c r="B243"/>
      <c r="C243"/>
      <c r="D243"/>
      <c r="E243"/>
      <c r="F243"/>
    </row>
    <row r="244" spans="1:6" x14ac:dyDescent="0.25">
      <c r="A244"/>
      <c r="B244"/>
      <c r="C244"/>
      <c r="D244"/>
      <c r="E244"/>
      <c r="F244"/>
    </row>
    <row r="245" spans="1:6" x14ac:dyDescent="0.25">
      <c r="A245"/>
      <c r="B245"/>
      <c r="C245"/>
      <c r="D245"/>
      <c r="E245"/>
      <c r="F245"/>
    </row>
    <row r="246" spans="1:6" x14ac:dyDescent="0.25">
      <c r="A246"/>
      <c r="B246"/>
      <c r="C246"/>
      <c r="D246"/>
      <c r="E246"/>
      <c r="F246"/>
    </row>
    <row r="247" spans="1:6" x14ac:dyDescent="0.25">
      <c r="A247"/>
      <c r="B247"/>
      <c r="C247"/>
      <c r="D247"/>
      <c r="E247"/>
      <c r="F247"/>
    </row>
    <row r="248" spans="1:6" x14ac:dyDescent="0.25">
      <c r="A248"/>
      <c r="B248"/>
      <c r="C248"/>
      <c r="D248"/>
      <c r="E248"/>
      <c r="F248"/>
    </row>
    <row r="249" spans="1:6" x14ac:dyDescent="0.25">
      <c r="A249"/>
      <c r="B249"/>
      <c r="C249"/>
      <c r="D249"/>
      <c r="E249"/>
      <c r="F249"/>
    </row>
    <row r="250" spans="1:6" x14ac:dyDescent="0.25">
      <c r="A250"/>
      <c r="B250"/>
      <c r="C250"/>
      <c r="D250"/>
      <c r="E250"/>
      <c r="F250"/>
    </row>
    <row r="251" spans="1:6" x14ac:dyDescent="0.25">
      <c r="A251"/>
      <c r="B251"/>
      <c r="C251"/>
      <c r="D251"/>
      <c r="E251"/>
      <c r="F251"/>
    </row>
    <row r="252" spans="1:6" x14ac:dyDescent="0.25">
      <c r="A252"/>
      <c r="B252"/>
      <c r="C252"/>
      <c r="D252"/>
      <c r="E252"/>
      <c r="F252"/>
    </row>
    <row r="253" spans="1:6" x14ac:dyDescent="0.25">
      <c r="A253"/>
      <c r="B253"/>
      <c r="C253"/>
      <c r="D253"/>
      <c r="E253"/>
      <c r="F253"/>
    </row>
    <row r="254" spans="1:6" x14ac:dyDescent="0.25">
      <c r="A254"/>
      <c r="B254"/>
      <c r="C254"/>
      <c r="D254"/>
      <c r="E254"/>
      <c r="F254"/>
    </row>
    <row r="255" spans="1:6" x14ac:dyDescent="0.25">
      <c r="A255"/>
      <c r="B255"/>
      <c r="C255"/>
      <c r="D255"/>
      <c r="E255"/>
      <c r="F255"/>
    </row>
    <row r="256" spans="1:6" x14ac:dyDescent="0.25">
      <c r="A256"/>
      <c r="B256"/>
      <c r="C256"/>
      <c r="D256"/>
      <c r="E256"/>
      <c r="F256"/>
    </row>
    <row r="257" spans="1:6" x14ac:dyDescent="0.25">
      <c r="A257"/>
      <c r="B257"/>
      <c r="C257"/>
      <c r="D257"/>
      <c r="E257"/>
      <c r="F257"/>
    </row>
    <row r="258" spans="1:6" x14ac:dyDescent="0.25">
      <c r="A258"/>
      <c r="B258"/>
      <c r="C258"/>
      <c r="D258"/>
      <c r="E258"/>
      <c r="F258"/>
    </row>
    <row r="259" spans="1:6" x14ac:dyDescent="0.25">
      <c r="A259"/>
      <c r="B259"/>
      <c r="C259"/>
      <c r="D259"/>
      <c r="E259"/>
      <c r="F259"/>
    </row>
    <row r="260" spans="1:6" x14ac:dyDescent="0.25">
      <c r="A260"/>
      <c r="B260"/>
      <c r="C260"/>
      <c r="D260"/>
      <c r="E260"/>
      <c r="F260"/>
    </row>
    <row r="261" spans="1:6" x14ac:dyDescent="0.25">
      <c r="A261"/>
      <c r="B261"/>
      <c r="C261"/>
      <c r="D261"/>
      <c r="E261"/>
      <c r="F261"/>
    </row>
    <row r="262" spans="1:6" x14ac:dyDescent="0.25">
      <c r="A262"/>
      <c r="B262"/>
      <c r="C262"/>
      <c r="D262"/>
      <c r="E262"/>
      <c r="F262"/>
    </row>
    <row r="263" spans="1:6" x14ac:dyDescent="0.25">
      <c r="A263"/>
      <c r="B263"/>
      <c r="C263"/>
      <c r="D263"/>
      <c r="E263"/>
      <c r="F263"/>
    </row>
    <row r="264" spans="1:6" x14ac:dyDescent="0.25">
      <c r="A264"/>
      <c r="B264"/>
      <c r="C264"/>
      <c r="D264"/>
      <c r="E264"/>
      <c r="F264"/>
    </row>
    <row r="265" spans="1:6" x14ac:dyDescent="0.25">
      <c r="A265"/>
      <c r="B265"/>
      <c r="C265"/>
      <c r="D265"/>
      <c r="E265"/>
      <c r="F265"/>
    </row>
    <row r="266" spans="1:6" x14ac:dyDescent="0.25">
      <c r="A266"/>
      <c r="B266"/>
      <c r="C266"/>
      <c r="D266"/>
      <c r="E266"/>
      <c r="F266"/>
    </row>
    <row r="267" spans="1:6" x14ac:dyDescent="0.25">
      <c r="A267"/>
      <c r="B267"/>
      <c r="C267"/>
      <c r="D267"/>
      <c r="E267"/>
      <c r="F267"/>
    </row>
    <row r="268" spans="1:6" x14ac:dyDescent="0.25">
      <c r="A268"/>
      <c r="B268"/>
      <c r="C268"/>
      <c r="D268"/>
      <c r="E268"/>
      <c r="F268"/>
    </row>
    <row r="269" spans="1:6" x14ac:dyDescent="0.25">
      <c r="A269"/>
      <c r="B269"/>
      <c r="C269"/>
      <c r="D269"/>
      <c r="E269"/>
      <c r="F269"/>
    </row>
    <row r="270" spans="1:6" x14ac:dyDescent="0.25">
      <c r="A270"/>
      <c r="B270"/>
      <c r="C270"/>
      <c r="D270"/>
      <c r="E270"/>
      <c r="F270"/>
    </row>
    <row r="271" spans="1:6" x14ac:dyDescent="0.25">
      <c r="A271"/>
      <c r="B271"/>
      <c r="C271"/>
      <c r="D271"/>
      <c r="E271"/>
      <c r="F271"/>
    </row>
    <row r="272" spans="1:6" x14ac:dyDescent="0.25">
      <c r="A272"/>
      <c r="B272"/>
      <c r="C272"/>
      <c r="D272"/>
      <c r="E272"/>
      <c r="F272"/>
    </row>
    <row r="273" spans="1:6" x14ac:dyDescent="0.25">
      <c r="A273"/>
      <c r="B273"/>
      <c r="C273"/>
      <c r="D273"/>
      <c r="E273"/>
      <c r="F273"/>
    </row>
    <row r="274" spans="1:6" x14ac:dyDescent="0.25">
      <c r="A274"/>
      <c r="B274"/>
      <c r="C274"/>
      <c r="D274"/>
      <c r="E274"/>
      <c r="F274"/>
    </row>
    <row r="275" spans="1:6" x14ac:dyDescent="0.25">
      <c r="A275"/>
      <c r="B275"/>
      <c r="C275"/>
      <c r="D275"/>
      <c r="E275"/>
      <c r="F275"/>
    </row>
    <row r="276" spans="1:6" x14ac:dyDescent="0.25">
      <c r="A276"/>
      <c r="B276"/>
      <c r="C276"/>
      <c r="D276"/>
      <c r="E276"/>
      <c r="F276"/>
    </row>
    <row r="277" spans="1:6" x14ac:dyDescent="0.25">
      <c r="A277"/>
      <c r="B277"/>
      <c r="C277"/>
      <c r="D277"/>
      <c r="E277"/>
      <c r="F277"/>
    </row>
    <row r="278" spans="1:6" x14ac:dyDescent="0.25">
      <c r="A278"/>
      <c r="B278"/>
      <c r="C278"/>
      <c r="D278"/>
      <c r="E278"/>
      <c r="F278"/>
    </row>
    <row r="279" spans="1:6" x14ac:dyDescent="0.25">
      <c r="A279"/>
      <c r="B279"/>
      <c r="C279"/>
      <c r="D279"/>
      <c r="E279"/>
      <c r="F279"/>
    </row>
    <row r="280" spans="1:6" x14ac:dyDescent="0.25">
      <c r="A280"/>
      <c r="B280"/>
      <c r="C280"/>
      <c r="D280"/>
      <c r="E280"/>
      <c r="F280"/>
    </row>
    <row r="281" spans="1:6" x14ac:dyDescent="0.25">
      <c r="A281"/>
      <c r="B281"/>
      <c r="C281"/>
      <c r="D281"/>
      <c r="E281"/>
      <c r="F281"/>
    </row>
    <row r="282" spans="1:6" x14ac:dyDescent="0.25">
      <c r="A282"/>
      <c r="B282"/>
      <c r="C282"/>
      <c r="D282"/>
      <c r="E282"/>
      <c r="F282"/>
    </row>
    <row r="283" spans="1:6" x14ac:dyDescent="0.25">
      <c r="A283"/>
      <c r="B283"/>
      <c r="C283"/>
      <c r="D283"/>
      <c r="E283"/>
      <c r="F283"/>
    </row>
    <row r="284" spans="1:6" x14ac:dyDescent="0.25">
      <c r="A284"/>
      <c r="B284"/>
      <c r="C284"/>
      <c r="D284"/>
      <c r="E284"/>
      <c r="F284"/>
    </row>
    <row r="285" spans="1:6" x14ac:dyDescent="0.25">
      <c r="A285"/>
      <c r="B285"/>
      <c r="C285"/>
      <c r="D285"/>
      <c r="E285"/>
      <c r="F285"/>
    </row>
    <row r="286" spans="1:6" x14ac:dyDescent="0.25">
      <c r="A286"/>
      <c r="B286"/>
      <c r="C286"/>
      <c r="D286"/>
      <c r="E286"/>
      <c r="F286"/>
    </row>
    <row r="287" spans="1:6" x14ac:dyDescent="0.25">
      <c r="A287"/>
      <c r="B287"/>
      <c r="C287"/>
      <c r="D287"/>
      <c r="E287"/>
      <c r="F287"/>
    </row>
    <row r="288" spans="1:6" x14ac:dyDescent="0.25">
      <c r="A288"/>
      <c r="B288"/>
      <c r="C288"/>
      <c r="D288"/>
      <c r="E288"/>
      <c r="F288"/>
    </row>
    <row r="289" spans="1:6" x14ac:dyDescent="0.25">
      <c r="A289"/>
      <c r="B289"/>
      <c r="C289"/>
      <c r="D289"/>
      <c r="E289"/>
      <c r="F289"/>
    </row>
    <row r="290" spans="1:6" x14ac:dyDescent="0.25">
      <c r="A290"/>
      <c r="B290"/>
      <c r="C290"/>
      <c r="D290"/>
      <c r="E290"/>
      <c r="F290"/>
    </row>
    <row r="291" spans="1:6" x14ac:dyDescent="0.25">
      <c r="A291"/>
      <c r="B291"/>
      <c r="C291"/>
      <c r="D291"/>
      <c r="E291"/>
      <c r="F291"/>
    </row>
    <row r="292" spans="1:6" x14ac:dyDescent="0.25">
      <c r="A292"/>
      <c r="B292"/>
      <c r="C292"/>
      <c r="D292"/>
      <c r="E292"/>
      <c r="F292"/>
    </row>
    <row r="293" spans="1:6" x14ac:dyDescent="0.25">
      <c r="A293"/>
      <c r="B293"/>
      <c r="C293"/>
      <c r="D293"/>
      <c r="E293"/>
      <c r="F293"/>
    </row>
    <row r="294" spans="1:6" x14ac:dyDescent="0.25">
      <c r="A294"/>
      <c r="B294"/>
      <c r="C294"/>
      <c r="D294"/>
      <c r="E294"/>
      <c r="F294"/>
    </row>
    <row r="295" spans="1:6" x14ac:dyDescent="0.25">
      <c r="A295"/>
      <c r="B295"/>
      <c r="C295"/>
      <c r="D295"/>
      <c r="E295"/>
      <c r="F295"/>
    </row>
    <row r="296" spans="1:6" x14ac:dyDescent="0.25">
      <c r="A296"/>
      <c r="B296"/>
      <c r="C296"/>
      <c r="D296"/>
      <c r="E296"/>
      <c r="F296"/>
    </row>
    <row r="297" spans="1:6" x14ac:dyDescent="0.25">
      <c r="A297"/>
      <c r="B297"/>
      <c r="C297"/>
      <c r="D297"/>
      <c r="E297"/>
      <c r="F297"/>
    </row>
    <row r="298" spans="1:6" x14ac:dyDescent="0.25">
      <c r="A298"/>
      <c r="B298"/>
      <c r="C298"/>
      <c r="D298"/>
      <c r="E298"/>
      <c r="F298"/>
    </row>
    <row r="299" spans="1:6" x14ac:dyDescent="0.25">
      <c r="A299"/>
      <c r="B299"/>
      <c r="C299"/>
      <c r="D299"/>
      <c r="E299"/>
      <c r="F299"/>
    </row>
    <row r="300" spans="1:6" x14ac:dyDescent="0.25">
      <c r="A300"/>
      <c r="B300"/>
      <c r="C300"/>
      <c r="D300"/>
      <c r="E300"/>
      <c r="F300"/>
    </row>
    <row r="301" spans="1:6" x14ac:dyDescent="0.25">
      <c r="A301"/>
      <c r="B301"/>
      <c r="C301"/>
      <c r="D301"/>
      <c r="E301"/>
      <c r="F301"/>
    </row>
    <row r="302" spans="1:6" x14ac:dyDescent="0.25">
      <c r="A302"/>
      <c r="B302"/>
      <c r="C302"/>
      <c r="D302"/>
      <c r="E302"/>
      <c r="F302"/>
    </row>
    <row r="303" spans="1:6" x14ac:dyDescent="0.25">
      <c r="A303"/>
      <c r="B303"/>
      <c r="C303"/>
      <c r="D303"/>
      <c r="E303"/>
      <c r="F303"/>
    </row>
    <row r="304" spans="1:6" x14ac:dyDescent="0.25">
      <c r="A304"/>
      <c r="B304"/>
      <c r="C304"/>
      <c r="D304"/>
      <c r="E304"/>
      <c r="F304"/>
    </row>
    <row r="305" spans="1:6" x14ac:dyDescent="0.25">
      <c r="A305"/>
      <c r="B305"/>
      <c r="C305"/>
      <c r="D305"/>
      <c r="E305"/>
      <c r="F305"/>
    </row>
    <row r="306" spans="1:6" x14ac:dyDescent="0.25">
      <c r="A306"/>
      <c r="B306"/>
      <c r="C306"/>
      <c r="D306"/>
      <c r="E306"/>
      <c r="F306"/>
    </row>
    <row r="307" spans="1:6" x14ac:dyDescent="0.25">
      <c r="A307"/>
      <c r="B307"/>
      <c r="C307"/>
      <c r="D307"/>
      <c r="E307"/>
      <c r="F307"/>
    </row>
    <row r="308" spans="1:6" x14ac:dyDescent="0.25">
      <c r="A308"/>
      <c r="B308"/>
      <c r="C308"/>
      <c r="D308"/>
      <c r="E308"/>
      <c r="F308"/>
    </row>
    <row r="309" spans="1:6" x14ac:dyDescent="0.25">
      <c r="A309"/>
      <c r="B309"/>
      <c r="C309"/>
      <c r="D309"/>
      <c r="E309"/>
      <c r="F309"/>
    </row>
    <row r="310" spans="1:6" x14ac:dyDescent="0.25">
      <c r="A310"/>
      <c r="B310"/>
      <c r="C310"/>
      <c r="D310"/>
      <c r="E310"/>
      <c r="F310"/>
    </row>
    <row r="311" spans="1:6" x14ac:dyDescent="0.25">
      <c r="A311"/>
      <c r="B311"/>
      <c r="C311"/>
      <c r="D311"/>
      <c r="E311"/>
      <c r="F311"/>
    </row>
    <row r="312" spans="1:6" x14ac:dyDescent="0.25">
      <c r="A312"/>
      <c r="B312"/>
      <c r="C312"/>
      <c r="D312"/>
      <c r="E312"/>
      <c r="F312"/>
    </row>
    <row r="313" spans="1:6" x14ac:dyDescent="0.25">
      <c r="A313"/>
      <c r="B313"/>
      <c r="C313"/>
      <c r="D313"/>
      <c r="E313"/>
      <c r="F313"/>
    </row>
    <row r="314" spans="1:6" x14ac:dyDescent="0.25">
      <c r="A314"/>
      <c r="B314"/>
      <c r="C314"/>
      <c r="D314"/>
      <c r="E314"/>
      <c r="F314"/>
    </row>
    <row r="315" spans="1:6" x14ac:dyDescent="0.25">
      <c r="A315"/>
      <c r="B315"/>
      <c r="C315"/>
      <c r="D315"/>
      <c r="E315"/>
      <c r="F315"/>
    </row>
    <row r="316" spans="1:6" x14ac:dyDescent="0.25">
      <c r="A316"/>
      <c r="B316"/>
      <c r="C316"/>
      <c r="D316"/>
      <c r="E316"/>
      <c r="F316"/>
    </row>
    <row r="317" spans="1:6" x14ac:dyDescent="0.25">
      <c r="A317"/>
      <c r="B317"/>
      <c r="C317"/>
      <c r="D317"/>
      <c r="E317"/>
      <c r="F317"/>
    </row>
    <row r="318" spans="1:6" x14ac:dyDescent="0.25">
      <c r="A318"/>
      <c r="B318"/>
      <c r="C318"/>
      <c r="D318"/>
      <c r="E318"/>
      <c r="F318"/>
    </row>
    <row r="319" spans="1:6" x14ac:dyDescent="0.25">
      <c r="A319"/>
      <c r="B319"/>
      <c r="C319"/>
      <c r="D319"/>
      <c r="E319"/>
      <c r="F319"/>
    </row>
    <row r="320" spans="1:6" x14ac:dyDescent="0.25">
      <c r="A320"/>
      <c r="B320"/>
      <c r="C320"/>
      <c r="D320"/>
      <c r="E320"/>
      <c r="F320"/>
    </row>
    <row r="321" spans="1:6" x14ac:dyDescent="0.25">
      <c r="A321"/>
      <c r="B321"/>
      <c r="C321"/>
      <c r="D321"/>
      <c r="E321"/>
      <c r="F321"/>
    </row>
    <row r="322" spans="1:6" x14ac:dyDescent="0.25">
      <c r="A322"/>
      <c r="B322"/>
      <c r="C322"/>
      <c r="D322"/>
      <c r="E322"/>
      <c r="F322"/>
    </row>
    <row r="323" spans="1:6" x14ac:dyDescent="0.25">
      <c r="A323"/>
      <c r="B323"/>
      <c r="C323"/>
      <c r="D323"/>
      <c r="E323"/>
      <c r="F323"/>
    </row>
    <row r="324" spans="1:6" x14ac:dyDescent="0.25">
      <c r="A324"/>
      <c r="B324"/>
      <c r="C324"/>
      <c r="D324"/>
      <c r="E324"/>
      <c r="F324"/>
    </row>
    <row r="325" spans="1:6" x14ac:dyDescent="0.25">
      <c r="A325"/>
      <c r="B325"/>
      <c r="C325"/>
      <c r="D325"/>
      <c r="E325"/>
      <c r="F325"/>
    </row>
    <row r="326" spans="1:6" x14ac:dyDescent="0.25">
      <c r="A326"/>
      <c r="B326"/>
      <c r="C326"/>
      <c r="D326"/>
      <c r="E326"/>
      <c r="F326"/>
    </row>
    <row r="327" spans="1:6" x14ac:dyDescent="0.25">
      <c r="A327"/>
      <c r="B327"/>
      <c r="C327"/>
      <c r="D327"/>
      <c r="E327"/>
      <c r="F327"/>
    </row>
    <row r="328" spans="1:6" x14ac:dyDescent="0.25">
      <c r="A328"/>
      <c r="B328"/>
      <c r="C328"/>
      <c r="D328"/>
      <c r="E328"/>
      <c r="F328"/>
    </row>
    <row r="329" spans="1:6" x14ac:dyDescent="0.25">
      <c r="A329"/>
      <c r="B329"/>
      <c r="C329"/>
      <c r="D329"/>
      <c r="E329"/>
      <c r="F329"/>
    </row>
    <row r="330" spans="1:6" x14ac:dyDescent="0.25">
      <c r="A330"/>
      <c r="B330"/>
      <c r="C330"/>
      <c r="D330"/>
      <c r="E330"/>
      <c r="F330"/>
    </row>
    <row r="331" spans="1:6" x14ac:dyDescent="0.25">
      <c r="A331"/>
      <c r="B331"/>
      <c r="C331"/>
      <c r="D331"/>
      <c r="E331"/>
      <c r="F331"/>
    </row>
    <row r="332" spans="1:6" x14ac:dyDescent="0.25">
      <c r="A332"/>
      <c r="B332"/>
      <c r="C332"/>
      <c r="D332"/>
      <c r="E332"/>
      <c r="F332"/>
    </row>
    <row r="333" spans="1:6" x14ac:dyDescent="0.25">
      <c r="A333"/>
      <c r="B333"/>
      <c r="C333"/>
      <c r="D333"/>
      <c r="E333"/>
      <c r="F333"/>
    </row>
    <row r="334" spans="1:6" x14ac:dyDescent="0.25">
      <c r="A334"/>
      <c r="B334"/>
      <c r="C334"/>
      <c r="D334"/>
      <c r="E334"/>
      <c r="F334"/>
    </row>
    <row r="335" spans="1:6" x14ac:dyDescent="0.25">
      <c r="A335"/>
      <c r="B335"/>
      <c r="C335"/>
      <c r="D335"/>
      <c r="E335"/>
      <c r="F335"/>
    </row>
    <row r="336" spans="1:6" x14ac:dyDescent="0.25">
      <c r="A336"/>
      <c r="B336"/>
      <c r="C336"/>
      <c r="D336"/>
      <c r="E336"/>
      <c r="F336"/>
    </row>
    <row r="337" spans="1:6" x14ac:dyDescent="0.25">
      <c r="A337"/>
      <c r="B337"/>
      <c r="C337"/>
      <c r="D337"/>
      <c r="E337"/>
      <c r="F337"/>
    </row>
    <row r="338" spans="1:6" x14ac:dyDescent="0.25">
      <c r="A338"/>
      <c r="B338"/>
      <c r="C338"/>
      <c r="D338"/>
      <c r="E338"/>
      <c r="F338"/>
    </row>
    <row r="339" spans="1:6" x14ac:dyDescent="0.25">
      <c r="A339"/>
      <c r="B339"/>
      <c r="C339"/>
      <c r="D339"/>
      <c r="E339"/>
      <c r="F339"/>
    </row>
    <row r="340" spans="1:6" x14ac:dyDescent="0.25">
      <c r="A340"/>
      <c r="B340"/>
      <c r="C340"/>
      <c r="D340"/>
      <c r="E340"/>
      <c r="F340"/>
    </row>
    <row r="341" spans="1:6" x14ac:dyDescent="0.25">
      <c r="A341"/>
      <c r="B341"/>
      <c r="C341"/>
      <c r="D341"/>
      <c r="E341"/>
      <c r="F341"/>
    </row>
    <row r="342" spans="1:6" x14ac:dyDescent="0.25">
      <c r="A342"/>
      <c r="B342"/>
      <c r="C342"/>
      <c r="D342"/>
      <c r="E342"/>
      <c r="F342"/>
    </row>
    <row r="343" spans="1:6" x14ac:dyDescent="0.25">
      <c r="A343"/>
      <c r="B343"/>
      <c r="C343"/>
      <c r="D343"/>
      <c r="E343"/>
      <c r="F343"/>
    </row>
    <row r="344" spans="1:6" x14ac:dyDescent="0.25">
      <c r="A344"/>
      <c r="B344"/>
      <c r="C344"/>
      <c r="D344"/>
      <c r="E344"/>
      <c r="F344"/>
    </row>
    <row r="345" spans="1:6" x14ac:dyDescent="0.25">
      <c r="A345"/>
      <c r="B345"/>
      <c r="C345"/>
      <c r="D345"/>
      <c r="E345"/>
      <c r="F345"/>
    </row>
    <row r="346" spans="1:6" x14ac:dyDescent="0.25">
      <c r="A346"/>
      <c r="B346"/>
      <c r="C346"/>
      <c r="D346"/>
      <c r="E346"/>
      <c r="F346"/>
    </row>
    <row r="347" spans="1:6" x14ac:dyDescent="0.25">
      <c r="A347"/>
      <c r="B347"/>
      <c r="C347"/>
      <c r="D347"/>
      <c r="E347"/>
      <c r="F347"/>
    </row>
    <row r="348" spans="1:6" x14ac:dyDescent="0.25">
      <c r="A348"/>
      <c r="B348"/>
      <c r="C348"/>
      <c r="D348"/>
      <c r="E348"/>
      <c r="F348"/>
    </row>
    <row r="349" spans="1:6" x14ac:dyDescent="0.25">
      <c r="A349"/>
      <c r="B349"/>
      <c r="C349"/>
      <c r="D349"/>
      <c r="E349"/>
      <c r="F349"/>
    </row>
    <row r="350" spans="1:6" x14ac:dyDescent="0.25">
      <c r="A350"/>
      <c r="B350"/>
      <c r="C350"/>
      <c r="D350"/>
      <c r="E350"/>
      <c r="F350"/>
    </row>
    <row r="351" spans="1:6" x14ac:dyDescent="0.25">
      <c r="A351"/>
      <c r="B351"/>
      <c r="C351"/>
      <c r="D351"/>
      <c r="E351"/>
      <c r="F351"/>
    </row>
    <row r="352" spans="1:6" x14ac:dyDescent="0.25">
      <c r="A352"/>
      <c r="B352"/>
      <c r="C352"/>
      <c r="D352"/>
      <c r="E352"/>
      <c r="F352"/>
    </row>
    <row r="353" spans="1:6" x14ac:dyDescent="0.25">
      <c r="A353"/>
      <c r="B353"/>
      <c r="C353"/>
      <c r="D353"/>
      <c r="E353"/>
      <c r="F353"/>
    </row>
    <row r="354" spans="1:6" x14ac:dyDescent="0.25">
      <c r="A354"/>
      <c r="B354"/>
      <c r="C354"/>
      <c r="D354"/>
      <c r="E354"/>
      <c r="F354"/>
    </row>
    <row r="355" spans="1:6" x14ac:dyDescent="0.25">
      <c r="A355"/>
      <c r="B355"/>
      <c r="C355"/>
      <c r="D355"/>
      <c r="E355"/>
      <c r="F355"/>
    </row>
    <row r="356" spans="1:6" x14ac:dyDescent="0.25">
      <c r="A356"/>
      <c r="B356"/>
      <c r="C356"/>
      <c r="D356"/>
      <c r="E356"/>
      <c r="F356"/>
    </row>
    <row r="357" spans="1:6" x14ac:dyDescent="0.25">
      <c r="A357"/>
      <c r="B357"/>
      <c r="C357"/>
      <c r="D357"/>
      <c r="E357"/>
      <c r="F357"/>
    </row>
    <row r="358" spans="1:6" x14ac:dyDescent="0.25">
      <c r="A358"/>
      <c r="B358"/>
      <c r="C358"/>
      <c r="D358"/>
      <c r="E358"/>
      <c r="F358"/>
    </row>
    <row r="359" spans="1:6" x14ac:dyDescent="0.25">
      <c r="A359"/>
      <c r="B359"/>
      <c r="C359"/>
      <c r="D359"/>
      <c r="E359"/>
      <c r="F359"/>
    </row>
    <row r="360" spans="1:6" x14ac:dyDescent="0.25">
      <c r="A360"/>
      <c r="B360"/>
      <c r="C360"/>
      <c r="D360"/>
      <c r="E360"/>
      <c r="F360"/>
    </row>
    <row r="361" spans="1:6" x14ac:dyDescent="0.25">
      <c r="A361"/>
      <c r="B361"/>
      <c r="C361"/>
      <c r="D361"/>
      <c r="E361"/>
      <c r="F361"/>
    </row>
    <row r="362" spans="1:6" x14ac:dyDescent="0.25">
      <c r="A362"/>
      <c r="B362"/>
      <c r="C362"/>
      <c r="D362"/>
      <c r="E362"/>
      <c r="F362"/>
    </row>
    <row r="363" spans="1:6" x14ac:dyDescent="0.25">
      <c r="A363"/>
      <c r="B363"/>
      <c r="C363"/>
      <c r="D363"/>
      <c r="E363"/>
      <c r="F363"/>
    </row>
    <row r="364" spans="1:6" x14ac:dyDescent="0.25">
      <c r="A364"/>
      <c r="B364"/>
      <c r="C364"/>
      <c r="D364"/>
      <c r="E364"/>
      <c r="F364"/>
    </row>
    <row r="365" spans="1:6" x14ac:dyDescent="0.25">
      <c r="A365"/>
      <c r="B365"/>
      <c r="C365"/>
      <c r="D365"/>
      <c r="E365"/>
      <c r="F365"/>
    </row>
    <row r="366" spans="1:6" x14ac:dyDescent="0.25">
      <c r="A366"/>
      <c r="B366"/>
      <c r="C366"/>
      <c r="D366"/>
      <c r="E366"/>
      <c r="F366"/>
    </row>
    <row r="367" spans="1:6" x14ac:dyDescent="0.25">
      <c r="A367"/>
      <c r="B367"/>
      <c r="C367"/>
      <c r="D367"/>
      <c r="E367"/>
      <c r="F367"/>
    </row>
    <row r="368" spans="1:6" x14ac:dyDescent="0.25">
      <c r="A368"/>
      <c r="B368"/>
      <c r="C368"/>
      <c r="D368"/>
      <c r="E368"/>
      <c r="F368"/>
    </row>
    <row r="369" spans="1:6" x14ac:dyDescent="0.25">
      <c r="A369"/>
      <c r="B369"/>
      <c r="C369"/>
      <c r="D369"/>
      <c r="E369"/>
      <c r="F369"/>
    </row>
    <row r="370" spans="1:6" x14ac:dyDescent="0.25">
      <c r="A370"/>
      <c r="B370"/>
      <c r="C370"/>
      <c r="D370"/>
      <c r="E370"/>
      <c r="F370"/>
    </row>
    <row r="371" spans="1:6" x14ac:dyDescent="0.25">
      <c r="A371"/>
      <c r="B371"/>
      <c r="C371"/>
      <c r="D371"/>
      <c r="E371"/>
      <c r="F371"/>
    </row>
    <row r="372" spans="1:6" x14ac:dyDescent="0.25">
      <c r="A372"/>
      <c r="B372"/>
      <c r="C372"/>
      <c r="D372"/>
      <c r="E372"/>
      <c r="F372"/>
    </row>
    <row r="373" spans="1:6" x14ac:dyDescent="0.25">
      <c r="A373"/>
      <c r="B373"/>
      <c r="C373"/>
      <c r="D373"/>
      <c r="E373"/>
      <c r="F373"/>
    </row>
    <row r="374" spans="1:6" x14ac:dyDescent="0.25">
      <c r="A374"/>
      <c r="B374"/>
      <c r="C374"/>
      <c r="D374"/>
      <c r="E374"/>
      <c r="F374"/>
    </row>
    <row r="375" spans="1:6" x14ac:dyDescent="0.25">
      <c r="A375"/>
      <c r="B375"/>
      <c r="C375"/>
      <c r="D375"/>
      <c r="E375"/>
      <c r="F375"/>
    </row>
    <row r="376" spans="1:6" x14ac:dyDescent="0.25">
      <c r="A376"/>
      <c r="B376"/>
      <c r="C376"/>
      <c r="D376"/>
      <c r="E376"/>
      <c r="F376"/>
    </row>
    <row r="377" spans="1:6" x14ac:dyDescent="0.25">
      <c r="A377"/>
      <c r="B377"/>
      <c r="C377"/>
      <c r="D377"/>
      <c r="E377"/>
      <c r="F377"/>
    </row>
    <row r="378" spans="1:6" x14ac:dyDescent="0.25">
      <c r="A378"/>
      <c r="B378"/>
      <c r="C378"/>
      <c r="D378"/>
      <c r="E378"/>
      <c r="F378"/>
    </row>
    <row r="379" spans="1:6" x14ac:dyDescent="0.25">
      <c r="A379"/>
      <c r="B379"/>
      <c r="C379"/>
      <c r="D379"/>
      <c r="E379"/>
      <c r="F379"/>
    </row>
    <row r="380" spans="1:6" x14ac:dyDescent="0.25">
      <c r="A380"/>
      <c r="B380"/>
      <c r="C380"/>
      <c r="D380"/>
      <c r="E380"/>
      <c r="F380"/>
    </row>
    <row r="381" spans="1:6" x14ac:dyDescent="0.25">
      <c r="A381"/>
      <c r="B381"/>
      <c r="C381"/>
      <c r="D381"/>
      <c r="E381"/>
      <c r="F381"/>
    </row>
    <row r="382" spans="1:6" x14ac:dyDescent="0.25">
      <c r="A382"/>
      <c r="B382"/>
      <c r="C382"/>
      <c r="D382"/>
      <c r="E382"/>
      <c r="F382"/>
    </row>
    <row r="383" spans="1:6" x14ac:dyDescent="0.25">
      <c r="A383"/>
      <c r="B383"/>
      <c r="C383"/>
      <c r="D383"/>
      <c r="E383"/>
      <c r="F383"/>
    </row>
    <row r="384" spans="1:6" x14ac:dyDescent="0.25">
      <c r="A384"/>
      <c r="B384"/>
      <c r="C384"/>
      <c r="D384"/>
      <c r="E384"/>
      <c r="F384"/>
    </row>
    <row r="385" spans="1:6" x14ac:dyDescent="0.25">
      <c r="A385"/>
      <c r="B385"/>
      <c r="C385"/>
      <c r="D385"/>
      <c r="E385"/>
      <c r="F385"/>
    </row>
    <row r="386" spans="1:6" x14ac:dyDescent="0.25">
      <c r="A386"/>
      <c r="B386"/>
      <c r="C386"/>
      <c r="D386"/>
      <c r="E386"/>
      <c r="F386"/>
    </row>
    <row r="387" spans="1:6" x14ac:dyDescent="0.25">
      <c r="A387"/>
      <c r="B387"/>
      <c r="C387"/>
      <c r="D387"/>
      <c r="E387"/>
      <c r="F387"/>
    </row>
    <row r="388" spans="1:6" x14ac:dyDescent="0.25">
      <c r="A388"/>
      <c r="B388"/>
      <c r="C388"/>
      <c r="D388"/>
      <c r="E388"/>
      <c r="F388"/>
    </row>
    <row r="389" spans="1:6" x14ac:dyDescent="0.25">
      <c r="A389"/>
      <c r="B389"/>
      <c r="C389"/>
      <c r="D389"/>
      <c r="E389"/>
      <c r="F389"/>
    </row>
    <row r="390" spans="1:6" x14ac:dyDescent="0.25">
      <c r="A390"/>
      <c r="B390"/>
      <c r="C390"/>
      <c r="D390"/>
      <c r="E390"/>
      <c r="F390"/>
    </row>
    <row r="391" spans="1:6" x14ac:dyDescent="0.25">
      <c r="A391"/>
      <c r="B391"/>
      <c r="C391"/>
      <c r="D391"/>
      <c r="E391"/>
      <c r="F391"/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72"/>
  <sheetViews>
    <sheetView showGridLines="0" topLeftCell="G113" workbookViewId="0">
      <selection activeCell="J1" sqref="J1"/>
    </sheetView>
  </sheetViews>
  <sheetFormatPr defaultColWidth="51.28515625" defaultRowHeight="15" x14ac:dyDescent="0.25"/>
  <cols>
    <col min="1" max="1" width="11.42578125" style="5" bestFit="1" customWidth="1"/>
    <col min="2" max="2" width="16.140625" style="5" bestFit="1" customWidth="1"/>
    <col min="3" max="3" width="10.5703125" style="5" bestFit="1" customWidth="1"/>
    <col min="4" max="4" width="21.5703125" style="5" bestFit="1" customWidth="1"/>
    <col min="5" max="5" width="26.28515625" style="5" bestFit="1" customWidth="1"/>
    <col min="6" max="6" width="7.85546875" style="5" bestFit="1" customWidth="1"/>
    <col min="7" max="7" width="20" style="5" bestFit="1" customWidth="1"/>
    <col min="8" max="8" width="53.7109375" style="5" bestFit="1" customWidth="1"/>
    <col min="9" max="9" width="40.7109375" style="5" bestFit="1" customWidth="1"/>
    <col min="10" max="10" width="20.5703125" style="5" bestFit="1" customWidth="1"/>
    <col min="11" max="11" width="35.28515625" bestFit="1" customWidth="1"/>
    <col min="12" max="12" width="37.85546875" style="7" bestFit="1" customWidth="1"/>
    <col min="13" max="13" width="33.5703125" style="7" bestFit="1" customWidth="1"/>
    <col min="14" max="14" width="18.42578125" style="16" bestFit="1" customWidth="1"/>
    <col min="15" max="15" width="28.42578125" style="5" bestFit="1" customWidth="1"/>
    <col min="16" max="16" width="19.42578125" style="11" bestFit="1" customWidth="1"/>
    <col min="17" max="17" width="22.5703125" style="5" bestFit="1" customWidth="1"/>
    <col min="18" max="18" width="17.140625" style="5" bestFit="1" customWidth="1"/>
    <col min="19" max="20" width="13.140625" style="5" bestFit="1" customWidth="1"/>
    <col min="21" max="21" width="44.7109375" style="5" bestFit="1" customWidth="1"/>
    <col min="22" max="22" width="13.7109375" style="5" bestFit="1" customWidth="1"/>
    <col min="23" max="23" width="7.42578125" style="5" bestFit="1" customWidth="1"/>
    <col min="24" max="24" width="16.140625" style="5" bestFit="1" customWidth="1"/>
    <col min="25" max="25" width="38.85546875" style="5" bestFit="1" customWidth="1"/>
    <col min="26" max="27" width="32.28515625" style="7" bestFit="1" customWidth="1"/>
    <col min="28" max="16384" width="51.28515625" style="5"/>
  </cols>
  <sheetData>
    <row r="1" spans="1:27" ht="32.1" customHeight="1" x14ac:dyDescent="0.25">
      <c r="A1" s="8" t="s">
        <v>32</v>
      </c>
      <c r="B1" s="8" t="s">
        <v>125</v>
      </c>
      <c r="C1" s="8" t="s">
        <v>126</v>
      </c>
      <c r="D1" s="8" t="s">
        <v>127</v>
      </c>
      <c r="E1" s="8" t="s">
        <v>128</v>
      </c>
      <c r="F1" s="8" t="s">
        <v>31</v>
      </c>
      <c r="G1" s="8" t="s">
        <v>129</v>
      </c>
      <c r="H1" s="8" t="s">
        <v>130</v>
      </c>
      <c r="I1" s="8" t="s">
        <v>0</v>
      </c>
      <c r="J1" s="8" t="s">
        <v>131</v>
      </c>
      <c r="K1" s="14" t="s">
        <v>5151</v>
      </c>
      <c r="L1" s="14" t="s">
        <v>5866</v>
      </c>
      <c r="M1" s="14" t="s">
        <v>7531</v>
      </c>
      <c r="N1" s="9" t="s">
        <v>132</v>
      </c>
      <c r="O1" s="8" t="s">
        <v>133</v>
      </c>
      <c r="P1" s="8" t="s">
        <v>26</v>
      </c>
      <c r="Q1" s="8" t="s">
        <v>134</v>
      </c>
      <c r="R1" s="8" t="s">
        <v>135</v>
      </c>
      <c r="S1" s="8" t="s">
        <v>30</v>
      </c>
      <c r="T1" s="8" t="s">
        <v>136</v>
      </c>
      <c r="U1" s="8" t="s">
        <v>124</v>
      </c>
      <c r="V1" s="8" t="s">
        <v>137</v>
      </c>
      <c r="W1" s="8" t="s">
        <v>138</v>
      </c>
      <c r="X1" s="8" t="s">
        <v>139</v>
      </c>
      <c r="Y1" s="13" t="s">
        <v>7532</v>
      </c>
      <c r="Z1" s="14" t="s">
        <v>2429</v>
      </c>
      <c r="AA1" s="5"/>
    </row>
    <row r="2" spans="1:27" x14ac:dyDescent="0.25">
      <c r="A2" s="5" t="s">
        <v>6669</v>
      </c>
      <c r="B2" s="5" t="str">
        <f>VLOOKUP(A2,UNIC!C:W,2,0)</f>
        <v>SAVEIRO</v>
      </c>
      <c r="C2" s="5" t="str">
        <f>VLOOKUP(A2,UNIC!C:W,3,0)</f>
        <v>UTILITARIO</v>
      </c>
      <c r="D2" s="10">
        <f>VLOOKUP(A2,UNIC!C:W,5,0)</f>
        <v>2026</v>
      </c>
      <c r="E2" s="5" t="str">
        <f>VLOOKUP(A2,UNIC!C:W,21,0)</f>
        <v>MOVIDA</v>
      </c>
      <c r="F2" s="5" t="str">
        <f>VLOOKUP(Tabela1[[#This Row],[PLACA]],UNIC!C:R,15,0)</f>
        <v>RS</v>
      </c>
      <c r="G2" s="5" t="str">
        <f>VLOOKUP(Tabela1[[#This Row],[PLACA]],UNIC!C:R,16,0)</f>
        <v>SUL</v>
      </c>
      <c r="H2" s="5" t="str">
        <f>VLOOKUP(A2,UNIC!C:H,6,0)</f>
        <v>-</v>
      </c>
      <c r="I2" s="5" t="str">
        <f>VLOOKUP(H2,UNIC!H:J,3,0)</f>
        <v>-</v>
      </c>
      <c r="J2" s="11" t="str">
        <f>VLOOKUP(Tabela1[[#This Row],[PLACA]],UNIC!C:V,20,0)</f>
        <v>R$ 0,00</v>
      </c>
      <c r="K2" s="11" t="str">
        <f>IFERROR(VALUE(VLOOKUP(Tabela1[[#This Row],[PLACA]],[1]Planilha2!$A:$F,3,0)),"")</f>
        <v/>
      </c>
      <c r="L2" s="11" t="str">
        <f>IFERROR(VALUE(VLOOKUP(Tabela1[[#This Row],[PLACA]],[1]Planilha2!$A:$F,4,0)),"")</f>
        <v/>
      </c>
      <c r="M2" s="11" t="str">
        <f>IFERROR(VALUE(VLOOKUP(Tabela1[[#This Row],[PLACA]],[1]Planilha2!$A:$F,5,0)),"")</f>
        <v/>
      </c>
      <c r="N2" s="11"/>
      <c r="O2" s="12" t="e">
        <f>VLOOKUP(Tabela1[[#This Row],[PLACA]],BASE_LOCADORAS!B:F,5,0)</f>
        <v>#N/A</v>
      </c>
      <c r="P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" s="11" t="e">
        <f>VLOOKUP(Tabela1[[#This Row],[PLACA]],BASE_LOCADORAS!B:G,6,0)</f>
        <v>#N/A</v>
      </c>
      <c r="R2" s="5" t="e">
        <f>Tabela1[[#This Row],[VALOR LOCADORA]]=Tabela1[[#This Row],[GASTO ALUGUEL]]</f>
        <v>#N/A</v>
      </c>
      <c r="S2" s="5" t="e">
        <f>UPPER(TEXT(Tabela1[[#This Row],[VENCIMENTO CONTRATO]],"MMM"))</f>
        <v>#N/A</v>
      </c>
      <c r="T2" s="5" t="str">
        <f>IFERROR(YEAR(Tabela1[[#This Row],[VENCIMENTO CONTRATO]]),"-")</f>
        <v>-</v>
      </c>
      <c r="U2" s="5" t="str">
        <f>VLOOKUP(Tabela1[[#This Row],[PLACA]],UNIC!C:T,18,0)</f>
        <v>PATIO</v>
      </c>
      <c r="V2" s="5" t="str">
        <f>SUBSTITUTE(VLOOKUP(Tabela1[[#This Row],[PLACA]],UNIC!C:K,9,0),".", "")</f>
        <v/>
      </c>
      <c r="W2" s="5">
        <f>VLOOKUP(Tabela1[[#This Row],[PLACA]],UNIC!C:M,10,0)</f>
        <v>0</v>
      </c>
      <c r="X2" s="5">
        <f>VLOOKUP(Tabela1[[#This Row],[PLACA]],UNIC!C:M,11,0)</f>
        <v>0</v>
      </c>
      <c r="Y2" s="7">
        <f>SUM(Tabela1[[#This Row],[GASTO COMBUSTÍVEL FEVEREIRO]:[GASTO COMBUSTÍVE ABRIL]])</f>
        <v>0</v>
      </c>
      <c r="Z2" s="7" t="str">
        <f>IFERROR(AVERAGE(Tabela1[[#This Row],[GASTO COMBUSTÍVE ABRIL]:[GASTO COMBUSTÍVE MARÇO]]),"-")</f>
        <v>-</v>
      </c>
      <c r="AA2" s="5"/>
    </row>
    <row r="3" spans="1:27" x14ac:dyDescent="0.25">
      <c r="A3" s="5" t="s">
        <v>6672</v>
      </c>
      <c r="B3" s="5" t="str">
        <f>VLOOKUP(A3,UNIC!C:W,2,0)</f>
        <v>SAVEIRO</v>
      </c>
      <c r="C3" s="5" t="str">
        <f>VLOOKUP(A3,UNIC!C:W,3,0)</f>
        <v>UTILITARIO</v>
      </c>
      <c r="D3" s="10">
        <f>VLOOKUP(A3,UNIC!C:W,5,0)</f>
        <v>2026</v>
      </c>
      <c r="E3" s="5" t="str">
        <f>VLOOKUP(A3,UNIC!C:W,21,0)</f>
        <v>MOVIDA</v>
      </c>
      <c r="F3" s="5" t="str">
        <f>VLOOKUP(Tabela1[[#This Row],[PLACA]],UNIC!C:R,15,0)</f>
        <v>RS</v>
      </c>
      <c r="G3" s="5" t="str">
        <f>VLOOKUP(Tabela1[[#This Row],[PLACA]],UNIC!C:R,16,0)</f>
        <v>SUL</v>
      </c>
      <c r="H3" s="5" t="str">
        <f>VLOOKUP(A3,UNIC!C:H,6,0)</f>
        <v>-</v>
      </c>
      <c r="I3" s="5" t="str">
        <f>VLOOKUP(H3,UNIC!H:J,3,0)</f>
        <v>-</v>
      </c>
      <c r="J3" s="11" t="str">
        <f>VLOOKUP(Tabela1[[#This Row],[PLACA]],UNIC!C:V,20,0)</f>
        <v>R$ 0,00</v>
      </c>
      <c r="K3" s="11" t="str">
        <f>IFERROR(VALUE(VLOOKUP(Tabela1[[#This Row],[PLACA]],[1]Planilha2!$A:$F,3,0)),"")</f>
        <v/>
      </c>
      <c r="L3" s="11" t="str">
        <f>IFERROR(VALUE(VLOOKUP(Tabela1[[#This Row],[PLACA]],[1]Planilha2!$A:$F,4,0)),"")</f>
        <v/>
      </c>
      <c r="M3" s="11" t="str">
        <f>IFERROR(VALUE(VLOOKUP(Tabela1[[#This Row],[PLACA]],[1]Planilha2!$A:$F,5,0)),"")</f>
        <v/>
      </c>
      <c r="N3" s="11"/>
      <c r="O3" s="17" t="e">
        <f>VLOOKUP(Tabela1[[#This Row],[PLACA]],BASE_LOCADORAS!B:F,5,0)</f>
        <v>#N/A</v>
      </c>
      <c r="P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" s="11" t="e">
        <f>VLOOKUP(Tabela1[[#This Row],[PLACA]],BASE_LOCADORAS!B:G,6,0)</f>
        <v>#N/A</v>
      </c>
      <c r="R3" s="5" t="e">
        <f>Tabela1[[#This Row],[VALOR LOCADORA]]=Tabela1[[#This Row],[GASTO ALUGUEL]]</f>
        <v>#N/A</v>
      </c>
      <c r="S3" s="5" t="e">
        <f>UPPER(TEXT(Tabela1[[#This Row],[VENCIMENTO CONTRATO]],"MMM"))</f>
        <v>#N/A</v>
      </c>
      <c r="T3" s="5" t="str">
        <f>IFERROR(YEAR(Tabela1[[#This Row],[VENCIMENTO CONTRATO]]),"-")</f>
        <v>-</v>
      </c>
      <c r="U3" s="5" t="str">
        <f>VLOOKUP(Tabela1[[#This Row],[PLACA]],UNIC!C:T,18,0)</f>
        <v>PATIO</v>
      </c>
      <c r="V3" s="5" t="str">
        <f>SUBSTITUTE(VLOOKUP(Tabela1[[#This Row],[PLACA]],UNIC!C:K,9,0),".", "")</f>
        <v/>
      </c>
      <c r="W3" s="5">
        <f>VLOOKUP(Tabela1[[#This Row],[PLACA]],UNIC!C:M,10,0)</f>
        <v>0</v>
      </c>
      <c r="X3" s="5">
        <f>VLOOKUP(Tabela1[[#This Row],[PLACA]],UNIC!C:M,11,0)</f>
        <v>0</v>
      </c>
      <c r="Y3" s="7">
        <f>SUM(Tabela1[[#This Row],[GASTO COMBUSTÍVEL FEVEREIRO]:[GASTO COMBUSTÍVE ABRIL]])</f>
        <v>0</v>
      </c>
      <c r="Z3" s="7" t="str">
        <f>IFERROR(AVERAGE(Tabela1[[#This Row],[GASTO COMBUSTÍVE ABRIL]:[GASTO COMBUSTÍVE MARÇO]]),"-")</f>
        <v>-</v>
      </c>
      <c r="AA3" s="5"/>
    </row>
    <row r="4" spans="1:27" x14ac:dyDescent="0.25">
      <c r="A4" s="5" t="s">
        <v>6674</v>
      </c>
      <c r="B4" s="5" t="str">
        <f>VLOOKUP(A4,UNIC!C:W,2,0)</f>
        <v>SAVEIRO</v>
      </c>
      <c r="C4" s="5" t="str">
        <f>VLOOKUP(A4,UNIC!C:W,3,0)</f>
        <v>UTILITARIO</v>
      </c>
      <c r="D4" s="10">
        <f>VLOOKUP(A4,UNIC!C:W,5,0)</f>
        <v>2026</v>
      </c>
      <c r="E4" s="5" t="str">
        <f>VLOOKUP(A4,UNIC!C:W,21,0)</f>
        <v>MOVIDA</v>
      </c>
      <c r="F4" s="5" t="str">
        <f>VLOOKUP(Tabela1[[#This Row],[PLACA]],UNIC!C:R,15,0)</f>
        <v>RS</v>
      </c>
      <c r="G4" s="5" t="str">
        <f>VLOOKUP(Tabela1[[#This Row],[PLACA]],UNIC!C:R,16,0)</f>
        <v>SUL</v>
      </c>
      <c r="H4" s="5" t="str">
        <f>VLOOKUP(A4,UNIC!C:H,6,0)</f>
        <v>-</v>
      </c>
      <c r="I4" s="5" t="str">
        <f>VLOOKUP(H4,UNIC!H:J,3,0)</f>
        <v>-</v>
      </c>
      <c r="J4" s="11" t="str">
        <f>VLOOKUP(Tabela1[[#This Row],[PLACA]],UNIC!C:V,20,0)</f>
        <v>R$ 0,00</v>
      </c>
      <c r="K4" s="11" t="str">
        <f>IFERROR(VALUE(VLOOKUP(Tabela1[[#This Row],[PLACA]],[1]Planilha2!$A:$F,3,0)),"")</f>
        <v/>
      </c>
      <c r="L4" s="11" t="str">
        <f>IFERROR(VALUE(VLOOKUP(Tabela1[[#This Row],[PLACA]],[1]Planilha2!$A:$F,4,0)),"")</f>
        <v/>
      </c>
      <c r="M4" s="11" t="str">
        <f>IFERROR(VALUE(VLOOKUP(Tabela1[[#This Row],[PLACA]],[1]Planilha2!$A:$F,5,0)),"")</f>
        <v/>
      </c>
      <c r="N4" s="11"/>
      <c r="O4" s="12" t="e">
        <f>VLOOKUP(Tabela1[[#This Row],[PLACA]],BASE_LOCADORAS!B:F,5,0)</f>
        <v>#N/A</v>
      </c>
      <c r="P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" s="11" t="e">
        <f>VLOOKUP(Tabela1[[#This Row],[PLACA]],BASE_LOCADORAS!B:G,6,0)</f>
        <v>#N/A</v>
      </c>
      <c r="R4" s="5" t="e">
        <f>Tabela1[[#This Row],[VALOR LOCADORA]]=Tabela1[[#This Row],[GASTO ALUGUEL]]</f>
        <v>#N/A</v>
      </c>
      <c r="S4" s="5" t="e">
        <f>UPPER(TEXT(Tabela1[[#This Row],[VENCIMENTO CONTRATO]],"MMM"))</f>
        <v>#N/A</v>
      </c>
      <c r="T4" s="5" t="str">
        <f>IFERROR(YEAR(Tabela1[[#This Row],[VENCIMENTO CONTRATO]]),"-")</f>
        <v>-</v>
      </c>
      <c r="U4" s="5" t="str">
        <f>VLOOKUP(Tabela1[[#This Row],[PLACA]],UNIC!C:T,18,0)</f>
        <v>PATIO</v>
      </c>
      <c r="V4" s="5" t="str">
        <f>SUBSTITUTE(VLOOKUP(Tabela1[[#This Row],[PLACA]],UNIC!C:K,9,0),".", "")</f>
        <v/>
      </c>
      <c r="W4" s="5">
        <f>VLOOKUP(Tabela1[[#This Row],[PLACA]],UNIC!C:M,10,0)</f>
        <v>0</v>
      </c>
      <c r="X4" s="5">
        <f>VLOOKUP(Tabela1[[#This Row],[PLACA]],UNIC!C:M,11,0)</f>
        <v>0</v>
      </c>
      <c r="Y4" s="7">
        <f>SUM(Tabela1[[#This Row],[GASTO COMBUSTÍVEL FEVEREIRO]:[GASTO COMBUSTÍVE ABRIL]])</f>
        <v>0</v>
      </c>
      <c r="Z4" s="7" t="str">
        <f>IFERROR(AVERAGE(Tabela1[[#This Row],[GASTO COMBUSTÍVE ABRIL]:[GASTO COMBUSTÍVE MARÇO]]),"-")</f>
        <v>-</v>
      </c>
      <c r="AA4" s="5"/>
    </row>
    <row r="5" spans="1:27" x14ac:dyDescent="0.25">
      <c r="A5" s="5" t="s">
        <v>6676</v>
      </c>
      <c r="B5" s="5" t="str">
        <f>VLOOKUP(A5,UNIC!C:W,2,0)</f>
        <v>SAVEIRO</v>
      </c>
      <c r="C5" s="5" t="str">
        <f>VLOOKUP(A5,UNIC!C:W,3,0)</f>
        <v>UTILITARIO</v>
      </c>
      <c r="D5" s="10">
        <f>VLOOKUP(A5,UNIC!C:W,5,0)</f>
        <v>2026</v>
      </c>
      <c r="E5" s="5" t="str">
        <f>VLOOKUP(A5,UNIC!C:W,21,0)</f>
        <v>MOVIDA</v>
      </c>
      <c r="F5" s="5" t="str">
        <f>VLOOKUP(Tabela1[[#This Row],[PLACA]],UNIC!C:R,15,0)</f>
        <v>RS</v>
      </c>
      <c r="G5" s="5" t="str">
        <f>VLOOKUP(Tabela1[[#This Row],[PLACA]],UNIC!C:R,16,0)</f>
        <v>SUL</v>
      </c>
      <c r="H5" s="5" t="str">
        <f>VLOOKUP(A5,UNIC!C:H,6,0)</f>
        <v>-</v>
      </c>
      <c r="I5" s="5" t="str">
        <f>VLOOKUP(H5,UNIC!H:J,3,0)</f>
        <v>-</v>
      </c>
      <c r="J5" s="11" t="str">
        <f>VLOOKUP(Tabela1[[#This Row],[PLACA]],UNIC!C:V,20,0)</f>
        <v>R$ 0,00</v>
      </c>
      <c r="K5" s="11" t="str">
        <f>IFERROR(VALUE(VLOOKUP(Tabela1[[#This Row],[PLACA]],[1]Planilha2!$A:$F,3,0)),"")</f>
        <v/>
      </c>
      <c r="L5" s="11" t="str">
        <f>IFERROR(VALUE(VLOOKUP(Tabela1[[#This Row],[PLACA]],[1]Planilha2!$A:$F,4,0)),"")</f>
        <v/>
      </c>
      <c r="M5" s="11" t="str">
        <f>IFERROR(VALUE(VLOOKUP(Tabela1[[#This Row],[PLACA]],[1]Planilha2!$A:$F,5,0)),"")</f>
        <v/>
      </c>
      <c r="N5" s="11"/>
      <c r="O5" s="12" t="e">
        <f>VLOOKUP(Tabela1[[#This Row],[PLACA]],BASE_LOCADORAS!B:F,5,0)</f>
        <v>#N/A</v>
      </c>
      <c r="P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" s="11" t="e">
        <f>VLOOKUP(Tabela1[[#This Row],[PLACA]],BASE_LOCADORAS!B:G,6,0)</f>
        <v>#N/A</v>
      </c>
      <c r="R5" s="5" t="e">
        <f>Tabela1[[#This Row],[VALOR LOCADORA]]=Tabela1[[#This Row],[GASTO ALUGUEL]]</f>
        <v>#N/A</v>
      </c>
      <c r="S5" s="5" t="e">
        <f>UPPER(TEXT(Tabela1[[#This Row],[VENCIMENTO CONTRATO]],"MMM"))</f>
        <v>#N/A</v>
      </c>
      <c r="T5" s="5" t="str">
        <f>IFERROR(YEAR(Tabela1[[#This Row],[VENCIMENTO CONTRATO]]),"-")</f>
        <v>-</v>
      </c>
      <c r="U5" s="5" t="str">
        <f>VLOOKUP(Tabela1[[#This Row],[PLACA]],UNIC!C:T,18,0)</f>
        <v>PATIO</v>
      </c>
      <c r="V5" s="5" t="str">
        <f>SUBSTITUTE(VLOOKUP(Tabela1[[#This Row],[PLACA]],UNIC!C:K,9,0),".", "")</f>
        <v/>
      </c>
      <c r="W5" s="5">
        <f>VLOOKUP(Tabela1[[#This Row],[PLACA]],UNIC!C:M,10,0)</f>
        <v>0</v>
      </c>
      <c r="X5" s="5">
        <f>VLOOKUP(Tabela1[[#This Row],[PLACA]],UNIC!C:M,11,0)</f>
        <v>0</v>
      </c>
      <c r="Y5" s="7">
        <f>SUM(Tabela1[[#This Row],[GASTO COMBUSTÍVEL FEVEREIRO]:[GASTO COMBUSTÍVE ABRIL]])</f>
        <v>0</v>
      </c>
      <c r="Z5" s="7" t="str">
        <f>IFERROR(AVERAGE(Tabela1[[#This Row],[GASTO COMBUSTÍVE ABRIL]:[GASTO COMBUSTÍVE MARÇO]]),"-")</f>
        <v>-</v>
      </c>
      <c r="AA5" s="5"/>
    </row>
    <row r="6" spans="1:27" x14ac:dyDescent="0.25">
      <c r="A6" s="5" t="s">
        <v>6678</v>
      </c>
      <c r="B6" s="5" t="str">
        <f>VLOOKUP(A6,UNIC!C:W,2,0)</f>
        <v>SAVEIRO</v>
      </c>
      <c r="C6" s="5" t="str">
        <f>VLOOKUP(A6,UNIC!C:W,3,0)</f>
        <v>UTILITARIO</v>
      </c>
      <c r="D6" s="10">
        <f>VLOOKUP(A6,UNIC!C:W,5,0)</f>
        <v>2026</v>
      </c>
      <c r="E6" s="5" t="str">
        <f>VLOOKUP(A6,UNIC!C:W,21,0)</f>
        <v>MOVIDA</v>
      </c>
      <c r="F6" s="5" t="str">
        <f>VLOOKUP(Tabela1[[#This Row],[PLACA]],UNIC!C:R,15,0)</f>
        <v>RS</v>
      </c>
      <c r="G6" s="5" t="str">
        <f>VLOOKUP(Tabela1[[#This Row],[PLACA]],UNIC!C:R,16,0)</f>
        <v>SUL</v>
      </c>
      <c r="H6" s="5" t="str">
        <f>VLOOKUP(A6,UNIC!C:H,6,0)</f>
        <v>-</v>
      </c>
      <c r="I6" s="5" t="str">
        <f>VLOOKUP(H6,UNIC!H:J,3,0)</f>
        <v>-</v>
      </c>
      <c r="J6" s="11" t="str">
        <f>VLOOKUP(Tabela1[[#This Row],[PLACA]],UNIC!C:V,20,0)</f>
        <v>R$ 0,00</v>
      </c>
      <c r="K6" s="11" t="str">
        <f>IFERROR(VALUE(VLOOKUP(Tabela1[[#This Row],[PLACA]],[1]Planilha2!$A:$F,3,0)),"")</f>
        <v/>
      </c>
      <c r="L6" s="11" t="str">
        <f>IFERROR(VALUE(VLOOKUP(Tabela1[[#This Row],[PLACA]],[1]Planilha2!$A:$F,4,0)),"")</f>
        <v/>
      </c>
      <c r="M6" s="11" t="str">
        <f>IFERROR(VALUE(VLOOKUP(Tabela1[[#This Row],[PLACA]],[1]Planilha2!$A:$F,5,0)),"")</f>
        <v/>
      </c>
      <c r="N6" s="11"/>
      <c r="O6" s="12" t="e">
        <f>VLOOKUP(Tabela1[[#This Row],[PLACA]],BASE_LOCADORAS!B:F,5,0)</f>
        <v>#N/A</v>
      </c>
      <c r="P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" s="11" t="e">
        <f>VLOOKUP(Tabela1[[#This Row],[PLACA]],BASE_LOCADORAS!B:G,6,0)</f>
        <v>#N/A</v>
      </c>
      <c r="R6" s="5" t="e">
        <f>Tabela1[[#This Row],[VALOR LOCADORA]]=Tabela1[[#This Row],[GASTO ALUGUEL]]</f>
        <v>#N/A</v>
      </c>
      <c r="S6" s="5" t="e">
        <f>UPPER(TEXT(Tabela1[[#This Row],[VENCIMENTO CONTRATO]],"MMM"))</f>
        <v>#N/A</v>
      </c>
      <c r="T6" s="5" t="str">
        <f>IFERROR(YEAR(Tabela1[[#This Row],[VENCIMENTO CONTRATO]]),"-")</f>
        <v>-</v>
      </c>
      <c r="U6" s="5" t="str">
        <f>VLOOKUP(Tabela1[[#This Row],[PLACA]],UNIC!C:T,18,0)</f>
        <v>PATIO</v>
      </c>
      <c r="V6" s="5" t="str">
        <f>SUBSTITUTE(VLOOKUP(Tabela1[[#This Row],[PLACA]],UNIC!C:K,9,0),".", "")</f>
        <v/>
      </c>
      <c r="W6" s="5">
        <f>VLOOKUP(Tabela1[[#This Row],[PLACA]],UNIC!C:M,10,0)</f>
        <v>0</v>
      </c>
      <c r="X6" s="5">
        <f>VLOOKUP(Tabela1[[#This Row],[PLACA]],UNIC!C:M,11,0)</f>
        <v>0</v>
      </c>
      <c r="Y6" s="7">
        <f>SUM(Tabela1[[#This Row],[GASTO COMBUSTÍVEL FEVEREIRO]:[GASTO COMBUSTÍVE ABRIL]])</f>
        <v>0</v>
      </c>
      <c r="Z6" s="7" t="str">
        <f>IFERROR(AVERAGE(Tabela1[[#This Row],[GASTO COMBUSTÍVE ABRIL]:[GASTO COMBUSTÍVE MARÇO]]),"-")</f>
        <v>-</v>
      </c>
      <c r="AA6" s="5"/>
    </row>
    <row r="7" spans="1:27" x14ac:dyDescent="0.25">
      <c r="A7" s="5" t="s">
        <v>6680</v>
      </c>
      <c r="B7" s="5" t="str">
        <f>VLOOKUP(A7,UNIC!C:W,2,0)</f>
        <v>SAVEIRO</v>
      </c>
      <c r="C7" s="5" t="str">
        <f>VLOOKUP(A7,UNIC!C:W,3,0)</f>
        <v>UTILITARIO</v>
      </c>
      <c r="D7" s="10">
        <f>VLOOKUP(A7,UNIC!C:W,5,0)</f>
        <v>2026</v>
      </c>
      <c r="E7" s="5" t="str">
        <f>VLOOKUP(A7,UNIC!C:W,21,0)</f>
        <v>MOVIDA</v>
      </c>
      <c r="F7" s="5" t="str">
        <f>VLOOKUP(Tabela1[[#This Row],[PLACA]],UNIC!C:R,15,0)</f>
        <v>RS</v>
      </c>
      <c r="G7" s="5" t="str">
        <f>VLOOKUP(Tabela1[[#This Row],[PLACA]],UNIC!C:R,16,0)</f>
        <v>SUL</v>
      </c>
      <c r="H7" s="5" t="str">
        <f>VLOOKUP(A7,UNIC!C:H,6,0)</f>
        <v>-</v>
      </c>
      <c r="I7" s="5" t="str">
        <f>VLOOKUP(H7,UNIC!H:J,3,0)</f>
        <v>-</v>
      </c>
      <c r="J7" s="11" t="str">
        <f>VLOOKUP(Tabela1[[#This Row],[PLACA]],UNIC!C:V,20,0)</f>
        <v>R$ 0,00</v>
      </c>
      <c r="K7" s="11" t="str">
        <f>IFERROR(VALUE(VLOOKUP(Tabela1[[#This Row],[PLACA]],[1]Planilha2!$A:$F,3,0)),"")</f>
        <v/>
      </c>
      <c r="L7" s="11" t="str">
        <f>IFERROR(VALUE(VLOOKUP(Tabela1[[#This Row],[PLACA]],[1]Planilha2!$A:$F,4,0)),"")</f>
        <v/>
      </c>
      <c r="M7" s="11" t="str">
        <f>IFERROR(VALUE(VLOOKUP(Tabela1[[#This Row],[PLACA]],[1]Planilha2!$A:$F,5,0)),"")</f>
        <v/>
      </c>
      <c r="N7" s="11"/>
      <c r="O7" s="12" t="e">
        <f>VLOOKUP(Tabela1[[#This Row],[PLACA]],BASE_LOCADORAS!B:F,5,0)</f>
        <v>#N/A</v>
      </c>
      <c r="P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" s="11" t="e">
        <f>VLOOKUP(Tabela1[[#This Row],[PLACA]],BASE_LOCADORAS!B:G,6,0)</f>
        <v>#N/A</v>
      </c>
      <c r="R7" s="5" t="e">
        <f>Tabela1[[#This Row],[VALOR LOCADORA]]=Tabela1[[#This Row],[GASTO ALUGUEL]]</f>
        <v>#N/A</v>
      </c>
      <c r="S7" s="5" t="e">
        <f>UPPER(TEXT(Tabela1[[#This Row],[VENCIMENTO CONTRATO]],"MMM"))</f>
        <v>#N/A</v>
      </c>
      <c r="T7" s="5" t="str">
        <f>IFERROR(YEAR(Tabela1[[#This Row],[VENCIMENTO CONTRATO]]),"-")</f>
        <v>-</v>
      </c>
      <c r="U7" s="5" t="str">
        <f>VLOOKUP(Tabela1[[#This Row],[PLACA]],UNIC!C:T,18,0)</f>
        <v>PATIO</v>
      </c>
      <c r="V7" s="5" t="str">
        <f>SUBSTITUTE(VLOOKUP(Tabela1[[#This Row],[PLACA]],UNIC!C:K,9,0),".", "")</f>
        <v/>
      </c>
      <c r="W7" s="5">
        <f>VLOOKUP(Tabela1[[#This Row],[PLACA]],UNIC!C:M,10,0)</f>
        <v>0</v>
      </c>
      <c r="X7" s="5">
        <f>VLOOKUP(Tabela1[[#This Row],[PLACA]],UNIC!C:M,11,0)</f>
        <v>0</v>
      </c>
      <c r="Y7" s="7">
        <f>SUM(Tabela1[[#This Row],[GASTO COMBUSTÍVEL FEVEREIRO]:[GASTO COMBUSTÍVE ABRIL]])</f>
        <v>0</v>
      </c>
      <c r="Z7" s="7" t="str">
        <f>IFERROR(AVERAGE(Tabela1[[#This Row],[GASTO COMBUSTÍVE ABRIL]:[GASTO COMBUSTÍVE MARÇO]]),"-")</f>
        <v>-</v>
      </c>
      <c r="AA7" s="5"/>
    </row>
    <row r="8" spans="1:27" x14ac:dyDescent="0.25">
      <c r="A8" s="5" t="s">
        <v>6682</v>
      </c>
      <c r="B8" s="5" t="str">
        <f>VLOOKUP(A8,UNIC!C:W,2,0)</f>
        <v>SAVEIRO</v>
      </c>
      <c r="C8" s="5" t="str">
        <f>VLOOKUP(A8,UNIC!C:W,3,0)</f>
        <v>UTILITARIO</v>
      </c>
      <c r="D8" s="10">
        <f>VLOOKUP(A8,UNIC!C:W,5,0)</f>
        <v>2026</v>
      </c>
      <c r="E8" s="5" t="str">
        <f>VLOOKUP(A8,UNIC!C:W,21,0)</f>
        <v>MOVIDA</v>
      </c>
      <c r="F8" s="5" t="str">
        <f>VLOOKUP(Tabela1[[#This Row],[PLACA]],UNIC!C:R,15,0)</f>
        <v>RS</v>
      </c>
      <c r="G8" s="5" t="str">
        <f>VLOOKUP(Tabela1[[#This Row],[PLACA]],UNIC!C:R,16,0)</f>
        <v>SUL</v>
      </c>
      <c r="H8" s="5" t="str">
        <f>VLOOKUP(A8,UNIC!C:H,6,0)</f>
        <v>-</v>
      </c>
      <c r="I8" s="5" t="str">
        <f>VLOOKUP(H8,UNIC!H:J,3,0)</f>
        <v>-</v>
      </c>
      <c r="J8" s="11" t="str">
        <f>VLOOKUP(Tabela1[[#This Row],[PLACA]],UNIC!C:V,20,0)</f>
        <v>R$ 0,00</v>
      </c>
      <c r="K8" s="11" t="str">
        <f>IFERROR(VALUE(VLOOKUP(Tabela1[[#This Row],[PLACA]],[1]Planilha2!$A:$F,3,0)),"")</f>
        <v/>
      </c>
      <c r="L8" s="11" t="str">
        <f>IFERROR(VALUE(VLOOKUP(Tabela1[[#This Row],[PLACA]],[1]Planilha2!$A:$F,4,0)),"")</f>
        <v/>
      </c>
      <c r="M8" s="11" t="str">
        <f>IFERROR(VALUE(VLOOKUP(Tabela1[[#This Row],[PLACA]],[1]Planilha2!$A:$F,5,0)),"")</f>
        <v/>
      </c>
      <c r="N8" s="11"/>
      <c r="O8" s="12" t="e">
        <f>VLOOKUP(Tabela1[[#This Row],[PLACA]],BASE_LOCADORAS!B:F,5,0)</f>
        <v>#N/A</v>
      </c>
      <c r="P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" s="11" t="e">
        <f>VLOOKUP(Tabela1[[#This Row],[PLACA]],BASE_LOCADORAS!B:G,6,0)</f>
        <v>#N/A</v>
      </c>
      <c r="R8" s="5" t="e">
        <f>Tabela1[[#This Row],[VALOR LOCADORA]]=Tabela1[[#This Row],[GASTO ALUGUEL]]</f>
        <v>#N/A</v>
      </c>
      <c r="S8" s="5" t="e">
        <f>UPPER(TEXT(Tabela1[[#This Row],[VENCIMENTO CONTRATO]],"MMM"))</f>
        <v>#N/A</v>
      </c>
      <c r="T8" s="5" t="str">
        <f>IFERROR(YEAR(Tabela1[[#This Row],[VENCIMENTO CONTRATO]]),"-")</f>
        <v>-</v>
      </c>
      <c r="U8" s="5" t="str">
        <f>VLOOKUP(Tabela1[[#This Row],[PLACA]],UNIC!C:T,18,0)</f>
        <v>PATIO</v>
      </c>
      <c r="V8" s="5" t="str">
        <f>SUBSTITUTE(VLOOKUP(Tabela1[[#This Row],[PLACA]],UNIC!C:K,9,0),".", "")</f>
        <v/>
      </c>
      <c r="W8" s="5">
        <f>VLOOKUP(Tabela1[[#This Row],[PLACA]],UNIC!C:M,10,0)</f>
        <v>0</v>
      </c>
      <c r="X8" s="5">
        <f>VLOOKUP(Tabela1[[#This Row],[PLACA]],UNIC!C:M,11,0)</f>
        <v>0</v>
      </c>
      <c r="Y8" s="7">
        <f>SUM(Tabela1[[#This Row],[GASTO COMBUSTÍVEL FEVEREIRO]:[GASTO COMBUSTÍVE ABRIL]])</f>
        <v>0</v>
      </c>
      <c r="Z8" s="7" t="str">
        <f>IFERROR(AVERAGE(Tabela1[[#This Row],[GASTO COMBUSTÍVE ABRIL]:[GASTO COMBUSTÍVE MARÇO]]),"-")</f>
        <v>-</v>
      </c>
      <c r="AA8" s="5"/>
    </row>
    <row r="9" spans="1:27" x14ac:dyDescent="0.25">
      <c r="A9" s="5" t="s">
        <v>6684</v>
      </c>
      <c r="B9" s="5" t="str">
        <f>VLOOKUP(A9,UNIC!C:W,2,0)</f>
        <v>SAVEIRO</v>
      </c>
      <c r="C9" s="5" t="str">
        <f>VLOOKUP(A9,UNIC!C:W,3,0)</f>
        <v>UTILITARIO</v>
      </c>
      <c r="D9" s="10">
        <f>VLOOKUP(A9,UNIC!C:W,5,0)</f>
        <v>2026</v>
      </c>
      <c r="E9" s="5" t="str">
        <f>VLOOKUP(A9,UNIC!C:W,21,0)</f>
        <v>MOVIDA</v>
      </c>
      <c r="F9" s="5" t="str">
        <f>VLOOKUP(Tabela1[[#This Row],[PLACA]],UNIC!C:R,15,0)</f>
        <v>RS</v>
      </c>
      <c r="G9" s="5" t="str">
        <f>VLOOKUP(Tabela1[[#This Row],[PLACA]],UNIC!C:R,16,0)</f>
        <v>SUL</v>
      </c>
      <c r="H9" s="5" t="str">
        <f>VLOOKUP(A9,UNIC!C:H,6,0)</f>
        <v>-</v>
      </c>
      <c r="I9" s="5" t="str">
        <f>VLOOKUP(H9,UNIC!H:J,3,0)</f>
        <v>-</v>
      </c>
      <c r="J9" s="11" t="str">
        <f>VLOOKUP(Tabela1[[#This Row],[PLACA]],UNIC!C:V,20,0)</f>
        <v>R$ 0,00</v>
      </c>
      <c r="K9" s="11" t="str">
        <f>IFERROR(VALUE(VLOOKUP(Tabela1[[#This Row],[PLACA]],[1]Planilha2!$A:$F,3,0)),"")</f>
        <v/>
      </c>
      <c r="L9" s="11" t="str">
        <f>IFERROR(VALUE(VLOOKUP(Tabela1[[#This Row],[PLACA]],[1]Planilha2!$A:$F,4,0)),"")</f>
        <v/>
      </c>
      <c r="M9" s="11" t="str">
        <f>IFERROR(VALUE(VLOOKUP(Tabela1[[#This Row],[PLACA]],[1]Planilha2!$A:$F,5,0)),"")</f>
        <v/>
      </c>
      <c r="N9" s="11"/>
      <c r="O9" s="12" t="e">
        <f>VLOOKUP(Tabela1[[#This Row],[PLACA]],BASE_LOCADORAS!B:F,5,0)</f>
        <v>#N/A</v>
      </c>
      <c r="P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" s="11" t="e">
        <f>VLOOKUP(Tabela1[[#This Row],[PLACA]],BASE_LOCADORAS!B:G,6,0)</f>
        <v>#N/A</v>
      </c>
      <c r="R9" s="5" t="e">
        <f>Tabela1[[#This Row],[VALOR LOCADORA]]=Tabela1[[#This Row],[GASTO ALUGUEL]]</f>
        <v>#N/A</v>
      </c>
      <c r="S9" s="5" t="e">
        <f>UPPER(TEXT(Tabela1[[#This Row],[VENCIMENTO CONTRATO]],"MMM"))</f>
        <v>#N/A</v>
      </c>
      <c r="T9" s="5" t="str">
        <f>IFERROR(YEAR(Tabela1[[#This Row],[VENCIMENTO CONTRATO]]),"-")</f>
        <v>-</v>
      </c>
      <c r="U9" s="5" t="str">
        <f>VLOOKUP(Tabela1[[#This Row],[PLACA]],UNIC!C:T,18,0)</f>
        <v>PATIO</v>
      </c>
      <c r="V9" s="5" t="str">
        <f>SUBSTITUTE(VLOOKUP(Tabela1[[#This Row],[PLACA]],UNIC!C:K,9,0),".", "")</f>
        <v/>
      </c>
      <c r="W9" s="5">
        <f>VLOOKUP(Tabela1[[#This Row],[PLACA]],UNIC!C:M,10,0)</f>
        <v>0</v>
      </c>
      <c r="X9" s="5">
        <f>VLOOKUP(Tabela1[[#This Row],[PLACA]],UNIC!C:M,11,0)</f>
        <v>0</v>
      </c>
      <c r="Y9" s="7">
        <f>SUM(Tabela1[[#This Row],[GASTO COMBUSTÍVEL FEVEREIRO]:[GASTO COMBUSTÍVE ABRIL]])</f>
        <v>0</v>
      </c>
      <c r="Z9" s="7" t="str">
        <f>IFERROR(AVERAGE(Tabela1[[#This Row],[GASTO COMBUSTÍVE ABRIL]:[GASTO COMBUSTÍVE MARÇO]]),"-")</f>
        <v>-</v>
      </c>
      <c r="AA9" s="5"/>
    </row>
    <row r="10" spans="1:27" x14ac:dyDescent="0.25">
      <c r="A10" s="5" t="s">
        <v>6686</v>
      </c>
      <c r="B10" s="5" t="str">
        <f>VLOOKUP(A10,UNIC!C:W,2,0)</f>
        <v>SAVEIRO</v>
      </c>
      <c r="C10" s="5" t="str">
        <f>VLOOKUP(A10,UNIC!C:W,3,0)</f>
        <v>UTILITARIO</v>
      </c>
      <c r="D10" s="10">
        <f>VLOOKUP(A10,UNIC!C:W,5,0)</f>
        <v>2026</v>
      </c>
      <c r="E10" s="5" t="str">
        <f>VLOOKUP(A10,UNIC!C:W,21,0)</f>
        <v>MOVIDA</v>
      </c>
      <c r="F10" s="5" t="str">
        <f>VLOOKUP(Tabela1[[#This Row],[PLACA]],UNIC!C:R,15,0)</f>
        <v>RS</v>
      </c>
      <c r="G10" s="5" t="str">
        <f>VLOOKUP(Tabela1[[#This Row],[PLACA]],UNIC!C:R,16,0)</f>
        <v>SUL</v>
      </c>
      <c r="H10" s="5" t="str">
        <f>VLOOKUP(A10,UNIC!C:H,6,0)</f>
        <v>-</v>
      </c>
      <c r="I10" s="5" t="str">
        <f>VLOOKUP(H10,UNIC!H:J,3,0)</f>
        <v>-</v>
      </c>
      <c r="J10" s="11" t="str">
        <f>VLOOKUP(Tabela1[[#This Row],[PLACA]],UNIC!C:V,20,0)</f>
        <v>R$ 2.026,00</v>
      </c>
      <c r="K10" s="11" t="str">
        <f>IFERROR(VALUE(VLOOKUP(Tabela1[[#This Row],[PLACA]],[1]Planilha2!$A:$F,3,0)),"")</f>
        <v/>
      </c>
      <c r="L10" s="11" t="str">
        <f>IFERROR(VALUE(VLOOKUP(Tabela1[[#This Row],[PLACA]],[1]Planilha2!$A:$F,4,0)),"")</f>
        <v/>
      </c>
      <c r="M10" s="11" t="str">
        <f>IFERROR(VALUE(VLOOKUP(Tabela1[[#This Row],[PLACA]],[1]Planilha2!$A:$F,5,0)),"")</f>
        <v/>
      </c>
      <c r="N10" s="11"/>
      <c r="O10" s="17" t="e">
        <f>VLOOKUP(Tabela1[[#This Row],[PLACA]],BASE_LOCADORAS!B:F,5,0)</f>
        <v>#N/A</v>
      </c>
      <c r="P1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" s="11" t="e">
        <f>VLOOKUP(Tabela1[[#This Row],[PLACA]],BASE_LOCADORAS!B:G,6,0)</f>
        <v>#N/A</v>
      </c>
      <c r="R10" s="5" t="e">
        <f>Tabela1[[#This Row],[VALOR LOCADORA]]=Tabela1[[#This Row],[GASTO ALUGUEL]]</f>
        <v>#N/A</v>
      </c>
      <c r="S10" s="5" t="e">
        <f>UPPER(TEXT(Tabela1[[#This Row],[VENCIMENTO CONTRATO]],"MMM"))</f>
        <v>#N/A</v>
      </c>
      <c r="T10" s="5" t="str">
        <f>IFERROR(YEAR(Tabela1[[#This Row],[VENCIMENTO CONTRATO]]),"-")</f>
        <v>-</v>
      </c>
      <c r="U10" s="5" t="str">
        <f>VLOOKUP(Tabela1[[#This Row],[PLACA]],UNIC!C:T,18,0)</f>
        <v>PATIO</v>
      </c>
      <c r="V10" s="5" t="str">
        <f>SUBSTITUTE(VLOOKUP(Tabela1[[#This Row],[PLACA]],UNIC!C:K,9,0),".", "")</f>
        <v/>
      </c>
      <c r="W10" s="5">
        <f>VLOOKUP(Tabela1[[#This Row],[PLACA]],UNIC!C:M,10,0)</f>
        <v>0</v>
      </c>
      <c r="X10" s="5">
        <f>VLOOKUP(Tabela1[[#This Row],[PLACA]],UNIC!C:M,11,0)</f>
        <v>0</v>
      </c>
      <c r="Y10" s="7">
        <f>SUM(Tabela1[[#This Row],[GASTO COMBUSTÍVEL FEVEREIRO]:[GASTO COMBUSTÍVE ABRIL]])</f>
        <v>0</v>
      </c>
      <c r="Z10" s="7" t="str">
        <f>IFERROR(AVERAGE(Tabela1[[#This Row],[GASTO COMBUSTÍVE ABRIL]:[GASTO COMBUSTÍVE MARÇO]]),"-")</f>
        <v>-</v>
      </c>
      <c r="AA10" s="5"/>
    </row>
    <row r="11" spans="1:27" x14ac:dyDescent="0.25">
      <c r="A11" s="5" t="s">
        <v>6689</v>
      </c>
      <c r="B11" s="5" t="str">
        <f>VLOOKUP(A11,UNIC!C:W,2,0)</f>
        <v>SAVEIRO</v>
      </c>
      <c r="C11" s="5" t="str">
        <f>VLOOKUP(A11,UNIC!C:W,3,0)</f>
        <v>UTILITARIO</v>
      </c>
      <c r="D11" s="10">
        <f>VLOOKUP(A11,UNIC!C:W,5,0)</f>
        <v>2026</v>
      </c>
      <c r="E11" s="5" t="str">
        <f>VLOOKUP(A11,UNIC!C:W,21,0)</f>
        <v>MOVIDA</v>
      </c>
      <c r="F11" s="5" t="str">
        <f>VLOOKUP(Tabela1[[#This Row],[PLACA]],UNIC!C:R,15,0)</f>
        <v>RS</v>
      </c>
      <c r="G11" s="5" t="str">
        <f>VLOOKUP(Tabela1[[#This Row],[PLACA]],UNIC!C:R,16,0)</f>
        <v>SUL</v>
      </c>
      <c r="H11" s="5" t="str">
        <f>VLOOKUP(A11,UNIC!C:H,6,0)</f>
        <v>-</v>
      </c>
      <c r="I11" s="5" t="str">
        <f>VLOOKUP(H11,UNIC!H:J,3,0)</f>
        <v>-</v>
      </c>
      <c r="J11" s="11" t="str">
        <f>VLOOKUP(Tabela1[[#This Row],[PLACA]],UNIC!C:V,20,0)</f>
        <v>R$ 0,00</v>
      </c>
      <c r="K11" s="11" t="str">
        <f>IFERROR(VALUE(VLOOKUP(Tabela1[[#This Row],[PLACA]],[1]Planilha2!$A:$F,3,0)),"")</f>
        <v/>
      </c>
      <c r="L11" s="11" t="str">
        <f>IFERROR(VALUE(VLOOKUP(Tabela1[[#This Row],[PLACA]],[1]Planilha2!$A:$F,4,0)),"")</f>
        <v/>
      </c>
      <c r="M11" s="11" t="str">
        <f>IFERROR(VALUE(VLOOKUP(Tabela1[[#This Row],[PLACA]],[1]Planilha2!$A:$F,5,0)),"")</f>
        <v/>
      </c>
      <c r="N11" s="11"/>
      <c r="O11" s="17" t="e">
        <f>VLOOKUP(Tabela1[[#This Row],[PLACA]],BASE_LOCADORAS!B:F,5,0)</f>
        <v>#N/A</v>
      </c>
      <c r="P1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" s="11" t="e">
        <f>VLOOKUP(Tabela1[[#This Row],[PLACA]],BASE_LOCADORAS!B:G,6,0)</f>
        <v>#N/A</v>
      </c>
      <c r="R11" s="5" t="e">
        <f>Tabela1[[#This Row],[VALOR LOCADORA]]=Tabela1[[#This Row],[GASTO ALUGUEL]]</f>
        <v>#N/A</v>
      </c>
      <c r="S11" s="5" t="e">
        <f>UPPER(TEXT(Tabela1[[#This Row],[VENCIMENTO CONTRATO]],"MMM"))</f>
        <v>#N/A</v>
      </c>
      <c r="T11" s="5" t="str">
        <f>IFERROR(YEAR(Tabela1[[#This Row],[VENCIMENTO CONTRATO]]),"-")</f>
        <v>-</v>
      </c>
      <c r="U11" s="5" t="str">
        <f>VLOOKUP(Tabela1[[#This Row],[PLACA]],UNIC!C:T,18,0)</f>
        <v>PATIO</v>
      </c>
      <c r="V11" s="5" t="str">
        <f>SUBSTITUTE(VLOOKUP(Tabela1[[#This Row],[PLACA]],UNIC!C:K,9,0),".", "")</f>
        <v/>
      </c>
      <c r="W11" s="5">
        <f>VLOOKUP(Tabela1[[#This Row],[PLACA]],UNIC!C:M,10,0)</f>
        <v>0</v>
      </c>
      <c r="X11" s="5">
        <f>VLOOKUP(Tabela1[[#This Row],[PLACA]],UNIC!C:M,11,0)</f>
        <v>0</v>
      </c>
      <c r="Y11" s="7">
        <f>SUM(Tabela1[[#This Row],[GASTO COMBUSTÍVEL FEVEREIRO]:[GASTO COMBUSTÍVE ABRIL]])</f>
        <v>0</v>
      </c>
      <c r="Z11" s="7" t="str">
        <f>IFERROR(AVERAGE(Tabela1[[#This Row],[GASTO COMBUSTÍVE ABRIL]:[GASTO COMBUSTÍVE MARÇO]]),"-")</f>
        <v>-</v>
      </c>
      <c r="AA11" s="5"/>
    </row>
    <row r="12" spans="1:27" x14ac:dyDescent="0.25">
      <c r="A12" s="5" t="s">
        <v>6691</v>
      </c>
      <c r="B12" s="5" t="str">
        <f>VLOOKUP(A12,UNIC!C:W,2,0)</f>
        <v>SAVEIRO</v>
      </c>
      <c r="C12" s="5" t="str">
        <f>VLOOKUP(A12,UNIC!C:W,3,0)</f>
        <v>UTILITARIO</v>
      </c>
      <c r="D12" s="10">
        <f>VLOOKUP(A12,UNIC!C:W,5,0)</f>
        <v>2026</v>
      </c>
      <c r="E12" s="5" t="str">
        <f>VLOOKUP(A12,UNIC!C:W,21,0)</f>
        <v>MOVIDA</v>
      </c>
      <c r="F12" s="5" t="str">
        <f>VLOOKUP(Tabela1[[#This Row],[PLACA]],UNIC!C:R,15,0)</f>
        <v>RS</v>
      </c>
      <c r="G12" s="5" t="str">
        <f>VLOOKUP(Tabela1[[#This Row],[PLACA]],UNIC!C:R,16,0)</f>
        <v>SUL</v>
      </c>
      <c r="H12" s="5" t="str">
        <f>VLOOKUP(A12,UNIC!C:H,6,0)</f>
        <v>-</v>
      </c>
      <c r="I12" s="5" t="str">
        <f>VLOOKUP(H12,UNIC!H:J,3,0)</f>
        <v>-</v>
      </c>
      <c r="J12" s="11" t="str">
        <f>VLOOKUP(Tabela1[[#This Row],[PLACA]],UNIC!C:V,20,0)</f>
        <v>R$ 0,00</v>
      </c>
      <c r="K12" s="11" t="str">
        <f>IFERROR(VALUE(VLOOKUP(Tabela1[[#This Row],[PLACA]],[1]Planilha2!$A:$F,3,0)),"")</f>
        <v/>
      </c>
      <c r="L12" s="11" t="str">
        <f>IFERROR(VALUE(VLOOKUP(Tabela1[[#This Row],[PLACA]],[1]Planilha2!$A:$F,4,0)),"")</f>
        <v/>
      </c>
      <c r="M12" s="11" t="str">
        <f>IFERROR(VALUE(VLOOKUP(Tabela1[[#This Row],[PLACA]],[1]Planilha2!$A:$F,5,0)),"")</f>
        <v/>
      </c>
      <c r="N12" s="11"/>
      <c r="O12" s="12" t="e">
        <f>VLOOKUP(Tabela1[[#This Row],[PLACA]],BASE_LOCADORAS!B:F,5,0)</f>
        <v>#N/A</v>
      </c>
      <c r="P1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" s="11" t="e">
        <f>VLOOKUP(Tabela1[[#This Row],[PLACA]],BASE_LOCADORAS!B:G,6,0)</f>
        <v>#N/A</v>
      </c>
      <c r="R12" s="5" t="e">
        <f>Tabela1[[#This Row],[VALOR LOCADORA]]=Tabela1[[#This Row],[GASTO ALUGUEL]]</f>
        <v>#N/A</v>
      </c>
      <c r="S12" s="5" t="e">
        <f>UPPER(TEXT(Tabela1[[#This Row],[VENCIMENTO CONTRATO]],"MMM"))</f>
        <v>#N/A</v>
      </c>
      <c r="T12" s="5" t="str">
        <f>IFERROR(YEAR(Tabela1[[#This Row],[VENCIMENTO CONTRATO]]),"-")</f>
        <v>-</v>
      </c>
      <c r="U12" s="5" t="str">
        <f>VLOOKUP(Tabela1[[#This Row],[PLACA]],UNIC!C:T,18,0)</f>
        <v>PATIO</v>
      </c>
      <c r="V12" s="5" t="str">
        <f>SUBSTITUTE(VLOOKUP(Tabela1[[#This Row],[PLACA]],UNIC!C:K,9,0),".", "")</f>
        <v/>
      </c>
      <c r="W12" s="5">
        <f>VLOOKUP(Tabela1[[#This Row],[PLACA]],UNIC!C:M,10,0)</f>
        <v>0</v>
      </c>
      <c r="X12" s="5">
        <f>VLOOKUP(Tabela1[[#This Row],[PLACA]],UNIC!C:M,11,0)</f>
        <v>0</v>
      </c>
      <c r="Y12" s="7">
        <f>SUM(Tabela1[[#This Row],[GASTO COMBUSTÍVEL FEVEREIRO]:[GASTO COMBUSTÍVE ABRIL]])</f>
        <v>0</v>
      </c>
      <c r="Z12" s="7" t="str">
        <f>IFERROR(AVERAGE(Tabela1[[#This Row],[GASTO COMBUSTÍVE ABRIL]:[GASTO COMBUSTÍVE MARÇO]]),"-")</f>
        <v>-</v>
      </c>
      <c r="AA12" s="5"/>
    </row>
    <row r="13" spans="1:27" x14ac:dyDescent="0.25">
      <c r="A13" s="5" t="s">
        <v>6693</v>
      </c>
      <c r="B13" s="5" t="str">
        <f>VLOOKUP(A13,UNIC!C:W,2,0)</f>
        <v>SAVEIRO</v>
      </c>
      <c r="C13" s="5" t="str">
        <f>VLOOKUP(A13,UNIC!C:W,3,0)</f>
        <v>UTILITARIO</v>
      </c>
      <c r="D13" s="10">
        <f>VLOOKUP(A13,UNIC!C:W,5,0)</f>
        <v>2026</v>
      </c>
      <c r="E13" s="5" t="str">
        <f>VLOOKUP(A13,UNIC!C:W,21,0)</f>
        <v>MOVIDA</v>
      </c>
      <c r="F13" s="5" t="str">
        <f>VLOOKUP(Tabela1[[#This Row],[PLACA]],UNIC!C:R,15,0)</f>
        <v>RS</v>
      </c>
      <c r="G13" s="5" t="str">
        <f>VLOOKUP(Tabela1[[#This Row],[PLACA]],UNIC!C:R,16,0)</f>
        <v>SUL</v>
      </c>
      <c r="H13" s="5" t="str">
        <f>VLOOKUP(A13,UNIC!C:H,6,0)</f>
        <v>-</v>
      </c>
      <c r="I13" s="5" t="str">
        <f>VLOOKUP(H13,UNIC!H:J,3,0)</f>
        <v>-</v>
      </c>
      <c r="J13" s="11" t="str">
        <f>VLOOKUP(Tabela1[[#This Row],[PLACA]],UNIC!C:V,20,0)</f>
        <v>R$ 0,00</v>
      </c>
      <c r="K13" s="11" t="str">
        <f>IFERROR(VALUE(VLOOKUP(Tabela1[[#This Row],[PLACA]],[1]Planilha2!$A:$F,3,0)),"")</f>
        <v/>
      </c>
      <c r="L13" s="11" t="str">
        <f>IFERROR(VALUE(VLOOKUP(Tabela1[[#This Row],[PLACA]],[1]Planilha2!$A:$F,4,0)),"")</f>
        <v/>
      </c>
      <c r="M13" s="11" t="str">
        <f>IFERROR(VALUE(VLOOKUP(Tabela1[[#This Row],[PLACA]],[1]Planilha2!$A:$F,5,0)),"")</f>
        <v/>
      </c>
      <c r="N13" s="11"/>
      <c r="O13" s="12" t="e">
        <f>VLOOKUP(Tabela1[[#This Row],[PLACA]],BASE_LOCADORAS!B:F,5,0)</f>
        <v>#N/A</v>
      </c>
      <c r="P1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" s="11" t="e">
        <f>VLOOKUP(Tabela1[[#This Row],[PLACA]],BASE_LOCADORAS!B:G,6,0)</f>
        <v>#N/A</v>
      </c>
      <c r="R13" s="5" t="e">
        <f>Tabela1[[#This Row],[VALOR LOCADORA]]=Tabela1[[#This Row],[GASTO ALUGUEL]]</f>
        <v>#N/A</v>
      </c>
      <c r="S13" s="5" t="e">
        <f>UPPER(TEXT(Tabela1[[#This Row],[VENCIMENTO CONTRATO]],"MMM"))</f>
        <v>#N/A</v>
      </c>
      <c r="T13" s="5" t="str">
        <f>IFERROR(YEAR(Tabela1[[#This Row],[VENCIMENTO CONTRATO]]),"-")</f>
        <v>-</v>
      </c>
      <c r="U13" s="5" t="str">
        <f>VLOOKUP(Tabela1[[#This Row],[PLACA]],UNIC!C:T,18,0)</f>
        <v>PATIO</v>
      </c>
      <c r="V13" s="5" t="str">
        <f>SUBSTITUTE(VLOOKUP(Tabela1[[#This Row],[PLACA]],UNIC!C:K,9,0),".", "")</f>
        <v/>
      </c>
      <c r="W13" s="5">
        <f>VLOOKUP(Tabela1[[#This Row],[PLACA]],UNIC!C:M,10,0)</f>
        <v>0</v>
      </c>
      <c r="X13" s="5">
        <f>VLOOKUP(Tabela1[[#This Row],[PLACA]],UNIC!C:M,11,0)</f>
        <v>0</v>
      </c>
      <c r="Y13" s="7">
        <f>SUM(Tabela1[[#This Row],[GASTO COMBUSTÍVEL FEVEREIRO]:[GASTO COMBUSTÍVE ABRIL]])</f>
        <v>0</v>
      </c>
      <c r="Z13" s="7" t="str">
        <f>IFERROR(AVERAGE(Tabela1[[#This Row],[GASTO COMBUSTÍVE ABRIL]:[GASTO COMBUSTÍVE MARÇO]]),"-")</f>
        <v>-</v>
      </c>
      <c r="AA13" s="5"/>
    </row>
    <row r="14" spans="1:27" x14ac:dyDescent="0.25">
      <c r="A14" s="5" t="s">
        <v>6695</v>
      </c>
      <c r="B14" s="5" t="str">
        <f>VLOOKUP(A14,UNIC!C:W,2,0)</f>
        <v>SAVEIRO</v>
      </c>
      <c r="C14" s="5" t="str">
        <f>VLOOKUP(A14,UNIC!C:W,3,0)</f>
        <v>UTILITARIO</v>
      </c>
      <c r="D14" s="10">
        <f>VLOOKUP(A14,UNIC!C:W,5,0)</f>
        <v>2026</v>
      </c>
      <c r="E14" s="5" t="str">
        <f>VLOOKUP(A14,UNIC!C:W,21,0)</f>
        <v>MOVIDA</v>
      </c>
      <c r="F14" s="5" t="str">
        <f>VLOOKUP(Tabela1[[#This Row],[PLACA]],UNIC!C:R,15,0)</f>
        <v>RS</v>
      </c>
      <c r="G14" s="5" t="str">
        <f>VLOOKUP(Tabela1[[#This Row],[PLACA]],UNIC!C:R,16,0)</f>
        <v>SUL</v>
      </c>
      <c r="H14" s="5" t="str">
        <f>VLOOKUP(A14,UNIC!C:H,6,0)</f>
        <v>-</v>
      </c>
      <c r="I14" s="5" t="str">
        <f>VLOOKUP(H14,UNIC!H:J,3,0)</f>
        <v>-</v>
      </c>
      <c r="J14" s="11" t="str">
        <f>VLOOKUP(Tabela1[[#This Row],[PLACA]],UNIC!C:V,20,0)</f>
        <v>R$ 0,00</v>
      </c>
      <c r="K14" s="11" t="str">
        <f>IFERROR(VALUE(VLOOKUP(Tabela1[[#This Row],[PLACA]],[1]Planilha2!$A:$F,3,0)),"")</f>
        <v/>
      </c>
      <c r="L14" s="11" t="str">
        <f>IFERROR(VALUE(VLOOKUP(Tabela1[[#This Row],[PLACA]],[1]Planilha2!$A:$F,4,0)),"")</f>
        <v/>
      </c>
      <c r="M14" s="11" t="str">
        <f>IFERROR(VALUE(VLOOKUP(Tabela1[[#This Row],[PLACA]],[1]Planilha2!$A:$F,5,0)),"")</f>
        <v/>
      </c>
      <c r="N14" s="11"/>
      <c r="O14" s="12" t="e">
        <f>VLOOKUP(Tabela1[[#This Row],[PLACA]],BASE_LOCADORAS!B:F,5,0)</f>
        <v>#N/A</v>
      </c>
      <c r="P1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" s="11" t="e">
        <f>VLOOKUP(Tabela1[[#This Row],[PLACA]],BASE_LOCADORAS!B:G,6,0)</f>
        <v>#N/A</v>
      </c>
      <c r="R14" s="5" t="e">
        <f>Tabela1[[#This Row],[VALOR LOCADORA]]=Tabela1[[#This Row],[GASTO ALUGUEL]]</f>
        <v>#N/A</v>
      </c>
      <c r="S14" s="5" t="e">
        <f>UPPER(TEXT(Tabela1[[#This Row],[VENCIMENTO CONTRATO]],"MMM"))</f>
        <v>#N/A</v>
      </c>
      <c r="T14" s="5" t="str">
        <f>IFERROR(YEAR(Tabela1[[#This Row],[VENCIMENTO CONTRATO]]),"-")</f>
        <v>-</v>
      </c>
      <c r="U14" s="5" t="str">
        <f>VLOOKUP(Tabela1[[#This Row],[PLACA]],UNIC!C:T,18,0)</f>
        <v>PATIO</v>
      </c>
      <c r="V14" s="5" t="str">
        <f>SUBSTITUTE(VLOOKUP(Tabela1[[#This Row],[PLACA]],UNIC!C:K,9,0),".", "")</f>
        <v/>
      </c>
      <c r="W14" s="5">
        <f>VLOOKUP(Tabela1[[#This Row],[PLACA]],UNIC!C:M,10,0)</f>
        <v>0</v>
      </c>
      <c r="X14" s="5">
        <f>VLOOKUP(Tabela1[[#This Row],[PLACA]],UNIC!C:M,11,0)</f>
        <v>0</v>
      </c>
      <c r="Y14" s="7">
        <f>SUM(Tabela1[[#This Row],[GASTO COMBUSTÍVEL FEVEREIRO]:[GASTO COMBUSTÍVE ABRIL]])</f>
        <v>0</v>
      </c>
      <c r="Z14" s="7" t="str">
        <f>IFERROR(AVERAGE(Tabela1[[#This Row],[GASTO COMBUSTÍVE ABRIL]:[GASTO COMBUSTÍVE MARÇO]]),"-")</f>
        <v>-</v>
      </c>
      <c r="AA14" s="5"/>
    </row>
    <row r="15" spans="1:27" x14ac:dyDescent="0.25">
      <c r="A15" s="5" t="s">
        <v>6697</v>
      </c>
      <c r="B15" s="5" t="str">
        <f>VLOOKUP(A15,UNIC!C:W,2,0)</f>
        <v>SAVEIRO</v>
      </c>
      <c r="C15" s="5" t="str">
        <f>VLOOKUP(A15,UNIC!C:W,3,0)</f>
        <v>UTILITARIO</v>
      </c>
      <c r="D15" s="10">
        <f>VLOOKUP(A15,UNIC!C:W,5,0)</f>
        <v>2026</v>
      </c>
      <c r="E15" s="5" t="str">
        <f>VLOOKUP(A15,UNIC!C:W,21,0)</f>
        <v>MOVIDA</v>
      </c>
      <c r="F15" s="5" t="str">
        <f>VLOOKUP(Tabela1[[#This Row],[PLACA]],UNIC!C:R,15,0)</f>
        <v>RS</v>
      </c>
      <c r="G15" s="5" t="str">
        <f>VLOOKUP(Tabela1[[#This Row],[PLACA]],UNIC!C:R,16,0)</f>
        <v>SUL</v>
      </c>
      <c r="H15" s="5" t="str">
        <f>VLOOKUP(A15,UNIC!C:H,6,0)</f>
        <v>-</v>
      </c>
      <c r="I15" s="5" t="str">
        <f>VLOOKUP(H15,UNIC!H:J,3,0)</f>
        <v>-</v>
      </c>
      <c r="J15" s="11" t="str">
        <f>VLOOKUP(Tabela1[[#This Row],[PLACA]],UNIC!C:V,20,0)</f>
        <v>R$ 0,00</v>
      </c>
      <c r="K15" s="11" t="str">
        <f>IFERROR(VALUE(VLOOKUP(Tabela1[[#This Row],[PLACA]],[1]Planilha2!$A:$F,3,0)),"")</f>
        <v/>
      </c>
      <c r="L15" s="11" t="str">
        <f>IFERROR(VALUE(VLOOKUP(Tabela1[[#This Row],[PLACA]],[1]Planilha2!$A:$F,4,0)),"")</f>
        <v/>
      </c>
      <c r="M15" s="11" t="str">
        <f>IFERROR(VALUE(VLOOKUP(Tabela1[[#This Row],[PLACA]],[1]Planilha2!$A:$F,5,0)),"")</f>
        <v/>
      </c>
      <c r="N15" s="11"/>
      <c r="O15" s="12" t="e">
        <f>VLOOKUP(Tabela1[[#This Row],[PLACA]],BASE_LOCADORAS!B:F,5,0)</f>
        <v>#N/A</v>
      </c>
      <c r="P1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" s="11" t="e">
        <f>VLOOKUP(Tabela1[[#This Row],[PLACA]],BASE_LOCADORAS!B:G,6,0)</f>
        <v>#N/A</v>
      </c>
      <c r="R15" s="5" t="e">
        <f>Tabela1[[#This Row],[VALOR LOCADORA]]=Tabela1[[#This Row],[GASTO ALUGUEL]]</f>
        <v>#N/A</v>
      </c>
      <c r="S15" s="5" t="e">
        <f>UPPER(TEXT(Tabela1[[#This Row],[VENCIMENTO CONTRATO]],"MMM"))</f>
        <v>#N/A</v>
      </c>
      <c r="T15" s="5" t="str">
        <f>IFERROR(YEAR(Tabela1[[#This Row],[VENCIMENTO CONTRATO]]),"-")</f>
        <v>-</v>
      </c>
      <c r="U15" s="5" t="str">
        <f>VLOOKUP(Tabela1[[#This Row],[PLACA]],UNIC!C:T,18,0)</f>
        <v>PATIO</v>
      </c>
      <c r="V15" s="5" t="str">
        <f>SUBSTITUTE(VLOOKUP(Tabela1[[#This Row],[PLACA]],UNIC!C:K,9,0),".", "")</f>
        <v/>
      </c>
      <c r="W15" s="5">
        <f>VLOOKUP(Tabela1[[#This Row],[PLACA]],UNIC!C:M,10,0)</f>
        <v>0</v>
      </c>
      <c r="X15" s="5">
        <f>VLOOKUP(Tabela1[[#This Row],[PLACA]],UNIC!C:M,11,0)</f>
        <v>0</v>
      </c>
      <c r="Y15" s="7">
        <f>SUM(Tabela1[[#This Row],[GASTO COMBUSTÍVEL FEVEREIRO]:[GASTO COMBUSTÍVE ABRIL]])</f>
        <v>0</v>
      </c>
      <c r="Z15" s="7" t="str">
        <f>IFERROR(AVERAGE(Tabela1[[#This Row],[GASTO COMBUSTÍVE ABRIL]:[GASTO COMBUSTÍVE MARÇO]]),"-")</f>
        <v>-</v>
      </c>
      <c r="AA15" s="5"/>
    </row>
    <row r="16" spans="1:27" x14ac:dyDescent="0.25">
      <c r="A16" s="5" t="s">
        <v>6699</v>
      </c>
      <c r="B16" s="5" t="str">
        <f>VLOOKUP(A16,UNIC!C:W,2,0)</f>
        <v>SAVEIRO</v>
      </c>
      <c r="C16" s="5" t="str">
        <f>VLOOKUP(A16,UNIC!C:W,3,0)</f>
        <v>UTILITARIO</v>
      </c>
      <c r="D16" s="10">
        <f>VLOOKUP(A16,UNIC!C:W,5,0)</f>
        <v>2026</v>
      </c>
      <c r="E16" s="5" t="str">
        <f>VLOOKUP(A16,UNIC!C:W,21,0)</f>
        <v>MOVIDA</v>
      </c>
      <c r="F16" s="5" t="str">
        <f>VLOOKUP(Tabela1[[#This Row],[PLACA]],UNIC!C:R,15,0)</f>
        <v>RS</v>
      </c>
      <c r="G16" s="5" t="str">
        <f>VLOOKUP(Tabela1[[#This Row],[PLACA]],UNIC!C:R,16,0)</f>
        <v>SUL</v>
      </c>
      <c r="H16" s="5" t="str">
        <f>VLOOKUP(A16,UNIC!C:H,6,0)</f>
        <v>-</v>
      </c>
      <c r="I16" s="5" t="str">
        <f>VLOOKUP(H16,UNIC!H:J,3,0)</f>
        <v>-</v>
      </c>
      <c r="J16" s="11" t="str">
        <f>VLOOKUP(Tabela1[[#This Row],[PLACA]],UNIC!C:V,20,0)</f>
        <v>R$ 0,00</v>
      </c>
      <c r="K16" s="11" t="str">
        <f>IFERROR(VALUE(VLOOKUP(Tabela1[[#This Row],[PLACA]],[1]Planilha2!$A:$F,3,0)),"")</f>
        <v/>
      </c>
      <c r="L16" s="11" t="str">
        <f>IFERROR(VALUE(VLOOKUP(Tabela1[[#This Row],[PLACA]],[1]Planilha2!$A:$F,4,0)),"")</f>
        <v/>
      </c>
      <c r="M16" s="11" t="str">
        <f>IFERROR(VALUE(VLOOKUP(Tabela1[[#This Row],[PLACA]],[1]Planilha2!$A:$F,5,0)),"")</f>
        <v/>
      </c>
      <c r="N16" s="11"/>
      <c r="O16" s="12" t="e">
        <f>VLOOKUP(Tabela1[[#This Row],[PLACA]],BASE_LOCADORAS!B:F,5,0)</f>
        <v>#N/A</v>
      </c>
      <c r="P1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" s="11" t="e">
        <f>VLOOKUP(Tabela1[[#This Row],[PLACA]],BASE_LOCADORAS!B:G,6,0)</f>
        <v>#N/A</v>
      </c>
      <c r="R16" s="5" t="e">
        <f>Tabela1[[#This Row],[VALOR LOCADORA]]=Tabela1[[#This Row],[GASTO ALUGUEL]]</f>
        <v>#N/A</v>
      </c>
      <c r="S16" s="5" t="e">
        <f>UPPER(TEXT(Tabela1[[#This Row],[VENCIMENTO CONTRATO]],"MMM"))</f>
        <v>#N/A</v>
      </c>
      <c r="T16" s="5" t="str">
        <f>IFERROR(YEAR(Tabela1[[#This Row],[VENCIMENTO CONTRATO]]),"-")</f>
        <v>-</v>
      </c>
      <c r="U16" s="5" t="str">
        <f>VLOOKUP(Tabela1[[#This Row],[PLACA]],UNIC!C:T,18,0)</f>
        <v>PATIO</v>
      </c>
      <c r="V16" s="5" t="str">
        <f>SUBSTITUTE(VLOOKUP(Tabela1[[#This Row],[PLACA]],UNIC!C:K,9,0),".", "")</f>
        <v/>
      </c>
      <c r="W16" s="5">
        <f>VLOOKUP(Tabela1[[#This Row],[PLACA]],UNIC!C:M,10,0)</f>
        <v>0</v>
      </c>
      <c r="X16" s="5">
        <f>VLOOKUP(Tabela1[[#This Row],[PLACA]],UNIC!C:M,11,0)</f>
        <v>0</v>
      </c>
      <c r="Y16" s="7">
        <f>SUM(Tabela1[[#This Row],[GASTO COMBUSTÍVEL FEVEREIRO]:[GASTO COMBUSTÍVE ABRIL]])</f>
        <v>0</v>
      </c>
      <c r="Z16" s="7" t="str">
        <f>IFERROR(AVERAGE(Tabela1[[#This Row],[GASTO COMBUSTÍVE ABRIL]:[GASTO COMBUSTÍVE MARÇO]]),"-")</f>
        <v>-</v>
      </c>
      <c r="AA16" s="5"/>
    </row>
    <row r="17" spans="1:27" x14ac:dyDescent="0.25">
      <c r="A17" s="5" t="s">
        <v>6701</v>
      </c>
      <c r="B17" s="5" t="str">
        <f>VLOOKUP(A17,UNIC!C:W,2,0)</f>
        <v>SAVEIRO</v>
      </c>
      <c r="C17" s="5" t="str">
        <f>VLOOKUP(A17,UNIC!C:W,3,0)</f>
        <v>UTILITARIO</v>
      </c>
      <c r="D17" s="10">
        <f>VLOOKUP(A17,UNIC!C:W,5,0)</f>
        <v>2025</v>
      </c>
      <c r="E17" s="5" t="str">
        <f>VLOOKUP(A17,UNIC!C:W,21,0)</f>
        <v>MOVIDA</v>
      </c>
      <c r="F17" s="5" t="str">
        <f>VLOOKUP(Tabela1[[#This Row],[PLACA]],UNIC!C:R,15,0)</f>
        <v>RS</v>
      </c>
      <c r="G17" s="5" t="str">
        <f>VLOOKUP(Tabela1[[#This Row],[PLACA]],UNIC!C:R,16,0)</f>
        <v>SUL</v>
      </c>
      <c r="H17" s="5" t="str">
        <f>VLOOKUP(A17,UNIC!C:H,6,0)</f>
        <v>-</v>
      </c>
      <c r="I17" s="5" t="str">
        <f>VLOOKUP(H17,UNIC!H:J,3,0)</f>
        <v>-</v>
      </c>
      <c r="J17" s="11" t="str">
        <f>VLOOKUP(Tabela1[[#This Row],[PLACA]],UNIC!C:V,20,0)</f>
        <v>R$ 0,00</v>
      </c>
      <c r="K17" s="11" t="str">
        <f>IFERROR(VALUE(VLOOKUP(Tabela1[[#This Row],[PLACA]],[1]Planilha2!$A:$F,3,0)),"")</f>
        <v/>
      </c>
      <c r="L17" s="11" t="str">
        <f>IFERROR(VALUE(VLOOKUP(Tabela1[[#This Row],[PLACA]],[1]Planilha2!$A:$F,4,0)),"")</f>
        <v/>
      </c>
      <c r="M17" s="11" t="str">
        <f>IFERROR(VALUE(VLOOKUP(Tabela1[[#This Row],[PLACA]],[1]Planilha2!$A:$F,5,0)),"")</f>
        <v/>
      </c>
      <c r="N17" s="11"/>
      <c r="O17" s="12" t="e">
        <f>VLOOKUP(Tabela1[[#This Row],[PLACA]],BASE_LOCADORAS!B:F,5,0)</f>
        <v>#N/A</v>
      </c>
      <c r="P1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" s="11" t="e">
        <f>VLOOKUP(Tabela1[[#This Row],[PLACA]],BASE_LOCADORAS!B:G,6,0)</f>
        <v>#N/A</v>
      </c>
      <c r="R17" s="5" t="e">
        <f>Tabela1[[#This Row],[VALOR LOCADORA]]=Tabela1[[#This Row],[GASTO ALUGUEL]]</f>
        <v>#N/A</v>
      </c>
      <c r="S17" s="5" t="e">
        <f>UPPER(TEXT(Tabela1[[#This Row],[VENCIMENTO CONTRATO]],"MMM"))</f>
        <v>#N/A</v>
      </c>
      <c r="T17" s="5" t="str">
        <f>IFERROR(YEAR(Tabela1[[#This Row],[VENCIMENTO CONTRATO]]),"-")</f>
        <v>-</v>
      </c>
      <c r="U17" s="5" t="str">
        <f>VLOOKUP(Tabela1[[#This Row],[PLACA]],UNIC!C:T,18,0)</f>
        <v>PATIO</v>
      </c>
      <c r="V17" s="5" t="str">
        <f>SUBSTITUTE(VLOOKUP(Tabela1[[#This Row],[PLACA]],UNIC!C:K,9,0),".", "")</f>
        <v/>
      </c>
      <c r="W17" s="5">
        <f>VLOOKUP(Tabela1[[#This Row],[PLACA]],UNIC!C:M,10,0)</f>
        <v>0</v>
      </c>
      <c r="X17" s="5">
        <f>VLOOKUP(Tabela1[[#This Row],[PLACA]],UNIC!C:M,11,0)</f>
        <v>0</v>
      </c>
      <c r="Y17" s="7">
        <f>SUM(Tabela1[[#This Row],[GASTO COMBUSTÍVEL FEVEREIRO]:[GASTO COMBUSTÍVE ABRIL]])</f>
        <v>0</v>
      </c>
      <c r="Z17" s="7" t="str">
        <f>IFERROR(AVERAGE(Tabela1[[#This Row],[GASTO COMBUSTÍVE ABRIL]:[GASTO COMBUSTÍVE MARÇO]]),"-")</f>
        <v>-</v>
      </c>
      <c r="AA17" s="5"/>
    </row>
    <row r="18" spans="1:27" x14ac:dyDescent="0.25">
      <c r="A18" s="5" t="s">
        <v>6703</v>
      </c>
      <c r="B18" s="5" t="str">
        <f>VLOOKUP(A18,UNIC!C:W,2,0)</f>
        <v>HILUX</v>
      </c>
      <c r="C18" s="5" t="str">
        <f>VLOOKUP(A18,UNIC!C:W,3,0)</f>
        <v>4X4</v>
      </c>
      <c r="D18" s="10">
        <f>VLOOKUP(A18,UNIC!C:W,5,0)</f>
        <v>2025</v>
      </c>
      <c r="E18" s="5" t="str">
        <f>VLOOKUP(A18,UNIC!C:W,21,0)</f>
        <v>MOVIDA</v>
      </c>
      <c r="F18" s="5" t="str">
        <f>VLOOKUP(Tabela1[[#This Row],[PLACA]],UNIC!C:R,15,0)</f>
        <v>PR</v>
      </c>
      <c r="G18" s="5" t="str">
        <f>VLOOKUP(Tabela1[[#This Row],[PLACA]],UNIC!C:R,16,0)</f>
        <v>SUL</v>
      </c>
      <c r="H18" s="5" t="str">
        <f>VLOOKUP(A18,UNIC!C:H,6,0)</f>
        <v>-</v>
      </c>
      <c r="I18" s="5" t="str">
        <f>VLOOKUP(H18,UNIC!H:J,3,0)</f>
        <v>-</v>
      </c>
      <c r="J18" s="11" t="str">
        <f>VLOOKUP(Tabela1[[#This Row],[PLACA]],UNIC!C:V,20,0)</f>
        <v>R$ 0,00</v>
      </c>
      <c r="K18" s="11">
        <f>IFERROR(VALUE(VLOOKUP(Tabela1[[#This Row],[PLACA]],[1]Planilha2!$A:$F,3,0)),"")</f>
        <v>0</v>
      </c>
      <c r="L18" s="11">
        <f>IFERROR(VALUE(VLOOKUP(Tabela1[[#This Row],[PLACA]],[1]Planilha2!$A:$F,4,0)),"")</f>
        <v>0</v>
      </c>
      <c r="M18" s="11">
        <f>IFERROR(VALUE(VLOOKUP(Tabela1[[#This Row],[PLACA]],[1]Planilha2!$A:$F,5,0)),"")</f>
        <v>428</v>
      </c>
      <c r="N18" s="11"/>
      <c r="O18" s="12" t="e">
        <f>VLOOKUP(Tabela1[[#This Row],[PLACA]],BASE_LOCADORAS!B:F,5,0)</f>
        <v>#N/A</v>
      </c>
      <c r="P1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" s="11" t="e">
        <f>VLOOKUP(Tabela1[[#This Row],[PLACA]],BASE_LOCADORAS!B:G,6,0)</f>
        <v>#N/A</v>
      </c>
      <c r="R18" s="5" t="e">
        <f>Tabela1[[#This Row],[VALOR LOCADORA]]=Tabela1[[#This Row],[GASTO ALUGUEL]]</f>
        <v>#N/A</v>
      </c>
      <c r="S18" s="5" t="e">
        <f>UPPER(TEXT(Tabela1[[#This Row],[VENCIMENTO CONTRATO]],"MMM"))</f>
        <v>#N/A</v>
      </c>
      <c r="T18" s="5" t="str">
        <f>IFERROR(YEAR(Tabela1[[#This Row],[VENCIMENTO CONTRATO]]),"-")</f>
        <v>-</v>
      </c>
      <c r="U18" s="5" t="str">
        <f>VLOOKUP(Tabela1[[#This Row],[PLACA]],UNIC!C:T,18,0)</f>
        <v>PATIO</v>
      </c>
      <c r="V18" s="5" t="str">
        <f>SUBSTITUTE(VLOOKUP(Tabela1[[#This Row],[PLACA]],UNIC!C:K,9,0),".", "")</f>
        <v/>
      </c>
      <c r="W18" s="5">
        <f>VLOOKUP(Tabela1[[#This Row],[PLACA]],UNIC!C:M,10,0)</f>
        <v>0</v>
      </c>
      <c r="X18" s="5">
        <f>VLOOKUP(Tabela1[[#This Row],[PLACA]],UNIC!C:M,11,0)</f>
        <v>0</v>
      </c>
      <c r="Y18" s="7">
        <f>SUM(Tabela1[[#This Row],[GASTO COMBUSTÍVEL FEVEREIRO]:[GASTO COMBUSTÍVE ABRIL]])</f>
        <v>428</v>
      </c>
      <c r="Z18" s="7">
        <f>IFERROR(AVERAGE(Tabela1[[#This Row],[GASTO COMBUSTÍVE ABRIL]:[GASTO COMBUSTÍVE MARÇO]]),"-")</f>
        <v>214</v>
      </c>
      <c r="AA18" s="5"/>
    </row>
    <row r="19" spans="1:27" x14ac:dyDescent="0.25">
      <c r="A19" s="5" t="s">
        <v>6706</v>
      </c>
      <c r="B19" s="5" t="str">
        <f>VLOOKUP(A19,UNIC!C:W,2,0)</f>
        <v>SAVEIRO</v>
      </c>
      <c r="C19" s="5" t="str">
        <f>VLOOKUP(A19,UNIC!C:W,3,0)</f>
        <v>UTILITARIO</v>
      </c>
      <c r="D19" s="10">
        <f>VLOOKUP(A19,UNIC!C:W,5,0)</f>
        <v>2025</v>
      </c>
      <c r="E19" s="5" t="str">
        <f>VLOOKUP(A19,UNIC!C:W,21,0)</f>
        <v>MOVIDA</v>
      </c>
      <c r="F19" s="5" t="str">
        <f>VLOOKUP(Tabela1[[#This Row],[PLACA]],UNIC!C:R,15,0)</f>
        <v>PR</v>
      </c>
      <c r="G19" s="5" t="str">
        <f>VLOOKUP(Tabela1[[#This Row],[PLACA]],UNIC!C:R,16,0)</f>
        <v>SUL</v>
      </c>
      <c r="H19" s="5" t="str">
        <f>VLOOKUP(A19,UNIC!C:H,6,0)</f>
        <v>EDUARDO DA SILVA MARTINS</v>
      </c>
      <c r="I19" s="5" t="str">
        <f>VLOOKUP(H19,UNIC!H:J,3,0)</f>
        <v>ASSISTENTE TEC. DE MANUTENCAO DE PI III</v>
      </c>
      <c r="J19" s="11" t="str">
        <f>VLOOKUP(Tabela1[[#This Row],[PLACA]],UNIC!C:V,20,0)</f>
        <v>R$ 0,00</v>
      </c>
      <c r="K19" s="11">
        <f>IFERROR(VALUE(VLOOKUP(Tabela1[[#This Row],[PLACA]],[1]Planilha2!$A:$F,3,0)),"")</f>
        <v>0</v>
      </c>
      <c r="L19" s="11">
        <f>IFERROR(VALUE(VLOOKUP(Tabela1[[#This Row],[PLACA]],[1]Planilha2!$A:$F,4,0)),"")</f>
        <v>0</v>
      </c>
      <c r="M19" s="11">
        <f>IFERROR(VALUE(VLOOKUP(Tabela1[[#This Row],[PLACA]],[1]Planilha2!$A:$F,5,0)),"")</f>
        <v>311.37</v>
      </c>
      <c r="N19" s="11"/>
      <c r="O19" s="12" t="e">
        <f>VLOOKUP(Tabela1[[#This Row],[PLACA]],BASE_LOCADORAS!B:F,5,0)</f>
        <v>#N/A</v>
      </c>
      <c r="P1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" s="11" t="e">
        <f>VLOOKUP(Tabela1[[#This Row],[PLACA]],BASE_LOCADORAS!B:G,6,0)</f>
        <v>#N/A</v>
      </c>
      <c r="R19" s="5" t="e">
        <f>Tabela1[[#This Row],[VALOR LOCADORA]]=Tabela1[[#This Row],[GASTO ALUGUEL]]</f>
        <v>#N/A</v>
      </c>
      <c r="S19" s="5" t="e">
        <f>UPPER(TEXT(Tabela1[[#This Row],[VENCIMENTO CONTRATO]],"MMM"))</f>
        <v>#N/A</v>
      </c>
      <c r="T19" s="5" t="str">
        <f>IFERROR(YEAR(Tabela1[[#This Row],[VENCIMENTO CONTRATO]]),"-")</f>
        <v>-</v>
      </c>
      <c r="U19" s="5" t="str">
        <f>VLOOKUP(Tabela1[[#This Row],[PLACA]],UNIC!C:T,18,0)</f>
        <v>ATIVO</v>
      </c>
      <c r="V19" s="5" t="str">
        <f>SUBSTITUTE(VLOOKUP(Tabela1[[#This Row],[PLACA]],UNIC!C:K,9,0),".", "")</f>
        <v>12081</v>
      </c>
      <c r="W19" s="5">
        <f>VLOOKUP(Tabela1[[#This Row],[PLACA]],UNIC!C:M,10,0)</f>
        <v>26196</v>
      </c>
      <c r="X19" s="5" t="str">
        <f>VLOOKUP(Tabela1[[#This Row],[PLACA]],UNIC!C:M,11,0)</f>
        <v>TIM MOVEL</v>
      </c>
      <c r="Y19" s="7">
        <f>SUM(Tabela1[[#This Row],[GASTO COMBUSTÍVEL FEVEREIRO]:[GASTO COMBUSTÍVE ABRIL]])</f>
        <v>311.37</v>
      </c>
      <c r="Z19" s="7">
        <f>IFERROR(AVERAGE(Tabela1[[#This Row],[GASTO COMBUSTÍVE ABRIL]:[GASTO COMBUSTÍVE MARÇO]]),"-")</f>
        <v>155.685</v>
      </c>
      <c r="AA19" s="5"/>
    </row>
    <row r="20" spans="1:27" x14ac:dyDescent="0.25">
      <c r="A20" s="5" t="s">
        <v>6709</v>
      </c>
      <c r="B20" s="5" t="str">
        <f>VLOOKUP(A20,UNIC!C:W,2,0)</f>
        <v>SAVEIRO</v>
      </c>
      <c r="C20" s="5" t="str">
        <f>VLOOKUP(A20,UNIC!C:W,3,0)</f>
        <v>UTILITARIO</v>
      </c>
      <c r="D20" s="10">
        <f>VLOOKUP(A20,UNIC!C:W,5,0)</f>
        <v>2025</v>
      </c>
      <c r="E20" s="5" t="str">
        <f>VLOOKUP(A20,UNIC!C:W,21,0)</f>
        <v>MOVIDA</v>
      </c>
      <c r="F20" s="5" t="str">
        <f>VLOOKUP(Tabela1[[#This Row],[PLACA]],UNIC!C:R,15,0)</f>
        <v>PR</v>
      </c>
      <c r="G20" s="5" t="str">
        <f>VLOOKUP(Tabela1[[#This Row],[PLACA]],UNIC!C:R,16,0)</f>
        <v>SUL</v>
      </c>
      <c r="H20" s="5" t="str">
        <f>VLOOKUP(A20,UNIC!C:H,6,0)</f>
        <v>JULIO RODRIGUES NETO</v>
      </c>
      <c r="I20" s="5" t="str">
        <f>VLOOKUP(H20,UNIC!H:J,3,0)</f>
        <v>TECNICO DE MANUTENCAO PI I</v>
      </c>
      <c r="J20" s="11" t="str">
        <f>VLOOKUP(Tabela1[[#This Row],[PLACA]],UNIC!C:V,20,0)</f>
        <v>R$ 0,00</v>
      </c>
      <c r="K20" s="11">
        <f>IFERROR(VALUE(VLOOKUP(Tabela1[[#This Row],[PLACA]],[1]Planilha2!$A:$F,3,0)),"")</f>
        <v>0</v>
      </c>
      <c r="L20" s="11">
        <f>IFERROR(VALUE(VLOOKUP(Tabela1[[#This Row],[PLACA]],[1]Planilha2!$A:$F,4,0)),"")</f>
        <v>0</v>
      </c>
      <c r="M20" s="11">
        <f>IFERROR(VALUE(VLOOKUP(Tabela1[[#This Row],[PLACA]],[1]Planilha2!$A:$F,5,0)),"")</f>
        <v>250.11</v>
      </c>
      <c r="N20" s="11"/>
      <c r="O20" s="12" t="e">
        <f>VLOOKUP(Tabela1[[#This Row],[PLACA]],BASE_LOCADORAS!B:F,5,0)</f>
        <v>#N/A</v>
      </c>
      <c r="P2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" s="11" t="e">
        <f>VLOOKUP(Tabela1[[#This Row],[PLACA]],BASE_LOCADORAS!B:G,6,0)</f>
        <v>#N/A</v>
      </c>
      <c r="R20" s="5" t="e">
        <f>Tabela1[[#This Row],[VALOR LOCADORA]]=Tabela1[[#This Row],[GASTO ALUGUEL]]</f>
        <v>#N/A</v>
      </c>
      <c r="S20" s="5" t="e">
        <f>UPPER(TEXT(Tabela1[[#This Row],[VENCIMENTO CONTRATO]],"MMM"))</f>
        <v>#N/A</v>
      </c>
      <c r="T20" s="5" t="str">
        <f>IFERROR(YEAR(Tabela1[[#This Row],[VENCIMENTO CONTRATO]]),"-")</f>
        <v>-</v>
      </c>
      <c r="U20" s="5" t="str">
        <f>VLOOKUP(Tabela1[[#This Row],[PLACA]],UNIC!C:T,18,0)</f>
        <v>ATIVO</v>
      </c>
      <c r="V20" s="5" t="str">
        <f>SUBSTITUTE(VLOOKUP(Tabela1[[#This Row],[PLACA]],UNIC!C:K,9,0),".", "")</f>
        <v>12081</v>
      </c>
      <c r="W20" s="5">
        <f>VLOOKUP(Tabela1[[#This Row],[PLACA]],UNIC!C:M,10,0)</f>
        <v>26010</v>
      </c>
      <c r="X20" s="5" t="str">
        <f>VLOOKUP(Tabela1[[#This Row],[PLACA]],UNIC!C:M,11,0)</f>
        <v>TIM MOVEL</v>
      </c>
      <c r="Y20" s="7">
        <f>SUM(Tabela1[[#This Row],[GASTO COMBUSTÍVEL FEVEREIRO]:[GASTO COMBUSTÍVE ABRIL]])</f>
        <v>250.11</v>
      </c>
      <c r="Z20" s="7">
        <f>IFERROR(AVERAGE(Tabela1[[#This Row],[GASTO COMBUSTÍVE ABRIL]:[GASTO COMBUSTÍVE MARÇO]]),"-")</f>
        <v>125.05500000000001</v>
      </c>
      <c r="AA20" s="5"/>
    </row>
    <row r="21" spans="1:27" x14ac:dyDescent="0.25">
      <c r="A21" s="5" t="s">
        <v>6711</v>
      </c>
      <c r="B21" s="5" t="str">
        <f>VLOOKUP(A21,UNIC!C:W,2,0)</f>
        <v>SAVEIRO</v>
      </c>
      <c r="C21" s="5" t="str">
        <f>VLOOKUP(A21,UNIC!C:W,3,0)</f>
        <v>UTILITARIO</v>
      </c>
      <c r="D21" s="10">
        <f>VLOOKUP(A21,UNIC!C:W,5,0)</f>
        <v>2025</v>
      </c>
      <c r="E21" s="5" t="str">
        <f>VLOOKUP(A21,UNIC!C:W,21,0)</f>
        <v>MOVIDA</v>
      </c>
      <c r="F21" s="5" t="str">
        <f>VLOOKUP(Tabela1[[#This Row],[PLACA]],UNIC!C:R,15,0)</f>
        <v>PR</v>
      </c>
      <c r="G21" s="5" t="str">
        <f>VLOOKUP(Tabela1[[#This Row],[PLACA]],UNIC!C:R,16,0)</f>
        <v>SUL</v>
      </c>
      <c r="H21" s="5" t="str">
        <f>VLOOKUP(A21,UNIC!C:H,6,0)</f>
        <v>JONATAN LEMES SANCHES</v>
      </c>
      <c r="I21" s="5" t="str">
        <f>VLOOKUP(H21,UNIC!H:J,3,0)</f>
        <v>ASSISTENTE TEC. DE MANUTENCAO DE PI II</v>
      </c>
      <c r="J21" s="11" t="str">
        <f>VLOOKUP(Tabela1[[#This Row],[PLACA]],UNIC!C:V,20,0)</f>
        <v>R$ 0,00</v>
      </c>
      <c r="K21" s="11">
        <f>IFERROR(VALUE(VLOOKUP(Tabela1[[#This Row],[PLACA]],[1]Planilha2!$A:$F,3,0)),"")</f>
        <v>0</v>
      </c>
      <c r="L21" s="11">
        <f>IFERROR(VALUE(VLOOKUP(Tabela1[[#This Row],[PLACA]],[1]Planilha2!$A:$F,4,0)),"")</f>
        <v>0</v>
      </c>
      <c r="M21" s="11">
        <f>IFERROR(VALUE(VLOOKUP(Tabela1[[#This Row],[PLACA]],[1]Planilha2!$A:$F,5,0)),"")</f>
        <v>285</v>
      </c>
      <c r="N21" s="11"/>
      <c r="O21" s="12" t="e">
        <f>VLOOKUP(Tabela1[[#This Row],[PLACA]],BASE_LOCADORAS!B:F,5,0)</f>
        <v>#N/A</v>
      </c>
      <c r="P2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" s="11" t="e">
        <f>VLOOKUP(Tabela1[[#This Row],[PLACA]],BASE_LOCADORAS!B:G,6,0)</f>
        <v>#N/A</v>
      </c>
      <c r="R21" s="5" t="e">
        <f>Tabela1[[#This Row],[VALOR LOCADORA]]=Tabela1[[#This Row],[GASTO ALUGUEL]]</f>
        <v>#N/A</v>
      </c>
      <c r="S21" s="5" t="e">
        <f>UPPER(TEXT(Tabela1[[#This Row],[VENCIMENTO CONTRATO]],"MMM"))</f>
        <v>#N/A</v>
      </c>
      <c r="T21" s="5" t="str">
        <f>IFERROR(YEAR(Tabela1[[#This Row],[VENCIMENTO CONTRATO]]),"-")</f>
        <v>-</v>
      </c>
      <c r="U21" s="5" t="str">
        <f>VLOOKUP(Tabela1[[#This Row],[PLACA]],UNIC!C:T,18,0)</f>
        <v>ATIVO</v>
      </c>
      <c r="V21" s="5" t="str">
        <f>SUBSTITUTE(VLOOKUP(Tabela1[[#This Row],[PLACA]],UNIC!C:K,9,0),".", "")</f>
        <v>12081</v>
      </c>
      <c r="W21" s="5">
        <f>VLOOKUP(Tabela1[[#This Row],[PLACA]],UNIC!C:M,10,0)</f>
        <v>31292</v>
      </c>
      <c r="X21" s="5" t="str">
        <f>VLOOKUP(Tabela1[[#This Row],[PLACA]],UNIC!C:M,11,0)</f>
        <v>TIM MOVEL</v>
      </c>
      <c r="Y21" s="7">
        <f>SUM(Tabela1[[#This Row],[GASTO COMBUSTÍVEL FEVEREIRO]:[GASTO COMBUSTÍVE ABRIL]])</f>
        <v>285</v>
      </c>
      <c r="Z21" s="7">
        <f>IFERROR(AVERAGE(Tabela1[[#This Row],[GASTO COMBUSTÍVE ABRIL]:[GASTO COMBUSTÍVE MARÇO]]),"-")</f>
        <v>142.5</v>
      </c>
      <c r="AA21" s="5"/>
    </row>
    <row r="22" spans="1:27" x14ac:dyDescent="0.25">
      <c r="A22" s="5" t="s">
        <v>6714</v>
      </c>
      <c r="B22" s="5" t="str">
        <f>VLOOKUP(A22,UNIC!C:W,2,0)</f>
        <v>SAVEIRO</v>
      </c>
      <c r="C22" s="5" t="str">
        <f>VLOOKUP(A22,UNIC!C:W,3,0)</f>
        <v>UTILITARIO</v>
      </c>
      <c r="D22" s="10">
        <f>VLOOKUP(A22,UNIC!C:W,5,0)</f>
        <v>2025</v>
      </c>
      <c r="E22" s="5" t="str">
        <f>VLOOKUP(A22,UNIC!C:W,21,0)</f>
        <v>MOVIDA</v>
      </c>
      <c r="F22" s="5" t="str">
        <f>VLOOKUP(Tabela1[[#This Row],[PLACA]],UNIC!C:R,15,0)</f>
        <v>RS</v>
      </c>
      <c r="G22" s="5" t="str">
        <f>VLOOKUP(Tabela1[[#This Row],[PLACA]],UNIC!C:R,16,0)</f>
        <v>SUL</v>
      </c>
      <c r="H22" s="5" t="str">
        <f>VLOOKUP(A22,UNIC!C:H,6,0)</f>
        <v>CESAR GIOVANE COLMAN DE VARGAS</v>
      </c>
      <c r="I22" s="5" t="str">
        <f>VLOOKUP(H22,UNIC!H:J,3,0)</f>
        <v>TECNICO DE MANUTENCAO PI II</v>
      </c>
      <c r="J22" s="11" t="str">
        <f>VLOOKUP(Tabela1[[#This Row],[PLACA]],UNIC!C:V,20,0)</f>
        <v>R$ 0,00</v>
      </c>
      <c r="K22" s="11">
        <f>IFERROR(VALUE(VLOOKUP(Tabela1[[#This Row],[PLACA]],[1]Planilha2!$A:$F,3,0)),"")</f>
        <v>0</v>
      </c>
      <c r="L22" s="11">
        <f>IFERROR(VALUE(VLOOKUP(Tabela1[[#This Row],[PLACA]],[1]Planilha2!$A:$F,4,0)),"")</f>
        <v>0</v>
      </c>
      <c r="M22" s="11">
        <f>IFERROR(VALUE(VLOOKUP(Tabela1[[#This Row],[PLACA]],[1]Planilha2!$A:$F,5,0)),"")</f>
        <v>289.95999999999998</v>
      </c>
      <c r="N22" s="11"/>
      <c r="O22" s="17" t="e">
        <f>VLOOKUP(Tabela1[[#This Row],[PLACA]],BASE_LOCADORAS!B:F,5,0)</f>
        <v>#N/A</v>
      </c>
      <c r="P2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" s="11" t="e">
        <f>VLOOKUP(Tabela1[[#This Row],[PLACA]],BASE_LOCADORAS!B:G,6,0)</f>
        <v>#N/A</v>
      </c>
      <c r="R22" s="5" t="e">
        <f>Tabela1[[#This Row],[VALOR LOCADORA]]=Tabela1[[#This Row],[GASTO ALUGUEL]]</f>
        <v>#N/A</v>
      </c>
      <c r="S22" s="5" t="e">
        <f>UPPER(TEXT(Tabela1[[#This Row],[VENCIMENTO CONTRATO]],"MMM"))</f>
        <v>#N/A</v>
      </c>
      <c r="T22" s="5" t="str">
        <f>IFERROR(YEAR(Tabela1[[#This Row],[VENCIMENTO CONTRATO]]),"-")</f>
        <v>-</v>
      </c>
      <c r="U22" s="5" t="str">
        <f>VLOOKUP(Tabela1[[#This Row],[PLACA]],UNIC!C:T,18,0)</f>
        <v>ATIVO</v>
      </c>
      <c r="V22" s="5" t="str">
        <f>SUBSTITUTE(VLOOKUP(Tabela1[[#This Row],[PLACA]],UNIC!C:K,9,0),".", "")</f>
        <v>12081</v>
      </c>
      <c r="W22" s="5">
        <f>VLOOKUP(Tabela1[[#This Row],[PLACA]],UNIC!C:M,10,0)</f>
        <v>31001</v>
      </c>
      <c r="X22" s="5" t="str">
        <f>VLOOKUP(Tabela1[[#This Row],[PLACA]],UNIC!C:M,11,0)</f>
        <v>TIM MOVEL</v>
      </c>
      <c r="Y22" s="7">
        <f>SUM(Tabela1[[#This Row],[GASTO COMBUSTÍVEL FEVEREIRO]:[GASTO COMBUSTÍVE ABRIL]])</f>
        <v>289.95999999999998</v>
      </c>
      <c r="Z22" s="7">
        <f>IFERROR(AVERAGE(Tabela1[[#This Row],[GASTO COMBUSTÍVE ABRIL]:[GASTO COMBUSTÍVE MARÇO]]),"-")</f>
        <v>144.97999999999999</v>
      </c>
      <c r="AA22" s="5"/>
    </row>
    <row r="23" spans="1:27" x14ac:dyDescent="0.25">
      <c r="A23" s="5" t="s">
        <v>6717</v>
      </c>
      <c r="B23" s="5" t="str">
        <f>VLOOKUP(A23,UNIC!C:W,2,0)</f>
        <v>ARGO</v>
      </c>
      <c r="C23" s="5" t="str">
        <f>VLOOKUP(A23,UNIC!C:W,3,0)</f>
        <v>LEVE</v>
      </c>
      <c r="D23" s="10">
        <f>VLOOKUP(A23,UNIC!C:W,5,0)</f>
        <v>2025</v>
      </c>
      <c r="E23" s="5" t="str">
        <f>VLOOKUP(A23,UNIC!C:W,21,0)</f>
        <v>LOCALIZA</v>
      </c>
      <c r="F23" s="5" t="str">
        <f>VLOOKUP(Tabela1[[#This Row],[PLACA]],UNIC!C:R,15,0)</f>
        <v>SP</v>
      </c>
      <c r="G23" s="5" t="str">
        <f>VLOOKUP(Tabela1[[#This Row],[PLACA]],UNIC!C:R,16,0)</f>
        <v>SUDESTE</v>
      </c>
      <c r="H23" s="5" t="str">
        <f>VLOOKUP(A23,UNIC!C:H,6,0)</f>
        <v>WAGNER ALCANTARA DE CAMARGO BARRETO</v>
      </c>
      <c r="I23" s="5" t="str">
        <f>VLOOKUP(H23,UNIC!H:J,3,0)</f>
        <v>SUPERVISOR DE ASSISTENCIA TECNICA I</v>
      </c>
      <c r="J23" s="11" t="str">
        <f>VLOOKUP(Tabela1[[#This Row],[PLACA]],UNIC!C:V,20,0)</f>
        <v>R$ 0,00</v>
      </c>
      <c r="K23" s="11" t="str">
        <f>IFERROR(VALUE(VLOOKUP(Tabela1[[#This Row],[PLACA]],[1]Planilha2!$A:$F,3,0)),"")</f>
        <v/>
      </c>
      <c r="L23" s="11" t="str">
        <f>IFERROR(VALUE(VLOOKUP(Tabela1[[#This Row],[PLACA]],[1]Planilha2!$A:$F,4,0)),"")</f>
        <v/>
      </c>
      <c r="M23" s="11" t="str">
        <f>IFERROR(VALUE(VLOOKUP(Tabela1[[#This Row],[PLACA]],[1]Planilha2!$A:$F,5,0)),"")</f>
        <v/>
      </c>
      <c r="N23" s="11"/>
      <c r="O23" s="12" t="e">
        <f>VLOOKUP(Tabela1[[#This Row],[PLACA]],BASE_LOCADORAS!B:F,5,0)</f>
        <v>#N/A</v>
      </c>
      <c r="P2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" s="11" t="e">
        <f>VLOOKUP(Tabela1[[#This Row],[PLACA]],BASE_LOCADORAS!B:G,6,0)</f>
        <v>#N/A</v>
      </c>
      <c r="R23" s="5" t="e">
        <f>Tabela1[[#This Row],[VALOR LOCADORA]]=Tabela1[[#This Row],[GASTO ALUGUEL]]</f>
        <v>#N/A</v>
      </c>
      <c r="S23" s="5" t="e">
        <f>UPPER(TEXT(Tabela1[[#This Row],[VENCIMENTO CONTRATO]],"MMM"))</f>
        <v>#N/A</v>
      </c>
      <c r="T23" s="5" t="str">
        <f>IFERROR(YEAR(Tabela1[[#This Row],[VENCIMENTO CONTRATO]]),"-")</f>
        <v>-</v>
      </c>
      <c r="U23" s="5" t="str">
        <f>VLOOKUP(Tabela1[[#This Row],[PLACA]],UNIC!C:T,18,0)</f>
        <v>ATIVO</v>
      </c>
      <c r="V23" s="5" t="str">
        <f>SUBSTITUTE(VLOOKUP(Tabela1[[#This Row],[PLACA]],UNIC!C:K,9,0),".", "")</f>
        <v>11015</v>
      </c>
      <c r="W23" s="5">
        <f>VLOOKUP(Tabela1[[#This Row],[PLACA]],UNIC!C:M,10,0)</f>
        <v>35001</v>
      </c>
      <c r="X23" s="5" t="str">
        <f>VLOOKUP(Tabela1[[#This Row],[PLACA]],UNIC!C:M,11,0)</f>
        <v>VIVO</v>
      </c>
      <c r="Y23" s="7">
        <f>SUM(Tabela1[[#This Row],[GASTO COMBUSTÍVEL FEVEREIRO]:[GASTO COMBUSTÍVE ABRIL]])</f>
        <v>0</v>
      </c>
      <c r="Z23" s="7" t="str">
        <f>IFERROR(AVERAGE(Tabela1[[#This Row],[GASTO COMBUSTÍVE ABRIL]:[GASTO COMBUSTÍVE MARÇO]]),"-")</f>
        <v>-</v>
      </c>
      <c r="AA23" s="5"/>
    </row>
    <row r="24" spans="1:27" x14ac:dyDescent="0.25">
      <c r="A24" s="5" t="s">
        <v>6719</v>
      </c>
      <c r="B24" s="5" t="str">
        <f>VLOOKUP(A24,UNIC!C:W,2,0)</f>
        <v>SAVEIRO</v>
      </c>
      <c r="C24" s="5" t="str">
        <f>VLOOKUP(A24,UNIC!C:W,3,0)</f>
        <v>UTILITARIO</v>
      </c>
      <c r="D24" s="10">
        <f>VLOOKUP(A24,UNIC!C:W,5,0)</f>
        <v>2025</v>
      </c>
      <c r="E24" s="5" t="str">
        <f>VLOOKUP(A24,UNIC!C:W,21,0)</f>
        <v>MOVIDA</v>
      </c>
      <c r="F24" s="5" t="str">
        <f>VLOOKUP(Tabela1[[#This Row],[PLACA]],UNIC!C:R,15,0)</f>
        <v>PR</v>
      </c>
      <c r="G24" s="5" t="str">
        <f>VLOOKUP(Tabela1[[#This Row],[PLACA]],UNIC!C:R,16,0)</f>
        <v>SUL</v>
      </c>
      <c r="H24" s="5" t="str">
        <f>VLOOKUP(A24,UNIC!C:H,6,0)</f>
        <v>CRISTIANO DE SOUZA</v>
      </c>
      <c r="I24" s="5" t="str">
        <f>VLOOKUP(H24,UNIC!H:J,3,0)</f>
        <v>TECNICO DE MANUTENCAO PI II</v>
      </c>
      <c r="J24" s="11" t="str">
        <f>VLOOKUP(Tabela1[[#This Row],[PLACA]],UNIC!C:V,20,0)</f>
        <v>R$ 0,00</v>
      </c>
      <c r="K24" s="11">
        <f>IFERROR(VALUE(VLOOKUP(Tabela1[[#This Row],[PLACA]],[1]Planilha2!$A:$F,3,0)),"")</f>
        <v>0</v>
      </c>
      <c r="L24" s="11">
        <f>IFERROR(VALUE(VLOOKUP(Tabela1[[#This Row],[PLACA]],[1]Planilha2!$A:$F,4,0)),"")</f>
        <v>0</v>
      </c>
      <c r="M24" s="11">
        <f>IFERROR(VALUE(VLOOKUP(Tabela1[[#This Row],[PLACA]],[1]Planilha2!$A:$F,5,0)),"")</f>
        <v>389.45</v>
      </c>
      <c r="N24" s="11"/>
      <c r="O24" s="12" t="e">
        <f>VLOOKUP(Tabela1[[#This Row],[PLACA]],BASE_LOCADORAS!B:F,5,0)</f>
        <v>#N/A</v>
      </c>
      <c r="P2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" s="11" t="e">
        <f>VLOOKUP(Tabela1[[#This Row],[PLACA]],BASE_LOCADORAS!B:G,6,0)</f>
        <v>#N/A</v>
      </c>
      <c r="R24" s="5" t="e">
        <f>Tabela1[[#This Row],[VALOR LOCADORA]]=Tabela1[[#This Row],[GASTO ALUGUEL]]</f>
        <v>#N/A</v>
      </c>
      <c r="S24" s="5" t="e">
        <f>UPPER(TEXT(Tabela1[[#This Row],[VENCIMENTO CONTRATO]],"MMM"))</f>
        <v>#N/A</v>
      </c>
      <c r="T24" s="5" t="str">
        <f>IFERROR(YEAR(Tabela1[[#This Row],[VENCIMENTO CONTRATO]]),"-")</f>
        <v>-</v>
      </c>
      <c r="U24" s="5" t="str">
        <f>VLOOKUP(Tabela1[[#This Row],[PLACA]],UNIC!C:T,18,0)</f>
        <v>ATIVO</v>
      </c>
      <c r="V24" s="5" t="str">
        <f>SUBSTITUTE(VLOOKUP(Tabela1[[#This Row],[PLACA]],UNIC!C:K,9,0),".", "")</f>
        <v>12081</v>
      </c>
      <c r="W24" s="5">
        <f>VLOOKUP(Tabela1[[#This Row],[PLACA]],UNIC!C:M,10,0)</f>
        <v>26387</v>
      </c>
      <c r="X24" s="5" t="str">
        <f>VLOOKUP(Tabela1[[#This Row],[PLACA]],UNIC!C:M,11,0)</f>
        <v>TIM MOVEL</v>
      </c>
      <c r="Y24" s="7">
        <f>SUM(Tabela1[[#This Row],[GASTO COMBUSTÍVEL FEVEREIRO]:[GASTO COMBUSTÍVE ABRIL]])</f>
        <v>389.45</v>
      </c>
      <c r="Z24" s="7">
        <f>IFERROR(AVERAGE(Tabela1[[#This Row],[GASTO COMBUSTÍVE ABRIL]:[GASTO COMBUSTÍVE MARÇO]]),"-")</f>
        <v>194.72499999999999</v>
      </c>
      <c r="AA24" s="5"/>
    </row>
    <row r="25" spans="1:27" x14ac:dyDescent="0.25">
      <c r="A25" s="5" t="s">
        <v>6721</v>
      </c>
      <c r="B25" s="5" t="str">
        <f>VLOOKUP(A25,UNIC!C:W,2,0)</f>
        <v>HB20</v>
      </c>
      <c r="C25" s="5" t="str">
        <f>VLOOKUP(A25,UNIC!C:W,3,0)</f>
        <v>LEVE</v>
      </c>
      <c r="D25" s="10">
        <f>VLOOKUP(A25,UNIC!C:W,5,0)</f>
        <v>2025</v>
      </c>
      <c r="E25" s="5" t="str">
        <f>VLOOKUP(A25,UNIC!C:W,21,0)</f>
        <v>LOCALIZA</v>
      </c>
      <c r="F25" s="5" t="str">
        <f>VLOOKUP(Tabela1[[#This Row],[PLACA]],UNIC!C:R,15,0)</f>
        <v>SP</v>
      </c>
      <c r="G25" s="5" t="str">
        <f>VLOOKUP(Tabela1[[#This Row],[PLACA]],UNIC!C:R,16,0)</f>
        <v>SUDESTE</v>
      </c>
      <c r="H25" s="5" t="str">
        <f>VLOOKUP(A25,UNIC!C:H,6,0)</f>
        <v>JOAO PAULO FERREIRA MARIANO</v>
      </c>
      <c r="I25" s="5" t="str">
        <f>VLOOKUP(H25,UNIC!H:J,3,0)</f>
        <v>TECNICO DE SEGURANCA DO TRABALHO SR</v>
      </c>
      <c r="J25" s="11" t="str">
        <f>VLOOKUP(Tabela1[[#This Row],[PLACA]],UNIC!C:V,20,0)</f>
        <v>R$ 0,00</v>
      </c>
      <c r="K25" s="11" t="str">
        <f>IFERROR(VALUE(VLOOKUP(Tabela1[[#This Row],[PLACA]],[1]Planilha2!$A:$F,3,0)),"")</f>
        <v/>
      </c>
      <c r="L25" s="11" t="str">
        <f>IFERROR(VALUE(VLOOKUP(Tabela1[[#This Row],[PLACA]],[1]Planilha2!$A:$F,4,0)),"")</f>
        <v/>
      </c>
      <c r="M25" s="11" t="str">
        <f>IFERROR(VALUE(VLOOKUP(Tabela1[[#This Row],[PLACA]],[1]Planilha2!$A:$F,5,0)),"")</f>
        <v/>
      </c>
      <c r="N25" s="11"/>
      <c r="O25" s="12" t="e">
        <f>VLOOKUP(Tabela1[[#This Row],[PLACA]],BASE_LOCADORAS!B:F,5,0)</f>
        <v>#N/A</v>
      </c>
      <c r="P2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" s="11" t="e">
        <f>VLOOKUP(Tabela1[[#This Row],[PLACA]],BASE_LOCADORAS!B:G,6,0)</f>
        <v>#N/A</v>
      </c>
      <c r="R25" s="5" t="e">
        <f>Tabela1[[#This Row],[VALOR LOCADORA]]=Tabela1[[#This Row],[GASTO ALUGUEL]]</f>
        <v>#N/A</v>
      </c>
      <c r="S25" s="5" t="e">
        <f>UPPER(TEXT(Tabela1[[#This Row],[VENCIMENTO CONTRATO]],"MMM"))</f>
        <v>#N/A</v>
      </c>
      <c r="T25" s="5" t="str">
        <f>IFERROR(YEAR(Tabela1[[#This Row],[VENCIMENTO CONTRATO]]),"-")</f>
        <v>-</v>
      </c>
      <c r="U25" s="5" t="str">
        <f>VLOOKUP(Tabela1[[#This Row],[PLACA]],UNIC!C:T,18,0)</f>
        <v>ATIVO</v>
      </c>
      <c r="V25" s="5" t="str">
        <f>SUBSTITUTE(VLOOKUP(Tabela1[[#This Row],[PLACA]],UNIC!C:K,9,0),".", "")</f>
        <v>99678</v>
      </c>
      <c r="W25" s="5">
        <f>VLOOKUP(Tabela1[[#This Row],[PLACA]],UNIC!C:M,10,0)</f>
        <v>35001</v>
      </c>
      <c r="X25" s="5" t="str">
        <f>VLOOKUP(Tabela1[[#This Row],[PLACA]],UNIC!C:M,11,0)</f>
        <v>ADMINISTRATIVO</v>
      </c>
      <c r="Y25" s="7">
        <f>SUM(Tabela1[[#This Row],[GASTO COMBUSTÍVEL FEVEREIRO]:[GASTO COMBUSTÍVE ABRIL]])</f>
        <v>0</v>
      </c>
      <c r="Z25" s="7" t="str">
        <f>IFERROR(AVERAGE(Tabela1[[#This Row],[GASTO COMBUSTÍVE ABRIL]:[GASTO COMBUSTÍVE MARÇO]]),"-")</f>
        <v>-</v>
      </c>
      <c r="AA25" s="5"/>
    </row>
    <row r="26" spans="1:27" x14ac:dyDescent="0.25">
      <c r="A26" s="5" t="s">
        <v>6724</v>
      </c>
      <c r="B26" s="5" t="str">
        <f>VLOOKUP(A26,UNIC!C:W,2,0)</f>
        <v>SAVEIRO</v>
      </c>
      <c r="C26" s="5" t="str">
        <f>VLOOKUP(A26,UNIC!C:W,3,0)</f>
        <v>UTILITARIO</v>
      </c>
      <c r="D26" s="10">
        <f>VLOOKUP(A26,UNIC!C:W,5,0)</f>
        <v>2025</v>
      </c>
      <c r="E26" s="5" t="str">
        <f>VLOOKUP(A26,UNIC!C:W,21,0)</f>
        <v>MOVIDA</v>
      </c>
      <c r="F26" s="5" t="str">
        <f>VLOOKUP(Tabela1[[#This Row],[PLACA]],UNIC!C:R,15,0)</f>
        <v>TO</v>
      </c>
      <c r="G26" s="5" t="str">
        <f>VLOOKUP(Tabela1[[#This Row],[PLACA]],UNIC!C:R,16,0)</f>
        <v>NORTE</v>
      </c>
      <c r="H26" s="5" t="str">
        <f>VLOOKUP(A26,UNIC!C:H,6,0)</f>
        <v>DORIVAL OLIVEIRA DA SILVA</v>
      </c>
      <c r="I26" s="5" t="str">
        <f>VLOOKUP(H26,UNIC!H:J,3,0)</f>
        <v>TECNICO DE MANUTENCAO PI I</v>
      </c>
      <c r="J26" s="11" t="str">
        <f>VLOOKUP(Tabela1[[#This Row],[PLACA]],UNIC!C:V,20,0)</f>
        <v>R$ 0,00</v>
      </c>
      <c r="K26" s="11">
        <f>IFERROR(VALUE(VLOOKUP(Tabela1[[#This Row],[PLACA]],[1]Planilha2!$A:$F,3,0)),"")</f>
        <v>0</v>
      </c>
      <c r="L26" s="11">
        <f>IFERROR(VALUE(VLOOKUP(Tabela1[[#This Row],[PLACA]],[1]Planilha2!$A:$F,4,0)),"")</f>
        <v>0</v>
      </c>
      <c r="M26" s="11">
        <f>IFERROR(VALUE(VLOOKUP(Tabela1[[#This Row],[PLACA]],[1]Planilha2!$A:$F,5,0)),"")</f>
        <v>229.99</v>
      </c>
      <c r="N26" s="11"/>
      <c r="O26" s="12" t="e">
        <f>VLOOKUP(Tabela1[[#This Row],[PLACA]],BASE_LOCADORAS!B:F,5,0)</f>
        <v>#N/A</v>
      </c>
      <c r="P2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" s="11" t="e">
        <f>VLOOKUP(Tabela1[[#This Row],[PLACA]],BASE_LOCADORAS!B:G,6,0)</f>
        <v>#N/A</v>
      </c>
      <c r="R26" s="5" t="e">
        <f>Tabela1[[#This Row],[VALOR LOCADORA]]=Tabela1[[#This Row],[GASTO ALUGUEL]]</f>
        <v>#N/A</v>
      </c>
      <c r="S26" s="5" t="e">
        <f>UPPER(TEXT(Tabela1[[#This Row],[VENCIMENTO CONTRATO]],"MMM"))</f>
        <v>#N/A</v>
      </c>
      <c r="T26" s="5" t="str">
        <f>IFERROR(YEAR(Tabela1[[#This Row],[VENCIMENTO CONTRATO]]),"-")</f>
        <v>-</v>
      </c>
      <c r="U26" s="5" t="str">
        <f>VLOOKUP(Tabela1[[#This Row],[PLACA]],UNIC!C:T,18,0)</f>
        <v>ATIVO</v>
      </c>
      <c r="V26" s="5" t="str">
        <f>SUBSTITUTE(VLOOKUP(Tabela1[[#This Row],[PLACA]],UNIC!C:K,9,0),".", "")</f>
        <v>12081</v>
      </c>
      <c r="W26" s="5">
        <f>VLOOKUP(Tabela1[[#This Row],[PLACA]],UNIC!C:M,10,0)</f>
        <v>37133</v>
      </c>
      <c r="X26" s="5" t="str">
        <f>VLOOKUP(Tabela1[[#This Row],[PLACA]],UNIC!C:M,11,0)</f>
        <v>TIM MOVEL</v>
      </c>
      <c r="Y26" s="7">
        <f>SUM(Tabela1[[#This Row],[GASTO COMBUSTÍVEL FEVEREIRO]:[GASTO COMBUSTÍVE ABRIL]])</f>
        <v>229.99</v>
      </c>
      <c r="Z26" s="7">
        <f>IFERROR(AVERAGE(Tabela1[[#This Row],[GASTO COMBUSTÍVE ABRIL]:[GASTO COMBUSTÍVE MARÇO]]),"-")</f>
        <v>114.995</v>
      </c>
      <c r="AA26" s="5"/>
    </row>
    <row r="27" spans="1:27" x14ac:dyDescent="0.25">
      <c r="A27" s="5" t="s">
        <v>6726</v>
      </c>
      <c r="B27" s="5" t="str">
        <f>VLOOKUP(A27,UNIC!C:W,2,0)</f>
        <v>FIORINO</v>
      </c>
      <c r="C27" s="5" t="str">
        <f>VLOOKUP(A27,UNIC!C:W,3,0)</f>
        <v>UTILITARIO</v>
      </c>
      <c r="D27" s="10">
        <f>VLOOKUP(A27,UNIC!C:W,5,0)</f>
        <v>2025</v>
      </c>
      <c r="E27" s="5" t="str">
        <f>VLOOKUP(A27,UNIC!C:W,21,0)</f>
        <v>LOCALIZA</v>
      </c>
      <c r="F27" s="5" t="str">
        <f>VLOOKUP(Tabela1[[#This Row],[PLACA]],UNIC!C:R,15,0)</f>
        <v>TO</v>
      </c>
      <c r="G27" s="5" t="str">
        <f>VLOOKUP(Tabela1[[#This Row],[PLACA]],UNIC!C:R,16,0)</f>
        <v>NORTE</v>
      </c>
      <c r="H27" s="5" t="str">
        <f>VLOOKUP(A27,UNIC!C:H,6,0)</f>
        <v>-</v>
      </c>
      <c r="I27" s="5" t="str">
        <f>VLOOKUP(H27,UNIC!H:J,3,0)</f>
        <v>-</v>
      </c>
      <c r="J27" s="11" t="str">
        <f>VLOOKUP(Tabela1[[#This Row],[PLACA]],UNIC!C:V,20,0)</f>
        <v>R$ 0,00</v>
      </c>
      <c r="K27" s="11">
        <f>IFERROR(VALUE(VLOOKUP(Tabela1[[#This Row],[PLACA]],[1]Planilha2!$A:$F,3,0)),"")</f>
        <v>0</v>
      </c>
      <c r="L27" s="11">
        <f>IFERROR(VALUE(VLOOKUP(Tabela1[[#This Row],[PLACA]],[1]Planilha2!$A:$F,4,0)),"")</f>
        <v>0</v>
      </c>
      <c r="M27" s="11">
        <f>IFERROR(VALUE(VLOOKUP(Tabela1[[#This Row],[PLACA]],[1]Planilha2!$A:$F,5,0)),"")</f>
        <v>229.99</v>
      </c>
      <c r="N27" s="11"/>
      <c r="O27" s="12" t="e">
        <f>VLOOKUP(Tabela1[[#This Row],[PLACA]],BASE_LOCADORAS!B:F,5,0)</f>
        <v>#N/A</v>
      </c>
      <c r="P2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" s="11" t="e">
        <f>VLOOKUP(Tabela1[[#This Row],[PLACA]],BASE_LOCADORAS!B:G,6,0)</f>
        <v>#N/A</v>
      </c>
      <c r="R27" s="5" t="e">
        <f>Tabela1[[#This Row],[VALOR LOCADORA]]=Tabela1[[#This Row],[GASTO ALUGUEL]]</f>
        <v>#N/A</v>
      </c>
      <c r="S27" s="5" t="e">
        <f>UPPER(TEXT(Tabela1[[#This Row],[VENCIMENTO CONTRATO]],"MMM"))</f>
        <v>#N/A</v>
      </c>
      <c r="T27" s="5" t="str">
        <f>IFERROR(YEAR(Tabela1[[#This Row],[VENCIMENTO CONTRATO]]),"-")</f>
        <v>-</v>
      </c>
      <c r="U27" s="5" t="str">
        <f>VLOOKUP(Tabela1[[#This Row],[PLACA]],UNIC!C:T,18,0)</f>
        <v>PATIO</v>
      </c>
      <c r="V27" s="5" t="str">
        <f>SUBSTITUTE(VLOOKUP(Tabela1[[#This Row],[PLACA]],UNIC!C:K,9,0),".", "")</f>
        <v/>
      </c>
      <c r="W27" s="5">
        <f>VLOOKUP(Tabela1[[#This Row],[PLACA]],UNIC!C:M,10,0)</f>
        <v>0</v>
      </c>
      <c r="X27" s="5">
        <f>VLOOKUP(Tabela1[[#This Row],[PLACA]],UNIC!C:M,11,0)</f>
        <v>0</v>
      </c>
      <c r="Y27" s="7">
        <f>SUM(Tabela1[[#This Row],[GASTO COMBUSTÍVEL FEVEREIRO]:[GASTO COMBUSTÍVE ABRIL]])</f>
        <v>229.99</v>
      </c>
      <c r="Z27" s="7">
        <f>IFERROR(AVERAGE(Tabela1[[#This Row],[GASTO COMBUSTÍVE ABRIL]:[GASTO COMBUSTÍVE MARÇO]]),"-")</f>
        <v>114.995</v>
      </c>
      <c r="AA27" s="5"/>
    </row>
    <row r="28" spans="1:27" x14ac:dyDescent="0.25">
      <c r="A28" s="5" t="s">
        <v>6729</v>
      </c>
      <c r="B28" s="5" t="str">
        <f>VLOOKUP(A28,UNIC!C:W,2,0)</f>
        <v>HILUX</v>
      </c>
      <c r="C28" s="5" t="str">
        <f>VLOOKUP(A28,UNIC!C:W,3,0)</f>
        <v>4X4</v>
      </c>
      <c r="D28" s="10">
        <f>VLOOKUP(A28,UNIC!C:W,5,0)</f>
        <v>2025</v>
      </c>
      <c r="E28" s="5" t="str">
        <f>VLOOKUP(A28,UNIC!C:W,21,0)</f>
        <v>MOVIDA</v>
      </c>
      <c r="F28" s="5" t="str">
        <f>VLOOKUP(Tabela1[[#This Row],[PLACA]],UNIC!C:R,15,0)</f>
        <v>MS</v>
      </c>
      <c r="G28" s="5" t="str">
        <f>VLOOKUP(Tabela1[[#This Row],[PLACA]],UNIC!C:R,16,0)</f>
        <v>CENTRO OESTE</v>
      </c>
      <c r="H28" s="5" t="str">
        <f>VLOOKUP(A28,UNIC!C:H,6,0)</f>
        <v>FRANCISCO SILVESTRE PAES FILHO</v>
      </c>
      <c r="I28" s="5" t="str">
        <f>VLOOKUP(H28,UNIC!H:J,3,0)</f>
        <v>TECNICO DE MANUTENCAO PI I</v>
      </c>
      <c r="J28" s="11" t="str">
        <f>VLOOKUP(Tabela1[[#This Row],[PLACA]],UNIC!C:V,20,0)</f>
        <v>R$ 0,00</v>
      </c>
      <c r="K28" s="11">
        <f>IFERROR(VALUE(VLOOKUP(Tabela1[[#This Row],[PLACA]],[1]Planilha2!$A:$F,3,0)),"")</f>
        <v>0</v>
      </c>
      <c r="L28" s="11">
        <f>IFERROR(VALUE(VLOOKUP(Tabela1[[#This Row],[PLACA]],[1]Planilha2!$A:$F,4,0)),"")</f>
        <v>0</v>
      </c>
      <c r="M28" s="11">
        <f>IFERROR(VALUE(VLOOKUP(Tabela1[[#This Row],[PLACA]],[1]Planilha2!$A:$F,5,0)),"")</f>
        <v>565.89</v>
      </c>
      <c r="N28" s="11"/>
      <c r="O28" s="12" t="e">
        <f>VLOOKUP(Tabela1[[#This Row],[PLACA]],BASE_LOCADORAS!B:F,5,0)</f>
        <v>#N/A</v>
      </c>
      <c r="P2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" s="11" t="e">
        <f>VLOOKUP(Tabela1[[#This Row],[PLACA]],BASE_LOCADORAS!B:G,6,0)</f>
        <v>#N/A</v>
      </c>
      <c r="R28" s="5" t="e">
        <f>Tabela1[[#This Row],[VALOR LOCADORA]]=Tabela1[[#This Row],[GASTO ALUGUEL]]</f>
        <v>#N/A</v>
      </c>
      <c r="S28" s="5" t="e">
        <f>UPPER(TEXT(Tabela1[[#This Row],[VENCIMENTO CONTRATO]],"MMM"))</f>
        <v>#N/A</v>
      </c>
      <c r="T28" s="5" t="str">
        <f>IFERROR(YEAR(Tabela1[[#This Row],[VENCIMENTO CONTRATO]]),"-")</f>
        <v>-</v>
      </c>
      <c r="U28" s="5" t="str">
        <f>VLOOKUP(Tabela1[[#This Row],[PLACA]],UNIC!C:T,18,0)</f>
        <v>ATIVO</v>
      </c>
      <c r="V28" s="5" t="str">
        <f>SUBSTITUTE(VLOOKUP(Tabela1[[#This Row],[PLACA]],UNIC!C:K,9,0),".", "")</f>
        <v>12081</v>
      </c>
      <c r="W28" s="5">
        <f>VLOOKUP(Tabela1[[#This Row],[PLACA]],UNIC!C:M,10,0)</f>
        <v>22020</v>
      </c>
      <c r="X28" s="5" t="str">
        <f>VLOOKUP(Tabela1[[#This Row],[PLACA]],UNIC!C:M,11,0)</f>
        <v>TIM MOVEL</v>
      </c>
      <c r="Y28" s="7">
        <f>SUM(Tabela1[[#This Row],[GASTO COMBUSTÍVEL FEVEREIRO]:[GASTO COMBUSTÍVE ABRIL]])</f>
        <v>565.89</v>
      </c>
      <c r="Z28" s="7">
        <f>IFERROR(AVERAGE(Tabela1[[#This Row],[GASTO COMBUSTÍVE ABRIL]:[GASTO COMBUSTÍVE MARÇO]]),"-")</f>
        <v>282.94499999999999</v>
      </c>
      <c r="AA28" s="5"/>
    </row>
    <row r="29" spans="1:27" x14ac:dyDescent="0.25">
      <c r="A29" s="5" t="s">
        <v>6731</v>
      </c>
      <c r="B29" s="5" t="str">
        <f>VLOOKUP(A29,UNIC!C:W,2,0)</f>
        <v>HILUX</v>
      </c>
      <c r="C29" s="5" t="str">
        <f>VLOOKUP(A29,UNIC!C:W,3,0)</f>
        <v>4X4</v>
      </c>
      <c r="D29" s="10">
        <f>VLOOKUP(A29,UNIC!C:W,5,0)</f>
        <v>2025</v>
      </c>
      <c r="E29" s="5" t="str">
        <f>VLOOKUP(A29,UNIC!C:W,21,0)</f>
        <v>MOVIDA</v>
      </c>
      <c r="F29" s="5" t="str">
        <f>VLOOKUP(Tabela1[[#This Row],[PLACA]],UNIC!C:R,15,0)</f>
        <v>TO</v>
      </c>
      <c r="G29" s="5" t="str">
        <f>VLOOKUP(Tabela1[[#This Row],[PLACA]],UNIC!C:R,16,0)</f>
        <v>NORTE</v>
      </c>
      <c r="H29" s="5" t="str">
        <f>VLOOKUP(A29,UNIC!C:H,6,0)</f>
        <v>GILVAN VIEIRA DOS SANTOS</v>
      </c>
      <c r="I29" s="5" t="str">
        <f>VLOOKUP(H29,UNIC!H:J,3,0)</f>
        <v>TECNICO DE MANUTENCAO PI I</v>
      </c>
      <c r="J29" s="11" t="str">
        <f>VLOOKUP(Tabela1[[#This Row],[PLACA]],UNIC!C:V,20,0)</f>
        <v>R$ 0,00</v>
      </c>
      <c r="K29" s="11">
        <f>IFERROR(VALUE(VLOOKUP(Tabela1[[#This Row],[PLACA]],[1]Planilha2!$A:$F,3,0)),"")</f>
        <v>0</v>
      </c>
      <c r="L29" s="11">
        <f>IFERROR(VALUE(VLOOKUP(Tabela1[[#This Row],[PLACA]],[1]Planilha2!$A:$F,4,0)),"")</f>
        <v>0</v>
      </c>
      <c r="M29" s="11">
        <f>IFERROR(VALUE(VLOOKUP(Tabela1[[#This Row],[PLACA]],[1]Planilha2!$A:$F,5,0)),"")</f>
        <v>300</v>
      </c>
      <c r="N29" s="11"/>
      <c r="O29" s="12" t="e">
        <f>VLOOKUP(Tabela1[[#This Row],[PLACA]],BASE_LOCADORAS!B:F,5,0)</f>
        <v>#N/A</v>
      </c>
      <c r="P2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" s="11" t="e">
        <f>VLOOKUP(Tabela1[[#This Row],[PLACA]],BASE_LOCADORAS!B:G,6,0)</f>
        <v>#N/A</v>
      </c>
      <c r="R29" s="5" t="e">
        <f>Tabela1[[#This Row],[VALOR LOCADORA]]=Tabela1[[#This Row],[GASTO ALUGUEL]]</f>
        <v>#N/A</v>
      </c>
      <c r="S29" s="5" t="e">
        <f>UPPER(TEXT(Tabela1[[#This Row],[VENCIMENTO CONTRATO]],"MMM"))</f>
        <v>#N/A</v>
      </c>
      <c r="T29" s="5" t="str">
        <f>IFERROR(YEAR(Tabela1[[#This Row],[VENCIMENTO CONTRATO]]),"-")</f>
        <v>-</v>
      </c>
      <c r="U29" s="5" t="str">
        <f>VLOOKUP(Tabela1[[#This Row],[PLACA]],UNIC!C:T,18,0)</f>
        <v>ATIVO</v>
      </c>
      <c r="V29" s="5" t="str">
        <f>SUBSTITUTE(VLOOKUP(Tabela1[[#This Row],[PLACA]],UNIC!C:K,9,0),".", "")</f>
        <v>12081</v>
      </c>
      <c r="W29" s="5">
        <f>VLOOKUP(Tabela1[[#This Row],[PLACA]],UNIC!C:M,10,0)</f>
        <v>37133</v>
      </c>
      <c r="X29" s="5" t="str">
        <f>VLOOKUP(Tabela1[[#This Row],[PLACA]],UNIC!C:M,11,0)</f>
        <v>TIM MOVEL</v>
      </c>
      <c r="Y29" s="7">
        <f>SUM(Tabela1[[#This Row],[GASTO COMBUSTÍVEL FEVEREIRO]:[GASTO COMBUSTÍVE ABRIL]])</f>
        <v>300</v>
      </c>
      <c r="Z29" s="7">
        <f>IFERROR(AVERAGE(Tabela1[[#This Row],[GASTO COMBUSTÍVE ABRIL]:[GASTO COMBUSTÍVE MARÇO]]),"-")</f>
        <v>150</v>
      </c>
      <c r="AA29" s="5"/>
    </row>
    <row r="30" spans="1:27" x14ac:dyDescent="0.25">
      <c r="A30" s="5" t="s">
        <v>6734</v>
      </c>
      <c r="B30" s="5" t="str">
        <f>VLOOKUP(A30,UNIC!C:W,2,0)</f>
        <v>MOBI</v>
      </c>
      <c r="C30" s="5" t="str">
        <f>VLOOKUP(A30,UNIC!C:W,3,0)</f>
        <v>LEVE</v>
      </c>
      <c r="D30" s="10">
        <f>VLOOKUP(A30,UNIC!C:W,5,0)</f>
        <v>2025</v>
      </c>
      <c r="E30" s="5" t="str">
        <f>VLOOKUP(A30,UNIC!C:W,21,0)</f>
        <v>MOVIDA</v>
      </c>
      <c r="F30" s="5" t="str">
        <f>VLOOKUP(Tabela1[[#This Row],[PLACA]],UNIC!C:R,15,0)</f>
        <v>RO</v>
      </c>
      <c r="G30" s="5" t="str">
        <f>VLOOKUP(Tabela1[[#This Row],[PLACA]],UNIC!C:R,16,0)</f>
        <v>Norte</v>
      </c>
      <c r="H30" s="5" t="str">
        <f>VLOOKUP(A30,UNIC!C:H,6,0)</f>
        <v>ADRIANO ROBERTO RAMOS VLAXIO</v>
      </c>
      <c r="I30" s="5" t="str">
        <f>VLOOKUP(H30,UNIC!H:J,3,0)</f>
        <v>TECNICO DE MANUTENCAO PI III</v>
      </c>
      <c r="J30" s="11" t="str">
        <f>VLOOKUP(Tabela1[[#This Row],[PLACA]],UNIC!C:V,20,0)</f>
        <v>R$ 0,00</v>
      </c>
      <c r="K30" s="11">
        <f>IFERROR(VALUE(VLOOKUP(Tabela1[[#This Row],[PLACA]],[1]Planilha2!$A:$F,3,0)),"")</f>
        <v>0</v>
      </c>
      <c r="L30" s="11">
        <f>IFERROR(VALUE(VLOOKUP(Tabela1[[#This Row],[PLACA]],[1]Planilha2!$A:$F,4,0)),"")</f>
        <v>0</v>
      </c>
      <c r="M30" s="11">
        <f>IFERROR(VALUE(VLOOKUP(Tabela1[[#This Row],[PLACA]],[1]Planilha2!$A:$F,5,0)),"")</f>
        <v>460</v>
      </c>
      <c r="N30" s="11"/>
      <c r="O30" s="12" t="e">
        <f>VLOOKUP(Tabela1[[#This Row],[PLACA]],BASE_LOCADORAS!B:F,5,0)</f>
        <v>#N/A</v>
      </c>
      <c r="P3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" s="11" t="e">
        <f>VLOOKUP(Tabela1[[#This Row],[PLACA]],BASE_LOCADORAS!B:G,6,0)</f>
        <v>#N/A</v>
      </c>
      <c r="R30" s="5" t="e">
        <f>Tabela1[[#This Row],[VALOR LOCADORA]]=Tabela1[[#This Row],[GASTO ALUGUEL]]</f>
        <v>#N/A</v>
      </c>
      <c r="S30" s="5" t="e">
        <f>UPPER(TEXT(Tabela1[[#This Row],[VENCIMENTO CONTRATO]],"MMM"))</f>
        <v>#N/A</v>
      </c>
      <c r="T30" s="5" t="str">
        <f>IFERROR(YEAR(Tabela1[[#This Row],[VENCIMENTO CONTRATO]]),"-")</f>
        <v>-</v>
      </c>
      <c r="U30" s="5" t="str">
        <f>VLOOKUP(Tabela1[[#This Row],[PLACA]],UNIC!C:T,18,0)</f>
        <v>ATIVO</v>
      </c>
      <c r="V30" s="5" t="str">
        <f>SUBSTITUTE(VLOOKUP(Tabela1[[#This Row],[PLACA]],UNIC!C:K,9,0),".", "")</f>
        <v>12081</v>
      </c>
      <c r="W30" s="5">
        <f>VLOOKUP(Tabela1[[#This Row],[PLACA]],UNIC!C:M,10,0)</f>
        <v>32017</v>
      </c>
      <c r="X30" s="5" t="str">
        <f>VLOOKUP(Tabela1[[#This Row],[PLACA]],UNIC!C:M,11,0)</f>
        <v>TIM MOVEL</v>
      </c>
      <c r="Y30" s="7">
        <f>SUM(Tabela1[[#This Row],[GASTO COMBUSTÍVEL FEVEREIRO]:[GASTO COMBUSTÍVE ABRIL]])</f>
        <v>460</v>
      </c>
      <c r="Z30" s="7">
        <f>IFERROR(AVERAGE(Tabela1[[#This Row],[GASTO COMBUSTÍVE ABRIL]:[GASTO COMBUSTÍVE MARÇO]]),"-")</f>
        <v>230</v>
      </c>
      <c r="AA30" s="5"/>
    </row>
    <row r="31" spans="1:27" x14ac:dyDescent="0.25">
      <c r="A31" s="5" t="s">
        <v>6737</v>
      </c>
      <c r="B31" s="5" t="str">
        <f>VLOOKUP(A31,UNIC!C:W,2,0)</f>
        <v>L200</v>
      </c>
      <c r="C31" s="5" t="str">
        <f>VLOOKUP(A31,UNIC!C:W,3,0)</f>
        <v>4X4</v>
      </c>
      <c r="D31" s="10">
        <f>VLOOKUP(A31,UNIC!C:W,5,0)</f>
        <v>2014</v>
      </c>
      <c r="E31" s="5" t="str">
        <f>VLOOKUP(A31,UNIC!C:W,21,0)</f>
        <v>PARTICULAR</v>
      </c>
      <c r="F31" s="5" t="str">
        <f>VLOOKUP(Tabela1[[#This Row],[PLACA]],UNIC!C:R,15,0)</f>
        <v>RS</v>
      </c>
      <c r="G31" s="5" t="str">
        <f>VLOOKUP(Tabela1[[#This Row],[PLACA]],UNIC!C:R,16,0)</f>
        <v>SUL</v>
      </c>
      <c r="H31" s="5" t="str">
        <f>VLOOKUP(A31,UNIC!C:H,6,0)</f>
        <v>JOSIMAR CORREA</v>
      </c>
      <c r="I31" s="5" t="str">
        <f>VLOOKUP(H31,UNIC!H:J,3,0)</f>
        <v>TECNICO DE MANUTENCAO PI II</v>
      </c>
      <c r="J31" s="11" t="str">
        <f>VLOOKUP(Tabela1[[#This Row],[PLACA]],UNIC!C:V,20,0)</f>
        <v>R$ 2.791,00</v>
      </c>
      <c r="K31" s="11">
        <f>IFERROR(VALUE(VLOOKUP(Tabela1[[#This Row],[PLACA]],[1]Planilha2!$A:$F,3,0)),"")</f>
        <v>0</v>
      </c>
      <c r="L31" s="11">
        <f>IFERROR(VALUE(VLOOKUP(Tabela1[[#This Row],[PLACA]],[1]Planilha2!$A:$F,4,0)),"")</f>
        <v>0</v>
      </c>
      <c r="M31" s="11">
        <f>IFERROR(VALUE(VLOOKUP(Tabela1[[#This Row],[PLACA]],[1]Planilha2!$A:$F,5,0)),"")</f>
        <v>636.96</v>
      </c>
      <c r="N31" s="11"/>
      <c r="O31" s="12" t="e">
        <f>VLOOKUP(Tabela1[[#This Row],[PLACA]],BASE_LOCADORAS!B:F,5,0)</f>
        <v>#N/A</v>
      </c>
      <c r="P3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" s="11" t="e">
        <f>VLOOKUP(Tabela1[[#This Row],[PLACA]],BASE_LOCADORAS!B:G,6,0)</f>
        <v>#N/A</v>
      </c>
      <c r="R31" s="5" t="e">
        <f>Tabela1[[#This Row],[VALOR LOCADORA]]=Tabela1[[#This Row],[GASTO ALUGUEL]]</f>
        <v>#N/A</v>
      </c>
      <c r="S31" s="5" t="e">
        <f>UPPER(TEXT(Tabela1[[#This Row],[VENCIMENTO CONTRATO]],"MMM"))</f>
        <v>#N/A</v>
      </c>
      <c r="T31" s="5" t="str">
        <f>IFERROR(YEAR(Tabela1[[#This Row],[VENCIMENTO CONTRATO]]),"-")</f>
        <v>-</v>
      </c>
      <c r="U31" s="5" t="str">
        <f>VLOOKUP(Tabela1[[#This Row],[PLACA]],UNIC!C:T,18,0)</f>
        <v>ATIVO</v>
      </c>
      <c r="V31" s="5" t="str">
        <f>SUBSTITUTE(VLOOKUP(Tabela1[[#This Row],[PLACA]],UNIC!C:K,9,0),".", "")</f>
        <v>12081</v>
      </c>
      <c r="W31" s="5">
        <f>VLOOKUP(Tabela1[[#This Row],[PLACA]],UNIC!C:M,10,0)</f>
        <v>31288</v>
      </c>
      <c r="X31" s="5" t="str">
        <f>VLOOKUP(Tabela1[[#This Row],[PLACA]],UNIC!C:M,11,0)</f>
        <v>TIM MOVEL</v>
      </c>
      <c r="Y31" s="7">
        <f>SUM(Tabela1[[#This Row],[GASTO COMBUSTÍVEL FEVEREIRO]:[GASTO COMBUSTÍVE ABRIL]])</f>
        <v>636.96</v>
      </c>
      <c r="Z31" s="7">
        <f>IFERROR(AVERAGE(Tabela1[[#This Row],[GASTO COMBUSTÍVE ABRIL]:[GASTO COMBUSTÍVE MARÇO]]),"-")</f>
        <v>318.48</v>
      </c>
      <c r="AA31" s="5"/>
    </row>
    <row r="32" spans="1:27" x14ac:dyDescent="0.25">
      <c r="A32" s="5" t="s">
        <v>6741</v>
      </c>
      <c r="B32" s="5">
        <f>VLOOKUP(A32,UNIC!C:W,2,0)</f>
        <v>207</v>
      </c>
      <c r="C32" s="5" t="str">
        <f>VLOOKUP(A32,UNIC!C:W,3,0)</f>
        <v>LEVE</v>
      </c>
      <c r="D32" s="10">
        <f>VLOOKUP(A32,UNIC!C:W,5,0)</f>
        <v>2009</v>
      </c>
      <c r="E32" s="5" t="str">
        <f>VLOOKUP(A32,UNIC!C:W,21,0)</f>
        <v>PARTICULAR</v>
      </c>
      <c r="F32" s="5" t="str">
        <f>VLOOKUP(Tabela1[[#This Row],[PLACA]],UNIC!C:R,15,0)</f>
        <v>PR</v>
      </c>
      <c r="G32" s="5" t="str">
        <f>VLOOKUP(Tabela1[[#This Row],[PLACA]],UNIC!C:R,16,0)</f>
        <v>SUL</v>
      </c>
      <c r="H32" s="5" t="str">
        <f>VLOOKUP(A32,UNIC!C:H,6,0)</f>
        <v>FAYLON AFONSO BENEDITO</v>
      </c>
      <c r="I32" s="5" t="str">
        <f>VLOOKUP(H32,UNIC!H:J,3,0)</f>
        <v>SUPERVISOR DE MANUTENCAO I</v>
      </c>
      <c r="J32" s="11" t="str">
        <f>VLOOKUP(Tabela1[[#This Row],[PLACA]],UNIC!C:V,20,0)</f>
        <v>R$ 972,00</v>
      </c>
      <c r="K32" s="11">
        <f>IFERROR(VALUE(VLOOKUP(Tabela1[[#This Row],[PLACA]],[1]Planilha2!$A:$F,3,0)),"")</f>
        <v>0</v>
      </c>
      <c r="L32" s="11">
        <f>IFERROR(VALUE(VLOOKUP(Tabela1[[#This Row],[PLACA]],[1]Planilha2!$A:$F,4,0)),"")</f>
        <v>0</v>
      </c>
      <c r="M32" s="11">
        <f>IFERROR(VALUE(VLOOKUP(Tabela1[[#This Row],[PLACA]],[1]Planilha2!$A:$F,5,0)),"")</f>
        <v>250</v>
      </c>
      <c r="N32" s="11"/>
      <c r="O32" s="12" t="e">
        <f>VLOOKUP(Tabela1[[#This Row],[PLACA]],BASE_LOCADORAS!B:F,5,0)</f>
        <v>#N/A</v>
      </c>
      <c r="P3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" s="11" t="e">
        <f>VLOOKUP(Tabela1[[#This Row],[PLACA]],BASE_LOCADORAS!B:G,6,0)</f>
        <v>#N/A</v>
      </c>
      <c r="R32" s="5" t="e">
        <f>Tabela1[[#This Row],[VALOR LOCADORA]]=Tabela1[[#This Row],[GASTO ALUGUEL]]</f>
        <v>#N/A</v>
      </c>
      <c r="S32" s="5" t="e">
        <f>UPPER(TEXT(Tabela1[[#This Row],[VENCIMENTO CONTRATO]],"MMM"))</f>
        <v>#N/A</v>
      </c>
      <c r="T32" s="5" t="str">
        <f>IFERROR(YEAR(Tabela1[[#This Row],[VENCIMENTO CONTRATO]]),"-")</f>
        <v>-</v>
      </c>
      <c r="U32" s="5" t="str">
        <f>VLOOKUP(Tabela1[[#This Row],[PLACA]],UNIC!C:T,18,0)</f>
        <v>ATIVO</v>
      </c>
      <c r="V32" s="5" t="str">
        <f>SUBSTITUTE(VLOOKUP(Tabela1[[#This Row],[PLACA]],UNIC!C:K,9,0),".", "")</f>
        <v>12075</v>
      </c>
      <c r="W32" s="5">
        <f>VLOOKUP(Tabela1[[#This Row],[PLACA]],UNIC!C:M,10,0)</f>
        <v>26001</v>
      </c>
      <c r="X32" s="5" t="str">
        <f>VLOOKUP(Tabela1[[#This Row],[PLACA]],UNIC!C:M,11,0)</f>
        <v>TIM</v>
      </c>
      <c r="Y32" s="7">
        <f>SUM(Tabela1[[#This Row],[GASTO COMBUSTÍVEL FEVEREIRO]:[GASTO COMBUSTÍVE ABRIL]])</f>
        <v>250</v>
      </c>
      <c r="Z32" s="7">
        <f>IFERROR(AVERAGE(Tabela1[[#This Row],[GASTO COMBUSTÍVE ABRIL]:[GASTO COMBUSTÍVE MARÇO]]),"-")</f>
        <v>125</v>
      </c>
      <c r="AA32" s="5"/>
    </row>
    <row r="33" spans="1:27" x14ac:dyDescent="0.25">
      <c r="A33" s="5" t="s">
        <v>6744</v>
      </c>
      <c r="B33" s="5" t="str">
        <f>VLOOKUP(A33,UNIC!C:W,2,0)</f>
        <v>FOCUS</v>
      </c>
      <c r="C33" s="5" t="str">
        <f>VLOOKUP(A33,UNIC!C:W,3,0)</f>
        <v>LEVE</v>
      </c>
      <c r="D33" s="10">
        <f>VLOOKUP(A33,UNIC!C:W,5,0)</f>
        <v>2015</v>
      </c>
      <c r="E33" s="5" t="str">
        <f>VLOOKUP(A33,UNIC!C:W,21,0)</f>
        <v>PARTICULAR</v>
      </c>
      <c r="F33" s="5" t="str">
        <f>VLOOKUP(Tabela1[[#This Row],[PLACA]],UNIC!C:R,15,0)</f>
        <v>PR</v>
      </c>
      <c r="G33" s="5" t="str">
        <f>VLOOKUP(Tabela1[[#This Row],[PLACA]],UNIC!C:R,16,0)</f>
        <v>SUL</v>
      </c>
      <c r="H33" s="5" t="str">
        <f>VLOOKUP(A33,UNIC!C:H,6,0)</f>
        <v>JOSE OSNI DA SILVA BUENO</v>
      </c>
      <c r="I33" s="5" t="str">
        <f>VLOOKUP(H33,UNIC!H:J,3,0)</f>
        <v>SUPERVISOR DE MANUTENCAO III</v>
      </c>
      <c r="J33" s="11" t="str">
        <f>VLOOKUP(Tabela1[[#This Row],[PLACA]],UNIC!C:V,20,0)</f>
        <v>R$ 972,00</v>
      </c>
      <c r="K33" s="11">
        <f>IFERROR(VALUE(VLOOKUP(Tabela1[[#This Row],[PLACA]],[1]Planilha2!$A:$F,3,0)),"")</f>
        <v>0</v>
      </c>
      <c r="L33" s="11">
        <f>IFERROR(VALUE(VLOOKUP(Tabela1[[#This Row],[PLACA]],[1]Planilha2!$A:$F,4,0)),"")</f>
        <v>0</v>
      </c>
      <c r="M33" s="11">
        <f>IFERROR(VALUE(VLOOKUP(Tabela1[[#This Row],[PLACA]],[1]Planilha2!$A:$F,5,0)),"")</f>
        <v>295.54000000000002</v>
      </c>
      <c r="N33" s="11"/>
      <c r="O33" s="12" t="e">
        <f>VLOOKUP(Tabela1[[#This Row],[PLACA]],BASE_LOCADORAS!B:F,5,0)</f>
        <v>#N/A</v>
      </c>
      <c r="P3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" s="11" t="e">
        <f>VLOOKUP(Tabela1[[#This Row],[PLACA]],BASE_LOCADORAS!B:G,6,0)</f>
        <v>#N/A</v>
      </c>
      <c r="R33" s="5" t="e">
        <f>Tabela1[[#This Row],[VALOR LOCADORA]]=Tabela1[[#This Row],[GASTO ALUGUEL]]</f>
        <v>#N/A</v>
      </c>
      <c r="S33" s="5" t="e">
        <f>UPPER(TEXT(Tabela1[[#This Row],[VENCIMENTO CONTRATO]],"MMM"))</f>
        <v>#N/A</v>
      </c>
      <c r="T33" s="5" t="str">
        <f>IFERROR(YEAR(Tabela1[[#This Row],[VENCIMENTO CONTRATO]]),"-")</f>
        <v>-</v>
      </c>
      <c r="U33" s="5" t="str">
        <f>VLOOKUP(Tabela1[[#This Row],[PLACA]],UNIC!C:T,18,0)</f>
        <v>ATIVO</v>
      </c>
      <c r="V33" s="5" t="str">
        <f>SUBSTITUTE(VLOOKUP(Tabela1[[#This Row],[PLACA]],UNIC!C:K,9,0),".", "")</f>
        <v>17075</v>
      </c>
      <c r="W33" s="5">
        <f>VLOOKUP(Tabela1[[#This Row],[PLACA]],UNIC!C:M,10,0)</f>
        <v>26002</v>
      </c>
      <c r="X33" s="5" t="str">
        <f>VLOOKUP(Tabela1[[#This Row],[PLACA]],UNIC!C:M,11,0)</f>
        <v>LIGGA</v>
      </c>
      <c r="Y33" s="7">
        <f>SUM(Tabela1[[#This Row],[GASTO COMBUSTÍVEL FEVEREIRO]:[GASTO COMBUSTÍVE ABRIL]])</f>
        <v>295.54000000000002</v>
      </c>
      <c r="Z33" s="7">
        <f>IFERROR(AVERAGE(Tabela1[[#This Row],[GASTO COMBUSTÍVE ABRIL]:[GASTO COMBUSTÍVE MARÇO]]),"-")</f>
        <v>147.77000000000001</v>
      </c>
      <c r="AA33" s="5"/>
    </row>
    <row r="34" spans="1:27" x14ac:dyDescent="0.25">
      <c r="A34" s="5" t="s">
        <v>6747</v>
      </c>
      <c r="B34" s="5" t="str">
        <f>VLOOKUP(A34,UNIC!C:W,2,0)</f>
        <v>SAVEIRO</v>
      </c>
      <c r="C34" s="5" t="str">
        <f>VLOOKUP(A34,UNIC!C:W,3,0)</f>
        <v>UTILITARIO</v>
      </c>
      <c r="D34" s="10">
        <f>VLOOKUP(A34,UNIC!C:W,5,0)</f>
        <v>2025</v>
      </c>
      <c r="E34" s="5" t="str">
        <f>VLOOKUP(A34,UNIC!C:W,21,0)</f>
        <v>MOVIDA</v>
      </c>
      <c r="F34" s="5" t="str">
        <f>VLOOKUP(Tabela1[[#This Row],[PLACA]],UNIC!C:R,15,0)</f>
        <v>PR</v>
      </c>
      <c r="G34" s="5" t="str">
        <f>VLOOKUP(Tabela1[[#This Row],[PLACA]],UNIC!C:R,16,0)</f>
        <v>SUL</v>
      </c>
      <c r="H34" s="5" t="str">
        <f>VLOOKUP(A34,UNIC!C:H,6,0)</f>
        <v>CARLOS ALBERTO BERDACKI</v>
      </c>
      <c r="I34" s="5" t="str">
        <f>VLOOKUP(H34,UNIC!H:J,3,0)</f>
        <v>TECNICO DE MANUTENCAO PI I</v>
      </c>
      <c r="J34" s="11" t="str">
        <f>VLOOKUP(Tabela1[[#This Row],[PLACA]],UNIC!C:V,20,0)</f>
        <v>R$ 0,00</v>
      </c>
      <c r="K34" s="11">
        <f>IFERROR(VALUE(VLOOKUP(Tabela1[[#This Row],[PLACA]],[1]Planilha2!$A:$F,3,0)),"")</f>
        <v>0</v>
      </c>
      <c r="L34" s="11">
        <f>IFERROR(VALUE(VLOOKUP(Tabela1[[#This Row],[PLACA]],[1]Planilha2!$A:$F,4,0)),"")</f>
        <v>0</v>
      </c>
      <c r="M34" s="11">
        <f>IFERROR(VALUE(VLOOKUP(Tabela1[[#This Row],[PLACA]],[1]Planilha2!$A:$F,5,0)),"")</f>
        <v>570.05999999999995</v>
      </c>
      <c r="N34" s="11"/>
      <c r="O34" s="12" t="e">
        <f>VLOOKUP(Tabela1[[#This Row],[PLACA]],BASE_LOCADORAS!B:F,5,0)</f>
        <v>#N/A</v>
      </c>
      <c r="P3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" s="11" t="e">
        <f>VLOOKUP(Tabela1[[#This Row],[PLACA]],BASE_LOCADORAS!B:G,6,0)</f>
        <v>#N/A</v>
      </c>
      <c r="R34" s="5" t="e">
        <f>Tabela1[[#This Row],[VALOR LOCADORA]]=Tabela1[[#This Row],[GASTO ALUGUEL]]</f>
        <v>#N/A</v>
      </c>
      <c r="S34" s="5" t="e">
        <f>UPPER(TEXT(Tabela1[[#This Row],[VENCIMENTO CONTRATO]],"MMM"))</f>
        <v>#N/A</v>
      </c>
      <c r="T34" s="5" t="str">
        <f>IFERROR(YEAR(Tabela1[[#This Row],[VENCIMENTO CONTRATO]]),"-")</f>
        <v>-</v>
      </c>
      <c r="U34" s="5" t="str">
        <f>VLOOKUP(Tabela1[[#This Row],[PLACA]],UNIC!C:T,18,0)</f>
        <v>ATIVO</v>
      </c>
      <c r="V34" s="5" t="str">
        <f>SUBSTITUTE(VLOOKUP(Tabela1[[#This Row],[PLACA]],UNIC!C:K,9,0),".", "")</f>
        <v>12085</v>
      </c>
      <c r="W34" s="5">
        <f>VLOOKUP(Tabela1[[#This Row],[PLACA]],UNIC!C:M,10,0)</f>
        <v>26001</v>
      </c>
      <c r="X34" s="5" t="str">
        <f>VLOOKUP(Tabela1[[#This Row],[PLACA]],UNIC!C:M,11,0)</f>
        <v>TIM MOVEL</v>
      </c>
      <c r="Y34" s="7">
        <f>SUM(Tabela1[[#This Row],[GASTO COMBUSTÍVEL FEVEREIRO]:[GASTO COMBUSTÍVE ABRIL]])</f>
        <v>570.05999999999995</v>
      </c>
      <c r="Z34" s="7">
        <f>IFERROR(AVERAGE(Tabela1[[#This Row],[GASTO COMBUSTÍVE ABRIL]:[GASTO COMBUSTÍVE MARÇO]]),"-")</f>
        <v>285.02999999999997</v>
      </c>
      <c r="AA34" s="5"/>
    </row>
    <row r="35" spans="1:27" x14ac:dyDescent="0.25">
      <c r="A35" s="5" t="s">
        <v>6750</v>
      </c>
      <c r="B35" s="5" t="str">
        <f>VLOOKUP(A35,UNIC!C:W,2,0)</f>
        <v>HILUX</v>
      </c>
      <c r="C35" s="5" t="str">
        <f>VLOOKUP(A35,UNIC!C:W,3,0)</f>
        <v>4X4</v>
      </c>
      <c r="D35" s="10">
        <f>VLOOKUP(A35,UNIC!C:W,5,0)</f>
        <v>2025</v>
      </c>
      <c r="E35" s="5" t="str">
        <f>VLOOKUP(A35,UNIC!C:W,21,0)</f>
        <v>MOVIDA</v>
      </c>
      <c r="F35" s="5" t="str">
        <f>VLOOKUP(Tabela1[[#This Row],[PLACA]],UNIC!C:R,15,0)</f>
        <v>RO</v>
      </c>
      <c r="G35" s="5" t="str">
        <f>VLOOKUP(Tabela1[[#This Row],[PLACA]],UNIC!C:R,16,0)</f>
        <v>Norte</v>
      </c>
      <c r="H35" s="5" t="str">
        <f>VLOOKUP(A35,UNIC!C:H,6,0)</f>
        <v>JONE CASTRO FERREIRA</v>
      </c>
      <c r="I35" s="5" t="str">
        <f>VLOOKUP(H35,UNIC!H:J,3,0)</f>
        <v>TECNICO DE MANUTENCAO PI III</v>
      </c>
      <c r="J35" s="11" t="str">
        <f>VLOOKUP(Tabela1[[#This Row],[PLACA]],UNIC!C:V,20,0)</f>
        <v>R$ 0,00</v>
      </c>
      <c r="K35" s="11">
        <f>IFERROR(VALUE(VLOOKUP(Tabela1[[#This Row],[PLACA]],[1]Planilha2!$A:$F,3,0)),"")</f>
        <v>0</v>
      </c>
      <c r="L35" s="11">
        <f>IFERROR(VALUE(VLOOKUP(Tabela1[[#This Row],[PLACA]],[1]Planilha2!$A:$F,4,0)),"")</f>
        <v>0</v>
      </c>
      <c r="M35" s="11">
        <f>IFERROR(VALUE(VLOOKUP(Tabela1[[#This Row],[PLACA]],[1]Planilha2!$A:$F,5,0)),"")</f>
        <v>963.48</v>
      </c>
      <c r="N35" s="11"/>
      <c r="O35" s="12" t="e">
        <f>VLOOKUP(Tabela1[[#This Row],[PLACA]],BASE_LOCADORAS!B:F,5,0)</f>
        <v>#N/A</v>
      </c>
      <c r="P3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5" s="11" t="e">
        <f>VLOOKUP(Tabela1[[#This Row],[PLACA]],BASE_LOCADORAS!B:G,6,0)</f>
        <v>#N/A</v>
      </c>
      <c r="R35" s="5" t="e">
        <f>Tabela1[[#This Row],[VALOR LOCADORA]]=Tabela1[[#This Row],[GASTO ALUGUEL]]</f>
        <v>#N/A</v>
      </c>
      <c r="S35" s="5" t="e">
        <f>UPPER(TEXT(Tabela1[[#This Row],[VENCIMENTO CONTRATO]],"MMM"))</f>
        <v>#N/A</v>
      </c>
      <c r="T35" s="5" t="str">
        <f>IFERROR(YEAR(Tabela1[[#This Row],[VENCIMENTO CONTRATO]]),"-")</f>
        <v>-</v>
      </c>
      <c r="U35" s="5" t="str">
        <f>VLOOKUP(Tabela1[[#This Row],[PLACA]],UNIC!C:T,18,0)</f>
        <v>ATIVO</v>
      </c>
      <c r="V35" s="5" t="str">
        <f>SUBSTITUTE(VLOOKUP(Tabela1[[#This Row],[PLACA]],UNIC!C:K,9,0),".", "")</f>
        <v>12081</v>
      </c>
      <c r="W35" s="5">
        <f>VLOOKUP(Tabela1[[#This Row],[PLACA]],UNIC!C:M,10,0)</f>
        <v>32017</v>
      </c>
      <c r="X35" s="5" t="str">
        <f>VLOOKUP(Tabela1[[#This Row],[PLACA]],UNIC!C:M,11,0)</f>
        <v>TIM MOVEL</v>
      </c>
      <c r="Y35" s="7">
        <f>SUM(Tabela1[[#This Row],[GASTO COMBUSTÍVEL FEVEREIRO]:[GASTO COMBUSTÍVE ABRIL]])</f>
        <v>963.48</v>
      </c>
      <c r="Z35" s="7">
        <f>IFERROR(AVERAGE(Tabela1[[#This Row],[GASTO COMBUSTÍVE ABRIL]:[GASTO COMBUSTÍVE MARÇO]]),"-")</f>
        <v>481.74</v>
      </c>
      <c r="AA35" s="5"/>
    </row>
    <row r="36" spans="1:27" x14ac:dyDescent="0.25">
      <c r="A36" s="5" t="s">
        <v>6753</v>
      </c>
      <c r="B36" s="5" t="str">
        <f>VLOOKUP(A36,UNIC!C:W,2,0)</f>
        <v>SAVEIRO</v>
      </c>
      <c r="C36" s="5" t="str">
        <f>VLOOKUP(A36,UNIC!C:W,3,0)</f>
        <v>UTILITARIO</v>
      </c>
      <c r="D36" s="10">
        <f>VLOOKUP(A36,UNIC!C:W,5,0)</f>
        <v>2025</v>
      </c>
      <c r="E36" s="5" t="str">
        <f>VLOOKUP(A36,UNIC!C:W,21,0)</f>
        <v>MOVIDA</v>
      </c>
      <c r="F36" s="5" t="str">
        <f>VLOOKUP(Tabela1[[#This Row],[PLACA]],UNIC!C:R,15,0)</f>
        <v>TO</v>
      </c>
      <c r="G36" s="5" t="str">
        <f>VLOOKUP(Tabela1[[#This Row],[PLACA]],UNIC!C:R,16,0)</f>
        <v>NORTE</v>
      </c>
      <c r="H36" s="5" t="str">
        <f>VLOOKUP(A36,UNIC!C:H,6,0)</f>
        <v>DANIEL VINICIO MENEZES JORGE</v>
      </c>
      <c r="I36" s="5" t="str">
        <f>VLOOKUP(H36,UNIC!H:J,3,0)</f>
        <v>TECNICO DE MANUTENCAO PI I</v>
      </c>
      <c r="J36" s="11" t="str">
        <f>VLOOKUP(Tabela1[[#This Row],[PLACA]],UNIC!C:V,20,0)</f>
        <v>R$ 0,00</v>
      </c>
      <c r="K36" s="11">
        <f>IFERROR(VALUE(VLOOKUP(Tabela1[[#This Row],[PLACA]],[1]Planilha2!$A:$F,3,0)),"")</f>
        <v>0</v>
      </c>
      <c r="L36" s="11">
        <f>IFERROR(VALUE(VLOOKUP(Tabela1[[#This Row],[PLACA]],[1]Planilha2!$A:$F,4,0)),"")</f>
        <v>0</v>
      </c>
      <c r="M36" s="11">
        <f>IFERROR(VALUE(VLOOKUP(Tabela1[[#This Row],[PLACA]],[1]Planilha2!$A:$F,5,0)),"")</f>
        <v>2204.0299999999997</v>
      </c>
      <c r="N36" s="11"/>
      <c r="O36" s="12" t="e">
        <f>VLOOKUP(Tabela1[[#This Row],[PLACA]],BASE_LOCADORAS!B:F,5,0)</f>
        <v>#N/A</v>
      </c>
      <c r="P3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6" s="11" t="e">
        <f>VLOOKUP(Tabela1[[#This Row],[PLACA]],BASE_LOCADORAS!B:G,6,0)</f>
        <v>#N/A</v>
      </c>
      <c r="R36" s="5" t="e">
        <f>Tabela1[[#This Row],[VALOR LOCADORA]]=Tabela1[[#This Row],[GASTO ALUGUEL]]</f>
        <v>#N/A</v>
      </c>
      <c r="S36" s="5" t="e">
        <f>UPPER(TEXT(Tabela1[[#This Row],[VENCIMENTO CONTRATO]],"MMM"))</f>
        <v>#N/A</v>
      </c>
      <c r="T36" s="5" t="str">
        <f>IFERROR(YEAR(Tabela1[[#This Row],[VENCIMENTO CONTRATO]]),"-")</f>
        <v>-</v>
      </c>
      <c r="U36" s="5" t="str">
        <f>VLOOKUP(Tabela1[[#This Row],[PLACA]],UNIC!C:T,18,0)</f>
        <v>ATIVO</v>
      </c>
      <c r="V36" s="5" t="str">
        <f>SUBSTITUTE(VLOOKUP(Tabela1[[#This Row],[PLACA]],UNIC!C:K,9,0),".", "")</f>
        <v>12081</v>
      </c>
      <c r="W36" s="5">
        <f>VLOOKUP(Tabela1[[#This Row],[PLACA]],UNIC!C:M,10,0)</f>
        <v>37133</v>
      </c>
      <c r="X36" s="5" t="str">
        <f>VLOOKUP(Tabela1[[#This Row],[PLACA]],UNIC!C:M,11,0)</f>
        <v>TIM MOVEL</v>
      </c>
      <c r="Y36" s="7">
        <f>SUM(Tabela1[[#This Row],[GASTO COMBUSTÍVEL FEVEREIRO]:[GASTO COMBUSTÍVE ABRIL]])</f>
        <v>2204.0299999999997</v>
      </c>
      <c r="Z36" s="7">
        <f>IFERROR(AVERAGE(Tabela1[[#This Row],[GASTO COMBUSTÍVE ABRIL]:[GASTO COMBUSTÍVE MARÇO]]),"-")</f>
        <v>1102.0149999999999</v>
      </c>
      <c r="AA36" s="5"/>
    </row>
    <row r="37" spans="1:27" x14ac:dyDescent="0.25">
      <c r="A37" s="5" t="s">
        <v>6756</v>
      </c>
      <c r="B37" s="5" t="str">
        <f>VLOOKUP(A37,UNIC!C:W,2,0)</f>
        <v>SAVEIRO</v>
      </c>
      <c r="C37" s="5" t="str">
        <f>VLOOKUP(A37,UNIC!C:W,3,0)</f>
        <v>UTILITARIO</v>
      </c>
      <c r="D37" s="10">
        <f>VLOOKUP(A37,UNIC!C:W,5,0)</f>
        <v>2025</v>
      </c>
      <c r="E37" s="5" t="str">
        <f>VLOOKUP(A37,UNIC!C:W,21,0)</f>
        <v>MOVIDA</v>
      </c>
      <c r="F37" s="5" t="str">
        <f>VLOOKUP(Tabela1[[#This Row],[PLACA]],UNIC!C:R,15,0)</f>
        <v>GO</v>
      </c>
      <c r="G37" s="5" t="str">
        <f>VLOOKUP(Tabela1[[#This Row],[PLACA]],UNIC!C:R,16,0)</f>
        <v>CENTRO OESTE</v>
      </c>
      <c r="H37" s="5" t="str">
        <f>VLOOKUP(A37,UNIC!C:H,6,0)</f>
        <v>-</v>
      </c>
      <c r="I37" s="5" t="str">
        <f>VLOOKUP(H37,UNIC!H:J,3,0)</f>
        <v>-</v>
      </c>
      <c r="J37" s="11" t="str">
        <f>VLOOKUP(Tabela1[[#This Row],[PLACA]],UNIC!C:V,20,0)</f>
        <v>R$ 0,00</v>
      </c>
      <c r="K37" s="11" t="str">
        <f>IFERROR(VALUE(VLOOKUP(Tabela1[[#This Row],[PLACA]],[1]Planilha2!$A:$F,3,0)),"")</f>
        <v/>
      </c>
      <c r="L37" s="11" t="str">
        <f>IFERROR(VALUE(VLOOKUP(Tabela1[[#This Row],[PLACA]],[1]Planilha2!$A:$F,4,0)),"")</f>
        <v/>
      </c>
      <c r="M37" s="11" t="str">
        <f>IFERROR(VALUE(VLOOKUP(Tabela1[[#This Row],[PLACA]],[1]Planilha2!$A:$F,5,0)),"")</f>
        <v/>
      </c>
      <c r="N37" s="11"/>
      <c r="O37" s="12" t="e">
        <f>VLOOKUP(Tabela1[[#This Row],[PLACA]],BASE_LOCADORAS!B:F,5,0)</f>
        <v>#N/A</v>
      </c>
      <c r="P3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7" s="11" t="e">
        <f>VLOOKUP(Tabela1[[#This Row],[PLACA]],BASE_LOCADORAS!B:G,6,0)</f>
        <v>#N/A</v>
      </c>
      <c r="R37" s="5" t="e">
        <f>Tabela1[[#This Row],[VALOR LOCADORA]]=Tabela1[[#This Row],[GASTO ALUGUEL]]</f>
        <v>#N/A</v>
      </c>
      <c r="S37" s="5" t="e">
        <f>UPPER(TEXT(Tabela1[[#This Row],[VENCIMENTO CONTRATO]],"MMM"))</f>
        <v>#N/A</v>
      </c>
      <c r="T37" s="5" t="str">
        <f>IFERROR(YEAR(Tabela1[[#This Row],[VENCIMENTO CONTRATO]]),"-")</f>
        <v>-</v>
      </c>
      <c r="U37" s="5" t="str">
        <f>VLOOKUP(Tabela1[[#This Row],[PLACA]],UNIC!C:T,18,0)</f>
        <v>PATIO</v>
      </c>
      <c r="V37" s="5" t="str">
        <f>SUBSTITUTE(VLOOKUP(Tabela1[[#This Row],[PLACA]],UNIC!C:K,9,0),".", "")</f>
        <v/>
      </c>
      <c r="W37" s="5">
        <f>VLOOKUP(Tabela1[[#This Row],[PLACA]],UNIC!C:M,10,0)</f>
        <v>0</v>
      </c>
      <c r="X37" s="5">
        <f>VLOOKUP(Tabela1[[#This Row],[PLACA]],UNIC!C:M,11,0)</f>
        <v>0</v>
      </c>
      <c r="Y37" s="7">
        <f>SUM(Tabela1[[#This Row],[GASTO COMBUSTÍVEL FEVEREIRO]:[GASTO COMBUSTÍVE ABRIL]])</f>
        <v>0</v>
      </c>
      <c r="Z37" s="7" t="str">
        <f>IFERROR(AVERAGE(Tabela1[[#This Row],[GASTO COMBUSTÍVE ABRIL]:[GASTO COMBUSTÍVE MARÇO]]),"-")</f>
        <v>-</v>
      </c>
      <c r="AA37" s="5"/>
    </row>
    <row r="38" spans="1:27" x14ac:dyDescent="0.25">
      <c r="A38" s="5" t="s">
        <v>6760</v>
      </c>
      <c r="B38" s="5" t="str">
        <f>VLOOKUP(A38,UNIC!C:W,2,0)</f>
        <v>SAVEIRO</v>
      </c>
      <c r="C38" s="5" t="str">
        <f>VLOOKUP(A38,UNIC!C:W,3,0)</f>
        <v>UTILITARIO</v>
      </c>
      <c r="D38" s="10">
        <f>VLOOKUP(A38,UNIC!C:W,5,0)</f>
        <v>2025</v>
      </c>
      <c r="E38" s="5" t="str">
        <f>VLOOKUP(A38,UNIC!C:W,21,0)</f>
        <v>MOVIDA</v>
      </c>
      <c r="F38" s="5" t="str">
        <f>VLOOKUP(Tabela1[[#This Row],[PLACA]],UNIC!C:R,15,0)</f>
        <v>GO</v>
      </c>
      <c r="G38" s="5" t="str">
        <f>VLOOKUP(Tabela1[[#This Row],[PLACA]],UNIC!C:R,16,0)</f>
        <v>CENTRO OESTE</v>
      </c>
      <c r="H38" s="5" t="str">
        <f>VLOOKUP(A38,UNIC!C:H,6,0)</f>
        <v>-</v>
      </c>
      <c r="I38" s="5" t="str">
        <f>VLOOKUP(H38,UNIC!H:J,3,0)</f>
        <v>-</v>
      </c>
      <c r="J38" s="11" t="str">
        <f>VLOOKUP(Tabela1[[#This Row],[PLACA]],UNIC!C:V,20,0)</f>
        <v>R$ 0,00</v>
      </c>
      <c r="K38" s="11" t="str">
        <f>IFERROR(VALUE(VLOOKUP(Tabela1[[#This Row],[PLACA]],[1]Planilha2!$A:$F,3,0)),"")</f>
        <v/>
      </c>
      <c r="L38" s="11" t="str">
        <f>IFERROR(VALUE(VLOOKUP(Tabela1[[#This Row],[PLACA]],[1]Planilha2!$A:$F,4,0)),"")</f>
        <v/>
      </c>
      <c r="M38" s="11" t="str">
        <f>IFERROR(VALUE(VLOOKUP(Tabela1[[#This Row],[PLACA]],[1]Planilha2!$A:$F,5,0)),"")</f>
        <v/>
      </c>
      <c r="N38" s="11"/>
      <c r="O38" s="17" t="e">
        <f>VLOOKUP(Tabela1[[#This Row],[PLACA]],BASE_LOCADORAS!B:F,5,0)</f>
        <v>#N/A</v>
      </c>
      <c r="P3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8" s="11" t="e">
        <f>VLOOKUP(Tabela1[[#This Row],[PLACA]],BASE_LOCADORAS!B:G,6,0)</f>
        <v>#N/A</v>
      </c>
      <c r="R38" s="5" t="e">
        <f>Tabela1[[#This Row],[VALOR LOCADORA]]=Tabela1[[#This Row],[GASTO ALUGUEL]]</f>
        <v>#N/A</v>
      </c>
      <c r="S38" s="5" t="e">
        <f>UPPER(TEXT(Tabela1[[#This Row],[VENCIMENTO CONTRATO]],"MMM"))</f>
        <v>#N/A</v>
      </c>
      <c r="T38" s="5" t="str">
        <f>IFERROR(YEAR(Tabela1[[#This Row],[VENCIMENTO CONTRATO]]),"-")</f>
        <v>-</v>
      </c>
      <c r="U38" s="5" t="str">
        <f>VLOOKUP(Tabela1[[#This Row],[PLACA]],UNIC!C:T,18,0)</f>
        <v>PATIO</v>
      </c>
      <c r="V38" s="5" t="str">
        <f>SUBSTITUTE(VLOOKUP(Tabela1[[#This Row],[PLACA]],UNIC!C:K,9,0),".", "")</f>
        <v/>
      </c>
      <c r="W38" s="5">
        <f>VLOOKUP(Tabela1[[#This Row],[PLACA]],UNIC!C:M,10,0)</f>
        <v>0</v>
      </c>
      <c r="X38" s="5">
        <f>VLOOKUP(Tabela1[[#This Row],[PLACA]],UNIC!C:M,11,0)</f>
        <v>0</v>
      </c>
      <c r="Y38" s="7">
        <f>SUM(Tabela1[[#This Row],[GASTO COMBUSTÍVEL FEVEREIRO]:[GASTO COMBUSTÍVE ABRIL]])</f>
        <v>0</v>
      </c>
      <c r="Z38" s="7" t="str">
        <f>IFERROR(AVERAGE(Tabela1[[#This Row],[GASTO COMBUSTÍVE ABRIL]:[GASTO COMBUSTÍVE MARÇO]]),"-")</f>
        <v>-</v>
      </c>
      <c r="AA38" s="5"/>
    </row>
    <row r="39" spans="1:27" x14ac:dyDescent="0.25">
      <c r="A39" s="5" t="s">
        <v>6762</v>
      </c>
      <c r="B39" s="5" t="str">
        <f>VLOOKUP(A39,UNIC!C:W,2,0)</f>
        <v>SAVEIRO</v>
      </c>
      <c r="C39" s="5" t="str">
        <f>VLOOKUP(A39,UNIC!C:W,3,0)</f>
        <v>UTILITARIO</v>
      </c>
      <c r="D39" s="10">
        <f>VLOOKUP(A39,UNIC!C:W,5,0)</f>
        <v>2025</v>
      </c>
      <c r="E39" s="5" t="str">
        <f>VLOOKUP(A39,UNIC!C:W,21,0)</f>
        <v>MOVIDA</v>
      </c>
      <c r="F39" s="5" t="str">
        <f>VLOOKUP(Tabela1[[#This Row],[PLACA]],UNIC!C:R,15,0)</f>
        <v>GO</v>
      </c>
      <c r="G39" s="5" t="str">
        <f>VLOOKUP(Tabela1[[#This Row],[PLACA]],UNIC!C:R,16,0)</f>
        <v>CENTRO OESTE</v>
      </c>
      <c r="H39" s="5" t="str">
        <f>VLOOKUP(A39,UNIC!C:H,6,0)</f>
        <v>CELIO PEREIRA DA SILVA JUNIOR</v>
      </c>
      <c r="I39" s="5" t="str">
        <f>VLOOKUP(H39,UNIC!H:J,3,0)</f>
        <v>TECNICO DE MANUTENCAO PI II</v>
      </c>
      <c r="J39" s="11" t="str">
        <f>VLOOKUP(Tabela1[[#This Row],[PLACA]],UNIC!C:V,20,0)</f>
        <v>R$ 0,00</v>
      </c>
      <c r="K39" s="11">
        <f>IFERROR(VALUE(VLOOKUP(Tabela1[[#This Row],[PLACA]],[1]Planilha2!$A:$F,3,0)),"")</f>
        <v>0</v>
      </c>
      <c r="L39" s="11">
        <f>IFERROR(VALUE(VLOOKUP(Tabela1[[#This Row],[PLACA]],[1]Planilha2!$A:$F,4,0)),"")</f>
        <v>0</v>
      </c>
      <c r="M39" s="11">
        <f>IFERROR(VALUE(VLOOKUP(Tabela1[[#This Row],[PLACA]],[1]Planilha2!$A:$F,5,0)),"")</f>
        <v>812.26</v>
      </c>
      <c r="N39" s="11"/>
      <c r="O39" s="17" t="e">
        <f>VLOOKUP(Tabela1[[#This Row],[PLACA]],BASE_LOCADORAS!B:F,5,0)</f>
        <v>#N/A</v>
      </c>
      <c r="P3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9" s="11" t="e">
        <f>VLOOKUP(Tabela1[[#This Row],[PLACA]],BASE_LOCADORAS!B:G,6,0)</f>
        <v>#N/A</v>
      </c>
      <c r="R39" s="5" t="e">
        <f>Tabela1[[#This Row],[VALOR LOCADORA]]=Tabela1[[#This Row],[GASTO ALUGUEL]]</f>
        <v>#N/A</v>
      </c>
      <c r="S39" s="5" t="e">
        <f>UPPER(TEXT(Tabela1[[#This Row],[VENCIMENTO CONTRATO]],"MMM"))</f>
        <v>#N/A</v>
      </c>
      <c r="T39" s="5" t="str">
        <f>IFERROR(YEAR(Tabela1[[#This Row],[VENCIMENTO CONTRATO]]),"-")</f>
        <v>-</v>
      </c>
      <c r="U39" s="5" t="str">
        <f>VLOOKUP(Tabela1[[#This Row],[PLACA]],UNIC!C:T,18,0)</f>
        <v>ATIVO</v>
      </c>
      <c r="V39" s="5" t="str">
        <f>SUBSTITUTE(VLOOKUP(Tabela1[[#This Row],[PLACA]],UNIC!C:K,9,0),".", "")</f>
        <v>12081</v>
      </c>
      <c r="W39" s="5">
        <f>VLOOKUP(Tabela1[[#This Row],[PLACA]],UNIC!C:M,10,0)</f>
        <v>19019</v>
      </c>
      <c r="X39" s="5" t="str">
        <f>VLOOKUP(Tabela1[[#This Row],[PLACA]],UNIC!C:M,11,0)</f>
        <v>TIM MOVEL</v>
      </c>
      <c r="Y39" s="7">
        <f>SUM(Tabela1[[#This Row],[GASTO COMBUSTÍVEL FEVEREIRO]:[GASTO COMBUSTÍVE ABRIL]])</f>
        <v>812.26</v>
      </c>
      <c r="Z39" s="7">
        <f>IFERROR(AVERAGE(Tabela1[[#This Row],[GASTO COMBUSTÍVE ABRIL]:[GASTO COMBUSTÍVE MARÇO]]),"-")</f>
        <v>406.13</v>
      </c>
      <c r="AA39" s="5"/>
    </row>
    <row r="40" spans="1:27" x14ac:dyDescent="0.25">
      <c r="A40" s="5" t="s">
        <v>6764</v>
      </c>
      <c r="B40" s="5" t="str">
        <f>VLOOKUP(A40,UNIC!C:W,2,0)</f>
        <v>SAVEIRO</v>
      </c>
      <c r="C40" s="5" t="str">
        <f>VLOOKUP(A40,UNIC!C:W,3,0)</f>
        <v>UTILITARIO</v>
      </c>
      <c r="D40" s="10">
        <f>VLOOKUP(A40,UNIC!C:W,5,0)</f>
        <v>2025</v>
      </c>
      <c r="E40" s="5" t="str">
        <f>VLOOKUP(A40,UNIC!C:W,21,0)</f>
        <v>MOVIDA</v>
      </c>
      <c r="F40" s="5" t="str">
        <f>VLOOKUP(Tabela1[[#This Row],[PLACA]],UNIC!C:R,15,0)</f>
        <v>GO</v>
      </c>
      <c r="G40" s="5" t="str">
        <f>VLOOKUP(Tabela1[[#This Row],[PLACA]],UNIC!C:R,16,0)</f>
        <v>CENTRO OESTE</v>
      </c>
      <c r="H40" s="5" t="str">
        <f>VLOOKUP(A40,UNIC!C:H,6,0)</f>
        <v>RAIMUNDO NONATO ALVES GOMES</v>
      </c>
      <c r="I40" s="5" t="str">
        <f>VLOOKUP(H40,UNIC!H:J,3,0)</f>
        <v>TECNICO DE MANUTENCAO PI III</v>
      </c>
      <c r="J40" s="11" t="str">
        <f>VLOOKUP(Tabela1[[#This Row],[PLACA]],UNIC!C:V,20,0)</f>
        <v>R$ 0,00</v>
      </c>
      <c r="K40" s="11">
        <f>IFERROR(VALUE(VLOOKUP(Tabela1[[#This Row],[PLACA]],[1]Planilha2!$A:$F,3,0)),"")</f>
        <v>0</v>
      </c>
      <c r="L40" s="11">
        <f>IFERROR(VALUE(VLOOKUP(Tabela1[[#This Row],[PLACA]],[1]Planilha2!$A:$F,4,0)),"")</f>
        <v>0</v>
      </c>
      <c r="M40" s="11">
        <f>IFERROR(VALUE(VLOOKUP(Tabela1[[#This Row],[PLACA]],[1]Planilha2!$A:$F,5,0)),"")</f>
        <v>756.15</v>
      </c>
      <c r="N40" s="11"/>
      <c r="O40" s="12" t="e">
        <f>VLOOKUP(Tabela1[[#This Row],[PLACA]],BASE_LOCADORAS!B:F,5,0)</f>
        <v>#N/A</v>
      </c>
      <c r="P4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0" s="11" t="e">
        <f>VLOOKUP(Tabela1[[#This Row],[PLACA]],BASE_LOCADORAS!B:G,6,0)</f>
        <v>#N/A</v>
      </c>
      <c r="R40" s="5" t="e">
        <f>Tabela1[[#This Row],[VALOR LOCADORA]]=Tabela1[[#This Row],[GASTO ALUGUEL]]</f>
        <v>#N/A</v>
      </c>
      <c r="S40" s="5" t="e">
        <f>UPPER(TEXT(Tabela1[[#This Row],[VENCIMENTO CONTRATO]],"MMM"))</f>
        <v>#N/A</v>
      </c>
      <c r="T40" s="5" t="str">
        <f>IFERROR(YEAR(Tabela1[[#This Row],[VENCIMENTO CONTRATO]]),"-")</f>
        <v>-</v>
      </c>
      <c r="U40" s="5" t="str">
        <f>VLOOKUP(Tabela1[[#This Row],[PLACA]],UNIC!C:T,18,0)</f>
        <v>ATIVO</v>
      </c>
      <c r="V40" s="5" t="str">
        <f>SUBSTITUTE(VLOOKUP(Tabela1[[#This Row],[PLACA]],UNIC!C:K,9,0),".", "")</f>
        <v>12081</v>
      </c>
      <c r="W40" s="5">
        <f>VLOOKUP(Tabela1[[#This Row],[PLACA]],UNIC!C:M,10,0)</f>
        <v>19019</v>
      </c>
      <c r="X40" s="5" t="str">
        <f>VLOOKUP(Tabela1[[#This Row],[PLACA]],UNIC!C:M,11,0)</f>
        <v>TIM MOVEL</v>
      </c>
      <c r="Y40" s="7">
        <f>SUM(Tabela1[[#This Row],[GASTO COMBUSTÍVEL FEVEREIRO]:[GASTO COMBUSTÍVE ABRIL]])</f>
        <v>756.15</v>
      </c>
      <c r="Z40" s="7">
        <f>IFERROR(AVERAGE(Tabela1[[#This Row],[GASTO COMBUSTÍVE ABRIL]:[GASTO COMBUSTÍVE MARÇO]]),"-")</f>
        <v>378.07499999999999</v>
      </c>
      <c r="AA40" s="5"/>
    </row>
    <row r="41" spans="1:27" x14ac:dyDescent="0.25">
      <c r="A41" s="5" t="s">
        <v>6766</v>
      </c>
      <c r="B41" s="5" t="str">
        <f>VLOOKUP(A41,UNIC!C:W,2,0)</f>
        <v>SAVEIRO</v>
      </c>
      <c r="C41" s="5" t="str">
        <f>VLOOKUP(A41,UNIC!C:W,3,0)</f>
        <v>UTILITARIO</v>
      </c>
      <c r="D41" s="10">
        <f>VLOOKUP(A41,UNIC!C:W,5,0)</f>
        <v>2025</v>
      </c>
      <c r="E41" s="5" t="str">
        <f>VLOOKUP(A41,UNIC!C:W,21,0)</f>
        <v>MOVIDA</v>
      </c>
      <c r="F41" s="5" t="str">
        <f>VLOOKUP(Tabela1[[#This Row],[PLACA]],UNIC!C:R,15,0)</f>
        <v>GO</v>
      </c>
      <c r="G41" s="5" t="str">
        <f>VLOOKUP(Tabela1[[#This Row],[PLACA]],UNIC!C:R,16,0)</f>
        <v>CENTRO OESTE</v>
      </c>
      <c r="H41" s="5" t="str">
        <f>VLOOKUP(A41,UNIC!C:H,6,0)</f>
        <v>DIJAIME DE JESUS BOMFIM</v>
      </c>
      <c r="I41" s="5" t="str">
        <f>VLOOKUP(H41,UNIC!H:J,3,0)</f>
        <v>TECNICO DE MANUTENCAO PI I</v>
      </c>
      <c r="J41" s="11" t="str">
        <f>VLOOKUP(Tabela1[[#This Row],[PLACA]],UNIC!C:V,20,0)</f>
        <v>R$ 0,00</v>
      </c>
      <c r="K41" s="11">
        <f>IFERROR(VALUE(VLOOKUP(Tabela1[[#This Row],[PLACA]],[1]Planilha2!$A:$F,3,0)),"")</f>
        <v>0</v>
      </c>
      <c r="L41" s="11">
        <f>IFERROR(VALUE(VLOOKUP(Tabela1[[#This Row],[PLACA]],[1]Planilha2!$A:$F,4,0)),"")</f>
        <v>0</v>
      </c>
      <c r="M41" s="11">
        <f>IFERROR(VALUE(VLOOKUP(Tabela1[[#This Row],[PLACA]],[1]Planilha2!$A:$F,5,0)),"")</f>
        <v>547.70000000000005</v>
      </c>
      <c r="N41" s="11"/>
      <c r="O41" s="12" t="e">
        <f>VLOOKUP(Tabela1[[#This Row],[PLACA]],BASE_LOCADORAS!B:F,5,0)</f>
        <v>#N/A</v>
      </c>
      <c r="P4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1" s="11" t="e">
        <f>VLOOKUP(Tabela1[[#This Row],[PLACA]],BASE_LOCADORAS!B:G,6,0)</f>
        <v>#N/A</v>
      </c>
      <c r="R41" s="5" t="e">
        <f>Tabela1[[#This Row],[VALOR LOCADORA]]=Tabela1[[#This Row],[GASTO ALUGUEL]]</f>
        <v>#N/A</v>
      </c>
      <c r="S41" s="5" t="e">
        <f>UPPER(TEXT(Tabela1[[#This Row],[VENCIMENTO CONTRATO]],"MMM"))</f>
        <v>#N/A</v>
      </c>
      <c r="T41" s="5" t="str">
        <f>IFERROR(YEAR(Tabela1[[#This Row],[VENCIMENTO CONTRATO]]),"-")</f>
        <v>-</v>
      </c>
      <c r="U41" s="5" t="str">
        <f>VLOOKUP(Tabela1[[#This Row],[PLACA]],UNIC!C:T,18,0)</f>
        <v>ATIVO</v>
      </c>
      <c r="V41" s="5" t="str">
        <f>SUBSTITUTE(VLOOKUP(Tabela1[[#This Row],[PLACA]],UNIC!C:K,9,0),".", "")</f>
        <v>12081</v>
      </c>
      <c r="W41" s="5">
        <f>VLOOKUP(Tabela1[[#This Row],[PLACA]],UNIC!C:M,10,0)</f>
        <v>19019</v>
      </c>
      <c r="X41" s="5" t="str">
        <f>VLOOKUP(Tabela1[[#This Row],[PLACA]],UNIC!C:M,11,0)</f>
        <v>TIM MOVEL</v>
      </c>
      <c r="Y41" s="7">
        <f>SUM(Tabela1[[#This Row],[GASTO COMBUSTÍVEL FEVEREIRO]:[GASTO COMBUSTÍVE ABRIL]])</f>
        <v>547.70000000000005</v>
      </c>
      <c r="Z41" s="7">
        <f>IFERROR(AVERAGE(Tabela1[[#This Row],[GASTO COMBUSTÍVE ABRIL]:[GASTO COMBUSTÍVE MARÇO]]),"-")</f>
        <v>273.85000000000002</v>
      </c>
      <c r="AA41" s="5"/>
    </row>
    <row r="42" spans="1:27" x14ac:dyDescent="0.25">
      <c r="A42" s="5" t="s">
        <v>6768</v>
      </c>
      <c r="B42" s="5" t="str">
        <f>VLOOKUP(A42,UNIC!C:W,2,0)</f>
        <v>SAVEIRO</v>
      </c>
      <c r="C42" s="5" t="str">
        <f>VLOOKUP(A42,UNIC!C:W,3,0)</f>
        <v>UTILITARIO</v>
      </c>
      <c r="D42" s="10">
        <f>VLOOKUP(A42,UNIC!C:W,5,0)</f>
        <v>2025</v>
      </c>
      <c r="E42" s="5" t="str">
        <f>VLOOKUP(A42,UNIC!C:W,21,0)</f>
        <v>MOVIDA</v>
      </c>
      <c r="F42" s="5" t="str">
        <f>VLOOKUP(Tabela1[[#This Row],[PLACA]],UNIC!C:R,15,0)</f>
        <v>GO</v>
      </c>
      <c r="G42" s="5" t="str">
        <f>VLOOKUP(Tabela1[[#This Row],[PLACA]],UNIC!C:R,16,0)</f>
        <v>CENTRO OESTE</v>
      </c>
      <c r="H42" s="5" t="str">
        <f>VLOOKUP(A42,UNIC!C:H,6,0)</f>
        <v>LUIS FERNANDO SILVA DA COSTA</v>
      </c>
      <c r="I42" s="5" t="str">
        <f>VLOOKUP(H42,UNIC!H:J,3,0)</f>
        <v>TECNICO DE MANUTENCAO PI II</v>
      </c>
      <c r="J42" s="11" t="str">
        <f>VLOOKUP(Tabela1[[#This Row],[PLACA]],UNIC!C:V,20,0)</f>
        <v>R$ 0,00</v>
      </c>
      <c r="K42" s="11">
        <f>IFERROR(VALUE(VLOOKUP(Tabela1[[#This Row],[PLACA]],[1]Planilha2!$A:$F,3,0)),"")</f>
        <v>0</v>
      </c>
      <c r="L42" s="11">
        <f>IFERROR(VALUE(VLOOKUP(Tabela1[[#This Row],[PLACA]],[1]Planilha2!$A:$F,4,0)),"")</f>
        <v>0</v>
      </c>
      <c r="M42" s="11">
        <f>IFERROR(VALUE(VLOOKUP(Tabela1[[#This Row],[PLACA]],[1]Planilha2!$A:$F,5,0)),"")</f>
        <v>988.06</v>
      </c>
      <c r="N42" s="11"/>
      <c r="O42" s="17" t="e">
        <f>VLOOKUP(Tabela1[[#This Row],[PLACA]],BASE_LOCADORAS!B:F,5,0)</f>
        <v>#N/A</v>
      </c>
      <c r="P4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2" s="11" t="e">
        <f>VLOOKUP(Tabela1[[#This Row],[PLACA]],BASE_LOCADORAS!B:G,6,0)</f>
        <v>#N/A</v>
      </c>
      <c r="R42" s="5" t="e">
        <f>Tabela1[[#This Row],[VALOR LOCADORA]]=Tabela1[[#This Row],[GASTO ALUGUEL]]</f>
        <v>#N/A</v>
      </c>
      <c r="S42" s="5" t="e">
        <f>UPPER(TEXT(Tabela1[[#This Row],[VENCIMENTO CONTRATO]],"MMM"))</f>
        <v>#N/A</v>
      </c>
      <c r="T42" s="5" t="str">
        <f>IFERROR(YEAR(Tabela1[[#This Row],[VENCIMENTO CONTRATO]]),"-")</f>
        <v>-</v>
      </c>
      <c r="U42" s="5" t="str">
        <f>VLOOKUP(Tabela1[[#This Row],[PLACA]],UNIC!C:T,18,0)</f>
        <v>ATIVO</v>
      </c>
      <c r="V42" s="5" t="str">
        <f>SUBSTITUTE(VLOOKUP(Tabela1[[#This Row],[PLACA]],UNIC!C:K,9,0),".", "")</f>
        <v>12081</v>
      </c>
      <c r="W42" s="5">
        <f>VLOOKUP(Tabela1[[#This Row],[PLACA]],UNIC!C:M,10,0)</f>
        <v>19019</v>
      </c>
      <c r="X42" s="5" t="str">
        <f>VLOOKUP(Tabela1[[#This Row],[PLACA]],UNIC!C:M,11,0)</f>
        <v>TIM MOVEL</v>
      </c>
      <c r="Y42" s="7">
        <f>SUM(Tabela1[[#This Row],[GASTO COMBUSTÍVEL FEVEREIRO]:[GASTO COMBUSTÍVE ABRIL]])</f>
        <v>988.06</v>
      </c>
      <c r="Z42" s="7">
        <f>IFERROR(AVERAGE(Tabela1[[#This Row],[GASTO COMBUSTÍVE ABRIL]:[GASTO COMBUSTÍVE MARÇO]]),"-")</f>
        <v>494.03</v>
      </c>
      <c r="AA42" s="5"/>
    </row>
    <row r="43" spans="1:27" x14ac:dyDescent="0.25">
      <c r="A43" s="5" t="s">
        <v>6770</v>
      </c>
      <c r="B43" s="5" t="str">
        <f>VLOOKUP(A43,UNIC!C:W,2,0)</f>
        <v>SAVEIRO</v>
      </c>
      <c r="C43" s="5" t="str">
        <f>VLOOKUP(A43,UNIC!C:W,3,0)</f>
        <v>UTILITARIO</v>
      </c>
      <c r="D43" s="10">
        <f>VLOOKUP(A43,UNIC!C:W,5,0)</f>
        <v>2025</v>
      </c>
      <c r="E43" s="5" t="str">
        <f>VLOOKUP(A43,UNIC!C:W,21,0)</f>
        <v>MOVIDA</v>
      </c>
      <c r="F43" s="5" t="str">
        <f>VLOOKUP(Tabela1[[#This Row],[PLACA]],UNIC!C:R,15,0)</f>
        <v>TO</v>
      </c>
      <c r="G43" s="5" t="str">
        <f>VLOOKUP(Tabela1[[#This Row],[PLACA]],UNIC!C:R,16,0)</f>
        <v>NORTE</v>
      </c>
      <c r="H43" s="5" t="str">
        <f>VLOOKUP(A43,UNIC!C:H,6,0)</f>
        <v>JULIO DE OLIVEIRA</v>
      </c>
      <c r="I43" s="5" t="str">
        <f>VLOOKUP(H43,UNIC!H:J,3,0)</f>
        <v>TECNICO DE MANUTENCAO PI I</v>
      </c>
      <c r="J43" s="11" t="str">
        <f>VLOOKUP(Tabela1[[#This Row],[PLACA]],UNIC!C:V,20,0)</f>
        <v>R$ 0,00</v>
      </c>
      <c r="K43" s="11">
        <f>IFERROR(VALUE(VLOOKUP(Tabela1[[#This Row],[PLACA]],[1]Planilha2!$A:$F,3,0)),"")</f>
        <v>0</v>
      </c>
      <c r="L43" s="11">
        <f>IFERROR(VALUE(VLOOKUP(Tabela1[[#This Row],[PLACA]],[1]Planilha2!$A:$F,4,0)),"")</f>
        <v>0</v>
      </c>
      <c r="M43" s="11">
        <f>IFERROR(VALUE(VLOOKUP(Tabela1[[#This Row],[PLACA]],[1]Planilha2!$A:$F,5,0)),"")</f>
        <v>1416.98</v>
      </c>
      <c r="N43" s="11"/>
      <c r="O43" s="12" t="e">
        <f>VLOOKUP(Tabela1[[#This Row],[PLACA]],BASE_LOCADORAS!B:F,5,0)</f>
        <v>#N/A</v>
      </c>
      <c r="P4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3" s="11" t="e">
        <f>VLOOKUP(Tabela1[[#This Row],[PLACA]],BASE_LOCADORAS!B:G,6,0)</f>
        <v>#N/A</v>
      </c>
      <c r="R43" s="5" t="e">
        <f>Tabela1[[#This Row],[VALOR LOCADORA]]=Tabela1[[#This Row],[GASTO ALUGUEL]]</f>
        <v>#N/A</v>
      </c>
      <c r="S43" s="5" t="e">
        <f>UPPER(TEXT(Tabela1[[#This Row],[VENCIMENTO CONTRATO]],"MMM"))</f>
        <v>#N/A</v>
      </c>
      <c r="T43" s="5" t="str">
        <f>IFERROR(YEAR(Tabela1[[#This Row],[VENCIMENTO CONTRATO]]),"-")</f>
        <v>-</v>
      </c>
      <c r="U43" s="5" t="str">
        <f>VLOOKUP(Tabela1[[#This Row],[PLACA]],UNIC!C:T,18,0)</f>
        <v>ATIVO</v>
      </c>
      <c r="V43" s="5" t="str">
        <f>SUBSTITUTE(VLOOKUP(Tabela1[[#This Row],[PLACA]],UNIC!C:K,9,0),".", "")</f>
        <v>12081</v>
      </c>
      <c r="W43" s="5">
        <f>VLOOKUP(Tabela1[[#This Row],[PLACA]],UNIC!C:M,10,0)</f>
        <v>37133</v>
      </c>
      <c r="X43" s="5" t="str">
        <f>VLOOKUP(Tabela1[[#This Row],[PLACA]],UNIC!C:M,11,0)</f>
        <v>TIM MOVEL</v>
      </c>
      <c r="Y43" s="7">
        <f>SUM(Tabela1[[#This Row],[GASTO COMBUSTÍVEL FEVEREIRO]:[GASTO COMBUSTÍVE ABRIL]])</f>
        <v>1416.98</v>
      </c>
      <c r="Z43" s="7">
        <f>IFERROR(AVERAGE(Tabela1[[#This Row],[GASTO COMBUSTÍVE ABRIL]:[GASTO COMBUSTÍVE MARÇO]]),"-")</f>
        <v>708.49</v>
      </c>
      <c r="AA43" s="5"/>
    </row>
    <row r="44" spans="1:27" x14ac:dyDescent="0.25">
      <c r="A44" s="5" t="s">
        <v>6773</v>
      </c>
      <c r="B44" s="5" t="str">
        <f>VLOOKUP(A44,UNIC!C:W,2,0)</f>
        <v>HILUX</v>
      </c>
      <c r="C44" s="5" t="str">
        <f>VLOOKUP(A44,UNIC!C:W,3,0)</f>
        <v>4X4</v>
      </c>
      <c r="D44" s="10">
        <f>VLOOKUP(A44,UNIC!C:W,5,0)</f>
        <v>2025</v>
      </c>
      <c r="E44" s="5" t="str">
        <f>VLOOKUP(A44,UNIC!C:W,21,0)</f>
        <v>MOVIDA</v>
      </c>
      <c r="F44" s="5" t="str">
        <f>VLOOKUP(Tabela1[[#This Row],[PLACA]],UNIC!C:R,15,0)</f>
        <v>RS</v>
      </c>
      <c r="G44" s="5" t="str">
        <f>VLOOKUP(Tabela1[[#This Row],[PLACA]],UNIC!C:R,16,0)</f>
        <v>SUL</v>
      </c>
      <c r="H44" s="5" t="str">
        <f>VLOOKUP(A44,UNIC!C:H,6,0)</f>
        <v>MANUTENCAO PLANTA INTERNA TIM PORTO ALEGRE</v>
      </c>
      <c r="I44" s="5" t="str">
        <f>VLOOKUP(H44,UNIC!H:J,3,0)</f>
        <v>PARCEIRO</v>
      </c>
      <c r="J44" s="11" t="str">
        <f>VLOOKUP(Tabela1[[#This Row],[PLACA]],UNIC!C:V,20,0)</f>
        <v>R$ 0,00</v>
      </c>
      <c r="K44" s="11">
        <f>IFERROR(VALUE(VLOOKUP(Tabela1[[#This Row],[PLACA]],[1]Planilha2!$A:$F,3,0)),"")</f>
        <v>0</v>
      </c>
      <c r="L44" s="11">
        <f>IFERROR(VALUE(VLOOKUP(Tabela1[[#This Row],[PLACA]],[1]Planilha2!$A:$F,4,0)),"")</f>
        <v>0</v>
      </c>
      <c r="M44" s="11">
        <f>IFERROR(VALUE(VLOOKUP(Tabela1[[#This Row],[PLACA]],[1]Planilha2!$A:$F,5,0)),"")</f>
        <v>1069.32</v>
      </c>
      <c r="N44" s="11"/>
      <c r="O44" s="12" t="e">
        <f>VLOOKUP(Tabela1[[#This Row],[PLACA]],BASE_LOCADORAS!B:F,5,0)</f>
        <v>#N/A</v>
      </c>
      <c r="P4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4" s="11" t="e">
        <f>VLOOKUP(Tabela1[[#This Row],[PLACA]],BASE_LOCADORAS!B:G,6,0)</f>
        <v>#N/A</v>
      </c>
      <c r="R44" s="5" t="e">
        <f>Tabela1[[#This Row],[VALOR LOCADORA]]=Tabela1[[#This Row],[GASTO ALUGUEL]]</f>
        <v>#N/A</v>
      </c>
      <c r="S44" s="5" t="e">
        <f>UPPER(TEXT(Tabela1[[#This Row],[VENCIMENTO CONTRATO]],"MMM"))</f>
        <v>#N/A</v>
      </c>
      <c r="T44" s="5" t="str">
        <f>IFERROR(YEAR(Tabela1[[#This Row],[VENCIMENTO CONTRATO]]),"-")</f>
        <v>-</v>
      </c>
      <c r="U44" s="5" t="str">
        <f>VLOOKUP(Tabela1[[#This Row],[PLACA]],UNIC!C:T,18,0)</f>
        <v>ATIVO</v>
      </c>
      <c r="V44" s="5" t="str">
        <f>SUBSTITUTE(VLOOKUP(Tabela1[[#This Row],[PLACA]],UNIC!C:K,9,0),".", "")</f>
        <v>12081</v>
      </c>
      <c r="W44" s="5">
        <f>VLOOKUP(Tabela1[[#This Row],[PLACA]],UNIC!C:M,10,0)</f>
        <v>31001</v>
      </c>
      <c r="X44" s="5" t="str">
        <f>VLOOKUP(Tabela1[[#This Row],[PLACA]],UNIC!C:M,11,0)</f>
        <v>TIM MOVEL</v>
      </c>
      <c r="Y44" s="7">
        <f>SUM(Tabela1[[#This Row],[GASTO COMBUSTÍVEL FEVEREIRO]:[GASTO COMBUSTÍVE ABRIL]])</f>
        <v>1069.32</v>
      </c>
      <c r="Z44" s="7">
        <f>IFERROR(AVERAGE(Tabela1[[#This Row],[GASTO COMBUSTÍVE ABRIL]:[GASTO COMBUSTÍVE MARÇO]]),"-")</f>
        <v>534.66</v>
      </c>
      <c r="AA44" s="5"/>
    </row>
    <row r="45" spans="1:27" x14ac:dyDescent="0.25">
      <c r="A45" s="5" t="s">
        <v>6776</v>
      </c>
      <c r="B45" s="5" t="str">
        <f>VLOOKUP(A45,UNIC!C:W,2,0)</f>
        <v>HILUX</v>
      </c>
      <c r="C45" s="5" t="str">
        <f>VLOOKUP(A45,UNIC!C:W,3,0)</f>
        <v>4X4</v>
      </c>
      <c r="D45" s="10">
        <f>VLOOKUP(A45,UNIC!C:W,5,0)</f>
        <v>2026</v>
      </c>
      <c r="E45" s="5" t="str">
        <f>VLOOKUP(A45,UNIC!C:W,21,0)</f>
        <v>MOVIDA</v>
      </c>
      <c r="F45" s="5" t="str">
        <f>VLOOKUP(Tabela1[[#This Row],[PLACA]],UNIC!C:R,15,0)</f>
        <v>MT</v>
      </c>
      <c r="G45" s="5" t="str">
        <f>VLOOKUP(Tabela1[[#This Row],[PLACA]],UNIC!C:R,16,0)</f>
        <v>Centro-Oeste</v>
      </c>
      <c r="H45" s="5" t="str">
        <f>VLOOKUP(A45,UNIC!C:H,6,0)</f>
        <v>GILSON ANTONIO DIAS</v>
      </c>
      <c r="I45" s="5" t="str">
        <f>VLOOKUP(H45,UNIC!H:J,3,0)</f>
        <v>TECNICO DE MANUTENCAO PI II</v>
      </c>
      <c r="J45" s="11" t="str">
        <f>VLOOKUP(Tabela1[[#This Row],[PLACA]],UNIC!C:V,20,0)</f>
        <v>R$ 0,00</v>
      </c>
      <c r="K45" s="11">
        <f>IFERROR(VALUE(VLOOKUP(Tabela1[[#This Row],[PLACA]],[1]Planilha2!$A:$F,3,0)),"")</f>
        <v>0</v>
      </c>
      <c r="L45" s="11">
        <f>IFERROR(VALUE(VLOOKUP(Tabela1[[#This Row],[PLACA]],[1]Planilha2!$A:$F,4,0)),"")</f>
        <v>0</v>
      </c>
      <c r="M45" s="11">
        <f>IFERROR(VALUE(VLOOKUP(Tabela1[[#This Row],[PLACA]],[1]Planilha2!$A:$F,5,0)),"")</f>
        <v>2055.42</v>
      </c>
      <c r="N45" s="11"/>
      <c r="O45" s="12" t="e">
        <f>VLOOKUP(Tabela1[[#This Row],[PLACA]],BASE_LOCADORAS!B:F,5,0)</f>
        <v>#N/A</v>
      </c>
      <c r="P4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5" s="11" t="e">
        <f>VLOOKUP(Tabela1[[#This Row],[PLACA]],BASE_LOCADORAS!B:G,6,0)</f>
        <v>#N/A</v>
      </c>
      <c r="R45" s="5" t="e">
        <f>Tabela1[[#This Row],[VALOR LOCADORA]]=Tabela1[[#This Row],[GASTO ALUGUEL]]</f>
        <v>#N/A</v>
      </c>
      <c r="S45" s="5" t="e">
        <f>UPPER(TEXT(Tabela1[[#This Row],[VENCIMENTO CONTRATO]],"MMM"))</f>
        <v>#N/A</v>
      </c>
      <c r="T45" s="5" t="str">
        <f>IFERROR(YEAR(Tabela1[[#This Row],[VENCIMENTO CONTRATO]]),"-")</f>
        <v>-</v>
      </c>
      <c r="U45" s="5" t="str">
        <f>VLOOKUP(Tabela1[[#This Row],[PLACA]],UNIC!C:T,18,0)</f>
        <v>ATIVO</v>
      </c>
      <c r="V45" s="5" t="str">
        <f>SUBSTITUTE(VLOOKUP(Tabela1[[#This Row],[PLACA]],UNIC!C:K,9,0),".", "")</f>
        <v>12081</v>
      </c>
      <c r="W45" s="5">
        <f>VLOOKUP(Tabela1[[#This Row],[PLACA]],UNIC!C:M,10,0)</f>
        <v>21104</v>
      </c>
      <c r="X45" s="5" t="str">
        <f>VLOOKUP(Tabela1[[#This Row],[PLACA]],UNIC!C:M,11,0)</f>
        <v>TIM MOVEL</v>
      </c>
      <c r="Y45" s="7">
        <f>SUM(Tabela1[[#This Row],[GASTO COMBUSTÍVEL FEVEREIRO]:[GASTO COMBUSTÍVE ABRIL]])</f>
        <v>2055.42</v>
      </c>
      <c r="Z45" s="7">
        <f>IFERROR(AVERAGE(Tabela1[[#This Row],[GASTO COMBUSTÍVE ABRIL]:[GASTO COMBUSTÍVE MARÇO]]),"-")</f>
        <v>1027.71</v>
      </c>
      <c r="AA45" s="5"/>
    </row>
    <row r="46" spans="1:27" x14ac:dyDescent="0.25">
      <c r="A46" s="5" t="s">
        <v>6779</v>
      </c>
      <c r="B46" s="5" t="str">
        <f>VLOOKUP(A46,UNIC!C:W,2,0)</f>
        <v>HILUX</v>
      </c>
      <c r="C46" s="5" t="str">
        <f>VLOOKUP(A46,UNIC!C:W,3,0)</f>
        <v>4X4</v>
      </c>
      <c r="D46" s="10">
        <f>VLOOKUP(A46,UNIC!C:W,5,0)</f>
        <v>2025</v>
      </c>
      <c r="E46" s="5" t="str">
        <f>VLOOKUP(A46,UNIC!C:W,21,0)</f>
        <v>MOVIDA</v>
      </c>
      <c r="F46" s="5" t="str">
        <f>VLOOKUP(Tabela1[[#This Row],[PLACA]],UNIC!C:R,15,0)</f>
        <v>RS</v>
      </c>
      <c r="G46" s="5" t="str">
        <f>VLOOKUP(Tabela1[[#This Row],[PLACA]],UNIC!C:R,16,0)</f>
        <v>SUL</v>
      </c>
      <c r="H46" s="5" t="str">
        <f>VLOOKUP(A46,UNIC!C:H,6,0)</f>
        <v>ARTUR ALBANO GAUER</v>
      </c>
      <c r="I46" s="5" t="str">
        <f>VLOOKUP(H46,UNIC!H:J,3,0)</f>
        <v>TECNICO DE MANUTENCAO PI I</v>
      </c>
      <c r="J46" s="11" t="str">
        <f>VLOOKUP(Tabela1[[#This Row],[PLACA]],UNIC!C:V,20,0)</f>
        <v>R$ 0,00</v>
      </c>
      <c r="K46" s="11">
        <f>IFERROR(VALUE(VLOOKUP(Tabela1[[#This Row],[PLACA]],[1]Planilha2!$A:$F,3,0)),"")</f>
        <v>0</v>
      </c>
      <c r="L46" s="11">
        <f>IFERROR(VALUE(VLOOKUP(Tabela1[[#This Row],[PLACA]],[1]Planilha2!$A:$F,4,0)),"")</f>
        <v>0</v>
      </c>
      <c r="M46" s="11">
        <f>IFERROR(VALUE(VLOOKUP(Tabela1[[#This Row],[PLACA]],[1]Planilha2!$A:$F,5,0)),"")</f>
        <v>1421.8899999999999</v>
      </c>
      <c r="N46" s="11"/>
      <c r="O46" s="17" t="e">
        <f>VLOOKUP(Tabela1[[#This Row],[PLACA]],BASE_LOCADORAS!B:F,5,0)</f>
        <v>#N/A</v>
      </c>
      <c r="P4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6" s="11" t="e">
        <f>VLOOKUP(Tabela1[[#This Row],[PLACA]],BASE_LOCADORAS!B:G,6,0)</f>
        <v>#N/A</v>
      </c>
      <c r="R46" s="5" t="e">
        <f>Tabela1[[#This Row],[VALOR LOCADORA]]=Tabela1[[#This Row],[GASTO ALUGUEL]]</f>
        <v>#N/A</v>
      </c>
      <c r="S46" s="5" t="e">
        <f>UPPER(TEXT(Tabela1[[#This Row],[VENCIMENTO CONTRATO]],"MMM"))</f>
        <v>#N/A</v>
      </c>
      <c r="T46" s="5" t="str">
        <f>IFERROR(YEAR(Tabela1[[#This Row],[VENCIMENTO CONTRATO]]),"-")</f>
        <v>-</v>
      </c>
      <c r="U46" s="5" t="str">
        <f>VLOOKUP(Tabela1[[#This Row],[PLACA]],UNIC!C:T,18,0)</f>
        <v>ATIVO</v>
      </c>
      <c r="V46" s="5" t="str">
        <f>SUBSTITUTE(VLOOKUP(Tabela1[[#This Row],[PLACA]],UNIC!C:K,9,0),".", "")</f>
        <v>12081</v>
      </c>
      <c r="W46" s="5">
        <f>VLOOKUP(Tabela1[[#This Row],[PLACA]],UNIC!C:M,10,0)</f>
        <v>31271</v>
      </c>
      <c r="X46" s="5" t="str">
        <f>VLOOKUP(Tabela1[[#This Row],[PLACA]],UNIC!C:M,11,0)</f>
        <v>TIM MOVEL</v>
      </c>
      <c r="Y46" s="7">
        <f>SUM(Tabela1[[#This Row],[GASTO COMBUSTÍVEL FEVEREIRO]:[GASTO COMBUSTÍVE ABRIL]])</f>
        <v>1421.8899999999999</v>
      </c>
      <c r="Z46" s="7">
        <f>IFERROR(AVERAGE(Tabela1[[#This Row],[GASTO COMBUSTÍVE ABRIL]:[GASTO COMBUSTÍVE MARÇO]]),"-")</f>
        <v>710.94499999999994</v>
      </c>
      <c r="AA46" s="5"/>
    </row>
    <row r="47" spans="1:27" x14ac:dyDescent="0.25">
      <c r="A47" s="5" t="s">
        <v>6782</v>
      </c>
      <c r="B47" s="5" t="str">
        <f>VLOOKUP(A47,UNIC!C:W,2,0)</f>
        <v>SAVEIRO</v>
      </c>
      <c r="C47" s="5" t="str">
        <f>VLOOKUP(A47,UNIC!C:W,3,0)</f>
        <v>UTILITARIO</v>
      </c>
      <c r="D47" s="10">
        <f>VLOOKUP(A47,UNIC!C:W,5,0)</f>
        <v>2025</v>
      </c>
      <c r="E47" s="5" t="str">
        <f>VLOOKUP(A47,UNIC!C:W,21,0)</f>
        <v>MOVIDA</v>
      </c>
      <c r="F47" s="5" t="str">
        <f>VLOOKUP(Tabela1[[#This Row],[PLACA]],UNIC!C:R,15,0)</f>
        <v>GO</v>
      </c>
      <c r="G47" s="5" t="str">
        <f>VLOOKUP(Tabela1[[#This Row],[PLACA]],UNIC!C:R,16,0)</f>
        <v>CENTRO OESTE</v>
      </c>
      <c r="H47" s="5" t="str">
        <f>VLOOKUP(A47,UNIC!C:H,6,0)</f>
        <v>FRANCISCO CHAGAS SOUZA</v>
      </c>
      <c r="I47" s="5" t="str">
        <f>VLOOKUP(H47,UNIC!H:J,3,0)</f>
        <v>ASSISTENTE TEC. DE MANUTENCAO DE PI II</v>
      </c>
      <c r="J47" s="11" t="str">
        <f>VLOOKUP(Tabela1[[#This Row],[PLACA]],UNIC!C:V,20,0)</f>
        <v>R$ 0,00</v>
      </c>
      <c r="K47" s="11">
        <f>IFERROR(VALUE(VLOOKUP(Tabela1[[#This Row],[PLACA]],[1]Planilha2!$A:$F,3,0)),"")</f>
        <v>0</v>
      </c>
      <c r="L47" s="11">
        <f>IFERROR(VALUE(VLOOKUP(Tabela1[[#This Row],[PLACA]],[1]Planilha2!$A:$F,4,0)),"")</f>
        <v>0</v>
      </c>
      <c r="M47" s="11">
        <f>IFERROR(VALUE(VLOOKUP(Tabela1[[#This Row],[PLACA]],[1]Planilha2!$A:$F,5,0)),"")</f>
        <v>467.88</v>
      </c>
      <c r="N47" s="11"/>
      <c r="O47" s="12" t="e">
        <f>VLOOKUP(Tabela1[[#This Row],[PLACA]],BASE_LOCADORAS!B:F,5,0)</f>
        <v>#N/A</v>
      </c>
      <c r="P4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7" s="11" t="e">
        <f>VLOOKUP(Tabela1[[#This Row],[PLACA]],BASE_LOCADORAS!B:G,6,0)</f>
        <v>#N/A</v>
      </c>
      <c r="R47" s="5" t="e">
        <f>Tabela1[[#This Row],[VALOR LOCADORA]]=Tabela1[[#This Row],[GASTO ALUGUEL]]</f>
        <v>#N/A</v>
      </c>
      <c r="S47" s="5" t="e">
        <f>UPPER(TEXT(Tabela1[[#This Row],[VENCIMENTO CONTRATO]],"MMM"))</f>
        <v>#N/A</v>
      </c>
      <c r="T47" s="5" t="str">
        <f>IFERROR(YEAR(Tabela1[[#This Row],[VENCIMENTO CONTRATO]]),"-")</f>
        <v>-</v>
      </c>
      <c r="U47" s="5" t="str">
        <f>VLOOKUP(Tabela1[[#This Row],[PLACA]],UNIC!C:T,18,0)</f>
        <v>ATIVO</v>
      </c>
      <c r="V47" s="5" t="str">
        <f>SUBSTITUTE(VLOOKUP(Tabela1[[#This Row],[PLACA]],UNIC!C:K,9,0),".", "")</f>
        <v>12081</v>
      </c>
      <c r="W47" s="5">
        <f>VLOOKUP(Tabela1[[#This Row],[PLACA]],UNIC!C:M,10,0)</f>
        <v>19019</v>
      </c>
      <c r="X47" s="5" t="str">
        <f>VLOOKUP(Tabela1[[#This Row],[PLACA]],UNIC!C:M,11,0)</f>
        <v>TIM MOVEL</v>
      </c>
      <c r="Y47" s="7">
        <f>SUM(Tabela1[[#This Row],[GASTO COMBUSTÍVEL FEVEREIRO]:[GASTO COMBUSTÍVE ABRIL]])</f>
        <v>467.88</v>
      </c>
      <c r="Z47" s="7">
        <f>IFERROR(AVERAGE(Tabela1[[#This Row],[GASTO COMBUSTÍVE ABRIL]:[GASTO COMBUSTÍVE MARÇO]]),"-")</f>
        <v>233.94</v>
      </c>
      <c r="AA47" s="5"/>
    </row>
    <row r="48" spans="1:27" x14ac:dyDescent="0.25">
      <c r="A48" s="5" t="s">
        <v>6786</v>
      </c>
      <c r="B48" s="5" t="str">
        <f>VLOOKUP(A48,UNIC!C:W,2,0)</f>
        <v>SAVEIRO</v>
      </c>
      <c r="C48" s="5" t="str">
        <f>VLOOKUP(A48,UNIC!C:W,3,0)</f>
        <v>UTILITARIO</v>
      </c>
      <c r="D48" s="10">
        <f>VLOOKUP(A48,UNIC!C:W,5,0)</f>
        <v>2025</v>
      </c>
      <c r="E48" s="5" t="str">
        <f>VLOOKUP(A48,UNIC!C:W,21,0)</f>
        <v>MOVIDA</v>
      </c>
      <c r="F48" s="5" t="str">
        <f>VLOOKUP(Tabela1[[#This Row],[PLACA]],UNIC!C:R,15,0)</f>
        <v>GO</v>
      </c>
      <c r="G48" s="5" t="str">
        <f>VLOOKUP(Tabela1[[#This Row],[PLACA]],UNIC!C:R,16,0)</f>
        <v>CENTRO OESTE</v>
      </c>
      <c r="H48" s="5" t="str">
        <f>VLOOKUP(A48,UNIC!C:H,6,0)</f>
        <v>ROGERIO DA SILVA SANTOS</v>
      </c>
      <c r="I48" s="5" t="str">
        <f>VLOOKUP(H48,UNIC!H:J,3,0)</f>
        <v>TECNICO DE MANUTENCAO PI III</v>
      </c>
      <c r="J48" s="11" t="str">
        <f>VLOOKUP(Tabela1[[#This Row],[PLACA]],UNIC!C:V,20,0)</f>
        <v>R$ 0,00</v>
      </c>
      <c r="K48" s="11">
        <f>IFERROR(VALUE(VLOOKUP(Tabela1[[#This Row],[PLACA]],[1]Planilha2!$A:$F,3,0)),"")</f>
        <v>0</v>
      </c>
      <c r="L48" s="11">
        <f>IFERROR(VALUE(VLOOKUP(Tabela1[[#This Row],[PLACA]],[1]Planilha2!$A:$F,4,0)),"")</f>
        <v>0</v>
      </c>
      <c r="M48" s="11">
        <f>IFERROR(VALUE(VLOOKUP(Tabela1[[#This Row],[PLACA]],[1]Planilha2!$A:$F,5,0)),"")</f>
        <v>1537.5899999999997</v>
      </c>
      <c r="N48" s="11"/>
      <c r="O48" s="12" t="e">
        <f>VLOOKUP(Tabela1[[#This Row],[PLACA]],BASE_LOCADORAS!B:F,5,0)</f>
        <v>#N/A</v>
      </c>
      <c r="P4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8" s="11" t="e">
        <f>VLOOKUP(Tabela1[[#This Row],[PLACA]],BASE_LOCADORAS!B:G,6,0)</f>
        <v>#N/A</v>
      </c>
      <c r="R48" s="5" t="e">
        <f>Tabela1[[#This Row],[VALOR LOCADORA]]=Tabela1[[#This Row],[GASTO ALUGUEL]]</f>
        <v>#N/A</v>
      </c>
      <c r="S48" s="5" t="e">
        <f>UPPER(TEXT(Tabela1[[#This Row],[VENCIMENTO CONTRATO]],"MMM"))</f>
        <v>#N/A</v>
      </c>
      <c r="T48" s="5" t="str">
        <f>IFERROR(YEAR(Tabela1[[#This Row],[VENCIMENTO CONTRATO]]),"-")</f>
        <v>-</v>
      </c>
      <c r="U48" s="5" t="str">
        <f>VLOOKUP(Tabela1[[#This Row],[PLACA]],UNIC!C:T,18,0)</f>
        <v>ATIVO</v>
      </c>
      <c r="V48" s="5" t="str">
        <f>SUBSTITUTE(VLOOKUP(Tabela1[[#This Row],[PLACA]],UNIC!C:K,9,0),".", "")</f>
        <v>12081</v>
      </c>
      <c r="W48" s="5">
        <f>VLOOKUP(Tabela1[[#This Row],[PLACA]],UNIC!C:M,10,0)</f>
        <v>19048</v>
      </c>
      <c r="X48" s="5" t="str">
        <f>VLOOKUP(Tabela1[[#This Row],[PLACA]],UNIC!C:M,11,0)</f>
        <v>TIM MOVEL</v>
      </c>
      <c r="Y48" s="7">
        <f>SUM(Tabela1[[#This Row],[GASTO COMBUSTÍVEL FEVEREIRO]:[GASTO COMBUSTÍVE ABRIL]])</f>
        <v>1537.5899999999997</v>
      </c>
      <c r="Z48" s="7">
        <f>IFERROR(AVERAGE(Tabela1[[#This Row],[GASTO COMBUSTÍVE ABRIL]:[GASTO COMBUSTÍVE MARÇO]]),"-")</f>
        <v>768.79499999999985</v>
      </c>
      <c r="AA48" s="5"/>
    </row>
    <row r="49" spans="1:27" x14ac:dyDescent="0.25">
      <c r="A49" s="5" t="s">
        <v>6789</v>
      </c>
      <c r="B49" s="5" t="str">
        <f>VLOOKUP(A49,UNIC!C:W,2,0)</f>
        <v>SAVEIRO</v>
      </c>
      <c r="C49" s="5" t="str">
        <f>VLOOKUP(A49,UNIC!C:W,3,0)</f>
        <v>UTILITARIO</v>
      </c>
      <c r="D49" s="10">
        <f>VLOOKUP(A49,UNIC!C:W,5,0)</f>
        <v>2025</v>
      </c>
      <c r="E49" s="5" t="str">
        <f>VLOOKUP(A49,UNIC!C:W,21,0)</f>
        <v>MOVIDA</v>
      </c>
      <c r="F49" s="5" t="str">
        <f>VLOOKUP(Tabela1[[#This Row],[PLACA]],UNIC!C:R,15,0)</f>
        <v>GO</v>
      </c>
      <c r="G49" s="5" t="str">
        <f>VLOOKUP(Tabela1[[#This Row],[PLACA]],UNIC!C:R,16,0)</f>
        <v>CENTRO OESTE</v>
      </c>
      <c r="H49" s="5" t="str">
        <f>VLOOKUP(A49,UNIC!C:H,6,0)</f>
        <v>KERVEN ROBERT FELIX REIS</v>
      </c>
      <c r="I49" s="5" t="str">
        <f>VLOOKUP(H49,UNIC!H:J,3,0)</f>
        <v>ESPECIALISTA OPERACIONAL DE PI I</v>
      </c>
      <c r="J49" s="11" t="str">
        <f>VLOOKUP(Tabela1[[#This Row],[PLACA]],UNIC!C:V,20,0)</f>
        <v>R$ 0,00</v>
      </c>
      <c r="K49" s="11">
        <f>IFERROR(VALUE(VLOOKUP(Tabela1[[#This Row],[PLACA]],[1]Planilha2!$A:$F,3,0)),"")</f>
        <v>0</v>
      </c>
      <c r="L49" s="11">
        <f>IFERROR(VALUE(VLOOKUP(Tabela1[[#This Row],[PLACA]],[1]Planilha2!$A:$F,4,0)),"")</f>
        <v>0</v>
      </c>
      <c r="M49" s="11">
        <f>IFERROR(VALUE(VLOOKUP(Tabela1[[#This Row],[PLACA]],[1]Planilha2!$A:$F,5,0)),"")</f>
        <v>478.03</v>
      </c>
      <c r="N49" s="11"/>
      <c r="O49" s="12" t="e">
        <f>VLOOKUP(Tabela1[[#This Row],[PLACA]],BASE_LOCADORAS!B:F,5,0)</f>
        <v>#N/A</v>
      </c>
      <c r="P4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49" s="11" t="e">
        <f>VLOOKUP(Tabela1[[#This Row],[PLACA]],BASE_LOCADORAS!B:G,6,0)</f>
        <v>#N/A</v>
      </c>
      <c r="R49" s="5" t="e">
        <f>Tabela1[[#This Row],[VALOR LOCADORA]]=Tabela1[[#This Row],[GASTO ALUGUEL]]</f>
        <v>#N/A</v>
      </c>
      <c r="S49" s="5" t="e">
        <f>UPPER(TEXT(Tabela1[[#This Row],[VENCIMENTO CONTRATO]],"MMM"))</f>
        <v>#N/A</v>
      </c>
      <c r="T49" s="5" t="str">
        <f>IFERROR(YEAR(Tabela1[[#This Row],[VENCIMENTO CONTRATO]]),"-")</f>
        <v>-</v>
      </c>
      <c r="U49" s="5" t="str">
        <f>VLOOKUP(Tabela1[[#This Row],[PLACA]],UNIC!C:T,18,0)</f>
        <v>ATIVO</v>
      </c>
      <c r="V49" s="5" t="str">
        <f>SUBSTITUTE(VLOOKUP(Tabela1[[#This Row],[PLACA]],UNIC!C:K,9,0),".", "")</f>
        <v>12081</v>
      </c>
      <c r="W49" s="5">
        <f>VLOOKUP(Tabela1[[#This Row],[PLACA]],UNIC!C:M,10,0)</f>
        <v>19019</v>
      </c>
      <c r="X49" s="5" t="str">
        <f>VLOOKUP(Tabela1[[#This Row],[PLACA]],UNIC!C:M,11,0)</f>
        <v>TIM MOVEL</v>
      </c>
      <c r="Y49" s="7">
        <f>SUM(Tabela1[[#This Row],[GASTO COMBUSTÍVEL FEVEREIRO]:[GASTO COMBUSTÍVE ABRIL]])</f>
        <v>478.03</v>
      </c>
      <c r="Z49" s="7">
        <f>IFERROR(AVERAGE(Tabela1[[#This Row],[GASTO COMBUSTÍVE ABRIL]:[GASTO COMBUSTÍVE MARÇO]]),"-")</f>
        <v>239.01499999999999</v>
      </c>
      <c r="AA49" s="5"/>
    </row>
    <row r="50" spans="1:27" x14ac:dyDescent="0.25">
      <c r="A50" s="5" t="s">
        <v>6791</v>
      </c>
      <c r="B50" s="5" t="str">
        <f>VLOOKUP(A50,UNIC!C:W,2,0)</f>
        <v>HILUX</v>
      </c>
      <c r="C50" s="5" t="str">
        <f>VLOOKUP(A50,UNIC!C:W,3,0)</f>
        <v>4X4</v>
      </c>
      <c r="D50" s="10">
        <f>VLOOKUP(A50,UNIC!C:W,5,0)</f>
        <v>2025</v>
      </c>
      <c r="E50" s="5" t="str">
        <f>VLOOKUP(A50,UNIC!C:W,21,0)</f>
        <v>MOVIDA</v>
      </c>
      <c r="F50" s="5" t="str">
        <f>VLOOKUP(Tabela1[[#This Row],[PLACA]],UNIC!C:R,15,0)</f>
        <v>SC</v>
      </c>
      <c r="G50" s="5" t="str">
        <f>VLOOKUP(Tabela1[[#This Row],[PLACA]],UNIC!C:R,16,0)</f>
        <v>SUL</v>
      </c>
      <c r="H50" s="5" t="str">
        <f>VLOOKUP(A50,UNIC!C:H,6,0)</f>
        <v>MANUTENCAO PLANTA INTERNA TIM SAO JOSE</v>
      </c>
      <c r="I50" s="5" t="str">
        <f>VLOOKUP(H50,UNIC!H:J,3,0)</f>
        <v>PARCEIRO</v>
      </c>
      <c r="J50" s="11" t="str">
        <f>VLOOKUP(Tabela1[[#This Row],[PLACA]],UNIC!C:V,20,0)</f>
        <v>R$ 0,00</v>
      </c>
      <c r="K50" s="11">
        <f>IFERROR(VALUE(VLOOKUP(Tabela1[[#This Row],[PLACA]],[1]Planilha2!$A:$F,3,0)),"")</f>
        <v>0</v>
      </c>
      <c r="L50" s="11">
        <f>IFERROR(VALUE(VLOOKUP(Tabela1[[#This Row],[PLACA]],[1]Planilha2!$A:$F,4,0)),"")</f>
        <v>0</v>
      </c>
      <c r="M50" s="11">
        <f>IFERROR(VALUE(VLOOKUP(Tabela1[[#This Row],[PLACA]],[1]Planilha2!$A:$F,5,0)),"")</f>
        <v>1120.04</v>
      </c>
      <c r="N50" s="11"/>
      <c r="O50" s="12" t="e">
        <f>VLOOKUP(Tabela1[[#This Row],[PLACA]],BASE_LOCADORAS!B:F,5,0)</f>
        <v>#N/A</v>
      </c>
      <c r="P5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0" s="11" t="e">
        <f>VLOOKUP(Tabela1[[#This Row],[PLACA]],BASE_LOCADORAS!B:G,6,0)</f>
        <v>#N/A</v>
      </c>
      <c r="R50" s="5" t="e">
        <f>Tabela1[[#This Row],[VALOR LOCADORA]]=Tabela1[[#This Row],[GASTO ALUGUEL]]</f>
        <v>#N/A</v>
      </c>
      <c r="S50" s="5" t="e">
        <f>UPPER(TEXT(Tabela1[[#This Row],[VENCIMENTO CONTRATO]],"MMM"))</f>
        <v>#N/A</v>
      </c>
      <c r="T50" s="5" t="str">
        <f>IFERROR(YEAR(Tabela1[[#This Row],[VENCIMENTO CONTRATO]]),"-")</f>
        <v>-</v>
      </c>
      <c r="U50" s="5" t="str">
        <f>VLOOKUP(Tabela1[[#This Row],[PLACA]],UNIC!C:T,18,0)</f>
        <v>ATIVO</v>
      </c>
      <c r="V50" s="5" t="str">
        <f>SUBSTITUTE(VLOOKUP(Tabela1[[#This Row],[PLACA]],UNIC!C:K,9,0),".", "")</f>
        <v>12085</v>
      </c>
      <c r="W50" s="5">
        <f>VLOOKUP(Tabela1[[#This Row],[PLACA]],UNIC!C:M,10,0)</f>
        <v>34248</v>
      </c>
      <c r="X50" s="5" t="str">
        <f>VLOOKUP(Tabela1[[#This Row],[PLACA]],UNIC!C:M,11,0)</f>
        <v>TIM MOVEL</v>
      </c>
      <c r="Y50" s="7">
        <f>SUM(Tabela1[[#This Row],[GASTO COMBUSTÍVEL FEVEREIRO]:[GASTO COMBUSTÍVE ABRIL]])</f>
        <v>1120.04</v>
      </c>
      <c r="Z50" s="7">
        <f>IFERROR(AVERAGE(Tabela1[[#This Row],[GASTO COMBUSTÍVE ABRIL]:[GASTO COMBUSTÍVE MARÇO]]),"-")</f>
        <v>560.02</v>
      </c>
      <c r="AA50" s="5"/>
    </row>
    <row r="51" spans="1:27" x14ac:dyDescent="0.25">
      <c r="A51" s="5" t="s">
        <v>6793</v>
      </c>
      <c r="B51" s="5" t="str">
        <f>VLOOKUP(A51,UNIC!C:W,2,0)</f>
        <v>FIORINO</v>
      </c>
      <c r="C51" s="5" t="str">
        <f>VLOOKUP(A51,UNIC!C:W,3,0)</f>
        <v>UTILITARIO</v>
      </c>
      <c r="D51" s="10">
        <f>VLOOKUP(A51,UNIC!C:W,5,0)</f>
        <v>2026</v>
      </c>
      <c r="E51" s="5" t="str">
        <f>VLOOKUP(A51,UNIC!C:W,21,0)</f>
        <v>LOCALIZA</v>
      </c>
      <c r="F51" s="5" t="str">
        <f>VLOOKUP(Tabela1[[#This Row],[PLACA]],UNIC!C:R,15,0)</f>
        <v>MS</v>
      </c>
      <c r="G51" s="5" t="str">
        <f>VLOOKUP(Tabela1[[#This Row],[PLACA]],UNIC!C:R,16,0)</f>
        <v>CENTRO OESTE</v>
      </c>
      <c r="H51" s="5" t="str">
        <f>VLOOKUP(A51,UNIC!C:H,6,0)</f>
        <v>-</v>
      </c>
      <c r="I51" s="5" t="str">
        <f>VLOOKUP(H51,UNIC!H:J,3,0)</f>
        <v>-</v>
      </c>
      <c r="J51" s="11" t="str">
        <f>VLOOKUP(Tabela1[[#This Row],[PLACA]],UNIC!C:V,20,0)</f>
        <v>R$ 0,00</v>
      </c>
      <c r="K51" s="11">
        <f>IFERROR(VALUE(VLOOKUP(Tabela1[[#This Row],[PLACA]],[1]Planilha2!$A:$F,3,0)),"")</f>
        <v>0</v>
      </c>
      <c r="L51" s="11">
        <f>IFERROR(VALUE(VLOOKUP(Tabela1[[#This Row],[PLACA]],[1]Planilha2!$A:$F,4,0)),"")</f>
        <v>0</v>
      </c>
      <c r="M51" s="11">
        <f>IFERROR(VALUE(VLOOKUP(Tabela1[[#This Row],[PLACA]],[1]Planilha2!$A:$F,5,0)),"")</f>
        <v>375.9</v>
      </c>
      <c r="N51" s="11"/>
      <c r="O51" s="17" t="e">
        <f>VLOOKUP(Tabela1[[#This Row],[PLACA]],BASE_LOCADORAS!B:F,5,0)</f>
        <v>#N/A</v>
      </c>
      <c r="P5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1" s="11" t="e">
        <f>VLOOKUP(Tabela1[[#This Row],[PLACA]],BASE_LOCADORAS!B:G,6,0)</f>
        <v>#N/A</v>
      </c>
      <c r="R51" s="5" t="e">
        <f>Tabela1[[#This Row],[VALOR LOCADORA]]=Tabela1[[#This Row],[GASTO ALUGUEL]]</f>
        <v>#N/A</v>
      </c>
      <c r="S51" s="5" t="e">
        <f>UPPER(TEXT(Tabela1[[#This Row],[VENCIMENTO CONTRATO]],"MMM"))</f>
        <v>#N/A</v>
      </c>
      <c r="T51" s="5" t="str">
        <f>IFERROR(YEAR(Tabela1[[#This Row],[VENCIMENTO CONTRATO]]),"-")</f>
        <v>-</v>
      </c>
      <c r="U51" s="5" t="str">
        <f>VLOOKUP(Tabela1[[#This Row],[PLACA]],UNIC!C:T,18,0)</f>
        <v>PATIO</v>
      </c>
      <c r="V51" s="5" t="str">
        <f>SUBSTITUTE(VLOOKUP(Tabela1[[#This Row],[PLACA]],UNIC!C:K,9,0),".", "")</f>
        <v/>
      </c>
      <c r="W51" s="5">
        <f>VLOOKUP(Tabela1[[#This Row],[PLACA]],UNIC!C:M,10,0)</f>
        <v>0</v>
      </c>
      <c r="X51" s="5">
        <f>VLOOKUP(Tabela1[[#This Row],[PLACA]],UNIC!C:M,11,0)</f>
        <v>0</v>
      </c>
      <c r="Y51" s="7">
        <f>SUM(Tabela1[[#This Row],[GASTO COMBUSTÍVEL FEVEREIRO]:[GASTO COMBUSTÍVE ABRIL]])</f>
        <v>375.9</v>
      </c>
      <c r="Z51" s="7">
        <f>IFERROR(AVERAGE(Tabela1[[#This Row],[GASTO COMBUSTÍVE ABRIL]:[GASTO COMBUSTÍVE MARÇO]]),"-")</f>
        <v>187.95</v>
      </c>
      <c r="AA51" s="5"/>
    </row>
    <row r="52" spans="1:27" x14ac:dyDescent="0.25">
      <c r="A52" s="5" t="s">
        <v>6795</v>
      </c>
      <c r="B52" s="5" t="str">
        <f>VLOOKUP(A52,UNIC!C:W,2,0)</f>
        <v>FIORINO</v>
      </c>
      <c r="C52" s="5" t="str">
        <f>VLOOKUP(A52,UNIC!C:W,3,0)</f>
        <v>UTILITARIO</v>
      </c>
      <c r="D52" s="10">
        <f>VLOOKUP(A52,UNIC!C:W,5,0)</f>
        <v>2026</v>
      </c>
      <c r="E52" s="5" t="str">
        <f>VLOOKUP(A52,UNIC!C:W,21,0)</f>
        <v>LOCALIZA</v>
      </c>
      <c r="F52" s="5" t="str">
        <f>VLOOKUP(Tabela1[[#This Row],[PLACA]],UNIC!C:R,15,0)</f>
        <v>MS</v>
      </c>
      <c r="G52" s="5" t="str">
        <f>VLOOKUP(Tabela1[[#This Row],[PLACA]],UNIC!C:R,16,0)</f>
        <v>CENTRO OESTE</v>
      </c>
      <c r="H52" s="5" t="str">
        <f>VLOOKUP(A52,UNIC!C:H,6,0)</f>
        <v>NEUMARQUES WESLEM ALVES PEREIRA</v>
      </c>
      <c r="I52" s="5" t="str">
        <f>VLOOKUP(H52,UNIC!H:J,3,0)</f>
        <v>ASSISTENTE TEC. DE MANUTENCAO DE FO I</v>
      </c>
      <c r="J52" s="11" t="str">
        <f>VLOOKUP(Tabela1[[#This Row],[PLACA]],UNIC!C:V,20,0)</f>
        <v>R$ 0,00</v>
      </c>
      <c r="K52" s="11">
        <f>IFERROR(VALUE(VLOOKUP(Tabela1[[#This Row],[PLACA]],[1]Planilha2!$A:$F,3,0)),"")</f>
        <v>0</v>
      </c>
      <c r="L52" s="11">
        <f>IFERROR(VALUE(VLOOKUP(Tabela1[[#This Row],[PLACA]],[1]Planilha2!$A:$F,4,0)),"")</f>
        <v>0</v>
      </c>
      <c r="M52" s="11">
        <f>IFERROR(VALUE(VLOOKUP(Tabela1[[#This Row],[PLACA]],[1]Planilha2!$A:$F,5,0)),"")</f>
        <v>522.75</v>
      </c>
      <c r="N52" s="11"/>
      <c r="O52" s="12" t="e">
        <f>VLOOKUP(Tabela1[[#This Row],[PLACA]],BASE_LOCADORAS!B:F,5,0)</f>
        <v>#N/A</v>
      </c>
      <c r="P5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2" s="11" t="e">
        <f>VLOOKUP(Tabela1[[#This Row],[PLACA]],BASE_LOCADORAS!B:G,6,0)</f>
        <v>#N/A</v>
      </c>
      <c r="R52" s="5" t="e">
        <f>Tabela1[[#This Row],[VALOR LOCADORA]]=Tabela1[[#This Row],[GASTO ALUGUEL]]</f>
        <v>#N/A</v>
      </c>
      <c r="S52" s="5" t="e">
        <f>UPPER(TEXT(Tabela1[[#This Row],[VENCIMENTO CONTRATO]],"MMM"))</f>
        <v>#N/A</v>
      </c>
      <c r="T52" s="5" t="str">
        <f>IFERROR(YEAR(Tabela1[[#This Row],[VENCIMENTO CONTRATO]]),"-")</f>
        <v>-</v>
      </c>
      <c r="U52" s="5" t="str">
        <f>VLOOKUP(Tabela1[[#This Row],[PLACA]],UNIC!C:T,18,0)</f>
        <v>ATIVO</v>
      </c>
      <c r="V52" s="5" t="str">
        <f>SUBSTITUTE(VLOOKUP(Tabela1[[#This Row],[PLACA]],UNIC!C:K,9,0),".", "")</f>
        <v>12071</v>
      </c>
      <c r="W52" s="5">
        <f>VLOOKUP(Tabela1[[#This Row],[PLACA]],UNIC!C:M,10,0)</f>
        <v>22020</v>
      </c>
      <c r="X52" s="5" t="str">
        <f>VLOOKUP(Tabela1[[#This Row],[PLACA]],UNIC!C:M,11,0)</f>
        <v>TIM MOVEL</v>
      </c>
      <c r="Y52" s="7">
        <f>SUM(Tabela1[[#This Row],[GASTO COMBUSTÍVEL FEVEREIRO]:[GASTO COMBUSTÍVE ABRIL]])</f>
        <v>522.75</v>
      </c>
      <c r="Z52" s="7">
        <f>IFERROR(AVERAGE(Tabela1[[#This Row],[GASTO COMBUSTÍVE ABRIL]:[GASTO COMBUSTÍVE MARÇO]]),"-")</f>
        <v>261.375</v>
      </c>
      <c r="AA52" s="5"/>
    </row>
    <row r="53" spans="1:27" x14ac:dyDescent="0.25">
      <c r="A53" s="5" t="s">
        <v>6797</v>
      </c>
      <c r="B53" s="5" t="str">
        <f>VLOOKUP(A53,UNIC!C:W,2,0)</f>
        <v>SAVEIRO</v>
      </c>
      <c r="C53" s="5" t="str">
        <f>VLOOKUP(A53,UNIC!C:W,3,0)</f>
        <v>UTILITARIO</v>
      </c>
      <c r="D53" s="10">
        <f>VLOOKUP(A53,UNIC!C:W,5,0)</f>
        <v>2025</v>
      </c>
      <c r="E53" s="5" t="str">
        <f>VLOOKUP(A53,UNIC!C:W,21,0)</f>
        <v>MOVIDA</v>
      </c>
      <c r="F53" s="5" t="str">
        <f>VLOOKUP(Tabela1[[#This Row],[PLACA]],UNIC!C:R,15,0)</f>
        <v>MS</v>
      </c>
      <c r="G53" s="5" t="str">
        <f>VLOOKUP(Tabela1[[#This Row],[PLACA]],UNIC!C:R,16,0)</f>
        <v>CENTRO OESTE</v>
      </c>
      <c r="H53" s="5" t="str">
        <f>VLOOKUP(A53,UNIC!C:H,6,0)</f>
        <v>FABIANO DA SILVA PRADO</v>
      </c>
      <c r="I53" s="5" t="str">
        <f>VLOOKUP(H53,UNIC!H:J,3,0)</f>
        <v>TECNICO DE MANUTENCAO PI I</v>
      </c>
      <c r="J53" s="11" t="str">
        <f>VLOOKUP(Tabela1[[#This Row],[PLACA]],UNIC!C:V,20,0)</f>
        <v>R$ 0,00</v>
      </c>
      <c r="K53" s="11">
        <f>IFERROR(VALUE(VLOOKUP(Tabela1[[#This Row],[PLACA]],[1]Planilha2!$A:$F,3,0)),"")</f>
        <v>0</v>
      </c>
      <c r="L53" s="11">
        <f>IFERROR(VALUE(VLOOKUP(Tabela1[[#This Row],[PLACA]],[1]Planilha2!$A:$F,4,0)),"")</f>
        <v>0</v>
      </c>
      <c r="M53" s="11">
        <f>IFERROR(VALUE(VLOOKUP(Tabela1[[#This Row],[PLACA]],[1]Planilha2!$A:$F,5,0)),"")</f>
        <v>684.47</v>
      </c>
      <c r="N53" s="11"/>
      <c r="O53" s="12" t="e">
        <f>VLOOKUP(Tabela1[[#This Row],[PLACA]],BASE_LOCADORAS!B:F,5,0)</f>
        <v>#N/A</v>
      </c>
      <c r="P5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3" s="11" t="e">
        <f>VLOOKUP(Tabela1[[#This Row],[PLACA]],BASE_LOCADORAS!B:G,6,0)</f>
        <v>#N/A</v>
      </c>
      <c r="R53" s="5" t="e">
        <f>Tabela1[[#This Row],[VALOR LOCADORA]]=Tabela1[[#This Row],[GASTO ALUGUEL]]</f>
        <v>#N/A</v>
      </c>
      <c r="S53" s="5" t="e">
        <f>UPPER(TEXT(Tabela1[[#This Row],[VENCIMENTO CONTRATO]],"MMM"))</f>
        <v>#N/A</v>
      </c>
      <c r="T53" s="5" t="str">
        <f>IFERROR(YEAR(Tabela1[[#This Row],[VENCIMENTO CONTRATO]]),"-")</f>
        <v>-</v>
      </c>
      <c r="U53" s="5" t="str">
        <f>VLOOKUP(Tabela1[[#This Row],[PLACA]],UNIC!C:T,18,0)</f>
        <v>ATIVO</v>
      </c>
      <c r="V53" s="5" t="str">
        <f>SUBSTITUTE(VLOOKUP(Tabela1[[#This Row],[PLACA]],UNIC!C:K,9,0),".", "")</f>
        <v>12081</v>
      </c>
      <c r="W53" s="5">
        <f>VLOOKUP(Tabela1[[#This Row],[PLACA]],UNIC!C:M,10,0)</f>
        <v>22020</v>
      </c>
      <c r="X53" s="5" t="str">
        <f>VLOOKUP(Tabela1[[#This Row],[PLACA]],UNIC!C:M,11,0)</f>
        <v>TIM MOVEL</v>
      </c>
      <c r="Y53" s="7">
        <f>SUM(Tabela1[[#This Row],[GASTO COMBUSTÍVEL FEVEREIRO]:[GASTO COMBUSTÍVE ABRIL]])</f>
        <v>684.47</v>
      </c>
      <c r="Z53" s="7">
        <f>IFERROR(AVERAGE(Tabela1[[#This Row],[GASTO COMBUSTÍVE ABRIL]:[GASTO COMBUSTÍVE MARÇO]]),"-")</f>
        <v>342.23500000000001</v>
      </c>
      <c r="AA53" s="5"/>
    </row>
    <row r="54" spans="1:27" x14ac:dyDescent="0.25">
      <c r="A54" s="5" t="s">
        <v>6799</v>
      </c>
      <c r="B54" s="5" t="str">
        <f>VLOOKUP(A54,UNIC!C:W,2,0)</f>
        <v>SAVEIRO</v>
      </c>
      <c r="C54" s="5" t="str">
        <f>VLOOKUP(A54,UNIC!C:W,3,0)</f>
        <v>UTILITARIO</v>
      </c>
      <c r="D54" s="10">
        <f>VLOOKUP(A54,UNIC!C:W,5,0)</f>
        <v>2025</v>
      </c>
      <c r="E54" s="5" t="str">
        <f>VLOOKUP(A54,UNIC!C:W,21,0)</f>
        <v>MOVIDA</v>
      </c>
      <c r="F54" s="5" t="str">
        <f>VLOOKUP(Tabela1[[#This Row],[PLACA]],UNIC!C:R,15,0)</f>
        <v>MS</v>
      </c>
      <c r="G54" s="5" t="str">
        <f>VLOOKUP(Tabela1[[#This Row],[PLACA]],UNIC!C:R,16,0)</f>
        <v>CENTRO OESTE</v>
      </c>
      <c r="H54" s="5" t="str">
        <f>VLOOKUP(A54,UNIC!C:H,6,0)</f>
        <v>HENRIQUE ABINADABE OLMEDO DE LIMA</v>
      </c>
      <c r="I54" s="5" t="str">
        <f>VLOOKUP(H54,UNIC!H:J,3,0)</f>
        <v>TECNICO DE MANUTENCAO PI I</v>
      </c>
      <c r="J54" s="11" t="str">
        <f>VLOOKUP(Tabela1[[#This Row],[PLACA]],UNIC!C:V,20,0)</f>
        <v>R$ 0,00</v>
      </c>
      <c r="K54" s="11">
        <f>IFERROR(VALUE(VLOOKUP(Tabela1[[#This Row],[PLACA]],[1]Planilha2!$A:$F,3,0)),"")</f>
        <v>0</v>
      </c>
      <c r="L54" s="11">
        <f>IFERROR(VALUE(VLOOKUP(Tabela1[[#This Row],[PLACA]],[1]Planilha2!$A:$F,4,0)),"")</f>
        <v>0</v>
      </c>
      <c r="M54" s="11">
        <f>IFERROR(VALUE(VLOOKUP(Tabela1[[#This Row],[PLACA]],[1]Planilha2!$A:$F,5,0)),"")</f>
        <v>932.65</v>
      </c>
      <c r="N54" s="11"/>
      <c r="O54" s="12" t="e">
        <f>VLOOKUP(Tabela1[[#This Row],[PLACA]],BASE_LOCADORAS!B:F,5,0)</f>
        <v>#N/A</v>
      </c>
      <c r="P5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4" s="11" t="e">
        <f>VLOOKUP(Tabela1[[#This Row],[PLACA]],BASE_LOCADORAS!B:G,6,0)</f>
        <v>#N/A</v>
      </c>
      <c r="R54" s="5" t="e">
        <f>Tabela1[[#This Row],[VALOR LOCADORA]]=Tabela1[[#This Row],[GASTO ALUGUEL]]</f>
        <v>#N/A</v>
      </c>
      <c r="S54" s="5" t="e">
        <f>UPPER(TEXT(Tabela1[[#This Row],[VENCIMENTO CONTRATO]],"MMM"))</f>
        <v>#N/A</v>
      </c>
      <c r="T54" s="5" t="str">
        <f>IFERROR(YEAR(Tabela1[[#This Row],[VENCIMENTO CONTRATO]]),"-")</f>
        <v>-</v>
      </c>
      <c r="U54" s="5" t="str">
        <f>VLOOKUP(Tabela1[[#This Row],[PLACA]],UNIC!C:T,18,0)</f>
        <v>ATIVO</v>
      </c>
      <c r="V54" s="5" t="str">
        <f>SUBSTITUTE(VLOOKUP(Tabela1[[#This Row],[PLACA]],UNIC!C:K,9,0),".", "")</f>
        <v>12081</v>
      </c>
      <c r="W54" s="5">
        <f>VLOOKUP(Tabela1[[#This Row],[PLACA]],UNIC!C:M,10,0)</f>
        <v>22020</v>
      </c>
      <c r="X54" s="5" t="str">
        <f>VLOOKUP(Tabela1[[#This Row],[PLACA]],UNIC!C:M,11,0)</f>
        <v>TIM MOVEL</v>
      </c>
      <c r="Y54" s="7">
        <f>SUM(Tabela1[[#This Row],[GASTO COMBUSTÍVEL FEVEREIRO]:[GASTO COMBUSTÍVE ABRIL]])</f>
        <v>932.65</v>
      </c>
      <c r="Z54" s="7">
        <f>IFERROR(AVERAGE(Tabela1[[#This Row],[GASTO COMBUSTÍVE ABRIL]:[GASTO COMBUSTÍVE MARÇO]]),"-")</f>
        <v>466.32499999999999</v>
      </c>
      <c r="AA54" s="5"/>
    </row>
    <row r="55" spans="1:27" x14ac:dyDescent="0.25">
      <c r="A55" s="5" t="s">
        <v>6801</v>
      </c>
      <c r="B55" s="5" t="str">
        <f>VLOOKUP(A55,UNIC!C:W,2,0)</f>
        <v>SAVEIRO</v>
      </c>
      <c r="C55" s="5" t="str">
        <f>VLOOKUP(A55,UNIC!C:W,3,0)</f>
        <v>UTILITARIO</v>
      </c>
      <c r="D55" s="10">
        <f>VLOOKUP(A55,UNIC!C:W,5,0)</f>
        <v>2025</v>
      </c>
      <c r="E55" s="5" t="str">
        <f>VLOOKUP(A55,UNIC!C:W,21,0)</f>
        <v>MOVIDA</v>
      </c>
      <c r="F55" s="5" t="str">
        <f>VLOOKUP(Tabela1[[#This Row],[PLACA]],UNIC!C:R,15,0)</f>
        <v>GO</v>
      </c>
      <c r="G55" s="5" t="str">
        <f>VLOOKUP(Tabela1[[#This Row],[PLACA]],UNIC!C:R,16,0)</f>
        <v>CENTRO OESTE</v>
      </c>
      <c r="H55" s="5" t="str">
        <f>VLOOKUP(A55,UNIC!C:H,6,0)</f>
        <v>REGINALDO PEREIRA DOS REIS</v>
      </c>
      <c r="I55" s="5" t="str">
        <f>VLOOKUP(H55,UNIC!H:J,3,0)</f>
        <v>TECNICO DE MANUTENCAO PI III</v>
      </c>
      <c r="J55" s="11" t="str">
        <f>VLOOKUP(Tabela1[[#This Row],[PLACA]],UNIC!C:V,20,0)</f>
        <v>R$ 0,00</v>
      </c>
      <c r="K55" s="11">
        <f>IFERROR(VALUE(VLOOKUP(Tabela1[[#This Row],[PLACA]],[1]Planilha2!$A:$F,3,0)),"")</f>
        <v>0</v>
      </c>
      <c r="L55" s="11">
        <f>IFERROR(VALUE(VLOOKUP(Tabela1[[#This Row],[PLACA]],[1]Planilha2!$A:$F,4,0)),"")</f>
        <v>0</v>
      </c>
      <c r="M55" s="11">
        <f>IFERROR(VALUE(VLOOKUP(Tabela1[[#This Row],[PLACA]],[1]Planilha2!$A:$F,5,0)),"")</f>
        <v>447.69</v>
      </c>
      <c r="N55" s="11"/>
      <c r="O55" s="12" t="e">
        <f>VLOOKUP(Tabela1[[#This Row],[PLACA]],BASE_LOCADORAS!B:F,5,0)</f>
        <v>#N/A</v>
      </c>
      <c r="P5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5" s="11" t="e">
        <f>VLOOKUP(Tabela1[[#This Row],[PLACA]],BASE_LOCADORAS!B:G,6,0)</f>
        <v>#N/A</v>
      </c>
      <c r="R55" s="5" t="e">
        <f>Tabela1[[#This Row],[VALOR LOCADORA]]=Tabela1[[#This Row],[GASTO ALUGUEL]]</f>
        <v>#N/A</v>
      </c>
      <c r="S55" s="5" t="e">
        <f>UPPER(TEXT(Tabela1[[#This Row],[VENCIMENTO CONTRATO]],"MMM"))</f>
        <v>#N/A</v>
      </c>
      <c r="T55" s="5" t="str">
        <f>IFERROR(YEAR(Tabela1[[#This Row],[VENCIMENTO CONTRATO]]),"-")</f>
        <v>-</v>
      </c>
      <c r="U55" s="5" t="str">
        <f>VLOOKUP(Tabela1[[#This Row],[PLACA]],UNIC!C:T,18,0)</f>
        <v>ATIVO</v>
      </c>
      <c r="V55" s="5" t="str">
        <f>SUBSTITUTE(VLOOKUP(Tabela1[[#This Row],[PLACA]],UNIC!C:K,9,0),".", "")</f>
        <v>12081</v>
      </c>
      <c r="W55" s="5">
        <f>VLOOKUP(Tabela1[[#This Row],[PLACA]],UNIC!C:M,10,0)</f>
        <v>19019</v>
      </c>
      <c r="X55" s="5" t="str">
        <f>VLOOKUP(Tabela1[[#This Row],[PLACA]],UNIC!C:M,11,0)</f>
        <v>TIM MOVEL</v>
      </c>
      <c r="Y55" s="7">
        <f>SUM(Tabela1[[#This Row],[GASTO COMBUSTÍVEL FEVEREIRO]:[GASTO COMBUSTÍVE ABRIL]])</f>
        <v>447.69</v>
      </c>
      <c r="Z55" s="7">
        <f>IFERROR(AVERAGE(Tabela1[[#This Row],[GASTO COMBUSTÍVE ABRIL]:[GASTO COMBUSTÍVE MARÇO]]),"-")</f>
        <v>223.845</v>
      </c>
      <c r="AA55" s="5"/>
    </row>
    <row r="56" spans="1:27" x14ac:dyDescent="0.25">
      <c r="A56" s="5" t="s">
        <v>6805</v>
      </c>
      <c r="B56" s="5" t="str">
        <f>VLOOKUP(A56,UNIC!C:W,2,0)</f>
        <v>SAVEIRO</v>
      </c>
      <c r="C56" s="5" t="str">
        <f>VLOOKUP(A56,UNIC!C:W,3,0)</f>
        <v>UTILITARIO</v>
      </c>
      <c r="D56" s="10">
        <f>VLOOKUP(A56,UNIC!C:W,5,0)</f>
        <v>2025</v>
      </c>
      <c r="E56" s="5" t="str">
        <f>VLOOKUP(A56,UNIC!C:W,21,0)</f>
        <v>MOVIDA</v>
      </c>
      <c r="F56" s="5" t="str">
        <f>VLOOKUP(Tabela1[[#This Row],[PLACA]],UNIC!C:R,15,0)</f>
        <v>GO</v>
      </c>
      <c r="G56" s="5" t="str">
        <f>VLOOKUP(Tabela1[[#This Row],[PLACA]],UNIC!C:R,16,0)</f>
        <v>CENTRO OESTE</v>
      </c>
      <c r="H56" s="5" t="str">
        <f>VLOOKUP(A56,UNIC!C:H,6,0)</f>
        <v>FABIO RIBEIRO DE SOUZA SENA</v>
      </c>
      <c r="I56" s="5" t="str">
        <f>VLOOKUP(H56,UNIC!H:J,3,0)</f>
        <v>ESPECIALISTA OPERACIONAL DE PI III</v>
      </c>
      <c r="J56" s="11" t="str">
        <f>VLOOKUP(Tabela1[[#This Row],[PLACA]],UNIC!C:V,20,0)</f>
        <v>R$ 0,00</v>
      </c>
      <c r="K56" s="11">
        <f>IFERROR(VALUE(VLOOKUP(Tabela1[[#This Row],[PLACA]],[1]Planilha2!$A:$F,3,0)),"")</f>
        <v>0</v>
      </c>
      <c r="L56" s="11">
        <f>IFERROR(VALUE(VLOOKUP(Tabela1[[#This Row],[PLACA]],[1]Planilha2!$A:$F,4,0)),"")</f>
        <v>0</v>
      </c>
      <c r="M56" s="11">
        <f>IFERROR(VALUE(VLOOKUP(Tabela1[[#This Row],[PLACA]],[1]Planilha2!$A:$F,5,0)),"")</f>
        <v>994.35</v>
      </c>
      <c r="N56" s="11"/>
      <c r="O56" s="12" t="e">
        <f>VLOOKUP(Tabela1[[#This Row],[PLACA]],BASE_LOCADORAS!B:F,5,0)</f>
        <v>#N/A</v>
      </c>
      <c r="P5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6" s="11" t="e">
        <f>VLOOKUP(Tabela1[[#This Row],[PLACA]],BASE_LOCADORAS!B:G,6,0)</f>
        <v>#N/A</v>
      </c>
      <c r="R56" s="5" t="e">
        <f>Tabela1[[#This Row],[VALOR LOCADORA]]=Tabela1[[#This Row],[GASTO ALUGUEL]]</f>
        <v>#N/A</v>
      </c>
      <c r="S56" s="5" t="e">
        <f>UPPER(TEXT(Tabela1[[#This Row],[VENCIMENTO CONTRATO]],"MMM"))</f>
        <v>#N/A</v>
      </c>
      <c r="T56" s="5" t="str">
        <f>IFERROR(YEAR(Tabela1[[#This Row],[VENCIMENTO CONTRATO]]),"-")</f>
        <v>-</v>
      </c>
      <c r="U56" s="5" t="str">
        <f>VLOOKUP(Tabela1[[#This Row],[PLACA]],UNIC!C:T,18,0)</f>
        <v>ATIVO</v>
      </c>
      <c r="V56" s="5" t="str">
        <f>SUBSTITUTE(VLOOKUP(Tabela1[[#This Row],[PLACA]],UNIC!C:K,9,0),".", "")</f>
        <v>12081</v>
      </c>
      <c r="W56" s="5">
        <f>VLOOKUP(Tabela1[[#This Row],[PLACA]],UNIC!C:M,10,0)</f>
        <v>19019</v>
      </c>
      <c r="X56" s="5" t="str">
        <f>VLOOKUP(Tabela1[[#This Row],[PLACA]],UNIC!C:M,11,0)</f>
        <v>TIM MOVEL</v>
      </c>
      <c r="Y56" s="7">
        <f>SUM(Tabela1[[#This Row],[GASTO COMBUSTÍVEL FEVEREIRO]:[GASTO COMBUSTÍVE ABRIL]])</f>
        <v>994.35</v>
      </c>
      <c r="Z56" s="7">
        <f>IFERROR(AVERAGE(Tabela1[[#This Row],[GASTO COMBUSTÍVE ABRIL]:[GASTO COMBUSTÍVE MARÇO]]),"-")</f>
        <v>497.17500000000001</v>
      </c>
      <c r="AA56" s="5"/>
    </row>
    <row r="57" spans="1:27" x14ac:dyDescent="0.25">
      <c r="A57" s="5" t="s">
        <v>6808</v>
      </c>
      <c r="B57" s="5" t="str">
        <f>VLOOKUP(A57,UNIC!C:W,2,0)</f>
        <v>POLO</v>
      </c>
      <c r="C57" s="5" t="str">
        <f>VLOOKUP(A57,UNIC!C:W,3,0)</f>
        <v>LEVE</v>
      </c>
      <c r="D57" s="10">
        <f>VLOOKUP(A57,UNIC!C:W,5,0)</f>
        <v>2024</v>
      </c>
      <c r="E57" s="5" t="str">
        <f>VLOOKUP(A57,UNIC!C:W,21,0)</f>
        <v>LOCALIZA</v>
      </c>
      <c r="F57" s="5" t="str">
        <f>VLOOKUP(Tabela1[[#This Row],[PLACA]],UNIC!C:R,15,0)</f>
        <v>MG</v>
      </c>
      <c r="G57" s="5" t="str">
        <f>VLOOKUP(Tabela1[[#This Row],[PLACA]],UNIC!C:R,16,0)</f>
        <v>SUDESTE</v>
      </c>
      <c r="H57" s="5" t="str">
        <f>VLOOKUP(A57,UNIC!C:H,6,0)</f>
        <v>-</v>
      </c>
      <c r="I57" s="5" t="str">
        <f>VLOOKUP(H57,UNIC!H:J,3,0)</f>
        <v>-</v>
      </c>
      <c r="J57" s="11" t="str">
        <f>VLOOKUP(Tabela1[[#This Row],[PLACA]],UNIC!C:V,20,0)</f>
        <v>R$ 0,00</v>
      </c>
      <c r="K57" s="11">
        <f>IFERROR(VALUE(VLOOKUP(Tabela1[[#This Row],[PLACA]],[1]Planilha2!$A:$F,3,0)),"")</f>
        <v>0</v>
      </c>
      <c r="L57" s="11">
        <f>IFERROR(VALUE(VLOOKUP(Tabela1[[#This Row],[PLACA]],[1]Planilha2!$A:$F,4,0)),"")</f>
        <v>0</v>
      </c>
      <c r="M57" s="11">
        <f>IFERROR(VALUE(VLOOKUP(Tabela1[[#This Row],[PLACA]],[1]Planilha2!$A:$F,5,0)),"")</f>
        <v>700</v>
      </c>
      <c r="N57" s="11"/>
      <c r="O57" s="12" t="e">
        <f>VLOOKUP(Tabela1[[#This Row],[PLACA]],BASE_LOCADORAS!B:F,5,0)</f>
        <v>#N/A</v>
      </c>
      <c r="P5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7" s="11" t="e">
        <f>VLOOKUP(Tabela1[[#This Row],[PLACA]],BASE_LOCADORAS!B:G,6,0)</f>
        <v>#N/A</v>
      </c>
      <c r="R57" s="5" t="e">
        <f>Tabela1[[#This Row],[VALOR LOCADORA]]=Tabela1[[#This Row],[GASTO ALUGUEL]]</f>
        <v>#N/A</v>
      </c>
      <c r="S57" s="5" t="e">
        <f>UPPER(TEXT(Tabela1[[#This Row],[VENCIMENTO CONTRATO]],"MMM"))</f>
        <v>#N/A</v>
      </c>
      <c r="T57" s="5" t="str">
        <f>IFERROR(YEAR(Tabela1[[#This Row],[VENCIMENTO CONTRATO]]),"-")</f>
        <v>-</v>
      </c>
      <c r="U57" s="5" t="str">
        <f>VLOOKUP(Tabela1[[#This Row],[PLACA]],UNIC!C:T,18,0)</f>
        <v>PATIO</v>
      </c>
      <c r="V57" s="5" t="str">
        <f>SUBSTITUTE(VLOOKUP(Tabela1[[#This Row],[PLACA]],UNIC!C:K,9,0),".", "")</f>
        <v/>
      </c>
      <c r="W57" s="5">
        <f>VLOOKUP(Tabela1[[#This Row],[PLACA]],UNIC!C:M,10,0)</f>
        <v>0</v>
      </c>
      <c r="X57" s="5">
        <f>VLOOKUP(Tabela1[[#This Row],[PLACA]],UNIC!C:M,11,0)</f>
        <v>0</v>
      </c>
      <c r="Y57" s="7">
        <f>SUM(Tabela1[[#This Row],[GASTO COMBUSTÍVEL FEVEREIRO]:[GASTO COMBUSTÍVE ABRIL]])</f>
        <v>700</v>
      </c>
      <c r="Z57" s="7">
        <f>IFERROR(AVERAGE(Tabela1[[#This Row],[GASTO COMBUSTÍVE ABRIL]:[GASTO COMBUSTÍVE MARÇO]]),"-")</f>
        <v>350</v>
      </c>
      <c r="AA57" s="5"/>
    </row>
    <row r="58" spans="1:27" x14ac:dyDescent="0.25">
      <c r="A58" s="5" t="s">
        <v>6811</v>
      </c>
      <c r="B58" s="5" t="str">
        <f>VLOOKUP(A58,UNIC!C:W,2,0)</f>
        <v>SAVEIRO</v>
      </c>
      <c r="C58" s="5" t="str">
        <f>VLOOKUP(A58,UNIC!C:W,3,0)</f>
        <v>UTILITARIO</v>
      </c>
      <c r="D58" s="10">
        <f>VLOOKUP(A58,UNIC!C:W,5,0)</f>
        <v>2026</v>
      </c>
      <c r="E58" s="5" t="str">
        <f>VLOOKUP(A58,UNIC!C:W,21,0)</f>
        <v>MOVIDA</v>
      </c>
      <c r="F58" s="5" t="str">
        <f>VLOOKUP(Tabela1[[#This Row],[PLACA]],UNIC!C:R,15,0)</f>
        <v>GO</v>
      </c>
      <c r="G58" s="5" t="str">
        <f>VLOOKUP(Tabela1[[#This Row],[PLACA]],UNIC!C:R,16,0)</f>
        <v>CENTRO OESTE</v>
      </c>
      <c r="H58" s="5" t="str">
        <f>VLOOKUP(A58,UNIC!C:H,6,0)</f>
        <v>VALDERI PEREIRA DA SILVA</v>
      </c>
      <c r="I58" s="5" t="str">
        <f>VLOOKUP(H58,UNIC!H:J,3,0)</f>
        <v>TECNICO DE MANUTENCAO PI IV</v>
      </c>
      <c r="J58" s="11" t="str">
        <f>VLOOKUP(Tabela1[[#This Row],[PLACA]],UNIC!C:V,20,0)</f>
        <v>R$ 0,00</v>
      </c>
      <c r="K58" s="11">
        <f>IFERROR(VALUE(VLOOKUP(Tabela1[[#This Row],[PLACA]],[1]Planilha2!$A:$F,3,0)),"")</f>
        <v>0</v>
      </c>
      <c r="L58" s="11">
        <f>IFERROR(VALUE(VLOOKUP(Tabela1[[#This Row],[PLACA]],[1]Planilha2!$A:$F,4,0)),"")</f>
        <v>0</v>
      </c>
      <c r="M58" s="11">
        <f>IFERROR(VALUE(VLOOKUP(Tabela1[[#This Row],[PLACA]],[1]Planilha2!$A:$F,5,0)),"")</f>
        <v>1176.02</v>
      </c>
      <c r="N58" s="11"/>
      <c r="O58" s="12" t="e">
        <f>VLOOKUP(Tabela1[[#This Row],[PLACA]],BASE_LOCADORAS!B:F,5,0)</f>
        <v>#N/A</v>
      </c>
      <c r="P5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8" s="11" t="e">
        <f>VLOOKUP(Tabela1[[#This Row],[PLACA]],BASE_LOCADORAS!B:G,6,0)</f>
        <v>#N/A</v>
      </c>
      <c r="R58" s="5" t="e">
        <f>Tabela1[[#This Row],[VALOR LOCADORA]]=Tabela1[[#This Row],[GASTO ALUGUEL]]</f>
        <v>#N/A</v>
      </c>
      <c r="S58" s="5" t="e">
        <f>UPPER(TEXT(Tabela1[[#This Row],[VENCIMENTO CONTRATO]],"MMM"))</f>
        <v>#N/A</v>
      </c>
      <c r="T58" s="5" t="str">
        <f>IFERROR(YEAR(Tabela1[[#This Row],[VENCIMENTO CONTRATO]]),"-")</f>
        <v>-</v>
      </c>
      <c r="U58" s="5" t="str">
        <f>VLOOKUP(Tabela1[[#This Row],[PLACA]],UNIC!C:T,18,0)</f>
        <v>ATIVO</v>
      </c>
      <c r="V58" s="5" t="str">
        <f>SUBSTITUTE(VLOOKUP(Tabela1[[#This Row],[PLACA]],UNIC!C:K,9,0),".", "")</f>
        <v>12081</v>
      </c>
      <c r="W58" s="5">
        <f>VLOOKUP(Tabela1[[#This Row],[PLACA]],UNIC!C:M,10,0)</f>
        <v>19019</v>
      </c>
      <c r="X58" s="5" t="str">
        <f>VLOOKUP(Tabela1[[#This Row],[PLACA]],UNIC!C:M,11,0)</f>
        <v>TIM MOVEL</v>
      </c>
      <c r="Y58" s="7">
        <f>SUM(Tabela1[[#This Row],[GASTO COMBUSTÍVEL FEVEREIRO]:[GASTO COMBUSTÍVE ABRIL]])</f>
        <v>1176.02</v>
      </c>
      <c r="Z58" s="7">
        <f>IFERROR(AVERAGE(Tabela1[[#This Row],[GASTO COMBUSTÍVE ABRIL]:[GASTO COMBUSTÍVE MARÇO]]),"-")</f>
        <v>588.01</v>
      </c>
      <c r="AA58" s="5"/>
    </row>
    <row r="59" spans="1:27" x14ac:dyDescent="0.25">
      <c r="A59" s="5" t="s">
        <v>6814</v>
      </c>
      <c r="B59" s="5" t="str">
        <f>VLOOKUP(A59,UNIC!C:W,2,0)</f>
        <v>FIORINO</v>
      </c>
      <c r="C59" s="5" t="str">
        <f>VLOOKUP(A59,UNIC!C:W,3,0)</f>
        <v>UTILITARIO</v>
      </c>
      <c r="D59" s="10">
        <f>VLOOKUP(A59,UNIC!C:W,5,0)</f>
        <v>2026</v>
      </c>
      <c r="E59" s="5" t="str">
        <f>VLOOKUP(A59,UNIC!C:W,21,0)</f>
        <v>LOCALIZA</v>
      </c>
      <c r="F59" s="5" t="str">
        <f>VLOOKUP(Tabela1[[#This Row],[PLACA]],UNIC!C:R,15,0)</f>
        <v>MT</v>
      </c>
      <c r="G59" s="5" t="str">
        <f>VLOOKUP(Tabela1[[#This Row],[PLACA]],UNIC!C:R,16,0)</f>
        <v>CENTRO OESTE</v>
      </c>
      <c r="H59" s="5" t="str">
        <f>VLOOKUP(A59,UNIC!C:H,6,0)</f>
        <v>DANIEL FERNANDES FERREIRA DE SOUZA</v>
      </c>
      <c r="I59" s="5" t="str">
        <f>VLOOKUP(H59,UNIC!H:J,3,0)</f>
        <v>ASSISTENTE TEC. DE MANUTENCAO DE FO III</v>
      </c>
      <c r="J59" s="11" t="str">
        <f>VLOOKUP(Tabela1[[#This Row],[PLACA]],UNIC!C:V,20,0)</f>
        <v>R$ 0,00</v>
      </c>
      <c r="K59" s="11">
        <f>IFERROR(VALUE(VLOOKUP(Tabela1[[#This Row],[PLACA]],[1]Planilha2!$A:$F,3,0)),"")</f>
        <v>0</v>
      </c>
      <c r="L59" s="11">
        <f>IFERROR(VALUE(VLOOKUP(Tabela1[[#This Row],[PLACA]],[1]Planilha2!$A:$F,4,0)),"")</f>
        <v>0</v>
      </c>
      <c r="M59" s="11">
        <f>IFERROR(VALUE(VLOOKUP(Tabela1[[#This Row],[PLACA]],[1]Planilha2!$A:$F,5,0)),"")</f>
        <v>1044.17</v>
      </c>
      <c r="N59" s="11"/>
      <c r="O59" s="12" t="e">
        <f>VLOOKUP(Tabela1[[#This Row],[PLACA]],BASE_LOCADORAS!B:F,5,0)</f>
        <v>#N/A</v>
      </c>
      <c r="P5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59" s="11" t="e">
        <f>VLOOKUP(Tabela1[[#This Row],[PLACA]],BASE_LOCADORAS!B:G,6,0)</f>
        <v>#N/A</v>
      </c>
      <c r="R59" s="5" t="e">
        <f>Tabela1[[#This Row],[VALOR LOCADORA]]=Tabela1[[#This Row],[GASTO ALUGUEL]]</f>
        <v>#N/A</v>
      </c>
      <c r="S59" s="5" t="e">
        <f>UPPER(TEXT(Tabela1[[#This Row],[VENCIMENTO CONTRATO]],"MMM"))</f>
        <v>#N/A</v>
      </c>
      <c r="T59" s="5" t="str">
        <f>IFERROR(YEAR(Tabela1[[#This Row],[VENCIMENTO CONTRATO]]),"-")</f>
        <v>-</v>
      </c>
      <c r="U59" s="5" t="str">
        <f>VLOOKUP(Tabela1[[#This Row],[PLACA]],UNIC!C:T,18,0)</f>
        <v>ATIVO</v>
      </c>
      <c r="V59" s="5" t="str">
        <f>SUBSTITUTE(VLOOKUP(Tabela1[[#This Row],[PLACA]],UNIC!C:K,9,0),".", "")</f>
        <v>12071</v>
      </c>
      <c r="W59" s="5">
        <f>VLOOKUP(Tabela1[[#This Row],[PLACA]],UNIC!C:M,10,0)</f>
        <v>21104</v>
      </c>
      <c r="X59" s="5" t="str">
        <f>VLOOKUP(Tabela1[[#This Row],[PLACA]],UNIC!C:M,11,0)</f>
        <v>TIM MOVEL</v>
      </c>
      <c r="Y59" s="7">
        <f>SUM(Tabela1[[#This Row],[GASTO COMBUSTÍVEL FEVEREIRO]:[GASTO COMBUSTÍVE ABRIL]])</f>
        <v>1044.17</v>
      </c>
      <c r="Z59" s="7">
        <f>IFERROR(AVERAGE(Tabela1[[#This Row],[GASTO COMBUSTÍVE ABRIL]:[GASTO COMBUSTÍVE MARÇO]]),"-")</f>
        <v>522.08500000000004</v>
      </c>
      <c r="AA59" s="5"/>
    </row>
    <row r="60" spans="1:27" x14ac:dyDescent="0.25">
      <c r="A60" s="5" t="s">
        <v>6817</v>
      </c>
      <c r="B60" s="5" t="str">
        <f>VLOOKUP(A60,UNIC!C:W,2,0)</f>
        <v>HILUX</v>
      </c>
      <c r="C60" s="5" t="str">
        <f>VLOOKUP(A60,UNIC!C:W,3,0)</f>
        <v>4X4</v>
      </c>
      <c r="D60" s="10">
        <f>VLOOKUP(A60,UNIC!C:W,5,0)</f>
        <v>2025</v>
      </c>
      <c r="E60" s="5" t="str">
        <f>VLOOKUP(A60,UNIC!C:W,21,0)</f>
        <v>MOVIDA</v>
      </c>
      <c r="F60" s="5" t="str">
        <f>VLOOKUP(Tabela1[[#This Row],[PLACA]],UNIC!C:R,15,0)</f>
        <v>PR</v>
      </c>
      <c r="G60" s="5" t="str">
        <f>VLOOKUP(Tabela1[[#This Row],[PLACA]],UNIC!C:R,16,0)</f>
        <v>SUL</v>
      </c>
      <c r="H60" s="5" t="str">
        <f>VLOOKUP(A60,UNIC!C:H,6,0)</f>
        <v>FABRICIO VOSS KLEMTZ</v>
      </c>
      <c r="I60" s="5" t="str">
        <f>VLOOKUP(H60,UNIC!H:J,3,0)</f>
        <v>TECNICO DE MANUTENCAO PI III</v>
      </c>
      <c r="J60" s="11" t="str">
        <f>VLOOKUP(Tabela1[[#This Row],[PLACA]],UNIC!C:V,20,0)</f>
        <v>R$ 0,00</v>
      </c>
      <c r="K60" s="11">
        <f>IFERROR(VALUE(VLOOKUP(Tabela1[[#This Row],[PLACA]],[1]Planilha2!$A:$F,3,0)),"")</f>
        <v>0</v>
      </c>
      <c r="L60" s="11">
        <f>IFERROR(VALUE(VLOOKUP(Tabela1[[#This Row],[PLACA]],[1]Planilha2!$A:$F,4,0)),"")</f>
        <v>0</v>
      </c>
      <c r="M60" s="11">
        <f>IFERROR(VALUE(VLOOKUP(Tabela1[[#This Row],[PLACA]],[1]Planilha2!$A:$F,5,0)),"")</f>
        <v>767.56999999999994</v>
      </c>
      <c r="N60" s="11"/>
      <c r="O60" s="17" t="e">
        <f>VLOOKUP(Tabela1[[#This Row],[PLACA]],BASE_LOCADORAS!B:F,5,0)</f>
        <v>#N/A</v>
      </c>
      <c r="P6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0" s="11" t="e">
        <f>VLOOKUP(Tabela1[[#This Row],[PLACA]],BASE_LOCADORAS!B:G,6,0)</f>
        <v>#N/A</v>
      </c>
      <c r="R60" s="5" t="e">
        <f>Tabela1[[#This Row],[VALOR LOCADORA]]=Tabela1[[#This Row],[GASTO ALUGUEL]]</f>
        <v>#N/A</v>
      </c>
      <c r="S60" s="5" t="e">
        <f>UPPER(TEXT(Tabela1[[#This Row],[VENCIMENTO CONTRATO]],"MMM"))</f>
        <v>#N/A</v>
      </c>
      <c r="T60" s="5" t="str">
        <f>IFERROR(YEAR(Tabela1[[#This Row],[VENCIMENTO CONTRATO]]),"-")</f>
        <v>-</v>
      </c>
      <c r="U60" s="5" t="str">
        <f>VLOOKUP(Tabela1[[#This Row],[PLACA]],UNIC!C:T,18,0)</f>
        <v>ATIVO</v>
      </c>
      <c r="V60" s="5" t="str">
        <f>SUBSTITUTE(VLOOKUP(Tabela1[[#This Row],[PLACA]],UNIC!C:K,9,0),".", "")</f>
        <v>12081</v>
      </c>
      <c r="W60" s="5">
        <f>VLOOKUP(Tabela1[[#This Row],[PLACA]],UNIC!C:M,10,0)</f>
        <v>26006</v>
      </c>
      <c r="X60" s="5" t="str">
        <f>VLOOKUP(Tabela1[[#This Row],[PLACA]],UNIC!C:M,11,0)</f>
        <v>TIM MOVEL</v>
      </c>
      <c r="Y60" s="7">
        <f>SUM(Tabela1[[#This Row],[GASTO COMBUSTÍVEL FEVEREIRO]:[GASTO COMBUSTÍVE ABRIL]])</f>
        <v>767.56999999999994</v>
      </c>
      <c r="Z60" s="7">
        <f>IFERROR(AVERAGE(Tabela1[[#This Row],[GASTO COMBUSTÍVE ABRIL]:[GASTO COMBUSTÍVE MARÇO]]),"-")</f>
        <v>383.78499999999997</v>
      </c>
      <c r="AA60" s="5"/>
    </row>
    <row r="61" spans="1:27" x14ac:dyDescent="0.25">
      <c r="A61" s="5" t="s">
        <v>6820</v>
      </c>
      <c r="B61" s="5" t="str">
        <f>VLOOKUP(A61,UNIC!C:W,2,0)</f>
        <v>SAVEIRO</v>
      </c>
      <c r="C61" s="5" t="str">
        <f>VLOOKUP(A61,UNIC!C:W,3,0)</f>
        <v>UTILITARIO</v>
      </c>
      <c r="D61" s="10">
        <f>VLOOKUP(A61,UNIC!C:W,5,0)</f>
        <v>2025</v>
      </c>
      <c r="E61" s="5" t="str">
        <f>VLOOKUP(A61,UNIC!C:W,21,0)</f>
        <v>MOVIDA</v>
      </c>
      <c r="F61" s="5" t="str">
        <f>VLOOKUP(Tabela1[[#This Row],[PLACA]],UNIC!C:R,15,0)</f>
        <v>TO</v>
      </c>
      <c r="G61" s="5" t="str">
        <f>VLOOKUP(Tabela1[[#This Row],[PLACA]],UNIC!C:R,16,0)</f>
        <v>NORTE</v>
      </c>
      <c r="H61" s="5" t="str">
        <f>VLOOKUP(A61,UNIC!C:H,6,0)</f>
        <v>HELDER BOMFIM RODRIGUES COSTA</v>
      </c>
      <c r="I61" s="5" t="str">
        <f>VLOOKUP(H61,UNIC!H:J,3,0)</f>
        <v>TECNICO DE MANUTENCAO PI I</v>
      </c>
      <c r="J61" s="11" t="str">
        <f>VLOOKUP(Tabela1[[#This Row],[PLACA]],UNIC!C:V,20,0)</f>
        <v>R$ 0,00</v>
      </c>
      <c r="K61" s="11">
        <f>IFERROR(VALUE(VLOOKUP(Tabela1[[#This Row],[PLACA]],[1]Planilha2!$A:$F,3,0)),"")</f>
        <v>0</v>
      </c>
      <c r="L61" s="11">
        <f>IFERROR(VALUE(VLOOKUP(Tabela1[[#This Row],[PLACA]],[1]Planilha2!$A:$F,4,0)),"")</f>
        <v>0</v>
      </c>
      <c r="M61" s="11">
        <f>IFERROR(VALUE(VLOOKUP(Tabela1[[#This Row],[PLACA]],[1]Planilha2!$A:$F,5,0)),"")</f>
        <v>1750.81</v>
      </c>
      <c r="N61" s="11"/>
      <c r="O61" s="12" t="e">
        <f>VLOOKUP(Tabela1[[#This Row],[PLACA]],BASE_LOCADORAS!B:F,5,0)</f>
        <v>#N/A</v>
      </c>
      <c r="P6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1" s="11" t="e">
        <f>VLOOKUP(Tabela1[[#This Row],[PLACA]],BASE_LOCADORAS!B:G,6,0)</f>
        <v>#N/A</v>
      </c>
      <c r="R61" s="5" t="e">
        <f>Tabela1[[#This Row],[VALOR LOCADORA]]=Tabela1[[#This Row],[GASTO ALUGUEL]]</f>
        <v>#N/A</v>
      </c>
      <c r="S61" s="5" t="e">
        <f>UPPER(TEXT(Tabela1[[#This Row],[VENCIMENTO CONTRATO]],"MMM"))</f>
        <v>#N/A</v>
      </c>
      <c r="T61" s="5" t="str">
        <f>IFERROR(YEAR(Tabela1[[#This Row],[VENCIMENTO CONTRATO]]),"-")</f>
        <v>-</v>
      </c>
      <c r="U61" s="5" t="str">
        <f>VLOOKUP(Tabela1[[#This Row],[PLACA]],UNIC!C:T,18,0)</f>
        <v>ATIVO</v>
      </c>
      <c r="V61" s="5" t="str">
        <f>SUBSTITUTE(VLOOKUP(Tabela1[[#This Row],[PLACA]],UNIC!C:K,9,0),".", "")</f>
        <v>12081</v>
      </c>
      <c r="W61" s="5">
        <f>VLOOKUP(Tabela1[[#This Row],[PLACA]],UNIC!C:M,10,0)</f>
        <v>37133</v>
      </c>
      <c r="X61" s="5" t="str">
        <f>VLOOKUP(Tabela1[[#This Row],[PLACA]],UNIC!C:M,11,0)</f>
        <v>TIM MOVEL</v>
      </c>
      <c r="Y61" s="7">
        <f>SUM(Tabela1[[#This Row],[GASTO COMBUSTÍVEL FEVEREIRO]:[GASTO COMBUSTÍVE ABRIL]])</f>
        <v>1750.81</v>
      </c>
      <c r="Z61" s="7">
        <f>IFERROR(AVERAGE(Tabela1[[#This Row],[GASTO COMBUSTÍVE ABRIL]:[GASTO COMBUSTÍVE MARÇO]]),"-")</f>
        <v>875.40499999999997</v>
      </c>
      <c r="AA61" s="5"/>
    </row>
    <row r="62" spans="1:27" x14ac:dyDescent="0.25">
      <c r="A62" s="5" t="s">
        <v>6824</v>
      </c>
      <c r="B62" s="5" t="str">
        <f>VLOOKUP(A62,UNIC!C:W,2,0)</f>
        <v>HILUX</v>
      </c>
      <c r="C62" s="5" t="str">
        <f>VLOOKUP(A62,UNIC!C:W,3,0)</f>
        <v>4X4</v>
      </c>
      <c r="D62" s="10">
        <f>VLOOKUP(A62,UNIC!C:W,5,0)</f>
        <v>2025</v>
      </c>
      <c r="E62" s="5" t="str">
        <f>VLOOKUP(A62,UNIC!C:W,21,0)</f>
        <v>MOVIDA</v>
      </c>
      <c r="F62" s="5" t="str">
        <f>VLOOKUP(Tabela1[[#This Row],[PLACA]],UNIC!C:R,15,0)</f>
        <v>PR</v>
      </c>
      <c r="G62" s="5" t="str">
        <f>VLOOKUP(Tabela1[[#This Row],[PLACA]],UNIC!C:R,16,0)</f>
        <v>SUL</v>
      </c>
      <c r="H62" s="5" t="str">
        <f>VLOOKUP(A62,UNIC!C:H,6,0)</f>
        <v>ODIRLEI ROGERIO DA SILVA</v>
      </c>
      <c r="I62" s="5" t="str">
        <f>VLOOKUP(H62,UNIC!H:J,3,0)</f>
        <v>TECNICO DE MANUTENCAO PI III</v>
      </c>
      <c r="J62" s="11" t="str">
        <f>VLOOKUP(Tabela1[[#This Row],[PLACA]],UNIC!C:V,20,0)</f>
        <v>R$ 0,00</v>
      </c>
      <c r="K62" s="11">
        <f>IFERROR(VALUE(VLOOKUP(Tabela1[[#This Row],[PLACA]],[1]Planilha2!$A:$F,3,0)),"")</f>
        <v>0</v>
      </c>
      <c r="L62" s="11">
        <f>IFERROR(VALUE(VLOOKUP(Tabela1[[#This Row],[PLACA]],[1]Planilha2!$A:$F,4,0)),"")</f>
        <v>0</v>
      </c>
      <c r="M62" s="11">
        <f>IFERROR(VALUE(VLOOKUP(Tabela1[[#This Row],[PLACA]],[1]Planilha2!$A:$F,5,0)),"")</f>
        <v>1260.18</v>
      </c>
      <c r="N62" s="11"/>
      <c r="O62" s="12" t="e">
        <f>VLOOKUP(Tabela1[[#This Row],[PLACA]],BASE_LOCADORAS!B:F,5,0)</f>
        <v>#N/A</v>
      </c>
      <c r="P6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2" s="11" t="e">
        <f>VLOOKUP(Tabela1[[#This Row],[PLACA]],BASE_LOCADORAS!B:G,6,0)</f>
        <v>#N/A</v>
      </c>
      <c r="R62" s="5" t="e">
        <f>Tabela1[[#This Row],[VALOR LOCADORA]]=Tabela1[[#This Row],[GASTO ALUGUEL]]</f>
        <v>#N/A</v>
      </c>
      <c r="S62" s="5" t="e">
        <f>UPPER(TEXT(Tabela1[[#This Row],[VENCIMENTO CONTRATO]],"MMM"))</f>
        <v>#N/A</v>
      </c>
      <c r="T62" s="5" t="str">
        <f>IFERROR(YEAR(Tabela1[[#This Row],[VENCIMENTO CONTRATO]]),"-")</f>
        <v>-</v>
      </c>
      <c r="U62" s="5" t="str">
        <f>VLOOKUP(Tabela1[[#This Row],[PLACA]],UNIC!C:T,18,0)</f>
        <v>ATIVO</v>
      </c>
      <c r="V62" s="5" t="str">
        <f>SUBSTITUTE(VLOOKUP(Tabela1[[#This Row],[PLACA]],UNIC!C:K,9,0),".", "")</f>
        <v>12081</v>
      </c>
      <c r="W62" s="5">
        <f>VLOOKUP(Tabela1[[#This Row],[PLACA]],UNIC!C:M,10,0)</f>
        <v>26158</v>
      </c>
      <c r="X62" s="5" t="str">
        <f>VLOOKUP(Tabela1[[#This Row],[PLACA]],UNIC!C:M,11,0)</f>
        <v>TIM MOVEL</v>
      </c>
      <c r="Y62" s="7">
        <f>SUM(Tabela1[[#This Row],[GASTO COMBUSTÍVEL FEVEREIRO]:[GASTO COMBUSTÍVE ABRIL]])</f>
        <v>1260.18</v>
      </c>
      <c r="Z62" s="7">
        <f>IFERROR(AVERAGE(Tabela1[[#This Row],[GASTO COMBUSTÍVE ABRIL]:[GASTO COMBUSTÍVE MARÇO]]),"-")</f>
        <v>630.09</v>
      </c>
      <c r="AA62" s="5"/>
    </row>
    <row r="63" spans="1:27" x14ac:dyDescent="0.25">
      <c r="A63" s="5" t="s">
        <v>6826</v>
      </c>
      <c r="B63" s="5" t="str">
        <f>VLOOKUP(A63,UNIC!C:W,2,0)</f>
        <v>HILUX</v>
      </c>
      <c r="C63" s="5" t="str">
        <f>VLOOKUP(A63,UNIC!C:W,3,0)</f>
        <v>4X4</v>
      </c>
      <c r="D63" s="10">
        <f>VLOOKUP(A63,UNIC!C:W,5,0)</f>
        <v>2025</v>
      </c>
      <c r="E63" s="5" t="str">
        <f>VLOOKUP(A63,UNIC!C:W,21,0)</f>
        <v>MOVIDA</v>
      </c>
      <c r="F63" s="5" t="str">
        <f>VLOOKUP(Tabela1[[#This Row],[PLACA]],UNIC!C:R,15,0)</f>
        <v>PR</v>
      </c>
      <c r="G63" s="5" t="str">
        <f>VLOOKUP(Tabela1[[#This Row],[PLACA]],UNIC!C:R,16,0)</f>
        <v>SUL</v>
      </c>
      <c r="H63" s="5" t="str">
        <f>VLOOKUP(A63,UNIC!C:H,6,0)</f>
        <v>MATHEUS VINICIUS DA SILVA GOMES</v>
      </c>
      <c r="I63" s="5" t="str">
        <f>VLOOKUP(H63,UNIC!H:J,3,0)</f>
        <v>ESPECIALISTA OPERACIONAL DE PI II</v>
      </c>
      <c r="J63" s="11" t="str">
        <f>VLOOKUP(Tabela1[[#This Row],[PLACA]],UNIC!C:V,20,0)</f>
        <v>R$ 0,00</v>
      </c>
      <c r="K63" s="11">
        <f>IFERROR(VALUE(VLOOKUP(Tabela1[[#This Row],[PLACA]],[1]Planilha2!$A:$F,3,0)),"")</f>
        <v>0</v>
      </c>
      <c r="L63" s="11">
        <f>IFERROR(VALUE(VLOOKUP(Tabela1[[#This Row],[PLACA]],[1]Planilha2!$A:$F,4,0)),"")</f>
        <v>0</v>
      </c>
      <c r="M63" s="11">
        <f>IFERROR(VALUE(VLOOKUP(Tabela1[[#This Row],[PLACA]],[1]Planilha2!$A:$F,5,0)),"")</f>
        <v>2077.2599999999998</v>
      </c>
      <c r="N63" s="11"/>
      <c r="O63" s="12" t="e">
        <f>VLOOKUP(Tabela1[[#This Row],[PLACA]],BASE_LOCADORAS!B:F,5,0)</f>
        <v>#N/A</v>
      </c>
      <c r="P6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3" s="11" t="e">
        <f>VLOOKUP(Tabela1[[#This Row],[PLACA]],BASE_LOCADORAS!B:G,6,0)</f>
        <v>#N/A</v>
      </c>
      <c r="R63" s="5" t="e">
        <f>Tabela1[[#This Row],[VALOR LOCADORA]]=Tabela1[[#This Row],[GASTO ALUGUEL]]</f>
        <v>#N/A</v>
      </c>
      <c r="S63" s="5" t="e">
        <f>UPPER(TEXT(Tabela1[[#This Row],[VENCIMENTO CONTRATO]],"MMM"))</f>
        <v>#N/A</v>
      </c>
      <c r="T63" s="5" t="str">
        <f>IFERROR(YEAR(Tabela1[[#This Row],[VENCIMENTO CONTRATO]]),"-")</f>
        <v>-</v>
      </c>
      <c r="U63" s="5" t="str">
        <f>VLOOKUP(Tabela1[[#This Row],[PLACA]],UNIC!C:T,18,0)</f>
        <v>ATIVO</v>
      </c>
      <c r="V63" s="5" t="str">
        <f>SUBSTITUTE(VLOOKUP(Tabela1[[#This Row],[PLACA]],UNIC!C:K,9,0),".", "")</f>
        <v>12081</v>
      </c>
      <c r="W63" s="5">
        <f>VLOOKUP(Tabela1[[#This Row],[PLACA]],UNIC!C:M,10,0)</f>
        <v>26027</v>
      </c>
      <c r="X63" s="5" t="str">
        <f>VLOOKUP(Tabela1[[#This Row],[PLACA]],UNIC!C:M,11,0)</f>
        <v>TIM MOVEL</v>
      </c>
      <c r="Y63" s="7">
        <f>SUM(Tabela1[[#This Row],[GASTO COMBUSTÍVEL FEVEREIRO]:[GASTO COMBUSTÍVE ABRIL]])</f>
        <v>2077.2599999999998</v>
      </c>
      <c r="Z63" s="7">
        <f>IFERROR(AVERAGE(Tabela1[[#This Row],[GASTO COMBUSTÍVE ABRIL]:[GASTO COMBUSTÍVE MARÇO]]),"-")</f>
        <v>1038.6299999999999</v>
      </c>
      <c r="AA63" s="5"/>
    </row>
    <row r="64" spans="1:27" x14ac:dyDescent="0.25">
      <c r="A64" s="5" t="s">
        <v>6828</v>
      </c>
      <c r="B64" s="5" t="str">
        <f>VLOOKUP(A64,UNIC!C:W,2,0)</f>
        <v>HILUX</v>
      </c>
      <c r="C64" s="5" t="str">
        <f>VLOOKUP(A64,UNIC!C:W,3,0)</f>
        <v>4X4</v>
      </c>
      <c r="D64" s="10">
        <f>VLOOKUP(A64,UNIC!C:W,5,0)</f>
        <v>2026</v>
      </c>
      <c r="E64" s="5" t="str">
        <f>VLOOKUP(A64,UNIC!C:W,21,0)</f>
        <v>MOVIDA</v>
      </c>
      <c r="F64" s="5" t="str">
        <f>VLOOKUP(Tabela1[[#This Row],[PLACA]],UNIC!C:R,15,0)</f>
        <v>GO</v>
      </c>
      <c r="G64" s="5" t="str">
        <f>VLOOKUP(Tabela1[[#This Row],[PLACA]],UNIC!C:R,16,0)</f>
        <v>CENTRO OESTE</v>
      </c>
      <c r="H64" s="5" t="str">
        <f>VLOOKUP(A64,UNIC!C:H,6,0)</f>
        <v>RONISCLEY JOSE PEREIRA</v>
      </c>
      <c r="I64" s="5" t="str">
        <f>VLOOKUP(H64,UNIC!H:J,3,0)</f>
        <v>TECNICO DE MANUTENCAO PI III</v>
      </c>
      <c r="J64" s="11" t="str">
        <f>VLOOKUP(Tabela1[[#This Row],[PLACA]],UNIC!C:V,20,0)</f>
        <v>R$ 0,00</v>
      </c>
      <c r="K64" s="11">
        <f>IFERROR(VALUE(VLOOKUP(Tabela1[[#This Row],[PLACA]],[1]Planilha2!$A:$F,3,0)),"")</f>
        <v>0</v>
      </c>
      <c r="L64" s="11">
        <f>IFERROR(VALUE(VLOOKUP(Tabela1[[#This Row],[PLACA]],[1]Planilha2!$A:$F,4,0)),"")</f>
        <v>611.29999999999995</v>
      </c>
      <c r="M64" s="11">
        <f>IFERROR(VALUE(VLOOKUP(Tabela1[[#This Row],[PLACA]],[1]Planilha2!$A:$F,5,0)),"")</f>
        <v>1868.58</v>
      </c>
      <c r="N64" s="11"/>
      <c r="O64" s="12" t="e">
        <f>VLOOKUP(Tabela1[[#This Row],[PLACA]],BASE_LOCADORAS!B:F,5,0)</f>
        <v>#N/A</v>
      </c>
      <c r="P6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4" s="11" t="e">
        <f>VLOOKUP(Tabela1[[#This Row],[PLACA]],BASE_LOCADORAS!B:G,6,0)</f>
        <v>#N/A</v>
      </c>
      <c r="R64" s="5" t="e">
        <f>Tabela1[[#This Row],[VALOR LOCADORA]]=Tabela1[[#This Row],[GASTO ALUGUEL]]</f>
        <v>#N/A</v>
      </c>
      <c r="S64" s="5" t="e">
        <f>UPPER(TEXT(Tabela1[[#This Row],[VENCIMENTO CONTRATO]],"MMM"))</f>
        <v>#N/A</v>
      </c>
      <c r="T64" s="5" t="str">
        <f>IFERROR(YEAR(Tabela1[[#This Row],[VENCIMENTO CONTRATO]]),"-")</f>
        <v>-</v>
      </c>
      <c r="U64" s="5" t="str">
        <f>VLOOKUP(Tabela1[[#This Row],[PLACA]],UNIC!C:T,18,0)</f>
        <v>ATIVO</v>
      </c>
      <c r="V64" s="5" t="str">
        <f>SUBSTITUTE(VLOOKUP(Tabela1[[#This Row],[PLACA]],UNIC!C:K,9,0),".", "")</f>
        <v>12081</v>
      </c>
      <c r="W64" s="5">
        <f>VLOOKUP(Tabela1[[#This Row],[PLACA]],UNIC!C:M,10,0)</f>
        <v>19019</v>
      </c>
      <c r="X64" s="5" t="str">
        <f>VLOOKUP(Tabela1[[#This Row],[PLACA]],UNIC!C:M,11,0)</f>
        <v>TIM MOVEL</v>
      </c>
      <c r="Y64" s="7">
        <f>SUM(Tabela1[[#This Row],[GASTO COMBUSTÍVEL FEVEREIRO]:[GASTO COMBUSTÍVE ABRIL]])</f>
        <v>2479.88</v>
      </c>
      <c r="Z64" s="7">
        <f>IFERROR(AVERAGE(Tabela1[[#This Row],[GASTO COMBUSTÍVE ABRIL]:[GASTO COMBUSTÍVE MARÇO]]),"-")</f>
        <v>1239.94</v>
      </c>
      <c r="AA64" s="5"/>
    </row>
    <row r="65" spans="1:27" x14ac:dyDescent="0.25">
      <c r="A65" s="5" t="s">
        <v>6832</v>
      </c>
      <c r="B65" s="5" t="str">
        <f>VLOOKUP(A65,UNIC!C:W,2,0)</f>
        <v>B4T 13000E</v>
      </c>
      <c r="C65" s="5" t="str">
        <f>VLOOKUP(A65,UNIC!C:W,3,0)</f>
        <v>GERADOR</v>
      </c>
      <c r="D65" s="10">
        <f>VLOOKUP(A65,UNIC!C:W,5,0)</f>
        <v>2026</v>
      </c>
      <c r="E65" s="5" t="str">
        <f>VLOOKUP(A65,UNIC!C:W,21,0)</f>
        <v>EQUIPAMENTO</v>
      </c>
      <c r="F65" s="5" t="str">
        <f>VLOOKUP(Tabela1[[#This Row],[PLACA]],UNIC!C:R,15,0)</f>
        <v>TO</v>
      </c>
      <c r="G65" s="5" t="str">
        <f>VLOOKUP(Tabela1[[#This Row],[PLACA]],UNIC!C:R,16,0)</f>
        <v>NORDESTE</v>
      </c>
      <c r="H65" s="5" t="str">
        <f>VLOOKUP(A65,UNIC!C:H,6,0)</f>
        <v>-</v>
      </c>
      <c r="I65" s="5" t="str">
        <f>VLOOKUP(H65,UNIC!H:J,3,0)</f>
        <v>-</v>
      </c>
      <c r="J65" s="11" t="str">
        <f>VLOOKUP(Tabela1[[#This Row],[PLACA]],UNIC!C:V,20,0)</f>
        <v>R$ 0,00</v>
      </c>
      <c r="K65" s="11">
        <f>IFERROR(VALUE(VLOOKUP(Tabela1[[#This Row],[PLACA]],[1]Planilha2!$A:$F,3,0)),"")</f>
        <v>0</v>
      </c>
      <c r="L65" s="11">
        <f>IFERROR(VALUE(VLOOKUP(Tabela1[[#This Row],[PLACA]],[1]Planilha2!$A:$F,4,0)),"")</f>
        <v>0</v>
      </c>
      <c r="M65" s="11">
        <f>IFERROR(VALUE(VLOOKUP(Tabela1[[#This Row],[PLACA]],[1]Planilha2!$A:$F,5,0)),"")</f>
        <v>1558</v>
      </c>
      <c r="N65" s="11"/>
      <c r="O65" s="17" t="e">
        <f>VLOOKUP(Tabela1[[#This Row],[PLACA]],BASE_LOCADORAS!B:F,5,0)</f>
        <v>#N/A</v>
      </c>
      <c r="P6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5" s="11" t="e">
        <f>VLOOKUP(Tabela1[[#This Row],[PLACA]],BASE_LOCADORAS!B:G,6,0)</f>
        <v>#N/A</v>
      </c>
      <c r="R65" s="5" t="e">
        <f>Tabela1[[#This Row],[VALOR LOCADORA]]=Tabela1[[#This Row],[GASTO ALUGUEL]]</f>
        <v>#N/A</v>
      </c>
      <c r="S65" s="5" t="e">
        <f>UPPER(TEXT(Tabela1[[#This Row],[VENCIMENTO CONTRATO]],"MMM"))</f>
        <v>#N/A</v>
      </c>
      <c r="T65" s="5" t="str">
        <f>IFERROR(YEAR(Tabela1[[#This Row],[VENCIMENTO CONTRATO]]),"-")</f>
        <v>-</v>
      </c>
      <c r="U65" s="5" t="str">
        <f>VLOOKUP(Tabela1[[#This Row],[PLACA]],UNIC!C:T,18,0)</f>
        <v>PATIO</v>
      </c>
      <c r="V65" s="5" t="str">
        <f>SUBSTITUTE(VLOOKUP(Tabela1[[#This Row],[PLACA]],UNIC!C:K,9,0),".", "")</f>
        <v/>
      </c>
      <c r="W65" s="5">
        <f>VLOOKUP(Tabela1[[#This Row],[PLACA]],UNIC!C:M,10,0)</f>
        <v>0</v>
      </c>
      <c r="X65" s="5">
        <f>VLOOKUP(Tabela1[[#This Row],[PLACA]],UNIC!C:M,11,0)</f>
        <v>0</v>
      </c>
      <c r="Y65" s="7">
        <f>SUM(Tabela1[[#This Row],[GASTO COMBUSTÍVEL FEVEREIRO]:[GASTO COMBUSTÍVE ABRIL]])</f>
        <v>1558</v>
      </c>
      <c r="Z65" s="7">
        <f>IFERROR(AVERAGE(Tabela1[[#This Row],[GASTO COMBUSTÍVE ABRIL]:[GASTO COMBUSTÍVE MARÇO]]),"-")</f>
        <v>779</v>
      </c>
      <c r="AA65" s="5"/>
    </row>
    <row r="66" spans="1:27" x14ac:dyDescent="0.25">
      <c r="A66" s="5" t="s">
        <v>6838</v>
      </c>
      <c r="B66" s="5" t="str">
        <f>VLOOKUP(A66,UNIC!C:W,2,0)</f>
        <v>B4T 13000E</v>
      </c>
      <c r="C66" s="5" t="str">
        <f>VLOOKUP(A66,UNIC!C:W,3,0)</f>
        <v>GERADOR</v>
      </c>
      <c r="D66" s="10">
        <f>VLOOKUP(A66,UNIC!C:W,5,0)</f>
        <v>2026</v>
      </c>
      <c r="E66" s="5" t="str">
        <f>VLOOKUP(A66,UNIC!C:W,21,0)</f>
        <v>EQUIPAMENTO</v>
      </c>
      <c r="F66" s="5" t="str">
        <f>VLOOKUP(Tabela1[[#This Row],[PLACA]],UNIC!C:R,15,0)</f>
        <v>TO</v>
      </c>
      <c r="G66" s="5" t="str">
        <f>VLOOKUP(Tabela1[[#This Row],[PLACA]],UNIC!C:R,16,0)</f>
        <v>NORDESTE</v>
      </c>
      <c r="H66" s="5" t="str">
        <f>VLOOKUP(A66,UNIC!C:H,6,0)</f>
        <v>-</v>
      </c>
      <c r="I66" s="5" t="str">
        <f>VLOOKUP(H66,UNIC!H:J,3,0)</f>
        <v>-</v>
      </c>
      <c r="J66" s="11" t="str">
        <f>VLOOKUP(Tabela1[[#This Row],[PLACA]],UNIC!C:V,20,0)</f>
        <v>R$ 0,00</v>
      </c>
      <c r="K66" s="11" t="str">
        <f>IFERROR(VALUE(VLOOKUP(Tabela1[[#This Row],[PLACA]],[1]Planilha2!$A:$F,3,0)),"")</f>
        <v/>
      </c>
      <c r="L66" s="11" t="str">
        <f>IFERROR(VALUE(VLOOKUP(Tabela1[[#This Row],[PLACA]],[1]Planilha2!$A:$F,4,0)),"")</f>
        <v/>
      </c>
      <c r="M66" s="11" t="str">
        <f>IFERROR(VALUE(VLOOKUP(Tabela1[[#This Row],[PLACA]],[1]Planilha2!$A:$F,5,0)),"")</f>
        <v/>
      </c>
      <c r="N66" s="11"/>
      <c r="O66" s="12" t="e">
        <f>VLOOKUP(Tabela1[[#This Row],[PLACA]],BASE_LOCADORAS!B:F,5,0)</f>
        <v>#N/A</v>
      </c>
      <c r="P6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6" s="11" t="e">
        <f>VLOOKUP(Tabela1[[#This Row],[PLACA]],BASE_LOCADORAS!B:G,6,0)</f>
        <v>#N/A</v>
      </c>
      <c r="R66" s="5" t="e">
        <f>Tabela1[[#This Row],[VALOR LOCADORA]]=Tabela1[[#This Row],[GASTO ALUGUEL]]</f>
        <v>#N/A</v>
      </c>
      <c r="S66" s="5" t="e">
        <f>UPPER(TEXT(Tabela1[[#This Row],[VENCIMENTO CONTRATO]],"MMM"))</f>
        <v>#N/A</v>
      </c>
      <c r="T66" s="5" t="str">
        <f>IFERROR(YEAR(Tabela1[[#This Row],[VENCIMENTO CONTRATO]]),"-")</f>
        <v>-</v>
      </c>
      <c r="U66" s="5" t="str">
        <f>VLOOKUP(Tabela1[[#This Row],[PLACA]],UNIC!C:T,18,0)</f>
        <v>PATIO</v>
      </c>
      <c r="V66" s="5" t="str">
        <f>SUBSTITUTE(VLOOKUP(Tabela1[[#This Row],[PLACA]],UNIC!C:K,9,0),".", "")</f>
        <v/>
      </c>
      <c r="W66" s="5">
        <f>VLOOKUP(Tabela1[[#This Row],[PLACA]],UNIC!C:M,10,0)</f>
        <v>0</v>
      </c>
      <c r="X66" s="5">
        <f>VLOOKUP(Tabela1[[#This Row],[PLACA]],UNIC!C:M,11,0)</f>
        <v>0</v>
      </c>
      <c r="Y66" s="7">
        <f>SUM(Tabela1[[#This Row],[GASTO COMBUSTÍVEL FEVEREIRO]:[GASTO COMBUSTÍVE ABRIL]])</f>
        <v>0</v>
      </c>
      <c r="Z66" s="7" t="str">
        <f>IFERROR(AVERAGE(Tabela1[[#This Row],[GASTO COMBUSTÍVE ABRIL]:[GASTO COMBUSTÍVE MARÇO]]),"-")</f>
        <v>-</v>
      </c>
      <c r="AA66" s="5"/>
    </row>
    <row r="67" spans="1:27" x14ac:dyDescent="0.25">
      <c r="A67" s="5" t="s">
        <v>6840</v>
      </c>
      <c r="B67" s="5" t="str">
        <f>VLOOKUP(A67,UNIC!C:W,2,0)</f>
        <v>B4T 13000E</v>
      </c>
      <c r="C67" s="5" t="str">
        <f>VLOOKUP(A67,UNIC!C:W,3,0)</f>
        <v>GERADOR</v>
      </c>
      <c r="D67" s="10">
        <f>VLOOKUP(A67,UNIC!C:W,5,0)</f>
        <v>2026</v>
      </c>
      <c r="E67" s="5" t="str">
        <f>VLOOKUP(A67,UNIC!C:W,21,0)</f>
        <v>EQUIPAMENTO</v>
      </c>
      <c r="F67" s="5" t="str">
        <f>VLOOKUP(Tabela1[[#This Row],[PLACA]],UNIC!C:R,15,0)</f>
        <v>TO</v>
      </c>
      <c r="G67" s="5" t="str">
        <f>VLOOKUP(Tabela1[[#This Row],[PLACA]],UNIC!C:R,16,0)</f>
        <v>NORDESTE</v>
      </c>
      <c r="H67" s="5" t="str">
        <f>VLOOKUP(A67,UNIC!C:H,6,0)</f>
        <v>-</v>
      </c>
      <c r="I67" s="5" t="str">
        <f>VLOOKUP(H67,UNIC!H:J,3,0)</f>
        <v>-</v>
      </c>
      <c r="J67" s="11" t="str">
        <f>VLOOKUP(Tabela1[[#This Row],[PLACA]],UNIC!C:V,20,0)</f>
        <v>R$ 0,00</v>
      </c>
      <c r="K67" s="11" t="str">
        <f>IFERROR(VALUE(VLOOKUP(Tabela1[[#This Row],[PLACA]],[1]Planilha2!$A:$F,3,0)),"")</f>
        <v/>
      </c>
      <c r="L67" s="11" t="str">
        <f>IFERROR(VALUE(VLOOKUP(Tabela1[[#This Row],[PLACA]],[1]Planilha2!$A:$F,4,0)),"")</f>
        <v/>
      </c>
      <c r="M67" s="11" t="str">
        <f>IFERROR(VALUE(VLOOKUP(Tabela1[[#This Row],[PLACA]],[1]Planilha2!$A:$F,5,0)),"")</f>
        <v/>
      </c>
      <c r="N67" s="11"/>
      <c r="O67" s="12" t="e">
        <f>VLOOKUP(Tabela1[[#This Row],[PLACA]],BASE_LOCADORAS!B:F,5,0)</f>
        <v>#N/A</v>
      </c>
      <c r="P6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7" s="11" t="e">
        <f>VLOOKUP(Tabela1[[#This Row],[PLACA]],BASE_LOCADORAS!B:G,6,0)</f>
        <v>#N/A</v>
      </c>
      <c r="R67" s="5" t="e">
        <f>Tabela1[[#This Row],[VALOR LOCADORA]]=Tabela1[[#This Row],[GASTO ALUGUEL]]</f>
        <v>#N/A</v>
      </c>
      <c r="S67" s="5" t="e">
        <f>UPPER(TEXT(Tabela1[[#This Row],[VENCIMENTO CONTRATO]],"MMM"))</f>
        <v>#N/A</v>
      </c>
      <c r="T67" s="5" t="str">
        <f>IFERROR(YEAR(Tabela1[[#This Row],[VENCIMENTO CONTRATO]]),"-")</f>
        <v>-</v>
      </c>
      <c r="U67" s="5" t="str">
        <f>VLOOKUP(Tabela1[[#This Row],[PLACA]],UNIC!C:T,18,0)</f>
        <v>PATIO</v>
      </c>
      <c r="V67" s="5" t="str">
        <f>SUBSTITUTE(VLOOKUP(Tabela1[[#This Row],[PLACA]],UNIC!C:K,9,0),".", "")</f>
        <v/>
      </c>
      <c r="W67" s="5">
        <f>VLOOKUP(Tabela1[[#This Row],[PLACA]],UNIC!C:M,10,0)</f>
        <v>0</v>
      </c>
      <c r="X67" s="5">
        <f>VLOOKUP(Tabela1[[#This Row],[PLACA]],UNIC!C:M,11,0)</f>
        <v>0</v>
      </c>
      <c r="Y67" s="7">
        <f>SUM(Tabela1[[#This Row],[GASTO COMBUSTÍVEL FEVEREIRO]:[GASTO COMBUSTÍVE ABRIL]])</f>
        <v>0</v>
      </c>
      <c r="Z67" s="7" t="str">
        <f>IFERROR(AVERAGE(Tabela1[[#This Row],[GASTO COMBUSTÍVE ABRIL]:[GASTO COMBUSTÍVE MARÇO]]),"-")</f>
        <v>-</v>
      </c>
      <c r="AA67" s="5"/>
    </row>
    <row r="68" spans="1:27" x14ac:dyDescent="0.25">
      <c r="A68" s="5" t="s">
        <v>6842</v>
      </c>
      <c r="B68" s="5" t="str">
        <f>VLOOKUP(A68,UNIC!C:W,2,0)</f>
        <v>B4T 13000E</v>
      </c>
      <c r="C68" s="5" t="str">
        <f>VLOOKUP(A68,UNIC!C:W,3,0)</f>
        <v>GERADOR</v>
      </c>
      <c r="D68" s="10">
        <f>VLOOKUP(A68,UNIC!C:W,5,0)</f>
        <v>2026</v>
      </c>
      <c r="E68" s="5" t="str">
        <f>VLOOKUP(A68,UNIC!C:W,21,0)</f>
        <v>EQUIPAMENTO</v>
      </c>
      <c r="F68" s="5" t="str">
        <f>VLOOKUP(Tabela1[[#This Row],[PLACA]],UNIC!C:R,15,0)</f>
        <v>TO</v>
      </c>
      <c r="G68" s="5" t="str">
        <f>VLOOKUP(Tabela1[[#This Row],[PLACA]],UNIC!C:R,16,0)</f>
        <v>NORDESTE</v>
      </c>
      <c r="H68" s="5" t="str">
        <f>VLOOKUP(A68,UNIC!C:H,6,0)</f>
        <v>-</v>
      </c>
      <c r="I68" s="5" t="str">
        <f>VLOOKUP(H68,UNIC!H:J,3,0)</f>
        <v>-</v>
      </c>
      <c r="J68" s="11" t="str">
        <f>VLOOKUP(Tabela1[[#This Row],[PLACA]],UNIC!C:V,20,0)</f>
        <v>R$ 0,00</v>
      </c>
      <c r="K68" s="11" t="str">
        <f>IFERROR(VALUE(VLOOKUP(Tabela1[[#This Row],[PLACA]],[1]Planilha2!$A:$F,3,0)),"")</f>
        <v/>
      </c>
      <c r="L68" s="11" t="str">
        <f>IFERROR(VALUE(VLOOKUP(Tabela1[[#This Row],[PLACA]],[1]Planilha2!$A:$F,4,0)),"")</f>
        <v/>
      </c>
      <c r="M68" s="11" t="str">
        <f>IFERROR(VALUE(VLOOKUP(Tabela1[[#This Row],[PLACA]],[1]Planilha2!$A:$F,5,0)),"")</f>
        <v/>
      </c>
      <c r="N68" s="11"/>
      <c r="O68" s="12" t="e">
        <f>VLOOKUP(Tabela1[[#This Row],[PLACA]],BASE_LOCADORAS!B:F,5,0)</f>
        <v>#N/A</v>
      </c>
      <c r="P6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8" s="11" t="e">
        <f>VLOOKUP(Tabela1[[#This Row],[PLACA]],BASE_LOCADORAS!B:G,6,0)</f>
        <v>#N/A</v>
      </c>
      <c r="R68" s="5" t="e">
        <f>Tabela1[[#This Row],[VALOR LOCADORA]]=Tabela1[[#This Row],[GASTO ALUGUEL]]</f>
        <v>#N/A</v>
      </c>
      <c r="S68" s="5" t="e">
        <f>UPPER(TEXT(Tabela1[[#This Row],[VENCIMENTO CONTRATO]],"MMM"))</f>
        <v>#N/A</v>
      </c>
      <c r="T68" s="5" t="str">
        <f>IFERROR(YEAR(Tabela1[[#This Row],[VENCIMENTO CONTRATO]]),"-")</f>
        <v>-</v>
      </c>
      <c r="U68" s="5" t="str">
        <f>VLOOKUP(Tabela1[[#This Row],[PLACA]],UNIC!C:T,18,0)</f>
        <v>PATIO</v>
      </c>
      <c r="V68" s="5" t="str">
        <f>SUBSTITUTE(VLOOKUP(Tabela1[[#This Row],[PLACA]],UNIC!C:K,9,0),".", "")</f>
        <v/>
      </c>
      <c r="W68" s="5">
        <f>VLOOKUP(Tabela1[[#This Row],[PLACA]],UNIC!C:M,10,0)</f>
        <v>0</v>
      </c>
      <c r="X68" s="5">
        <f>VLOOKUP(Tabela1[[#This Row],[PLACA]],UNIC!C:M,11,0)</f>
        <v>0</v>
      </c>
      <c r="Y68" s="7">
        <f>SUM(Tabela1[[#This Row],[GASTO COMBUSTÍVEL FEVEREIRO]:[GASTO COMBUSTÍVE ABRIL]])</f>
        <v>0</v>
      </c>
      <c r="Z68" s="7" t="str">
        <f>IFERROR(AVERAGE(Tabela1[[#This Row],[GASTO COMBUSTÍVE ABRIL]:[GASTO COMBUSTÍVE MARÇO]]),"-")</f>
        <v>-</v>
      </c>
      <c r="AA68" s="5"/>
    </row>
    <row r="69" spans="1:27" x14ac:dyDescent="0.25">
      <c r="A69" s="5" t="s">
        <v>6844</v>
      </c>
      <c r="B69" s="5" t="str">
        <f>VLOOKUP(A69,UNIC!C:W,2,0)</f>
        <v>B4T 13000E</v>
      </c>
      <c r="C69" s="5" t="str">
        <f>VLOOKUP(A69,UNIC!C:W,3,0)</f>
        <v>GERADOR</v>
      </c>
      <c r="D69" s="10">
        <f>VLOOKUP(A69,UNIC!C:W,5,0)</f>
        <v>2026</v>
      </c>
      <c r="E69" s="5" t="str">
        <f>VLOOKUP(A69,UNIC!C:W,21,0)</f>
        <v>EQUIPAMENTO</v>
      </c>
      <c r="F69" s="5" t="str">
        <f>VLOOKUP(Tabela1[[#This Row],[PLACA]],UNIC!C:R,15,0)</f>
        <v>TO</v>
      </c>
      <c r="G69" s="5" t="str">
        <f>VLOOKUP(Tabela1[[#This Row],[PLACA]],UNIC!C:R,16,0)</f>
        <v>NORDESTE</v>
      </c>
      <c r="H69" s="5" t="str">
        <f>VLOOKUP(A69,UNIC!C:H,6,0)</f>
        <v>-</v>
      </c>
      <c r="I69" s="5" t="str">
        <f>VLOOKUP(H69,UNIC!H:J,3,0)</f>
        <v>-</v>
      </c>
      <c r="J69" s="11" t="str">
        <f>VLOOKUP(Tabela1[[#This Row],[PLACA]],UNIC!C:V,20,0)</f>
        <v>R$ 0,00</v>
      </c>
      <c r="K69" s="11" t="str">
        <f>IFERROR(VALUE(VLOOKUP(Tabela1[[#This Row],[PLACA]],[1]Planilha2!$A:$F,3,0)),"")</f>
        <v/>
      </c>
      <c r="L69" s="11" t="str">
        <f>IFERROR(VALUE(VLOOKUP(Tabela1[[#This Row],[PLACA]],[1]Planilha2!$A:$F,4,0)),"")</f>
        <v/>
      </c>
      <c r="M69" s="11" t="str">
        <f>IFERROR(VALUE(VLOOKUP(Tabela1[[#This Row],[PLACA]],[1]Planilha2!$A:$F,5,0)),"")</f>
        <v/>
      </c>
      <c r="N69" s="11"/>
      <c r="O69" s="12" t="e">
        <f>VLOOKUP(Tabela1[[#This Row],[PLACA]],BASE_LOCADORAS!B:F,5,0)</f>
        <v>#N/A</v>
      </c>
      <c r="P6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9" s="11" t="e">
        <f>VLOOKUP(Tabela1[[#This Row],[PLACA]],BASE_LOCADORAS!B:G,6,0)</f>
        <v>#N/A</v>
      </c>
      <c r="R69" s="5" t="e">
        <f>Tabela1[[#This Row],[VALOR LOCADORA]]=Tabela1[[#This Row],[GASTO ALUGUEL]]</f>
        <v>#N/A</v>
      </c>
      <c r="S69" s="5" t="e">
        <f>UPPER(TEXT(Tabela1[[#This Row],[VENCIMENTO CONTRATO]],"MMM"))</f>
        <v>#N/A</v>
      </c>
      <c r="T69" s="5" t="str">
        <f>IFERROR(YEAR(Tabela1[[#This Row],[VENCIMENTO CONTRATO]]),"-")</f>
        <v>-</v>
      </c>
      <c r="U69" s="5" t="str">
        <f>VLOOKUP(Tabela1[[#This Row],[PLACA]],UNIC!C:T,18,0)</f>
        <v>PATIO</v>
      </c>
      <c r="V69" s="5" t="str">
        <f>SUBSTITUTE(VLOOKUP(Tabela1[[#This Row],[PLACA]],UNIC!C:K,9,0),".", "")</f>
        <v/>
      </c>
      <c r="W69" s="5">
        <f>VLOOKUP(Tabela1[[#This Row],[PLACA]],UNIC!C:M,10,0)</f>
        <v>0</v>
      </c>
      <c r="X69" s="5">
        <f>VLOOKUP(Tabela1[[#This Row],[PLACA]],UNIC!C:M,11,0)</f>
        <v>0</v>
      </c>
      <c r="Y69" s="7">
        <f>SUM(Tabela1[[#This Row],[GASTO COMBUSTÍVEL FEVEREIRO]:[GASTO COMBUSTÍVE ABRIL]])</f>
        <v>0</v>
      </c>
      <c r="Z69" s="7" t="str">
        <f>IFERROR(AVERAGE(Tabela1[[#This Row],[GASTO COMBUSTÍVE ABRIL]:[GASTO COMBUSTÍVE MARÇO]]),"-")</f>
        <v>-</v>
      </c>
      <c r="AA69" s="5"/>
    </row>
    <row r="70" spans="1:27" x14ac:dyDescent="0.25">
      <c r="A70" s="5" t="s">
        <v>6846</v>
      </c>
      <c r="B70" s="5" t="str">
        <f>VLOOKUP(A70,UNIC!C:W,2,0)</f>
        <v>B4T 13000E</v>
      </c>
      <c r="C70" s="5" t="str">
        <f>VLOOKUP(A70,UNIC!C:W,3,0)</f>
        <v>GERADOR</v>
      </c>
      <c r="D70" s="10">
        <f>VLOOKUP(A70,UNIC!C:W,5,0)</f>
        <v>2026</v>
      </c>
      <c r="E70" s="5" t="str">
        <f>VLOOKUP(A70,UNIC!C:W,21,0)</f>
        <v>EQUIPAMENTO</v>
      </c>
      <c r="F70" s="5" t="str">
        <f>VLOOKUP(Tabela1[[#This Row],[PLACA]],UNIC!C:R,15,0)</f>
        <v>TO</v>
      </c>
      <c r="G70" s="5" t="str">
        <f>VLOOKUP(Tabela1[[#This Row],[PLACA]],UNIC!C:R,16,0)</f>
        <v>NORDESTE</v>
      </c>
      <c r="H70" s="5" t="str">
        <f>VLOOKUP(A70,UNIC!C:H,6,0)</f>
        <v>-</v>
      </c>
      <c r="I70" s="5" t="str">
        <f>VLOOKUP(H70,UNIC!H:J,3,0)</f>
        <v>-</v>
      </c>
      <c r="J70" s="11" t="str">
        <f>VLOOKUP(Tabela1[[#This Row],[PLACA]],UNIC!C:V,20,0)</f>
        <v>R$ 0,00</v>
      </c>
      <c r="K70" s="11" t="str">
        <f>IFERROR(VALUE(VLOOKUP(Tabela1[[#This Row],[PLACA]],[1]Planilha2!$A:$F,3,0)),"")</f>
        <v/>
      </c>
      <c r="L70" s="11" t="str">
        <f>IFERROR(VALUE(VLOOKUP(Tabela1[[#This Row],[PLACA]],[1]Planilha2!$A:$F,4,0)),"")</f>
        <v/>
      </c>
      <c r="M70" s="11" t="str">
        <f>IFERROR(VALUE(VLOOKUP(Tabela1[[#This Row],[PLACA]],[1]Planilha2!$A:$F,5,0)),"")</f>
        <v/>
      </c>
      <c r="N70" s="11"/>
      <c r="O70" s="12" t="e">
        <f>VLOOKUP(Tabela1[[#This Row],[PLACA]],BASE_LOCADORAS!B:F,5,0)</f>
        <v>#N/A</v>
      </c>
      <c r="P7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0" s="11" t="e">
        <f>VLOOKUP(Tabela1[[#This Row],[PLACA]],BASE_LOCADORAS!B:G,6,0)</f>
        <v>#N/A</v>
      </c>
      <c r="R70" s="5" t="e">
        <f>Tabela1[[#This Row],[VALOR LOCADORA]]=Tabela1[[#This Row],[GASTO ALUGUEL]]</f>
        <v>#N/A</v>
      </c>
      <c r="S70" s="5" t="e">
        <f>UPPER(TEXT(Tabela1[[#This Row],[VENCIMENTO CONTRATO]],"MMM"))</f>
        <v>#N/A</v>
      </c>
      <c r="T70" s="5" t="str">
        <f>IFERROR(YEAR(Tabela1[[#This Row],[VENCIMENTO CONTRATO]]),"-")</f>
        <v>-</v>
      </c>
      <c r="U70" s="5" t="str">
        <f>VLOOKUP(Tabela1[[#This Row],[PLACA]],UNIC!C:T,18,0)</f>
        <v>PATIO</v>
      </c>
      <c r="V70" s="5" t="str">
        <f>SUBSTITUTE(VLOOKUP(Tabela1[[#This Row],[PLACA]],UNIC!C:K,9,0),".", "")</f>
        <v/>
      </c>
      <c r="W70" s="5">
        <f>VLOOKUP(Tabela1[[#This Row],[PLACA]],UNIC!C:M,10,0)</f>
        <v>0</v>
      </c>
      <c r="X70" s="5">
        <f>VLOOKUP(Tabela1[[#This Row],[PLACA]],UNIC!C:M,11,0)</f>
        <v>0</v>
      </c>
      <c r="Y70" s="7">
        <f>SUM(Tabela1[[#This Row],[GASTO COMBUSTÍVEL FEVEREIRO]:[GASTO COMBUSTÍVE ABRIL]])</f>
        <v>0</v>
      </c>
      <c r="Z70" s="7" t="str">
        <f>IFERROR(AVERAGE(Tabela1[[#This Row],[GASTO COMBUSTÍVE ABRIL]:[GASTO COMBUSTÍVE MARÇO]]),"-")</f>
        <v>-</v>
      </c>
      <c r="AA70" s="5"/>
    </row>
    <row r="71" spans="1:27" x14ac:dyDescent="0.25">
      <c r="A71" s="5" t="s">
        <v>6848</v>
      </c>
      <c r="B71" s="5" t="str">
        <f>VLOOKUP(A71,UNIC!C:W,2,0)</f>
        <v>B4T 13000E</v>
      </c>
      <c r="C71" s="5" t="str">
        <f>VLOOKUP(A71,UNIC!C:W,3,0)</f>
        <v>GERADOR</v>
      </c>
      <c r="D71" s="10">
        <f>VLOOKUP(A71,UNIC!C:W,5,0)</f>
        <v>2026</v>
      </c>
      <c r="E71" s="5" t="str">
        <f>VLOOKUP(A71,UNIC!C:W,21,0)</f>
        <v>EQUIPAMENTO</v>
      </c>
      <c r="F71" s="5" t="str">
        <f>VLOOKUP(Tabela1[[#This Row],[PLACA]],UNIC!C:R,15,0)</f>
        <v>TO</v>
      </c>
      <c r="G71" s="5" t="str">
        <f>VLOOKUP(Tabela1[[#This Row],[PLACA]],UNIC!C:R,16,0)</f>
        <v>NORDESTE</v>
      </c>
      <c r="H71" s="5" t="str">
        <f>VLOOKUP(A71,UNIC!C:H,6,0)</f>
        <v>-</v>
      </c>
      <c r="I71" s="5" t="str">
        <f>VLOOKUP(H71,UNIC!H:J,3,0)</f>
        <v>-</v>
      </c>
      <c r="J71" s="11" t="str">
        <f>VLOOKUP(Tabela1[[#This Row],[PLACA]],UNIC!C:V,20,0)</f>
        <v>R$ 0,00</v>
      </c>
      <c r="K71" s="11">
        <f>IFERROR(VALUE(VLOOKUP(Tabela1[[#This Row],[PLACA]],[1]Planilha2!$A:$F,3,0)),"")</f>
        <v>0</v>
      </c>
      <c r="L71" s="11">
        <f>IFERROR(VALUE(VLOOKUP(Tabela1[[#This Row],[PLACA]],[1]Planilha2!$A:$F,4,0)),"")</f>
        <v>1085</v>
      </c>
      <c r="M71" s="11">
        <f>IFERROR(VALUE(VLOOKUP(Tabela1[[#This Row],[PLACA]],[1]Planilha2!$A:$F,5,0)),"")</f>
        <v>0</v>
      </c>
      <c r="N71" s="11"/>
      <c r="O71" s="17" t="e">
        <f>VLOOKUP(Tabela1[[#This Row],[PLACA]],BASE_LOCADORAS!B:F,5,0)</f>
        <v>#N/A</v>
      </c>
      <c r="P7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1" s="11" t="e">
        <f>VLOOKUP(Tabela1[[#This Row],[PLACA]],BASE_LOCADORAS!B:G,6,0)</f>
        <v>#N/A</v>
      </c>
      <c r="R71" s="5" t="e">
        <f>Tabela1[[#This Row],[VALOR LOCADORA]]=Tabela1[[#This Row],[GASTO ALUGUEL]]</f>
        <v>#N/A</v>
      </c>
      <c r="S71" s="5" t="e">
        <f>UPPER(TEXT(Tabela1[[#This Row],[VENCIMENTO CONTRATO]],"MMM"))</f>
        <v>#N/A</v>
      </c>
      <c r="T71" s="5" t="str">
        <f>IFERROR(YEAR(Tabela1[[#This Row],[VENCIMENTO CONTRATO]]),"-")</f>
        <v>-</v>
      </c>
      <c r="U71" s="5" t="str">
        <f>VLOOKUP(Tabela1[[#This Row],[PLACA]],UNIC!C:T,18,0)</f>
        <v>PATIO</v>
      </c>
      <c r="V71" s="5" t="str">
        <f>SUBSTITUTE(VLOOKUP(Tabela1[[#This Row],[PLACA]],UNIC!C:K,9,0),".", "")</f>
        <v/>
      </c>
      <c r="W71" s="5">
        <f>VLOOKUP(Tabela1[[#This Row],[PLACA]],UNIC!C:M,10,0)</f>
        <v>0</v>
      </c>
      <c r="X71" s="5">
        <f>VLOOKUP(Tabela1[[#This Row],[PLACA]],UNIC!C:M,11,0)</f>
        <v>0</v>
      </c>
      <c r="Y71" s="7">
        <f>SUM(Tabela1[[#This Row],[GASTO COMBUSTÍVEL FEVEREIRO]:[GASTO COMBUSTÍVE ABRIL]])</f>
        <v>1085</v>
      </c>
      <c r="Z71" s="7">
        <f>IFERROR(AVERAGE(Tabela1[[#This Row],[GASTO COMBUSTÍVE ABRIL]:[GASTO COMBUSTÍVE MARÇO]]),"-")</f>
        <v>542.5</v>
      </c>
      <c r="AA71" s="5"/>
    </row>
    <row r="72" spans="1:27" x14ac:dyDescent="0.25">
      <c r="A72" s="5" t="s">
        <v>6850</v>
      </c>
      <c r="B72" s="5" t="str">
        <f>VLOOKUP(A72,UNIC!C:W,2,0)</f>
        <v>B4T 13000E</v>
      </c>
      <c r="C72" s="5" t="str">
        <f>VLOOKUP(A72,UNIC!C:W,3,0)</f>
        <v>GERADOR</v>
      </c>
      <c r="D72" s="10">
        <f>VLOOKUP(A72,UNIC!C:W,5,0)</f>
        <v>2026</v>
      </c>
      <c r="E72" s="5" t="str">
        <f>VLOOKUP(A72,UNIC!C:W,21,0)</f>
        <v>EQUIPAMENTO</v>
      </c>
      <c r="F72" s="5" t="str">
        <f>VLOOKUP(Tabela1[[#This Row],[PLACA]],UNIC!C:R,15,0)</f>
        <v>TO</v>
      </c>
      <c r="G72" s="5" t="str">
        <f>VLOOKUP(Tabela1[[#This Row],[PLACA]],UNIC!C:R,16,0)</f>
        <v>NORDESTE</v>
      </c>
      <c r="H72" s="5" t="str">
        <f>VLOOKUP(A72,UNIC!C:H,6,0)</f>
        <v>-</v>
      </c>
      <c r="I72" s="5" t="str">
        <f>VLOOKUP(H72,UNIC!H:J,3,0)</f>
        <v>-</v>
      </c>
      <c r="J72" s="11" t="str">
        <f>VLOOKUP(Tabela1[[#This Row],[PLACA]],UNIC!C:V,20,0)</f>
        <v>R$ 0,00</v>
      </c>
      <c r="K72" s="11" t="str">
        <f>IFERROR(VALUE(VLOOKUP(Tabela1[[#This Row],[PLACA]],[1]Planilha2!$A:$F,3,0)),"")</f>
        <v/>
      </c>
      <c r="L72" s="11" t="str">
        <f>IFERROR(VALUE(VLOOKUP(Tabela1[[#This Row],[PLACA]],[1]Planilha2!$A:$F,4,0)),"")</f>
        <v/>
      </c>
      <c r="M72" s="11" t="str">
        <f>IFERROR(VALUE(VLOOKUP(Tabela1[[#This Row],[PLACA]],[1]Planilha2!$A:$F,5,0)),"")</f>
        <v/>
      </c>
      <c r="N72" s="11"/>
      <c r="O72" s="12" t="e">
        <f>VLOOKUP(Tabela1[[#This Row],[PLACA]],BASE_LOCADORAS!B:F,5,0)</f>
        <v>#N/A</v>
      </c>
      <c r="P7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2" s="11" t="e">
        <f>VLOOKUP(Tabela1[[#This Row],[PLACA]],BASE_LOCADORAS!B:G,6,0)</f>
        <v>#N/A</v>
      </c>
      <c r="R72" s="5" t="e">
        <f>Tabela1[[#This Row],[VALOR LOCADORA]]=Tabela1[[#This Row],[GASTO ALUGUEL]]</f>
        <v>#N/A</v>
      </c>
      <c r="S72" s="5" t="e">
        <f>UPPER(TEXT(Tabela1[[#This Row],[VENCIMENTO CONTRATO]],"MMM"))</f>
        <v>#N/A</v>
      </c>
      <c r="T72" s="5" t="str">
        <f>IFERROR(YEAR(Tabela1[[#This Row],[VENCIMENTO CONTRATO]]),"-")</f>
        <v>-</v>
      </c>
      <c r="U72" s="5" t="str">
        <f>VLOOKUP(Tabela1[[#This Row],[PLACA]],UNIC!C:T,18,0)</f>
        <v>PATIO</v>
      </c>
      <c r="V72" s="5" t="str">
        <f>SUBSTITUTE(VLOOKUP(Tabela1[[#This Row],[PLACA]],UNIC!C:K,9,0),".", "")</f>
        <v/>
      </c>
      <c r="W72" s="5">
        <f>VLOOKUP(Tabela1[[#This Row],[PLACA]],UNIC!C:M,10,0)</f>
        <v>0</v>
      </c>
      <c r="X72" s="5">
        <f>VLOOKUP(Tabela1[[#This Row],[PLACA]],UNIC!C:M,11,0)</f>
        <v>0</v>
      </c>
      <c r="Y72" s="7">
        <f>SUM(Tabela1[[#This Row],[GASTO COMBUSTÍVEL FEVEREIRO]:[GASTO COMBUSTÍVE ABRIL]])</f>
        <v>0</v>
      </c>
      <c r="Z72" s="7" t="str">
        <f>IFERROR(AVERAGE(Tabela1[[#This Row],[GASTO COMBUSTÍVE ABRIL]:[GASTO COMBUSTÍVE MARÇO]]),"-")</f>
        <v>-</v>
      </c>
      <c r="AA72" s="5"/>
    </row>
    <row r="73" spans="1:27" x14ac:dyDescent="0.25">
      <c r="A73" s="5" t="s">
        <v>6852</v>
      </c>
      <c r="B73" s="5" t="str">
        <f>VLOOKUP(A73,UNIC!C:W,2,0)</f>
        <v>B4T 13000E</v>
      </c>
      <c r="C73" s="5" t="str">
        <f>VLOOKUP(A73,UNIC!C:W,3,0)</f>
        <v>GERADOR</v>
      </c>
      <c r="D73" s="10">
        <f>VLOOKUP(A73,UNIC!C:W,5,0)</f>
        <v>2026</v>
      </c>
      <c r="E73" s="5" t="str">
        <f>VLOOKUP(A73,UNIC!C:W,21,0)</f>
        <v>EQUIPAMENTO</v>
      </c>
      <c r="F73" s="5" t="str">
        <f>VLOOKUP(Tabela1[[#This Row],[PLACA]],UNIC!C:R,15,0)</f>
        <v>TO</v>
      </c>
      <c r="G73" s="5" t="str">
        <f>VLOOKUP(Tabela1[[#This Row],[PLACA]],UNIC!C:R,16,0)</f>
        <v>NORDESTE</v>
      </c>
      <c r="H73" s="5" t="str">
        <f>VLOOKUP(A73,UNIC!C:H,6,0)</f>
        <v>-</v>
      </c>
      <c r="I73" s="5" t="str">
        <f>VLOOKUP(H73,UNIC!H:J,3,0)</f>
        <v>-</v>
      </c>
      <c r="J73" s="11" t="str">
        <f>VLOOKUP(Tabela1[[#This Row],[PLACA]],UNIC!C:V,20,0)</f>
        <v>R$ 0,00</v>
      </c>
      <c r="K73" s="11" t="str">
        <f>IFERROR(VALUE(VLOOKUP(Tabela1[[#This Row],[PLACA]],[1]Planilha2!$A:$F,3,0)),"")</f>
        <v/>
      </c>
      <c r="L73" s="11" t="str">
        <f>IFERROR(VALUE(VLOOKUP(Tabela1[[#This Row],[PLACA]],[1]Planilha2!$A:$F,4,0)),"")</f>
        <v/>
      </c>
      <c r="M73" s="11" t="str">
        <f>IFERROR(VALUE(VLOOKUP(Tabela1[[#This Row],[PLACA]],[1]Planilha2!$A:$F,5,0)),"")</f>
        <v/>
      </c>
      <c r="N73" s="11"/>
      <c r="O73" s="12" t="e">
        <f>VLOOKUP(Tabela1[[#This Row],[PLACA]],BASE_LOCADORAS!B:F,5,0)</f>
        <v>#N/A</v>
      </c>
      <c r="P7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3" s="11" t="e">
        <f>VLOOKUP(Tabela1[[#This Row],[PLACA]],BASE_LOCADORAS!B:G,6,0)</f>
        <v>#N/A</v>
      </c>
      <c r="R73" s="5" t="e">
        <f>Tabela1[[#This Row],[VALOR LOCADORA]]=Tabela1[[#This Row],[GASTO ALUGUEL]]</f>
        <v>#N/A</v>
      </c>
      <c r="S73" s="5" t="e">
        <f>UPPER(TEXT(Tabela1[[#This Row],[VENCIMENTO CONTRATO]],"MMM"))</f>
        <v>#N/A</v>
      </c>
      <c r="T73" s="5" t="str">
        <f>IFERROR(YEAR(Tabela1[[#This Row],[VENCIMENTO CONTRATO]]),"-")</f>
        <v>-</v>
      </c>
      <c r="U73" s="5" t="str">
        <f>VLOOKUP(Tabela1[[#This Row],[PLACA]],UNIC!C:T,18,0)</f>
        <v>PATIO</v>
      </c>
      <c r="V73" s="5" t="str">
        <f>SUBSTITUTE(VLOOKUP(Tabela1[[#This Row],[PLACA]],UNIC!C:K,9,0),".", "")</f>
        <v/>
      </c>
      <c r="W73" s="5">
        <f>VLOOKUP(Tabela1[[#This Row],[PLACA]],UNIC!C:M,10,0)</f>
        <v>0</v>
      </c>
      <c r="X73" s="5">
        <f>VLOOKUP(Tabela1[[#This Row],[PLACA]],UNIC!C:M,11,0)</f>
        <v>0</v>
      </c>
      <c r="Y73" s="7">
        <f>SUM(Tabela1[[#This Row],[GASTO COMBUSTÍVEL FEVEREIRO]:[GASTO COMBUSTÍVE ABRIL]])</f>
        <v>0</v>
      </c>
      <c r="Z73" s="7" t="str">
        <f>IFERROR(AVERAGE(Tabela1[[#This Row],[GASTO COMBUSTÍVE ABRIL]:[GASTO COMBUSTÍVE MARÇO]]),"-")</f>
        <v>-</v>
      </c>
      <c r="AA73" s="5"/>
    </row>
    <row r="74" spans="1:27" x14ac:dyDescent="0.25">
      <c r="A74" s="5" t="s">
        <v>6854</v>
      </c>
      <c r="B74" s="5" t="str">
        <f>VLOOKUP(A74,UNIC!C:W,2,0)</f>
        <v>B4T 13000E</v>
      </c>
      <c r="C74" s="5" t="str">
        <f>VLOOKUP(A74,UNIC!C:W,3,0)</f>
        <v>GERADOR</v>
      </c>
      <c r="D74" s="10">
        <f>VLOOKUP(A74,UNIC!C:W,5,0)</f>
        <v>2026</v>
      </c>
      <c r="E74" s="5" t="str">
        <f>VLOOKUP(A74,UNIC!C:W,21,0)</f>
        <v>EQUIPAMENTO</v>
      </c>
      <c r="F74" s="5" t="str">
        <f>VLOOKUP(Tabela1[[#This Row],[PLACA]],UNIC!C:R,15,0)</f>
        <v>TO</v>
      </c>
      <c r="G74" s="5" t="str">
        <f>VLOOKUP(Tabela1[[#This Row],[PLACA]],UNIC!C:R,16,0)</f>
        <v>NORDESTE</v>
      </c>
      <c r="H74" s="5" t="str">
        <f>VLOOKUP(A74,UNIC!C:H,6,0)</f>
        <v>-</v>
      </c>
      <c r="I74" s="5" t="str">
        <f>VLOOKUP(H74,UNIC!H:J,3,0)</f>
        <v>-</v>
      </c>
      <c r="J74" s="11" t="str">
        <f>VLOOKUP(Tabela1[[#This Row],[PLACA]],UNIC!C:V,20,0)</f>
        <v>R$ 0,00</v>
      </c>
      <c r="K74" s="11" t="str">
        <f>IFERROR(VALUE(VLOOKUP(Tabela1[[#This Row],[PLACA]],[1]Planilha2!$A:$F,3,0)),"")</f>
        <v/>
      </c>
      <c r="L74" s="11" t="str">
        <f>IFERROR(VALUE(VLOOKUP(Tabela1[[#This Row],[PLACA]],[1]Planilha2!$A:$F,4,0)),"")</f>
        <v/>
      </c>
      <c r="M74" s="11" t="str">
        <f>IFERROR(VALUE(VLOOKUP(Tabela1[[#This Row],[PLACA]],[1]Planilha2!$A:$F,5,0)),"")</f>
        <v/>
      </c>
      <c r="N74" s="11"/>
      <c r="O74" s="12" t="e">
        <f>VLOOKUP(Tabela1[[#This Row],[PLACA]],BASE_LOCADORAS!B:F,5,0)</f>
        <v>#N/A</v>
      </c>
      <c r="P7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4" s="11" t="e">
        <f>VLOOKUP(Tabela1[[#This Row],[PLACA]],BASE_LOCADORAS!B:G,6,0)</f>
        <v>#N/A</v>
      </c>
      <c r="R74" s="5" t="e">
        <f>Tabela1[[#This Row],[VALOR LOCADORA]]=Tabela1[[#This Row],[GASTO ALUGUEL]]</f>
        <v>#N/A</v>
      </c>
      <c r="S74" s="5" t="e">
        <f>UPPER(TEXT(Tabela1[[#This Row],[VENCIMENTO CONTRATO]],"MMM"))</f>
        <v>#N/A</v>
      </c>
      <c r="T74" s="5" t="str">
        <f>IFERROR(YEAR(Tabela1[[#This Row],[VENCIMENTO CONTRATO]]),"-")</f>
        <v>-</v>
      </c>
      <c r="U74" s="5" t="str">
        <f>VLOOKUP(Tabela1[[#This Row],[PLACA]],UNIC!C:T,18,0)</f>
        <v>PATIO</v>
      </c>
      <c r="V74" s="5" t="str">
        <f>SUBSTITUTE(VLOOKUP(Tabela1[[#This Row],[PLACA]],UNIC!C:K,9,0),".", "")</f>
        <v/>
      </c>
      <c r="W74" s="5">
        <f>VLOOKUP(Tabela1[[#This Row],[PLACA]],UNIC!C:M,10,0)</f>
        <v>0</v>
      </c>
      <c r="X74" s="5">
        <f>VLOOKUP(Tabela1[[#This Row],[PLACA]],UNIC!C:M,11,0)</f>
        <v>0</v>
      </c>
      <c r="Y74" s="7">
        <f>SUM(Tabela1[[#This Row],[GASTO COMBUSTÍVEL FEVEREIRO]:[GASTO COMBUSTÍVE ABRIL]])</f>
        <v>0</v>
      </c>
      <c r="Z74" s="7" t="str">
        <f>IFERROR(AVERAGE(Tabela1[[#This Row],[GASTO COMBUSTÍVE ABRIL]:[GASTO COMBUSTÍVE MARÇO]]),"-")</f>
        <v>-</v>
      </c>
      <c r="AA74" s="5"/>
    </row>
    <row r="75" spans="1:27" x14ac:dyDescent="0.25">
      <c r="A75" s="5" t="s">
        <v>6856</v>
      </c>
      <c r="B75" s="5" t="str">
        <f>VLOOKUP(A75,UNIC!C:W,2,0)</f>
        <v>B4T 13000E</v>
      </c>
      <c r="C75" s="5" t="str">
        <f>VLOOKUP(A75,UNIC!C:W,3,0)</f>
        <v>GERADOR</v>
      </c>
      <c r="D75" s="10">
        <f>VLOOKUP(A75,UNIC!C:W,5,0)</f>
        <v>2026</v>
      </c>
      <c r="E75" s="5" t="str">
        <f>VLOOKUP(A75,UNIC!C:W,21,0)</f>
        <v>EQUIPAMENTO</v>
      </c>
      <c r="F75" s="5" t="str">
        <f>VLOOKUP(Tabela1[[#This Row],[PLACA]],UNIC!C:R,15,0)</f>
        <v>RO</v>
      </c>
      <c r="G75" s="5" t="str">
        <f>VLOOKUP(Tabela1[[#This Row],[PLACA]],UNIC!C:R,16,0)</f>
        <v>Norte</v>
      </c>
      <c r="H75" s="5" t="str">
        <f>VLOOKUP(A75,UNIC!C:H,6,0)</f>
        <v>-</v>
      </c>
      <c r="I75" s="5" t="str">
        <f>VLOOKUP(H75,UNIC!H:J,3,0)</f>
        <v>-</v>
      </c>
      <c r="J75" s="11" t="str">
        <f>VLOOKUP(Tabela1[[#This Row],[PLACA]],UNIC!C:V,20,0)</f>
        <v>R$ 0,00</v>
      </c>
      <c r="K75" s="11" t="str">
        <f>IFERROR(VALUE(VLOOKUP(Tabela1[[#This Row],[PLACA]],[1]Planilha2!$A:$F,3,0)),"")</f>
        <v/>
      </c>
      <c r="L75" s="11" t="str">
        <f>IFERROR(VALUE(VLOOKUP(Tabela1[[#This Row],[PLACA]],[1]Planilha2!$A:$F,4,0)),"")</f>
        <v/>
      </c>
      <c r="M75" s="11" t="str">
        <f>IFERROR(VALUE(VLOOKUP(Tabela1[[#This Row],[PLACA]],[1]Planilha2!$A:$F,5,0)),"")</f>
        <v/>
      </c>
      <c r="N75" s="11"/>
      <c r="O75" s="17" t="e">
        <f>VLOOKUP(Tabela1[[#This Row],[PLACA]],BASE_LOCADORAS!B:F,5,0)</f>
        <v>#N/A</v>
      </c>
      <c r="P7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5" s="11" t="e">
        <f>VLOOKUP(Tabela1[[#This Row],[PLACA]],BASE_LOCADORAS!B:G,6,0)</f>
        <v>#N/A</v>
      </c>
      <c r="R75" s="5" t="e">
        <f>Tabela1[[#This Row],[VALOR LOCADORA]]=Tabela1[[#This Row],[GASTO ALUGUEL]]</f>
        <v>#N/A</v>
      </c>
      <c r="S75" s="5" t="e">
        <f>UPPER(TEXT(Tabela1[[#This Row],[VENCIMENTO CONTRATO]],"MMM"))</f>
        <v>#N/A</v>
      </c>
      <c r="T75" s="5" t="str">
        <f>IFERROR(YEAR(Tabela1[[#This Row],[VENCIMENTO CONTRATO]]),"-")</f>
        <v>-</v>
      </c>
      <c r="U75" s="5" t="str">
        <f>VLOOKUP(Tabela1[[#This Row],[PLACA]],UNIC!C:T,18,0)</f>
        <v>PATIO</v>
      </c>
      <c r="V75" s="5" t="str">
        <f>SUBSTITUTE(VLOOKUP(Tabela1[[#This Row],[PLACA]],UNIC!C:K,9,0),".", "")</f>
        <v/>
      </c>
      <c r="W75" s="5">
        <f>VLOOKUP(Tabela1[[#This Row],[PLACA]],UNIC!C:M,10,0)</f>
        <v>0</v>
      </c>
      <c r="X75" s="5">
        <f>VLOOKUP(Tabela1[[#This Row],[PLACA]],UNIC!C:M,11,0)</f>
        <v>0</v>
      </c>
      <c r="Y75" s="7">
        <f>SUM(Tabela1[[#This Row],[GASTO COMBUSTÍVEL FEVEREIRO]:[GASTO COMBUSTÍVE ABRIL]])</f>
        <v>0</v>
      </c>
      <c r="Z75" s="7" t="str">
        <f>IFERROR(AVERAGE(Tabela1[[#This Row],[GASTO COMBUSTÍVE ABRIL]:[GASTO COMBUSTÍVE MARÇO]]),"-")</f>
        <v>-</v>
      </c>
      <c r="AA75" s="5"/>
    </row>
    <row r="76" spans="1:27" x14ac:dyDescent="0.25">
      <c r="A76" s="5" t="s">
        <v>6858</v>
      </c>
      <c r="B76" s="5" t="str">
        <f>VLOOKUP(A76,UNIC!C:W,2,0)</f>
        <v>B4T 13000E</v>
      </c>
      <c r="C76" s="5" t="str">
        <f>VLOOKUP(A76,UNIC!C:W,3,0)</f>
        <v>GERADOR</v>
      </c>
      <c r="D76" s="10">
        <f>VLOOKUP(A76,UNIC!C:W,5,0)</f>
        <v>2026</v>
      </c>
      <c r="E76" s="5" t="str">
        <f>VLOOKUP(A76,UNIC!C:W,21,0)</f>
        <v>EQUIPAMENTO</v>
      </c>
      <c r="F76" s="5" t="str">
        <f>VLOOKUP(Tabela1[[#This Row],[PLACA]],UNIC!C:R,15,0)</f>
        <v>MT</v>
      </c>
      <c r="G76" s="5" t="str">
        <f>VLOOKUP(Tabela1[[#This Row],[PLACA]],UNIC!C:R,16,0)</f>
        <v>CENTRO OESTE</v>
      </c>
      <c r="H76" s="5" t="str">
        <f>VLOOKUP(A76,UNIC!C:H,6,0)</f>
        <v>-</v>
      </c>
      <c r="I76" s="5" t="str">
        <f>VLOOKUP(H76,UNIC!H:J,3,0)</f>
        <v>-</v>
      </c>
      <c r="J76" s="11" t="str">
        <f>VLOOKUP(Tabela1[[#This Row],[PLACA]],UNIC!C:V,20,0)</f>
        <v>R$ 0,00</v>
      </c>
      <c r="K76" s="11" t="str">
        <f>IFERROR(VALUE(VLOOKUP(Tabela1[[#This Row],[PLACA]],[1]Planilha2!$A:$F,3,0)),"")</f>
        <v/>
      </c>
      <c r="L76" s="11" t="str">
        <f>IFERROR(VALUE(VLOOKUP(Tabela1[[#This Row],[PLACA]],[1]Planilha2!$A:$F,4,0)),"")</f>
        <v/>
      </c>
      <c r="M76" s="11" t="str">
        <f>IFERROR(VALUE(VLOOKUP(Tabela1[[#This Row],[PLACA]],[1]Planilha2!$A:$F,5,0)),"")</f>
        <v/>
      </c>
      <c r="N76" s="11"/>
      <c r="O76" s="12" t="e">
        <f>VLOOKUP(Tabela1[[#This Row],[PLACA]],BASE_LOCADORAS!B:F,5,0)</f>
        <v>#N/A</v>
      </c>
      <c r="P7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6" s="11" t="e">
        <f>VLOOKUP(Tabela1[[#This Row],[PLACA]],BASE_LOCADORAS!B:G,6,0)</f>
        <v>#N/A</v>
      </c>
      <c r="R76" s="5" t="e">
        <f>Tabela1[[#This Row],[VALOR LOCADORA]]=Tabela1[[#This Row],[GASTO ALUGUEL]]</f>
        <v>#N/A</v>
      </c>
      <c r="S76" s="5" t="e">
        <f>UPPER(TEXT(Tabela1[[#This Row],[VENCIMENTO CONTRATO]],"MMM"))</f>
        <v>#N/A</v>
      </c>
      <c r="T76" s="5" t="str">
        <f>IFERROR(YEAR(Tabela1[[#This Row],[VENCIMENTO CONTRATO]]),"-")</f>
        <v>-</v>
      </c>
      <c r="U76" s="5" t="str">
        <f>VLOOKUP(Tabela1[[#This Row],[PLACA]],UNIC!C:T,18,0)</f>
        <v>PATIO</v>
      </c>
      <c r="V76" s="5" t="str">
        <f>SUBSTITUTE(VLOOKUP(Tabela1[[#This Row],[PLACA]],UNIC!C:K,9,0),".", "")</f>
        <v/>
      </c>
      <c r="W76" s="5">
        <f>VLOOKUP(Tabela1[[#This Row],[PLACA]],UNIC!C:M,10,0)</f>
        <v>0</v>
      </c>
      <c r="X76" s="5">
        <f>VLOOKUP(Tabela1[[#This Row],[PLACA]],UNIC!C:M,11,0)</f>
        <v>0</v>
      </c>
      <c r="Y76" s="7">
        <f>SUM(Tabela1[[#This Row],[GASTO COMBUSTÍVEL FEVEREIRO]:[GASTO COMBUSTÍVE ABRIL]])</f>
        <v>0</v>
      </c>
      <c r="Z76" s="7" t="str">
        <f>IFERROR(AVERAGE(Tabela1[[#This Row],[GASTO COMBUSTÍVE ABRIL]:[GASTO COMBUSTÍVE MARÇO]]),"-")</f>
        <v>-</v>
      </c>
      <c r="AA76" s="5"/>
    </row>
    <row r="77" spans="1:27" x14ac:dyDescent="0.25">
      <c r="A77" s="5" t="s">
        <v>6860</v>
      </c>
      <c r="B77" s="5" t="str">
        <f>VLOOKUP(A77,UNIC!C:W,2,0)</f>
        <v>B4T 13000E</v>
      </c>
      <c r="C77" s="5" t="str">
        <f>VLOOKUP(A77,UNIC!C:W,3,0)</f>
        <v>GERADOR</v>
      </c>
      <c r="D77" s="10">
        <f>VLOOKUP(A77,UNIC!C:W,5,0)</f>
        <v>2026</v>
      </c>
      <c r="E77" s="5" t="str">
        <f>VLOOKUP(A77,UNIC!C:W,21,0)</f>
        <v>EQUIPAMENTO</v>
      </c>
      <c r="F77" s="5" t="str">
        <f>VLOOKUP(Tabela1[[#This Row],[PLACA]],UNIC!C:R,15,0)</f>
        <v>MT</v>
      </c>
      <c r="G77" s="5" t="str">
        <f>VLOOKUP(Tabela1[[#This Row],[PLACA]],UNIC!C:R,16,0)</f>
        <v>CENTRO OESTE</v>
      </c>
      <c r="H77" s="5" t="str">
        <f>VLOOKUP(A77,UNIC!C:H,6,0)</f>
        <v>-</v>
      </c>
      <c r="I77" s="5" t="str">
        <f>VLOOKUP(H77,UNIC!H:J,3,0)</f>
        <v>-</v>
      </c>
      <c r="J77" s="11" t="str">
        <f>VLOOKUP(Tabela1[[#This Row],[PLACA]],UNIC!C:V,20,0)</f>
        <v>R$ 0,00</v>
      </c>
      <c r="K77" s="11" t="str">
        <f>IFERROR(VALUE(VLOOKUP(Tabela1[[#This Row],[PLACA]],[1]Planilha2!$A:$F,3,0)),"")</f>
        <v/>
      </c>
      <c r="L77" s="11" t="str">
        <f>IFERROR(VALUE(VLOOKUP(Tabela1[[#This Row],[PLACA]],[1]Planilha2!$A:$F,4,0)),"")</f>
        <v/>
      </c>
      <c r="M77" s="11" t="str">
        <f>IFERROR(VALUE(VLOOKUP(Tabela1[[#This Row],[PLACA]],[1]Planilha2!$A:$F,5,0)),"")</f>
        <v/>
      </c>
      <c r="N77" s="11"/>
      <c r="O77" s="12" t="e">
        <f>VLOOKUP(Tabela1[[#This Row],[PLACA]],BASE_LOCADORAS!B:F,5,0)</f>
        <v>#N/A</v>
      </c>
      <c r="P7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7" s="11" t="e">
        <f>VLOOKUP(Tabela1[[#This Row],[PLACA]],BASE_LOCADORAS!B:G,6,0)</f>
        <v>#N/A</v>
      </c>
      <c r="R77" s="5" t="e">
        <f>Tabela1[[#This Row],[VALOR LOCADORA]]=Tabela1[[#This Row],[GASTO ALUGUEL]]</f>
        <v>#N/A</v>
      </c>
      <c r="S77" s="5" t="e">
        <f>UPPER(TEXT(Tabela1[[#This Row],[VENCIMENTO CONTRATO]],"MMM"))</f>
        <v>#N/A</v>
      </c>
      <c r="T77" s="5" t="str">
        <f>IFERROR(YEAR(Tabela1[[#This Row],[VENCIMENTO CONTRATO]]),"-")</f>
        <v>-</v>
      </c>
      <c r="U77" s="5" t="str">
        <f>VLOOKUP(Tabela1[[#This Row],[PLACA]],UNIC!C:T,18,0)</f>
        <v>PATIO</v>
      </c>
      <c r="V77" s="5" t="str">
        <f>SUBSTITUTE(VLOOKUP(Tabela1[[#This Row],[PLACA]],UNIC!C:K,9,0),".", "")</f>
        <v/>
      </c>
      <c r="W77" s="5">
        <f>VLOOKUP(Tabela1[[#This Row],[PLACA]],UNIC!C:M,10,0)</f>
        <v>0</v>
      </c>
      <c r="X77" s="5">
        <f>VLOOKUP(Tabela1[[#This Row],[PLACA]],UNIC!C:M,11,0)</f>
        <v>0</v>
      </c>
      <c r="Y77" s="7">
        <f>SUM(Tabela1[[#This Row],[GASTO COMBUSTÍVEL FEVEREIRO]:[GASTO COMBUSTÍVE ABRIL]])</f>
        <v>0</v>
      </c>
      <c r="Z77" s="7" t="str">
        <f>IFERROR(AVERAGE(Tabela1[[#This Row],[GASTO COMBUSTÍVE ABRIL]:[GASTO COMBUSTÍVE MARÇO]]),"-")</f>
        <v>-</v>
      </c>
      <c r="AA77" s="5"/>
    </row>
    <row r="78" spans="1:27" x14ac:dyDescent="0.25">
      <c r="A78" s="5" t="s">
        <v>6862</v>
      </c>
      <c r="B78" s="5" t="str">
        <f>VLOOKUP(A78,UNIC!C:W,2,0)</f>
        <v>B4T 13000E</v>
      </c>
      <c r="C78" s="5" t="str">
        <f>VLOOKUP(A78,UNIC!C:W,3,0)</f>
        <v>GERADOR</v>
      </c>
      <c r="D78" s="10">
        <f>VLOOKUP(A78,UNIC!C:W,5,0)</f>
        <v>2026</v>
      </c>
      <c r="E78" s="5" t="str">
        <f>VLOOKUP(A78,UNIC!C:W,21,0)</f>
        <v>EQUIPAMENTO</v>
      </c>
      <c r="F78" s="5" t="str">
        <f>VLOOKUP(Tabela1[[#This Row],[PLACA]],UNIC!C:R,15,0)</f>
        <v>MT</v>
      </c>
      <c r="G78" s="5" t="str">
        <f>VLOOKUP(Tabela1[[#This Row],[PLACA]],UNIC!C:R,16,0)</f>
        <v>CENTRO OESTE</v>
      </c>
      <c r="H78" s="5" t="str">
        <f>VLOOKUP(A78,UNIC!C:H,6,0)</f>
        <v>-</v>
      </c>
      <c r="I78" s="5" t="str">
        <f>VLOOKUP(H78,UNIC!H:J,3,0)</f>
        <v>-</v>
      </c>
      <c r="J78" s="11" t="str">
        <f>VLOOKUP(Tabela1[[#This Row],[PLACA]],UNIC!C:V,20,0)</f>
        <v>R$ 0,00</v>
      </c>
      <c r="K78" s="11" t="str">
        <f>IFERROR(VALUE(VLOOKUP(Tabela1[[#This Row],[PLACA]],[1]Planilha2!$A:$F,3,0)),"")</f>
        <v/>
      </c>
      <c r="L78" s="11" t="str">
        <f>IFERROR(VALUE(VLOOKUP(Tabela1[[#This Row],[PLACA]],[1]Planilha2!$A:$F,4,0)),"")</f>
        <v/>
      </c>
      <c r="M78" s="11" t="str">
        <f>IFERROR(VALUE(VLOOKUP(Tabela1[[#This Row],[PLACA]],[1]Planilha2!$A:$F,5,0)),"")</f>
        <v/>
      </c>
      <c r="N78" s="11"/>
      <c r="O78" s="12" t="e">
        <f>VLOOKUP(Tabela1[[#This Row],[PLACA]],BASE_LOCADORAS!B:F,5,0)</f>
        <v>#N/A</v>
      </c>
      <c r="P7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8" s="11" t="e">
        <f>VLOOKUP(Tabela1[[#This Row],[PLACA]],BASE_LOCADORAS!B:G,6,0)</f>
        <v>#N/A</v>
      </c>
      <c r="R78" s="5" t="e">
        <f>Tabela1[[#This Row],[VALOR LOCADORA]]=Tabela1[[#This Row],[GASTO ALUGUEL]]</f>
        <v>#N/A</v>
      </c>
      <c r="S78" s="5" t="e">
        <f>UPPER(TEXT(Tabela1[[#This Row],[VENCIMENTO CONTRATO]],"MMM"))</f>
        <v>#N/A</v>
      </c>
      <c r="T78" s="5" t="str">
        <f>IFERROR(YEAR(Tabela1[[#This Row],[VENCIMENTO CONTRATO]]),"-")</f>
        <v>-</v>
      </c>
      <c r="U78" s="5" t="str">
        <f>VLOOKUP(Tabela1[[#This Row],[PLACA]],UNIC!C:T,18,0)</f>
        <v>PATIO</v>
      </c>
      <c r="V78" s="5" t="str">
        <f>SUBSTITUTE(VLOOKUP(Tabela1[[#This Row],[PLACA]],UNIC!C:K,9,0),".", "")</f>
        <v/>
      </c>
      <c r="W78" s="5">
        <f>VLOOKUP(Tabela1[[#This Row],[PLACA]],UNIC!C:M,10,0)</f>
        <v>0</v>
      </c>
      <c r="X78" s="5">
        <f>VLOOKUP(Tabela1[[#This Row],[PLACA]],UNIC!C:M,11,0)</f>
        <v>0</v>
      </c>
      <c r="Y78" s="7">
        <f>SUM(Tabela1[[#This Row],[GASTO COMBUSTÍVEL FEVEREIRO]:[GASTO COMBUSTÍVE ABRIL]])</f>
        <v>0</v>
      </c>
      <c r="Z78" s="7" t="str">
        <f>IFERROR(AVERAGE(Tabela1[[#This Row],[GASTO COMBUSTÍVE ABRIL]:[GASTO COMBUSTÍVE MARÇO]]),"-")</f>
        <v>-</v>
      </c>
      <c r="AA78" s="5"/>
    </row>
    <row r="79" spans="1:27" x14ac:dyDescent="0.25">
      <c r="A79" s="5" t="s">
        <v>6864</v>
      </c>
      <c r="B79" s="5" t="str">
        <f>VLOOKUP(A79,UNIC!C:W,2,0)</f>
        <v>B4T 13000E</v>
      </c>
      <c r="C79" s="5" t="str">
        <f>VLOOKUP(A79,UNIC!C:W,3,0)</f>
        <v>GERADOR</v>
      </c>
      <c r="D79" s="10">
        <f>VLOOKUP(A79,UNIC!C:W,5,0)</f>
        <v>2026</v>
      </c>
      <c r="E79" s="5" t="str">
        <f>VLOOKUP(A79,UNIC!C:W,21,0)</f>
        <v>EQUIPAMENTO</v>
      </c>
      <c r="F79" s="5" t="str">
        <f>VLOOKUP(Tabela1[[#This Row],[PLACA]],UNIC!C:R,15,0)</f>
        <v>MT</v>
      </c>
      <c r="G79" s="5" t="str">
        <f>VLOOKUP(Tabela1[[#This Row],[PLACA]],UNIC!C:R,16,0)</f>
        <v>CENTRO OESTE</v>
      </c>
      <c r="H79" s="5" t="str">
        <f>VLOOKUP(A79,UNIC!C:H,6,0)</f>
        <v>-</v>
      </c>
      <c r="I79" s="5" t="str">
        <f>VLOOKUP(H79,UNIC!H:J,3,0)</f>
        <v>-</v>
      </c>
      <c r="J79" s="11" t="str">
        <f>VLOOKUP(Tabela1[[#This Row],[PLACA]],UNIC!C:V,20,0)</f>
        <v>R$ 0,00</v>
      </c>
      <c r="K79" s="11" t="str">
        <f>IFERROR(VALUE(VLOOKUP(Tabela1[[#This Row],[PLACA]],[1]Planilha2!$A:$F,3,0)),"")</f>
        <v/>
      </c>
      <c r="L79" s="11" t="str">
        <f>IFERROR(VALUE(VLOOKUP(Tabela1[[#This Row],[PLACA]],[1]Planilha2!$A:$F,4,0)),"")</f>
        <v/>
      </c>
      <c r="M79" s="11" t="str">
        <f>IFERROR(VALUE(VLOOKUP(Tabela1[[#This Row],[PLACA]],[1]Planilha2!$A:$F,5,0)),"")</f>
        <v/>
      </c>
      <c r="N79" s="11"/>
      <c r="O79" s="17" t="e">
        <f>VLOOKUP(Tabela1[[#This Row],[PLACA]],BASE_LOCADORAS!B:F,5,0)</f>
        <v>#N/A</v>
      </c>
      <c r="P7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79" s="11" t="e">
        <f>VLOOKUP(Tabela1[[#This Row],[PLACA]],BASE_LOCADORAS!B:G,6,0)</f>
        <v>#N/A</v>
      </c>
      <c r="R79" s="5" t="e">
        <f>Tabela1[[#This Row],[VALOR LOCADORA]]=Tabela1[[#This Row],[GASTO ALUGUEL]]</f>
        <v>#N/A</v>
      </c>
      <c r="S79" s="5" t="e">
        <f>UPPER(TEXT(Tabela1[[#This Row],[VENCIMENTO CONTRATO]],"MMM"))</f>
        <v>#N/A</v>
      </c>
      <c r="T79" s="5" t="str">
        <f>IFERROR(YEAR(Tabela1[[#This Row],[VENCIMENTO CONTRATO]]),"-")</f>
        <v>-</v>
      </c>
      <c r="U79" s="5" t="str">
        <f>VLOOKUP(Tabela1[[#This Row],[PLACA]],UNIC!C:T,18,0)</f>
        <v>PATIO</v>
      </c>
      <c r="V79" s="5" t="str">
        <f>SUBSTITUTE(VLOOKUP(Tabela1[[#This Row],[PLACA]],UNIC!C:K,9,0),".", "")</f>
        <v/>
      </c>
      <c r="W79" s="5">
        <f>VLOOKUP(Tabela1[[#This Row],[PLACA]],UNIC!C:M,10,0)</f>
        <v>0</v>
      </c>
      <c r="X79" s="5">
        <f>VLOOKUP(Tabela1[[#This Row],[PLACA]],UNIC!C:M,11,0)</f>
        <v>0</v>
      </c>
      <c r="Y79" s="7">
        <f>SUM(Tabela1[[#This Row],[GASTO COMBUSTÍVEL FEVEREIRO]:[GASTO COMBUSTÍVE ABRIL]])</f>
        <v>0</v>
      </c>
      <c r="Z79" s="7" t="str">
        <f>IFERROR(AVERAGE(Tabela1[[#This Row],[GASTO COMBUSTÍVE ABRIL]:[GASTO COMBUSTÍVE MARÇO]]),"-")</f>
        <v>-</v>
      </c>
      <c r="AA79" s="5"/>
    </row>
    <row r="80" spans="1:27" x14ac:dyDescent="0.25">
      <c r="A80" s="5" t="s">
        <v>6866</v>
      </c>
      <c r="B80" s="5" t="str">
        <f>VLOOKUP(A80,UNIC!C:W,2,0)</f>
        <v>B4T 13000E</v>
      </c>
      <c r="C80" s="5" t="str">
        <f>VLOOKUP(A80,UNIC!C:W,3,0)</f>
        <v>GERADOR</v>
      </c>
      <c r="D80" s="10">
        <f>VLOOKUP(A80,UNIC!C:W,5,0)</f>
        <v>2026</v>
      </c>
      <c r="E80" s="5" t="str">
        <f>VLOOKUP(A80,UNIC!C:W,21,0)</f>
        <v>EQUIPAMENTO</v>
      </c>
      <c r="F80" s="5" t="str">
        <f>VLOOKUP(Tabela1[[#This Row],[PLACA]],UNIC!C:R,15,0)</f>
        <v>MT</v>
      </c>
      <c r="G80" s="5" t="str">
        <f>VLOOKUP(Tabela1[[#This Row],[PLACA]],UNIC!C:R,16,0)</f>
        <v>CENTRO OESTE</v>
      </c>
      <c r="H80" s="5" t="str">
        <f>VLOOKUP(A80,UNIC!C:H,6,0)</f>
        <v>-</v>
      </c>
      <c r="I80" s="5" t="str">
        <f>VLOOKUP(H80,UNIC!H:J,3,0)</f>
        <v>-</v>
      </c>
      <c r="J80" s="11" t="str">
        <f>VLOOKUP(Tabela1[[#This Row],[PLACA]],UNIC!C:V,20,0)</f>
        <v>R$ 0,00</v>
      </c>
      <c r="K80" s="11" t="str">
        <f>IFERROR(VALUE(VLOOKUP(Tabela1[[#This Row],[PLACA]],[1]Planilha2!$A:$F,3,0)),"")</f>
        <v/>
      </c>
      <c r="L80" s="11" t="str">
        <f>IFERROR(VALUE(VLOOKUP(Tabela1[[#This Row],[PLACA]],[1]Planilha2!$A:$F,4,0)),"")</f>
        <v/>
      </c>
      <c r="M80" s="11" t="str">
        <f>IFERROR(VALUE(VLOOKUP(Tabela1[[#This Row],[PLACA]],[1]Planilha2!$A:$F,5,0)),"")</f>
        <v/>
      </c>
      <c r="N80" s="11"/>
      <c r="O80" s="17" t="e">
        <f>VLOOKUP(Tabela1[[#This Row],[PLACA]],BASE_LOCADORAS!B:F,5,0)</f>
        <v>#N/A</v>
      </c>
      <c r="P8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0" s="11" t="e">
        <f>VLOOKUP(Tabela1[[#This Row],[PLACA]],BASE_LOCADORAS!B:G,6,0)</f>
        <v>#N/A</v>
      </c>
      <c r="R80" s="5" t="e">
        <f>Tabela1[[#This Row],[VALOR LOCADORA]]=Tabela1[[#This Row],[GASTO ALUGUEL]]</f>
        <v>#N/A</v>
      </c>
      <c r="S80" s="5" t="e">
        <f>UPPER(TEXT(Tabela1[[#This Row],[VENCIMENTO CONTRATO]],"MMM"))</f>
        <v>#N/A</v>
      </c>
      <c r="T80" s="5" t="str">
        <f>IFERROR(YEAR(Tabela1[[#This Row],[VENCIMENTO CONTRATO]]),"-")</f>
        <v>-</v>
      </c>
      <c r="U80" s="5" t="str">
        <f>VLOOKUP(Tabela1[[#This Row],[PLACA]],UNIC!C:T,18,0)</f>
        <v>PATIO</v>
      </c>
      <c r="V80" s="5" t="str">
        <f>SUBSTITUTE(VLOOKUP(Tabela1[[#This Row],[PLACA]],UNIC!C:K,9,0),".", "")</f>
        <v/>
      </c>
      <c r="W80" s="5">
        <f>VLOOKUP(Tabela1[[#This Row],[PLACA]],UNIC!C:M,10,0)</f>
        <v>0</v>
      </c>
      <c r="X80" s="5">
        <f>VLOOKUP(Tabela1[[#This Row],[PLACA]],UNIC!C:M,11,0)</f>
        <v>0</v>
      </c>
      <c r="Y80" s="7">
        <f>SUM(Tabela1[[#This Row],[GASTO COMBUSTÍVEL FEVEREIRO]:[GASTO COMBUSTÍVE ABRIL]])</f>
        <v>0</v>
      </c>
      <c r="Z80" s="7" t="str">
        <f>IFERROR(AVERAGE(Tabela1[[#This Row],[GASTO COMBUSTÍVE ABRIL]:[GASTO COMBUSTÍVE MARÇO]]),"-")</f>
        <v>-</v>
      </c>
      <c r="AA80" s="5"/>
    </row>
    <row r="81" spans="1:27" x14ac:dyDescent="0.25">
      <c r="A81" s="5" t="s">
        <v>6868</v>
      </c>
      <c r="B81" s="5" t="str">
        <f>VLOOKUP(A81,UNIC!C:W,2,0)</f>
        <v>SAVEIRO</v>
      </c>
      <c r="C81" s="5" t="str">
        <f>VLOOKUP(A81,UNIC!C:W,3,0)</f>
        <v>UTILITARIO</v>
      </c>
      <c r="D81" s="10">
        <f>VLOOKUP(A81,UNIC!C:W,5,0)</f>
        <v>2026</v>
      </c>
      <c r="E81" s="5" t="str">
        <f>VLOOKUP(A81,UNIC!C:W,21,0)</f>
        <v>MOVIDA</v>
      </c>
      <c r="F81" s="5" t="str">
        <f>VLOOKUP(Tabela1[[#This Row],[PLACA]],UNIC!C:R,15,0)</f>
        <v>MS</v>
      </c>
      <c r="G81" s="5" t="str">
        <f>VLOOKUP(Tabela1[[#This Row],[PLACA]],UNIC!C:R,16,0)</f>
        <v>CENTRO OESTE</v>
      </c>
      <c r="H81" s="5" t="str">
        <f>VLOOKUP(A81,UNIC!C:H,6,0)</f>
        <v>YGOR ESPINDOLA DUARTE</v>
      </c>
      <c r="I81" s="5" t="str">
        <f>VLOOKUP(H81,UNIC!H:J,3,0)</f>
        <v>TECNICO DE MANUTENCAO PI I</v>
      </c>
      <c r="J81" s="11" t="str">
        <f>VLOOKUP(Tabela1[[#This Row],[PLACA]],UNIC!C:V,20,0)</f>
        <v>R$ 0,00</v>
      </c>
      <c r="K81" s="11">
        <f>IFERROR(VALUE(VLOOKUP(Tabela1[[#This Row],[PLACA]],[1]Planilha2!$A:$F,3,0)),"")</f>
        <v>0</v>
      </c>
      <c r="L81" s="11">
        <f>IFERROR(VALUE(VLOOKUP(Tabela1[[#This Row],[PLACA]],[1]Planilha2!$A:$F,4,0)),"")</f>
        <v>0</v>
      </c>
      <c r="M81" s="11">
        <f>IFERROR(VALUE(VLOOKUP(Tabela1[[#This Row],[PLACA]],[1]Planilha2!$A:$F,5,0)),"")</f>
        <v>2224.7599999999998</v>
      </c>
      <c r="N81" s="11"/>
      <c r="O81" s="17" t="e">
        <f>VLOOKUP(Tabela1[[#This Row],[PLACA]],BASE_LOCADORAS!B:F,5,0)</f>
        <v>#N/A</v>
      </c>
      <c r="P8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1" s="11" t="e">
        <f>VLOOKUP(Tabela1[[#This Row],[PLACA]],BASE_LOCADORAS!B:G,6,0)</f>
        <v>#N/A</v>
      </c>
      <c r="R81" s="5" t="e">
        <f>Tabela1[[#This Row],[VALOR LOCADORA]]=Tabela1[[#This Row],[GASTO ALUGUEL]]</f>
        <v>#N/A</v>
      </c>
      <c r="S81" s="5" t="e">
        <f>UPPER(TEXT(Tabela1[[#This Row],[VENCIMENTO CONTRATO]],"MMM"))</f>
        <v>#N/A</v>
      </c>
      <c r="T81" s="5" t="str">
        <f>IFERROR(YEAR(Tabela1[[#This Row],[VENCIMENTO CONTRATO]]),"-")</f>
        <v>-</v>
      </c>
      <c r="U81" s="5" t="str">
        <f>VLOOKUP(Tabela1[[#This Row],[PLACA]],UNIC!C:T,18,0)</f>
        <v>ATIVO</v>
      </c>
      <c r="V81" s="5" t="str">
        <f>SUBSTITUTE(VLOOKUP(Tabela1[[#This Row],[PLACA]],UNIC!C:K,9,0),".", "")</f>
        <v>12081</v>
      </c>
      <c r="W81" s="5">
        <f>VLOOKUP(Tabela1[[#This Row],[PLACA]],UNIC!C:M,10,0)</f>
        <v>22032</v>
      </c>
      <c r="X81" s="5" t="str">
        <f>VLOOKUP(Tabela1[[#This Row],[PLACA]],UNIC!C:M,11,0)</f>
        <v>TIM MOVEL</v>
      </c>
      <c r="Y81" s="7">
        <f>SUM(Tabela1[[#This Row],[GASTO COMBUSTÍVEL FEVEREIRO]:[GASTO COMBUSTÍVE ABRIL]])</f>
        <v>2224.7599999999998</v>
      </c>
      <c r="Z81" s="7">
        <f>IFERROR(AVERAGE(Tabela1[[#This Row],[GASTO COMBUSTÍVE ABRIL]:[GASTO COMBUSTÍVE MARÇO]]),"-")</f>
        <v>1112.3799999999999</v>
      </c>
      <c r="AA81" s="5"/>
    </row>
    <row r="82" spans="1:27" x14ac:dyDescent="0.25">
      <c r="A82" s="5" t="s">
        <v>6871</v>
      </c>
      <c r="B82" s="5" t="str">
        <f>VLOOKUP(A82,UNIC!C:W,2,0)</f>
        <v>SAVEIRO</v>
      </c>
      <c r="C82" s="5" t="str">
        <f>VLOOKUP(A82,UNIC!C:W,3,0)</f>
        <v>UTILITARIO</v>
      </c>
      <c r="D82" s="10">
        <f>VLOOKUP(A82,UNIC!C:W,5,0)</f>
        <v>2026</v>
      </c>
      <c r="E82" s="5" t="str">
        <f>VLOOKUP(A82,UNIC!C:W,21,0)</f>
        <v>MOVIDA</v>
      </c>
      <c r="F82" s="5" t="str">
        <f>VLOOKUP(Tabela1[[#This Row],[PLACA]],UNIC!C:R,15,0)</f>
        <v>MT</v>
      </c>
      <c r="G82" s="5" t="str">
        <f>VLOOKUP(Tabela1[[#This Row],[PLACA]],UNIC!C:R,16,0)</f>
        <v>Centro-Oeste</v>
      </c>
      <c r="H82" s="5" t="str">
        <f>VLOOKUP(A82,UNIC!C:H,6,0)</f>
        <v>-</v>
      </c>
      <c r="I82" s="5" t="str">
        <f>VLOOKUP(H82,UNIC!H:J,3,0)</f>
        <v>-</v>
      </c>
      <c r="J82" s="11" t="str">
        <f>VLOOKUP(Tabela1[[#This Row],[PLACA]],UNIC!C:V,20,0)</f>
        <v>R$ 0,00</v>
      </c>
      <c r="K82" s="11">
        <f>IFERROR(VALUE(VLOOKUP(Tabela1[[#This Row],[PLACA]],[1]Planilha2!$A:$F,3,0)),"")</f>
        <v>0</v>
      </c>
      <c r="L82" s="11">
        <f>IFERROR(VALUE(VLOOKUP(Tabela1[[#This Row],[PLACA]],[1]Planilha2!$A:$F,4,0)),"")</f>
        <v>0</v>
      </c>
      <c r="M82" s="11">
        <f>IFERROR(VALUE(VLOOKUP(Tabela1[[#This Row],[PLACA]],[1]Planilha2!$A:$F,5,0)),"")</f>
        <v>2378.1299999999997</v>
      </c>
      <c r="N82" s="11"/>
      <c r="O82" s="12" t="e">
        <f>VLOOKUP(Tabela1[[#This Row],[PLACA]],BASE_LOCADORAS!B:F,5,0)</f>
        <v>#N/A</v>
      </c>
      <c r="P8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2" s="11" t="e">
        <f>VLOOKUP(Tabela1[[#This Row],[PLACA]],BASE_LOCADORAS!B:G,6,0)</f>
        <v>#N/A</v>
      </c>
      <c r="R82" s="5" t="e">
        <f>Tabela1[[#This Row],[VALOR LOCADORA]]=Tabela1[[#This Row],[GASTO ALUGUEL]]</f>
        <v>#N/A</v>
      </c>
      <c r="S82" s="5" t="e">
        <f>UPPER(TEXT(Tabela1[[#This Row],[VENCIMENTO CONTRATO]],"MMM"))</f>
        <v>#N/A</v>
      </c>
      <c r="T82" s="5" t="str">
        <f>IFERROR(YEAR(Tabela1[[#This Row],[VENCIMENTO CONTRATO]]),"-")</f>
        <v>-</v>
      </c>
      <c r="U82" s="5" t="str">
        <f>VLOOKUP(Tabela1[[#This Row],[PLACA]],UNIC!C:T,18,0)</f>
        <v>PATIO</v>
      </c>
      <c r="V82" s="5" t="str">
        <f>SUBSTITUTE(VLOOKUP(Tabela1[[#This Row],[PLACA]],UNIC!C:K,9,0),".", "")</f>
        <v/>
      </c>
      <c r="W82" s="5">
        <f>VLOOKUP(Tabela1[[#This Row],[PLACA]],UNIC!C:M,10,0)</f>
        <v>0</v>
      </c>
      <c r="X82" s="5">
        <f>VLOOKUP(Tabela1[[#This Row],[PLACA]],UNIC!C:M,11,0)</f>
        <v>0</v>
      </c>
      <c r="Y82" s="7">
        <f>SUM(Tabela1[[#This Row],[GASTO COMBUSTÍVEL FEVEREIRO]:[GASTO COMBUSTÍVE ABRIL]])</f>
        <v>2378.1299999999997</v>
      </c>
      <c r="Z82" s="7">
        <f>IFERROR(AVERAGE(Tabela1[[#This Row],[GASTO COMBUSTÍVE ABRIL]:[GASTO COMBUSTÍVE MARÇO]]),"-")</f>
        <v>1189.0649999999998</v>
      </c>
      <c r="AA82" s="5"/>
    </row>
    <row r="83" spans="1:27" x14ac:dyDescent="0.25">
      <c r="A83" s="5" t="s">
        <v>6873</v>
      </c>
      <c r="B83" s="5" t="str">
        <f>VLOOKUP(A83,UNIC!C:W,2,0)</f>
        <v>B4T 13000E</v>
      </c>
      <c r="C83" s="5" t="str">
        <f>VLOOKUP(A83,UNIC!C:W,3,0)</f>
        <v>GERADOR</v>
      </c>
      <c r="D83" s="10">
        <f>VLOOKUP(A83,UNIC!C:W,5,0)</f>
        <v>2026</v>
      </c>
      <c r="E83" s="5" t="str">
        <f>VLOOKUP(A83,UNIC!C:W,21,0)</f>
        <v>EQUIPAMENTO</v>
      </c>
      <c r="F83" s="5" t="str">
        <f>VLOOKUP(Tabela1[[#This Row],[PLACA]],UNIC!C:R,15,0)</f>
        <v>MT</v>
      </c>
      <c r="G83" s="5" t="str">
        <f>VLOOKUP(Tabela1[[#This Row],[PLACA]],UNIC!C:R,16,0)</f>
        <v>CENTRO OESTE</v>
      </c>
      <c r="H83" s="5" t="str">
        <f>VLOOKUP(A83,UNIC!C:H,6,0)</f>
        <v>-</v>
      </c>
      <c r="I83" s="5" t="str">
        <f>VLOOKUP(H83,UNIC!H:J,3,0)</f>
        <v>-</v>
      </c>
      <c r="J83" s="11" t="str">
        <f>VLOOKUP(Tabela1[[#This Row],[PLACA]],UNIC!C:V,20,0)</f>
        <v>R$ 0,00</v>
      </c>
      <c r="K83" s="11">
        <f>IFERROR(VALUE(VLOOKUP(Tabela1[[#This Row],[PLACA]],[1]Planilha2!$A:$F,3,0)),"")</f>
        <v>0</v>
      </c>
      <c r="L83" s="11">
        <f>IFERROR(VALUE(VLOOKUP(Tabela1[[#This Row],[PLACA]],[1]Planilha2!$A:$F,4,0)),"")</f>
        <v>0</v>
      </c>
      <c r="M83" s="11">
        <f>IFERROR(VALUE(VLOOKUP(Tabela1[[#This Row],[PLACA]],[1]Planilha2!$A:$F,5,0)),"")</f>
        <v>1400.4</v>
      </c>
      <c r="N83" s="11"/>
      <c r="O83" s="17" t="e">
        <f>VLOOKUP(Tabela1[[#This Row],[PLACA]],BASE_LOCADORAS!B:F,5,0)</f>
        <v>#N/A</v>
      </c>
      <c r="P8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3" s="11" t="e">
        <f>VLOOKUP(Tabela1[[#This Row],[PLACA]],BASE_LOCADORAS!B:G,6,0)</f>
        <v>#N/A</v>
      </c>
      <c r="R83" s="5" t="e">
        <f>Tabela1[[#This Row],[VALOR LOCADORA]]=Tabela1[[#This Row],[GASTO ALUGUEL]]</f>
        <v>#N/A</v>
      </c>
      <c r="S83" s="5" t="e">
        <f>UPPER(TEXT(Tabela1[[#This Row],[VENCIMENTO CONTRATO]],"MMM"))</f>
        <v>#N/A</v>
      </c>
      <c r="T83" s="5" t="str">
        <f>IFERROR(YEAR(Tabela1[[#This Row],[VENCIMENTO CONTRATO]]),"-")</f>
        <v>-</v>
      </c>
      <c r="U83" s="5" t="str">
        <f>VLOOKUP(Tabela1[[#This Row],[PLACA]],UNIC!C:T,18,0)</f>
        <v>PATIO</v>
      </c>
      <c r="V83" s="5" t="str">
        <f>SUBSTITUTE(VLOOKUP(Tabela1[[#This Row],[PLACA]],UNIC!C:K,9,0),".", "")</f>
        <v/>
      </c>
      <c r="W83" s="5">
        <f>VLOOKUP(Tabela1[[#This Row],[PLACA]],UNIC!C:M,10,0)</f>
        <v>0</v>
      </c>
      <c r="X83" s="5">
        <f>VLOOKUP(Tabela1[[#This Row],[PLACA]],UNIC!C:M,11,0)</f>
        <v>0</v>
      </c>
      <c r="Y83" s="7">
        <f>SUM(Tabela1[[#This Row],[GASTO COMBUSTÍVEL FEVEREIRO]:[GASTO COMBUSTÍVE ABRIL]])</f>
        <v>1400.4</v>
      </c>
      <c r="Z83" s="7">
        <f>IFERROR(AVERAGE(Tabela1[[#This Row],[GASTO COMBUSTÍVE ABRIL]:[GASTO COMBUSTÍVE MARÇO]]),"-")</f>
        <v>700.2</v>
      </c>
      <c r="AA83" s="5"/>
    </row>
    <row r="84" spans="1:27" x14ac:dyDescent="0.25">
      <c r="A84" s="5" t="s">
        <v>6875</v>
      </c>
      <c r="B84" s="5" t="str">
        <f>VLOOKUP(A84,UNIC!C:W,2,0)</f>
        <v>B4T 13000E</v>
      </c>
      <c r="C84" s="5" t="str">
        <f>VLOOKUP(A84,UNIC!C:W,3,0)</f>
        <v>GERADOR</v>
      </c>
      <c r="D84" s="10">
        <f>VLOOKUP(A84,UNIC!C:W,5,0)</f>
        <v>2026</v>
      </c>
      <c r="E84" s="5" t="str">
        <f>VLOOKUP(A84,UNIC!C:W,21,0)</f>
        <v>EQUIPAMENTO</v>
      </c>
      <c r="F84" s="5" t="str">
        <f>VLOOKUP(Tabela1[[#This Row],[PLACA]],UNIC!C:R,15,0)</f>
        <v>MT</v>
      </c>
      <c r="G84" s="5" t="str">
        <f>VLOOKUP(Tabela1[[#This Row],[PLACA]],UNIC!C:R,16,0)</f>
        <v>CENTRO OESTE</v>
      </c>
      <c r="H84" s="5" t="str">
        <f>VLOOKUP(A84,UNIC!C:H,6,0)</f>
        <v>-</v>
      </c>
      <c r="I84" s="5" t="str">
        <f>VLOOKUP(H84,UNIC!H:J,3,0)</f>
        <v>-</v>
      </c>
      <c r="J84" s="11" t="str">
        <f>VLOOKUP(Tabela1[[#This Row],[PLACA]],UNIC!C:V,20,0)</f>
        <v>R$ 0,00</v>
      </c>
      <c r="K84" s="11" t="str">
        <f>IFERROR(VALUE(VLOOKUP(Tabela1[[#This Row],[PLACA]],[1]Planilha2!$A:$F,3,0)),"")</f>
        <v/>
      </c>
      <c r="L84" s="11" t="str">
        <f>IFERROR(VALUE(VLOOKUP(Tabela1[[#This Row],[PLACA]],[1]Planilha2!$A:$F,4,0)),"")</f>
        <v/>
      </c>
      <c r="M84" s="11" t="str">
        <f>IFERROR(VALUE(VLOOKUP(Tabela1[[#This Row],[PLACA]],[1]Planilha2!$A:$F,5,0)),"")</f>
        <v/>
      </c>
      <c r="N84" s="11"/>
      <c r="O84" s="12" t="e">
        <f>VLOOKUP(Tabela1[[#This Row],[PLACA]],BASE_LOCADORAS!B:F,5,0)</f>
        <v>#N/A</v>
      </c>
      <c r="P8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4" s="11" t="e">
        <f>VLOOKUP(Tabela1[[#This Row],[PLACA]],BASE_LOCADORAS!B:G,6,0)</f>
        <v>#N/A</v>
      </c>
      <c r="R84" s="5" t="e">
        <f>Tabela1[[#This Row],[VALOR LOCADORA]]=Tabela1[[#This Row],[GASTO ALUGUEL]]</f>
        <v>#N/A</v>
      </c>
      <c r="S84" s="5" t="e">
        <f>UPPER(TEXT(Tabela1[[#This Row],[VENCIMENTO CONTRATO]],"MMM"))</f>
        <v>#N/A</v>
      </c>
      <c r="T84" s="5" t="str">
        <f>IFERROR(YEAR(Tabela1[[#This Row],[VENCIMENTO CONTRATO]]),"-")</f>
        <v>-</v>
      </c>
      <c r="U84" s="5" t="str">
        <f>VLOOKUP(Tabela1[[#This Row],[PLACA]],UNIC!C:T,18,0)</f>
        <v>PATIO</v>
      </c>
      <c r="V84" s="5" t="str">
        <f>SUBSTITUTE(VLOOKUP(Tabela1[[#This Row],[PLACA]],UNIC!C:K,9,0),".", "")</f>
        <v/>
      </c>
      <c r="W84" s="5">
        <f>VLOOKUP(Tabela1[[#This Row],[PLACA]],UNIC!C:M,10,0)</f>
        <v>0</v>
      </c>
      <c r="X84" s="5">
        <f>VLOOKUP(Tabela1[[#This Row],[PLACA]],UNIC!C:M,11,0)</f>
        <v>0</v>
      </c>
      <c r="Y84" s="7">
        <f>SUM(Tabela1[[#This Row],[GASTO COMBUSTÍVEL FEVEREIRO]:[GASTO COMBUSTÍVE ABRIL]])</f>
        <v>0</v>
      </c>
      <c r="Z84" s="7" t="str">
        <f>IFERROR(AVERAGE(Tabela1[[#This Row],[GASTO COMBUSTÍVE ABRIL]:[GASTO COMBUSTÍVE MARÇO]]),"-")</f>
        <v>-</v>
      </c>
      <c r="AA84" s="5"/>
    </row>
    <row r="85" spans="1:27" x14ac:dyDescent="0.25">
      <c r="A85" s="5" t="s">
        <v>6877</v>
      </c>
      <c r="B85" s="5" t="str">
        <f>VLOOKUP(A85,UNIC!C:W,2,0)</f>
        <v>B4T 13000E</v>
      </c>
      <c r="C85" s="5" t="str">
        <f>VLOOKUP(A85,UNIC!C:W,3,0)</f>
        <v>GERADOR</v>
      </c>
      <c r="D85" s="10">
        <f>VLOOKUP(A85,UNIC!C:W,5,0)</f>
        <v>2026</v>
      </c>
      <c r="E85" s="5" t="str">
        <f>VLOOKUP(A85,UNIC!C:W,21,0)</f>
        <v>EQUIPAMENTO</v>
      </c>
      <c r="F85" s="5" t="str">
        <f>VLOOKUP(Tabela1[[#This Row],[PLACA]],UNIC!C:R,15,0)</f>
        <v>MT</v>
      </c>
      <c r="G85" s="5" t="str">
        <f>VLOOKUP(Tabela1[[#This Row],[PLACA]],UNIC!C:R,16,0)</f>
        <v>CENTRO OESTE</v>
      </c>
      <c r="H85" s="5" t="str">
        <f>VLOOKUP(A85,UNIC!C:H,6,0)</f>
        <v>-</v>
      </c>
      <c r="I85" s="5" t="str">
        <f>VLOOKUP(H85,UNIC!H:J,3,0)</f>
        <v>-</v>
      </c>
      <c r="J85" s="11" t="str">
        <f>VLOOKUP(Tabela1[[#This Row],[PLACA]],UNIC!C:V,20,0)</f>
        <v>R$ 0,00</v>
      </c>
      <c r="K85" s="11" t="str">
        <f>IFERROR(VALUE(VLOOKUP(Tabela1[[#This Row],[PLACA]],[1]Planilha2!$A:$F,3,0)),"")</f>
        <v/>
      </c>
      <c r="L85" s="11" t="str">
        <f>IFERROR(VALUE(VLOOKUP(Tabela1[[#This Row],[PLACA]],[1]Planilha2!$A:$F,4,0)),"")</f>
        <v/>
      </c>
      <c r="M85" s="11" t="str">
        <f>IFERROR(VALUE(VLOOKUP(Tabela1[[#This Row],[PLACA]],[1]Planilha2!$A:$F,5,0)),"")</f>
        <v/>
      </c>
      <c r="N85" s="11"/>
      <c r="O85" s="12" t="e">
        <f>VLOOKUP(Tabela1[[#This Row],[PLACA]],BASE_LOCADORAS!B:F,5,0)</f>
        <v>#N/A</v>
      </c>
      <c r="P8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5" s="11" t="e">
        <f>VLOOKUP(Tabela1[[#This Row],[PLACA]],BASE_LOCADORAS!B:G,6,0)</f>
        <v>#N/A</v>
      </c>
      <c r="R85" s="5" t="e">
        <f>Tabela1[[#This Row],[VALOR LOCADORA]]=Tabela1[[#This Row],[GASTO ALUGUEL]]</f>
        <v>#N/A</v>
      </c>
      <c r="S85" s="5" t="e">
        <f>UPPER(TEXT(Tabela1[[#This Row],[VENCIMENTO CONTRATO]],"MMM"))</f>
        <v>#N/A</v>
      </c>
      <c r="T85" s="5" t="str">
        <f>IFERROR(YEAR(Tabela1[[#This Row],[VENCIMENTO CONTRATO]]),"-")</f>
        <v>-</v>
      </c>
      <c r="U85" s="5" t="str">
        <f>VLOOKUP(Tabela1[[#This Row],[PLACA]],UNIC!C:T,18,0)</f>
        <v>PATIO</v>
      </c>
      <c r="V85" s="5" t="str">
        <f>SUBSTITUTE(VLOOKUP(Tabela1[[#This Row],[PLACA]],UNIC!C:K,9,0),".", "")</f>
        <v/>
      </c>
      <c r="W85" s="5">
        <f>VLOOKUP(Tabela1[[#This Row],[PLACA]],UNIC!C:M,10,0)</f>
        <v>0</v>
      </c>
      <c r="X85" s="5">
        <f>VLOOKUP(Tabela1[[#This Row],[PLACA]],UNIC!C:M,11,0)</f>
        <v>0</v>
      </c>
      <c r="Y85" s="7">
        <f>SUM(Tabela1[[#This Row],[GASTO COMBUSTÍVEL FEVEREIRO]:[GASTO COMBUSTÍVE ABRIL]])</f>
        <v>0</v>
      </c>
      <c r="Z85" s="7" t="str">
        <f>IFERROR(AVERAGE(Tabela1[[#This Row],[GASTO COMBUSTÍVE ABRIL]:[GASTO COMBUSTÍVE MARÇO]]),"-")</f>
        <v>-</v>
      </c>
      <c r="AA85" s="5"/>
    </row>
    <row r="86" spans="1:27" x14ac:dyDescent="0.25">
      <c r="A86" s="5" t="s">
        <v>6879</v>
      </c>
      <c r="B86" s="5" t="str">
        <f>VLOOKUP(A86,UNIC!C:W,2,0)</f>
        <v>B4T 13000E</v>
      </c>
      <c r="C86" s="5" t="str">
        <f>VLOOKUP(A86,UNIC!C:W,3,0)</f>
        <v>GERADOR</v>
      </c>
      <c r="D86" s="10">
        <f>VLOOKUP(A86,UNIC!C:W,5,0)</f>
        <v>2026</v>
      </c>
      <c r="E86" s="5" t="str">
        <f>VLOOKUP(A86,UNIC!C:W,21,0)</f>
        <v>EQUIPAMENTO</v>
      </c>
      <c r="F86" s="5" t="str">
        <f>VLOOKUP(Tabela1[[#This Row],[PLACA]],UNIC!C:R,15,0)</f>
        <v>MS</v>
      </c>
      <c r="G86" s="5" t="str">
        <f>VLOOKUP(Tabela1[[#This Row],[PLACA]],UNIC!C:R,16,0)</f>
        <v>CENTRO OESTE</v>
      </c>
      <c r="H86" s="5" t="str">
        <f>VLOOKUP(A86,UNIC!C:H,6,0)</f>
        <v>-</v>
      </c>
      <c r="I86" s="5" t="str">
        <f>VLOOKUP(H86,UNIC!H:J,3,0)</f>
        <v>-</v>
      </c>
      <c r="J86" s="11" t="str">
        <f>VLOOKUP(Tabela1[[#This Row],[PLACA]],UNIC!C:V,20,0)</f>
        <v>R$ 0,00</v>
      </c>
      <c r="K86" s="11" t="str">
        <f>IFERROR(VALUE(VLOOKUP(Tabela1[[#This Row],[PLACA]],[1]Planilha2!$A:$F,3,0)),"")</f>
        <v/>
      </c>
      <c r="L86" s="11" t="str">
        <f>IFERROR(VALUE(VLOOKUP(Tabela1[[#This Row],[PLACA]],[1]Planilha2!$A:$F,4,0)),"")</f>
        <v/>
      </c>
      <c r="M86" s="11" t="str">
        <f>IFERROR(VALUE(VLOOKUP(Tabela1[[#This Row],[PLACA]],[1]Planilha2!$A:$F,5,0)),"")</f>
        <v/>
      </c>
      <c r="N86" s="11"/>
      <c r="O86" s="12" t="e">
        <f>VLOOKUP(Tabela1[[#This Row],[PLACA]],BASE_LOCADORAS!B:F,5,0)</f>
        <v>#N/A</v>
      </c>
      <c r="P8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6" s="11" t="e">
        <f>VLOOKUP(Tabela1[[#This Row],[PLACA]],BASE_LOCADORAS!B:G,6,0)</f>
        <v>#N/A</v>
      </c>
      <c r="R86" s="5" t="e">
        <f>Tabela1[[#This Row],[VALOR LOCADORA]]=Tabela1[[#This Row],[GASTO ALUGUEL]]</f>
        <v>#N/A</v>
      </c>
      <c r="S86" s="5" t="e">
        <f>UPPER(TEXT(Tabela1[[#This Row],[VENCIMENTO CONTRATO]],"MMM"))</f>
        <v>#N/A</v>
      </c>
      <c r="T86" s="5" t="str">
        <f>IFERROR(YEAR(Tabela1[[#This Row],[VENCIMENTO CONTRATO]]),"-")</f>
        <v>-</v>
      </c>
      <c r="U86" s="5" t="str">
        <f>VLOOKUP(Tabela1[[#This Row],[PLACA]],UNIC!C:T,18,0)</f>
        <v>PATIO</v>
      </c>
      <c r="V86" s="5" t="str">
        <f>SUBSTITUTE(VLOOKUP(Tabela1[[#This Row],[PLACA]],UNIC!C:K,9,0),".", "")</f>
        <v/>
      </c>
      <c r="W86" s="5">
        <f>VLOOKUP(Tabela1[[#This Row],[PLACA]],UNIC!C:M,10,0)</f>
        <v>0</v>
      </c>
      <c r="X86" s="5">
        <f>VLOOKUP(Tabela1[[#This Row],[PLACA]],UNIC!C:M,11,0)</f>
        <v>0</v>
      </c>
      <c r="Y86" s="7">
        <f>SUM(Tabela1[[#This Row],[GASTO COMBUSTÍVEL FEVEREIRO]:[GASTO COMBUSTÍVE ABRIL]])</f>
        <v>0</v>
      </c>
      <c r="Z86" s="7" t="str">
        <f>IFERROR(AVERAGE(Tabela1[[#This Row],[GASTO COMBUSTÍVE ABRIL]:[GASTO COMBUSTÍVE MARÇO]]),"-")</f>
        <v>-</v>
      </c>
      <c r="AA86" s="5"/>
    </row>
    <row r="87" spans="1:27" x14ac:dyDescent="0.25">
      <c r="A87" s="5" t="s">
        <v>6881</v>
      </c>
      <c r="B87" s="5" t="str">
        <f>VLOOKUP(A87,UNIC!C:W,2,0)</f>
        <v>B4T 13000E</v>
      </c>
      <c r="C87" s="5" t="str">
        <f>VLOOKUP(A87,UNIC!C:W,3,0)</f>
        <v>GERADOR</v>
      </c>
      <c r="D87" s="10">
        <f>VLOOKUP(A87,UNIC!C:W,5,0)</f>
        <v>2026</v>
      </c>
      <c r="E87" s="5" t="str">
        <f>VLOOKUP(A87,UNIC!C:W,21,0)</f>
        <v>EQUIPAMENTO</v>
      </c>
      <c r="F87" s="5" t="str">
        <f>VLOOKUP(Tabela1[[#This Row],[PLACA]],UNIC!C:R,15,0)</f>
        <v>MS</v>
      </c>
      <c r="G87" s="5" t="str">
        <f>VLOOKUP(Tabela1[[#This Row],[PLACA]],UNIC!C:R,16,0)</f>
        <v>CENTRO OESTE</v>
      </c>
      <c r="H87" s="5" t="str">
        <f>VLOOKUP(A87,UNIC!C:H,6,0)</f>
        <v>-</v>
      </c>
      <c r="I87" s="5" t="str">
        <f>VLOOKUP(H87,UNIC!H:J,3,0)</f>
        <v>-</v>
      </c>
      <c r="J87" s="11" t="str">
        <f>VLOOKUP(Tabela1[[#This Row],[PLACA]],UNIC!C:V,20,0)</f>
        <v>R$ 0,00</v>
      </c>
      <c r="K87" s="11" t="str">
        <f>IFERROR(VALUE(VLOOKUP(Tabela1[[#This Row],[PLACA]],[1]Planilha2!$A:$F,3,0)),"")</f>
        <v/>
      </c>
      <c r="L87" s="11" t="str">
        <f>IFERROR(VALUE(VLOOKUP(Tabela1[[#This Row],[PLACA]],[1]Planilha2!$A:$F,4,0)),"")</f>
        <v/>
      </c>
      <c r="M87" s="11" t="str">
        <f>IFERROR(VALUE(VLOOKUP(Tabela1[[#This Row],[PLACA]],[1]Planilha2!$A:$F,5,0)),"")</f>
        <v/>
      </c>
      <c r="N87" s="11"/>
      <c r="O87" s="12" t="e">
        <f>VLOOKUP(Tabela1[[#This Row],[PLACA]],BASE_LOCADORAS!B:F,5,0)</f>
        <v>#N/A</v>
      </c>
      <c r="P8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7" s="11" t="e">
        <f>VLOOKUP(Tabela1[[#This Row],[PLACA]],BASE_LOCADORAS!B:G,6,0)</f>
        <v>#N/A</v>
      </c>
      <c r="R87" s="5" t="e">
        <f>Tabela1[[#This Row],[VALOR LOCADORA]]=Tabela1[[#This Row],[GASTO ALUGUEL]]</f>
        <v>#N/A</v>
      </c>
      <c r="S87" s="5" t="e">
        <f>UPPER(TEXT(Tabela1[[#This Row],[VENCIMENTO CONTRATO]],"MMM"))</f>
        <v>#N/A</v>
      </c>
      <c r="T87" s="5" t="str">
        <f>IFERROR(YEAR(Tabela1[[#This Row],[VENCIMENTO CONTRATO]]),"-")</f>
        <v>-</v>
      </c>
      <c r="U87" s="5" t="str">
        <f>VLOOKUP(Tabela1[[#This Row],[PLACA]],UNIC!C:T,18,0)</f>
        <v>PATIO</v>
      </c>
      <c r="V87" s="5" t="str">
        <f>SUBSTITUTE(VLOOKUP(Tabela1[[#This Row],[PLACA]],UNIC!C:K,9,0),".", "")</f>
        <v/>
      </c>
      <c r="W87" s="5">
        <f>VLOOKUP(Tabela1[[#This Row],[PLACA]],UNIC!C:M,10,0)</f>
        <v>0</v>
      </c>
      <c r="X87" s="5">
        <f>VLOOKUP(Tabela1[[#This Row],[PLACA]],UNIC!C:M,11,0)</f>
        <v>0</v>
      </c>
      <c r="Y87" s="7">
        <f>SUM(Tabela1[[#This Row],[GASTO COMBUSTÍVEL FEVEREIRO]:[GASTO COMBUSTÍVE ABRIL]])</f>
        <v>0</v>
      </c>
      <c r="Z87" s="7" t="str">
        <f>IFERROR(AVERAGE(Tabela1[[#This Row],[GASTO COMBUSTÍVE ABRIL]:[GASTO COMBUSTÍVE MARÇO]]),"-")</f>
        <v>-</v>
      </c>
      <c r="AA87" s="5"/>
    </row>
    <row r="88" spans="1:27" x14ac:dyDescent="0.25">
      <c r="A88" s="5" t="s">
        <v>6883</v>
      </c>
      <c r="B88" s="5" t="str">
        <f>VLOOKUP(A88,UNIC!C:W,2,0)</f>
        <v>B4T 13000E</v>
      </c>
      <c r="C88" s="5" t="str">
        <f>VLOOKUP(A88,UNIC!C:W,3,0)</f>
        <v>GERADOR</v>
      </c>
      <c r="D88" s="10">
        <f>VLOOKUP(A88,UNIC!C:W,5,0)</f>
        <v>2026</v>
      </c>
      <c r="E88" s="5" t="str">
        <f>VLOOKUP(A88,UNIC!C:W,21,0)</f>
        <v>EQUIPAMENTO</v>
      </c>
      <c r="F88" s="5" t="str">
        <f>VLOOKUP(Tabela1[[#This Row],[PLACA]],UNIC!C:R,15,0)</f>
        <v>MS</v>
      </c>
      <c r="G88" s="5" t="str">
        <f>VLOOKUP(Tabela1[[#This Row],[PLACA]],UNIC!C:R,16,0)</f>
        <v>CENTRO OESTE</v>
      </c>
      <c r="H88" s="5" t="str">
        <f>VLOOKUP(A88,UNIC!C:H,6,0)</f>
        <v>-</v>
      </c>
      <c r="I88" s="5" t="str">
        <f>VLOOKUP(H88,UNIC!H:J,3,0)</f>
        <v>-</v>
      </c>
      <c r="J88" s="11" t="str">
        <f>VLOOKUP(Tabela1[[#This Row],[PLACA]],UNIC!C:V,20,0)</f>
        <v>R$ 0,00</v>
      </c>
      <c r="K88" s="11" t="str">
        <f>IFERROR(VALUE(VLOOKUP(Tabela1[[#This Row],[PLACA]],[1]Planilha2!$A:$F,3,0)),"")</f>
        <v/>
      </c>
      <c r="L88" s="11" t="str">
        <f>IFERROR(VALUE(VLOOKUP(Tabela1[[#This Row],[PLACA]],[1]Planilha2!$A:$F,4,0)),"")</f>
        <v/>
      </c>
      <c r="M88" s="11" t="str">
        <f>IFERROR(VALUE(VLOOKUP(Tabela1[[#This Row],[PLACA]],[1]Planilha2!$A:$F,5,0)),"")</f>
        <v/>
      </c>
      <c r="N88" s="11"/>
      <c r="O88" s="17" t="e">
        <f>VLOOKUP(Tabela1[[#This Row],[PLACA]],BASE_LOCADORAS!B:F,5,0)</f>
        <v>#N/A</v>
      </c>
      <c r="P8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8" s="11" t="e">
        <f>VLOOKUP(Tabela1[[#This Row],[PLACA]],BASE_LOCADORAS!B:G,6,0)</f>
        <v>#N/A</v>
      </c>
      <c r="R88" s="5" t="e">
        <f>Tabela1[[#This Row],[VALOR LOCADORA]]=Tabela1[[#This Row],[GASTO ALUGUEL]]</f>
        <v>#N/A</v>
      </c>
      <c r="S88" s="5" t="e">
        <f>UPPER(TEXT(Tabela1[[#This Row],[VENCIMENTO CONTRATO]],"MMM"))</f>
        <v>#N/A</v>
      </c>
      <c r="T88" s="5" t="str">
        <f>IFERROR(YEAR(Tabela1[[#This Row],[VENCIMENTO CONTRATO]]),"-")</f>
        <v>-</v>
      </c>
      <c r="U88" s="5" t="str">
        <f>VLOOKUP(Tabela1[[#This Row],[PLACA]],UNIC!C:T,18,0)</f>
        <v>PATIO</v>
      </c>
      <c r="V88" s="5" t="str">
        <f>SUBSTITUTE(VLOOKUP(Tabela1[[#This Row],[PLACA]],UNIC!C:K,9,0),".", "")</f>
        <v/>
      </c>
      <c r="W88" s="5">
        <f>VLOOKUP(Tabela1[[#This Row],[PLACA]],UNIC!C:M,10,0)</f>
        <v>0</v>
      </c>
      <c r="X88" s="5">
        <f>VLOOKUP(Tabela1[[#This Row],[PLACA]],UNIC!C:M,11,0)</f>
        <v>0</v>
      </c>
      <c r="Y88" s="7">
        <f>SUM(Tabela1[[#This Row],[GASTO COMBUSTÍVEL FEVEREIRO]:[GASTO COMBUSTÍVE ABRIL]])</f>
        <v>0</v>
      </c>
      <c r="Z88" s="7" t="str">
        <f>IFERROR(AVERAGE(Tabela1[[#This Row],[GASTO COMBUSTÍVE ABRIL]:[GASTO COMBUSTÍVE MARÇO]]),"-")</f>
        <v>-</v>
      </c>
      <c r="AA88" s="5"/>
    </row>
    <row r="89" spans="1:27" x14ac:dyDescent="0.25">
      <c r="A89" s="5" t="s">
        <v>6885</v>
      </c>
      <c r="B89" s="5" t="str">
        <f>VLOOKUP(A89,UNIC!C:W,2,0)</f>
        <v>B4T 13000E</v>
      </c>
      <c r="C89" s="5" t="str">
        <f>VLOOKUP(A89,UNIC!C:W,3,0)</f>
        <v>GERADOR</v>
      </c>
      <c r="D89" s="10">
        <f>VLOOKUP(A89,UNIC!C:W,5,0)</f>
        <v>2026</v>
      </c>
      <c r="E89" s="5" t="str">
        <f>VLOOKUP(A89,UNIC!C:W,21,0)</f>
        <v>EQUIPAMENTO</v>
      </c>
      <c r="F89" s="5" t="str">
        <f>VLOOKUP(Tabela1[[#This Row],[PLACA]],UNIC!C:R,15,0)</f>
        <v>MS</v>
      </c>
      <c r="G89" s="5" t="str">
        <f>VLOOKUP(Tabela1[[#This Row],[PLACA]],UNIC!C:R,16,0)</f>
        <v>CENTRO OESTE</v>
      </c>
      <c r="H89" s="5" t="str">
        <f>VLOOKUP(A89,UNIC!C:H,6,0)</f>
        <v>-</v>
      </c>
      <c r="I89" s="5" t="str">
        <f>VLOOKUP(H89,UNIC!H:J,3,0)</f>
        <v>-</v>
      </c>
      <c r="J89" s="11" t="str">
        <f>VLOOKUP(Tabela1[[#This Row],[PLACA]],UNIC!C:V,20,0)</f>
        <v>R$ 0,00</v>
      </c>
      <c r="K89" s="11" t="str">
        <f>IFERROR(VALUE(VLOOKUP(Tabela1[[#This Row],[PLACA]],[1]Planilha2!$A:$F,3,0)),"")</f>
        <v/>
      </c>
      <c r="L89" s="11" t="str">
        <f>IFERROR(VALUE(VLOOKUP(Tabela1[[#This Row],[PLACA]],[1]Planilha2!$A:$F,4,0)),"")</f>
        <v/>
      </c>
      <c r="M89" s="11" t="str">
        <f>IFERROR(VALUE(VLOOKUP(Tabela1[[#This Row],[PLACA]],[1]Planilha2!$A:$F,5,0)),"")</f>
        <v/>
      </c>
      <c r="N89" s="11"/>
      <c r="O89" s="12" t="e">
        <f>VLOOKUP(Tabela1[[#This Row],[PLACA]],BASE_LOCADORAS!B:F,5,0)</f>
        <v>#N/A</v>
      </c>
      <c r="P8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89" s="11" t="e">
        <f>VLOOKUP(Tabela1[[#This Row],[PLACA]],BASE_LOCADORAS!B:G,6,0)</f>
        <v>#N/A</v>
      </c>
      <c r="R89" s="5" t="e">
        <f>Tabela1[[#This Row],[VALOR LOCADORA]]=Tabela1[[#This Row],[GASTO ALUGUEL]]</f>
        <v>#N/A</v>
      </c>
      <c r="S89" s="5" t="e">
        <f>UPPER(TEXT(Tabela1[[#This Row],[VENCIMENTO CONTRATO]],"MMM"))</f>
        <v>#N/A</v>
      </c>
      <c r="T89" s="5" t="str">
        <f>IFERROR(YEAR(Tabela1[[#This Row],[VENCIMENTO CONTRATO]]),"-")</f>
        <v>-</v>
      </c>
      <c r="U89" s="5" t="str">
        <f>VLOOKUP(Tabela1[[#This Row],[PLACA]],UNIC!C:T,18,0)</f>
        <v>PATIO</v>
      </c>
      <c r="V89" s="5" t="str">
        <f>SUBSTITUTE(VLOOKUP(Tabela1[[#This Row],[PLACA]],UNIC!C:K,9,0),".", "")</f>
        <v/>
      </c>
      <c r="W89" s="5">
        <f>VLOOKUP(Tabela1[[#This Row],[PLACA]],UNIC!C:M,10,0)</f>
        <v>0</v>
      </c>
      <c r="X89" s="5">
        <f>VLOOKUP(Tabela1[[#This Row],[PLACA]],UNIC!C:M,11,0)</f>
        <v>0</v>
      </c>
      <c r="Y89" s="7">
        <f>SUM(Tabela1[[#This Row],[GASTO COMBUSTÍVEL FEVEREIRO]:[GASTO COMBUSTÍVE ABRIL]])</f>
        <v>0</v>
      </c>
      <c r="Z89" s="7" t="str">
        <f>IFERROR(AVERAGE(Tabela1[[#This Row],[GASTO COMBUSTÍVE ABRIL]:[GASTO COMBUSTÍVE MARÇO]]),"-")</f>
        <v>-</v>
      </c>
      <c r="AA89" s="5"/>
    </row>
    <row r="90" spans="1:27" x14ac:dyDescent="0.25">
      <c r="A90" s="5" t="s">
        <v>6887</v>
      </c>
      <c r="B90" s="5" t="str">
        <f>VLOOKUP(A90,UNIC!C:W,2,0)</f>
        <v>B4T 13000E</v>
      </c>
      <c r="C90" s="5" t="str">
        <f>VLOOKUP(A90,UNIC!C:W,3,0)</f>
        <v>GERADOR</v>
      </c>
      <c r="D90" s="10">
        <f>VLOOKUP(A90,UNIC!C:W,5,0)</f>
        <v>2026</v>
      </c>
      <c r="E90" s="5" t="str">
        <f>VLOOKUP(A90,UNIC!C:W,21,0)</f>
        <v>EQUIPAMENTO</v>
      </c>
      <c r="F90" s="5" t="str">
        <f>VLOOKUP(Tabela1[[#This Row],[PLACA]],UNIC!C:R,15,0)</f>
        <v>MS</v>
      </c>
      <c r="G90" s="5" t="str">
        <f>VLOOKUP(Tabela1[[#This Row],[PLACA]],UNIC!C:R,16,0)</f>
        <v>CENTRO OESTE</v>
      </c>
      <c r="H90" s="5" t="str">
        <f>VLOOKUP(A90,UNIC!C:H,6,0)</f>
        <v>-</v>
      </c>
      <c r="I90" s="5" t="str">
        <f>VLOOKUP(H90,UNIC!H:J,3,0)</f>
        <v>-</v>
      </c>
      <c r="J90" s="11" t="str">
        <f>VLOOKUP(Tabela1[[#This Row],[PLACA]],UNIC!C:V,20,0)</f>
        <v>R$ 0,00</v>
      </c>
      <c r="K90" s="11" t="str">
        <f>IFERROR(VALUE(VLOOKUP(Tabela1[[#This Row],[PLACA]],[1]Planilha2!$A:$F,3,0)),"")</f>
        <v/>
      </c>
      <c r="L90" s="11" t="str">
        <f>IFERROR(VALUE(VLOOKUP(Tabela1[[#This Row],[PLACA]],[1]Planilha2!$A:$F,4,0)),"")</f>
        <v/>
      </c>
      <c r="M90" s="11" t="str">
        <f>IFERROR(VALUE(VLOOKUP(Tabela1[[#This Row],[PLACA]],[1]Planilha2!$A:$F,5,0)),"")</f>
        <v/>
      </c>
      <c r="N90" s="11"/>
      <c r="O90" s="12" t="e">
        <f>VLOOKUP(Tabela1[[#This Row],[PLACA]],BASE_LOCADORAS!B:F,5,0)</f>
        <v>#N/A</v>
      </c>
      <c r="P9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0" s="11" t="e">
        <f>VLOOKUP(Tabela1[[#This Row],[PLACA]],BASE_LOCADORAS!B:G,6,0)</f>
        <v>#N/A</v>
      </c>
      <c r="R90" s="5" t="e">
        <f>Tabela1[[#This Row],[VALOR LOCADORA]]=Tabela1[[#This Row],[GASTO ALUGUEL]]</f>
        <v>#N/A</v>
      </c>
      <c r="S90" s="5" t="e">
        <f>UPPER(TEXT(Tabela1[[#This Row],[VENCIMENTO CONTRATO]],"MMM"))</f>
        <v>#N/A</v>
      </c>
      <c r="T90" s="5" t="str">
        <f>IFERROR(YEAR(Tabela1[[#This Row],[VENCIMENTO CONTRATO]]),"-")</f>
        <v>-</v>
      </c>
      <c r="U90" s="5" t="str">
        <f>VLOOKUP(Tabela1[[#This Row],[PLACA]],UNIC!C:T,18,0)</f>
        <v>PATIO</v>
      </c>
      <c r="V90" s="5" t="str">
        <f>SUBSTITUTE(VLOOKUP(Tabela1[[#This Row],[PLACA]],UNIC!C:K,9,0),".", "")</f>
        <v/>
      </c>
      <c r="W90" s="5">
        <f>VLOOKUP(Tabela1[[#This Row],[PLACA]],UNIC!C:M,10,0)</f>
        <v>0</v>
      </c>
      <c r="X90" s="5">
        <f>VLOOKUP(Tabela1[[#This Row],[PLACA]],UNIC!C:M,11,0)</f>
        <v>0</v>
      </c>
      <c r="Y90" s="7">
        <f>SUM(Tabela1[[#This Row],[GASTO COMBUSTÍVEL FEVEREIRO]:[GASTO COMBUSTÍVE ABRIL]])</f>
        <v>0</v>
      </c>
      <c r="Z90" s="7" t="str">
        <f>IFERROR(AVERAGE(Tabela1[[#This Row],[GASTO COMBUSTÍVE ABRIL]:[GASTO COMBUSTÍVE MARÇO]]),"-")</f>
        <v>-</v>
      </c>
      <c r="AA90" s="5"/>
    </row>
    <row r="91" spans="1:27" x14ac:dyDescent="0.25">
      <c r="A91" s="5" t="s">
        <v>6889</v>
      </c>
      <c r="B91" s="5" t="str">
        <f>VLOOKUP(A91,UNIC!C:W,2,0)</f>
        <v>B4T 13000E</v>
      </c>
      <c r="C91" s="5" t="str">
        <f>VLOOKUP(A91,UNIC!C:W,3,0)</f>
        <v>GERADOR</v>
      </c>
      <c r="D91" s="10">
        <f>VLOOKUP(A91,UNIC!C:W,5,0)</f>
        <v>2026</v>
      </c>
      <c r="E91" s="5" t="str">
        <f>VLOOKUP(A91,UNIC!C:W,21,0)</f>
        <v>EQUIPAMENTO</v>
      </c>
      <c r="F91" s="5" t="str">
        <f>VLOOKUP(Tabela1[[#This Row],[PLACA]],UNIC!C:R,15,0)</f>
        <v>MS</v>
      </c>
      <c r="G91" s="5" t="str">
        <f>VLOOKUP(Tabela1[[#This Row],[PLACA]],UNIC!C:R,16,0)</f>
        <v>CENTRO OESTE</v>
      </c>
      <c r="H91" s="5" t="str">
        <f>VLOOKUP(A91,UNIC!C:H,6,0)</f>
        <v>-</v>
      </c>
      <c r="I91" s="5" t="str">
        <f>VLOOKUP(H91,UNIC!H:J,3,0)</f>
        <v>-</v>
      </c>
      <c r="J91" s="11" t="str">
        <f>VLOOKUP(Tabela1[[#This Row],[PLACA]],UNIC!C:V,20,0)</f>
        <v>R$ 0,00</v>
      </c>
      <c r="K91" s="11" t="str">
        <f>IFERROR(VALUE(VLOOKUP(Tabela1[[#This Row],[PLACA]],[1]Planilha2!$A:$F,3,0)),"")</f>
        <v/>
      </c>
      <c r="L91" s="11" t="str">
        <f>IFERROR(VALUE(VLOOKUP(Tabela1[[#This Row],[PLACA]],[1]Planilha2!$A:$F,4,0)),"")</f>
        <v/>
      </c>
      <c r="M91" s="11" t="str">
        <f>IFERROR(VALUE(VLOOKUP(Tabela1[[#This Row],[PLACA]],[1]Planilha2!$A:$F,5,0)),"")</f>
        <v/>
      </c>
      <c r="N91" s="11"/>
      <c r="O91" s="12" t="e">
        <f>VLOOKUP(Tabela1[[#This Row],[PLACA]],BASE_LOCADORAS!B:F,5,0)</f>
        <v>#N/A</v>
      </c>
      <c r="P9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1" s="11" t="e">
        <f>VLOOKUP(Tabela1[[#This Row],[PLACA]],BASE_LOCADORAS!B:G,6,0)</f>
        <v>#N/A</v>
      </c>
      <c r="R91" s="5" t="e">
        <f>Tabela1[[#This Row],[VALOR LOCADORA]]=Tabela1[[#This Row],[GASTO ALUGUEL]]</f>
        <v>#N/A</v>
      </c>
      <c r="S91" s="5" t="e">
        <f>UPPER(TEXT(Tabela1[[#This Row],[VENCIMENTO CONTRATO]],"MMM"))</f>
        <v>#N/A</v>
      </c>
      <c r="T91" s="5" t="str">
        <f>IFERROR(YEAR(Tabela1[[#This Row],[VENCIMENTO CONTRATO]]),"-")</f>
        <v>-</v>
      </c>
      <c r="U91" s="5" t="str">
        <f>VLOOKUP(Tabela1[[#This Row],[PLACA]],UNIC!C:T,18,0)</f>
        <v>PATIO</v>
      </c>
      <c r="V91" s="5" t="str">
        <f>SUBSTITUTE(VLOOKUP(Tabela1[[#This Row],[PLACA]],UNIC!C:K,9,0),".", "")</f>
        <v/>
      </c>
      <c r="W91" s="5">
        <f>VLOOKUP(Tabela1[[#This Row],[PLACA]],UNIC!C:M,10,0)</f>
        <v>0</v>
      </c>
      <c r="X91" s="5">
        <f>VLOOKUP(Tabela1[[#This Row],[PLACA]],UNIC!C:M,11,0)</f>
        <v>0</v>
      </c>
      <c r="Y91" s="7">
        <f>SUM(Tabela1[[#This Row],[GASTO COMBUSTÍVEL FEVEREIRO]:[GASTO COMBUSTÍVE ABRIL]])</f>
        <v>0</v>
      </c>
      <c r="Z91" s="7" t="str">
        <f>IFERROR(AVERAGE(Tabela1[[#This Row],[GASTO COMBUSTÍVE ABRIL]:[GASTO COMBUSTÍVE MARÇO]]),"-")</f>
        <v>-</v>
      </c>
      <c r="AA91" s="5"/>
    </row>
    <row r="92" spans="1:27" x14ac:dyDescent="0.25">
      <c r="A92" s="5" t="s">
        <v>6891</v>
      </c>
      <c r="B92" s="5" t="str">
        <f>VLOOKUP(A92,UNIC!C:W,2,0)</f>
        <v>B4T 13000E</v>
      </c>
      <c r="C92" s="5" t="str">
        <f>VLOOKUP(A92,UNIC!C:W,3,0)</f>
        <v>GERADOR</v>
      </c>
      <c r="D92" s="10">
        <f>VLOOKUP(A92,UNIC!C:W,5,0)</f>
        <v>2026</v>
      </c>
      <c r="E92" s="5" t="str">
        <f>VLOOKUP(A92,UNIC!C:W,21,0)</f>
        <v>EQUIPAMENTO</v>
      </c>
      <c r="F92" s="5" t="str">
        <f>VLOOKUP(Tabela1[[#This Row],[PLACA]],UNIC!C:R,15,0)</f>
        <v>MS</v>
      </c>
      <c r="G92" s="5" t="str">
        <f>VLOOKUP(Tabela1[[#This Row],[PLACA]],UNIC!C:R,16,0)</f>
        <v>CENTRO OESTE</v>
      </c>
      <c r="H92" s="5" t="str">
        <f>VLOOKUP(A92,UNIC!C:H,6,0)</f>
        <v>-</v>
      </c>
      <c r="I92" s="5" t="str">
        <f>VLOOKUP(H92,UNIC!H:J,3,0)</f>
        <v>-</v>
      </c>
      <c r="J92" s="11" t="str">
        <f>VLOOKUP(Tabela1[[#This Row],[PLACA]],UNIC!C:V,20,0)</f>
        <v>R$ 0,00</v>
      </c>
      <c r="K92" s="11" t="str">
        <f>IFERROR(VALUE(VLOOKUP(Tabela1[[#This Row],[PLACA]],[1]Planilha2!$A:$F,3,0)),"")</f>
        <v/>
      </c>
      <c r="L92" s="11" t="str">
        <f>IFERROR(VALUE(VLOOKUP(Tabela1[[#This Row],[PLACA]],[1]Planilha2!$A:$F,4,0)),"")</f>
        <v/>
      </c>
      <c r="M92" s="11" t="str">
        <f>IFERROR(VALUE(VLOOKUP(Tabela1[[#This Row],[PLACA]],[1]Planilha2!$A:$F,5,0)),"")</f>
        <v/>
      </c>
      <c r="N92" s="11"/>
      <c r="O92" s="12" t="e">
        <f>VLOOKUP(Tabela1[[#This Row],[PLACA]],BASE_LOCADORAS!B:F,5,0)</f>
        <v>#N/A</v>
      </c>
      <c r="P9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2" s="11" t="e">
        <f>VLOOKUP(Tabela1[[#This Row],[PLACA]],BASE_LOCADORAS!B:G,6,0)</f>
        <v>#N/A</v>
      </c>
      <c r="R92" s="5" t="e">
        <f>Tabela1[[#This Row],[VALOR LOCADORA]]=Tabela1[[#This Row],[GASTO ALUGUEL]]</f>
        <v>#N/A</v>
      </c>
      <c r="S92" s="5" t="e">
        <f>UPPER(TEXT(Tabela1[[#This Row],[VENCIMENTO CONTRATO]],"MMM"))</f>
        <v>#N/A</v>
      </c>
      <c r="T92" s="5" t="str">
        <f>IFERROR(YEAR(Tabela1[[#This Row],[VENCIMENTO CONTRATO]]),"-")</f>
        <v>-</v>
      </c>
      <c r="U92" s="5" t="str">
        <f>VLOOKUP(Tabela1[[#This Row],[PLACA]],UNIC!C:T,18,0)</f>
        <v>PATIO</v>
      </c>
      <c r="V92" s="5" t="str">
        <f>SUBSTITUTE(VLOOKUP(Tabela1[[#This Row],[PLACA]],UNIC!C:K,9,0),".", "")</f>
        <v/>
      </c>
      <c r="W92" s="5">
        <f>VLOOKUP(Tabela1[[#This Row],[PLACA]],UNIC!C:M,10,0)</f>
        <v>0</v>
      </c>
      <c r="X92" s="5">
        <f>VLOOKUP(Tabela1[[#This Row],[PLACA]],UNIC!C:M,11,0)</f>
        <v>0</v>
      </c>
      <c r="Y92" s="7">
        <f>SUM(Tabela1[[#This Row],[GASTO COMBUSTÍVEL FEVEREIRO]:[GASTO COMBUSTÍVE ABRIL]])</f>
        <v>0</v>
      </c>
      <c r="Z92" s="7" t="str">
        <f>IFERROR(AVERAGE(Tabela1[[#This Row],[GASTO COMBUSTÍVE ABRIL]:[GASTO COMBUSTÍVE MARÇO]]),"-")</f>
        <v>-</v>
      </c>
      <c r="AA92" s="5"/>
    </row>
    <row r="93" spans="1:27" x14ac:dyDescent="0.25">
      <c r="A93" s="5" t="s">
        <v>6893</v>
      </c>
      <c r="B93" s="5" t="str">
        <f>VLOOKUP(A93,UNIC!C:W,2,0)</f>
        <v>B4T 13000E</v>
      </c>
      <c r="C93" s="5" t="str">
        <f>VLOOKUP(A93,UNIC!C:W,3,0)</f>
        <v>GERADOR</v>
      </c>
      <c r="D93" s="10">
        <f>VLOOKUP(A93,UNIC!C:W,5,0)</f>
        <v>2026</v>
      </c>
      <c r="E93" s="5" t="str">
        <f>VLOOKUP(A93,UNIC!C:W,21,0)</f>
        <v>EQUIPAMENTO</v>
      </c>
      <c r="F93" s="5" t="str">
        <f>VLOOKUP(Tabela1[[#This Row],[PLACA]],UNIC!C:R,15,0)</f>
        <v>MS</v>
      </c>
      <c r="G93" s="5" t="str">
        <f>VLOOKUP(Tabela1[[#This Row],[PLACA]],UNIC!C:R,16,0)</f>
        <v>CENTRO OESTE</v>
      </c>
      <c r="H93" s="5" t="str">
        <f>VLOOKUP(A93,UNIC!C:H,6,0)</f>
        <v>-</v>
      </c>
      <c r="I93" s="5" t="str">
        <f>VLOOKUP(H93,UNIC!H:J,3,0)</f>
        <v>-</v>
      </c>
      <c r="J93" s="11" t="str">
        <f>VLOOKUP(Tabela1[[#This Row],[PLACA]],UNIC!C:V,20,0)</f>
        <v>R$ 0,00</v>
      </c>
      <c r="K93" s="11" t="str">
        <f>IFERROR(VALUE(VLOOKUP(Tabela1[[#This Row],[PLACA]],[1]Planilha2!$A:$F,3,0)),"")</f>
        <v/>
      </c>
      <c r="L93" s="11" t="str">
        <f>IFERROR(VALUE(VLOOKUP(Tabela1[[#This Row],[PLACA]],[1]Planilha2!$A:$F,4,0)),"")</f>
        <v/>
      </c>
      <c r="M93" s="11" t="str">
        <f>IFERROR(VALUE(VLOOKUP(Tabela1[[#This Row],[PLACA]],[1]Planilha2!$A:$F,5,0)),"")</f>
        <v/>
      </c>
      <c r="N93" s="11"/>
      <c r="O93" s="12" t="e">
        <f>VLOOKUP(Tabela1[[#This Row],[PLACA]],BASE_LOCADORAS!B:F,5,0)</f>
        <v>#N/A</v>
      </c>
      <c r="P9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3" s="11" t="e">
        <f>VLOOKUP(Tabela1[[#This Row],[PLACA]],BASE_LOCADORAS!B:G,6,0)</f>
        <v>#N/A</v>
      </c>
      <c r="R93" s="5" t="e">
        <f>Tabela1[[#This Row],[VALOR LOCADORA]]=Tabela1[[#This Row],[GASTO ALUGUEL]]</f>
        <v>#N/A</v>
      </c>
      <c r="S93" s="5" t="e">
        <f>UPPER(TEXT(Tabela1[[#This Row],[VENCIMENTO CONTRATO]],"MMM"))</f>
        <v>#N/A</v>
      </c>
      <c r="T93" s="5" t="str">
        <f>IFERROR(YEAR(Tabela1[[#This Row],[VENCIMENTO CONTRATO]]),"-")</f>
        <v>-</v>
      </c>
      <c r="U93" s="5" t="str">
        <f>VLOOKUP(Tabela1[[#This Row],[PLACA]],UNIC!C:T,18,0)</f>
        <v>PATIO</v>
      </c>
      <c r="V93" s="5" t="str">
        <f>SUBSTITUTE(VLOOKUP(Tabela1[[#This Row],[PLACA]],UNIC!C:K,9,0),".", "")</f>
        <v/>
      </c>
      <c r="W93" s="5">
        <f>VLOOKUP(Tabela1[[#This Row],[PLACA]],UNIC!C:M,10,0)</f>
        <v>0</v>
      </c>
      <c r="X93" s="5">
        <f>VLOOKUP(Tabela1[[#This Row],[PLACA]],UNIC!C:M,11,0)</f>
        <v>0</v>
      </c>
      <c r="Y93" s="7">
        <f>SUM(Tabela1[[#This Row],[GASTO COMBUSTÍVEL FEVEREIRO]:[GASTO COMBUSTÍVE ABRIL]])</f>
        <v>0</v>
      </c>
      <c r="Z93" s="7" t="str">
        <f>IFERROR(AVERAGE(Tabela1[[#This Row],[GASTO COMBUSTÍVE ABRIL]:[GASTO COMBUSTÍVE MARÇO]]),"-")</f>
        <v>-</v>
      </c>
      <c r="AA93" s="5"/>
    </row>
    <row r="94" spans="1:27" x14ac:dyDescent="0.25">
      <c r="A94" s="5" t="s">
        <v>6896</v>
      </c>
      <c r="B94" s="5" t="str">
        <f>VLOOKUP(A94,UNIC!C:W,2,0)</f>
        <v>B4T 13000E</v>
      </c>
      <c r="C94" s="5" t="str">
        <f>VLOOKUP(A94,UNIC!C:W,3,0)</f>
        <v>GERADOR</v>
      </c>
      <c r="D94" s="10">
        <f>VLOOKUP(A94,UNIC!C:W,5,0)</f>
        <v>2026</v>
      </c>
      <c r="E94" s="5" t="str">
        <f>VLOOKUP(A94,UNIC!C:W,21,0)</f>
        <v>EQUIPAMENTO</v>
      </c>
      <c r="F94" s="5" t="str">
        <f>VLOOKUP(Tabela1[[#This Row],[PLACA]],UNIC!C:R,15,0)</f>
        <v>GO</v>
      </c>
      <c r="G94" s="5" t="str">
        <f>VLOOKUP(Tabela1[[#This Row],[PLACA]],UNIC!C:R,16,0)</f>
        <v>CENTRO OESTE</v>
      </c>
      <c r="H94" s="5" t="str">
        <f>VLOOKUP(A94,UNIC!C:H,6,0)</f>
        <v>-</v>
      </c>
      <c r="I94" s="5" t="str">
        <f>VLOOKUP(H94,UNIC!H:J,3,0)</f>
        <v>-</v>
      </c>
      <c r="J94" s="11" t="str">
        <f>VLOOKUP(Tabela1[[#This Row],[PLACA]],UNIC!C:V,20,0)</f>
        <v>R$ 0,00</v>
      </c>
      <c r="K94" s="11" t="str">
        <f>IFERROR(VALUE(VLOOKUP(Tabela1[[#This Row],[PLACA]],[1]Planilha2!$A:$F,3,0)),"")</f>
        <v/>
      </c>
      <c r="L94" s="11" t="str">
        <f>IFERROR(VALUE(VLOOKUP(Tabela1[[#This Row],[PLACA]],[1]Planilha2!$A:$F,4,0)),"")</f>
        <v/>
      </c>
      <c r="M94" s="11" t="str">
        <f>IFERROR(VALUE(VLOOKUP(Tabela1[[#This Row],[PLACA]],[1]Planilha2!$A:$F,5,0)),"")</f>
        <v/>
      </c>
      <c r="N94" s="11"/>
      <c r="O94" s="12" t="e">
        <f>VLOOKUP(Tabela1[[#This Row],[PLACA]],BASE_LOCADORAS!B:F,5,0)</f>
        <v>#N/A</v>
      </c>
      <c r="P9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4" s="11" t="e">
        <f>VLOOKUP(Tabela1[[#This Row],[PLACA]],BASE_LOCADORAS!B:G,6,0)</f>
        <v>#N/A</v>
      </c>
      <c r="R94" s="5" t="e">
        <f>Tabela1[[#This Row],[VALOR LOCADORA]]=Tabela1[[#This Row],[GASTO ALUGUEL]]</f>
        <v>#N/A</v>
      </c>
      <c r="S94" s="5" t="e">
        <f>UPPER(TEXT(Tabela1[[#This Row],[VENCIMENTO CONTRATO]],"MMM"))</f>
        <v>#N/A</v>
      </c>
      <c r="T94" s="5" t="str">
        <f>IFERROR(YEAR(Tabela1[[#This Row],[VENCIMENTO CONTRATO]]),"-")</f>
        <v>-</v>
      </c>
      <c r="U94" s="5" t="str">
        <f>VLOOKUP(Tabela1[[#This Row],[PLACA]],UNIC!C:T,18,0)</f>
        <v>PATIO</v>
      </c>
      <c r="V94" s="5" t="str">
        <f>SUBSTITUTE(VLOOKUP(Tabela1[[#This Row],[PLACA]],UNIC!C:K,9,0),".", "")</f>
        <v/>
      </c>
      <c r="W94" s="5">
        <f>VLOOKUP(Tabela1[[#This Row],[PLACA]],UNIC!C:M,10,0)</f>
        <v>0</v>
      </c>
      <c r="X94" s="5">
        <f>VLOOKUP(Tabela1[[#This Row],[PLACA]],UNIC!C:M,11,0)</f>
        <v>0</v>
      </c>
      <c r="Y94" s="7">
        <f>SUM(Tabela1[[#This Row],[GASTO COMBUSTÍVEL FEVEREIRO]:[GASTO COMBUSTÍVE ABRIL]])</f>
        <v>0</v>
      </c>
      <c r="Z94" s="7" t="str">
        <f>IFERROR(AVERAGE(Tabela1[[#This Row],[GASTO COMBUSTÍVE ABRIL]:[GASTO COMBUSTÍVE MARÇO]]),"-")</f>
        <v>-</v>
      </c>
      <c r="AA94" s="5"/>
    </row>
    <row r="95" spans="1:27" x14ac:dyDescent="0.25">
      <c r="A95" s="5" t="s">
        <v>6898</v>
      </c>
      <c r="B95" s="5" t="str">
        <f>VLOOKUP(A95,UNIC!C:W,2,0)</f>
        <v>B4T 13000E</v>
      </c>
      <c r="C95" s="5" t="str">
        <f>VLOOKUP(A95,UNIC!C:W,3,0)</f>
        <v>GERADOR</v>
      </c>
      <c r="D95" s="10">
        <f>VLOOKUP(A95,UNIC!C:W,5,0)</f>
        <v>2026</v>
      </c>
      <c r="E95" s="5" t="str">
        <f>VLOOKUP(A95,UNIC!C:W,21,0)</f>
        <v>EQUIPAMENTO</v>
      </c>
      <c r="F95" s="5" t="str">
        <f>VLOOKUP(Tabela1[[#This Row],[PLACA]],UNIC!C:R,15,0)</f>
        <v>GO</v>
      </c>
      <c r="G95" s="5" t="str">
        <f>VLOOKUP(Tabela1[[#This Row],[PLACA]],UNIC!C:R,16,0)</f>
        <v>CENTRO OESTE</v>
      </c>
      <c r="H95" s="5" t="str">
        <f>VLOOKUP(A95,UNIC!C:H,6,0)</f>
        <v>-</v>
      </c>
      <c r="I95" s="5" t="str">
        <f>VLOOKUP(H95,UNIC!H:J,3,0)</f>
        <v>-</v>
      </c>
      <c r="J95" s="11" t="str">
        <f>VLOOKUP(Tabela1[[#This Row],[PLACA]],UNIC!C:V,20,0)</f>
        <v>R$ 0,00</v>
      </c>
      <c r="K95" s="11" t="str">
        <f>IFERROR(VALUE(VLOOKUP(Tabela1[[#This Row],[PLACA]],[1]Planilha2!$A:$F,3,0)),"")</f>
        <v/>
      </c>
      <c r="L95" s="11" t="str">
        <f>IFERROR(VALUE(VLOOKUP(Tabela1[[#This Row],[PLACA]],[1]Planilha2!$A:$F,4,0)),"")</f>
        <v/>
      </c>
      <c r="M95" s="11" t="str">
        <f>IFERROR(VALUE(VLOOKUP(Tabela1[[#This Row],[PLACA]],[1]Planilha2!$A:$F,5,0)),"")</f>
        <v/>
      </c>
      <c r="N95" s="11"/>
      <c r="O95" s="12" t="e">
        <f>VLOOKUP(Tabela1[[#This Row],[PLACA]],BASE_LOCADORAS!B:F,5,0)</f>
        <v>#N/A</v>
      </c>
      <c r="P9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5" s="11" t="e">
        <f>VLOOKUP(Tabela1[[#This Row],[PLACA]],BASE_LOCADORAS!B:G,6,0)</f>
        <v>#N/A</v>
      </c>
      <c r="R95" s="5" t="e">
        <f>Tabela1[[#This Row],[VALOR LOCADORA]]=Tabela1[[#This Row],[GASTO ALUGUEL]]</f>
        <v>#N/A</v>
      </c>
      <c r="S95" s="5" t="e">
        <f>UPPER(TEXT(Tabela1[[#This Row],[VENCIMENTO CONTRATO]],"MMM"))</f>
        <v>#N/A</v>
      </c>
      <c r="T95" s="5" t="str">
        <f>IFERROR(YEAR(Tabela1[[#This Row],[VENCIMENTO CONTRATO]]),"-")</f>
        <v>-</v>
      </c>
      <c r="U95" s="5" t="str">
        <f>VLOOKUP(Tabela1[[#This Row],[PLACA]],UNIC!C:T,18,0)</f>
        <v>PATIO</v>
      </c>
      <c r="V95" s="5" t="str">
        <f>SUBSTITUTE(VLOOKUP(Tabela1[[#This Row],[PLACA]],UNIC!C:K,9,0),".", "")</f>
        <v/>
      </c>
      <c r="W95" s="5">
        <f>VLOOKUP(Tabela1[[#This Row],[PLACA]],UNIC!C:M,10,0)</f>
        <v>0</v>
      </c>
      <c r="X95" s="5">
        <f>VLOOKUP(Tabela1[[#This Row],[PLACA]],UNIC!C:M,11,0)</f>
        <v>0</v>
      </c>
      <c r="Y95" s="7">
        <f>SUM(Tabela1[[#This Row],[GASTO COMBUSTÍVEL FEVEREIRO]:[GASTO COMBUSTÍVE ABRIL]])</f>
        <v>0</v>
      </c>
      <c r="Z95" s="7" t="str">
        <f>IFERROR(AVERAGE(Tabela1[[#This Row],[GASTO COMBUSTÍVE ABRIL]:[GASTO COMBUSTÍVE MARÇO]]),"-")</f>
        <v>-</v>
      </c>
      <c r="AA95" s="5"/>
    </row>
    <row r="96" spans="1:27" x14ac:dyDescent="0.25">
      <c r="A96" s="5" t="s">
        <v>6900</v>
      </c>
      <c r="B96" s="5" t="str">
        <f>VLOOKUP(A96,UNIC!C:W,2,0)</f>
        <v>B4T 13000E</v>
      </c>
      <c r="C96" s="5" t="str">
        <f>VLOOKUP(A96,UNIC!C:W,3,0)</f>
        <v>GERADOR</v>
      </c>
      <c r="D96" s="10">
        <f>VLOOKUP(A96,UNIC!C:W,5,0)</f>
        <v>2026</v>
      </c>
      <c r="E96" s="5" t="str">
        <f>VLOOKUP(A96,UNIC!C:W,21,0)</f>
        <v>EQUIPAMENTO</v>
      </c>
      <c r="F96" s="5" t="str">
        <f>VLOOKUP(Tabela1[[#This Row],[PLACA]],UNIC!C:R,15,0)</f>
        <v>GO</v>
      </c>
      <c r="G96" s="5" t="str">
        <f>VLOOKUP(Tabela1[[#This Row],[PLACA]],UNIC!C:R,16,0)</f>
        <v>CENTRO OESTE</v>
      </c>
      <c r="H96" s="5" t="str">
        <f>VLOOKUP(A96,UNIC!C:H,6,0)</f>
        <v>-</v>
      </c>
      <c r="I96" s="5" t="str">
        <f>VLOOKUP(H96,UNIC!H:J,3,0)</f>
        <v>-</v>
      </c>
      <c r="J96" s="11" t="str">
        <f>VLOOKUP(Tabela1[[#This Row],[PLACA]],UNIC!C:V,20,0)</f>
        <v>R$ 0,00</v>
      </c>
      <c r="K96" s="11" t="str">
        <f>IFERROR(VALUE(VLOOKUP(Tabela1[[#This Row],[PLACA]],[1]Planilha2!$A:$F,3,0)),"")</f>
        <v/>
      </c>
      <c r="L96" s="11" t="str">
        <f>IFERROR(VALUE(VLOOKUP(Tabela1[[#This Row],[PLACA]],[1]Planilha2!$A:$F,4,0)),"")</f>
        <v/>
      </c>
      <c r="M96" s="11" t="str">
        <f>IFERROR(VALUE(VLOOKUP(Tabela1[[#This Row],[PLACA]],[1]Planilha2!$A:$F,5,0)),"")</f>
        <v/>
      </c>
      <c r="N96" s="11"/>
      <c r="O96" s="12" t="e">
        <f>VLOOKUP(Tabela1[[#This Row],[PLACA]],BASE_LOCADORAS!B:F,5,0)</f>
        <v>#N/A</v>
      </c>
      <c r="P9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6" s="11" t="e">
        <f>VLOOKUP(Tabela1[[#This Row],[PLACA]],BASE_LOCADORAS!B:G,6,0)</f>
        <v>#N/A</v>
      </c>
      <c r="R96" s="5" t="e">
        <f>Tabela1[[#This Row],[VALOR LOCADORA]]=Tabela1[[#This Row],[GASTO ALUGUEL]]</f>
        <v>#N/A</v>
      </c>
      <c r="S96" s="5" t="e">
        <f>UPPER(TEXT(Tabela1[[#This Row],[VENCIMENTO CONTRATO]],"MMM"))</f>
        <v>#N/A</v>
      </c>
      <c r="T96" s="5" t="str">
        <f>IFERROR(YEAR(Tabela1[[#This Row],[VENCIMENTO CONTRATO]]),"-")</f>
        <v>-</v>
      </c>
      <c r="U96" s="5" t="str">
        <f>VLOOKUP(Tabela1[[#This Row],[PLACA]],UNIC!C:T,18,0)</f>
        <v>PATIO</v>
      </c>
      <c r="V96" s="5" t="str">
        <f>SUBSTITUTE(VLOOKUP(Tabela1[[#This Row],[PLACA]],UNIC!C:K,9,0),".", "")</f>
        <v/>
      </c>
      <c r="W96" s="5">
        <f>VLOOKUP(Tabela1[[#This Row],[PLACA]],UNIC!C:M,10,0)</f>
        <v>0</v>
      </c>
      <c r="X96" s="5">
        <f>VLOOKUP(Tabela1[[#This Row],[PLACA]],UNIC!C:M,11,0)</f>
        <v>0</v>
      </c>
      <c r="Y96" s="7">
        <f>SUM(Tabela1[[#This Row],[GASTO COMBUSTÍVEL FEVEREIRO]:[GASTO COMBUSTÍVE ABRIL]])</f>
        <v>0</v>
      </c>
      <c r="Z96" s="7" t="str">
        <f>IFERROR(AVERAGE(Tabela1[[#This Row],[GASTO COMBUSTÍVE ABRIL]:[GASTO COMBUSTÍVE MARÇO]]),"-")</f>
        <v>-</v>
      </c>
      <c r="AA96" s="5"/>
    </row>
    <row r="97" spans="1:27" x14ac:dyDescent="0.25">
      <c r="A97" s="5" t="s">
        <v>6902</v>
      </c>
      <c r="B97" s="5" t="str">
        <f>VLOOKUP(A97,UNIC!C:W,2,0)</f>
        <v>B4T 13000E</v>
      </c>
      <c r="C97" s="5" t="str">
        <f>VLOOKUP(A97,UNIC!C:W,3,0)</f>
        <v>GERADOR</v>
      </c>
      <c r="D97" s="10">
        <f>VLOOKUP(A97,UNIC!C:W,5,0)</f>
        <v>2026</v>
      </c>
      <c r="E97" s="5" t="str">
        <f>VLOOKUP(A97,UNIC!C:W,21,0)</f>
        <v>EQUIPAMENTO</v>
      </c>
      <c r="F97" s="5" t="str">
        <f>VLOOKUP(Tabela1[[#This Row],[PLACA]],UNIC!C:R,15,0)</f>
        <v>GO</v>
      </c>
      <c r="G97" s="5" t="str">
        <f>VLOOKUP(Tabela1[[#This Row],[PLACA]],UNIC!C:R,16,0)</f>
        <v>CENTRO OESTE</v>
      </c>
      <c r="H97" s="5" t="str">
        <f>VLOOKUP(A97,UNIC!C:H,6,0)</f>
        <v>-</v>
      </c>
      <c r="I97" s="5" t="str">
        <f>VLOOKUP(H97,UNIC!H:J,3,0)</f>
        <v>-</v>
      </c>
      <c r="J97" s="11" t="str">
        <f>VLOOKUP(Tabela1[[#This Row],[PLACA]],UNIC!C:V,20,0)</f>
        <v>R$ 0,00</v>
      </c>
      <c r="K97" s="11" t="str">
        <f>IFERROR(VALUE(VLOOKUP(Tabela1[[#This Row],[PLACA]],[1]Planilha2!$A:$F,3,0)),"")</f>
        <v/>
      </c>
      <c r="L97" s="11" t="str">
        <f>IFERROR(VALUE(VLOOKUP(Tabela1[[#This Row],[PLACA]],[1]Planilha2!$A:$F,4,0)),"")</f>
        <v/>
      </c>
      <c r="M97" s="11" t="str">
        <f>IFERROR(VALUE(VLOOKUP(Tabela1[[#This Row],[PLACA]],[1]Planilha2!$A:$F,5,0)),"")</f>
        <v/>
      </c>
      <c r="N97" s="11"/>
      <c r="O97" s="12" t="e">
        <f>VLOOKUP(Tabela1[[#This Row],[PLACA]],BASE_LOCADORAS!B:F,5,0)</f>
        <v>#N/A</v>
      </c>
      <c r="P9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7" s="11" t="e">
        <f>VLOOKUP(Tabela1[[#This Row],[PLACA]],BASE_LOCADORAS!B:G,6,0)</f>
        <v>#N/A</v>
      </c>
      <c r="R97" s="5" t="e">
        <f>Tabela1[[#This Row],[VALOR LOCADORA]]=Tabela1[[#This Row],[GASTO ALUGUEL]]</f>
        <v>#N/A</v>
      </c>
      <c r="S97" s="5" t="e">
        <f>UPPER(TEXT(Tabela1[[#This Row],[VENCIMENTO CONTRATO]],"MMM"))</f>
        <v>#N/A</v>
      </c>
      <c r="T97" s="5" t="str">
        <f>IFERROR(YEAR(Tabela1[[#This Row],[VENCIMENTO CONTRATO]]),"-")</f>
        <v>-</v>
      </c>
      <c r="U97" s="5" t="str">
        <f>VLOOKUP(Tabela1[[#This Row],[PLACA]],UNIC!C:T,18,0)</f>
        <v>PATIO</v>
      </c>
      <c r="V97" s="5" t="str">
        <f>SUBSTITUTE(VLOOKUP(Tabela1[[#This Row],[PLACA]],UNIC!C:K,9,0),".", "")</f>
        <v/>
      </c>
      <c r="W97" s="5">
        <f>VLOOKUP(Tabela1[[#This Row],[PLACA]],UNIC!C:M,10,0)</f>
        <v>0</v>
      </c>
      <c r="X97" s="5">
        <f>VLOOKUP(Tabela1[[#This Row],[PLACA]],UNIC!C:M,11,0)</f>
        <v>0</v>
      </c>
      <c r="Y97" s="7">
        <f>SUM(Tabela1[[#This Row],[GASTO COMBUSTÍVEL FEVEREIRO]:[GASTO COMBUSTÍVE ABRIL]])</f>
        <v>0</v>
      </c>
      <c r="Z97" s="7" t="str">
        <f>IFERROR(AVERAGE(Tabela1[[#This Row],[GASTO COMBUSTÍVE ABRIL]:[GASTO COMBUSTÍVE MARÇO]]),"-")</f>
        <v>-</v>
      </c>
      <c r="AA97" s="5"/>
    </row>
    <row r="98" spans="1:27" x14ac:dyDescent="0.25">
      <c r="A98" s="5" t="s">
        <v>6904</v>
      </c>
      <c r="B98" s="5" t="str">
        <f>VLOOKUP(A98,UNIC!C:W,2,0)</f>
        <v>B4T 13000E</v>
      </c>
      <c r="C98" s="5" t="str">
        <f>VLOOKUP(A98,UNIC!C:W,3,0)</f>
        <v>GERADOR</v>
      </c>
      <c r="D98" s="10">
        <f>VLOOKUP(A98,UNIC!C:W,5,0)</f>
        <v>2026</v>
      </c>
      <c r="E98" s="5" t="str">
        <f>VLOOKUP(A98,UNIC!C:W,21,0)</f>
        <v>EQUIPAMENTO</v>
      </c>
      <c r="F98" s="5" t="str">
        <f>VLOOKUP(Tabela1[[#This Row],[PLACA]],UNIC!C:R,15,0)</f>
        <v>GO</v>
      </c>
      <c r="G98" s="5" t="str">
        <f>VLOOKUP(Tabela1[[#This Row],[PLACA]],UNIC!C:R,16,0)</f>
        <v>CENTRO OESTE</v>
      </c>
      <c r="H98" s="5" t="str">
        <f>VLOOKUP(A98,UNIC!C:H,6,0)</f>
        <v>-</v>
      </c>
      <c r="I98" s="5" t="str">
        <f>VLOOKUP(H98,UNIC!H:J,3,0)</f>
        <v>-</v>
      </c>
      <c r="J98" s="11" t="str">
        <f>VLOOKUP(Tabela1[[#This Row],[PLACA]],UNIC!C:V,20,0)</f>
        <v>R$ 0,00</v>
      </c>
      <c r="K98" s="11" t="str">
        <f>IFERROR(VALUE(VLOOKUP(Tabela1[[#This Row],[PLACA]],[1]Planilha2!$A:$F,3,0)),"")</f>
        <v/>
      </c>
      <c r="L98" s="11" t="str">
        <f>IFERROR(VALUE(VLOOKUP(Tabela1[[#This Row],[PLACA]],[1]Planilha2!$A:$F,4,0)),"")</f>
        <v/>
      </c>
      <c r="M98" s="11" t="str">
        <f>IFERROR(VALUE(VLOOKUP(Tabela1[[#This Row],[PLACA]],[1]Planilha2!$A:$F,5,0)),"")</f>
        <v/>
      </c>
      <c r="N98" s="11"/>
      <c r="O98" s="12" t="e">
        <f>VLOOKUP(Tabela1[[#This Row],[PLACA]],BASE_LOCADORAS!B:F,5,0)</f>
        <v>#N/A</v>
      </c>
      <c r="P9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8" s="11" t="e">
        <f>VLOOKUP(Tabela1[[#This Row],[PLACA]],BASE_LOCADORAS!B:G,6,0)</f>
        <v>#N/A</v>
      </c>
      <c r="R98" s="5" t="e">
        <f>Tabela1[[#This Row],[VALOR LOCADORA]]=Tabela1[[#This Row],[GASTO ALUGUEL]]</f>
        <v>#N/A</v>
      </c>
      <c r="S98" s="5" t="e">
        <f>UPPER(TEXT(Tabela1[[#This Row],[VENCIMENTO CONTRATO]],"MMM"))</f>
        <v>#N/A</v>
      </c>
      <c r="T98" s="5" t="str">
        <f>IFERROR(YEAR(Tabela1[[#This Row],[VENCIMENTO CONTRATO]]),"-")</f>
        <v>-</v>
      </c>
      <c r="U98" s="5" t="str">
        <f>VLOOKUP(Tabela1[[#This Row],[PLACA]],UNIC!C:T,18,0)</f>
        <v>PATIO</v>
      </c>
      <c r="V98" s="5" t="str">
        <f>SUBSTITUTE(VLOOKUP(Tabela1[[#This Row],[PLACA]],UNIC!C:K,9,0),".", "")</f>
        <v/>
      </c>
      <c r="W98" s="5">
        <f>VLOOKUP(Tabela1[[#This Row],[PLACA]],UNIC!C:M,10,0)</f>
        <v>0</v>
      </c>
      <c r="X98" s="5">
        <f>VLOOKUP(Tabela1[[#This Row],[PLACA]],UNIC!C:M,11,0)</f>
        <v>0</v>
      </c>
      <c r="Y98" s="7">
        <f>SUM(Tabela1[[#This Row],[GASTO COMBUSTÍVEL FEVEREIRO]:[GASTO COMBUSTÍVE ABRIL]])</f>
        <v>0</v>
      </c>
      <c r="Z98" s="7" t="str">
        <f>IFERROR(AVERAGE(Tabela1[[#This Row],[GASTO COMBUSTÍVE ABRIL]:[GASTO COMBUSTÍVE MARÇO]]),"-")</f>
        <v>-</v>
      </c>
      <c r="AA98" s="5"/>
    </row>
    <row r="99" spans="1:27" x14ac:dyDescent="0.25">
      <c r="A99" s="5" t="s">
        <v>6906</v>
      </c>
      <c r="B99" s="5" t="str">
        <f>VLOOKUP(A99,UNIC!C:W,2,0)</f>
        <v>B4T 13000E</v>
      </c>
      <c r="C99" s="5" t="str">
        <f>VLOOKUP(A99,UNIC!C:W,3,0)</f>
        <v>GERADOR</v>
      </c>
      <c r="D99" s="10">
        <f>VLOOKUP(A99,UNIC!C:W,5,0)</f>
        <v>2026</v>
      </c>
      <c r="E99" s="5" t="str">
        <f>VLOOKUP(A99,UNIC!C:W,21,0)</f>
        <v>EQUIPAMENTO</v>
      </c>
      <c r="F99" s="5" t="str">
        <f>VLOOKUP(Tabela1[[#This Row],[PLACA]],UNIC!C:R,15,0)</f>
        <v>GO</v>
      </c>
      <c r="G99" s="5" t="str">
        <f>VLOOKUP(Tabela1[[#This Row],[PLACA]],UNIC!C:R,16,0)</f>
        <v>CENTRO OESTE</v>
      </c>
      <c r="H99" s="5" t="str">
        <f>VLOOKUP(A99,UNIC!C:H,6,0)</f>
        <v>-</v>
      </c>
      <c r="I99" s="5" t="str">
        <f>VLOOKUP(H99,UNIC!H:J,3,0)</f>
        <v>-</v>
      </c>
      <c r="J99" s="11" t="str">
        <f>VLOOKUP(Tabela1[[#This Row],[PLACA]],UNIC!C:V,20,0)</f>
        <v>R$ 0,00</v>
      </c>
      <c r="K99" s="11" t="str">
        <f>IFERROR(VALUE(VLOOKUP(Tabela1[[#This Row],[PLACA]],[1]Planilha2!$A:$F,3,0)),"")</f>
        <v/>
      </c>
      <c r="L99" s="11" t="str">
        <f>IFERROR(VALUE(VLOOKUP(Tabela1[[#This Row],[PLACA]],[1]Planilha2!$A:$F,4,0)),"")</f>
        <v/>
      </c>
      <c r="M99" s="11" t="str">
        <f>IFERROR(VALUE(VLOOKUP(Tabela1[[#This Row],[PLACA]],[1]Planilha2!$A:$F,5,0)),"")</f>
        <v/>
      </c>
      <c r="N99" s="11"/>
      <c r="O99" s="17" t="e">
        <f>VLOOKUP(Tabela1[[#This Row],[PLACA]],BASE_LOCADORAS!B:F,5,0)</f>
        <v>#N/A</v>
      </c>
      <c r="P9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99" s="11" t="e">
        <f>VLOOKUP(Tabela1[[#This Row],[PLACA]],BASE_LOCADORAS!B:G,6,0)</f>
        <v>#N/A</v>
      </c>
      <c r="R99" s="5" t="e">
        <f>Tabela1[[#This Row],[VALOR LOCADORA]]=Tabela1[[#This Row],[GASTO ALUGUEL]]</f>
        <v>#N/A</v>
      </c>
      <c r="S99" s="5" t="e">
        <f>UPPER(TEXT(Tabela1[[#This Row],[VENCIMENTO CONTRATO]],"MMM"))</f>
        <v>#N/A</v>
      </c>
      <c r="T99" s="5" t="str">
        <f>IFERROR(YEAR(Tabela1[[#This Row],[VENCIMENTO CONTRATO]]),"-")</f>
        <v>-</v>
      </c>
      <c r="U99" s="5" t="str">
        <f>VLOOKUP(Tabela1[[#This Row],[PLACA]],UNIC!C:T,18,0)</f>
        <v>PATIO</v>
      </c>
      <c r="V99" s="5" t="str">
        <f>SUBSTITUTE(VLOOKUP(Tabela1[[#This Row],[PLACA]],UNIC!C:K,9,0),".", "")</f>
        <v/>
      </c>
      <c r="W99" s="5">
        <f>VLOOKUP(Tabela1[[#This Row],[PLACA]],UNIC!C:M,10,0)</f>
        <v>0</v>
      </c>
      <c r="X99" s="5">
        <f>VLOOKUP(Tabela1[[#This Row],[PLACA]],UNIC!C:M,11,0)</f>
        <v>0</v>
      </c>
      <c r="Y99" s="7">
        <f>SUM(Tabela1[[#This Row],[GASTO COMBUSTÍVEL FEVEREIRO]:[GASTO COMBUSTÍVE ABRIL]])</f>
        <v>0</v>
      </c>
      <c r="Z99" s="7" t="str">
        <f>IFERROR(AVERAGE(Tabela1[[#This Row],[GASTO COMBUSTÍVE ABRIL]:[GASTO COMBUSTÍVE MARÇO]]),"-")</f>
        <v>-</v>
      </c>
      <c r="AA99" s="5"/>
    </row>
    <row r="100" spans="1:27" x14ac:dyDescent="0.25">
      <c r="A100" s="5" t="s">
        <v>6908</v>
      </c>
      <c r="B100" s="5" t="str">
        <f>VLOOKUP(A100,UNIC!C:W,2,0)</f>
        <v>B4T 13000E</v>
      </c>
      <c r="C100" s="5" t="str">
        <f>VLOOKUP(A100,UNIC!C:W,3,0)</f>
        <v>GERADOR</v>
      </c>
      <c r="D100" s="10">
        <f>VLOOKUP(A100,UNIC!C:W,5,0)</f>
        <v>2026</v>
      </c>
      <c r="E100" s="5" t="str">
        <f>VLOOKUP(A100,UNIC!C:W,21,0)</f>
        <v>EQUIPAMENTO</v>
      </c>
      <c r="F100" s="5" t="str">
        <f>VLOOKUP(Tabela1[[#This Row],[PLACA]],UNIC!C:R,15,0)</f>
        <v>GO</v>
      </c>
      <c r="G100" s="5" t="str">
        <f>VLOOKUP(Tabela1[[#This Row],[PLACA]],UNIC!C:R,16,0)</f>
        <v>CENTRO OESTE</v>
      </c>
      <c r="H100" s="5" t="str">
        <f>VLOOKUP(A100,UNIC!C:H,6,0)</f>
        <v>-</v>
      </c>
      <c r="I100" s="5" t="str">
        <f>VLOOKUP(H100,UNIC!H:J,3,0)</f>
        <v>-</v>
      </c>
      <c r="J100" s="11" t="str">
        <f>VLOOKUP(Tabela1[[#This Row],[PLACA]],UNIC!C:V,20,0)</f>
        <v>R$ 0,00</v>
      </c>
      <c r="K100" s="11" t="str">
        <f>IFERROR(VALUE(VLOOKUP(Tabela1[[#This Row],[PLACA]],[1]Planilha2!$A:$F,3,0)),"")</f>
        <v/>
      </c>
      <c r="L100" s="11" t="str">
        <f>IFERROR(VALUE(VLOOKUP(Tabela1[[#This Row],[PLACA]],[1]Planilha2!$A:$F,4,0)),"")</f>
        <v/>
      </c>
      <c r="M100" s="11" t="str">
        <f>IFERROR(VALUE(VLOOKUP(Tabela1[[#This Row],[PLACA]],[1]Planilha2!$A:$F,5,0)),"")</f>
        <v/>
      </c>
      <c r="N100" s="11"/>
      <c r="O100" s="17" t="e">
        <f>VLOOKUP(Tabela1[[#This Row],[PLACA]],BASE_LOCADORAS!B:F,5,0)</f>
        <v>#N/A</v>
      </c>
      <c r="P10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0" s="11" t="e">
        <f>VLOOKUP(Tabela1[[#This Row],[PLACA]],BASE_LOCADORAS!B:G,6,0)</f>
        <v>#N/A</v>
      </c>
      <c r="R100" s="5" t="e">
        <f>Tabela1[[#This Row],[VALOR LOCADORA]]=Tabela1[[#This Row],[GASTO ALUGUEL]]</f>
        <v>#N/A</v>
      </c>
      <c r="S100" s="5" t="e">
        <f>UPPER(TEXT(Tabela1[[#This Row],[VENCIMENTO CONTRATO]],"MMM"))</f>
        <v>#N/A</v>
      </c>
      <c r="T100" s="5" t="str">
        <f>IFERROR(YEAR(Tabela1[[#This Row],[VENCIMENTO CONTRATO]]),"-")</f>
        <v>-</v>
      </c>
      <c r="U100" s="5" t="str">
        <f>VLOOKUP(Tabela1[[#This Row],[PLACA]],UNIC!C:T,18,0)</f>
        <v>PATIO</v>
      </c>
      <c r="V100" s="5" t="str">
        <f>SUBSTITUTE(VLOOKUP(Tabela1[[#This Row],[PLACA]],UNIC!C:K,9,0),".", "")</f>
        <v/>
      </c>
      <c r="W100" s="5">
        <f>VLOOKUP(Tabela1[[#This Row],[PLACA]],UNIC!C:M,10,0)</f>
        <v>0</v>
      </c>
      <c r="X100" s="5">
        <f>VLOOKUP(Tabela1[[#This Row],[PLACA]],UNIC!C:M,11,0)</f>
        <v>0</v>
      </c>
      <c r="Y100" s="7">
        <f>SUM(Tabela1[[#This Row],[GASTO COMBUSTÍVEL FEVEREIRO]:[GASTO COMBUSTÍVE ABRIL]])</f>
        <v>0</v>
      </c>
      <c r="Z100" s="7" t="str">
        <f>IFERROR(AVERAGE(Tabela1[[#This Row],[GASTO COMBUSTÍVE ABRIL]:[GASTO COMBUSTÍVE MARÇO]]),"-")</f>
        <v>-</v>
      </c>
      <c r="AA100" s="5"/>
    </row>
    <row r="101" spans="1:27" x14ac:dyDescent="0.25">
      <c r="A101" s="5" t="s">
        <v>6910</v>
      </c>
      <c r="B101" s="5" t="str">
        <f>VLOOKUP(A101,UNIC!C:W,2,0)</f>
        <v>B4T 13000E</v>
      </c>
      <c r="C101" s="5" t="str">
        <f>VLOOKUP(A101,UNIC!C:W,3,0)</f>
        <v>GERADOR</v>
      </c>
      <c r="D101" s="10">
        <f>VLOOKUP(A101,UNIC!C:W,5,0)</f>
        <v>2026</v>
      </c>
      <c r="E101" s="5" t="str">
        <f>VLOOKUP(A101,UNIC!C:W,21,0)</f>
        <v>EQUIPAMENTO</v>
      </c>
      <c r="F101" s="5" t="str">
        <f>VLOOKUP(Tabela1[[#This Row],[PLACA]],UNIC!C:R,15,0)</f>
        <v>GO</v>
      </c>
      <c r="G101" s="5" t="str">
        <f>VLOOKUP(Tabela1[[#This Row],[PLACA]],UNIC!C:R,16,0)</f>
        <v>CENTRO OESTE</v>
      </c>
      <c r="H101" s="5" t="str">
        <f>VLOOKUP(A101,UNIC!C:H,6,0)</f>
        <v>-</v>
      </c>
      <c r="I101" s="5" t="str">
        <f>VLOOKUP(H101,UNIC!H:J,3,0)</f>
        <v>-</v>
      </c>
      <c r="J101" s="11" t="str">
        <f>VLOOKUP(Tabela1[[#This Row],[PLACA]],UNIC!C:V,20,0)</f>
        <v>R$ 0,00</v>
      </c>
      <c r="K101" s="11" t="str">
        <f>IFERROR(VALUE(VLOOKUP(Tabela1[[#This Row],[PLACA]],[1]Planilha2!$A:$F,3,0)),"")</f>
        <v/>
      </c>
      <c r="L101" s="11" t="str">
        <f>IFERROR(VALUE(VLOOKUP(Tabela1[[#This Row],[PLACA]],[1]Planilha2!$A:$F,4,0)),"")</f>
        <v/>
      </c>
      <c r="M101" s="11" t="str">
        <f>IFERROR(VALUE(VLOOKUP(Tabela1[[#This Row],[PLACA]],[1]Planilha2!$A:$F,5,0)),"")</f>
        <v/>
      </c>
      <c r="N101" s="11"/>
      <c r="O101" s="17" t="e">
        <f>VLOOKUP(Tabela1[[#This Row],[PLACA]],BASE_LOCADORAS!B:F,5,0)</f>
        <v>#N/A</v>
      </c>
      <c r="P10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1" s="11" t="e">
        <f>VLOOKUP(Tabela1[[#This Row],[PLACA]],BASE_LOCADORAS!B:G,6,0)</f>
        <v>#N/A</v>
      </c>
      <c r="R101" s="5" t="e">
        <f>Tabela1[[#This Row],[VALOR LOCADORA]]=Tabela1[[#This Row],[GASTO ALUGUEL]]</f>
        <v>#N/A</v>
      </c>
      <c r="S101" s="5" t="e">
        <f>UPPER(TEXT(Tabela1[[#This Row],[VENCIMENTO CONTRATO]],"MMM"))</f>
        <v>#N/A</v>
      </c>
      <c r="T101" s="5" t="str">
        <f>IFERROR(YEAR(Tabela1[[#This Row],[VENCIMENTO CONTRATO]]),"-")</f>
        <v>-</v>
      </c>
      <c r="U101" s="5" t="str">
        <f>VLOOKUP(Tabela1[[#This Row],[PLACA]],UNIC!C:T,18,0)</f>
        <v>PATIO</v>
      </c>
      <c r="V101" s="5" t="str">
        <f>SUBSTITUTE(VLOOKUP(Tabela1[[#This Row],[PLACA]],UNIC!C:K,9,0),".", "")</f>
        <v/>
      </c>
      <c r="W101" s="5">
        <f>VLOOKUP(Tabela1[[#This Row],[PLACA]],UNIC!C:M,10,0)</f>
        <v>0</v>
      </c>
      <c r="X101" s="5">
        <f>VLOOKUP(Tabela1[[#This Row],[PLACA]],UNIC!C:M,11,0)</f>
        <v>0</v>
      </c>
      <c r="Y101" s="7">
        <f>SUM(Tabela1[[#This Row],[GASTO COMBUSTÍVEL FEVEREIRO]:[GASTO COMBUSTÍVE ABRIL]])</f>
        <v>0</v>
      </c>
      <c r="Z101" s="7" t="str">
        <f>IFERROR(AVERAGE(Tabela1[[#This Row],[GASTO COMBUSTÍVE ABRIL]:[GASTO COMBUSTÍVE MARÇO]]),"-")</f>
        <v>-</v>
      </c>
      <c r="AA101" s="5"/>
    </row>
    <row r="102" spans="1:27" x14ac:dyDescent="0.25">
      <c r="A102" s="5" t="s">
        <v>6912</v>
      </c>
      <c r="B102" s="5" t="str">
        <f>VLOOKUP(A102,UNIC!C:W,2,0)</f>
        <v>B4T 13000E</v>
      </c>
      <c r="C102" s="5" t="str">
        <f>VLOOKUP(A102,UNIC!C:W,3,0)</f>
        <v>GERADOR</v>
      </c>
      <c r="D102" s="10">
        <f>VLOOKUP(A102,UNIC!C:W,5,0)</f>
        <v>2026</v>
      </c>
      <c r="E102" s="5" t="str">
        <f>VLOOKUP(A102,UNIC!C:W,21,0)</f>
        <v>EQUIPAMENTO</v>
      </c>
      <c r="F102" s="5" t="str">
        <f>VLOOKUP(Tabela1[[#This Row],[PLACA]],UNIC!C:R,15,0)</f>
        <v>GO</v>
      </c>
      <c r="G102" s="5" t="str">
        <f>VLOOKUP(Tabela1[[#This Row],[PLACA]],UNIC!C:R,16,0)</f>
        <v>CENTRO OESTE</v>
      </c>
      <c r="H102" s="5" t="str">
        <f>VLOOKUP(A102,UNIC!C:H,6,0)</f>
        <v>-</v>
      </c>
      <c r="I102" s="5" t="str">
        <f>VLOOKUP(H102,UNIC!H:J,3,0)</f>
        <v>-</v>
      </c>
      <c r="J102" s="11" t="str">
        <f>VLOOKUP(Tabela1[[#This Row],[PLACA]],UNIC!C:V,20,0)</f>
        <v>R$ 0,00</v>
      </c>
      <c r="K102" s="11" t="str">
        <f>IFERROR(VALUE(VLOOKUP(Tabela1[[#This Row],[PLACA]],[1]Planilha2!$A:$F,3,0)),"")</f>
        <v/>
      </c>
      <c r="L102" s="11" t="str">
        <f>IFERROR(VALUE(VLOOKUP(Tabela1[[#This Row],[PLACA]],[1]Planilha2!$A:$F,4,0)),"")</f>
        <v/>
      </c>
      <c r="M102" s="11" t="str">
        <f>IFERROR(VALUE(VLOOKUP(Tabela1[[#This Row],[PLACA]],[1]Planilha2!$A:$F,5,0)),"")</f>
        <v/>
      </c>
      <c r="N102" s="11"/>
      <c r="O102" s="12" t="e">
        <f>VLOOKUP(Tabela1[[#This Row],[PLACA]],BASE_LOCADORAS!B:F,5,0)</f>
        <v>#N/A</v>
      </c>
      <c r="P10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2" s="11" t="e">
        <f>VLOOKUP(Tabela1[[#This Row],[PLACA]],BASE_LOCADORAS!B:G,6,0)</f>
        <v>#N/A</v>
      </c>
      <c r="R102" s="5" t="e">
        <f>Tabela1[[#This Row],[VALOR LOCADORA]]=Tabela1[[#This Row],[GASTO ALUGUEL]]</f>
        <v>#N/A</v>
      </c>
      <c r="S102" s="5" t="e">
        <f>UPPER(TEXT(Tabela1[[#This Row],[VENCIMENTO CONTRATO]],"MMM"))</f>
        <v>#N/A</v>
      </c>
      <c r="T102" s="5" t="str">
        <f>IFERROR(YEAR(Tabela1[[#This Row],[VENCIMENTO CONTRATO]]),"-")</f>
        <v>-</v>
      </c>
      <c r="U102" s="5" t="str">
        <f>VLOOKUP(Tabela1[[#This Row],[PLACA]],UNIC!C:T,18,0)</f>
        <v>PATIO</v>
      </c>
      <c r="V102" s="5" t="str">
        <f>SUBSTITUTE(VLOOKUP(Tabela1[[#This Row],[PLACA]],UNIC!C:K,9,0),".", "")</f>
        <v/>
      </c>
      <c r="W102" s="5">
        <f>VLOOKUP(Tabela1[[#This Row],[PLACA]],UNIC!C:M,10,0)</f>
        <v>0</v>
      </c>
      <c r="X102" s="5">
        <f>VLOOKUP(Tabela1[[#This Row],[PLACA]],UNIC!C:M,11,0)</f>
        <v>0</v>
      </c>
      <c r="Y102" s="7">
        <f>SUM(Tabela1[[#This Row],[GASTO COMBUSTÍVEL FEVEREIRO]:[GASTO COMBUSTÍVE ABRIL]])</f>
        <v>0</v>
      </c>
      <c r="Z102" s="7" t="str">
        <f>IFERROR(AVERAGE(Tabela1[[#This Row],[GASTO COMBUSTÍVE ABRIL]:[GASTO COMBUSTÍVE MARÇO]]),"-")</f>
        <v>-</v>
      </c>
      <c r="AA102" s="5"/>
    </row>
    <row r="103" spans="1:27" x14ac:dyDescent="0.25">
      <c r="A103" s="5" t="s">
        <v>6914</v>
      </c>
      <c r="B103" s="5" t="str">
        <f>VLOOKUP(A103,UNIC!C:W,2,0)</f>
        <v>B4T 13000E</v>
      </c>
      <c r="C103" s="5" t="str">
        <f>VLOOKUP(A103,UNIC!C:W,3,0)</f>
        <v>GERADOR</v>
      </c>
      <c r="D103" s="10">
        <f>VLOOKUP(A103,UNIC!C:W,5,0)</f>
        <v>2026</v>
      </c>
      <c r="E103" s="5" t="str">
        <f>VLOOKUP(A103,UNIC!C:W,21,0)</f>
        <v>EQUIPAMENTO</v>
      </c>
      <c r="F103" s="5" t="str">
        <f>VLOOKUP(Tabela1[[#This Row],[PLACA]],UNIC!C:R,15,0)</f>
        <v>GO</v>
      </c>
      <c r="G103" s="5" t="str">
        <f>VLOOKUP(Tabela1[[#This Row],[PLACA]],UNIC!C:R,16,0)</f>
        <v>CENTRO OESTE</v>
      </c>
      <c r="H103" s="5" t="str">
        <f>VLOOKUP(A103,UNIC!C:H,6,0)</f>
        <v>-</v>
      </c>
      <c r="I103" s="5" t="str">
        <f>VLOOKUP(H103,UNIC!H:J,3,0)</f>
        <v>-</v>
      </c>
      <c r="J103" s="11" t="str">
        <f>VLOOKUP(Tabela1[[#This Row],[PLACA]],UNIC!C:V,20,0)</f>
        <v>R$ 0,00</v>
      </c>
      <c r="K103" s="11" t="str">
        <f>IFERROR(VALUE(VLOOKUP(Tabela1[[#This Row],[PLACA]],[1]Planilha2!$A:$F,3,0)),"")</f>
        <v/>
      </c>
      <c r="L103" s="11" t="str">
        <f>IFERROR(VALUE(VLOOKUP(Tabela1[[#This Row],[PLACA]],[1]Planilha2!$A:$F,4,0)),"")</f>
        <v/>
      </c>
      <c r="M103" s="11" t="str">
        <f>IFERROR(VALUE(VLOOKUP(Tabela1[[#This Row],[PLACA]],[1]Planilha2!$A:$F,5,0)),"")</f>
        <v/>
      </c>
      <c r="N103" s="11"/>
      <c r="O103" s="12" t="e">
        <f>VLOOKUP(Tabela1[[#This Row],[PLACA]],BASE_LOCADORAS!B:F,5,0)</f>
        <v>#N/A</v>
      </c>
      <c r="P10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3" s="11" t="e">
        <f>VLOOKUP(Tabela1[[#This Row],[PLACA]],BASE_LOCADORAS!B:G,6,0)</f>
        <v>#N/A</v>
      </c>
      <c r="R103" s="5" t="e">
        <f>Tabela1[[#This Row],[VALOR LOCADORA]]=Tabela1[[#This Row],[GASTO ALUGUEL]]</f>
        <v>#N/A</v>
      </c>
      <c r="S103" s="5" t="e">
        <f>UPPER(TEXT(Tabela1[[#This Row],[VENCIMENTO CONTRATO]],"MMM"))</f>
        <v>#N/A</v>
      </c>
      <c r="T103" s="5" t="str">
        <f>IFERROR(YEAR(Tabela1[[#This Row],[VENCIMENTO CONTRATO]]),"-")</f>
        <v>-</v>
      </c>
      <c r="U103" s="5" t="str">
        <f>VLOOKUP(Tabela1[[#This Row],[PLACA]],UNIC!C:T,18,0)</f>
        <v>PATIO</v>
      </c>
      <c r="V103" s="5" t="str">
        <f>SUBSTITUTE(VLOOKUP(Tabela1[[#This Row],[PLACA]],UNIC!C:K,9,0),".", "")</f>
        <v/>
      </c>
      <c r="W103" s="5">
        <f>VLOOKUP(Tabela1[[#This Row],[PLACA]],UNIC!C:M,10,0)</f>
        <v>0</v>
      </c>
      <c r="X103" s="5">
        <f>VLOOKUP(Tabela1[[#This Row],[PLACA]],UNIC!C:M,11,0)</f>
        <v>0</v>
      </c>
      <c r="Y103" s="7">
        <f>SUM(Tabela1[[#This Row],[GASTO COMBUSTÍVEL FEVEREIRO]:[GASTO COMBUSTÍVE ABRIL]])</f>
        <v>0</v>
      </c>
      <c r="Z103" s="7" t="str">
        <f>IFERROR(AVERAGE(Tabela1[[#This Row],[GASTO COMBUSTÍVE ABRIL]:[GASTO COMBUSTÍVE MARÇO]]),"-")</f>
        <v>-</v>
      </c>
      <c r="AA103" s="5"/>
    </row>
    <row r="104" spans="1:27" x14ac:dyDescent="0.25">
      <c r="A104" s="5" t="s">
        <v>6916</v>
      </c>
      <c r="B104" s="5" t="str">
        <f>VLOOKUP(A104,UNIC!C:W,2,0)</f>
        <v>B4T 13000E</v>
      </c>
      <c r="C104" s="5" t="str">
        <f>VLOOKUP(A104,UNIC!C:W,3,0)</f>
        <v>GERADOR</v>
      </c>
      <c r="D104" s="10">
        <f>VLOOKUP(A104,UNIC!C:W,5,0)</f>
        <v>2026</v>
      </c>
      <c r="E104" s="5" t="str">
        <f>VLOOKUP(A104,UNIC!C:W,21,0)</f>
        <v>EQUIPAMENTO</v>
      </c>
      <c r="F104" s="5" t="str">
        <f>VLOOKUP(Tabela1[[#This Row],[PLACA]],UNIC!C:R,15,0)</f>
        <v>GO</v>
      </c>
      <c r="G104" s="5" t="str">
        <f>VLOOKUP(Tabela1[[#This Row],[PLACA]],UNIC!C:R,16,0)</f>
        <v>CENTRO OESTE</v>
      </c>
      <c r="H104" s="5" t="str">
        <f>VLOOKUP(A104,UNIC!C:H,6,0)</f>
        <v>-</v>
      </c>
      <c r="I104" s="5" t="str">
        <f>VLOOKUP(H104,UNIC!H:J,3,0)</f>
        <v>-</v>
      </c>
      <c r="J104" s="11" t="str">
        <f>VLOOKUP(Tabela1[[#This Row],[PLACA]],UNIC!C:V,20,0)</f>
        <v>R$ 0,00</v>
      </c>
      <c r="K104" s="11" t="str">
        <f>IFERROR(VALUE(VLOOKUP(Tabela1[[#This Row],[PLACA]],[1]Planilha2!$A:$F,3,0)),"")</f>
        <v/>
      </c>
      <c r="L104" s="11" t="str">
        <f>IFERROR(VALUE(VLOOKUP(Tabela1[[#This Row],[PLACA]],[1]Planilha2!$A:$F,4,0)),"")</f>
        <v/>
      </c>
      <c r="M104" s="11" t="str">
        <f>IFERROR(VALUE(VLOOKUP(Tabela1[[#This Row],[PLACA]],[1]Planilha2!$A:$F,5,0)),"")</f>
        <v/>
      </c>
      <c r="N104" s="11"/>
      <c r="O104" s="12" t="e">
        <f>VLOOKUP(Tabela1[[#This Row],[PLACA]],BASE_LOCADORAS!B:F,5,0)</f>
        <v>#N/A</v>
      </c>
      <c r="P10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4" s="11" t="e">
        <f>VLOOKUP(Tabela1[[#This Row],[PLACA]],BASE_LOCADORAS!B:G,6,0)</f>
        <v>#N/A</v>
      </c>
      <c r="R104" s="5" t="e">
        <f>Tabela1[[#This Row],[VALOR LOCADORA]]=Tabela1[[#This Row],[GASTO ALUGUEL]]</f>
        <v>#N/A</v>
      </c>
      <c r="S104" s="5" t="e">
        <f>UPPER(TEXT(Tabela1[[#This Row],[VENCIMENTO CONTRATO]],"MMM"))</f>
        <v>#N/A</v>
      </c>
      <c r="T104" s="5" t="str">
        <f>IFERROR(YEAR(Tabela1[[#This Row],[VENCIMENTO CONTRATO]]),"-")</f>
        <v>-</v>
      </c>
      <c r="U104" s="5" t="str">
        <f>VLOOKUP(Tabela1[[#This Row],[PLACA]],UNIC!C:T,18,0)</f>
        <v>PATIO</v>
      </c>
      <c r="V104" s="5" t="str">
        <f>SUBSTITUTE(VLOOKUP(Tabela1[[#This Row],[PLACA]],UNIC!C:K,9,0),".", "")</f>
        <v/>
      </c>
      <c r="W104" s="5">
        <f>VLOOKUP(Tabela1[[#This Row],[PLACA]],UNIC!C:M,10,0)</f>
        <v>0</v>
      </c>
      <c r="X104" s="5">
        <f>VLOOKUP(Tabela1[[#This Row],[PLACA]],UNIC!C:M,11,0)</f>
        <v>0</v>
      </c>
      <c r="Y104" s="7">
        <f>SUM(Tabela1[[#This Row],[GASTO COMBUSTÍVEL FEVEREIRO]:[GASTO COMBUSTÍVE ABRIL]])</f>
        <v>0</v>
      </c>
      <c r="Z104" s="7" t="str">
        <f>IFERROR(AVERAGE(Tabela1[[#This Row],[GASTO COMBUSTÍVE ABRIL]:[GASTO COMBUSTÍVE MARÇO]]),"-")</f>
        <v>-</v>
      </c>
      <c r="AA104" s="5"/>
    </row>
    <row r="105" spans="1:27" x14ac:dyDescent="0.25">
      <c r="A105" s="5" t="s">
        <v>6918</v>
      </c>
      <c r="B105" s="5" t="str">
        <f>VLOOKUP(A105,UNIC!C:W,2,0)</f>
        <v>B4T 13000E</v>
      </c>
      <c r="C105" s="5" t="str">
        <f>VLOOKUP(A105,UNIC!C:W,3,0)</f>
        <v>GERADOR</v>
      </c>
      <c r="D105" s="10">
        <f>VLOOKUP(A105,UNIC!C:W,5,0)</f>
        <v>2026</v>
      </c>
      <c r="E105" s="5" t="str">
        <f>VLOOKUP(A105,UNIC!C:W,21,0)</f>
        <v>PARTICULAR</v>
      </c>
      <c r="F105" s="5" t="str">
        <f>VLOOKUP(Tabela1[[#This Row],[PLACA]],UNIC!C:R,15,0)</f>
        <v>DF</v>
      </c>
      <c r="G105" s="5" t="str">
        <f>VLOOKUP(Tabela1[[#This Row],[PLACA]],UNIC!C:R,16,0)</f>
        <v>CENTRO OESTE</v>
      </c>
      <c r="H105" s="5" t="str">
        <f>VLOOKUP(A105,UNIC!C:H,6,0)</f>
        <v>-</v>
      </c>
      <c r="I105" s="5" t="str">
        <f>VLOOKUP(H105,UNIC!H:J,3,0)</f>
        <v>-</v>
      </c>
      <c r="J105" s="11" t="str">
        <f>VLOOKUP(Tabela1[[#This Row],[PLACA]],UNIC!C:V,20,0)</f>
        <v>R$ 0,00</v>
      </c>
      <c r="K105" s="11" t="str">
        <f>IFERROR(VALUE(VLOOKUP(Tabela1[[#This Row],[PLACA]],[1]Planilha2!$A:$F,3,0)),"")</f>
        <v/>
      </c>
      <c r="L105" s="11" t="str">
        <f>IFERROR(VALUE(VLOOKUP(Tabela1[[#This Row],[PLACA]],[1]Planilha2!$A:$F,4,0)),"")</f>
        <v/>
      </c>
      <c r="M105" s="11" t="str">
        <f>IFERROR(VALUE(VLOOKUP(Tabela1[[#This Row],[PLACA]],[1]Planilha2!$A:$F,5,0)),"")</f>
        <v/>
      </c>
      <c r="N105" s="11"/>
      <c r="O105" s="12" t="e">
        <f>VLOOKUP(Tabela1[[#This Row],[PLACA]],BASE_LOCADORAS!B:F,5,0)</f>
        <v>#N/A</v>
      </c>
      <c r="P10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5" s="11" t="e">
        <f>VLOOKUP(Tabela1[[#This Row],[PLACA]],BASE_LOCADORAS!B:G,6,0)</f>
        <v>#N/A</v>
      </c>
      <c r="R105" s="5" t="e">
        <f>Tabela1[[#This Row],[VALOR LOCADORA]]=Tabela1[[#This Row],[GASTO ALUGUEL]]</f>
        <v>#N/A</v>
      </c>
      <c r="S105" s="5" t="e">
        <f>UPPER(TEXT(Tabela1[[#This Row],[VENCIMENTO CONTRATO]],"MMM"))</f>
        <v>#N/A</v>
      </c>
      <c r="T105" s="5" t="str">
        <f>IFERROR(YEAR(Tabela1[[#This Row],[VENCIMENTO CONTRATO]]),"-")</f>
        <v>-</v>
      </c>
      <c r="U105" s="5" t="str">
        <f>VLOOKUP(Tabela1[[#This Row],[PLACA]],UNIC!C:T,18,0)</f>
        <v>PATIO</v>
      </c>
      <c r="V105" s="5" t="str">
        <f>SUBSTITUTE(VLOOKUP(Tabela1[[#This Row],[PLACA]],UNIC!C:K,9,0),".", "")</f>
        <v/>
      </c>
      <c r="W105" s="5">
        <f>VLOOKUP(Tabela1[[#This Row],[PLACA]],UNIC!C:M,10,0)</f>
        <v>0</v>
      </c>
      <c r="X105" s="5">
        <f>VLOOKUP(Tabela1[[#This Row],[PLACA]],UNIC!C:M,11,0)</f>
        <v>0</v>
      </c>
      <c r="Y105" s="7">
        <f>SUM(Tabela1[[#This Row],[GASTO COMBUSTÍVEL FEVEREIRO]:[GASTO COMBUSTÍVE ABRIL]])</f>
        <v>0</v>
      </c>
      <c r="Z105" s="7" t="str">
        <f>IFERROR(AVERAGE(Tabela1[[#This Row],[GASTO COMBUSTÍVE ABRIL]:[GASTO COMBUSTÍVE MARÇO]]),"-")</f>
        <v>-</v>
      </c>
      <c r="AA105" s="5"/>
    </row>
    <row r="106" spans="1:27" x14ac:dyDescent="0.25">
      <c r="A106" s="5" t="s">
        <v>6920</v>
      </c>
      <c r="B106" s="5" t="str">
        <f>VLOOKUP(A106,UNIC!C:W,2,0)</f>
        <v>HILUX</v>
      </c>
      <c r="C106" s="5" t="str">
        <f>VLOOKUP(A106,UNIC!C:W,3,0)</f>
        <v>4X4</v>
      </c>
      <c r="D106" s="10">
        <f>VLOOKUP(A106,UNIC!C:W,5,0)</f>
        <v>2025</v>
      </c>
      <c r="E106" s="5" t="str">
        <f>VLOOKUP(A106,UNIC!C:W,21,0)</f>
        <v>MOVIDA</v>
      </c>
      <c r="F106" s="5" t="str">
        <f>VLOOKUP(Tabela1[[#This Row],[PLACA]],UNIC!C:R,15,0)</f>
        <v>PR</v>
      </c>
      <c r="G106" s="5" t="str">
        <f>VLOOKUP(Tabela1[[#This Row],[PLACA]],UNIC!C:R,16,0)</f>
        <v>SUL</v>
      </c>
      <c r="H106" s="5" t="str">
        <f>VLOOKUP(A106,UNIC!C:H,6,0)</f>
        <v>ALVARO VINICIUS RIBEIRO DORIA</v>
      </c>
      <c r="I106" s="5" t="str">
        <f>VLOOKUP(H106,UNIC!H:J,3,0)</f>
        <v>ESPECIALISTA OPERACIONAL DE PI II</v>
      </c>
      <c r="J106" s="11" t="str">
        <f>VLOOKUP(Tabela1[[#This Row],[PLACA]],UNIC!C:V,20,0)</f>
        <v>R$ 0,00</v>
      </c>
      <c r="K106" s="11">
        <f>IFERROR(VALUE(VLOOKUP(Tabela1[[#This Row],[PLACA]],[1]Planilha2!$A:$F,3,0)),"")</f>
        <v>0</v>
      </c>
      <c r="L106" s="11">
        <f>IFERROR(VALUE(VLOOKUP(Tabela1[[#This Row],[PLACA]],[1]Planilha2!$A:$F,4,0)),"")</f>
        <v>0</v>
      </c>
      <c r="M106" s="11">
        <f>IFERROR(VALUE(VLOOKUP(Tabela1[[#This Row],[PLACA]],[1]Planilha2!$A:$F,5,0)),"")</f>
        <v>1299.54</v>
      </c>
      <c r="N106" s="11"/>
      <c r="O106" s="17" t="e">
        <f>VLOOKUP(Tabela1[[#This Row],[PLACA]],BASE_LOCADORAS!B:F,5,0)</f>
        <v>#N/A</v>
      </c>
      <c r="P10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6" s="11" t="e">
        <f>VLOOKUP(Tabela1[[#This Row],[PLACA]],BASE_LOCADORAS!B:G,6,0)</f>
        <v>#N/A</v>
      </c>
      <c r="R106" s="5" t="e">
        <f>Tabela1[[#This Row],[VALOR LOCADORA]]=Tabela1[[#This Row],[GASTO ALUGUEL]]</f>
        <v>#N/A</v>
      </c>
      <c r="S106" s="5" t="e">
        <f>UPPER(TEXT(Tabela1[[#This Row],[VENCIMENTO CONTRATO]],"MMM"))</f>
        <v>#N/A</v>
      </c>
      <c r="T106" s="5" t="str">
        <f>IFERROR(YEAR(Tabela1[[#This Row],[VENCIMENTO CONTRATO]]),"-")</f>
        <v>-</v>
      </c>
      <c r="U106" s="5" t="str">
        <f>VLOOKUP(Tabela1[[#This Row],[PLACA]],UNIC!C:T,18,0)</f>
        <v>ATIVO</v>
      </c>
      <c r="V106" s="5" t="str">
        <f>SUBSTITUTE(VLOOKUP(Tabela1[[#This Row],[PLACA]],UNIC!C:K,9,0),".", "")</f>
        <v>12081</v>
      </c>
      <c r="W106" s="5">
        <f>VLOOKUP(Tabela1[[#This Row],[PLACA]],UNIC!C:M,10,0)</f>
        <v>26001</v>
      </c>
      <c r="X106" s="5" t="str">
        <f>VLOOKUP(Tabela1[[#This Row],[PLACA]],UNIC!C:M,11,0)</f>
        <v>TIM MOVEL</v>
      </c>
      <c r="Y106" s="7">
        <f>SUM(Tabela1[[#This Row],[GASTO COMBUSTÍVEL FEVEREIRO]:[GASTO COMBUSTÍVE ABRIL]])</f>
        <v>1299.54</v>
      </c>
      <c r="Z106" s="7">
        <f>IFERROR(AVERAGE(Tabela1[[#This Row],[GASTO COMBUSTÍVE ABRIL]:[GASTO COMBUSTÍVE MARÇO]]),"-")</f>
        <v>649.77</v>
      </c>
      <c r="AA106" s="5"/>
    </row>
    <row r="107" spans="1:27" x14ac:dyDescent="0.25">
      <c r="A107" s="5" t="s">
        <v>6922</v>
      </c>
      <c r="B107" s="5" t="str">
        <f>VLOOKUP(A107,UNIC!C:W,2,0)</f>
        <v>B4T 9000E</v>
      </c>
      <c r="C107" s="5" t="str">
        <f>VLOOKUP(A107,UNIC!C:W,3,0)</f>
        <v>GERADOR</v>
      </c>
      <c r="D107" s="10">
        <f>VLOOKUP(A107,UNIC!C:W,5,0)</f>
        <v>2025</v>
      </c>
      <c r="E107" s="5" t="str">
        <f>VLOOKUP(A107,UNIC!C:W,21,0)</f>
        <v>EQUIPAMENTO</v>
      </c>
      <c r="F107" s="5" t="str">
        <f>VLOOKUP(Tabela1[[#This Row],[PLACA]],UNIC!C:R,15,0)</f>
        <v>TO</v>
      </c>
      <c r="G107" s="5" t="str">
        <f>VLOOKUP(Tabela1[[#This Row],[PLACA]],UNIC!C:R,16,0)</f>
        <v>NORTE</v>
      </c>
      <c r="H107" s="5" t="str">
        <f>VLOOKUP(A107,UNIC!C:H,6,0)</f>
        <v>-</v>
      </c>
      <c r="I107" s="5" t="str">
        <f>VLOOKUP(H107,UNIC!H:J,3,0)</f>
        <v>-</v>
      </c>
      <c r="J107" s="11" t="str">
        <f>VLOOKUP(Tabela1[[#This Row],[PLACA]],UNIC!C:V,20,0)</f>
        <v>R$ 0,00</v>
      </c>
      <c r="K107" s="11">
        <f>IFERROR(VALUE(VLOOKUP(Tabela1[[#This Row],[PLACA]],[1]Planilha2!$A:$F,3,0)),"")</f>
        <v>0</v>
      </c>
      <c r="L107" s="11">
        <f>IFERROR(VALUE(VLOOKUP(Tabela1[[#This Row],[PLACA]],[1]Planilha2!$A:$F,4,0)),"")</f>
        <v>0</v>
      </c>
      <c r="M107" s="11">
        <f>IFERROR(VALUE(VLOOKUP(Tabela1[[#This Row],[PLACA]],[1]Planilha2!$A:$F,5,0)),"")</f>
        <v>814.38</v>
      </c>
      <c r="N107" s="11"/>
      <c r="O107" s="12" t="e">
        <f>VLOOKUP(Tabela1[[#This Row],[PLACA]],BASE_LOCADORAS!B:F,5,0)</f>
        <v>#N/A</v>
      </c>
      <c r="P10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7" s="11" t="e">
        <f>VLOOKUP(Tabela1[[#This Row],[PLACA]],BASE_LOCADORAS!B:G,6,0)</f>
        <v>#N/A</v>
      </c>
      <c r="R107" s="5" t="e">
        <f>Tabela1[[#This Row],[VALOR LOCADORA]]=Tabela1[[#This Row],[GASTO ALUGUEL]]</f>
        <v>#N/A</v>
      </c>
      <c r="S107" s="5" t="e">
        <f>UPPER(TEXT(Tabela1[[#This Row],[VENCIMENTO CONTRATO]],"MMM"))</f>
        <v>#N/A</v>
      </c>
      <c r="T107" s="5" t="str">
        <f>IFERROR(YEAR(Tabela1[[#This Row],[VENCIMENTO CONTRATO]]),"-")</f>
        <v>-</v>
      </c>
      <c r="U107" s="5" t="str">
        <f>VLOOKUP(Tabela1[[#This Row],[PLACA]],UNIC!C:T,18,0)</f>
        <v>ATIVO</v>
      </c>
      <c r="V107" s="5" t="str">
        <f>SUBSTITUTE(VLOOKUP(Tabela1[[#This Row],[PLACA]],UNIC!C:K,9,0),".", "")</f>
        <v/>
      </c>
      <c r="W107" s="5">
        <f>VLOOKUP(Tabela1[[#This Row],[PLACA]],UNIC!C:M,10,0)</f>
        <v>0</v>
      </c>
      <c r="X107" s="5">
        <f>VLOOKUP(Tabela1[[#This Row],[PLACA]],UNIC!C:M,11,0)</f>
        <v>0</v>
      </c>
      <c r="Y107" s="7">
        <f>SUM(Tabela1[[#This Row],[GASTO COMBUSTÍVEL FEVEREIRO]:[GASTO COMBUSTÍVE ABRIL]])</f>
        <v>814.38</v>
      </c>
      <c r="Z107" s="7">
        <f>IFERROR(AVERAGE(Tabela1[[#This Row],[GASTO COMBUSTÍVE ABRIL]:[GASTO COMBUSTÍVE MARÇO]]),"-")</f>
        <v>407.19</v>
      </c>
      <c r="AA107" s="5"/>
    </row>
    <row r="108" spans="1:27" x14ac:dyDescent="0.25">
      <c r="A108" s="5" t="s">
        <v>6927</v>
      </c>
      <c r="B108" s="5" t="str">
        <f>VLOOKUP(A108,UNIC!C:W,2,0)</f>
        <v>B4T 9000E</v>
      </c>
      <c r="C108" s="5" t="str">
        <f>VLOOKUP(A108,UNIC!C:W,3,0)</f>
        <v>GERADOR</v>
      </c>
      <c r="D108" s="10">
        <f>VLOOKUP(A108,UNIC!C:W,5,0)</f>
        <v>2025</v>
      </c>
      <c r="E108" s="5" t="str">
        <f>VLOOKUP(A108,UNIC!C:W,21,0)</f>
        <v>EQUIPAMENTO</v>
      </c>
      <c r="F108" s="5" t="str">
        <f>VLOOKUP(Tabela1[[#This Row],[PLACA]],UNIC!C:R,15,0)</f>
        <v>RO</v>
      </c>
      <c r="G108" s="5" t="str">
        <f>VLOOKUP(Tabela1[[#This Row],[PLACA]],UNIC!C:R,16,0)</f>
        <v>Norte</v>
      </c>
      <c r="H108" s="5" t="str">
        <f>VLOOKUP(A108,UNIC!C:H,6,0)</f>
        <v>-</v>
      </c>
      <c r="I108" s="5" t="str">
        <f>VLOOKUP(H108,UNIC!H:J,3,0)</f>
        <v>-</v>
      </c>
      <c r="J108" s="11" t="str">
        <f>VLOOKUP(Tabela1[[#This Row],[PLACA]],UNIC!C:V,20,0)</f>
        <v>R$ 0,00</v>
      </c>
      <c r="K108" s="11">
        <f>IFERROR(VALUE(VLOOKUP(Tabela1[[#This Row],[PLACA]],[1]Planilha2!$A:$F,3,0)),"")</f>
        <v>0</v>
      </c>
      <c r="L108" s="11">
        <f>IFERROR(VALUE(VLOOKUP(Tabela1[[#This Row],[PLACA]],[1]Planilha2!$A:$F,4,0)),"")</f>
        <v>0</v>
      </c>
      <c r="M108" s="11">
        <f>IFERROR(VALUE(VLOOKUP(Tabela1[[#This Row],[PLACA]],[1]Planilha2!$A:$F,5,0)),"")</f>
        <v>1148.3399999999999</v>
      </c>
      <c r="N108" s="11"/>
      <c r="O108" s="12" t="e">
        <f>VLOOKUP(Tabela1[[#This Row],[PLACA]],BASE_LOCADORAS!B:F,5,0)</f>
        <v>#N/A</v>
      </c>
      <c r="P10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8" s="11" t="e">
        <f>VLOOKUP(Tabela1[[#This Row],[PLACA]],BASE_LOCADORAS!B:G,6,0)</f>
        <v>#N/A</v>
      </c>
      <c r="R108" s="5" t="e">
        <f>Tabela1[[#This Row],[VALOR LOCADORA]]=Tabela1[[#This Row],[GASTO ALUGUEL]]</f>
        <v>#N/A</v>
      </c>
      <c r="S108" s="5" t="e">
        <f>UPPER(TEXT(Tabela1[[#This Row],[VENCIMENTO CONTRATO]],"MMM"))</f>
        <v>#N/A</v>
      </c>
      <c r="T108" s="5" t="str">
        <f>IFERROR(YEAR(Tabela1[[#This Row],[VENCIMENTO CONTRATO]]),"-")</f>
        <v>-</v>
      </c>
      <c r="U108" s="5" t="str">
        <f>VLOOKUP(Tabela1[[#This Row],[PLACA]],UNIC!C:T,18,0)</f>
        <v>ATIVO</v>
      </c>
      <c r="V108" s="5" t="str">
        <f>SUBSTITUTE(VLOOKUP(Tabela1[[#This Row],[PLACA]],UNIC!C:K,9,0),".", "")</f>
        <v/>
      </c>
      <c r="W108" s="5">
        <f>VLOOKUP(Tabela1[[#This Row],[PLACA]],UNIC!C:M,10,0)</f>
        <v>0</v>
      </c>
      <c r="X108" s="5">
        <f>VLOOKUP(Tabela1[[#This Row],[PLACA]],UNIC!C:M,11,0)</f>
        <v>0</v>
      </c>
      <c r="Y108" s="7">
        <f>SUM(Tabela1[[#This Row],[GASTO COMBUSTÍVEL FEVEREIRO]:[GASTO COMBUSTÍVE ABRIL]])</f>
        <v>1148.3399999999999</v>
      </c>
      <c r="Z108" s="7">
        <f>IFERROR(AVERAGE(Tabela1[[#This Row],[GASTO COMBUSTÍVE ABRIL]:[GASTO COMBUSTÍVE MARÇO]]),"-")</f>
        <v>574.16999999999996</v>
      </c>
      <c r="AA108" s="5"/>
    </row>
    <row r="109" spans="1:27" x14ac:dyDescent="0.25">
      <c r="A109" s="5" t="s">
        <v>6930</v>
      </c>
      <c r="B109" s="5" t="str">
        <f>VLOOKUP(A109,UNIC!C:W,2,0)</f>
        <v>B4T 9000E</v>
      </c>
      <c r="C109" s="5" t="str">
        <f>VLOOKUP(A109,UNIC!C:W,3,0)</f>
        <v>GERADOR</v>
      </c>
      <c r="D109" s="10">
        <f>VLOOKUP(A109,UNIC!C:W,5,0)</f>
        <v>2025</v>
      </c>
      <c r="E109" s="5" t="str">
        <f>VLOOKUP(A109,UNIC!C:W,21,0)</f>
        <v>EQUIPAMENTO</v>
      </c>
      <c r="F109" s="5" t="str">
        <f>VLOOKUP(Tabela1[[#This Row],[PLACA]],UNIC!C:R,15,0)</f>
        <v>RO</v>
      </c>
      <c r="G109" s="5" t="str">
        <f>VLOOKUP(Tabela1[[#This Row],[PLACA]],UNIC!C:R,16,0)</f>
        <v>Norte</v>
      </c>
      <c r="H109" s="5" t="str">
        <f>VLOOKUP(A109,UNIC!C:H,6,0)</f>
        <v>-</v>
      </c>
      <c r="I109" s="5" t="str">
        <f>VLOOKUP(H109,UNIC!H:J,3,0)</f>
        <v>-</v>
      </c>
      <c r="J109" s="11" t="str">
        <f>VLOOKUP(Tabela1[[#This Row],[PLACA]],UNIC!C:V,20,0)</f>
        <v>R$ 0,00</v>
      </c>
      <c r="K109" s="11">
        <f>IFERROR(VALUE(VLOOKUP(Tabela1[[#This Row],[PLACA]],[1]Planilha2!$A:$F,3,0)),"")</f>
        <v>0</v>
      </c>
      <c r="L109" s="11">
        <f>IFERROR(VALUE(VLOOKUP(Tabela1[[#This Row],[PLACA]],[1]Planilha2!$A:$F,4,0)),"")</f>
        <v>0</v>
      </c>
      <c r="M109" s="11">
        <f>IFERROR(VALUE(VLOOKUP(Tabela1[[#This Row],[PLACA]],[1]Planilha2!$A:$F,5,0)),"")</f>
        <v>379.5</v>
      </c>
      <c r="N109" s="11"/>
      <c r="O109" s="12" t="e">
        <f>VLOOKUP(Tabela1[[#This Row],[PLACA]],BASE_LOCADORAS!B:F,5,0)</f>
        <v>#N/A</v>
      </c>
      <c r="P10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09" s="11" t="e">
        <f>VLOOKUP(Tabela1[[#This Row],[PLACA]],BASE_LOCADORAS!B:G,6,0)</f>
        <v>#N/A</v>
      </c>
      <c r="R109" s="5" t="e">
        <f>Tabela1[[#This Row],[VALOR LOCADORA]]=Tabela1[[#This Row],[GASTO ALUGUEL]]</f>
        <v>#N/A</v>
      </c>
      <c r="S109" s="5" t="e">
        <f>UPPER(TEXT(Tabela1[[#This Row],[VENCIMENTO CONTRATO]],"MMM"))</f>
        <v>#N/A</v>
      </c>
      <c r="T109" s="5" t="str">
        <f>IFERROR(YEAR(Tabela1[[#This Row],[VENCIMENTO CONTRATO]]),"-")</f>
        <v>-</v>
      </c>
      <c r="U109" s="5" t="str">
        <f>VLOOKUP(Tabela1[[#This Row],[PLACA]],UNIC!C:T,18,0)</f>
        <v>ATIVO</v>
      </c>
      <c r="V109" s="5" t="str">
        <f>SUBSTITUTE(VLOOKUP(Tabela1[[#This Row],[PLACA]],UNIC!C:K,9,0),".", "")</f>
        <v/>
      </c>
      <c r="W109" s="5">
        <f>VLOOKUP(Tabela1[[#This Row],[PLACA]],UNIC!C:M,10,0)</f>
        <v>0</v>
      </c>
      <c r="X109" s="5">
        <f>VLOOKUP(Tabela1[[#This Row],[PLACA]],UNIC!C:M,11,0)</f>
        <v>0</v>
      </c>
      <c r="Y109" s="7">
        <f>SUM(Tabela1[[#This Row],[GASTO COMBUSTÍVEL FEVEREIRO]:[GASTO COMBUSTÍVE ABRIL]])</f>
        <v>379.5</v>
      </c>
      <c r="Z109" s="7">
        <f>IFERROR(AVERAGE(Tabela1[[#This Row],[GASTO COMBUSTÍVE ABRIL]:[GASTO COMBUSTÍVE MARÇO]]),"-")</f>
        <v>189.75</v>
      </c>
      <c r="AA109" s="5"/>
    </row>
    <row r="110" spans="1:27" x14ac:dyDescent="0.25">
      <c r="A110" s="5" t="s">
        <v>6934</v>
      </c>
      <c r="B110" s="5" t="str">
        <f>VLOOKUP(A110,UNIC!C:W,2,0)</f>
        <v>B4T 9000E</v>
      </c>
      <c r="C110" s="5" t="str">
        <f>VLOOKUP(A110,UNIC!C:W,3,0)</f>
        <v>GERADOR</v>
      </c>
      <c r="D110" s="10">
        <f>VLOOKUP(A110,UNIC!C:W,5,0)</f>
        <v>2025</v>
      </c>
      <c r="E110" s="5" t="str">
        <f>VLOOKUP(A110,UNIC!C:W,21,0)</f>
        <v>EQUIPAMENTO</v>
      </c>
      <c r="F110" s="5" t="str">
        <f>VLOOKUP(Tabela1[[#This Row],[PLACA]],UNIC!C:R,15,0)</f>
        <v>TO</v>
      </c>
      <c r="G110" s="5" t="str">
        <f>VLOOKUP(Tabela1[[#This Row],[PLACA]],UNIC!C:R,16,0)</f>
        <v>NORTE</v>
      </c>
      <c r="H110" s="5" t="str">
        <f>VLOOKUP(A110,UNIC!C:H,6,0)</f>
        <v>-</v>
      </c>
      <c r="I110" s="5" t="str">
        <f>VLOOKUP(H110,UNIC!H:J,3,0)</f>
        <v>-</v>
      </c>
      <c r="J110" s="11" t="str">
        <f>VLOOKUP(Tabela1[[#This Row],[PLACA]],UNIC!C:V,20,0)</f>
        <v>R$ 0,00</v>
      </c>
      <c r="K110" s="11">
        <f>IFERROR(VALUE(VLOOKUP(Tabela1[[#This Row],[PLACA]],[1]Planilha2!$A:$F,3,0)),"")</f>
        <v>0</v>
      </c>
      <c r="L110" s="11">
        <f>IFERROR(VALUE(VLOOKUP(Tabela1[[#This Row],[PLACA]],[1]Planilha2!$A:$F,4,0)),"")</f>
        <v>0</v>
      </c>
      <c r="M110" s="11">
        <f>IFERROR(VALUE(VLOOKUP(Tabela1[[#This Row],[PLACA]],[1]Planilha2!$A:$F,5,0)),"")</f>
        <v>1251.8399999999999</v>
      </c>
      <c r="N110" s="11"/>
      <c r="O110" s="12" t="e">
        <f>VLOOKUP(Tabela1[[#This Row],[PLACA]],BASE_LOCADORAS!B:F,5,0)</f>
        <v>#N/A</v>
      </c>
      <c r="P11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0" s="11" t="e">
        <f>VLOOKUP(Tabela1[[#This Row],[PLACA]],BASE_LOCADORAS!B:G,6,0)</f>
        <v>#N/A</v>
      </c>
      <c r="R110" s="5" t="e">
        <f>Tabela1[[#This Row],[VALOR LOCADORA]]=Tabela1[[#This Row],[GASTO ALUGUEL]]</f>
        <v>#N/A</v>
      </c>
      <c r="S110" s="5" t="e">
        <f>UPPER(TEXT(Tabela1[[#This Row],[VENCIMENTO CONTRATO]],"MMM"))</f>
        <v>#N/A</v>
      </c>
      <c r="T110" s="5" t="str">
        <f>IFERROR(YEAR(Tabela1[[#This Row],[VENCIMENTO CONTRATO]]),"-")</f>
        <v>-</v>
      </c>
      <c r="U110" s="5" t="str">
        <f>VLOOKUP(Tabela1[[#This Row],[PLACA]],UNIC!C:T,18,0)</f>
        <v>ATIVO</v>
      </c>
      <c r="V110" s="5" t="str">
        <f>SUBSTITUTE(VLOOKUP(Tabela1[[#This Row],[PLACA]],UNIC!C:K,9,0),".", "")</f>
        <v/>
      </c>
      <c r="W110" s="5">
        <f>VLOOKUP(Tabela1[[#This Row],[PLACA]],UNIC!C:M,10,0)</f>
        <v>0</v>
      </c>
      <c r="X110" s="5">
        <f>VLOOKUP(Tabela1[[#This Row],[PLACA]],UNIC!C:M,11,0)</f>
        <v>0</v>
      </c>
      <c r="Y110" s="7">
        <f>SUM(Tabela1[[#This Row],[GASTO COMBUSTÍVEL FEVEREIRO]:[GASTO COMBUSTÍVE ABRIL]])</f>
        <v>1251.8399999999999</v>
      </c>
      <c r="Z110" s="7">
        <f>IFERROR(AVERAGE(Tabela1[[#This Row],[GASTO COMBUSTÍVE ABRIL]:[GASTO COMBUSTÍVE MARÇO]]),"-")</f>
        <v>625.91999999999996</v>
      </c>
      <c r="AA110" s="5"/>
    </row>
    <row r="111" spans="1:27" x14ac:dyDescent="0.25">
      <c r="A111" s="5" t="s">
        <v>6936</v>
      </c>
      <c r="B111" s="5" t="str">
        <f>VLOOKUP(A111,UNIC!C:W,2,0)</f>
        <v>FIORINO</v>
      </c>
      <c r="C111" s="5" t="str">
        <f>VLOOKUP(A111,UNIC!C:W,3,0)</f>
        <v>UTILITARIO</v>
      </c>
      <c r="D111" s="10">
        <f>VLOOKUP(A111,UNIC!C:W,5,0)</f>
        <v>2026</v>
      </c>
      <c r="E111" s="5" t="str">
        <f>VLOOKUP(A111,UNIC!C:W,21,0)</f>
        <v>LOCALIZA</v>
      </c>
      <c r="F111" s="5" t="str">
        <f>VLOOKUP(Tabela1[[#This Row],[PLACA]],UNIC!C:R,15,0)</f>
        <v>MT</v>
      </c>
      <c r="G111" s="5" t="str">
        <f>VLOOKUP(Tabela1[[#This Row],[PLACA]],UNIC!C:R,16,0)</f>
        <v>Centro-Oeste</v>
      </c>
      <c r="H111" s="5" t="str">
        <f>VLOOKUP(A111,UNIC!C:H,6,0)</f>
        <v>MARCOS VIEIRA CARDOSO</v>
      </c>
      <c r="I111" s="5" t="str">
        <f>VLOOKUP(H111,UNIC!H:J,3,0)</f>
        <v>ASSISTENTE TEC. DE MANUTENCAO DE FO I</v>
      </c>
      <c r="J111" s="11" t="str">
        <f>VLOOKUP(Tabela1[[#This Row],[PLACA]],UNIC!C:V,20,0)</f>
        <v>R$ 0,00</v>
      </c>
      <c r="K111" s="11">
        <f>IFERROR(VALUE(VLOOKUP(Tabela1[[#This Row],[PLACA]],[1]Planilha2!$A:$F,3,0)),"")</f>
        <v>0</v>
      </c>
      <c r="L111" s="11">
        <f>IFERROR(VALUE(VLOOKUP(Tabela1[[#This Row],[PLACA]],[1]Planilha2!$A:$F,4,0)),"")</f>
        <v>0</v>
      </c>
      <c r="M111" s="11">
        <f>IFERROR(VALUE(VLOOKUP(Tabela1[[#This Row],[PLACA]],[1]Planilha2!$A:$F,5,0)),"")</f>
        <v>1612.63</v>
      </c>
      <c r="N111" s="11"/>
      <c r="O111" s="12" t="e">
        <f>VLOOKUP(Tabela1[[#This Row],[PLACA]],BASE_LOCADORAS!B:F,5,0)</f>
        <v>#N/A</v>
      </c>
      <c r="P11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1" s="11" t="e">
        <f>VLOOKUP(Tabela1[[#This Row],[PLACA]],BASE_LOCADORAS!B:G,6,0)</f>
        <v>#N/A</v>
      </c>
      <c r="R111" s="5" t="e">
        <f>Tabela1[[#This Row],[VALOR LOCADORA]]=Tabela1[[#This Row],[GASTO ALUGUEL]]</f>
        <v>#N/A</v>
      </c>
      <c r="S111" s="5" t="e">
        <f>UPPER(TEXT(Tabela1[[#This Row],[VENCIMENTO CONTRATO]],"MMM"))</f>
        <v>#N/A</v>
      </c>
      <c r="T111" s="5" t="str">
        <f>IFERROR(YEAR(Tabela1[[#This Row],[VENCIMENTO CONTRATO]]),"-")</f>
        <v>-</v>
      </c>
      <c r="U111" s="5" t="str">
        <f>VLOOKUP(Tabela1[[#This Row],[PLACA]],UNIC!C:T,18,0)</f>
        <v>ATIVO</v>
      </c>
      <c r="V111" s="5" t="str">
        <f>SUBSTITUTE(VLOOKUP(Tabela1[[#This Row],[PLACA]],UNIC!C:K,9,0),".", "")</f>
        <v>12071</v>
      </c>
      <c r="W111" s="5">
        <f>VLOOKUP(Tabela1[[#This Row],[PLACA]],UNIC!C:M,10,0)</f>
        <v>21035</v>
      </c>
      <c r="X111" s="5" t="str">
        <f>VLOOKUP(Tabela1[[#This Row],[PLACA]],UNIC!C:M,11,0)</f>
        <v>TIM MOVEL</v>
      </c>
      <c r="Y111" s="7">
        <f>SUM(Tabela1[[#This Row],[GASTO COMBUSTÍVEL FEVEREIRO]:[GASTO COMBUSTÍVE ABRIL]])</f>
        <v>1612.63</v>
      </c>
      <c r="Z111" s="7">
        <f>IFERROR(AVERAGE(Tabela1[[#This Row],[GASTO COMBUSTÍVE ABRIL]:[GASTO COMBUSTÍVE MARÇO]]),"-")</f>
        <v>806.31500000000005</v>
      </c>
      <c r="AA111" s="5"/>
    </row>
    <row r="112" spans="1:27" x14ac:dyDescent="0.25">
      <c r="A112" s="5" t="s">
        <v>6940</v>
      </c>
      <c r="B112" s="5" t="str">
        <f>VLOOKUP(A112,UNIC!C:W,2,0)</f>
        <v>FIORINO</v>
      </c>
      <c r="C112" s="5" t="str">
        <f>VLOOKUP(A112,UNIC!C:W,3,0)</f>
        <v>UTILITARIO</v>
      </c>
      <c r="D112" s="10">
        <f>VLOOKUP(A112,UNIC!C:W,5,0)</f>
        <v>2026</v>
      </c>
      <c r="E112" s="5" t="str">
        <f>VLOOKUP(A112,UNIC!C:W,21,0)</f>
        <v>LOCALIZA</v>
      </c>
      <c r="F112" s="5" t="str">
        <f>VLOOKUP(Tabela1[[#This Row],[PLACA]],UNIC!C:R,15,0)</f>
        <v>MT</v>
      </c>
      <c r="G112" s="5" t="str">
        <f>VLOOKUP(Tabela1[[#This Row],[PLACA]],UNIC!C:R,16,0)</f>
        <v>Centro-Oeste</v>
      </c>
      <c r="H112" s="5" t="str">
        <f>VLOOKUP(A112,UNIC!C:H,6,0)</f>
        <v>JESSE ALMEIDA ROCHA</v>
      </c>
      <c r="I112" s="5" t="str">
        <f>VLOOKUP(H112,UNIC!H:J,3,0)</f>
        <v>ASSISTENTE TEC. DE MANUTENCAO DE FO II</v>
      </c>
      <c r="J112" s="11" t="str">
        <f>VLOOKUP(Tabela1[[#This Row],[PLACA]],UNIC!C:V,20,0)</f>
        <v>R$ 0,00</v>
      </c>
      <c r="K112" s="11">
        <f>IFERROR(VALUE(VLOOKUP(Tabela1[[#This Row],[PLACA]],[1]Planilha2!$A:$F,3,0)),"")</f>
        <v>0</v>
      </c>
      <c r="L112" s="11">
        <f>IFERROR(VALUE(VLOOKUP(Tabela1[[#This Row],[PLACA]],[1]Planilha2!$A:$F,4,0)),"")</f>
        <v>0</v>
      </c>
      <c r="M112" s="11">
        <f>IFERROR(VALUE(VLOOKUP(Tabela1[[#This Row],[PLACA]],[1]Planilha2!$A:$F,5,0)),"")</f>
        <v>844.87</v>
      </c>
      <c r="N112" s="11"/>
      <c r="O112" s="12" t="e">
        <f>VLOOKUP(Tabela1[[#This Row],[PLACA]],BASE_LOCADORAS!B:F,5,0)</f>
        <v>#N/A</v>
      </c>
      <c r="P11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2" s="11" t="e">
        <f>VLOOKUP(Tabela1[[#This Row],[PLACA]],BASE_LOCADORAS!B:G,6,0)</f>
        <v>#N/A</v>
      </c>
      <c r="R112" s="5" t="e">
        <f>Tabela1[[#This Row],[VALOR LOCADORA]]=Tabela1[[#This Row],[GASTO ALUGUEL]]</f>
        <v>#N/A</v>
      </c>
      <c r="S112" s="5" t="e">
        <f>UPPER(TEXT(Tabela1[[#This Row],[VENCIMENTO CONTRATO]],"MMM"))</f>
        <v>#N/A</v>
      </c>
      <c r="T112" s="5" t="str">
        <f>IFERROR(YEAR(Tabela1[[#This Row],[VENCIMENTO CONTRATO]]),"-")</f>
        <v>-</v>
      </c>
      <c r="U112" s="5" t="str">
        <f>VLOOKUP(Tabela1[[#This Row],[PLACA]],UNIC!C:T,18,0)</f>
        <v>ATIVO</v>
      </c>
      <c r="V112" s="5" t="str">
        <f>SUBSTITUTE(VLOOKUP(Tabela1[[#This Row],[PLACA]],UNIC!C:K,9,0),".", "")</f>
        <v>12071</v>
      </c>
      <c r="W112" s="5">
        <f>VLOOKUP(Tabela1[[#This Row],[PLACA]],UNIC!C:M,10,0)</f>
        <v>21104</v>
      </c>
      <c r="X112" s="5" t="str">
        <f>VLOOKUP(Tabela1[[#This Row],[PLACA]],UNIC!C:M,11,0)</f>
        <v>TIM MOVEL</v>
      </c>
      <c r="Y112" s="7">
        <f>SUM(Tabela1[[#This Row],[GASTO COMBUSTÍVEL FEVEREIRO]:[GASTO COMBUSTÍVE ABRIL]])</f>
        <v>844.87</v>
      </c>
      <c r="Z112" s="7">
        <f>IFERROR(AVERAGE(Tabela1[[#This Row],[GASTO COMBUSTÍVE ABRIL]:[GASTO COMBUSTÍVE MARÇO]]),"-")</f>
        <v>422.435</v>
      </c>
      <c r="AA112" s="5"/>
    </row>
    <row r="113" spans="1:27" x14ac:dyDescent="0.25">
      <c r="A113" s="5" t="s">
        <v>6942</v>
      </c>
      <c r="B113" s="5" t="str">
        <f>VLOOKUP(A113,UNIC!C:W,2,0)</f>
        <v>SAVEIRO</v>
      </c>
      <c r="C113" s="5" t="str">
        <f>VLOOKUP(A113,UNIC!C:W,3,0)</f>
        <v>UTILITARIO</v>
      </c>
      <c r="D113" s="10">
        <f>VLOOKUP(A113,UNIC!C:W,5,0)</f>
        <v>2026</v>
      </c>
      <c r="E113" s="5" t="str">
        <f>VLOOKUP(A113,UNIC!C:W,21,0)</f>
        <v>MOVIDA</v>
      </c>
      <c r="F113" s="5" t="str">
        <f>VLOOKUP(Tabela1[[#This Row],[PLACA]],UNIC!C:R,15,0)</f>
        <v>MT</v>
      </c>
      <c r="G113" s="5" t="str">
        <f>VLOOKUP(Tabela1[[#This Row],[PLACA]],UNIC!C:R,16,0)</f>
        <v>CENTRO OESTE</v>
      </c>
      <c r="H113" s="5" t="str">
        <f>VLOOKUP(A113,UNIC!C:H,6,0)</f>
        <v>LUIZ DE LIMA COSTA</v>
      </c>
      <c r="I113" s="5" t="str">
        <f>VLOOKUP(H113,UNIC!H:J,3,0)</f>
        <v>TECNICO DE MANUTENCAO PI II</v>
      </c>
      <c r="J113" s="11" t="str">
        <f>VLOOKUP(Tabela1[[#This Row],[PLACA]],UNIC!C:V,20,0)</f>
        <v>R$ 0,00</v>
      </c>
      <c r="K113" s="11">
        <f>IFERROR(VALUE(VLOOKUP(Tabela1[[#This Row],[PLACA]],[1]Planilha2!$A:$F,3,0)),"")</f>
        <v>0</v>
      </c>
      <c r="L113" s="11">
        <f>IFERROR(VALUE(VLOOKUP(Tabela1[[#This Row],[PLACA]],[1]Planilha2!$A:$F,4,0)),"")</f>
        <v>0</v>
      </c>
      <c r="M113" s="11">
        <f>IFERROR(VALUE(VLOOKUP(Tabela1[[#This Row],[PLACA]],[1]Planilha2!$A:$F,5,0)),"")</f>
        <v>2470.3100000000004</v>
      </c>
      <c r="N113" s="11"/>
      <c r="O113" s="12" t="e">
        <f>VLOOKUP(Tabela1[[#This Row],[PLACA]],BASE_LOCADORAS!B:F,5,0)</f>
        <v>#N/A</v>
      </c>
      <c r="P11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3" s="11" t="e">
        <f>VLOOKUP(Tabela1[[#This Row],[PLACA]],BASE_LOCADORAS!B:G,6,0)</f>
        <v>#N/A</v>
      </c>
      <c r="R113" s="5" t="e">
        <f>Tabela1[[#This Row],[VALOR LOCADORA]]=Tabela1[[#This Row],[GASTO ALUGUEL]]</f>
        <v>#N/A</v>
      </c>
      <c r="S113" s="5" t="e">
        <f>UPPER(TEXT(Tabela1[[#This Row],[VENCIMENTO CONTRATO]],"MMM"))</f>
        <v>#N/A</v>
      </c>
      <c r="T113" s="5" t="str">
        <f>IFERROR(YEAR(Tabela1[[#This Row],[VENCIMENTO CONTRATO]]),"-")</f>
        <v>-</v>
      </c>
      <c r="U113" s="5" t="str">
        <f>VLOOKUP(Tabela1[[#This Row],[PLACA]],UNIC!C:T,18,0)</f>
        <v>ATIVO</v>
      </c>
      <c r="V113" s="5" t="str">
        <f>SUBSTITUTE(VLOOKUP(Tabela1[[#This Row],[PLACA]],UNIC!C:K,9,0),".", "")</f>
        <v>12081</v>
      </c>
      <c r="W113" s="5">
        <f>VLOOKUP(Tabela1[[#This Row],[PLACA]],UNIC!C:M,10,0)</f>
        <v>21104</v>
      </c>
      <c r="X113" s="5" t="str">
        <f>VLOOKUP(Tabela1[[#This Row],[PLACA]],UNIC!C:M,11,0)</f>
        <v>TIM MOVEL</v>
      </c>
      <c r="Y113" s="7">
        <f>SUM(Tabela1[[#This Row],[GASTO COMBUSTÍVEL FEVEREIRO]:[GASTO COMBUSTÍVE ABRIL]])</f>
        <v>2470.3100000000004</v>
      </c>
      <c r="Z113" s="7">
        <f>IFERROR(AVERAGE(Tabela1[[#This Row],[GASTO COMBUSTÍVE ABRIL]:[GASTO COMBUSTÍVE MARÇO]]),"-")</f>
        <v>1235.1550000000002</v>
      </c>
      <c r="AA113" s="5"/>
    </row>
    <row r="114" spans="1:27" x14ac:dyDescent="0.25">
      <c r="A114" s="5" t="s">
        <v>6944</v>
      </c>
      <c r="B114" s="5" t="str">
        <f>VLOOKUP(A114,UNIC!C:W,2,0)</f>
        <v>SAVEIRO</v>
      </c>
      <c r="C114" s="5" t="str">
        <f>VLOOKUP(A114,UNIC!C:W,3,0)</f>
        <v>UTILITARIO</v>
      </c>
      <c r="D114" s="10">
        <f>VLOOKUP(A114,UNIC!C:W,5,0)</f>
        <v>2026</v>
      </c>
      <c r="E114" s="5" t="str">
        <f>VLOOKUP(A114,UNIC!C:W,21,0)</f>
        <v>MOVIDA</v>
      </c>
      <c r="F114" s="5" t="str">
        <f>VLOOKUP(Tabela1[[#This Row],[PLACA]],UNIC!C:R,15,0)</f>
        <v>MT</v>
      </c>
      <c r="G114" s="5" t="str">
        <f>VLOOKUP(Tabela1[[#This Row],[PLACA]],UNIC!C:R,16,0)</f>
        <v>Centro-Oeste</v>
      </c>
      <c r="H114" s="5" t="str">
        <f>VLOOKUP(A114,UNIC!C:H,6,0)</f>
        <v>-</v>
      </c>
      <c r="I114" s="5" t="str">
        <f>VLOOKUP(H114,UNIC!H:J,3,0)</f>
        <v>-</v>
      </c>
      <c r="J114" s="11" t="str">
        <f>VLOOKUP(Tabela1[[#This Row],[PLACA]],UNIC!C:V,20,0)</f>
        <v>R$ 0,00</v>
      </c>
      <c r="K114" s="11">
        <f>IFERROR(VALUE(VLOOKUP(Tabela1[[#This Row],[PLACA]],[1]Planilha2!$A:$F,3,0)),"")</f>
        <v>0</v>
      </c>
      <c r="L114" s="11">
        <f>IFERROR(VALUE(VLOOKUP(Tabela1[[#This Row],[PLACA]],[1]Planilha2!$A:$F,4,0)),"")</f>
        <v>0</v>
      </c>
      <c r="M114" s="11">
        <f>IFERROR(VALUE(VLOOKUP(Tabela1[[#This Row],[PLACA]],[1]Planilha2!$A:$F,5,0)),"")</f>
        <v>1521.6899999999998</v>
      </c>
      <c r="N114" s="11"/>
      <c r="O114" s="12" t="e">
        <f>VLOOKUP(Tabela1[[#This Row],[PLACA]],BASE_LOCADORAS!B:F,5,0)</f>
        <v>#N/A</v>
      </c>
      <c r="P11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4" s="11" t="e">
        <f>VLOOKUP(Tabela1[[#This Row],[PLACA]],BASE_LOCADORAS!B:G,6,0)</f>
        <v>#N/A</v>
      </c>
      <c r="R114" s="5" t="e">
        <f>Tabela1[[#This Row],[VALOR LOCADORA]]=Tabela1[[#This Row],[GASTO ALUGUEL]]</f>
        <v>#N/A</v>
      </c>
      <c r="S114" s="5" t="e">
        <f>UPPER(TEXT(Tabela1[[#This Row],[VENCIMENTO CONTRATO]],"MMM"))</f>
        <v>#N/A</v>
      </c>
      <c r="T114" s="5" t="str">
        <f>IFERROR(YEAR(Tabela1[[#This Row],[VENCIMENTO CONTRATO]]),"-")</f>
        <v>-</v>
      </c>
      <c r="U114" s="5" t="str">
        <f>VLOOKUP(Tabela1[[#This Row],[PLACA]],UNIC!C:T,18,0)</f>
        <v>PATIO</v>
      </c>
      <c r="V114" s="5" t="str">
        <f>SUBSTITUTE(VLOOKUP(Tabela1[[#This Row],[PLACA]],UNIC!C:K,9,0),".", "")</f>
        <v/>
      </c>
      <c r="W114" s="5">
        <f>VLOOKUP(Tabela1[[#This Row],[PLACA]],UNIC!C:M,10,0)</f>
        <v>0</v>
      </c>
      <c r="X114" s="5">
        <f>VLOOKUP(Tabela1[[#This Row],[PLACA]],UNIC!C:M,11,0)</f>
        <v>0</v>
      </c>
      <c r="Y114" s="7">
        <f>SUM(Tabela1[[#This Row],[GASTO COMBUSTÍVEL FEVEREIRO]:[GASTO COMBUSTÍVE ABRIL]])</f>
        <v>1521.6899999999998</v>
      </c>
      <c r="Z114" s="7">
        <f>IFERROR(AVERAGE(Tabela1[[#This Row],[GASTO COMBUSTÍVE ABRIL]:[GASTO COMBUSTÍVE MARÇO]]),"-")</f>
        <v>760.84499999999991</v>
      </c>
      <c r="AA114" s="5"/>
    </row>
    <row r="115" spans="1:27" x14ac:dyDescent="0.25">
      <c r="A115" s="5" t="s">
        <v>6947</v>
      </c>
      <c r="B115" s="5" t="str">
        <f>VLOOKUP(A115,UNIC!C:W,2,0)</f>
        <v>COMPASS</v>
      </c>
      <c r="C115" s="5" t="str">
        <f>VLOOKUP(A115,UNIC!C:W,3,0)</f>
        <v>SUV</v>
      </c>
      <c r="D115" s="10">
        <f>VLOOKUP(A115,UNIC!C:W,5,0)</f>
        <v>2017</v>
      </c>
      <c r="E115" s="5" t="str">
        <f>VLOOKUP(A115,UNIC!C:W,21,0)</f>
        <v>PARTICULAR</v>
      </c>
      <c r="F115" s="5" t="str">
        <f>VLOOKUP(Tabela1[[#This Row],[PLACA]],UNIC!C:R,15,0)</f>
        <v>DF</v>
      </c>
      <c r="G115" s="5" t="str">
        <f>VLOOKUP(Tabela1[[#This Row],[PLACA]],UNIC!C:R,16,0)</f>
        <v>CENTRO OESTE</v>
      </c>
      <c r="H115" s="5" t="str">
        <f>VLOOKUP(A115,UNIC!C:H,6,0)</f>
        <v>ANTONIO EDNO FERREIRA DA SILVA</v>
      </c>
      <c r="I115" s="5" t="str">
        <f>VLOOKUP(H115,UNIC!H:J,3,0)</f>
        <v>SUPERVISOR DE OPERACAO DE PI II</v>
      </c>
      <c r="J115" s="11" t="str">
        <f>VLOOKUP(Tabela1[[#This Row],[PLACA]],UNIC!C:V,20,0)</f>
        <v>R$ 2.000,00</v>
      </c>
      <c r="K115" s="11">
        <f>IFERROR(VALUE(VLOOKUP(Tabela1[[#This Row],[PLACA]],[1]Planilha2!$A:$F,3,0)),"")</f>
        <v>0</v>
      </c>
      <c r="L115" s="11">
        <f>IFERROR(VALUE(VLOOKUP(Tabela1[[#This Row],[PLACA]],[1]Planilha2!$A:$F,4,0)),"")</f>
        <v>0</v>
      </c>
      <c r="M115" s="11">
        <f>IFERROR(VALUE(VLOOKUP(Tabela1[[#This Row],[PLACA]],[1]Planilha2!$A:$F,5,0)),"")</f>
        <v>450</v>
      </c>
      <c r="N115" s="11"/>
      <c r="O115" s="12" t="e">
        <f>VLOOKUP(Tabela1[[#This Row],[PLACA]],BASE_LOCADORAS!B:F,5,0)</f>
        <v>#N/A</v>
      </c>
      <c r="P11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5" s="11" t="e">
        <f>VLOOKUP(Tabela1[[#This Row],[PLACA]],BASE_LOCADORAS!B:G,6,0)</f>
        <v>#N/A</v>
      </c>
      <c r="R115" s="5" t="e">
        <f>Tabela1[[#This Row],[VALOR LOCADORA]]=Tabela1[[#This Row],[GASTO ALUGUEL]]</f>
        <v>#N/A</v>
      </c>
      <c r="S115" s="5" t="e">
        <f>UPPER(TEXT(Tabela1[[#This Row],[VENCIMENTO CONTRATO]],"MMM"))</f>
        <v>#N/A</v>
      </c>
      <c r="T115" s="5" t="str">
        <f>IFERROR(YEAR(Tabela1[[#This Row],[VENCIMENTO CONTRATO]]),"-")</f>
        <v>-</v>
      </c>
      <c r="U115" s="5" t="str">
        <f>VLOOKUP(Tabela1[[#This Row],[PLACA]],UNIC!C:T,18,0)</f>
        <v>ATIVO</v>
      </c>
      <c r="V115" s="5" t="str">
        <f>SUBSTITUTE(VLOOKUP(Tabela1[[#This Row],[PLACA]],UNIC!C:K,9,0),".", "")</f>
        <v>12085</v>
      </c>
      <c r="W115" s="5">
        <f>VLOOKUP(Tabela1[[#This Row],[PLACA]],UNIC!C:M,10,0)</f>
        <v>17001</v>
      </c>
      <c r="X115" s="5" t="str">
        <f>VLOOKUP(Tabela1[[#This Row],[PLACA]],UNIC!C:M,11,0)</f>
        <v>TIM MOVEL</v>
      </c>
      <c r="Y115" s="7">
        <f>SUM(Tabela1[[#This Row],[GASTO COMBUSTÍVEL FEVEREIRO]:[GASTO COMBUSTÍVE ABRIL]])</f>
        <v>450</v>
      </c>
      <c r="Z115" s="7">
        <f>IFERROR(AVERAGE(Tabela1[[#This Row],[GASTO COMBUSTÍVE ABRIL]:[GASTO COMBUSTÍVE MARÇO]]),"-")</f>
        <v>225</v>
      </c>
      <c r="AA115" s="5"/>
    </row>
    <row r="116" spans="1:27" x14ac:dyDescent="0.25">
      <c r="A116" s="5" t="s">
        <v>6949</v>
      </c>
      <c r="B116" s="5" t="str">
        <f>VLOOKUP(A116,UNIC!C:W,2,0)</f>
        <v>SAVEIRO</v>
      </c>
      <c r="C116" s="5" t="str">
        <f>VLOOKUP(A116,UNIC!C:W,3,0)</f>
        <v>UTILITARIO</v>
      </c>
      <c r="D116" s="10">
        <f>VLOOKUP(A116,UNIC!C:W,5,0)</f>
        <v>2026</v>
      </c>
      <c r="E116" s="5" t="str">
        <f>VLOOKUP(A116,UNIC!C:W,21,0)</f>
        <v>MOVIDA</v>
      </c>
      <c r="F116" s="5" t="str">
        <f>VLOOKUP(Tabela1[[#This Row],[PLACA]],UNIC!C:R,15,0)</f>
        <v>MT</v>
      </c>
      <c r="G116" s="5" t="str">
        <f>VLOOKUP(Tabela1[[#This Row],[PLACA]],UNIC!C:R,16,0)</f>
        <v>Centro-Oeste</v>
      </c>
      <c r="H116" s="5" t="str">
        <f>VLOOKUP(A116,UNIC!C:H,6,0)</f>
        <v>ALLAN DOS SANTOS MARCONDES</v>
      </c>
      <c r="I116" s="5" t="str">
        <f>VLOOKUP(H116,UNIC!H:J,3,0)</f>
        <v>TECNICO DE MANUTENCAO PI III</v>
      </c>
      <c r="J116" s="11" t="str">
        <f>VLOOKUP(Tabela1[[#This Row],[PLACA]],UNIC!C:V,20,0)</f>
        <v>R$ 0,00</v>
      </c>
      <c r="K116" s="11">
        <f>IFERROR(VALUE(VLOOKUP(Tabela1[[#This Row],[PLACA]],[1]Planilha2!$A:$F,3,0)),"")</f>
        <v>0</v>
      </c>
      <c r="L116" s="11">
        <f>IFERROR(VALUE(VLOOKUP(Tabela1[[#This Row],[PLACA]],[1]Planilha2!$A:$F,4,0)),"")</f>
        <v>0</v>
      </c>
      <c r="M116" s="11">
        <f>IFERROR(VALUE(VLOOKUP(Tabela1[[#This Row],[PLACA]],[1]Planilha2!$A:$F,5,0)),"")</f>
        <v>1196.49</v>
      </c>
      <c r="N116" s="11"/>
      <c r="O116" s="12" t="e">
        <f>VLOOKUP(Tabela1[[#This Row],[PLACA]],BASE_LOCADORAS!B:F,5,0)</f>
        <v>#N/A</v>
      </c>
      <c r="P11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6" s="11" t="e">
        <f>VLOOKUP(Tabela1[[#This Row],[PLACA]],BASE_LOCADORAS!B:G,6,0)</f>
        <v>#N/A</v>
      </c>
      <c r="R116" s="5" t="e">
        <f>Tabela1[[#This Row],[VALOR LOCADORA]]=Tabela1[[#This Row],[GASTO ALUGUEL]]</f>
        <v>#N/A</v>
      </c>
      <c r="S116" s="5" t="e">
        <f>UPPER(TEXT(Tabela1[[#This Row],[VENCIMENTO CONTRATO]],"MMM"))</f>
        <v>#N/A</v>
      </c>
      <c r="T116" s="5" t="str">
        <f>IFERROR(YEAR(Tabela1[[#This Row],[VENCIMENTO CONTRATO]]),"-")</f>
        <v>-</v>
      </c>
      <c r="U116" s="5" t="str">
        <f>VLOOKUP(Tabela1[[#This Row],[PLACA]],UNIC!C:T,18,0)</f>
        <v>ATIVO</v>
      </c>
      <c r="V116" s="5" t="str">
        <f>SUBSTITUTE(VLOOKUP(Tabela1[[#This Row],[PLACA]],UNIC!C:K,9,0),".", "")</f>
        <v>12081</v>
      </c>
      <c r="W116" s="5">
        <f>VLOOKUP(Tabela1[[#This Row],[PLACA]],UNIC!C:M,10,0)</f>
        <v>21104</v>
      </c>
      <c r="X116" s="5" t="str">
        <f>VLOOKUP(Tabela1[[#This Row],[PLACA]],UNIC!C:M,11,0)</f>
        <v>TIM MOVEL</v>
      </c>
      <c r="Y116" s="7">
        <f>SUM(Tabela1[[#This Row],[GASTO COMBUSTÍVEL FEVEREIRO]:[GASTO COMBUSTÍVE ABRIL]])</f>
        <v>1196.49</v>
      </c>
      <c r="Z116" s="7">
        <f>IFERROR(AVERAGE(Tabela1[[#This Row],[GASTO COMBUSTÍVE ABRIL]:[GASTO COMBUSTÍVE MARÇO]]),"-")</f>
        <v>598.245</v>
      </c>
      <c r="AA116" s="5"/>
    </row>
    <row r="117" spans="1:27" x14ac:dyDescent="0.25">
      <c r="A117" s="5" t="s">
        <v>6952</v>
      </c>
      <c r="B117" s="5" t="str">
        <f>VLOOKUP(A117,UNIC!C:W,2,0)</f>
        <v>SAVEIRO</v>
      </c>
      <c r="C117" s="5" t="str">
        <f>VLOOKUP(A117,UNIC!C:W,3,0)</f>
        <v>UTILITARIO</v>
      </c>
      <c r="D117" s="10">
        <f>VLOOKUP(A117,UNIC!C:W,5,0)</f>
        <v>2026</v>
      </c>
      <c r="E117" s="5" t="str">
        <f>VLOOKUP(A117,UNIC!C:W,21,0)</f>
        <v>MOVIDA</v>
      </c>
      <c r="F117" s="5" t="str">
        <f>VLOOKUP(Tabela1[[#This Row],[PLACA]],UNIC!C:R,15,0)</f>
        <v>MT</v>
      </c>
      <c r="G117" s="5" t="str">
        <f>VLOOKUP(Tabela1[[#This Row],[PLACA]],UNIC!C:R,16,0)</f>
        <v>Centro-Oeste</v>
      </c>
      <c r="H117" s="5" t="str">
        <f>VLOOKUP(A117,UNIC!C:H,6,0)</f>
        <v>-</v>
      </c>
      <c r="I117" s="5" t="str">
        <f>VLOOKUP(H117,UNIC!H:J,3,0)</f>
        <v>-</v>
      </c>
      <c r="J117" s="11" t="str">
        <f>VLOOKUP(Tabela1[[#This Row],[PLACA]],UNIC!C:V,20,0)</f>
        <v>R$ 0,00</v>
      </c>
      <c r="K117" s="11">
        <f>IFERROR(VALUE(VLOOKUP(Tabela1[[#This Row],[PLACA]],[1]Planilha2!$A:$F,3,0)),"")</f>
        <v>0</v>
      </c>
      <c r="L117" s="11">
        <f>IFERROR(VALUE(VLOOKUP(Tabela1[[#This Row],[PLACA]],[1]Planilha2!$A:$F,4,0)),"")</f>
        <v>0</v>
      </c>
      <c r="M117" s="11">
        <f>IFERROR(VALUE(VLOOKUP(Tabela1[[#This Row],[PLACA]],[1]Planilha2!$A:$F,5,0)),"")</f>
        <v>1346.95</v>
      </c>
      <c r="N117" s="11"/>
      <c r="O117" s="17" t="e">
        <f>VLOOKUP(Tabela1[[#This Row],[PLACA]],BASE_LOCADORAS!B:F,5,0)</f>
        <v>#N/A</v>
      </c>
      <c r="P11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7" s="11" t="e">
        <f>VLOOKUP(Tabela1[[#This Row],[PLACA]],BASE_LOCADORAS!B:G,6,0)</f>
        <v>#N/A</v>
      </c>
      <c r="R117" s="5" t="e">
        <f>Tabela1[[#This Row],[VALOR LOCADORA]]=Tabela1[[#This Row],[GASTO ALUGUEL]]</f>
        <v>#N/A</v>
      </c>
      <c r="S117" s="5" t="e">
        <f>UPPER(TEXT(Tabela1[[#This Row],[VENCIMENTO CONTRATO]],"MMM"))</f>
        <v>#N/A</v>
      </c>
      <c r="T117" s="5" t="str">
        <f>IFERROR(YEAR(Tabela1[[#This Row],[VENCIMENTO CONTRATO]]),"-")</f>
        <v>-</v>
      </c>
      <c r="U117" s="5" t="str">
        <f>VLOOKUP(Tabela1[[#This Row],[PLACA]],UNIC!C:T,18,0)</f>
        <v>PATIO</v>
      </c>
      <c r="V117" s="5" t="str">
        <f>SUBSTITUTE(VLOOKUP(Tabela1[[#This Row],[PLACA]],UNIC!C:K,9,0),".", "")</f>
        <v/>
      </c>
      <c r="W117" s="5">
        <f>VLOOKUP(Tabela1[[#This Row],[PLACA]],UNIC!C:M,10,0)</f>
        <v>0</v>
      </c>
      <c r="X117" s="5">
        <f>VLOOKUP(Tabela1[[#This Row],[PLACA]],UNIC!C:M,11,0)</f>
        <v>0</v>
      </c>
      <c r="Y117" s="7">
        <f>SUM(Tabela1[[#This Row],[GASTO COMBUSTÍVEL FEVEREIRO]:[GASTO COMBUSTÍVE ABRIL]])</f>
        <v>1346.95</v>
      </c>
      <c r="Z117" s="7">
        <f>IFERROR(AVERAGE(Tabela1[[#This Row],[GASTO COMBUSTÍVE ABRIL]:[GASTO COMBUSTÍVE MARÇO]]),"-")</f>
        <v>673.47500000000002</v>
      </c>
      <c r="AA117" s="5"/>
    </row>
    <row r="118" spans="1:27" x14ac:dyDescent="0.25">
      <c r="A118" s="5" t="s">
        <v>6955</v>
      </c>
      <c r="B118" s="5" t="str">
        <f>VLOOKUP(A118,UNIC!C:W,2,0)</f>
        <v>SAVEIRO</v>
      </c>
      <c r="C118" s="5" t="str">
        <f>VLOOKUP(A118,UNIC!C:W,3,0)</f>
        <v>UTILITARIO</v>
      </c>
      <c r="D118" s="10">
        <f>VLOOKUP(A118,UNIC!C:W,5,0)</f>
        <v>2026</v>
      </c>
      <c r="E118" s="5" t="str">
        <f>VLOOKUP(A118,UNIC!C:W,21,0)</f>
        <v>MOVIDA</v>
      </c>
      <c r="F118" s="5" t="str">
        <f>VLOOKUP(Tabela1[[#This Row],[PLACA]],UNIC!C:R,15,0)</f>
        <v>MT</v>
      </c>
      <c r="G118" s="5" t="str">
        <f>VLOOKUP(Tabela1[[#This Row],[PLACA]],UNIC!C:R,16,0)</f>
        <v>Centro-Oeste</v>
      </c>
      <c r="H118" s="5" t="str">
        <f>VLOOKUP(A118,UNIC!C:H,6,0)</f>
        <v>RODRIGO ABE</v>
      </c>
      <c r="I118" s="5" t="str">
        <f>VLOOKUP(H118,UNIC!H:J,3,0)</f>
        <v>TECNICO DE MANUTENCAO PI III</v>
      </c>
      <c r="J118" s="11" t="str">
        <f>VLOOKUP(Tabela1[[#This Row],[PLACA]],UNIC!C:V,20,0)</f>
        <v>R$ 0,00</v>
      </c>
      <c r="K118" s="11">
        <f>IFERROR(VALUE(VLOOKUP(Tabela1[[#This Row],[PLACA]],[1]Planilha2!$A:$F,3,0)),"")</f>
        <v>0</v>
      </c>
      <c r="L118" s="11">
        <f>IFERROR(VALUE(VLOOKUP(Tabela1[[#This Row],[PLACA]],[1]Planilha2!$A:$F,4,0)),"")</f>
        <v>0</v>
      </c>
      <c r="M118" s="11">
        <f>IFERROR(VALUE(VLOOKUP(Tabela1[[#This Row],[PLACA]],[1]Planilha2!$A:$F,5,0)),"")</f>
        <v>2421.63</v>
      </c>
      <c r="N118" s="11"/>
      <c r="O118" s="12" t="e">
        <f>VLOOKUP(Tabela1[[#This Row],[PLACA]],BASE_LOCADORAS!B:F,5,0)</f>
        <v>#N/A</v>
      </c>
      <c r="P11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8" s="11" t="e">
        <f>VLOOKUP(Tabela1[[#This Row],[PLACA]],BASE_LOCADORAS!B:G,6,0)</f>
        <v>#N/A</v>
      </c>
      <c r="R118" s="5" t="e">
        <f>Tabela1[[#This Row],[VALOR LOCADORA]]=Tabela1[[#This Row],[GASTO ALUGUEL]]</f>
        <v>#N/A</v>
      </c>
      <c r="S118" s="5" t="e">
        <f>UPPER(TEXT(Tabela1[[#This Row],[VENCIMENTO CONTRATO]],"MMM"))</f>
        <v>#N/A</v>
      </c>
      <c r="T118" s="5" t="str">
        <f>IFERROR(YEAR(Tabela1[[#This Row],[VENCIMENTO CONTRATO]]),"-")</f>
        <v>-</v>
      </c>
      <c r="U118" s="5" t="str">
        <f>VLOOKUP(Tabela1[[#This Row],[PLACA]],UNIC!C:T,18,0)</f>
        <v>ATIVO</v>
      </c>
      <c r="V118" s="5" t="str">
        <f>SUBSTITUTE(VLOOKUP(Tabela1[[#This Row],[PLACA]],UNIC!C:K,9,0),".", "")</f>
        <v>12081</v>
      </c>
      <c r="W118" s="5">
        <f>VLOOKUP(Tabela1[[#This Row],[PLACA]],UNIC!C:M,10,0)</f>
        <v>21035</v>
      </c>
      <c r="X118" s="5" t="str">
        <f>VLOOKUP(Tabela1[[#This Row],[PLACA]],UNIC!C:M,11,0)</f>
        <v>TIM MOVEL</v>
      </c>
      <c r="Y118" s="7">
        <f>SUM(Tabela1[[#This Row],[GASTO COMBUSTÍVEL FEVEREIRO]:[GASTO COMBUSTÍVE ABRIL]])</f>
        <v>2421.63</v>
      </c>
      <c r="Z118" s="7">
        <f>IFERROR(AVERAGE(Tabela1[[#This Row],[GASTO COMBUSTÍVE ABRIL]:[GASTO COMBUSTÍVE MARÇO]]),"-")</f>
        <v>1210.8150000000001</v>
      </c>
      <c r="AA118" s="5"/>
    </row>
    <row r="119" spans="1:27" x14ac:dyDescent="0.25">
      <c r="A119" s="5" t="s">
        <v>6958</v>
      </c>
      <c r="B119" s="5" t="str">
        <f>VLOOKUP(A119,UNIC!C:W,2,0)</f>
        <v>HILUX</v>
      </c>
      <c r="C119" s="5" t="str">
        <f>VLOOKUP(A119,UNIC!C:W,3,0)</f>
        <v>4X4</v>
      </c>
      <c r="D119" s="10">
        <f>VLOOKUP(A119,UNIC!C:W,5,0)</f>
        <v>2025</v>
      </c>
      <c r="E119" s="5" t="str">
        <f>VLOOKUP(A119,UNIC!C:W,21,0)</f>
        <v>LOCALIZA</v>
      </c>
      <c r="F119" s="5" t="str">
        <f>VLOOKUP(Tabela1[[#This Row],[PLACA]],UNIC!C:R,15,0)</f>
        <v>PR</v>
      </c>
      <c r="G119" s="5" t="str">
        <f>VLOOKUP(Tabela1[[#This Row],[PLACA]],UNIC!C:R,16,0)</f>
        <v>SUL</v>
      </c>
      <c r="H119" s="5" t="str">
        <f>VLOOKUP(A119,UNIC!C:H,6,0)</f>
        <v>SIDINEI AMANCIO</v>
      </c>
      <c r="I119" s="5" t="str">
        <f>VLOOKUP(H119,UNIC!H:J,3,0)</f>
        <v>ESPECIALISTA OPERACIONAL DE PI II</v>
      </c>
      <c r="J119" s="11" t="str">
        <f>VLOOKUP(Tabela1[[#This Row],[PLACA]],UNIC!C:V,20,0)</f>
        <v>R$ 0,00</v>
      </c>
      <c r="K119" s="11">
        <f>IFERROR(VALUE(VLOOKUP(Tabela1[[#This Row],[PLACA]],[1]Planilha2!$A:$F,3,0)),"")</f>
        <v>0</v>
      </c>
      <c r="L119" s="11">
        <f>IFERROR(VALUE(VLOOKUP(Tabela1[[#This Row],[PLACA]],[1]Planilha2!$A:$F,4,0)),"")</f>
        <v>0</v>
      </c>
      <c r="M119" s="11">
        <f>IFERROR(VALUE(VLOOKUP(Tabela1[[#This Row],[PLACA]],[1]Planilha2!$A:$F,5,0)),"")</f>
        <v>2651.8099999999995</v>
      </c>
      <c r="N119" s="11"/>
      <c r="O119" s="17" t="e">
        <f>VLOOKUP(Tabela1[[#This Row],[PLACA]],BASE_LOCADORAS!B:F,5,0)</f>
        <v>#N/A</v>
      </c>
      <c r="P11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19" s="11" t="e">
        <f>VLOOKUP(Tabela1[[#This Row],[PLACA]],BASE_LOCADORAS!B:G,6,0)</f>
        <v>#N/A</v>
      </c>
      <c r="R119" s="5" t="e">
        <f>Tabela1[[#This Row],[VALOR LOCADORA]]=Tabela1[[#This Row],[GASTO ALUGUEL]]</f>
        <v>#N/A</v>
      </c>
      <c r="S119" s="5" t="e">
        <f>UPPER(TEXT(Tabela1[[#This Row],[VENCIMENTO CONTRATO]],"MMM"))</f>
        <v>#N/A</v>
      </c>
      <c r="T119" s="5" t="str">
        <f>IFERROR(YEAR(Tabela1[[#This Row],[VENCIMENTO CONTRATO]]),"-")</f>
        <v>-</v>
      </c>
      <c r="U119" s="5" t="str">
        <f>VLOOKUP(Tabela1[[#This Row],[PLACA]],UNIC!C:T,18,0)</f>
        <v>ATIVO</v>
      </c>
      <c r="V119" s="5" t="str">
        <f>SUBSTITUTE(VLOOKUP(Tabela1[[#This Row],[PLACA]],UNIC!C:K,9,0),".", "")</f>
        <v>12081</v>
      </c>
      <c r="W119" s="5">
        <f>VLOOKUP(Tabela1[[#This Row],[PLACA]],UNIC!C:M,10,0)</f>
        <v>26003</v>
      </c>
      <c r="X119" s="5" t="str">
        <f>VLOOKUP(Tabela1[[#This Row],[PLACA]],UNIC!C:M,11,0)</f>
        <v>TIM MOVEL</v>
      </c>
      <c r="Y119" s="7">
        <f>SUM(Tabela1[[#This Row],[GASTO COMBUSTÍVEL FEVEREIRO]:[GASTO COMBUSTÍVE ABRIL]])</f>
        <v>2651.8099999999995</v>
      </c>
      <c r="Z119" s="7">
        <f>IFERROR(AVERAGE(Tabela1[[#This Row],[GASTO COMBUSTÍVE ABRIL]:[GASTO COMBUSTÍVE MARÇO]]),"-")</f>
        <v>1325.9049999999997</v>
      </c>
      <c r="AA119" s="5"/>
    </row>
    <row r="120" spans="1:27" x14ac:dyDescent="0.25">
      <c r="A120" s="5" t="s">
        <v>6155</v>
      </c>
      <c r="B120" s="5" t="str">
        <f>VLOOKUP(A120,UNIC!C:W,2,0)</f>
        <v>SAVEIRO</v>
      </c>
      <c r="C120" s="5" t="str">
        <f>VLOOKUP(A120,UNIC!C:W,3,0)</f>
        <v>UTILITARIO</v>
      </c>
      <c r="D120" s="10">
        <f>VLOOKUP(A120,UNIC!C:W,5,0)</f>
        <v>2025</v>
      </c>
      <c r="E120" s="5" t="str">
        <f>VLOOKUP(A120,UNIC!C:W,21,0)</f>
        <v>MOVIDA</v>
      </c>
      <c r="F120" s="5" t="str">
        <f>VLOOKUP(Tabela1[[#This Row],[PLACA]],UNIC!C:R,15,0)</f>
        <v>RO</v>
      </c>
      <c r="G120" s="5" t="str">
        <f>VLOOKUP(Tabela1[[#This Row],[PLACA]],UNIC!C:R,16,0)</f>
        <v>Norte</v>
      </c>
      <c r="H120" s="5" t="str">
        <f>VLOOKUP(A120,UNIC!C:H,6,0)</f>
        <v>-</v>
      </c>
      <c r="I120" s="5" t="str">
        <f>VLOOKUP(H120,UNIC!H:J,3,0)</f>
        <v>-</v>
      </c>
      <c r="J120" s="11" t="str">
        <f>VLOOKUP(Tabela1[[#This Row],[PLACA]],UNIC!C:V,20,0)</f>
        <v>R$ 0,00</v>
      </c>
      <c r="K120" s="11">
        <f>IFERROR(VALUE(VLOOKUP(Tabela1[[#This Row],[PLACA]],[1]Planilha2!$A:$F,3,0)),"")</f>
        <v>0</v>
      </c>
      <c r="L120" s="11">
        <f>IFERROR(VALUE(VLOOKUP(Tabela1[[#This Row],[PLACA]],[1]Planilha2!$A:$F,4,0)),"")</f>
        <v>471.21</v>
      </c>
      <c r="M120" s="11">
        <f>IFERROR(VALUE(VLOOKUP(Tabela1[[#This Row],[PLACA]],[1]Planilha2!$A:$F,5,0)),"")</f>
        <v>1768.26</v>
      </c>
      <c r="N120" s="11"/>
      <c r="O120" s="12" t="e">
        <f>VLOOKUP(Tabela1[[#This Row],[PLACA]],BASE_LOCADORAS!B:F,5,0)</f>
        <v>#N/A</v>
      </c>
      <c r="P12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0" s="11" t="e">
        <f>VLOOKUP(Tabela1[[#This Row],[PLACA]],BASE_LOCADORAS!B:G,6,0)</f>
        <v>#N/A</v>
      </c>
      <c r="R120" s="5" t="e">
        <f>Tabela1[[#This Row],[VALOR LOCADORA]]=Tabela1[[#This Row],[GASTO ALUGUEL]]</f>
        <v>#N/A</v>
      </c>
      <c r="S120" s="5" t="e">
        <f>UPPER(TEXT(Tabela1[[#This Row],[VENCIMENTO CONTRATO]],"MMM"))</f>
        <v>#N/A</v>
      </c>
      <c r="T120" s="5" t="str">
        <f>IFERROR(YEAR(Tabela1[[#This Row],[VENCIMENTO CONTRATO]]),"-")</f>
        <v>-</v>
      </c>
      <c r="U120" s="5" t="str">
        <f>VLOOKUP(Tabela1[[#This Row],[PLACA]],UNIC!C:T,18,0)</f>
        <v>PATIO</v>
      </c>
      <c r="V120" s="5" t="str">
        <f>SUBSTITUTE(VLOOKUP(Tabela1[[#This Row],[PLACA]],UNIC!C:K,9,0),".", "")</f>
        <v/>
      </c>
      <c r="W120" s="5">
        <f>VLOOKUP(Tabela1[[#This Row],[PLACA]],UNIC!C:M,10,0)</f>
        <v>0</v>
      </c>
      <c r="X120" s="5">
        <f>VLOOKUP(Tabela1[[#This Row],[PLACA]],UNIC!C:M,11,0)</f>
        <v>0</v>
      </c>
      <c r="Y120" s="7">
        <f>SUM(Tabela1[[#This Row],[GASTO COMBUSTÍVEL FEVEREIRO]:[GASTO COMBUSTÍVE ABRIL]])</f>
        <v>2239.4699999999998</v>
      </c>
      <c r="Z120" s="7">
        <f>IFERROR(AVERAGE(Tabela1[[#This Row],[GASTO COMBUSTÍVE ABRIL]:[GASTO COMBUSTÍVE MARÇO]]),"-")</f>
        <v>1119.7349999999999</v>
      </c>
      <c r="AA120" s="5"/>
    </row>
    <row r="121" spans="1:27" x14ac:dyDescent="0.25">
      <c r="A121" s="5" t="s">
        <v>6157</v>
      </c>
      <c r="B121" s="5" t="str">
        <f>VLOOKUP(A121,UNIC!C:W,2,0)</f>
        <v>ONIX</v>
      </c>
      <c r="C121" s="5" t="str">
        <f>VLOOKUP(A121,UNIC!C:W,3,0)</f>
        <v>LEVE</v>
      </c>
      <c r="D121" s="10">
        <f>VLOOKUP(A121,UNIC!C:W,5,0)</f>
        <v>2016</v>
      </c>
      <c r="E121" s="5" t="str">
        <f>VLOOKUP(A121,UNIC!C:W,21,0)</f>
        <v>PARTICULAR</v>
      </c>
      <c r="F121" s="5" t="str">
        <f>VLOOKUP(Tabela1[[#This Row],[PLACA]],UNIC!C:R,15,0)</f>
        <v>MT</v>
      </c>
      <c r="G121" s="5" t="str">
        <f>VLOOKUP(Tabela1[[#This Row],[PLACA]],UNIC!C:R,16,0)</f>
        <v>Centro-Oeste</v>
      </c>
      <c r="H121" s="5" t="str">
        <f>VLOOKUP(A121,UNIC!C:H,6,0)</f>
        <v>MAXWILLY SILVA DE ALMEIDA</v>
      </c>
      <c r="I121" s="5" t="str">
        <f>VLOOKUP(H121,UNIC!H:J,3,0)</f>
        <v>SUPERVISOR DE OPERACAO</v>
      </c>
      <c r="J121" s="11" t="str">
        <f>VLOOKUP(Tabela1[[#This Row],[PLACA]],UNIC!C:V,20,0)</f>
        <v>R$ 2.000,00</v>
      </c>
      <c r="K121" s="11">
        <f>IFERROR(VALUE(VLOOKUP(Tabela1[[#This Row],[PLACA]],[1]Planilha2!$A:$F,3,0)),"")</f>
        <v>0</v>
      </c>
      <c r="L121" s="11">
        <f>IFERROR(VALUE(VLOOKUP(Tabela1[[#This Row],[PLACA]],[1]Planilha2!$A:$F,4,0)),"")</f>
        <v>250</v>
      </c>
      <c r="M121" s="11">
        <f>IFERROR(VALUE(VLOOKUP(Tabela1[[#This Row],[PLACA]],[1]Planilha2!$A:$F,5,0)),"")</f>
        <v>559.62</v>
      </c>
      <c r="N121" s="11"/>
      <c r="O121" s="12" t="e">
        <f>VLOOKUP(Tabela1[[#This Row],[PLACA]],BASE_LOCADORAS!B:F,5,0)</f>
        <v>#N/A</v>
      </c>
      <c r="P12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1" s="11" t="e">
        <f>VLOOKUP(Tabela1[[#This Row],[PLACA]],BASE_LOCADORAS!B:G,6,0)</f>
        <v>#N/A</v>
      </c>
      <c r="R121" s="5" t="e">
        <f>Tabela1[[#This Row],[VALOR LOCADORA]]=Tabela1[[#This Row],[GASTO ALUGUEL]]</f>
        <v>#N/A</v>
      </c>
      <c r="S121" s="5" t="e">
        <f>UPPER(TEXT(Tabela1[[#This Row],[VENCIMENTO CONTRATO]],"MMM"))</f>
        <v>#N/A</v>
      </c>
      <c r="T121" s="5" t="str">
        <f>IFERROR(YEAR(Tabela1[[#This Row],[VENCIMENTO CONTRATO]]),"-")</f>
        <v>-</v>
      </c>
      <c r="U121" s="5" t="str">
        <f>VLOOKUP(Tabela1[[#This Row],[PLACA]],UNIC!C:T,18,0)</f>
        <v>ATIVO</v>
      </c>
      <c r="V121" s="5" t="str">
        <f>SUBSTITUTE(VLOOKUP(Tabela1[[#This Row],[PLACA]],UNIC!C:K,9,0),".", "")</f>
        <v>11015</v>
      </c>
      <c r="W121" s="5">
        <f>VLOOKUP(Tabela1[[#This Row],[PLACA]],UNIC!C:M,10,0)</f>
        <v>21035</v>
      </c>
      <c r="X121" s="5" t="str">
        <f>VLOOKUP(Tabela1[[#This Row],[PLACA]],UNIC!C:M,11,0)</f>
        <v>VIVO</v>
      </c>
      <c r="Y121" s="7">
        <f>SUM(Tabela1[[#This Row],[GASTO COMBUSTÍVEL FEVEREIRO]:[GASTO COMBUSTÍVE ABRIL]])</f>
        <v>809.62</v>
      </c>
      <c r="Z121" s="7">
        <f>IFERROR(AVERAGE(Tabela1[[#This Row],[GASTO COMBUSTÍVE ABRIL]:[GASTO COMBUSTÍVE MARÇO]]),"-")</f>
        <v>404.81</v>
      </c>
      <c r="AA121" s="5"/>
    </row>
    <row r="122" spans="1:27" x14ac:dyDescent="0.25">
      <c r="A122" s="5" t="s">
        <v>5986</v>
      </c>
      <c r="B122" s="5" t="str">
        <f>VLOOKUP(A122,UNIC!C:W,2,0)</f>
        <v>HILUX</v>
      </c>
      <c r="C122" s="5" t="str">
        <f>VLOOKUP(A122,UNIC!C:W,3,0)</f>
        <v>4X4</v>
      </c>
      <c r="D122" s="10">
        <f>VLOOKUP(A122,UNIC!C:W,5,0)</f>
        <v>2025</v>
      </c>
      <c r="E122" s="5" t="str">
        <f>VLOOKUP(A122,UNIC!C:W,21,0)</f>
        <v>MOVIDA</v>
      </c>
      <c r="F122" s="5" t="str">
        <f>VLOOKUP(Tabela1[[#This Row],[PLACA]],UNIC!C:R,15,0)</f>
        <v>SC</v>
      </c>
      <c r="G122" s="5" t="str">
        <f>VLOOKUP(Tabela1[[#This Row],[PLACA]],UNIC!C:R,16,0)</f>
        <v>SUL</v>
      </c>
      <c r="H122" s="5" t="str">
        <f>VLOOKUP(A122,UNIC!C:H,6,0)</f>
        <v>MANUTENCAO PLANTA INTERNA TIM BLUMENAU</v>
      </c>
      <c r="I122" s="5" t="str">
        <f>VLOOKUP(H122,UNIC!H:J,3,0)</f>
        <v>PARCEIRO</v>
      </c>
      <c r="J122" s="11" t="str">
        <f>VLOOKUP(Tabela1[[#This Row],[PLACA]],UNIC!C:V,20,0)</f>
        <v>R$ 0,00</v>
      </c>
      <c r="K122" s="11">
        <f>IFERROR(VALUE(VLOOKUP(Tabela1[[#This Row],[PLACA]],[1]Planilha2!$A:$F,3,0)),"")</f>
        <v>0</v>
      </c>
      <c r="L122" s="11">
        <f>IFERROR(VALUE(VLOOKUP(Tabela1[[#This Row],[PLACA]],[1]Planilha2!$A:$F,4,0)),"")</f>
        <v>1319.15</v>
      </c>
      <c r="M122" s="11">
        <f>IFERROR(VALUE(VLOOKUP(Tabela1[[#This Row],[PLACA]],[1]Planilha2!$A:$F,5,0)),"")</f>
        <v>1656.51</v>
      </c>
      <c r="N122" s="11"/>
      <c r="O122" s="12" t="e">
        <f>VLOOKUP(Tabela1[[#This Row],[PLACA]],BASE_LOCADORAS!B:F,5,0)</f>
        <v>#N/A</v>
      </c>
      <c r="P12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2" s="11" t="e">
        <f>VLOOKUP(Tabela1[[#This Row],[PLACA]],BASE_LOCADORAS!B:G,6,0)</f>
        <v>#N/A</v>
      </c>
      <c r="R122" s="5" t="e">
        <f>Tabela1[[#This Row],[VALOR LOCADORA]]=Tabela1[[#This Row],[GASTO ALUGUEL]]</f>
        <v>#N/A</v>
      </c>
      <c r="S122" s="5" t="e">
        <f>UPPER(TEXT(Tabela1[[#This Row],[VENCIMENTO CONTRATO]],"MMM"))</f>
        <v>#N/A</v>
      </c>
      <c r="T122" s="5" t="str">
        <f>IFERROR(YEAR(Tabela1[[#This Row],[VENCIMENTO CONTRATO]]),"-")</f>
        <v>-</v>
      </c>
      <c r="U122" s="5" t="str">
        <f>VLOOKUP(Tabela1[[#This Row],[PLACA]],UNIC!C:T,18,0)</f>
        <v>ATIVO</v>
      </c>
      <c r="V122" s="5" t="str">
        <f>SUBSTITUTE(VLOOKUP(Tabela1[[#This Row],[PLACA]],UNIC!C:K,9,0),".", "")</f>
        <v>12081</v>
      </c>
      <c r="W122" s="5">
        <f>VLOOKUP(Tabela1[[#This Row],[PLACA]],UNIC!C:M,10,0)</f>
        <v>34002</v>
      </c>
      <c r="X122" s="5" t="str">
        <f>VLOOKUP(Tabela1[[#This Row],[PLACA]],UNIC!C:M,11,0)</f>
        <v>TIM MOVEL</v>
      </c>
      <c r="Y122" s="7">
        <f>SUM(Tabela1[[#This Row],[GASTO COMBUSTÍVEL FEVEREIRO]:[GASTO COMBUSTÍVE ABRIL]])</f>
        <v>2975.66</v>
      </c>
      <c r="Z122" s="7">
        <f>IFERROR(AVERAGE(Tabela1[[#This Row],[GASTO COMBUSTÍVE ABRIL]:[GASTO COMBUSTÍVE MARÇO]]),"-")</f>
        <v>1487.83</v>
      </c>
      <c r="AA122" s="5"/>
    </row>
    <row r="123" spans="1:27" x14ac:dyDescent="0.25">
      <c r="A123" s="5" t="s">
        <v>5988</v>
      </c>
      <c r="B123" s="5" t="str">
        <f>VLOOKUP(A123,UNIC!C:W,2,0)</f>
        <v>HILUX</v>
      </c>
      <c r="C123" s="5" t="str">
        <f>VLOOKUP(A123,UNIC!C:W,3,0)</f>
        <v>4X4</v>
      </c>
      <c r="D123" s="10">
        <f>VLOOKUP(A123,UNIC!C:W,5,0)</f>
        <v>2026</v>
      </c>
      <c r="E123" s="5" t="str">
        <f>VLOOKUP(A123,UNIC!C:W,21,0)</f>
        <v>MOVIDA</v>
      </c>
      <c r="F123" s="5" t="str">
        <f>VLOOKUP(Tabela1[[#This Row],[PLACA]],UNIC!C:R,15,0)</f>
        <v>GO</v>
      </c>
      <c r="G123" s="5" t="str">
        <f>VLOOKUP(Tabela1[[#This Row],[PLACA]],UNIC!C:R,16,0)</f>
        <v>CENTRO OESTE</v>
      </c>
      <c r="H123" s="5" t="str">
        <f>VLOOKUP(A123,UNIC!C:H,6,0)</f>
        <v>VALCIR LUIZ DA SILVA</v>
      </c>
      <c r="I123" s="5" t="str">
        <f>VLOOKUP(H123,UNIC!H:J,3,0)</f>
        <v>TECNICO DE MANUTENCAO PI II</v>
      </c>
      <c r="J123" s="11" t="str">
        <f>VLOOKUP(Tabela1[[#This Row],[PLACA]],UNIC!C:V,20,0)</f>
        <v>R$ 0,00</v>
      </c>
      <c r="K123" s="11">
        <f>IFERROR(VALUE(VLOOKUP(Tabela1[[#This Row],[PLACA]],[1]Planilha2!$A:$F,3,0)),"")</f>
        <v>0</v>
      </c>
      <c r="L123" s="11">
        <f>IFERROR(VALUE(VLOOKUP(Tabela1[[#This Row],[PLACA]],[1]Planilha2!$A:$F,4,0)),"")</f>
        <v>864.73</v>
      </c>
      <c r="M123" s="11">
        <f>IFERROR(VALUE(VLOOKUP(Tabela1[[#This Row],[PLACA]],[1]Planilha2!$A:$F,5,0)),"")</f>
        <v>2917.7999999999997</v>
      </c>
      <c r="N123" s="11"/>
      <c r="O123" s="12" t="e">
        <f>VLOOKUP(Tabela1[[#This Row],[PLACA]],BASE_LOCADORAS!B:F,5,0)</f>
        <v>#N/A</v>
      </c>
      <c r="P12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3" s="11" t="e">
        <f>VLOOKUP(Tabela1[[#This Row],[PLACA]],BASE_LOCADORAS!B:G,6,0)</f>
        <v>#N/A</v>
      </c>
      <c r="R123" s="5" t="e">
        <f>Tabela1[[#This Row],[VALOR LOCADORA]]=Tabela1[[#This Row],[GASTO ALUGUEL]]</f>
        <v>#N/A</v>
      </c>
      <c r="S123" s="5" t="e">
        <f>UPPER(TEXT(Tabela1[[#This Row],[VENCIMENTO CONTRATO]],"MMM"))</f>
        <v>#N/A</v>
      </c>
      <c r="T123" s="5" t="str">
        <f>IFERROR(YEAR(Tabela1[[#This Row],[VENCIMENTO CONTRATO]]),"-")</f>
        <v>-</v>
      </c>
      <c r="U123" s="5" t="str">
        <f>VLOOKUP(Tabela1[[#This Row],[PLACA]],UNIC!C:T,18,0)</f>
        <v>ATIVO</v>
      </c>
      <c r="V123" s="5" t="str">
        <f>SUBSTITUTE(VLOOKUP(Tabela1[[#This Row],[PLACA]],UNIC!C:K,9,0),".", "")</f>
        <v>12081</v>
      </c>
      <c r="W123" s="5">
        <f>VLOOKUP(Tabela1[[#This Row],[PLACA]],UNIC!C:M,10,0)</f>
        <v>19019</v>
      </c>
      <c r="X123" s="5" t="str">
        <f>VLOOKUP(Tabela1[[#This Row],[PLACA]],UNIC!C:M,11,0)</f>
        <v>TIM MOVEL</v>
      </c>
      <c r="Y123" s="7">
        <f>SUM(Tabela1[[#This Row],[GASTO COMBUSTÍVEL FEVEREIRO]:[GASTO COMBUSTÍVE ABRIL]])</f>
        <v>3782.5299999999997</v>
      </c>
      <c r="Z123" s="7">
        <f>IFERROR(AVERAGE(Tabela1[[#This Row],[GASTO COMBUSTÍVE ABRIL]:[GASTO COMBUSTÍVE MARÇO]]),"-")</f>
        <v>1891.2649999999999</v>
      </c>
      <c r="AA123" s="5"/>
    </row>
    <row r="124" spans="1:27" x14ac:dyDescent="0.25">
      <c r="A124" s="5" t="s">
        <v>5992</v>
      </c>
      <c r="B124" s="5" t="str">
        <f>VLOOKUP(A124,UNIC!C:W,2,0)</f>
        <v>HILUX</v>
      </c>
      <c r="C124" s="5" t="str">
        <f>VLOOKUP(A124,UNIC!C:W,3,0)</f>
        <v>4X4</v>
      </c>
      <c r="D124" s="10">
        <f>VLOOKUP(A124,UNIC!C:W,5,0)</f>
        <v>2026</v>
      </c>
      <c r="E124" s="5" t="str">
        <f>VLOOKUP(A124,UNIC!C:W,21,0)</f>
        <v>MOVIDA</v>
      </c>
      <c r="F124" s="5" t="str">
        <f>VLOOKUP(Tabela1[[#This Row],[PLACA]],UNIC!C:R,15,0)</f>
        <v>MS</v>
      </c>
      <c r="G124" s="5" t="str">
        <f>VLOOKUP(Tabela1[[#This Row],[PLACA]],UNIC!C:R,16,0)</f>
        <v>CENTRO OESTE</v>
      </c>
      <c r="H124" s="5" t="str">
        <f>VLOOKUP(A124,UNIC!C:H,6,0)</f>
        <v>ANTONIO CARLOS PEREIRA MENDES</v>
      </c>
      <c r="I124" s="5" t="str">
        <f>VLOOKUP(H124,UNIC!H:J,3,0)</f>
        <v>SUPERVISOR DE OPERACAO DE PI II</v>
      </c>
      <c r="J124" s="11" t="str">
        <f>VLOOKUP(Tabela1[[#This Row],[PLACA]],UNIC!C:V,20,0)</f>
        <v>R$ 0,00</v>
      </c>
      <c r="K124" s="11">
        <f>IFERROR(VALUE(VLOOKUP(Tabela1[[#This Row],[PLACA]],[1]Planilha2!$A:$F,3,0)),"")</f>
        <v>0</v>
      </c>
      <c r="L124" s="11">
        <f>IFERROR(VALUE(VLOOKUP(Tabela1[[#This Row],[PLACA]],[1]Planilha2!$A:$F,4,0)),"")</f>
        <v>543.71</v>
      </c>
      <c r="M124" s="11">
        <f>IFERROR(VALUE(VLOOKUP(Tabela1[[#This Row],[PLACA]],[1]Planilha2!$A:$F,5,0)),"")</f>
        <v>490</v>
      </c>
      <c r="N124" s="11"/>
      <c r="O124" s="12" t="e">
        <f>VLOOKUP(Tabela1[[#This Row],[PLACA]],BASE_LOCADORAS!B:F,5,0)</f>
        <v>#N/A</v>
      </c>
      <c r="P12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4" s="11" t="e">
        <f>VLOOKUP(Tabela1[[#This Row],[PLACA]],BASE_LOCADORAS!B:G,6,0)</f>
        <v>#N/A</v>
      </c>
      <c r="R124" s="5" t="e">
        <f>Tabela1[[#This Row],[VALOR LOCADORA]]=Tabela1[[#This Row],[GASTO ALUGUEL]]</f>
        <v>#N/A</v>
      </c>
      <c r="S124" s="5" t="e">
        <f>UPPER(TEXT(Tabela1[[#This Row],[VENCIMENTO CONTRATO]],"MMM"))</f>
        <v>#N/A</v>
      </c>
      <c r="T124" s="5" t="str">
        <f>IFERROR(YEAR(Tabela1[[#This Row],[VENCIMENTO CONTRATO]]),"-")</f>
        <v>-</v>
      </c>
      <c r="U124" s="5" t="str">
        <f>VLOOKUP(Tabela1[[#This Row],[PLACA]],UNIC!C:T,18,0)</f>
        <v>ATIVO</v>
      </c>
      <c r="V124" s="5" t="str">
        <f>SUBSTITUTE(VLOOKUP(Tabela1[[#This Row],[PLACA]],UNIC!C:K,9,0),".", "")</f>
        <v>12085</v>
      </c>
      <c r="W124" s="5">
        <f>VLOOKUP(Tabela1[[#This Row],[PLACA]],UNIC!C:M,10,0)</f>
        <v>22020</v>
      </c>
      <c r="X124" s="5" t="str">
        <f>VLOOKUP(Tabela1[[#This Row],[PLACA]],UNIC!C:M,11,0)</f>
        <v>TIM MOVEL</v>
      </c>
      <c r="Y124" s="7">
        <f>SUM(Tabela1[[#This Row],[GASTO COMBUSTÍVEL FEVEREIRO]:[GASTO COMBUSTÍVE ABRIL]])</f>
        <v>1033.71</v>
      </c>
      <c r="Z124" s="7">
        <f>IFERROR(AVERAGE(Tabela1[[#This Row],[GASTO COMBUSTÍVE ABRIL]:[GASTO COMBUSTÍVE MARÇO]]),"-")</f>
        <v>516.85500000000002</v>
      </c>
      <c r="AA124" s="5"/>
    </row>
    <row r="125" spans="1:27" x14ac:dyDescent="0.25">
      <c r="A125" s="5" t="s">
        <v>5994</v>
      </c>
      <c r="B125" s="5" t="str">
        <f>VLOOKUP(A125,UNIC!C:W,2,0)</f>
        <v>KANGOO</v>
      </c>
      <c r="C125" s="5" t="str">
        <f>VLOOKUP(A125,UNIC!C:W,3,0)</f>
        <v>UTILITARIO</v>
      </c>
      <c r="D125" s="10">
        <f>VLOOKUP(A125,UNIC!C:W,5,0)</f>
        <v>2025</v>
      </c>
      <c r="E125" s="5" t="str">
        <f>VLOOKUP(A125,UNIC!C:W,21,0)</f>
        <v>MOVIDA</v>
      </c>
      <c r="F125" s="5" t="str">
        <f>VLOOKUP(Tabela1[[#This Row],[PLACA]],UNIC!C:R,15,0)</f>
        <v>AM</v>
      </c>
      <c r="G125" s="5" t="str">
        <f>VLOOKUP(Tabela1[[#This Row],[PLACA]],UNIC!C:R,16,0)</f>
        <v>NORTE</v>
      </c>
      <c r="H125" s="5" t="str">
        <f>VLOOKUP(A125,UNIC!C:H,6,0)</f>
        <v>TIAGO DOS SANTOS DA SILVA</v>
      </c>
      <c r="I125" s="5" t="str">
        <f>VLOOKUP(H125,UNIC!H:J,3,0)</f>
        <v>ALMOXARIFE I</v>
      </c>
      <c r="J125" s="11" t="str">
        <f>VLOOKUP(Tabela1[[#This Row],[PLACA]],UNIC!C:V,20,0)</f>
        <v>R$ 0,00</v>
      </c>
      <c r="K125" s="11">
        <f>IFERROR(VALUE(VLOOKUP(Tabela1[[#This Row],[PLACA]],[1]Planilha2!$A:$F,3,0)),"")</f>
        <v>0</v>
      </c>
      <c r="L125" s="11">
        <f>IFERROR(VALUE(VLOOKUP(Tabela1[[#This Row],[PLACA]],[1]Planilha2!$A:$F,4,0)),"")</f>
        <v>0</v>
      </c>
      <c r="M125" s="11">
        <f>IFERROR(VALUE(VLOOKUP(Tabela1[[#This Row],[PLACA]],[1]Planilha2!$A:$F,5,0)),"")</f>
        <v>584.77</v>
      </c>
      <c r="N125" s="11"/>
      <c r="O125" s="12" t="e">
        <f>VLOOKUP(Tabela1[[#This Row],[PLACA]],BASE_LOCADORAS!B:F,5,0)</f>
        <v>#N/A</v>
      </c>
      <c r="P12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5" s="11" t="e">
        <f>VLOOKUP(Tabela1[[#This Row],[PLACA]],BASE_LOCADORAS!B:G,6,0)</f>
        <v>#N/A</v>
      </c>
      <c r="R125" s="5" t="e">
        <f>Tabela1[[#This Row],[VALOR LOCADORA]]=Tabela1[[#This Row],[GASTO ALUGUEL]]</f>
        <v>#N/A</v>
      </c>
      <c r="S125" s="5" t="e">
        <f>UPPER(TEXT(Tabela1[[#This Row],[VENCIMENTO CONTRATO]],"MMM"))</f>
        <v>#N/A</v>
      </c>
      <c r="T125" s="5" t="str">
        <f>IFERROR(YEAR(Tabela1[[#This Row],[VENCIMENTO CONTRATO]]),"-")</f>
        <v>-</v>
      </c>
      <c r="U125" s="5" t="str">
        <f>VLOOKUP(Tabela1[[#This Row],[PLACA]],UNIC!C:T,18,0)</f>
        <v>ATIVO</v>
      </c>
      <c r="V125" s="5" t="str">
        <f>SUBSTITUTE(VLOOKUP(Tabela1[[#This Row],[PLACA]],UNIC!C:K,9,0),".", "")</f>
        <v>99568</v>
      </c>
      <c r="W125" s="5">
        <f>VLOOKUP(Tabela1[[#This Row],[PLACA]],UNIC!C:M,10,0)</f>
        <v>14001</v>
      </c>
      <c r="X125" s="5" t="str">
        <f>VLOOKUP(Tabela1[[#This Row],[PLACA]],UNIC!C:M,11,0)</f>
        <v>ADMINISTRATIVO</v>
      </c>
      <c r="Y125" s="7">
        <f>SUM(Tabela1[[#This Row],[GASTO COMBUSTÍVEL FEVEREIRO]:[GASTO COMBUSTÍVE ABRIL]])</f>
        <v>584.77</v>
      </c>
      <c r="Z125" s="7">
        <f>IFERROR(AVERAGE(Tabela1[[#This Row],[GASTO COMBUSTÍVE ABRIL]:[GASTO COMBUSTÍVE MARÇO]]),"-")</f>
        <v>292.38499999999999</v>
      </c>
      <c r="AA125" s="5"/>
    </row>
    <row r="126" spans="1:27" x14ac:dyDescent="0.25">
      <c r="A126" s="5" t="s">
        <v>5996</v>
      </c>
      <c r="B126" s="5" t="str">
        <f>VLOOKUP(A126,UNIC!C:W,2,0)</f>
        <v>HILUX</v>
      </c>
      <c r="C126" s="5" t="str">
        <f>VLOOKUP(A126,UNIC!C:W,3,0)</f>
        <v>4X4</v>
      </c>
      <c r="D126" s="10">
        <f>VLOOKUP(A126,UNIC!C:W,5,0)</f>
        <v>2025</v>
      </c>
      <c r="E126" s="5" t="str">
        <f>VLOOKUP(A126,UNIC!C:W,21,0)</f>
        <v>MOVIDA</v>
      </c>
      <c r="F126" s="5" t="str">
        <f>VLOOKUP(Tabela1[[#This Row],[PLACA]],UNIC!C:R,15,0)</f>
        <v>SC</v>
      </c>
      <c r="G126" s="5" t="str">
        <f>VLOOKUP(Tabela1[[#This Row],[PLACA]],UNIC!C:R,16,0)</f>
        <v>SUL</v>
      </c>
      <c r="H126" s="5" t="str">
        <f>VLOOKUP(A126,UNIC!C:H,6,0)</f>
        <v>MANUTENCAO PLANTA INTERNA TIM FLORIANOPOLIS</v>
      </c>
      <c r="I126" s="5" t="str">
        <f>VLOOKUP(H126,UNIC!H:J,3,0)</f>
        <v>PARCEIRO</v>
      </c>
      <c r="J126" s="11" t="str">
        <f>VLOOKUP(Tabela1[[#This Row],[PLACA]],UNIC!C:V,20,0)</f>
        <v>R$ 0,00</v>
      </c>
      <c r="K126" s="11">
        <f>IFERROR(VALUE(VLOOKUP(Tabela1[[#This Row],[PLACA]],[1]Planilha2!$A:$F,3,0)),"")</f>
        <v>0</v>
      </c>
      <c r="L126" s="11">
        <f>IFERROR(VALUE(VLOOKUP(Tabela1[[#This Row],[PLACA]],[1]Planilha2!$A:$F,4,0)),"")</f>
        <v>745.52</v>
      </c>
      <c r="M126" s="11">
        <f>IFERROR(VALUE(VLOOKUP(Tabela1[[#This Row],[PLACA]],[1]Planilha2!$A:$F,5,0)),"")</f>
        <v>1684.53</v>
      </c>
      <c r="N126" s="11"/>
      <c r="O126" s="12" t="e">
        <f>VLOOKUP(Tabela1[[#This Row],[PLACA]],BASE_LOCADORAS!B:F,5,0)</f>
        <v>#N/A</v>
      </c>
      <c r="P12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6" s="11" t="e">
        <f>VLOOKUP(Tabela1[[#This Row],[PLACA]],BASE_LOCADORAS!B:G,6,0)</f>
        <v>#N/A</v>
      </c>
      <c r="R126" s="5" t="e">
        <f>Tabela1[[#This Row],[VALOR LOCADORA]]=Tabela1[[#This Row],[GASTO ALUGUEL]]</f>
        <v>#N/A</v>
      </c>
      <c r="S126" s="5" t="e">
        <f>UPPER(TEXT(Tabela1[[#This Row],[VENCIMENTO CONTRATO]],"MMM"))</f>
        <v>#N/A</v>
      </c>
      <c r="T126" s="5" t="str">
        <f>IFERROR(YEAR(Tabela1[[#This Row],[VENCIMENTO CONTRATO]]),"-")</f>
        <v>-</v>
      </c>
      <c r="U126" s="5" t="str">
        <f>VLOOKUP(Tabela1[[#This Row],[PLACA]],UNIC!C:T,18,0)</f>
        <v>ATIVO</v>
      </c>
      <c r="V126" s="5" t="str">
        <f>SUBSTITUTE(VLOOKUP(Tabela1[[#This Row],[PLACA]],UNIC!C:K,9,0),".", "")</f>
        <v>12085</v>
      </c>
      <c r="W126" s="5">
        <f>VLOOKUP(Tabela1[[#This Row],[PLACA]],UNIC!C:M,10,0)</f>
        <v>34089</v>
      </c>
      <c r="X126" s="5" t="str">
        <f>VLOOKUP(Tabela1[[#This Row],[PLACA]],UNIC!C:M,11,0)</f>
        <v>TIM MOVEL</v>
      </c>
      <c r="Y126" s="7">
        <f>SUM(Tabela1[[#This Row],[GASTO COMBUSTÍVEL FEVEREIRO]:[GASTO COMBUSTÍVE ABRIL]])</f>
        <v>2430.0500000000002</v>
      </c>
      <c r="Z126" s="7">
        <f>IFERROR(AVERAGE(Tabela1[[#This Row],[GASTO COMBUSTÍVE ABRIL]:[GASTO COMBUSTÍVE MARÇO]]),"-")</f>
        <v>1215.0250000000001</v>
      </c>
      <c r="AA126" s="5"/>
    </row>
    <row r="127" spans="1:27" x14ac:dyDescent="0.25">
      <c r="A127" s="5" t="s">
        <v>6000</v>
      </c>
      <c r="B127" s="5" t="str">
        <f>VLOOKUP(A127,UNIC!C:W,2,0)</f>
        <v>HILUX</v>
      </c>
      <c r="C127" s="5" t="str">
        <f>VLOOKUP(A127,UNIC!C:W,3,0)</f>
        <v>4X4</v>
      </c>
      <c r="D127" s="10">
        <f>VLOOKUP(A127,UNIC!C:W,5,0)</f>
        <v>2025</v>
      </c>
      <c r="E127" s="5" t="str">
        <f>VLOOKUP(A127,UNIC!C:W,21,0)</f>
        <v>MOVIDA</v>
      </c>
      <c r="F127" s="5" t="str">
        <f>VLOOKUP(Tabela1[[#This Row],[PLACA]],UNIC!C:R,15,0)</f>
        <v>RS</v>
      </c>
      <c r="G127" s="5" t="str">
        <f>VLOOKUP(Tabela1[[#This Row],[PLACA]],UNIC!C:R,16,0)</f>
        <v>SUL</v>
      </c>
      <c r="H127" s="5" t="str">
        <f>VLOOKUP(A127,UNIC!C:H,6,0)</f>
        <v>BRUNO DA SILVA OLIVEIRA</v>
      </c>
      <c r="I127" s="5" t="str">
        <f>VLOOKUP(H127,UNIC!H:J,3,0)</f>
        <v>TECNICO DE MANUTENCAO PI I</v>
      </c>
      <c r="J127" s="11" t="str">
        <f>VLOOKUP(Tabela1[[#This Row],[PLACA]],UNIC!C:V,20,0)</f>
        <v>R$ 0,00</v>
      </c>
      <c r="K127" s="11">
        <f>IFERROR(VALUE(VLOOKUP(Tabela1[[#This Row],[PLACA]],[1]Planilha2!$A:$F,3,0)),"")</f>
        <v>0</v>
      </c>
      <c r="L127" s="11">
        <f>IFERROR(VALUE(VLOOKUP(Tabela1[[#This Row],[PLACA]],[1]Planilha2!$A:$F,4,0)),"")</f>
        <v>1266.81</v>
      </c>
      <c r="M127" s="11">
        <f>IFERROR(VALUE(VLOOKUP(Tabela1[[#This Row],[PLACA]],[1]Planilha2!$A:$F,5,0)),"")</f>
        <v>2213.7600000000002</v>
      </c>
      <c r="N127" s="11"/>
      <c r="O127" s="17" t="e">
        <f>VLOOKUP(Tabela1[[#This Row],[PLACA]],BASE_LOCADORAS!B:F,5,0)</f>
        <v>#N/A</v>
      </c>
      <c r="P12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7" s="11" t="e">
        <f>VLOOKUP(Tabela1[[#This Row],[PLACA]],BASE_LOCADORAS!B:G,6,0)</f>
        <v>#N/A</v>
      </c>
      <c r="R127" s="5" t="e">
        <f>Tabela1[[#This Row],[VALOR LOCADORA]]=Tabela1[[#This Row],[GASTO ALUGUEL]]</f>
        <v>#N/A</v>
      </c>
      <c r="S127" s="5" t="e">
        <f>UPPER(TEXT(Tabela1[[#This Row],[VENCIMENTO CONTRATO]],"MMM"))</f>
        <v>#N/A</v>
      </c>
      <c r="T127" s="5" t="str">
        <f>IFERROR(YEAR(Tabela1[[#This Row],[VENCIMENTO CONTRATO]]),"-")</f>
        <v>-</v>
      </c>
      <c r="U127" s="5" t="str">
        <f>VLOOKUP(Tabela1[[#This Row],[PLACA]],UNIC!C:T,18,0)</f>
        <v>ATIVO</v>
      </c>
      <c r="V127" s="5" t="str">
        <f>SUBSTITUTE(VLOOKUP(Tabela1[[#This Row],[PLACA]],UNIC!C:K,9,0),".", "")</f>
        <v>12081</v>
      </c>
      <c r="W127" s="5">
        <f>VLOOKUP(Tabela1[[#This Row],[PLACA]],UNIC!C:M,10,0)</f>
        <v>31292</v>
      </c>
      <c r="X127" s="5" t="str">
        <f>VLOOKUP(Tabela1[[#This Row],[PLACA]],UNIC!C:M,11,0)</f>
        <v>TIM MOVEL</v>
      </c>
      <c r="Y127" s="7">
        <f>SUM(Tabela1[[#This Row],[GASTO COMBUSTÍVEL FEVEREIRO]:[GASTO COMBUSTÍVE ABRIL]])</f>
        <v>3480.57</v>
      </c>
      <c r="Z127" s="7">
        <f>IFERROR(AVERAGE(Tabela1[[#This Row],[GASTO COMBUSTÍVE ABRIL]:[GASTO COMBUSTÍVE MARÇO]]),"-")</f>
        <v>1740.2850000000001</v>
      </c>
      <c r="AA127" s="5"/>
    </row>
    <row r="128" spans="1:27" x14ac:dyDescent="0.25">
      <c r="A128" s="5" t="s">
        <v>6161</v>
      </c>
      <c r="B128" s="5" t="str">
        <f>VLOOKUP(A128,UNIC!C:W,2,0)</f>
        <v>COMPASS</v>
      </c>
      <c r="C128" s="5" t="str">
        <f>VLOOKUP(A128,UNIC!C:W,3,0)</f>
        <v>SUV</v>
      </c>
      <c r="D128" s="10">
        <f>VLOOKUP(A128,UNIC!C:W,5,0)</f>
        <v>2021</v>
      </c>
      <c r="E128" s="5" t="str">
        <f>VLOOKUP(A128,UNIC!C:W,21,0)</f>
        <v>PARTICULAR</v>
      </c>
      <c r="F128" s="5" t="str">
        <f>VLOOKUP(Tabela1[[#This Row],[PLACA]],UNIC!C:R,15,0)</f>
        <v>SP</v>
      </c>
      <c r="G128" s="5" t="str">
        <f>VLOOKUP(Tabela1[[#This Row],[PLACA]],UNIC!C:R,16,0)</f>
        <v>SUDESTE</v>
      </c>
      <c r="H128" s="5" t="str">
        <f>VLOOKUP(A128,UNIC!C:H,6,0)</f>
        <v>-</v>
      </c>
      <c r="I128" s="5" t="str">
        <f>VLOOKUP(H128,UNIC!H:J,3,0)</f>
        <v>-</v>
      </c>
      <c r="J128" s="11" t="str">
        <f>VLOOKUP(Tabela1[[#This Row],[PLACA]],UNIC!C:V,20,0)</f>
        <v>R$ 0,00</v>
      </c>
      <c r="K128" s="11" t="str">
        <f>IFERROR(VALUE(VLOOKUP(Tabela1[[#This Row],[PLACA]],[1]Planilha2!$A:$F,3,0)),"")</f>
        <v/>
      </c>
      <c r="L128" s="11" t="str">
        <f>IFERROR(VALUE(VLOOKUP(Tabela1[[#This Row],[PLACA]],[1]Planilha2!$A:$F,4,0)),"")</f>
        <v/>
      </c>
      <c r="M128" s="11" t="str">
        <f>IFERROR(VALUE(VLOOKUP(Tabela1[[#This Row],[PLACA]],[1]Planilha2!$A:$F,5,0)),"")</f>
        <v/>
      </c>
      <c r="N128" s="11"/>
      <c r="O128" s="12" t="e">
        <f>VLOOKUP(Tabela1[[#This Row],[PLACA]],BASE_LOCADORAS!B:F,5,0)</f>
        <v>#N/A</v>
      </c>
      <c r="P12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8" s="11" t="e">
        <f>VLOOKUP(Tabela1[[#This Row],[PLACA]],BASE_LOCADORAS!B:G,6,0)</f>
        <v>#N/A</v>
      </c>
      <c r="R128" s="5" t="e">
        <f>Tabela1[[#This Row],[VALOR LOCADORA]]=Tabela1[[#This Row],[GASTO ALUGUEL]]</f>
        <v>#N/A</v>
      </c>
      <c r="S128" s="5" t="e">
        <f>UPPER(TEXT(Tabela1[[#This Row],[VENCIMENTO CONTRATO]],"MMM"))</f>
        <v>#N/A</v>
      </c>
      <c r="T128" s="5" t="str">
        <f>IFERROR(YEAR(Tabela1[[#This Row],[VENCIMENTO CONTRATO]]),"-")</f>
        <v>-</v>
      </c>
      <c r="U128" s="5" t="str">
        <f>VLOOKUP(Tabela1[[#This Row],[PLACA]],UNIC!C:T,18,0)</f>
        <v>PATIO</v>
      </c>
      <c r="V128" s="5" t="str">
        <f>SUBSTITUTE(VLOOKUP(Tabela1[[#This Row],[PLACA]],UNIC!C:K,9,0),".", "")</f>
        <v/>
      </c>
      <c r="W128" s="5">
        <f>VLOOKUP(Tabela1[[#This Row],[PLACA]],UNIC!C:M,10,0)</f>
        <v>0</v>
      </c>
      <c r="X128" s="5">
        <f>VLOOKUP(Tabela1[[#This Row],[PLACA]],UNIC!C:M,11,0)</f>
        <v>0</v>
      </c>
      <c r="Y128" s="7">
        <f>SUM(Tabela1[[#This Row],[GASTO COMBUSTÍVEL FEVEREIRO]:[GASTO COMBUSTÍVE ABRIL]])</f>
        <v>0</v>
      </c>
      <c r="Z128" s="7" t="str">
        <f>IFERROR(AVERAGE(Tabela1[[#This Row],[GASTO COMBUSTÍVE ABRIL]:[GASTO COMBUSTÍVE MARÇO]]),"-")</f>
        <v>-</v>
      </c>
      <c r="AA128" s="5"/>
    </row>
    <row r="129" spans="1:27" x14ac:dyDescent="0.25">
      <c r="A129" s="5" t="s">
        <v>6167</v>
      </c>
      <c r="B129" s="5" t="str">
        <f>VLOOKUP(A129,UNIC!C:W,2,0)</f>
        <v>KA</v>
      </c>
      <c r="C129" s="5" t="str">
        <f>VLOOKUP(A129,UNIC!C:W,3,0)</f>
        <v>LEVE</v>
      </c>
      <c r="D129" s="10">
        <f>VLOOKUP(A129,UNIC!C:W,5,0)</f>
        <v>2018</v>
      </c>
      <c r="E129" s="5" t="str">
        <f>VLOOKUP(A129,UNIC!C:W,21,0)</f>
        <v>PARTICULAR</v>
      </c>
      <c r="F129" s="5" t="str">
        <f>VLOOKUP(Tabela1[[#This Row],[PLACA]],UNIC!C:R,15,0)</f>
        <v>GO</v>
      </c>
      <c r="G129" s="5" t="str">
        <f>VLOOKUP(Tabela1[[#This Row],[PLACA]],UNIC!C:R,16,0)</f>
        <v>CENTRO OESTE</v>
      </c>
      <c r="H129" s="5" t="str">
        <f>VLOOKUP(A129,UNIC!C:H,6,0)</f>
        <v>ELIO SILVA GOMES</v>
      </c>
      <c r="I129" s="5" t="str">
        <f>VLOOKUP(H129,UNIC!H:J,3,0)</f>
        <v>SUPERVISOR DE OPERACAO DE PI II</v>
      </c>
      <c r="J129" s="11" t="str">
        <f>VLOOKUP(Tabela1[[#This Row],[PLACA]],UNIC!C:V,20,0)</f>
        <v>R$ 2.000,00</v>
      </c>
      <c r="K129" s="11">
        <f>IFERROR(VALUE(VLOOKUP(Tabela1[[#This Row],[PLACA]],[1]Planilha2!$A:$F,3,0)),"")</f>
        <v>0</v>
      </c>
      <c r="L129" s="11">
        <f>IFERROR(VALUE(VLOOKUP(Tabela1[[#This Row],[PLACA]],[1]Planilha2!$A:$F,4,0)),"")</f>
        <v>0</v>
      </c>
      <c r="M129" s="11">
        <f>IFERROR(VALUE(VLOOKUP(Tabela1[[#This Row],[PLACA]],[1]Planilha2!$A:$F,5,0)),"")</f>
        <v>211.44</v>
      </c>
      <c r="N129" s="11"/>
      <c r="O129" s="17" t="e">
        <f>VLOOKUP(Tabela1[[#This Row],[PLACA]],BASE_LOCADORAS!B:F,5,0)</f>
        <v>#N/A</v>
      </c>
      <c r="P12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29" s="11" t="e">
        <f>VLOOKUP(Tabela1[[#This Row],[PLACA]],BASE_LOCADORAS!B:G,6,0)</f>
        <v>#N/A</v>
      </c>
      <c r="R129" s="5" t="e">
        <f>Tabela1[[#This Row],[VALOR LOCADORA]]=Tabela1[[#This Row],[GASTO ALUGUEL]]</f>
        <v>#N/A</v>
      </c>
      <c r="S129" s="5" t="e">
        <f>UPPER(TEXT(Tabela1[[#This Row],[VENCIMENTO CONTRATO]],"MMM"))</f>
        <v>#N/A</v>
      </c>
      <c r="T129" s="5" t="str">
        <f>IFERROR(YEAR(Tabela1[[#This Row],[VENCIMENTO CONTRATO]]),"-")</f>
        <v>-</v>
      </c>
      <c r="U129" s="5" t="str">
        <f>VLOOKUP(Tabela1[[#This Row],[PLACA]],UNIC!C:T,18,0)</f>
        <v>ATIVO</v>
      </c>
      <c r="V129" s="5" t="str">
        <f>SUBSTITUTE(VLOOKUP(Tabela1[[#This Row],[PLACA]],UNIC!C:K,9,0),".", "")</f>
        <v>12085</v>
      </c>
      <c r="W129" s="5">
        <f>VLOOKUP(Tabela1[[#This Row],[PLACA]],UNIC!C:M,10,0)</f>
        <v>19019</v>
      </c>
      <c r="X129" s="5" t="str">
        <f>VLOOKUP(Tabela1[[#This Row],[PLACA]],UNIC!C:M,11,0)</f>
        <v>TIM MOVEL</v>
      </c>
      <c r="Y129" s="7">
        <f>SUM(Tabela1[[#This Row],[GASTO COMBUSTÍVEL FEVEREIRO]:[GASTO COMBUSTÍVE ABRIL]])</f>
        <v>211.44</v>
      </c>
      <c r="Z129" s="7">
        <f>IFERROR(AVERAGE(Tabela1[[#This Row],[GASTO COMBUSTÍVE ABRIL]:[GASTO COMBUSTÍVE MARÇO]]),"-")</f>
        <v>105.72</v>
      </c>
      <c r="AA129" s="5"/>
    </row>
    <row r="130" spans="1:27" x14ac:dyDescent="0.25">
      <c r="A130" s="5" t="s">
        <v>6964</v>
      </c>
      <c r="B130" s="5" t="str">
        <f>VLOOKUP(A130,UNIC!C:W,2,0)</f>
        <v>B4T 9000E</v>
      </c>
      <c r="C130" s="5" t="str">
        <f>VLOOKUP(A130,UNIC!C:W,3,0)</f>
        <v>GERADOR</v>
      </c>
      <c r="D130" s="10">
        <f>VLOOKUP(A130,UNIC!C:W,5,0)</f>
        <v>2025</v>
      </c>
      <c r="E130" s="5" t="str">
        <f>VLOOKUP(A130,UNIC!C:W,21,0)</f>
        <v>EQUIPAMENTO</v>
      </c>
      <c r="F130" s="5" t="str">
        <f>VLOOKUP(Tabela1[[#This Row],[PLACA]],UNIC!C:R,15,0)</f>
        <v>RO</v>
      </c>
      <c r="G130" s="5" t="str">
        <f>VLOOKUP(Tabela1[[#This Row],[PLACA]],UNIC!C:R,16,0)</f>
        <v>Norte</v>
      </c>
      <c r="H130" s="5" t="str">
        <f>VLOOKUP(A130,UNIC!C:H,6,0)</f>
        <v>-</v>
      </c>
      <c r="I130" s="5" t="str">
        <f>VLOOKUP(H130,UNIC!H:J,3,0)</f>
        <v>-</v>
      </c>
      <c r="J130" s="11" t="str">
        <f>VLOOKUP(Tabela1[[#This Row],[PLACA]],UNIC!C:V,20,0)</f>
        <v>R$ 0,01</v>
      </c>
      <c r="K130" s="11" t="str">
        <f>IFERROR(VALUE(VLOOKUP(Tabela1[[#This Row],[PLACA]],[1]Planilha2!$A:$F,3,0)),"")</f>
        <v/>
      </c>
      <c r="L130" s="11" t="str">
        <f>IFERROR(VALUE(VLOOKUP(Tabela1[[#This Row],[PLACA]],[1]Planilha2!$A:$F,4,0)),"")</f>
        <v/>
      </c>
      <c r="M130" s="11" t="str">
        <f>IFERROR(VALUE(VLOOKUP(Tabela1[[#This Row],[PLACA]],[1]Planilha2!$A:$F,5,0)),"")</f>
        <v/>
      </c>
      <c r="N130" s="11"/>
      <c r="O130" s="12" t="e">
        <f>VLOOKUP(Tabela1[[#This Row],[PLACA]],BASE_LOCADORAS!B:F,5,0)</f>
        <v>#N/A</v>
      </c>
      <c r="P13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0" s="11" t="e">
        <f>VLOOKUP(Tabela1[[#This Row],[PLACA]],BASE_LOCADORAS!B:G,6,0)</f>
        <v>#N/A</v>
      </c>
      <c r="R130" s="5" t="e">
        <f>Tabela1[[#This Row],[VALOR LOCADORA]]=Tabela1[[#This Row],[GASTO ALUGUEL]]</f>
        <v>#N/A</v>
      </c>
      <c r="S130" s="5" t="e">
        <f>UPPER(TEXT(Tabela1[[#This Row],[VENCIMENTO CONTRATO]],"MMM"))</f>
        <v>#N/A</v>
      </c>
      <c r="T130" s="5" t="str">
        <f>IFERROR(YEAR(Tabela1[[#This Row],[VENCIMENTO CONTRATO]]),"-")</f>
        <v>-</v>
      </c>
      <c r="U130" s="5" t="str">
        <f>VLOOKUP(Tabela1[[#This Row],[PLACA]],UNIC!C:T,18,0)</f>
        <v>ATIVO</v>
      </c>
      <c r="V130" s="5" t="str">
        <f>SUBSTITUTE(VLOOKUP(Tabela1[[#This Row],[PLACA]],UNIC!C:K,9,0),".", "")</f>
        <v/>
      </c>
      <c r="W130" s="5">
        <f>VLOOKUP(Tabela1[[#This Row],[PLACA]],UNIC!C:M,10,0)</f>
        <v>0</v>
      </c>
      <c r="X130" s="5">
        <f>VLOOKUP(Tabela1[[#This Row],[PLACA]],UNIC!C:M,11,0)</f>
        <v>0</v>
      </c>
      <c r="Y130" s="7">
        <f>SUM(Tabela1[[#This Row],[GASTO COMBUSTÍVEL FEVEREIRO]:[GASTO COMBUSTÍVE ABRIL]])</f>
        <v>0</v>
      </c>
      <c r="Z130" s="7" t="str">
        <f>IFERROR(AVERAGE(Tabela1[[#This Row],[GASTO COMBUSTÍVE ABRIL]:[GASTO COMBUSTÍVE MARÇO]]),"-")</f>
        <v>-</v>
      </c>
      <c r="AA130" s="5"/>
    </row>
    <row r="131" spans="1:27" x14ac:dyDescent="0.25">
      <c r="A131" s="5" t="s">
        <v>6968</v>
      </c>
      <c r="B131" s="5" t="str">
        <f>VLOOKUP(A131,UNIC!C:W,2,0)</f>
        <v>B4T 9000E</v>
      </c>
      <c r="C131" s="5" t="str">
        <f>VLOOKUP(A131,UNIC!C:W,3,0)</f>
        <v>GERADOR</v>
      </c>
      <c r="D131" s="10">
        <f>VLOOKUP(A131,UNIC!C:W,5,0)</f>
        <v>2025</v>
      </c>
      <c r="E131" s="5" t="str">
        <f>VLOOKUP(A131,UNIC!C:W,21,0)</f>
        <v>EQUIPAMENTO</v>
      </c>
      <c r="F131" s="5" t="str">
        <f>VLOOKUP(Tabela1[[#This Row],[PLACA]],UNIC!C:R,15,0)</f>
        <v>RO</v>
      </c>
      <c r="G131" s="5" t="str">
        <f>VLOOKUP(Tabela1[[#This Row],[PLACA]],UNIC!C:R,16,0)</f>
        <v>Norte</v>
      </c>
      <c r="H131" s="5" t="str">
        <f>VLOOKUP(A131,UNIC!C:H,6,0)</f>
        <v>-</v>
      </c>
      <c r="I131" s="5" t="str">
        <f>VLOOKUP(H131,UNIC!H:J,3,0)</f>
        <v>-</v>
      </c>
      <c r="J131" s="11" t="str">
        <f>VLOOKUP(Tabela1[[#This Row],[PLACA]],UNIC!C:V,20,0)</f>
        <v>R$ 0,01</v>
      </c>
      <c r="K131" s="11">
        <f>IFERROR(VALUE(VLOOKUP(Tabela1[[#This Row],[PLACA]],[1]Planilha2!$A:$F,3,0)),"")</f>
        <v>0</v>
      </c>
      <c r="L131" s="11">
        <f>IFERROR(VALUE(VLOOKUP(Tabela1[[#This Row],[PLACA]],[1]Planilha2!$A:$F,4,0)),"")</f>
        <v>3161.37</v>
      </c>
      <c r="M131" s="11">
        <f>IFERROR(VALUE(VLOOKUP(Tabela1[[#This Row],[PLACA]],[1]Planilha2!$A:$F,5,0)),"")</f>
        <v>2803.46</v>
      </c>
      <c r="N131" s="11"/>
      <c r="O131" s="12" t="e">
        <f>VLOOKUP(Tabela1[[#This Row],[PLACA]],BASE_LOCADORAS!B:F,5,0)</f>
        <v>#N/A</v>
      </c>
      <c r="P13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1" s="11" t="e">
        <f>VLOOKUP(Tabela1[[#This Row],[PLACA]],BASE_LOCADORAS!B:G,6,0)</f>
        <v>#N/A</v>
      </c>
      <c r="R131" s="5" t="e">
        <f>Tabela1[[#This Row],[VALOR LOCADORA]]=Tabela1[[#This Row],[GASTO ALUGUEL]]</f>
        <v>#N/A</v>
      </c>
      <c r="S131" s="5" t="e">
        <f>UPPER(TEXT(Tabela1[[#This Row],[VENCIMENTO CONTRATO]],"MMM"))</f>
        <v>#N/A</v>
      </c>
      <c r="T131" s="5" t="str">
        <f>IFERROR(YEAR(Tabela1[[#This Row],[VENCIMENTO CONTRATO]]),"-")</f>
        <v>-</v>
      </c>
      <c r="U131" s="5" t="str">
        <f>VLOOKUP(Tabela1[[#This Row],[PLACA]],UNIC!C:T,18,0)</f>
        <v>ATIVO</v>
      </c>
      <c r="V131" s="5" t="str">
        <f>SUBSTITUTE(VLOOKUP(Tabela1[[#This Row],[PLACA]],UNIC!C:K,9,0),".", "")</f>
        <v/>
      </c>
      <c r="W131" s="5">
        <f>VLOOKUP(Tabela1[[#This Row],[PLACA]],UNIC!C:M,10,0)</f>
        <v>0</v>
      </c>
      <c r="X131" s="5">
        <f>VLOOKUP(Tabela1[[#This Row],[PLACA]],UNIC!C:M,11,0)</f>
        <v>0</v>
      </c>
      <c r="Y131" s="7">
        <f>SUM(Tabela1[[#This Row],[GASTO COMBUSTÍVEL FEVEREIRO]:[GASTO COMBUSTÍVE ABRIL]])</f>
        <v>5964.83</v>
      </c>
      <c r="Z131" s="7">
        <f>IFERROR(AVERAGE(Tabela1[[#This Row],[GASTO COMBUSTÍVE ABRIL]:[GASTO COMBUSTÍVE MARÇO]]),"-")</f>
        <v>2982.415</v>
      </c>
      <c r="AA131" s="5"/>
    </row>
    <row r="132" spans="1:27" x14ac:dyDescent="0.25">
      <c r="A132" s="5" t="s">
        <v>6970</v>
      </c>
      <c r="B132" s="5" t="str">
        <f>VLOOKUP(A132,UNIC!C:W,2,0)</f>
        <v>B4T 9000E</v>
      </c>
      <c r="C132" s="5" t="str">
        <f>VLOOKUP(A132,UNIC!C:W,3,0)</f>
        <v>GERADOR</v>
      </c>
      <c r="D132" s="10">
        <f>VLOOKUP(A132,UNIC!C:W,5,0)</f>
        <v>2025</v>
      </c>
      <c r="E132" s="5" t="str">
        <f>VLOOKUP(A132,UNIC!C:W,21,0)</f>
        <v>EQUIPAMENTO</v>
      </c>
      <c r="F132" s="5" t="str">
        <f>VLOOKUP(Tabela1[[#This Row],[PLACA]],UNIC!C:R,15,0)</f>
        <v>TO</v>
      </c>
      <c r="G132" s="5" t="str">
        <f>VLOOKUP(Tabela1[[#This Row],[PLACA]],UNIC!C:R,16,0)</f>
        <v>NORTE</v>
      </c>
      <c r="H132" s="5" t="str">
        <f>VLOOKUP(A132,UNIC!C:H,6,0)</f>
        <v>-</v>
      </c>
      <c r="I132" s="5" t="str">
        <f>VLOOKUP(H132,UNIC!H:J,3,0)</f>
        <v>-</v>
      </c>
      <c r="J132" s="11" t="str">
        <f>VLOOKUP(Tabela1[[#This Row],[PLACA]],UNIC!C:V,20,0)</f>
        <v>R$ 1,00</v>
      </c>
      <c r="K132" s="11">
        <f>IFERROR(VALUE(VLOOKUP(Tabela1[[#This Row],[PLACA]],[1]Planilha2!$A:$F,3,0)),"")</f>
        <v>0</v>
      </c>
      <c r="L132" s="11">
        <f>IFERROR(VALUE(VLOOKUP(Tabela1[[#This Row],[PLACA]],[1]Planilha2!$A:$F,4,0)),"")</f>
        <v>2448.88</v>
      </c>
      <c r="M132" s="11">
        <f>IFERROR(VALUE(VLOOKUP(Tabela1[[#This Row],[PLACA]],[1]Planilha2!$A:$F,5,0)),"")</f>
        <v>1591.0499999999997</v>
      </c>
      <c r="N132" s="11"/>
      <c r="O132" s="12" t="e">
        <f>VLOOKUP(Tabela1[[#This Row],[PLACA]],BASE_LOCADORAS!B:F,5,0)</f>
        <v>#N/A</v>
      </c>
      <c r="P13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2" s="11" t="e">
        <f>VLOOKUP(Tabela1[[#This Row],[PLACA]],BASE_LOCADORAS!B:G,6,0)</f>
        <v>#N/A</v>
      </c>
      <c r="R132" s="5" t="e">
        <f>Tabela1[[#This Row],[VALOR LOCADORA]]=Tabela1[[#This Row],[GASTO ALUGUEL]]</f>
        <v>#N/A</v>
      </c>
      <c r="S132" s="5" t="e">
        <f>UPPER(TEXT(Tabela1[[#This Row],[VENCIMENTO CONTRATO]],"MMM"))</f>
        <v>#N/A</v>
      </c>
      <c r="T132" s="5" t="str">
        <f>IFERROR(YEAR(Tabela1[[#This Row],[VENCIMENTO CONTRATO]]),"-")</f>
        <v>-</v>
      </c>
      <c r="U132" s="5" t="str">
        <f>VLOOKUP(Tabela1[[#This Row],[PLACA]],UNIC!C:T,18,0)</f>
        <v>ATIVO</v>
      </c>
      <c r="V132" s="5" t="str">
        <f>SUBSTITUTE(VLOOKUP(Tabela1[[#This Row],[PLACA]],UNIC!C:K,9,0),".", "")</f>
        <v/>
      </c>
      <c r="W132" s="5">
        <f>VLOOKUP(Tabela1[[#This Row],[PLACA]],UNIC!C:M,10,0)</f>
        <v>0</v>
      </c>
      <c r="X132" s="5">
        <f>VLOOKUP(Tabela1[[#This Row],[PLACA]],UNIC!C:M,11,0)</f>
        <v>0</v>
      </c>
      <c r="Y132" s="7">
        <f>SUM(Tabela1[[#This Row],[GASTO COMBUSTÍVEL FEVEREIRO]:[GASTO COMBUSTÍVE ABRIL]])</f>
        <v>4039.93</v>
      </c>
      <c r="Z132" s="7">
        <f>IFERROR(AVERAGE(Tabela1[[#This Row],[GASTO COMBUSTÍVE ABRIL]:[GASTO COMBUSTÍVE MARÇO]]),"-")</f>
        <v>2019.9649999999999</v>
      </c>
      <c r="AA132" s="5"/>
    </row>
    <row r="133" spans="1:27" x14ac:dyDescent="0.25">
      <c r="A133" s="5" t="s">
        <v>6172</v>
      </c>
      <c r="B133" s="5" t="str">
        <f>VLOOKUP(A133,UNIC!C:W,2,0)</f>
        <v>B4T 13000E</v>
      </c>
      <c r="C133" s="5" t="str">
        <f>VLOOKUP(A133,UNIC!C:W,3,0)</f>
        <v>GERADOR</v>
      </c>
      <c r="D133" s="10">
        <f>VLOOKUP(A133,UNIC!C:W,5,0)</f>
        <v>2026</v>
      </c>
      <c r="E133" s="5" t="str">
        <f>VLOOKUP(A133,UNIC!C:W,21,0)</f>
        <v>PARTICULAR</v>
      </c>
      <c r="F133" s="5" t="str">
        <f>VLOOKUP(Tabela1[[#This Row],[PLACA]],UNIC!C:R,15,0)</f>
        <v>GO</v>
      </c>
      <c r="G133" s="5" t="str">
        <f>VLOOKUP(Tabela1[[#This Row],[PLACA]],UNIC!C:R,16,0)</f>
        <v>CENTRO OESTE</v>
      </c>
      <c r="H133" s="5" t="str">
        <f>VLOOKUP(A133,UNIC!C:H,6,0)</f>
        <v>-</v>
      </c>
      <c r="I133" s="5" t="str">
        <f>VLOOKUP(H133,UNIC!H:J,3,0)</f>
        <v>-</v>
      </c>
      <c r="J133" s="11" t="str">
        <f>VLOOKUP(Tabela1[[#This Row],[PLACA]],UNIC!C:V,20,0)</f>
        <v>R$ 1,00</v>
      </c>
      <c r="K133" s="11">
        <f>IFERROR(VALUE(VLOOKUP(Tabela1[[#This Row],[PLACA]],[1]Planilha2!$A:$F,3,0)),"")</f>
        <v>0</v>
      </c>
      <c r="L133" s="11">
        <f>IFERROR(VALUE(VLOOKUP(Tabela1[[#This Row],[PLACA]],[1]Planilha2!$A:$F,4,0)),"")</f>
        <v>1100.02</v>
      </c>
      <c r="M133" s="11">
        <f>IFERROR(VALUE(VLOOKUP(Tabela1[[#This Row],[PLACA]],[1]Planilha2!$A:$F,5,0)),"")</f>
        <v>0</v>
      </c>
      <c r="N133" s="11"/>
      <c r="O133" s="12" t="e">
        <f>VLOOKUP(Tabela1[[#This Row],[PLACA]],BASE_LOCADORAS!B:F,5,0)</f>
        <v>#N/A</v>
      </c>
      <c r="P13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3" s="11" t="e">
        <f>VLOOKUP(Tabela1[[#This Row],[PLACA]],BASE_LOCADORAS!B:G,6,0)</f>
        <v>#N/A</v>
      </c>
      <c r="R133" s="5" t="e">
        <f>Tabela1[[#This Row],[VALOR LOCADORA]]=Tabela1[[#This Row],[GASTO ALUGUEL]]</f>
        <v>#N/A</v>
      </c>
      <c r="S133" s="5" t="e">
        <f>UPPER(TEXT(Tabela1[[#This Row],[VENCIMENTO CONTRATO]],"MMM"))</f>
        <v>#N/A</v>
      </c>
      <c r="T133" s="5" t="str">
        <f>IFERROR(YEAR(Tabela1[[#This Row],[VENCIMENTO CONTRATO]]),"-")</f>
        <v>-</v>
      </c>
      <c r="U133" s="5" t="str">
        <f>VLOOKUP(Tabela1[[#This Row],[PLACA]],UNIC!C:T,18,0)</f>
        <v>PATIO</v>
      </c>
      <c r="V133" s="5" t="str">
        <f>SUBSTITUTE(VLOOKUP(Tabela1[[#This Row],[PLACA]],UNIC!C:K,9,0),".", "")</f>
        <v/>
      </c>
      <c r="W133" s="5">
        <f>VLOOKUP(Tabela1[[#This Row],[PLACA]],UNIC!C:M,10,0)</f>
        <v>0</v>
      </c>
      <c r="X133" s="5">
        <f>VLOOKUP(Tabela1[[#This Row],[PLACA]],UNIC!C:M,11,0)</f>
        <v>0</v>
      </c>
      <c r="Y133" s="7">
        <f>SUM(Tabela1[[#This Row],[GASTO COMBUSTÍVEL FEVEREIRO]:[GASTO COMBUSTÍVE ABRIL]])</f>
        <v>1100.02</v>
      </c>
      <c r="Z133" s="7">
        <f>IFERROR(AVERAGE(Tabela1[[#This Row],[GASTO COMBUSTÍVE ABRIL]:[GASTO COMBUSTÍVE MARÇO]]),"-")</f>
        <v>550.01</v>
      </c>
      <c r="AA133" s="5"/>
    </row>
    <row r="134" spans="1:27" x14ac:dyDescent="0.25">
      <c r="A134" s="5" t="s">
        <v>6178</v>
      </c>
      <c r="B134" s="5" t="str">
        <f>VLOOKUP(A134,UNIC!C:W,2,0)</f>
        <v>CRONOS</v>
      </c>
      <c r="C134" s="5" t="str">
        <f>VLOOKUP(A134,UNIC!C:W,3,0)</f>
        <v>LEVE</v>
      </c>
      <c r="D134" s="10">
        <f>VLOOKUP(A134,UNIC!C:W,5,0)</f>
        <v>2023</v>
      </c>
      <c r="E134" s="5" t="str">
        <f>VLOOKUP(A134,UNIC!C:W,21,0)</f>
        <v>PARTICULAR</v>
      </c>
      <c r="F134" s="5" t="str">
        <f>VLOOKUP(Tabela1[[#This Row],[PLACA]],UNIC!C:R,15,0)</f>
        <v>GO</v>
      </c>
      <c r="G134" s="5" t="str">
        <f>VLOOKUP(Tabela1[[#This Row],[PLACA]],UNIC!C:R,16,0)</f>
        <v>CENTRO OESTE</v>
      </c>
      <c r="H134" s="5" t="str">
        <f>VLOOKUP(A134,UNIC!C:H,6,0)</f>
        <v>WANDERSON RODRIGUES DA SILVA</v>
      </c>
      <c r="I134" s="5" t="str">
        <f>VLOOKUP(H134,UNIC!H:J,3,0)</f>
        <v>INSTALADOR E REPARADOR DE FO</v>
      </c>
      <c r="J134" s="11" t="str">
        <f>VLOOKUP(Tabela1[[#This Row],[PLACA]],UNIC!C:V,20,0)</f>
        <v>R$ 1.550,00</v>
      </c>
      <c r="K134" s="11">
        <f>IFERROR(VALUE(VLOOKUP(Tabela1[[#This Row],[PLACA]],[1]Planilha2!$A:$F,3,0)),"")</f>
        <v>0</v>
      </c>
      <c r="L134" s="11">
        <f>IFERROR(VALUE(VLOOKUP(Tabela1[[#This Row],[PLACA]],[1]Planilha2!$A:$F,4,0)),"")</f>
        <v>608.35</v>
      </c>
      <c r="M134" s="11">
        <f>IFERROR(VALUE(VLOOKUP(Tabela1[[#This Row],[PLACA]],[1]Planilha2!$A:$F,5,0)),"")</f>
        <v>1051.5999999999999</v>
      </c>
      <c r="N134" s="11"/>
      <c r="O134" s="12" t="e">
        <f>VLOOKUP(Tabela1[[#This Row],[PLACA]],BASE_LOCADORAS!B:F,5,0)</f>
        <v>#N/A</v>
      </c>
      <c r="P13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4" s="11" t="e">
        <f>VLOOKUP(Tabela1[[#This Row],[PLACA]],BASE_LOCADORAS!B:G,6,0)</f>
        <v>#N/A</v>
      </c>
      <c r="R134" s="5" t="e">
        <f>Tabela1[[#This Row],[VALOR LOCADORA]]=Tabela1[[#This Row],[GASTO ALUGUEL]]</f>
        <v>#N/A</v>
      </c>
      <c r="S134" s="5" t="e">
        <f>UPPER(TEXT(Tabela1[[#This Row],[VENCIMENTO CONTRATO]],"MMM"))</f>
        <v>#N/A</v>
      </c>
      <c r="T134" s="5" t="str">
        <f>IFERROR(YEAR(Tabela1[[#This Row],[VENCIMENTO CONTRATO]]),"-")</f>
        <v>-</v>
      </c>
      <c r="U134" s="5" t="str">
        <f>VLOOKUP(Tabela1[[#This Row],[PLACA]],UNIC!C:T,18,0)</f>
        <v>ATIVO</v>
      </c>
      <c r="V134" s="5" t="str">
        <f>SUBSTITUTE(VLOOKUP(Tabela1[[#This Row],[PLACA]],UNIC!C:K,9,0),".", "")</f>
        <v>11011</v>
      </c>
      <c r="W134" s="5">
        <f>VLOOKUP(Tabela1[[#This Row],[PLACA]],UNIC!C:M,10,0)</f>
        <v>19019</v>
      </c>
      <c r="X134" s="5" t="str">
        <f>VLOOKUP(Tabela1[[#This Row],[PLACA]],UNIC!C:M,11,0)</f>
        <v>VIVO</v>
      </c>
      <c r="Y134" s="7">
        <f>SUM(Tabela1[[#This Row],[GASTO COMBUSTÍVEL FEVEREIRO]:[GASTO COMBUSTÍVE ABRIL]])</f>
        <v>1659.9499999999998</v>
      </c>
      <c r="Z134" s="7">
        <f>IFERROR(AVERAGE(Tabela1[[#This Row],[GASTO COMBUSTÍVE ABRIL]:[GASTO COMBUSTÍVE MARÇO]]),"-")</f>
        <v>829.97499999999991</v>
      </c>
      <c r="AA134" s="5"/>
    </row>
    <row r="135" spans="1:27" x14ac:dyDescent="0.25">
      <c r="A135" s="5" t="s">
        <v>5868</v>
      </c>
      <c r="B135" s="5" t="str">
        <f>VLOOKUP(A135,UNIC!C:W,2,0)</f>
        <v>POLO</v>
      </c>
      <c r="C135" s="5" t="str">
        <f>VLOOKUP(A135,UNIC!C:W,3,0)</f>
        <v>LEVE</v>
      </c>
      <c r="D135" s="10">
        <f>VLOOKUP(A135,UNIC!C:W,5,0)</f>
        <v>2026</v>
      </c>
      <c r="E135" s="5" t="str">
        <f>VLOOKUP(A135,UNIC!C:W,21,0)</f>
        <v>MOVIDA</v>
      </c>
      <c r="F135" s="5" t="str">
        <f>VLOOKUP(Tabela1[[#This Row],[PLACA]],UNIC!C:R,15,0)</f>
        <v>GO</v>
      </c>
      <c r="G135" s="5" t="str">
        <f>VLOOKUP(Tabela1[[#This Row],[PLACA]],UNIC!C:R,16,0)</f>
        <v>CENTRO OESTE</v>
      </c>
      <c r="H135" s="5" t="str">
        <f>VLOOKUP(A135,UNIC!C:H,6,0)</f>
        <v>VINICIUS CARDOSO LOCATELLY FERREIRA</v>
      </c>
      <c r="I135" s="5" t="str">
        <f>VLOOKUP(H135,UNIC!H:J,3,0)</f>
        <v>COORDENADOR DE AREA</v>
      </c>
      <c r="J135" s="11" t="str">
        <f>VLOOKUP(Tabela1[[#This Row],[PLACA]],UNIC!C:V,20,0)</f>
        <v>R$ 1,00</v>
      </c>
      <c r="K135" s="11">
        <f>IFERROR(VALUE(VLOOKUP(Tabela1[[#This Row],[PLACA]],[1]Planilha2!$A:$F,3,0)),"")</f>
        <v>0</v>
      </c>
      <c r="L135" s="11">
        <f>IFERROR(VALUE(VLOOKUP(Tabela1[[#This Row],[PLACA]],[1]Planilha2!$A:$F,4,0)),"")</f>
        <v>499.45</v>
      </c>
      <c r="M135" s="11">
        <f>IFERROR(VALUE(VLOOKUP(Tabela1[[#This Row],[PLACA]],[1]Planilha2!$A:$F,5,0)),"")</f>
        <v>660.01</v>
      </c>
      <c r="N135" s="11"/>
      <c r="O135" s="12" t="e">
        <f>VLOOKUP(Tabela1[[#This Row],[PLACA]],BASE_LOCADORAS!B:F,5,0)</f>
        <v>#N/A</v>
      </c>
      <c r="P13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5" s="11" t="e">
        <f>VLOOKUP(Tabela1[[#This Row],[PLACA]],BASE_LOCADORAS!B:G,6,0)</f>
        <v>#N/A</v>
      </c>
      <c r="R135" s="5" t="e">
        <f>Tabela1[[#This Row],[VALOR LOCADORA]]=Tabela1[[#This Row],[GASTO ALUGUEL]]</f>
        <v>#N/A</v>
      </c>
      <c r="S135" s="5" t="e">
        <f>UPPER(TEXT(Tabela1[[#This Row],[VENCIMENTO CONTRATO]],"MMM"))</f>
        <v>#N/A</v>
      </c>
      <c r="T135" s="5" t="str">
        <f>IFERROR(YEAR(Tabela1[[#This Row],[VENCIMENTO CONTRATO]]),"-")</f>
        <v>-</v>
      </c>
      <c r="U135" s="5" t="str">
        <f>VLOOKUP(Tabela1[[#This Row],[PLACA]],UNIC!C:T,18,0)</f>
        <v>ATIVO</v>
      </c>
      <c r="V135" s="5" t="str">
        <f>SUBSTITUTE(VLOOKUP(Tabela1[[#This Row],[PLACA]],UNIC!C:K,9,0),".", "")</f>
        <v>12081</v>
      </c>
      <c r="W135" s="5">
        <f>VLOOKUP(Tabela1[[#This Row],[PLACA]],UNIC!C:M,10,0)</f>
        <v>19019</v>
      </c>
      <c r="X135" s="5" t="str">
        <f>VLOOKUP(Tabela1[[#This Row],[PLACA]],UNIC!C:M,11,0)</f>
        <v>TIM MOVEL</v>
      </c>
      <c r="Y135" s="7">
        <f>SUM(Tabela1[[#This Row],[GASTO COMBUSTÍVEL FEVEREIRO]:[GASTO COMBUSTÍVE ABRIL]])</f>
        <v>1159.46</v>
      </c>
      <c r="Z135" s="7">
        <f>IFERROR(AVERAGE(Tabela1[[#This Row],[GASTO COMBUSTÍVE ABRIL]:[GASTO COMBUSTÍVE MARÇO]]),"-")</f>
        <v>579.73</v>
      </c>
      <c r="AA135" s="5"/>
    </row>
    <row r="136" spans="1:27" x14ac:dyDescent="0.25">
      <c r="A136" s="5" t="s">
        <v>5872</v>
      </c>
      <c r="B136" s="5" t="str">
        <f>VLOOKUP(A136,UNIC!C:W,2,0)</f>
        <v>KWID</v>
      </c>
      <c r="C136" s="5" t="str">
        <f>VLOOKUP(A136,UNIC!C:W,3,0)</f>
        <v>LEVE</v>
      </c>
      <c r="D136" s="10">
        <f>VLOOKUP(A136,UNIC!C:W,5,0)</f>
        <v>2024</v>
      </c>
      <c r="E136" s="5" t="str">
        <f>VLOOKUP(A136,UNIC!C:W,21,0)</f>
        <v>MOVIDA</v>
      </c>
      <c r="F136" s="5" t="str">
        <f>VLOOKUP(Tabela1[[#This Row],[PLACA]],UNIC!C:R,15,0)</f>
        <v>PR</v>
      </c>
      <c r="G136" s="5" t="str">
        <f>VLOOKUP(Tabela1[[#This Row],[PLACA]],UNIC!C:R,16,0)</f>
        <v>SUL</v>
      </c>
      <c r="H136" s="5" t="str">
        <f>VLOOKUP(A136,UNIC!C:H,6,0)</f>
        <v>MANUTENÇÃO PLANTA INTERNA-TIM CURITIBA</v>
      </c>
      <c r="I136" s="5" t="str">
        <f>VLOOKUP(H136,UNIC!H:J,3,0)</f>
        <v>PARCEIRO</v>
      </c>
      <c r="J136" s="11" t="str">
        <f>VLOOKUP(Tabela1[[#This Row],[PLACA]],UNIC!C:V,20,0)</f>
        <v>R$ 0,00</v>
      </c>
      <c r="K136" s="11">
        <f>IFERROR(VALUE(VLOOKUP(Tabela1[[#This Row],[PLACA]],[1]Planilha2!$A:$F,3,0)),"")</f>
        <v>0</v>
      </c>
      <c r="L136" s="11">
        <f>IFERROR(VALUE(VLOOKUP(Tabela1[[#This Row],[PLACA]],[1]Planilha2!$A:$F,4,0)),"")</f>
        <v>430.91999999999996</v>
      </c>
      <c r="M136" s="11">
        <f>IFERROR(VALUE(VLOOKUP(Tabela1[[#This Row],[PLACA]],[1]Planilha2!$A:$F,5,0)),"")</f>
        <v>180</v>
      </c>
      <c r="N136" s="11"/>
      <c r="O136" s="12" t="e">
        <f>VLOOKUP(Tabela1[[#This Row],[PLACA]],BASE_LOCADORAS!B:F,5,0)</f>
        <v>#N/A</v>
      </c>
      <c r="P13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6" s="11" t="e">
        <f>VLOOKUP(Tabela1[[#This Row],[PLACA]],BASE_LOCADORAS!B:G,6,0)</f>
        <v>#N/A</v>
      </c>
      <c r="R136" s="5" t="e">
        <f>Tabela1[[#This Row],[VALOR LOCADORA]]=Tabela1[[#This Row],[GASTO ALUGUEL]]</f>
        <v>#N/A</v>
      </c>
      <c r="S136" s="5" t="e">
        <f>UPPER(TEXT(Tabela1[[#This Row],[VENCIMENTO CONTRATO]],"MMM"))</f>
        <v>#N/A</v>
      </c>
      <c r="T136" s="5" t="str">
        <f>IFERROR(YEAR(Tabela1[[#This Row],[VENCIMENTO CONTRATO]]),"-")</f>
        <v>-</v>
      </c>
      <c r="U136" s="5" t="str">
        <f>VLOOKUP(Tabela1[[#This Row],[PLACA]],UNIC!C:T,18,0)</f>
        <v>ATIVO</v>
      </c>
      <c r="V136" s="5" t="str">
        <f>SUBSTITUTE(VLOOKUP(Tabela1[[#This Row],[PLACA]],UNIC!C:K,9,0),".", "")</f>
        <v>12081</v>
      </c>
      <c r="W136" s="5">
        <f>VLOOKUP(Tabela1[[#This Row],[PLACA]],UNIC!C:M,10,0)</f>
        <v>26001</v>
      </c>
      <c r="X136" s="5" t="str">
        <f>VLOOKUP(Tabela1[[#This Row],[PLACA]],UNIC!C:M,11,0)</f>
        <v>TIM MOVEL</v>
      </c>
      <c r="Y136" s="7">
        <f>SUM(Tabela1[[#This Row],[GASTO COMBUSTÍVEL FEVEREIRO]:[GASTO COMBUSTÍVE ABRIL]])</f>
        <v>610.91999999999996</v>
      </c>
      <c r="Z136" s="7">
        <f>IFERROR(AVERAGE(Tabela1[[#This Row],[GASTO COMBUSTÍVE ABRIL]:[GASTO COMBUSTÍVE MARÇO]]),"-")</f>
        <v>305.45999999999998</v>
      </c>
      <c r="AA136" s="5"/>
    </row>
    <row r="137" spans="1:27" x14ac:dyDescent="0.25">
      <c r="A137" s="5" t="s">
        <v>5876</v>
      </c>
      <c r="B137" s="5" t="str">
        <f>VLOOKUP(A137,UNIC!C:W,2,0)</f>
        <v>SAVEIRO</v>
      </c>
      <c r="C137" s="5" t="str">
        <f>VLOOKUP(A137,UNIC!C:W,3,0)</f>
        <v>UTILITARIO</v>
      </c>
      <c r="D137" s="10">
        <f>VLOOKUP(A137,UNIC!C:W,5,0)</f>
        <v>2026</v>
      </c>
      <c r="E137" s="5" t="str">
        <f>VLOOKUP(A137,UNIC!C:W,21,0)</f>
        <v>MOVIDA</v>
      </c>
      <c r="F137" s="5" t="str">
        <f>VLOOKUP(Tabela1[[#This Row],[PLACA]],UNIC!C:R,15,0)</f>
        <v>GO</v>
      </c>
      <c r="G137" s="5" t="str">
        <f>VLOOKUP(Tabela1[[#This Row],[PLACA]],UNIC!C:R,16,0)</f>
        <v>CENTRO OESTE</v>
      </c>
      <c r="H137" s="5" t="str">
        <f>VLOOKUP(A137,UNIC!C:H,6,0)</f>
        <v>WAGNER TELLES DA SILVA</v>
      </c>
      <c r="I137" s="5" t="str">
        <f>VLOOKUP(H137,UNIC!H:J,3,0)</f>
        <v>TECNICO DE MANUTENCAO PI I</v>
      </c>
      <c r="J137" s="11" t="str">
        <f>VLOOKUP(Tabela1[[#This Row],[PLACA]],UNIC!C:V,20,0)</f>
        <v>R$ 1,00</v>
      </c>
      <c r="K137" s="11">
        <f>IFERROR(VALUE(VLOOKUP(Tabela1[[#This Row],[PLACA]],[1]Planilha2!$A:$F,3,0)),"")</f>
        <v>0</v>
      </c>
      <c r="L137" s="11">
        <f>IFERROR(VALUE(VLOOKUP(Tabela1[[#This Row],[PLACA]],[1]Planilha2!$A:$F,4,0)),"")</f>
        <v>0</v>
      </c>
      <c r="M137" s="11">
        <f>IFERROR(VALUE(VLOOKUP(Tabela1[[#This Row],[PLACA]],[1]Planilha2!$A:$F,5,0)),"")</f>
        <v>1388.82</v>
      </c>
      <c r="N137" s="11"/>
      <c r="O137" s="12" t="e">
        <f>VLOOKUP(Tabela1[[#This Row],[PLACA]],BASE_LOCADORAS!B:F,5,0)</f>
        <v>#N/A</v>
      </c>
      <c r="P13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7" s="11" t="e">
        <f>VLOOKUP(Tabela1[[#This Row],[PLACA]],BASE_LOCADORAS!B:G,6,0)</f>
        <v>#N/A</v>
      </c>
      <c r="R137" s="5" t="e">
        <f>Tabela1[[#This Row],[VALOR LOCADORA]]=Tabela1[[#This Row],[GASTO ALUGUEL]]</f>
        <v>#N/A</v>
      </c>
      <c r="S137" s="5" t="e">
        <f>UPPER(TEXT(Tabela1[[#This Row],[VENCIMENTO CONTRATO]],"MMM"))</f>
        <v>#N/A</v>
      </c>
      <c r="T137" s="5" t="str">
        <f>IFERROR(YEAR(Tabela1[[#This Row],[VENCIMENTO CONTRATO]]),"-")</f>
        <v>-</v>
      </c>
      <c r="U137" s="5" t="str">
        <f>VLOOKUP(Tabela1[[#This Row],[PLACA]],UNIC!C:T,18,0)</f>
        <v>ATIVO</v>
      </c>
      <c r="V137" s="5" t="str">
        <f>SUBSTITUTE(VLOOKUP(Tabela1[[#This Row],[PLACA]],UNIC!C:K,9,0),".", "")</f>
        <v>12081</v>
      </c>
      <c r="W137" s="5">
        <f>VLOOKUP(Tabela1[[#This Row],[PLACA]],UNIC!C:M,10,0)</f>
        <v>19019</v>
      </c>
      <c r="X137" s="5" t="str">
        <f>VLOOKUP(Tabela1[[#This Row],[PLACA]],UNIC!C:M,11,0)</f>
        <v>TIM MOVEL</v>
      </c>
      <c r="Y137" s="7">
        <f>SUM(Tabela1[[#This Row],[GASTO COMBUSTÍVEL FEVEREIRO]:[GASTO COMBUSTÍVE ABRIL]])</f>
        <v>1388.82</v>
      </c>
      <c r="Z137" s="7">
        <f>IFERROR(AVERAGE(Tabela1[[#This Row],[GASTO COMBUSTÍVE ABRIL]:[GASTO COMBUSTÍVE MARÇO]]),"-")</f>
        <v>694.41</v>
      </c>
      <c r="AA137" s="5"/>
    </row>
    <row r="138" spans="1:27" x14ac:dyDescent="0.25">
      <c r="A138" s="5" t="s">
        <v>6185</v>
      </c>
      <c r="B138" s="5" t="str">
        <f>VLOOKUP(A138,UNIC!C:W,2,0)</f>
        <v>TRACKER</v>
      </c>
      <c r="C138" s="5" t="str">
        <f>VLOOKUP(A138,UNIC!C:W,3,0)</f>
        <v>SUV</v>
      </c>
      <c r="D138" s="10">
        <f>VLOOKUP(A138,UNIC!C:W,5,0)</f>
        <v>2022</v>
      </c>
      <c r="E138" s="5" t="str">
        <f>VLOOKUP(A138,UNIC!C:W,21,0)</f>
        <v>PARTICULAR</v>
      </c>
      <c r="F138" s="5" t="str">
        <f>VLOOKUP(Tabela1[[#This Row],[PLACA]],UNIC!C:R,15,0)</f>
        <v>DF</v>
      </c>
      <c r="G138" s="5" t="str">
        <f>VLOOKUP(Tabela1[[#This Row],[PLACA]],UNIC!C:R,16,0)</f>
        <v>CENTRO OESTE</v>
      </c>
      <c r="H138" s="5" t="s">
        <v>6646</v>
      </c>
      <c r="I138" s="5" t="str">
        <f>VLOOKUP(H138,UNIC!H:J,3,0)</f>
        <v>GERENTE OPERACAO JR</v>
      </c>
      <c r="J138" s="11" t="str">
        <f>VLOOKUP(Tabela1[[#This Row],[PLACA]],UNIC!C:V,20,0)</f>
        <v>R$ 2.000,00</v>
      </c>
      <c r="K138" s="11">
        <f>IFERROR(VALUE(VLOOKUP(Tabela1[[#This Row],[PLACA]],[1]Planilha2!$A:$F,3,0)),"")</f>
        <v>0</v>
      </c>
      <c r="L138" s="11">
        <f>IFERROR(VALUE(VLOOKUP(Tabela1[[#This Row],[PLACA]],[1]Planilha2!$A:$F,4,0)),"")</f>
        <v>845.12</v>
      </c>
      <c r="M138" s="11">
        <f>IFERROR(VALUE(VLOOKUP(Tabela1[[#This Row],[PLACA]],[1]Planilha2!$A:$F,5,0)),"")</f>
        <v>980</v>
      </c>
      <c r="N138" s="11"/>
      <c r="O138" s="12" t="e">
        <f>VLOOKUP(Tabela1[[#This Row],[PLACA]],BASE_LOCADORAS!B:F,5,0)</f>
        <v>#N/A</v>
      </c>
      <c r="P13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8" s="11" t="e">
        <f>VLOOKUP(Tabela1[[#This Row],[PLACA]],BASE_LOCADORAS!B:G,6,0)</f>
        <v>#N/A</v>
      </c>
      <c r="R138" s="5" t="e">
        <f>Tabela1[[#This Row],[VALOR LOCADORA]]=Tabela1[[#This Row],[GASTO ALUGUEL]]</f>
        <v>#N/A</v>
      </c>
      <c r="S138" s="5" t="e">
        <f>UPPER(TEXT(Tabela1[[#This Row],[VENCIMENTO CONTRATO]],"MMM"))</f>
        <v>#N/A</v>
      </c>
      <c r="T138" s="5" t="str">
        <f>IFERROR(YEAR(Tabela1[[#This Row],[VENCIMENTO CONTRATO]]),"-")</f>
        <v>-</v>
      </c>
      <c r="U138" s="5" t="str">
        <f>VLOOKUP(Tabela1[[#This Row],[PLACA]],UNIC!C:T,18,0)</f>
        <v>PATIO</v>
      </c>
      <c r="V138" s="5" t="str">
        <f>SUBSTITUTE(VLOOKUP(Tabela1[[#This Row],[PLACA]],UNIC!C:K,9,0),".", "")</f>
        <v/>
      </c>
      <c r="W138" s="5">
        <f>VLOOKUP(Tabela1[[#This Row],[PLACA]],UNIC!C:M,10,0)</f>
        <v>0</v>
      </c>
      <c r="X138" s="5">
        <f>VLOOKUP(Tabela1[[#This Row],[PLACA]],UNIC!C:M,11,0)</f>
        <v>0</v>
      </c>
      <c r="Y138" s="7">
        <f>SUM(Tabela1[[#This Row],[GASTO COMBUSTÍVEL FEVEREIRO]:[GASTO COMBUSTÍVE ABRIL]])</f>
        <v>1825.12</v>
      </c>
      <c r="Z138" s="7">
        <f>IFERROR(AVERAGE(Tabela1[[#This Row],[GASTO COMBUSTÍVE ABRIL]:[GASTO COMBUSTÍVE MARÇO]]),"-")</f>
        <v>912.56</v>
      </c>
      <c r="AA138" s="5"/>
    </row>
    <row r="139" spans="1:27" x14ac:dyDescent="0.25">
      <c r="A139" s="5" t="s">
        <v>6186</v>
      </c>
      <c r="B139" s="5" t="str">
        <f>VLOOKUP(A139,UNIC!C:W,2,0)</f>
        <v>VW</v>
      </c>
      <c r="C139" s="5" t="str">
        <f>VLOOKUP(A139,UNIC!C:W,3,0)</f>
        <v>LEVE</v>
      </c>
      <c r="D139" s="10">
        <f>VLOOKUP(A139,UNIC!C:W,5,0)</f>
        <v>2020</v>
      </c>
      <c r="E139" s="5" t="str">
        <f>VLOOKUP(A139,UNIC!C:W,21,0)</f>
        <v>PARTICULAR</v>
      </c>
      <c r="F139" s="5" t="str">
        <f>VLOOKUP(Tabela1[[#This Row],[PLACA]],UNIC!C:R,15,0)</f>
        <v>ES</v>
      </c>
      <c r="G139" s="5" t="str">
        <f>VLOOKUP(Tabela1[[#This Row],[PLACA]],UNIC!C:R,16,0)</f>
        <v>SUDESTE</v>
      </c>
      <c r="H139" s="5" t="str">
        <f>VLOOKUP(A139,UNIC!C:H,6,0)</f>
        <v>-</v>
      </c>
      <c r="I139" s="5" t="str">
        <f>VLOOKUP(H139,UNIC!H:J,3,0)</f>
        <v>-</v>
      </c>
      <c r="J139" s="11" t="str">
        <f>VLOOKUP(Tabela1[[#This Row],[PLACA]],UNIC!C:V,20,0)</f>
        <v>R$ 2.000,00</v>
      </c>
      <c r="K139" s="11">
        <f>IFERROR(VALUE(VLOOKUP(Tabela1[[#This Row],[PLACA]],[1]Planilha2!$A:$F,3,0)),"")</f>
        <v>0</v>
      </c>
      <c r="L139" s="11">
        <f>IFERROR(VALUE(VLOOKUP(Tabela1[[#This Row],[PLACA]],[1]Planilha2!$A:$F,4,0)),"")</f>
        <v>789.59</v>
      </c>
      <c r="M139" s="11">
        <f>IFERROR(VALUE(VLOOKUP(Tabela1[[#This Row],[PLACA]],[1]Planilha2!$A:$F,5,0)),"")</f>
        <v>715.6</v>
      </c>
      <c r="N139" s="11"/>
      <c r="O139" s="12" t="e">
        <f>VLOOKUP(Tabela1[[#This Row],[PLACA]],BASE_LOCADORAS!B:F,5,0)</f>
        <v>#N/A</v>
      </c>
      <c r="P13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39" s="11" t="e">
        <f>VLOOKUP(Tabela1[[#This Row],[PLACA]],BASE_LOCADORAS!B:G,6,0)</f>
        <v>#N/A</v>
      </c>
      <c r="R139" s="5" t="e">
        <f>Tabela1[[#This Row],[VALOR LOCADORA]]=Tabela1[[#This Row],[GASTO ALUGUEL]]</f>
        <v>#N/A</v>
      </c>
      <c r="S139" s="5" t="e">
        <f>UPPER(TEXT(Tabela1[[#This Row],[VENCIMENTO CONTRATO]],"MMM"))</f>
        <v>#N/A</v>
      </c>
      <c r="T139" s="5" t="str">
        <f>IFERROR(YEAR(Tabela1[[#This Row],[VENCIMENTO CONTRATO]]),"-")</f>
        <v>-</v>
      </c>
      <c r="U139" s="5" t="str">
        <f>VLOOKUP(Tabela1[[#This Row],[PLACA]],UNIC!C:T,18,0)</f>
        <v>PATIO</v>
      </c>
      <c r="V139" s="5" t="str">
        <f>SUBSTITUTE(VLOOKUP(Tabela1[[#This Row],[PLACA]],UNIC!C:K,9,0),".", "")</f>
        <v/>
      </c>
      <c r="W139" s="5">
        <f>VLOOKUP(Tabela1[[#This Row],[PLACA]],UNIC!C:M,10,0)</f>
        <v>0</v>
      </c>
      <c r="X139" s="5">
        <f>VLOOKUP(Tabela1[[#This Row],[PLACA]],UNIC!C:M,11,0)</f>
        <v>0</v>
      </c>
      <c r="Y139" s="7">
        <f>SUM(Tabela1[[#This Row],[GASTO COMBUSTÍVEL FEVEREIRO]:[GASTO COMBUSTÍVE ABRIL]])</f>
        <v>1505.19</v>
      </c>
      <c r="Z139" s="7">
        <f>IFERROR(AVERAGE(Tabela1[[#This Row],[GASTO COMBUSTÍVE ABRIL]:[GASTO COMBUSTÍVE MARÇO]]),"-")</f>
        <v>752.59500000000003</v>
      </c>
      <c r="AA139" s="5"/>
    </row>
    <row r="140" spans="1:27" x14ac:dyDescent="0.25">
      <c r="A140" s="5" t="s">
        <v>6973</v>
      </c>
      <c r="B140" s="5" t="str">
        <f>VLOOKUP(A140,UNIC!C:W,2,0)</f>
        <v>B4T 9000E</v>
      </c>
      <c r="C140" s="5" t="str">
        <f>VLOOKUP(A140,UNIC!C:W,3,0)</f>
        <v>GERADOR</v>
      </c>
      <c r="D140" s="10">
        <f>VLOOKUP(A140,UNIC!C:W,5,0)</f>
        <v>2025</v>
      </c>
      <c r="E140" s="5" t="str">
        <f>VLOOKUP(A140,UNIC!C:W,21,0)</f>
        <v>EQUIPAMENTO</v>
      </c>
      <c r="F140" s="5" t="str">
        <f>VLOOKUP(Tabela1[[#This Row],[PLACA]],UNIC!C:R,15,0)</f>
        <v>TO</v>
      </c>
      <c r="G140" s="5" t="str">
        <f>VLOOKUP(Tabela1[[#This Row],[PLACA]],UNIC!C:R,16,0)</f>
        <v>NORTE</v>
      </c>
      <c r="H140" s="5" t="str">
        <f>VLOOKUP(A140,UNIC!C:H,6,0)</f>
        <v>-</v>
      </c>
      <c r="I140" s="5" t="str">
        <f>VLOOKUP(H140,UNIC!H:J,3,0)</f>
        <v>-</v>
      </c>
      <c r="J140" s="11" t="str">
        <f>VLOOKUP(Tabela1[[#This Row],[PLACA]],UNIC!C:V,20,0)</f>
        <v>R$ 0,00</v>
      </c>
      <c r="K140" s="11">
        <f>IFERROR(VALUE(VLOOKUP(Tabela1[[#This Row],[PLACA]],[1]Planilha2!$A:$F,3,0)),"")</f>
        <v>0</v>
      </c>
      <c r="L140" s="11">
        <f>IFERROR(VALUE(VLOOKUP(Tabela1[[#This Row],[PLACA]],[1]Planilha2!$A:$F,4,0)),"")</f>
        <v>326.79000000000002</v>
      </c>
      <c r="M140" s="11">
        <f>IFERROR(VALUE(VLOOKUP(Tabela1[[#This Row],[PLACA]],[1]Planilha2!$A:$F,5,0)),"")</f>
        <v>338.65</v>
      </c>
      <c r="N140" s="11"/>
      <c r="O140" s="17" t="e">
        <f>VLOOKUP(Tabela1[[#This Row],[PLACA]],BASE_LOCADORAS!B:F,5,0)</f>
        <v>#N/A</v>
      </c>
      <c r="P14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0" s="11" t="e">
        <f>VLOOKUP(Tabela1[[#This Row],[PLACA]],BASE_LOCADORAS!B:G,6,0)</f>
        <v>#N/A</v>
      </c>
      <c r="R140" s="5" t="e">
        <f>Tabela1[[#This Row],[VALOR LOCADORA]]=Tabela1[[#This Row],[GASTO ALUGUEL]]</f>
        <v>#N/A</v>
      </c>
      <c r="S140" s="5" t="e">
        <f>UPPER(TEXT(Tabela1[[#This Row],[VENCIMENTO CONTRATO]],"MMM"))</f>
        <v>#N/A</v>
      </c>
      <c r="T140" s="5" t="str">
        <f>IFERROR(YEAR(Tabela1[[#This Row],[VENCIMENTO CONTRATO]]),"-")</f>
        <v>-</v>
      </c>
      <c r="U140" s="5" t="str">
        <f>VLOOKUP(Tabela1[[#This Row],[PLACA]],UNIC!C:T,18,0)</f>
        <v>ATIVO</v>
      </c>
      <c r="V140" s="5" t="str">
        <f>SUBSTITUTE(VLOOKUP(Tabela1[[#This Row],[PLACA]],UNIC!C:K,9,0),".", "")</f>
        <v/>
      </c>
      <c r="W140" s="5">
        <f>VLOOKUP(Tabela1[[#This Row],[PLACA]],UNIC!C:M,10,0)</f>
        <v>0</v>
      </c>
      <c r="X140" s="5">
        <f>VLOOKUP(Tabela1[[#This Row],[PLACA]],UNIC!C:M,11,0)</f>
        <v>0</v>
      </c>
      <c r="Y140" s="7">
        <f>SUM(Tabela1[[#This Row],[GASTO COMBUSTÍVEL FEVEREIRO]:[GASTO COMBUSTÍVE ABRIL]])</f>
        <v>665.44</v>
      </c>
      <c r="Z140" s="7">
        <f>IFERROR(AVERAGE(Tabela1[[#This Row],[GASTO COMBUSTÍVE ABRIL]:[GASTO COMBUSTÍVE MARÇO]]),"-")</f>
        <v>332.72</v>
      </c>
      <c r="AA140" s="5"/>
    </row>
    <row r="141" spans="1:27" x14ac:dyDescent="0.25">
      <c r="A141" s="5" t="s">
        <v>6188</v>
      </c>
      <c r="B141" s="5" t="str">
        <f>VLOOKUP(A141,UNIC!C:W,2,0)</f>
        <v>PUNTO</v>
      </c>
      <c r="C141" s="5" t="str">
        <f>VLOOKUP(A141,UNIC!C:W,3,0)</f>
        <v>LEVE</v>
      </c>
      <c r="D141" s="10">
        <f>VLOOKUP(A141,UNIC!C:W,5,0)</f>
        <v>2009</v>
      </c>
      <c r="E141" s="5" t="str">
        <f>VLOOKUP(A141,UNIC!C:W,21,0)</f>
        <v>PARTICULAR</v>
      </c>
      <c r="F141" s="5" t="str">
        <f>VLOOKUP(Tabela1[[#This Row],[PLACA]],UNIC!C:R,15,0)</f>
        <v>SP</v>
      </c>
      <c r="G141" s="5" t="str">
        <f>VLOOKUP(Tabela1[[#This Row],[PLACA]],UNIC!C:R,16,0)</f>
        <v>SUDESTE</v>
      </c>
      <c r="H141" s="5" t="str">
        <f>VLOOKUP(A141,UNIC!C:H,6,0)</f>
        <v>EMERSON PINHEIRO</v>
      </c>
      <c r="I141" s="5" t="str">
        <f>VLOOKUP(H141,UNIC!H:J,3,0)</f>
        <v>COORDENADOR I</v>
      </c>
      <c r="J141" s="11" t="str">
        <f>VLOOKUP(Tabela1[[#This Row],[PLACA]],UNIC!C:V,20,0)</f>
        <v>R$ 2.000,00</v>
      </c>
      <c r="K141" s="11">
        <f>IFERROR(VALUE(VLOOKUP(Tabela1[[#This Row],[PLACA]],[1]Planilha2!$A:$F,3,0)),"")</f>
        <v>0</v>
      </c>
      <c r="L141" s="11">
        <f>IFERROR(VALUE(VLOOKUP(Tabela1[[#This Row],[PLACA]],[1]Planilha2!$A:$F,4,0)),"")</f>
        <v>786.82999999999993</v>
      </c>
      <c r="M141" s="11">
        <f>IFERROR(VALUE(VLOOKUP(Tabela1[[#This Row],[PLACA]],[1]Planilha2!$A:$F,5,0)),"")</f>
        <v>924.06</v>
      </c>
      <c r="N141" s="11"/>
      <c r="O141" s="12" t="e">
        <f>VLOOKUP(Tabela1[[#This Row],[PLACA]],BASE_LOCADORAS!B:F,5,0)</f>
        <v>#N/A</v>
      </c>
      <c r="P14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1" s="11" t="e">
        <f>VLOOKUP(Tabela1[[#This Row],[PLACA]],BASE_LOCADORAS!B:G,6,0)</f>
        <v>#N/A</v>
      </c>
      <c r="R141" s="5" t="e">
        <f>Tabela1[[#This Row],[VALOR LOCADORA]]=Tabela1[[#This Row],[GASTO ALUGUEL]]</f>
        <v>#N/A</v>
      </c>
      <c r="S141" s="5" t="e">
        <f>UPPER(TEXT(Tabela1[[#This Row],[VENCIMENTO CONTRATO]],"MMM"))</f>
        <v>#N/A</v>
      </c>
      <c r="T141" s="5" t="str">
        <f>IFERROR(YEAR(Tabela1[[#This Row],[VENCIMENTO CONTRATO]]),"-")</f>
        <v>-</v>
      </c>
      <c r="U141" s="5" t="str">
        <f>VLOOKUP(Tabela1[[#This Row],[PLACA]],UNIC!C:T,18,0)</f>
        <v>ATIVO</v>
      </c>
      <c r="V141" s="5" t="str">
        <f>SUBSTITUTE(VLOOKUP(Tabela1[[#This Row],[PLACA]],UNIC!C:K,9,0),".", "")</f>
        <v>99138</v>
      </c>
      <c r="W141" s="5">
        <f>VLOOKUP(Tabela1[[#This Row],[PLACA]],UNIC!C:M,10,0)</f>
        <v>35001</v>
      </c>
      <c r="X141" s="5" t="str">
        <f>VLOOKUP(Tabela1[[#This Row],[PLACA]],UNIC!C:M,11,0)</f>
        <v>ADMINISTRATIVO</v>
      </c>
      <c r="Y141" s="7">
        <f>SUM(Tabela1[[#This Row],[GASTO COMBUSTÍVEL FEVEREIRO]:[GASTO COMBUSTÍVE ABRIL]])</f>
        <v>1710.8899999999999</v>
      </c>
      <c r="Z141" s="7">
        <f>IFERROR(AVERAGE(Tabela1[[#This Row],[GASTO COMBUSTÍVE ABRIL]:[GASTO COMBUSTÍVE MARÇO]]),"-")</f>
        <v>855.44499999999994</v>
      </c>
      <c r="AA141" s="5"/>
    </row>
    <row r="142" spans="1:27" x14ac:dyDescent="0.25">
      <c r="A142" s="5" t="s">
        <v>6193</v>
      </c>
      <c r="B142" s="5" t="str">
        <f>VLOOKUP(A142,UNIC!C:W,2,0)</f>
        <v>FIT</v>
      </c>
      <c r="C142" s="5" t="str">
        <f>VLOOKUP(A142,UNIC!C:W,3,0)</f>
        <v>LEVE</v>
      </c>
      <c r="D142" s="10">
        <f>VLOOKUP(A142,UNIC!C:W,5,0)</f>
        <v>2023</v>
      </c>
      <c r="E142" s="5" t="str">
        <f>VLOOKUP(A142,UNIC!C:W,21,0)</f>
        <v>PARTICULAR</v>
      </c>
      <c r="F142" s="5" t="str">
        <f>VLOOKUP(Tabela1[[#This Row],[PLACA]],UNIC!C:R,15,0)</f>
        <v>GO</v>
      </c>
      <c r="G142" s="5" t="str">
        <f>VLOOKUP(Tabela1[[#This Row],[PLACA]],UNIC!C:R,16,0)</f>
        <v>CENTRO OESTE</v>
      </c>
      <c r="H142" s="5" t="str">
        <f>VLOOKUP(A142,UNIC!C:H,6,0)</f>
        <v>LESLYE HUMBERTO PEREIRA RAMOS</v>
      </c>
      <c r="I142" s="5" t="str">
        <f>VLOOKUP(H142,UNIC!H:J,3,0)</f>
        <v>ASSISTENTE DE FROTA</v>
      </c>
      <c r="J142" s="11" t="str">
        <f>VLOOKUP(Tabela1[[#This Row],[PLACA]],UNIC!C:V,20,0)</f>
        <v>R$ 1.550,00</v>
      </c>
      <c r="K142" s="11">
        <f>IFERROR(VALUE(VLOOKUP(Tabela1[[#This Row],[PLACA]],[1]Planilha2!$A:$F,3,0)),"")</f>
        <v>0</v>
      </c>
      <c r="L142" s="11">
        <f>IFERROR(VALUE(VLOOKUP(Tabela1[[#This Row],[PLACA]],[1]Planilha2!$A:$F,4,0)),"")</f>
        <v>90.09</v>
      </c>
      <c r="M142" s="11">
        <f>IFERROR(VALUE(VLOOKUP(Tabela1[[#This Row],[PLACA]],[1]Planilha2!$A:$F,5,0)),"")</f>
        <v>0</v>
      </c>
      <c r="N142" s="11"/>
      <c r="O142" s="12" t="e">
        <f>VLOOKUP(Tabela1[[#This Row],[PLACA]],BASE_LOCADORAS!B:F,5,0)</f>
        <v>#N/A</v>
      </c>
      <c r="P14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2" s="11" t="e">
        <f>VLOOKUP(Tabela1[[#This Row],[PLACA]],BASE_LOCADORAS!B:G,6,0)</f>
        <v>#N/A</v>
      </c>
      <c r="R142" s="5" t="e">
        <f>Tabela1[[#This Row],[VALOR LOCADORA]]=Tabela1[[#This Row],[GASTO ALUGUEL]]</f>
        <v>#N/A</v>
      </c>
      <c r="S142" s="5" t="e">
        <f>UPPER(TEXT(Tabela1[[#This Row],[VENCIMENTO CONTRATO]],"MMM"))</f>
        <v>#N/A</v>
      </c>
      <c r="T142" s="5" t="str">
        <f>IFERROR(YEAR(Tabela1[[#This Row],[VENCIMENTO CONTRATO]]),"-")</f>
        <v>-</v>
      </c>
      <c r="U142" s="5" t="str">
        <f>VLOOKUP(Tabela1[[#This Row],[PLACA]],UNIC!C:T,18,0)</f>
        <v>ATIVO</v>
      </c>
      <c r="V142" s="5" t="str">
        <f>SUBSTITUTE(VLOOKUP(Tabela1[[#This Row],[PLACA]],UNIC!C:K,9,0),".", "")</f>
        <v>99628</v>
      </c>
      <c r="W142" s="5">
        <f>VLOOKUP(Tabela1[[#This Row],[PLACA]],UNIC!C:M,10,0)</f>
        <v>19019</v>
      </c>
      <c r="X142" s="5" t="str">
        <f>VLOOKUP(Tabela1[[#This Row],[PLACA]],UNIC!C:M,11,0)</f>
        <v>ADMINISTRATIVO</v>
      </c>
      <c r="Y142" s="7">
        <f>SUM(Tabela1[[#This Row],[GASTO COMBUSTÍVEL FEVEREIRO]:[GASTO COMBUSTÍVE ABRIL]])</f>
        <v>90.09</v>
      </c>
      <c r="Z142" s="7">
        <f>IFERROR(AVERAGE(Tabela1[[#This Row],[GASTO COMBUSTÍVE ABRIL]:[GASTO COMBUSTÍVE MARÇO]]),"-")</f>
        <v>45.045000000000002</v>
      </c>
      <c r="AA142" s="5"/>
    </row>
    <row r="143" spans="1:27" x14ac:dyDescent="0.25">
      <c r="A143" s="5" t="s">
        <v>6976</v>
      </c>
      <c r="B143" s="5" t="str">
        <f>VLOOKUP(A143,UNIC!C:W,2,0)</f>
        <v>B4T 9000E</v>
      </c>
      <c r="C143" s="5" t="str">
        <f>VLOOKUP(A143,UNIC!C:W,3,0)</f>
        <v>GERADOR</v>
      </c>
      <c r="D143" s="10">
        <f>VLOOKUP(A143,UNIC!C:W,5,0)</f>
        <v>2026</v>
      </c>
      <c r="E143" s="5" t="str">
        <f>VLOOKUP(A143,UNIC!C:W,21,0)</f>
        <v>EQUIPAMENTO</v>
      </c>
      <c r="F143" s="5" t="str">
        <f>VLOOKUP(Tabela1[[#This Row],[PLACA]],UNIC!C:R,15,0)</f>
        <v>TO</v>
      </c>
      <c r="G143" s="5" t="str">
        <f>VLOOKUP(Tabela1[[#This Row],[PLACA]],UNIC!C:R,16,0)</f>
        <v>NORTE</v>
      </c>
      <c r="H143" s="5" t="str">
        <f>VLOOKUP(A143,UNIC!C:H,6,0)</f>
        <v>-</v>
      </c>
      <c r="I143" s="5" t="str">
        <f>VLOOKUP(H143,UNIC!H:J,3,0)</f>
        <v>-</v>
      </c>
      <c r="J143" s="11" t="str">
        <f>VLOOKUP(Tabela1[[#This Row],[PLACA]],UNIC!C:V,20,0)</f>
        <v>R$ 0,01</v>
      </c>
      <c r="K143" s="11">
        <f>IFERROR(VALUE(VLOOKUP(Tabela1[[#This Row],[PLACA]],[1]Planilha2!$A:$F,3,0)),"")</f>
        <v>0</v>
      </c>
      <c r="L143" s="11">
        <f>IFERROR(VALUE(VLOOKUP(Tabela1[[#This Row],[PLACA]],[1]Planilha2!$A:$F,4,0)),"")</f>
        <v>1669.79</v>
      </c>
      <c r="M143" s="11">
        <f>IFERROR(VALUE(VLOOKUP(Tabela1[[#This Row],[PLACA]],[1]Planilha2!$A:$F,5,0)),"")</f>
        <v>432.13</v>
      </c>
      <c r="N143" s="11"/>
      <c r="O143" s="12" t="e">
        <f>VLOOKUP(Tabela1[[#This Row],[PLACA]],BASE_LOCADORAS!B:F,5,0)</f>
        <v>#N/A</v>
      </c>
      <c r="P14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3" s="11" t="e">
        <f>VLOOKUP(Tabela1[[#This Row],[PLACA]],BASE_LOCADORAS!B:G,6,0)</f>
        <v>#N/A</v>
      </c>
      <c r="R143" s="5" t="e">
        <f>Tabela1[[#This Row],[VALOR LOCADORA]]=Tabela1[[#This Row],[GASTO ALUGUEL]]</f>
        <v>#N/A</v>
      </c>
      <c r="S143" s="5" t="e">
        <f>UPPER(TEXT(Tabela1[[#This Row],[VENCIMENTO CONTRATO]],"MMM"))</f>
        <v>#N/A</v>
      </c>
      <c r="T143" s="5" t="str">
        <f>IFERROR(YEAR(Tabela1[[#This Row],[VENCIMENTO CONTRATO]]),"-")</f>
        <v>-</v>
      </c>
      <c r="U143" s="5" t="str">
        <f>VLOOKUP(Tabela1[[#This Row],[PLACA]],UNIC!C:T,18,0)</f>
        <v>ATIVO</v>
      </c>
      <c r="V143" s="5" t="str">
        <f>SUBSTITUTE(VLOOKUP(Tabela1[[#This Row],[PLACA]],UNIC!C:K,9,0),".", "")</f>
        <v/>
      </c>
      <c r="W143" s="5">
        <f>VLOOKUP(Tabela1[[#This Row],[PLACA]],UNIC!C:M,10,0)</f>
        <v>0</v>
      </c>
      <c r="X143" s="5">
        <f>VLOOKUP(Tabela1[[#This Row],[PLACA]],UNIC!C:M,11,0)</f>
        <v>0</v>
      </c>
      <c r="Y143" s="7">
        <f>SUM(Tabela1[[#This Row],[GASTO COMBUSTÍVEL FEVEREIRO]:[GASTO COMBUSTÍVE ABRIL]])</f>
        <v>2101.92</v>
      </c>
      <c r="Z143" s="7">
        <f>IFERROR(AVERAGE(Tabela1[[#This Row],[GASTO COMBUSTÍVE ABRIL]:[GASTO COMBUSTÍVE MARÇO]]),"-")</f>
        <v>1050.96</v>
      </c>
      <c r="AA143" s="5"/>
    </row>
    <row r="144" spans="1:27" x14ac:dyDescent="0.25">
      <c r="A144" s="5" t="s">
        <v>6978</v>
      </c>
      <c r="B144" s="5" t="str">
        <f>VLOOKUP(A144,UNIC!C:W,2,0)</f>
        <v>B4T 9000E</v>
      </c>
      <c r="C144" s="5" t="str">
        <f>VLOOKUP(A144,UNIC!C:W,3,0)</f>
        <v>GERADOR</v>
      </c>
      <c r="D144" s="10">
        <f>VLOOKUP(A144,UNIC!C:W,5,0)</f>
        <v>2026</v>
      </c>
      <c r="E144" s="5" t="str">
        <f>VLOOKUP(A144,UNIC!C:W,21,0)</f>
        <v>EQUIPAMENTO</v>
      </c>
      <c r="F144" s="5" t="str">
        <f>VLOOKUP(Tabela1[[#This Row],[PLACA]],UNIC!C:R,15,0)</f>
        <v>TO</v>
      </c>
      <c r="G144" s="5" t="str">
        <f>VLOOKUP(Tabela1[[#This Row],[PLACA]],UNIC!C:R,16,0)</f>
        <v>NORTE</v>
      </c>
      <c r="H144" s="5" t="str">
        <f>VLOOKUP(A144,UNIC!C:H,6,0)</f>
        <v>-</v>
      </c>
      <c r="I144" s="5" t="str">
        <f>VLOOKUP(H144,UNIC!H:J,3,0)</f>
        <v>-</v>
      </c>
      <c r="J144" s="11" t="str">
        <f>VLOOKUP(Tabela1[[#This Row],[PLACA]],UNIC!C:V,20,0)</f>
        <v>R$ 0,01</v>
      </c>
      <c r="K144" s="11">
        <f>IFERROR(VALUE(VLOOKUP(Tabela1[[#This Row],[PLACA]],[1]Planilha2!$A:$F,3,0)),"")</f>
        <v>0</v>
      </c>
      <c r="L144" s="11">
        <f>IFERROR(VALUE(VLOOKUP(Tabela1[[#This Row],[PLACA]],[1]Planilha2!$A:$F,4,0)),"")</f>
        <v>1639.53</v>
      </c>
      <c r="M144" s="11">
        <f>IFERROR(VALUE(VLOOKUP(Tabela1[[#This Row],[PLACA]],[1]Planilha2!$A:$F,5,0)),"")</f>
        <v>0</v>
      </c>
      <c r="N144" s="11"/>
      <c r="O144" s="12" t="e">
        <f>VLOOKUP(Tabela1[[#This Row],[PLACA]],BASE_LOCADORAS!B:F,5,0)</f>
        <v>#N/A</v>
      </c>
      <c r="P14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4" s="11" t="e">
        <f>VLOOKUP(Tabela1[[#This Row],[PLACA]],BASE_LOCADORAS!B:G,6,0)</f>
        <v>#N/A</v>
      </c>
      <c r="R144" s="5" t="e">
        <f>Tabela1[[#This Row],[VALOR LOCADORA]]=Tabela1[[#This Row],[GASTO ALUGUEL]]</f>
        <v>#N/A</v>
      </c>
      <c r="S144" s="5" t="e">
        <f>UPPER(TEXT(Tabela1[[#This Row],[VENCIMENTO CONTRATO]],"MMM"))</f>
        <v>#N/A</v>
      </c>
      <c r="T144" s="5" t="str">
        <f>IFERROR(YEAR(Tabela1[[#This Row],[VENCIMENTO CONTRATO]]),"-")</f>
        <v>-</v>
      </c>
      <c r="U144" s="5" t="str">
        <f>VLOOKUP(Tabela1[[#This Row],[PLACA]],UNIC!C:T,18,0)</f>
        <v>ATIVO</v>
      </c>
      <c r="V144" s="5" t="str">
        <f>SUBSTITUTE(VLOOKUP(Tabela1[[#This Row],[PLACA]],UNIC!C:K,9,0),".", "")</f>
        <v/>
      </c>
      <c r="W144" s="5">
        <f>VLOOKUP(Tabela1[[#This Row],[PLACA]],UNIC!C:M,10,0)</f>
        <v>0</v>
      </c>
      <c r="X144" s="5">
        <f>VLOOKUP(Tabela1[[#This Row],[PLACA]],UNIC!C:M,11,0)</f>
        <v>0</v>
      </c>
      <c r="Y144" s="7">
        <f>SUM(Tabela1[[#This Row],[GASTO COMBUSTÍVEL FEVEREIRO]:[GASTO COMBUSTÍVE ABRIL]])</f>
        <v>1639.53</v>
      </c>
      <c r="Z144" s="7">
        <f>IFERROR(AVERAGE(Tabela1[[#This Row],[GASTO COMBUSTÍVE ABRIL]:[GASTO COMBUSTÍVE MARÇO]]),"-")</f>
        <v>819.76499999999999</v>
      </c>
      <c r="AA144" s="5"/>
    </row>
    <row r="145" spans="1:27" x14ac:dyDescent="0.25">
      <c r="A145" s="5" t="s">
        <v>6980</v>
      </c>
      <c r="B145" s="5" t="str">
        <f>VLOOKUP(A145,UNIC!C:W,2,0)</f>
        <v>B4T 9000E</v>
      </c>
      <c r="C145" s="5" t="str">
        <f>VLOOKUP(A145,UNIC!C:W,3,0)</f>
        <v>GERADOR</v>
      </c>
      <c r="D145" s="10">
        <f>VLOOKUP(A145,UNIC!C:W,5,0)</f>
        <v>2026</v>
      </c>
      <c r="E145" s="5" t="str">
        <f>VLOOKUP(A145,UNIC!C:W,21,0)</f>
        <v>EQUIPAMENTO</v>
      </c>
      <c r="F145" s="5" t="str">
        <f>VLOOKUP(Tabela1[[#This Row],[PLACA]],UNIC!C:R,15,0)</f>
        <v>TO</v>
      </c>
      <c r="G145" s="5" t="str">
        <f>VLOOKUP(Tabela1[[#This Row],[PLACA]],UNIC!C:R,16,0)</f>
        <v>NORTE</v>
      </c>
      <c r="H145" s="5" t="str">
        <f>VLOOKUP(A145,UNIC!C:H,6,0)</f>
        <v>-</v>
      </c>
      <c r="I145" s="5" t="str">
        <f>VLOOKUP(H145,UNIC!H:J,3,0)</f>
        <v>-</v>
      </c>
      <c r="J145" s="11" t="str">
        <f>VLOOKUP(Tabela1[[#This Row],[PLACA]],UNIC!C:V,20,0)</f>
        <v>R$ 0,01</v>
      </c>
      <c r="K145" s="11">
        <f>IFERROR(VALUE(VLOOKUP(Tabela1[[#This Row],[PLACA]],[1]Planilha2!$A:$F,3,0)),"")</f>
        <v>0</v>
      </c>
      <c r="L145" s="11">
        <f>IFERROR(VALUE(VLOOKUP(Tabela1[[#This Row],[PLACA]],[1]Planilha2!$A:$F,4,0)),"")</f>
        <v>913.97</v>
      </c>
      <c r="M145" s="11">
        <f>IFERROR(VALUE(VLOOKUP(Tabela1[[#This Row],[PLACA]],[1]Planilha2!$A:$F,5,0)),"")</f>
        <v>1602.1</v>
      </c>
      <c r="N145" s="11"/>
      <c r="O145" s="17" t="e">
        <f>VLOOKUP(Tabela1[[#This Row],[PLACA]],BASE_LOCADORAS!B:F,5,0)</f>
        <v>#N/A</v>
      </c>
      <c r="P14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5" s="11" t="e">
        <f>VLOOKUP(Tabela1[[#This Row],[PLACA]],BASE_LOCADORAS!B:G,6,0)</f>
        <v>#N/A</v>
      </c>
      <c r="R145" s="5" t="e">
        <f>Tabela1[[#This Row],[VALOR LOCADORA]]=Tabela1[[#This Row],[GASTO ALUGUEL]]</f>
        <v>#N/A</v>
      </c>
      <c r="S145" s="5" t="e">
        <f>UPPER(TEXT(Tabela1[[#This Row],[VENCIMENTO CONTRATO]],"MMM"))</f>
        <v>#N/A</v>
      </c>
      <c r="T145" s="5" t="str">
        <f>IFERROR(YEAR(Tabela1[[#This Row],[VENCIMENTO CONTRATO]]),"-")</f>
        <v>-</v>
      </c>
      <c r="U145" s="5" t="str">
        <f>VLOOKUP(Tabela1[[#This Row],[PLACA]],UNIC!C:T,18,0)</f>
        <v>ATIVO</v>
      </c>
      <c r="V145" s="5" t="str">
        <f>SUBSTITUTE(VLOOKUP(Tabela1[[#This Row],[PLACA]],UNIC!C:K,9,0),".", "")</f>
        <v/>
      </c>
      <c r="W145" s="5">
        <f>VLOOKUP(Tabela1[[#This Row],[PLACA]],UNIC!C:M,10,0)</f>
        <v>0</v>
      </c>
      <c r="X145" s="5">
        <f>VLOOKUP(Tabela1[[#This Row],[PLACA]],UNIC!C:M,11,0)</f>
        <v>0</v>
      </c>
      <c r="Y145" s="7">
        <f>SUM(Tabela1[[#This Row],[GASTO COMBUSTÍVEL FEVEREIRO]:[GASTO COMBUSTÍVE ABRIL]])</f>
        <v>2516.0699999999997</v>
      </c>
      <c r="Z145" s="7">
        <f>IFERROR(AVERAGE(Tabela1[[#This Row],[GASTO COMBUSTÍVE ABRIL]:[GASTO COMBUSTÍVE MARÇO]]),"-")</f>
        <v>1258.0349999999999</v>
      </c>
      <c r="AA145" s="5"/>
    </row>
    <row r="146" spans="1:27" x14ac:dyDescent="0.25">
      <c r="A146" s="5" t="s">
        <v>6201</v>
      </c>
      <c r="B146" s="5" t="str">
        <f>VLOOKUP(A146,UNIC!C:W,2,0)</f>
        <v>CELTA</v>
      </c>
      <c r="C146" s="5" t="str">
        <f>VLOOKUP(A146,UNIC!C:W,3,0)</f>
        <v>LEVE</v>
      </c>
      <c r="D146" s="10">
        <f>VLOOKUP(A146,UNIC!C:W,5,0)</f>
        <v>2012</v>
      </c>
      <c r="E146" s="5" t="str">
        <f>VLOOKUP(A146,UNIC!C:W,21,0)</f>
        <v>PARTICULAR</v>
      </c>
      <c r="F146" s="5" t="str">
        <f>VLOOKUP(Tabela1[[#This Row],[PLACA]],UNIC!C:R,15,0)</f>
        <v>AM</v>
      </c>
      <c r="G146" s="5" t="str">
        <f>VLOOKUP(Tabela1[[#This Row],[PLACA]],UNIC!C:R,16,0)</f>
        <v>NORTE</v>
      </c>
      <c r="H146" s="5" t="str">
        <f>VLOOKUP(A146,UNIC!C:H,6,0)</f>
        <v>-</v>
      </c>
      <c r="I146" s="5" t="str">
        <f>VLOOKUP(H146,UNIC!H:J,3,0)</f>
        <v>-</v>
      </c>
      <c r="J146" s="11" t="str">
        <f>VLOOKUP(Tabela1[[#This Row],[PLACA]],UNIC!C:V,20,0)</f>
        <v>R$ 0,00</v>
      </c>
      <c r="K146" s="11">
        <f>IFERROR(VALUE(VLOOKUP(Tabela1[[#This Row],[PLACA]],[1]Planilha2!$A:$F,3,0)),"")</f>
        <v>0</v>
      </c>
      <c r="L146" s="11">
        <f>IFERROR(VALUE(VLOOKUP(Tabela1[[#This Row],[PLACA]],[1]Planilha2!$A:$F,4,0)),"")</f>
        <v>257.7</v>
      </c>
      <c r="M146" s="11">
        <f>IFERROR(VALUE(VLOOKUP(Tabela1[[#This Row],[PLACA]],[1]Planilha2!$A:$F,5,0)),"")</f>
        <v>0</v>
      </c>
      <c r="N146" s="11"/>
      <c r="O146" s="12" t="e">
        <f>VLOOKUP(Tabela1[[#This Row],[PLACA]],BASE_LOCADORAS!B:F,5,0)</f>
        <v>#N/A</v>
      </c>
      <c r="P14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6" s="11" t="e">
        <f>VLOOKUP(Tabela1[[#This Row],[PLACA]],BASE_LOCADORAS!B:G,6,0)</f>
        <v>#N/A</v>
      </c>
      <c r="R146" s="5" t="e">
        <f>Tabela1[[#This Row],[VALOR LOCADORA]]=Tabela1[[#This Row],[GASTO ALUGUEL]]</f>
        <v>#N/A</v>
      </c>
      <c r="S146" s="5" t="e">
        <f>UPPER(TEXT(Tabela1[[#This Row],[VENCIMENTO CONTRATO]],"MMM"))</f>
        <v>#N/A</v>
      </c>
      <c r="T146" s="5" t="str">
        <f>IFERROR(YEAR(Tabela1[[#This Row],[VENCIMENTO CONTRATO]]),"-")</f>
        <v>-</v>
      </c>
      <c r="U146" s="5" t="str">
        <f>VLOOKUP(Tabela1[[#This Row],[PLACA]],UNIC!C:T,18,0)</f>
        <v>PATIO</v>
      </c>
      <c r="V146" s="5" t="str">
        <f>SUBSTITUTE(VLOOKUP(Tabela1[[#This Row],[PLACA]],UNIC!C:K,9,0),".", "")</f>
        <v/>
      </c>
      <c r="W146" s="5">
        <f>VLOOKUP(Tabela1[[#This Row],[PLACA]],UNIC!C:M,10,0)</f>
        <v>0</v>
      </c>
      <c r="X146" s="5">
        <f>VLOOKUP(Tabela1[[#This Row],[PLACA]],UNIC!C:M,11,0)</f>
        <v>0</v>
      </c>
      <c r="Y146" s="7">
        <f>SUM(Tabela1[[#This Row],[GASTO COMBUSTÍVEL FEVEREIRO]:[GASTO COMBUSTÍVE ABRIL]])</f>
        <v>257.7</v>
      </c>
      <c r="Z146" s="7">
        <f>IFERROR(AVERAGE(Tabela1[[#This Row],[GASTO COMBUSTÍVE ABRIL]:[GASTO COMBUSTÍVE MARÇO]]),"-")</f>
        <v>128.85</v>
      </c>
      <c r="AA146" s="5"/>
    </row>
    <row r="147" spans="1:27" x14ac:dyDescent="0.25">
      <c r="A147" s="5" t="s">
        <v>6204</v>
      </c>
      <c r="B147" s="5" t="str">
        <f>VLOOKUP(A147,UNIC!C:W,2,0)</f>
        <v>KA</v>
      </c>
      <c r="C147" s="5" t="str">
        <f>VLOOKUP(A147,UNIC!C:W,3,0)</f>
        <v>LEVE</v>
      </c>
      <c r="D147" s="10">
        <f>VLOOKUP(A147,UNIC!C:W,5,0)</f>
        <v>2012</v>
      </c>
      <c r="E147" s="5" t="str">
        <f>VLOOKUP(A147,UNIC!C:W,21,0)</f>
        <v>PARTICULAR</v>
      </c>
      <c r="F147" s="5" t="str">
        <f>VLOOKUP(Tabela1[[#This Row],[PLACA]],UNIC!C:R,15,0)</f>
        <v>AM</v>
      </c>
      <c r="G147" s="5" t="str">
        <f>VLOOKUP(Tabela1[[#This Row],[PLACA]],UNIC!C:R,16,0)</f>
        <v>NORTE</v>
      </c>
      <c r="H147" s="5" t="str">
        <f>VLOOKUP(A147,UNIC!C:H,6,0)</f>
        <v>-</v>
      </c>
      <c r="I147" s="5" t="str">
        <f>VLOOKUP(H147,UNIC!H:J,3,0)</f>
        <v>-</v>
      </c>
      <c r="J147" s="11" t="str">
        <f>VLOOKUP(Tabela1[[#This Row],[PLACA]],UNIC!C:V,20,0)</f>
        <v>R$ 0,00</v>
      </c>
      <c r="K147" s="11">
        <f>IFERROR(VALUE(VLOOKUP(Tabela1[[#This Row],[PLACA]],[1]Planilha2!$A:$F,3,0)),"")</f>
        <v>0</v>
      </c>
      <c r="L147" s="11">
        <f>IFERROR(VALUE(VLOOKUP(Tabela1[[#This Row],[PLACA]],[1]Planilha2!$A:$F,4,0)),"")</f>
        <v>459.98</v>
      </c>
      <c r="M147" s="11">
        <f>IFERROR(VALUE(VLOOKUP(Tabela1[[#This Row],[PLACA]],[1]Planilha2!$A:$F,5,0)),"")</f>
        <v>459.98</v>
      </c>
      <c r="N147" s="11"/>
      <c r="O147" s="12" t="e">
        <f>VLOOKUP(Tabela1[[#This Row],[PLACA]],BASE_LOCADORAS!B:F,5,0)</f>
        <v>#N/A</v>
      </c>
      <c r="P14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7" s="11" t="e">
        <f>VLOOKUP(Tabela1[[#This Row],[PLACA]],BASE_LOCADORAS!B:G,6,0)</f>
        <v>#N/A</v>
      </c>
      <c r="R147" s="5" t="e">
        <f>Tabela1[[#This Row],[VALOR LOCADORA]]=Tabela1[[#This Row],[GASTO ALUGUEL]]</f>
        <v>#N/A</v>
      </c>
      <c r="S147" s="5" t="e">
        <f>UPPER(TEXT(Tabela1[[#This Row],[VENCIMENTO CONTRATO]],"MMM"))</f>
        <v>#N/A</v>
      </c>
      <c r="T147" s="5" t="str">
        <f>IFERROR(YEAR(Tabela1[[#This Row],[VENCIMENTO CONTRATO]]),"-")</f>
        <v>-</v>
      </c>
      <c r="U147" s="5" t="str">
        <f>VLOOKUP(Tabela1[[#This Row],[PLACA]],UNIC!C:T,18,0)</f>
        <v>ATIVO</v>
      </c>
      <c r="V147" s="5" t="str">
        <f>SUBSTITUTE(VLOOKUP(Tabela1[[#This Row],[PLACA]],UNIC!C:K,9,0),".", "")</f>
        <v/>
      </c>
      <c r="W147" s="5">
        <f>VLOOKUP(Tabela1[[#This Row],[PLACA]],UNIC!C:M,10,0)</f>
        <v>0</v>
      </c>
      <c r="X147" s="5">
        <f>VLOOKUP(Tabela1[[#This Row],[PLACA]],UNIC!C:M,11,0)</f>
        <v>0</v>
      </c>
      <c r="Y147" s="7">
        <f>SUM(Tabela1[[#This Row],[GASTO COMBUSTÍVEL FEVEREIRO]:[GASTO COMBUSTÍVE ABRIL]])</f>
        <v>919.96</v>
      </c>
      <c r="Z147" s="7">
        <f>IFERROR(AVERAGE(Tabela1[[#This Row],[GASTO COMBUSTÍVE ABRIL]:[GASTO COMBUSTÍVE MARÇO]]),"-")</f>
        <v>459.98</v>
      </c>
      <c r="AA147" s="5"/>
    </row>
    <row r="148" spans="1:27" x14ac:dyDescent="0.25">
      <c r="A148" s="5" t="s">
        <v>6206</v>
      </c>
      <c r="B148" s="5" t="str">
        <f>VLOOKUP(A148,UNIC!C:W,2,0)</f>
        <v>GOL</v>
      </c>
      <c r="C148" s="5" t="str">
        <f>VLOOKUP(A148,UNIC!C:W,3,0)</f>
        <v>LEVE</v>
      </c>
      <c r="D148" s="10">
        <f>VLOOKUP(A148,UNIC!C:W,5,0)</f>
        <v>2012</v>
      </c>
      <c r="E148" s="5" t="str">
        <f>VLOOKUP(A148,UNIC!C:W,21,0)</f>
        <v>PARTICULAR</v>
      </c>
      <c r="F148" s="5" t="str">
        <f>VLOOKUP(Tabela1[[#This Row],[PLACA]],UNIC!C:R,15,0)</f>
        <v>AM</v>
      </c>
      <c r="G148" s="5" t="str">
        <f>VLOOKUP(Tabela1[[#This Row],[PLACA]],UNIC!C:R,16,0)</f>
        <v>NORTE</v>
      </c>
      <c r="H148" s="5" t="str">
        <f>VLOOKUP(A148,UNIC!C:H,6,0)</f>
        <v>-</v>
      </c>
      <c r="I148" s="5" t="str">
        <f>VLOOKUP(H148,UNIC!H:J,3,0)</f>
        <v>-</v>
      </c>
      <c r="J148" s="11" t="str">
        <f>VLOOKUP(Tabela1[[#This Row],[PLACA]],UNIC!C:V,20,0)</f>
        <v>R$ 0,00</v>
      </c>
      <c r="K148" s="11">
        <f>IFERROR(VALUE(VLOOKUP(Tabela1[[#This Row],[PLACA]],[1]Planilha2!$A:$F,3,0)),"")</f>
        <v>0</v>
      </c>
      <c r="L148" s="11">
        <f>IFERROR(VALUE(VLOOKUP(Tabela1[[#This Row],[PLACA]],[1]Planilha2!$A:$F,4,0)),"")</f>
        <v>230</v>
      </c>
      <c r="M148" s="11">
        <f>IFERROR(VALUE(VLOOKUP(Tabela1[[#This Row],[PLACA]],[1]Planilha2!$A:$F,5,0)),"")</f>
        <v>0</v>
      </c>
      <c r="N148" s="11"/>
      <c r="O148" s="12" t="e">
        <f>VLOOKUP(Tabela1[[#This Row],[PLACA]],BASE_LOCADORAS!B:F,5,0)</f>
        <v>#N/A</v>
      </c>
      <c r="P14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8" s="11" t="e">
        <f>VLOOKUP(Tabela1[[#This Row],[PLACA]],BASE_LOCADORAS!B:G,6,0)</f>
        <v>#N/A</v>
      </c>
      <c r="R148" s="5" t="e">
        <f>Tabela1[[#This Row],[VALOR LOCADORA]]=Tabela1[[#This Row],[GASTO ALUGUEL]]</f>
        <v>#N/A</v>
      </c>
      <c r="S148" s="5" t="e">
        <f>UPPER(TEXT(Tabela1[[#This Row],[VENCIMENTO CONTRATO]],"MMM"))</f>
        <v>#N/A</v>
      </c>
      <c r="T148" s="5" t="str">
        <f>IFERROR(YEAR(Tabela1[[#This Row],[VENCIMENTO CONTRATO]]),"-")</f>
        <v>-</v>
      </c>
      <c r="U148" s="5" t="str">
        <f>VLOOKUP(Tabela1[[#This Row],[PLACA]],UNIC!C:T,18,0)</f>
        <v>ATIVO</v>
      </c>
      <c r="V148" s="5" t="str">
        <f>SUBSTITUTE(VLOOKUP(Tabela1[[#This Row],[PLACA]],UNIC!C:K,9,0),".", "")</f>
        <v/>
      </c>
      <c r="W148" s="5">
        <f>VLOOKUP(Tabela1[[#This Row],[PLACA]],UNIC!C:M,10,0)</f>
        <v>0</v>
      </c>
      <c r="X148" s="5">
        <f>VLOOKUP(Tabela1[[#This Row],[PLACA]],UNIC!C:M,11,0)</f>
        <v>0</v>
      </c>
      <c r="Y148" s="7">
        <f>SUM(Tabela1[[#This Row],[GASTO COMBUSTÍVEL FEVEREIRO]:[GASTO COMBUSTÍVE ABRIL]])</f>
        <v>230</v>
      </c>
      <c r="Z148" s="7">
        <f>IFERROR(AVERAGE(Tabela1[[#This Row],[GASTO COMBUSTÍVE ABRIL]:[GASTO COMBUSTÍVE MARÇO]]),"-")</f>
        <v>115</v>
      </c>
      <c r="AA148" s="5"/>
    </row>
    <row r="149" spans="1:27" x14ac:dyDescent="0.25">
      <c r="A149" s="5" t="s">
        <v>6207</v>
      </c>
      <c r="B149" s="5" t="str">
        <f>VLOOKUP(A149,UNIC!C:W,2,0)</f>
        <v>SAVEIRO</v>
      </c>
      <c r="C149" s="5" t="str">
        <f>VLOOKUP(A149,UNIC!C:W,3,0)</f>
        <v>UTILITARIO</v>
      </c>
      <c r="D149" s="10">
        <f>VLOOKUP(A149,UNIC!C:W,5,0)</f>
        <v>2012</v>
      </c>
      <c r="E149" s="5" t="str">
        <f>VLOOKUP(A149,UNIC!C:W,21,0)</f>
        <v>PARTICULAR</v>
      </c>
      <c r="F149" s="5" t="str">
        <f>VLOOKUP(Tabela1[[#This Row],[PLACA]],UNIC!C:R,15,0)</f>
        <v>AM</v>
      </c>
      <c r="G149" s="5" t="str">
        <f>VLOOKUP(Tabela1[[#This Row],[PLACA]],UNIC!C:R,16,0)</f>
        <v>NORTE</v>
      </c>
      <c r="H149" s="5" t="str">
        <f>VLOOKUP(A149,UNIC!C:H,6,0)</f>
        <v>-</v>
      </c>
      <c r="I149" s="5" t="str">
        <f>VLOOKUP(H149,UNIC!H:J,3,0)</f>
        <v>-</v>
      </c>
      <c r="J149" s="11" t="str">
        <f>VLOOKUP(Tabela1[[#This Row],[PLACA]],UNIC!C:V,20,0)</f>
        <v>R$ 0,00</v>
      </c>
      <c r="K149" s="11" t="str">
        <f>IFERROR(VALUE(VLOOKUP(Tabela1[[#This Row],[PLACA]],[1]Planilha2!$A:$F,3,0)),"")</f>
        <v/>
      </c>
      <c r="L149" s="11" t="str">
        <f>IFERROR(VALUE(VLOOKUP(Tabela1[[#This Row],[PLACA]],[1]Planilha2!$A:$F,4,0)),"")</f>
        <v/>
      </c>
      <c r="M149" s="11" t="str">
        <f>IFERROR(VALUE(VLOOKUP(Tabela1[[#This Row],[PLACA]],[1]Planilha2!$A:$F,5,0)),"")</f>
        <v/>
      </c>
      <c r="N149" s="11"/>
      <c r="O149" s="17" t="e">
        <f>VLOOKUP(Tabela1[[#This Row],[PLACA]],BASE_LOCADORAS!B:F,5,0)</f>
        <v>#N/A</v>
      </c>
      <c r="P14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49" s="11" t="e">
        <f>VLOOKUP(Tabela1[[#This Row],[PLACA]],BASE_LOCADORAS!B:G,6,0)</f>
        <v>#N/A</v>
      </c>
      <c r="R149" s="5" t="e">
        <f>Tabela1[[#This Row],[VALOR LOCADORA]]=Tabela1[[#This Row],[GASTO ALUGUEL]]</f>
        <v>#N/A</v>
      </c>
      <c r="S149" s="5" t="e">
        <f>UPPER(TEXT(Tabela1[[#This Row],[VENCIMENTO CONTRATO]],"MMM"))</f>
        <v>#N/A</v>
      </c>
      <c r="T149" s="5" t="str">
        <f>IFERROR(YEAR(Tabela1[[#This Row],[VENCIMENTO CONTRATO]]),"-")</f>
        <v>-</v>
      </c>
      <c r="U149" s="5" t="str">
        <f>VLOOKUP(Tabela1[[#This Row],[PLACA]],UNIC!C:T,18,0)</f>
        <v>ATIVO</v>
      </c>
      <c r="V149" s="5" t="str">
        <f>SUBSTITUTE(VLOOKUP(Tabela1[[#This Row],[PLACA]],UNIC!C:K,9,0),".", "")</f>
        <v/>
      </c>
      <c r="W149" s="5">
        <f>VLOOKUP(Tabela1[[#This Row],[PLACA]],UNIC!C:M,10,0)</f>
        <v>0</v>
      </c>
      <c r="X149" s="5">
        <f>VLOOKUP(Tabela1[[#This Row],[PLACA]],UNIC!C:M,11,0)</f>
        <v>0</v>
      </c>
      <c r="Y149" s="7">
        <f>SUM(Tabela1[[#This Row],[GASTO COMBUSTÍVEL FEVEREIRO]:[GASTO COMBUSTÍVE ABRIL]])</f>
        <v>0</v>
      </c>
      <c r="Z149" s="7" t="str">
        <f>IFERROR(AVERAGE(Tabela1[[#This Row],[GASTO COMBUSTÍVE ABRIL]:[GASTO COMBUSTÍVE MARÇO]]),"-")</f>
        <v>-</v>
      </c>
      <c r="AA149" s="5"/>
    </row>
    <row r="150" spans="1:27" x14ac:dyDescent="0.25">
      <c r="A150" s="5" t="s">
        <v>6209</v>
      </c>
      <c r="B150" s="5" t="str">
        <f>VLOOKUP(A150,UNIC!C:W,2,0)</f>
        <v>FOX</v>
      </c>
      <c r="C150" s="5" t="str">
        <f>VLOOKUP(A150,UNIC!C:W,3,0)</f>
        <v>LEVE</v>
      </c>
      <c r="D150" s="10">
        <f>VLOOKUP(A150,UNIC!C:W,5,0)</f>
        <v>2012</v>
      </c>
      <c r="E150" s="5" t="str">
        <f>VLOOKUP(A150,UNIC!C:W,21,0)</f>
        <v>PARTICULAR</v>
      </c>
      <c r="F150" s="5" t="str">
        <f>VLOOKUP(Tabela1[[#This Row],[PLACA]],UNIC!C:R,15,0)</f>
        <v>AM</v>
      </c>
      <c r="G150" s="5" t="str">
        <f>VLOOKUP(Tabela1[[#This Row],[PLACA]],UNIC!C:R,16,0)</f>
        <v>NORTE</v>
      </c>
      <c r="H150" s="5" t="str">
        <f>VLOOKUP(A150,UNIC!C:H,6,0)</f>
        <v>-</v>
      </c>
      <c r="I150" s="5" t="str">
        <f>VLOOKUP(H150,UNIC!H:J,3,0)</f>
        <v>-</v>
      </c>
      <c r="J150" s="11" t="str">
        <f>VLOOKUP(Tabela1[[#This Row],[PLACA]],UNIC!C:V,20,0)</f>
        <v>R$ 0,00</v>
      </c>
      <c r="K150" s="11" t="str">
        <f>IFERROR(VALUE(VLOOKUP(Tabela1[[#This Row],[PLACA]],[1]Planilha2!$A:$F,3,0)),"")</f>
        <v/>
      </c>
      <c r="L150" s="11" t="str">
        <f>IFERROR(VALUE(VLOOKUP(Tabela1[[#This Row],[PLACA]],[1]Planilha2!$A:$F,4,0)),"")</f>
        <v/>
      </c>
      <c r="M150" s="11" t="str">
        <f>IFERROR(VALUE(VLOOKUP(Tabela1[[#This Row],[PLACA]],[1]Planilha2!$A:$F,5,0)),"")</f>
        <v/>
      </c>
      <c r="N150" s="11"/>
      <c r="O150" s="12" t="e">
        <f>VLOOKUP(Tabela1[[#This Row],[PLACA]],BASE_LOCADORAS!B:F,5,0)</f>
        <v>#N/A</v>
      </c>
      <c r="P15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0" s="11" t="e">
        <f>VLOOKUP(Tabela1[[#This Row],[PLACA]],BASE_LOCADORAS!B:G,6,0)</f>
        <v>#N/A</v>
      </c>
      <c r="R150" s="5" t="e">
        <f>Tabela1[[#This Row],[VALOR LOCADORA]]=Tabela1[[#This Row],[GASTO ALUGUEL]]</f>
        <v>#N/A</v>
      </c>
      <c r="S150" s="5" t="e">
        <f>UPPER(TEXT(Tabela1[[#This Row],[VENCIMENTO CONTRATO]],"MMM"))</f>
        <v>#N/A</v>
      </c>
      <c r="T150" s="5" t="str">
        <f>IFERROR(YEAR(Tabela1[[#This Row],[VENCIMENTO CONTRATO]]),"-")</f>
        <v>-</v>
      </c>
      <c r="U150" s="5" t="str">
        <f>VLOOKUP(Tabela1[[#This Row],[PLACA]],UNIC!C:T,18,0)</f>
        <v>ATIVO</v>
      </c>
      <c r="V150" s="5" t="str">
        <f>SUBSTITUTE(VLOOKUP(Tabela1[[#This Row],[PLACA]],UNIC!C:K,9,0),".", "")</f>
        <v/>
      </c>
      <c r="W150" s="5">
        <f>VLOOKUP(Tabela1[[#This Row],[PLACA]],UNIC!C:M,10,0)</f>
        <v>0</v>
      </c>
      <c r="X150" s="5">
        <f>VLOOKUP(Tabela1[[#This Row],[PLACA]],UNIC!C:M,11,0)</f>
        <v>0</v>
      </c>
      <c r="Y150" s="7">
        <f>SUM(Tabela1[[#This Row],[GASTO COMBUSTÍVEL FEVEREIRO]:[GASTO COMBUSTÍVE ABRIL]])</f>
        <v>0</v>
      </c>
      <c r="Z150" s="7" t="str">
        <f>IFERROR(AVERAGE(Tabela1[[#This Row],[GASTO COMBUSTÍVE ABRIL]:[GASTO COMBUSTÍVE MARÇO]]),"-")</f>
        <v>-</v>
      </c>
      <c r="AA150" s="5"/>
    </row>
    <row r="151" spans="1:27" x14ac:dyDescent="0.25">
      <c r="A151" s="5" t="s">
        <v>6211</v>
      </c>
      <c r="B151" s="5" t="str">
        <f>VLOOKUP(A151,UNIC!C:W,2,0)</f>
        <v>ONIX</v>
      </c>
      <c r="C151" s="5" t="str">
        <f>VLOOKUP(A151,UNIC!C:W,3,0)</f>
        <v>LEVE</v>
      </c>
      <c r="D151" s="10">
        <f>VLOOKUP(A151,UNIC!C:W,5,0)</f>
        <v>2012</v>
      </c>
      <c r="E151" s="5" t="str">
        <f>VLOOKUP(A151,UNIC!C:W,21,0)</f>
        <v>PARTICULAR</v>
      </c>
      <c r="F151" s="5" t="str">
        <f>VLOOKUP(Tabela1[[#This Row],[PLACA]],UNIC!C:R,15,0)</f>
        <v>AM</v>
      </c>
      <c r="G151" s="5" t="str">
        <f>VLOOKUP(Tabela1[[#This Row],[PLACA]],UNIC!C:R,16,0)</f>
        <v>NORTE</v>
      </c>
      <c r="H151" s="5" t="str">
        <f>VLOOKUP(A151,UNIC!C:H,6,0)</f>
        <v>-</v>
      </c>
      <c r="I151" s="5" t="str">
        <f>VLOOKUP(H151,UNIC!H:J,3,0)</f>
        <v>-</v>
      </c>
      <c r="J151" s="11" t="str">
        <f>VLOOKUP(Tabela1[[#This Row],[PLACA]],UNIC!C:V,20,0)</f>
        <v>R$ 0,00</v>
      </c>
      <c r="K151" s="11">
        <f>IFERROR(VALUE(VLOOKUP(Tabela1[[#This Row],[PLACA]],[1]Planilha2!$A:$F,3,0)),"")</f>
        <v>0</v>
      </c>
      <c r="L151" s="11">
        <f>IFERROR(VALUE(VLOOKUP(Tabela1[[#This Row],[PLACA]],[1]Planilha2!$A:$F,4,0)),"")</f>
        <v>559.01</v>
      </c>
      <c r="M151" s="11">
        <f>IFERROR(VALUE(VLOOKUP(Tabela1[[#This Row],[PLACA]],[1]Planilha2!$A:$F,5,0)),"")</f>
        <v>0</v>
      </c>
      <c r="N151" s="11"/>
      <c r="O151" s="12" t="e">
        <f>VLOOKUP(Tabela1[[#This Row],[PLACA]],BASE_LOCADORAS!B:F,5,0)</f>
        <v>#N/A</v>
      </c>
      <c r="P15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1" s="11" t="e">
        <f>VLOOKUP(Tabela1[[#This Row],[PLACA]],BASE_LOCADORAS!B:G,6,0)</f>
        <v>#N/A</v>
      </c>
      <c r="R151" s="5" t="e">
        <f>Tabela1[[#This Row],[VALOR LOCADORA]]=Tabela1[[#This Row],[GASTO ALUGUEL]]</f>
        <v>#N/A</v>
      </c>
      <c r="S151" s="5" t="e">
        <f>UPPER(TEXT(Tabela1[[#This Row],[VENCIMENTO CONTRATO]],"MMM"))</f>
        <v>#N/A</v>
      </c>
      <c r="T151" s="5" t="str">
        <f>IFERROR(YEAR(Tabela1[[#This Row],[VENCIMENTO CONTRATO]]),"-")</f>
        <v>-</v>
      </c>
      <c r="U151" s="5" t="str">
        <f>VLOOKUP(Tabela1[[#This Row],[PLACA]],UNIC!C:T,18,0)</f>
        <v>ATIVO</v>
      </c>
      <c r="V151" s="5" t="str">
        <f>SUBSTITUTE(VLOOKUP(Tabela1[[#This Row],[PLACA]],UNIC!C:K,9,0),".", "")</f>
        <v/>
      </c>
      <c r="W151" s="5">
        <f>VLOOKUP(Tabela1[[#This Row],[PLACA]],UNIC!C:M,10,0)</f>
        <v>0</v>
      </c>
      <c r="X151" s="5">
        <f>VLOOKUP(Tabela1[[#This Row],[PLACA]],UNIC!C:M,11,0)</f>
        <v>0</v>
      </c>
      <c r="Y151" s="7">
        <f>SUM(Tabela1[[#This Row],[GASTO COMBUSTÍVEL FEVEREIRO]:[GASTO COMBUSTÍVE ABRIL]])</f>
        <v>559.01</v>
      </c>
      <c r="Z151" s="7">
        <f>IFERROR(AVERAGE(Tabela1[[#This Row],[GASTO COMBUSTÍVE ABRIL]:[GASTO COMBUSTÍVE MARÇO]]),"-")</f>
        <v>279.505</v>
      </c>
      <c r="AA151" s="5"/>
    </row>
    <row r="152" spans="1:27" x14ac:dyDescent="0.25">
      <c r="A152" s="5" t="s">
        <v>6987</v>
      </c>
      <c r="B152" s="5" t="str">
        <f>VLOOKUP(A152,UNIC!C:W,2,0)</f>
        <v>B4T 9000E</v>
      </c>
      <c r="C152" s="5" t="str">
        <f>VLOOKUP(A152,UNIC!C:W,3,0)</f>
        <v>GERADOR</v>
      </c>
      <c r="D152" s="10">
        <f>VLOOKUP(A152,UNIC!C:W,5,0)</f>
        <v>2026</v>
      </c>
      <c r="E152" s="5" t="str">
        <f>VLOOKUP(A152,UNIC!C:W,21,0)</f>
        <v>EQUIPAMENTO</v>
      </c>
      <c r="F152" s="5" t="str">
        <f>VLOOKUP(Tabela1[[#This Row],[PLACA]],UNIC!C:R,15,0)</f>
        <v>DF</v>
      </c>
      <c r="G152" s="5" t="str">
        <f>VLOOKUP(Tabela1[[#This Row],[PLACA]],UNIC!C:R,16,0)</f>
        <v>CENTRO OESTE</v>
      </c>
      <c r="H152" s="5" t="str">
        <f>VLOOKUP(A152,UNIC!C:H,6,0)</f>
        <v>-</v>
      </c>
      <c r="I152" s="5" t="str">
        <f>VLOOKUP(H152,UNIC!H:J,3,0)</f>
        <v>-</v>
      </c>
      <c r="J152" s="11" t="str">
        <f>VLOOKUP(Tabela1[[#This Row],[PLACA]],UNIC!C:V,20,0)</f>
        <v>R$ 0,01</v>
      </c>
      <c r="K152" s="11">
        <f>IFERROR(VALUE(VLOOKUP(Tabela1[[#This Row],[PLACA]],[1]Planilha2!$A:$F,3,0)),"")</f>
        <v>0</v>
      </c>
      <c r="L152" s="11">
        <f>IFERROR(VALUE(VLOOKUP(Tabela1[[#This Row],[PLACA]],[1]Planilha2!$A:$F,4,0)),"")</f>
        <v>76.22</v>
      </c>
      <c r="M152" s="11">
        <f>IFERROR(VALUE(VLOOKUP(Tabela1[[#This Row],[PLACA]],[1]Planilha2!$A:$F,5,0)),"")</f>
        <v>0</v>
      </c>
      <c r="N152" s="11"/>
      <c r="O152" s="17" t="e">
        <f>VLOOKUP(Tabela1[[#This Row],[PLACA]],BASE_LOCADORAS!B:F,5,0)</f>
        <v>#N/A</v>
      </c>
      <c r="P15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2" s="11" t="e">
        <f>VLOOKUP(Tabela1[[#This Row],[PLACA]],BASE_LOCADORAS!B:G,6,0)</f>
        <v>#N/A</v>
      </c>
      <c r="R152" s="5" t="e">
        <f>Tabela1[[#This Row],[VALOR LOCADORA]]=Tabela1[[#This Row],[GASTO ALUGUEL]]</f>
        <v>#N/A</v>
      </c>
      <c r="S152" s="5" t="e">
        <f>UPPER(TEXT(Tabela1[[#This Row],[VENCIMENTO CONTRATO]],"MMM"))</f>
        <v>#N/A</v>
      </c>
      <c r="T152" s="5" t="str">
        <f>IFERROR(YEAR(Tabela1[[#This Row],[VENCIMENTO CONTRATO]]),"-")</f>
        <v>-</v>
      </c>
      <c r="U152" s="5" t="str">
        <f>VLOOKUP(Tabela1[[#This Row],[PLACA]],UNIC!C:T,18,0)</f>
        <v>PATIO</v>
      </c>
      <c r="V152" s="5" t="str">
        <f>SUBSTITUTE(VLOOKUP(Tabela1[[#This Row],[PLACA]],UNIC!C:K,9,0),".", "")</f>
        <v/>
      </c>
      <c r="W152" s="5">
        <f>VLOOKUP(Tabela1[[#This Row],[PLACA]],UNIC!C:M,10,0)</f>
        <v>0</v>
      </c>
      <c r="X152" s="5">
        <f>VLOOKUP(Tabela1[[#This Row],[PLACA]],UNIC!C:M,11,0)</f>
        <v>0</v>
      </c>
      <c r="Y152" s="7">
        <f>SUM(Tabela1[[#This Row],[GASTO COMBUSTÍVEL FEVEREIRO]:[GASTO COMBUSTÍVE ABRIL]])</f>
        <v>76.22</v>
      </c>
      <c r="Z152" s="7">
        <f>IFERROR(AVERAGE(Tabela1[[#This Row],[GASTO COMBUSTÍVE ABRIL]:[GASTO COMBUSTÍVE MARÇO]]),"-")</f>
        <v>38.11</v>
      </c>
      <c r="AA152" s="5"/>
    </row>
    <row r="153" spans="1:27" x14ac:dyDescent="0.25">
      <c r="A153" s="5" t="s">
        <v>6989</v>
      </c>
      <c r="B153" s="5" t="str">
        <f>VLOOKUP(A153,UNIC!C:W,2,0)</f>
        <v>B4T 9000E</v>
      </c>
      <c r="C153" s="5" t="str">
        <f>VLOOKUP(A153,UNIC!C:W,3,0)</f>
        <v>GERADOR</v>
      </c>
      <c r="D153" s="10">
        <f>VLOOKUP(A153,UNIC!C:W,5,0)</f>
        <v>2026</v>
      </c>
      <c r="E153" s="5" t="str">
        <f>VLOOKUP(A153,UNIC!C:W,21,0)</f>
        <v>EQUIPAMENTO</v>
      </c>
      <c r="F153" s="5" t="str">
        <f>VLOOKUP(Tabela1[[#This Row],[PLACA]],UNIC!C:R,15,0)</f>
        <v>DF</v>
      </c>
      <c r="G153" s="5" t="str">
        <f>VLOOKUP(Tabela1[[#This Row],[PLACA]],UNIC!C:R,16,0)</f>
        <v>CENTRO OESTE</v>
      </c>
      <c r="H153" s="5" t="str">
        <f>VLOOKUP(A153,UNIC!C:H,6,0)</f>
        <v>-</v>
      </c>
      <c r="I153" s="5" t="str">
        <f>VLOOKUP(H153,UNIC!H:J,3,0)</f>
        <v>-</v>
      </c>
      <c r="J153" s="11" t="str">
        <f>VLOOKUP(Tabela1[[#This Row],[PLACA]],UNIC!C:V,20,0)</f>
        <v>R$ 0,01</v>
      </c>
      <c r="K153" s="11">
        <f>IFERROR(VALUE(VLOOKUP(Tabela1[[#This Row],[PLACA]],[1]Planilha2!$A:$F,3,0)),"")</f>
        <v>0</v>
      </c>
      <c r="L153" s="11">
        <f>IFERROR(VALUE(VLOOKUP(Tabela1[[#This Row],[PLACA]],[1]Planilha2!$A:$F,4,0)),"")</f>
        <v>217.96</v>
      </c>
      <c r="M153" s="11">
        <f>IFERROR(VALUE(VLOOKUP(Tabela1[[#This Row],[PLACA]],[1]Planilha2!$A:$F,5,0)),"")</f>
        <v>0</v>
      </c>
      <c r="N153" s="11"/>
      <c r="O153" s="12" t="e">
        <f>VLOOKUP(Tabela1[[#This Row],[PLACA]],BASE_LOCADORAS!B:F,5,0)</f>
        <v>#N/A</v>
      </c>
      <c r="P15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3" s="11" t="e">
        <f>VLOOKUP(Tabela1[[#This Row],[PLACA]],BASE_LOCADORAS!B:G,6,0)</f>
        <v>#N/A</v>
      </c>
      <c r="R153" s="5" t="e">
        <f>Tabela1[[#This Row],[VALOR LOCADORA]]=Tabela1[[#This Row],[GASTO ALUGUEL]]</f>
        <v>#N/A</v>
      </c>
      <c r="S153" s="5" t="e">
        <f>UPPER(TEXT(Tabela1[[#This Row],[VENCIMENTO CONTRATO]],"MMM"))</f>
        <v>#N/A</v>
      </c>
      <c r="T153" s="5" t="str">
        <f>IFERROR(YEAR(Tabela1[[#This Row],[VENCIMENTO CONTRATO]]),"-")</f>
        <v>-</v>
      </c>
      <c r="U153" s="5" t="str">
        <f>VLOOKUP(Tabela1[[#This Row],[PLACA]],UNIC!C:T,18,0)</f>
        <v>PATIO</v>
      </c>
      <c r="V153" s="5" t="str">
        <f>SUBSTITUTE(VLOOKUP(Tabela1[[#This Row],[PLACA]],UNIC!C:K,9,0),".", "")</f>
        <v/>
      </c>
      <c r="W153" s="5">
        <f>VLOOKUP(Tabela1[[#This Row],[PLACA]],UNIC!C:M,10,0)</f>
        <v>0</v>
      </c>
      <c r="X153" s="5">
        <f>VLOOKUP(Tabela1[[#This Row],[PLACA]],UNIC!C:M,11,0)</f>
        <v>0</v>
      </c>
      <c r="Y153" s="7">
        <f>SUM(Tabela1[[#This Row],[GASTO COMBUSTÍVEL FEVEREIRO]:[GASTO COMBUSTÍVE ABRIL]])</f>
        <v>217.96</v>
      </c>
      <c r="Z153" s="7">
        <f>IFERROR(AVERAGE(Tabela1[[#This Row],[GASTO COMBUSTÍVE ABRIL]:[GASTO COMBUSTÍVE MARÇO]]),"-")</f>
        <v>108.98</v>
      </c>
      <c r="AA153" s="5"/>
    </row>
    <row r="154" spans="1:27" x14ac:dyDescent="0.25">
      <c r="A154" s="5" t="s">
        <v>6991</v>
      </c>
      <c r="B154" s="5" t="str">
        <f>VLOOKUP(A154,UNIC!C:W,2,0)</f>
        <v>B4T 13000E</v>
      </c>
      <c r="C154" s="5" t="str">
        <f>VLOOKUP(A154,UNIC!C:W,3,0)</f>
        <v>GERADOR</v>
      </c>
      <c r="D154" s="10">
        <f>VLOOKUP(A154,UNIC!C:W,5,0)</f>
        <v>2026</v>
      </c>
      <c r="E154" s="5" t="str">
        <f>VLOOKUP(A154,UNIC!C:W,21,0)</f>
        <v>EQUIPAMENTO</v>
      </c>
      <c r="F154" s="5" t="str">
        <f>VLOOKUP(Tabela1[[#This Row],[PLACA]],UNIC!C:R,15,0)</f>
        <v>DF</v>
      </c>
      <c r="G154" s="5" t="str">
        <f>VLOOKUP(Tabela1[[#This Row],[PLACA]],UNIC!C:R,16,0)</f>
        <v>CENTRO OESTE</v>
      </c>
      <c r="H154" s="5" t="str">
        <f>VLOOKUP(A154,UNIC!C:H,6,0)</f>
        <v>-</v>
      </c>
      <c r="I154" s="5" t="str">
        <f>VLOOKUP(H154,UNIC!H:J,3,0)</f>
        <v>-</v>
      </c>
      <c r="J154" s="11" t="str">
        <f>VLOOKUP(Tabela1[[#This Row],[PLACA]],UNIC!C:V,20,0)</f>
        <v>R$ 0,01</v>
      </c>
      <c r="K154" s="11" t="str">
        <f>IFERROR(VALUE(VLOOKUP(Tabela1[[#This Row],[PLACA]],[1]Planilha2!$A:$F,3,0)),"")</f>
        <v/>
      </c>
      <c r="L154" s="11" t="str">
        <f>IFERROR(VALUE(VLOOKUP(Tabela1[[#This Row],[PLACA]],[1]Planilha2!$A:$F,4,0)),"")</f>
        <v/>
      </c>
      <c r="M154" s="11" t="str">
        <f>IFERROR(VALUE(VLOOKUP(Tabela1[[#This Row],[PLACA]],[1]Planilha2!$A:$F,5,0)),"")</f>
        <v/>
      </c>
      <c r="N154" s="11"/>
      <c r="O154" s="12" t="e">
        <f>VLOOKUP(Tabela1[[#This Row],[PLACA]],BASE_LOCADORAS!B:F,5,0)</f>
        <v>#N/A</v>
      </c>
      <c r="P15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4" s="11" t="e">
        <f>VLOOKUP(Tabela1[[#This Row],[PLACA]],BASE_LOCADORAS!B:G,6,0)</f>
        <v>#N/A</v>
      </c>
      <c r="R154" s="5" t="e">
        <f>Tabela1[[#This Row],[VALOR LOCADORA]]=Tabela1[[#This Row],[GASTO ALUGUEL]]</f>
        <v>#N/A</v>
      </c>
      <c r="S154" s="5" t="e">
        <f>UPPER(TEXT(Tabela1[[#This Row],[VENCIMENTO CONTRATO]],"MMM"))</f>
        <v>#N/A</v>
      </c>
      <c r="T154" s="5" t="str">
        <f>IFERROR(YEAR(Tabela1[[#This Row],[VENCIMENTO CONTRATO]]),"-")</f>
        <v>-</v>
      </c>
      <c r="U154" s="5" t="str">
        <f>VLOOKUP(Tabela1[[#This Row],[PLACA]],UNIC!C:T,18,0)</f>
        <v>PATIO</v>
      </c>
      <c r="V154" s="5" t="str">
        <f>SUBSTITUTE(VLOOKUP(Tabela1[[#This Row],[PLACA]],UNIC!C:K,9,0),".", "")</f>
        <v/>
      </c>
      <c r="W154" s="5">
        <f>VLOOKUP(Tabela1[[#This Row],[PLACA]],UNIC!C:M,10,0)</f>
        <v>0</v>
      </c>
      <c r="X154" s="5">
        <f>VLOOKUP(Tabela1[[#This Row],[PLACA]],UNIC!C:M,11,0)</f>
        <v>0</v>
      </c>
      <c r="Y154" s="7">
        <f>SUM(Tabela1[[#This Row],[GASTO COMBUSTÍVEL FEVEREIRO]:[GASTO COMBUSTÍVE ABRIL]])</f>
        <v>0</v>
      </c>
      <c r="Z154" s="7" t="str">
        <f>IFERROR(AVERAGE(Tabela1[[#This Row],[GASTO COMBUSTÍVE ABRIL]:[GASTO COMBUSTÍVE MARÇO]]),"-")</f>
        <v>-</v>
      </c>
      <c r="AA154" s="5"/>
    </row>
    <row r="155" spans="1:27" x14ac:dyDescent="0.25">
      <c r="A155" s="5" t="s">
        <v>6993</v>
      </c>
      <c r="B155" s="5" t="str">
        <f>VLOOKUP(A155,UNIC!C:W,2,0)</f>
        <v>B4T 13000E</v>
      </c>
      <c r="C155" s="5" t="str">
        <f>VLOOKUP(A155,UNIC!C:W,3,0)</f>
        <v>GERADOR</v>
      </c>
      <c r="D155" s="10">
        <f>VLOOKUP(A155,UNIC!C:W,5,0)</f>
        <v>2026</v>
      </c>
      <c r="E155" s="5" t="str">
        <f>VLOOKUP(A155,UNIC!C:W,21,0)</f>
        <v>EQUIPAMENTO</v>
      </c>
      <c r="F155" s="5" t="str">
        <f>VLOOKUP(Tabela1[[#This Row],[PLACA]],UNIC!C:R,15,0)</f>
        <v>DF</v>
      </c>
      <c r="G155" s="5" t="str">
        <f>VLOOKUP(Tabela1[[#This Row],[PLACA]],UNIC!C:R,16,0)</f>
        <v>CENTRO OESTE</v>
      </c>
      <c r="H155" s="5" t="str">
        <f>VLOOKUP(A155,UNIC!C:H,6,0)</f>
        <v>-</v>
      </c>
      <c r="I155" s="5" t="str">
        <f>VLOOKUP(H155,UNIC!H:J,3,0)</f>
        <v>-</v>
      </c>
      <c r="J155" s="11" t="str">
        <f>VLOOKUP(Tabela1[[#This Row],[PLACA]],UNIC!C:V,20,0)</f>
        <v>R$ 0,01</v>
      </c>
      <c r="K155" s="11" t="str">
        <f>IFERROR(VALUE(VLOOKUP(Tabela1[[#This Row],[PLACA]],[1]Planilha2!$A:$F,3,0)),"")</f>
        <v/>
      </c>
      <c r="L155" s="11" t="str">
        <f>IFERROR(VALUE(VLOOKUP(Tabela1[[#This Row],[PLACA]],[1]Planilha2!$A:$F,4,0)),"")</f>
        <v/>
      </c>
      <c r="M155" s="11" t="str">
        <f>IFERROR(VALUE(VLOOKUP(Tabela1[[#This Row],[PLACA]],[1]Planilha2!$A:$F,5,0)),"")</f>
        <v/>
      </c>
      <c r="N155" s="11"/>
      <c r="O155" s="12" t="e">
        <f>VLOOKUP(Tabela1[[#This Row],[PLACA]],BASE_LOCADORAS!B:F,5,0)</f>
        <v>#N/A</v>
      </c>
      <c r="P15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5" s="11" t="e">
        <f>VLOOKUP(Tabela1[[#This Row],[PLACA]],BASE_LOCADORAS!B:G,6,0)</f>
        <v>#N/A</v>
      </c>
      <c r="R155" s="5" t="e">
        <f>Tabela1[[#This Row],[VALOR LOCADORA]]=Tabela1[[#This Row],[GASTO ALUGUEL]]</f>
        <v>#N/A</v>
      </c>
      <c r="S155" s="5" t="e">
        <f>UPPER(TEXT(Tabela1[[#This Row],[VENCIMENTO CONTRATO]],"MMM"))</f>
        <v>#N/A</v>
      </c>
      <c r="T155" s="5" t="str">
        <f>IFERROR(YEAR(Tabela1[[#This Row],[VENCIMENTO CONTRATO]]),"-")</f>
        <v>-</v>
      </c>
      <c r="U155" s="5" t="str">
        <f>VLOOKUP(Tabela1[[#This Row],[PLACA]],UNIC!C:T,18,0)</f>
        <v>PATIO</v>
      </c>
      <c r="V155" s="5" t="str">
        <f>SUBSTITUTE(VLOOKUP(Tabela1[[#This Row],[PLACA]],UNIC!C:K,9,0),".", "")</f>
        <v/>
      </c>
      <c r="W155" s="5">
        <f>VLOOKUP(Tabela1[[#This Row],[PLACA]],UNIC!C:M,10,0)</f>
        <v>0</v>
      </c>
      <c r="X155" s="5">
        <f>VLOOKUP(Tabela1[[#This Row],[PLACA]],UNIC!C:M,11,0)</f>
        <v>0</v>
      </c>
      <c r="Y155" s="7">
        <f>SUM(Tabela1[[#This Row],[GASTO COMBUSTÍVEL FEVEREIRO]:[GASTO COMBUSTÍVE ABRIL]])</f>
        <v>0</v>
      </c>
      <c r="Z155" s="7" t="str">
        <f>IFERROR(AVERAGE(Tabela1[[#This Row],[GASTO COMBUSTÍVE ABRIL]:[GASTO COMBUSTÍVE MARÇO]]),"-")</f>
        <v>-</v>
      </c>
      <c r="AA155" s="5"/>
    </row>
    <row r="156" spans="1:27" x14ac:dyDescent="0.25">
      <c r="A156" s="5" t="s">
        <v>6995</v>
      </c>
      <c r="B156" s="5" t="str">
        <f>VLOOKUP(A156,UNIC!C:W,2,0)</f>
        <v>B4T 13000E</v>
      </c>
      <c r="C156" s="5" t="str">
        <f>VLOOKUP(A156,UNIC!C:W,3,0)</f>
        <v>GERADOR</v>
      </c>
      <c r="D156" s="10">
        <f>VLOOKUP(A156,UNIC!C:W,5,0)</f>
        <v>2026</v>
      </c>
      <c r="E156" s="5" t="str">
        <f>VLOOKUP(A156,UNIC!C:W,21,0)</f>
        <v>EQUIPAMENTO</v>
      </c>
      <c r="F156" s="5" t="str">
        <f>VLOOKUP(Tabela1[[#This Row],[PLACA]],UNIC!C:R,15,0)</f>
        <v>DF</v>
      </c>
      <c r="G156" s="5" t="str">
        <f>VLOOKUP(Tabela1[[#This Row],[PLACA]],UNIC!C:R,16,0)</f>
        <v>CENTRO OESTE</v>
      </c>
      <c r="H156" s="5" t="str">
        <f>VLOOKUP(A156,UNIC!C:H,6,0)</f>
        <v>-</v>
      </c>
      <c r="I156" s="5" t="str">
        <f>VLOOKUP(H156,UNIC!H:J,3,0)</f>
        <v>-</v>
      </c>
      <c r="J156" s="11" t="str">
        <f>VLOOKUP(Tabela1[[#This Row],[PLACA]],UNIC!C:V,20,0)</f>
        <v>R$ 0,01</v>
      </c>
      <c r="K156" s="11" t="str">
        <f>IFERROR(VALUE(VLOOKUP(Tabela1[[#This Row],[PLACA]],[1]Planilha2!$A:$F,3,0)),"")</f>
        <v/>
      </c>
      <c r="L156" s="11" t="str">
        <f>IFERROR(VALUE(VLOOKUP(Tabela1[[#This Row],[PLACA]],[1]Planilha2!$A:$F,4,0)),"")</f>
        <v/>
      </c>
      <c r="M156" s="11" t="str">
        <f>IFERROR(VALUE(VLOOKUP(Tabela1[[#This Row],[PLACA]],[1]Planilha2!$A:$F,5,0)),"")</f>
        <v/>
      </c>
      <c r="N156" s="11"/>
      <c r="O156" s="12" t="e">
        <f>VLOOKUP(Tabela1[[#This Row],[PLACA]],BASE_LOCADORAS!B:F,5,0)</f>
        <v>#N/A</v>
      </c>
      <c r="P15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6" s="11" t="e">
        <f>VLOOKUP(Tabela1[[#This Row],[PLACA]],BASE_LOCADORAS!B:G,6,0)</f>
        <v>#N/A</v>
      </c>
      <c r="R156" s="5" t="e">
        <f>Tabela1[[#This Row],[VALOR LOCADORA]]=Tabela1[[#This Row],[GASTO ALUGUEL]]</f>
        <v>#N/A</v>
      </c>
      <c r="S156" s="5" t="e">
        <f>UPPER(TEXT(Tabela1[[#This Row],[VENCIMENTO CONTRATO]],"MMM"))</f>
        <v>#N/A</v>
      </c>
      <c r="T156" s="5" t="str">
        <f>IFERROR(YEAR(Tabela1[[#This Row],[VENCIMENTO CONTRATO]]),"-")</f>
        <v>-</v>
      </c>
      <c r="U156" s="5" t="str">
        <f>VLOOKUP(Tabela1[[#This Row],[PLACA]],UNIC!C:T,18,0)</f>
        <v>PATIO</v>
      </c>
      <c r="V156" s="5" t="str">
        <f>SUBSTITUTE(VLOOKUP(Tabela1[[#This Row],[PLACA]],UNIC!C:K,9,0),".", "")</f>
        <v/>
      </c>
      <c r="W156" s="5">
        <f>VLOOKUP(Tabela1[[#This Row],[PLACA]],UNIC!C:M,10,0)</f>
        <v>0</v>
      </c>
      <c r="X156" s="5">
        <f>VLOOKUP(Tabela1[[#This Row],[PLACA]],UNIC!C:M,11,0)</f>
        <v>0</v>
      </c>
      <c r="Y156" s="7">
        <f>SUM(Tabela1[[#This Row],[GASTO COMBUSTÍVEL FEVEREIRO]:[GASTO COMBUSTÍVE ABRIL]])</f>
        <v>0</v>
      </c>
      <c r="Z156" s="7" t="str">
        <f>IFERROR(AVERAGE(Tabela1[[#This Row],[GASTO COMBUSTÍVE ABRIL]:[GASTO COMBUSTÍVE MARÇO]]),"-")</f>
        <v>-</v>
      </c>
      <c r="AA156" s="5"/>
    </row>
    <row r="157" spans="1:27" x14ac:dyDescent="0.25">
      <c r="A157" s="5" t="s">
        <v>6997</v>
      </c>
      <c r="B157" s="5" t="str">
        <f>VLOOKUP(A157,UNIC!C:W,2,0)</f>
        <v>B4T 13000E</v>
      </c>
      <c r="C157" s="5" t="str">
        <f>VLOOKUP(A157,UNIC!C:W,3,0)</f>
        <v>GERADOR</v>
      </c>
      <c r="D157" s="10">
        <f>VLOOKUP(A157,UNIC!C:W,5,0)</f>
        <v>2026</v>
      </c>
      <c r="E157" s="5" t="str">
        <f>VLOOKUP(A157,UNIC!C:W,21,0)</f>
        <v>EQUIPAMENTO</v>
      </c>
      <c r="F157" s="5" t="str">
        <f>VLOOKUP(Tabela1[[#This Row],[PLACA]],UNIC!C:R,15,0)</f>
        <v>DF</v>
      </c>
      <c r="G157" s="5" t="str">
        <f>VLOOKUP(Tabela1[[#This Row],[PLACA]],UNIC!C:R,16,0)</f>
        <v>CENTRO OESTE</v>
      </c>
      <c r="H157" s="5" t="str">
        <f>VLOOKUP(A157,UNIC!C:H,6,0)</f>
        <v>-</v>
      </c>
      <c r="I157" s="5" t="str">
        <f>VLOOKUP(H157,UNIC!H:J,3,0)</f>
        <v>-</v>
      </c>
      <c r="J157" s="11" t="str">
        <f>VLOOKUP(Tabela1[[#This Row],[PLACA]],UNIC!C:V,20,0)</f>
        <v>R$ 0,01</v>
      </c>
      <c r="K157" s="11" t="str">
        <f>IFERROR(VALUE(VLOOKUP(Tabela1[[#This Row],[PLACA]],[1]Planilha2!$A:$F,3,0)),"")</f>
        <v/>
      </c>
      <c r="L157" s="11" t="str">
        <f>IFERROR(VALUE(VLOOKUP(Tabela1[[#This Row],[PLACA]],[1]Planilha2!$A:$F,4,0)),"")</f>
        <v/>
      </c>
      <c r="M157" s="11" t="str">
        <f>IFERROR(VALUE(VLOOKUP(Tabela1[[#This Row],[PLACA]],[1]Planilha2!$A:$F,5,0)),"")</f>
        <v/>
      </c>
      <c r="N157" s="11"/>
      <c r="O157" s="12" t="e">
        <f>VLOOKUP(Tabela1[[#This Row],[PLACA]],BASE_LOCADORAS!B:F,5,0)</f>
        <v>#N/A</v>
      </c>
      <c r="P15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7" s="11" t="e">
        <f>VLOOKUP(Tabela1[[#This Row],[PLACA]],BASE_LOCADORAS!B:G,6,0)</f>
        <v>#N/A</v>
      </c>
      <c r="R157" s="5" t="e">
        <f>Tabela1[[#This Row],[VALOR LOCADORA]]=Tabela1[[#This Row],[GASTO ALUGUEL]]</f>
        <v>#N/A</v>
      </c>
      <c r="S157" s="5" t="e">
        <f>UPPER(TEXT(Tabela1[[#This Row],[VENCIMENTO CONTRATO]],"MMM"))</f>
        <v>#N/A</v>
      </c>
      <c r="T157" s="5" t="str">
        <f>IFERROR(YEAR(Tabela1[[#This Row],[VENCIMENTO CONTRATO]]),"-")</f>
        <v>-</v>
      </c>
      <c r="U157" s="5" t="str">
        <f>VLOOKUP(Tabela1[[#This Row],[PLACA]],UNIC!C:T,18,0)</f>
        <v>PATIO</v>
      </c>
      <c r="V157" s="5" t="str">
        <f>SUBSTITUTE(VLOOKUP(Tabela1[[#This Row],[PLACA]],UNIC!C:K,9,0),".", "")</f>
        <v/>
      </c>
      <c r="W157" s="5">
        <f>VLOOKUP(Tabela1[[#This Row],[PLACA]],UNIC!C:M,10,0)</f>
        <v>0</v>
      </c>
      <c r="X157" s="5">
        <f>VLOOKUP(Tabela1[[#This Row],[PLACA]],UNIC!C:M,11,0)</f>
        <v>0</v>
      </c>
      <c r="Y157" s="7">
        <f>SUM(Tabela1[[#This Row],[GASTO COMBUSTÍVEL FEVEREIRO]:[GASTO COMBUSTÍVE ABRIL]])</f>
        <v>0</v>
      </c>
      <c r="Z157" s="7" t="str">
        <f>IFERROR(AVERAGE(Tabela1[[#This Row],[GASTO COMBUSTÍVE ABRIL]:[GASTO COMBUSTÍVE MARÇO]]),"-")</f>
        <v>-</v>
      </c>
      <c r="AA157" s="5"/>
    </row>
    <row r="158" spans="1:27" x14ac:dyDescent="0.25">
      <c r="A158" s="5" t="s">
        <v>6999</v>
      </c>
      <c r="B158" s="5" t="str">
        <f>VLOOKUP(A158,UNIC!C:W,2,0)</f>
        <v>B4T 13000E</v>
      </c>
      <c r="C158" s="5" t="str">
        <f>VLOOKUP(A158,UNIC!C:W,3,0)</f>
        <v>GERADOR</v>
      </c>
      <c r="D158" s="10">
        <f>VLOOKUP(A158,UNIC!C:W,5,0)</f>
        <v>2026</v>
      </c>
      <c r="E158" s="5" t="str">
        <f>VLOOKUP(A158,UNIC!C:W,21,0)</f>
        <v>EQUIPAMENTO</v>
      </c>
      <c r="F158" s="5" t="str">
        <f>VLOOKUP(Tabela1[[#This Row],[PLACA]],UNIC!C:R,15,0)</f>
        <v>DF</v>
      </c>
      <c r="G158" s="5" t="str">
        <f>VLOOKUP(Tabela1[[#This Row],[PLACA]],UNIC!C:R,16,0)</f>
        <v>CENTRO OESTE</v>
      </c>
      <c r="H158" s="5" t="str">
        <f>VLOOKUP(A158,UNIC!C:H,6,0)</f>
        <v>-</v>
      </c>
      <c r="I158" s="5" t="str">
        <f>VLOOKUP(H158,UNIC!H:J,3,0)</f>
        <v>-</v>
      </c>
      <c r="J158" s="11" t="str">
        <f>VLOOKUP(Tabela1[[#This Row],[PLACA]],UNIC!C:V,20,0)</f>
        <v>R$ 0,01</v>
      </c>
      <c r="K158" s="11">
        <f>IFERROR(VALUE(VLOOKUP(Tabela1[[#This Row],[PLACA]],[1]Planilha2!$A:$F,3,0)),"")</f>
        <v>0</v>
      </c>
      <c r="L158" s="11">
        <f>IFERROR(VALUE(VLOOKUP(Tabela1[[#This Row],[PLACA]],[1]Planilha2!$A:$F,4,0)),"")</f>
        <v>75.8</v>
      </c>
      <c r="M158" s="11">
        <f>IFERROR(VALUE(VLOOKUP(Tabela1[[#This Row],[PLACA]],[1]Planilha2!$A:$F,5,0)),"")</f>
        <v>0</v>
      </c>
      <c r="N158" s="11"/>
      <c r="O158" s="17" t="e">
        <f>VLOOKUP(Tabela1[[#This Row],[PLACA]],BASE_LOCADORAS!B:F,5,0)</f>
        <v>#N/A</v>
      </c>
      <c r="P15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8" s="11" t="e">
        <f>VLOOKUP(Tabela1[[#This Row],[PLACA]],BASE_LOCADORAS!B:G,6,0)</f>
        <v>#N/A</v>
      </c>
      <c r="R158" s="5" t="e">
        <f>Tabela1[[#This Row],[VALOR LOCADORA]]=Tabela1[[#This Row],[GASTO ALUGUEL]]</f>
        <v>#N/A</v>
      </c>
      <c r="S158" s="5" t="e">
        <f>UPPER(TEXT(Tabela1[[#This Row],[VENCIMENTO CONTRATO]],"MMM"))</f>
        <v>#N/A</v>
      </c>
      <c r="T158" s="5" t="str">
        <f>IFERROR(YEAR(Tabela1[[#This Row],[VENCIMENTO CONTRATO]]),"-")</f>
        <v>-</v>
      </c>
      <c r="U158" s="5" t="str">
        <f>VLOOKUP(Tabela1[[#This Row],[PLACA]],UNIC!C:T,18,0)</f>
        <v>PATIO</v>
      </c>
      <c r="V158" s="5" t="str">
        <f>SUBSTITUTE(VLOOKUP(Tabela1[[#This Row],[PLACA]],UNIC!C:K,9,0),".", "")</f>
        <v/>
      </c>
      <c r="W158" s="5">
        <f>VLOOKUP(Tabela1[[#This Row],[PLACA]],UNIC!C:M,10,0)</f>
        <v>0</v>
      </c>
      <c r="X158" s="5">
        <f>VLOOKUP(Tabela1[[#This Row],[PLACA]],UNIC!C:M,11,0)</f>
        <v>0</v>
      </c>
      <c r="Y158" s="7">
        <f>SUM(Tabela1[[#This Row],[GASTO COMBUSTÍVEL FEVEREIRO]:[GASTO COMBUSTÍVE ABRIL]])</f>
        <v>75.8</v>
      </c>
      <c r="Z158" s="7">
        <f>IFERROR(AVERAGE(Tabela1[[#This Row],[GASTO COMBUSTÍVE ABRIL]:[GASTO COMBUSTÍVE MARÇO]]),"-")</f>
        <v>37.9</v>
      </c>
      <c r="AA158" s="5"/>
    </row>
    <row r="159" spans="1:27" x14ac:dyDescent="0.25">
      <c r="A159" s="5" t="s">
        <v>7001</v>
      </c>
      <c r="B159" s="5" t="str">
        <f>VLOOKUP(A159,UNIC!C:W,2,0)</f>
        <v>B4T 13000E</v>
      </c>
      <c r="C159" s="5" t="str">
        <f>VLOOKUP(A159,UNIC!C:W,3,0)</f>
        <v>GERADOR</v>
      </c>
      <c r="D159" s="10">
        <f>VLOOKUP(A159,UNIC!C:W,5,0)</f>
        <v>2026</v>
      </c>
      <c r="E159" s="5" t="str">
        <f>VLOOKUP(A159,UNIC!C:W,21,0)</f>
        <v>EQUIPAMENTO</v>
      </c>
      <c r="F159" s="5" t="str">
        <f>VLOOKUP(Tabela1[[#This Row],[PLACA]],UNIC!C:R,15,0)</f>
        <v>DF</v>
      </c>
      <c r="G159" s="5" t="str">
        <f>VLOOKUP(Tabela1[[#This Row],[PLACA]],UNIC!C:R,16,0)</f>
        <v>CENTRO OESTE</v>
      </c>
      <c r="H159" s="5" t="str">
        <f>VLOOKUP(A159,UNIC!C:H,6,0)</f>
        <v>-</v>
      </c>
      <c r="I159" s="5" t="str">
        <f>VLOOKUP(H159,UNIC!H:J,3,0)</f>
        <v>-</v>
      </c>
      <c r="J159" s="11" t="str">
        <f>VLOOKUP(Tabela1[[#This Row],[PLACA]],UNIC!C:V,20,0)</f>
        <v>R$ 0,01</v>
      </c>
      <c r="K159" s="11">
        <f>IFERROR(VALUE(VLOOKUP(Tabela1[[#This Row],[PLACA]],[1]Planilha2!$A:$F,3,0)),"")</f>
        <v>0</v>
      </c>
      <c r="L159" s="11">
        <f>IFERROR(VALUE(VLOOKUP(Tabela1[[#This Row],[PLACA]],[1]Planilha2!$A:$F,4,0)),"")</f>
        <v>567.58999999999992</v>
      </c>
      <c r="M159" s="11">
        <f>IFERROR(VALUE(VLOOKUP(Tabela1[[#This Row],[PLACA]],[1]Planilha2!$A:$F,5,0)),"")</f>
        <v>253.18</v>
      </c>
      <c r="N159" s="11"/>
      <c r="O159" s="12" t="e">
        <f>VLOOKUP(Tabela1[[#This Row],[PLACA]],BASE_LOCADORAS!B:F,5,0)</f>
        <v>#N/A</v>
      </c>
      <c r="P15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59" s="11" t="e">
        <f>VLOOKUP(Tabela1[[#This Row],[PLACA]],BASE_LOCADORAS!B:G,6,0)</f>
        <v>#N/A</v>
      </c>
      <c r="R159" s="5" t="e">
        <f>Tabela1[[#This Row],[VALOR LOCADORA]]=Tabela1[[#This Row],[GASTO ALUGUEL]]</f>
        <v>#N/A</v>
      </c>
      <c r="S159" s="5" t="e">
        <f>UPPER(TEXT(Tabela1[[#This Row],[VENCIMENTO CONTRATO]],"MMM"))</f>
        <v>#N/A</v>
      </c>
      <c r="T159" s="5" t="str">
        <f>IFERROR(YEAR(Tabela1[[#This Row],[VENCIMENTO CONTRATO]]),"-")</f>
        <v>-</v>
      </c>
      <c r="U159" s="5" t="str">
        <f>VLOOKUP(Tabela1[[#This Row],[PLACA]],UNIC!C:T,18,0)</f>
        <v>PATIO</v>
      </c>
      <c r="V159" s="5" t="str">
        <f>SUBSTITUTE(VLOOKUP(Tabela1[[#This Row],[PLACA]],UNIC!C:K,9,0),".", "")</f>
        <v/>
      </c>
      <c r="W159" s="5">
        <f>VLOOKUP(Tabela1[[#This Row],[PLACA]],UNIC!C:M,10,0)</f>
        <v>0</v>
      </c>
      <c r="X159" s="5">
        <f>VLOOKUP(Tabela1[[#This Row],[PLACA]],UNIC!C:M,11,0)</f>
        <v>0</v>
      </c>
      <c r="Y159" s="7">
        <f>SUM(Tabela1[[#This Row],[GASTO COMBUSTÍVEL FEVEREIRO]:[GASTO COMBUSTÍVE ABRIL]])</f>
        <v>820.77</v>
      </c>
      <c r="Z159" s="7">
        <f>IFERROR(AVERAGE(Tabela1[[#This Row],[GASTO COMBUSTÍVE ABRIL]:[GASTO COMBUSTÍVE MARÇO]]),"-")</f>
        <v>410.38499999999999</v>
      </c>
      <c r="AA159" s="5"/>
    </row>
    <row r="160" spans="1:27" x14ac:dyDescent="0.25">
      <c r="A160" s="5" t="s">
        <v>7003</v>
      </c>
      <c r="B160" s="5" t="str">
        <f>VLOOKUP(A160,UNIC!C:W,2,0)</f>
        <v>B4T 13000E</v>
      </c>
      <c r="C160" s="5" t="str">
        <f>VLOOKUP(A160,UNIC!C:W,3,0)</f>
        <v>GERADOR</v>
      </c>
      <c r="D160" s="10">
        <f>VLOOKUP(A160,UNIC!C:W,5,0)</f>
        <v>2026</v>
      </c>
      <c r="E160" s="5" t="str">
        <f>VLOOKUP(A160,UNIC!C:W,21,0)</f>
        <v>EQUIPAMENTO</v>
      </c>
      <c r="F160" s="5" t="str">
        <f>VLOOKUP(Tabela1[[#This Row],[PLACA]],UNIC!C:R,15,0)</f>
        <v>DF</v>
      </c>
      <c r="G160" s="5" t="str">
        <f>VLOOKUP(Tabela1[[#This Row],[PLACA]],UNIC!C:R,16,0)</f>
        <v>CENTRO OESTE</v>
      </c>
      <c r="H160" s="5" t="str">
        <f>VLOOKUP(A160,UNIC!C:H,6,0)</f>
        <v>-</v>
      </c>
      <c r="I160" s="5" t="str">
        <f>VLOOKUP(H160,UNIC!H:J,3,0)</f>
        <v>-</v>
      </c>
      <c r="J160" s="11" t="str">
        <f>VLOOKUP(Tabela1[[#This Row],[PLACA]],UNIC!C:V,20,0)</f>
        <v>R$ 0,01</v>
      </c>
      <c r="K160" s="11">
        <f>IFERROR(VALUE(VLOOKUP(Tabela1[[#This Row],[PLACA]],[1]Planilha2!$A:$F,3,0)),"")</f>
        <v>0</v>
      </c>
      <c r="L160" s="11">
        <f>IFERROR(VALUE(VLOOKUP(Tabela1[[#This Row],[PLACA]],[1]Planilha2!$A:$F,4,0)),"")</f>
        <v>149.99</v>
      </c>
      <c r="M160" s="11">
        <f>IFERROR(VALUE(VLOOKUP(Tabela1[[#This Row],[PLACA]],[1]Planilha2!$A:$F,5,0)),"")</f>
        <v>148.99</v>
      </c>
      <c r="N160" s="11"/>
      <c r="O160" s="12" t="e">
        <f>VLOOKUP(Tabela1[[#This Row],[PLACA]],BASE_LOCADORAS!B:F,5,0)</f>
        <v>#N/A</v>
      </c>
      <c r="P16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0" s="11" t="e">
        <f>VLOOKUP(Tabela1[[#This Row],[PLACA]],BASE_LOCADORAS!B:G,6,0)</f>
        <v>#N/A</v>
      </c>
      <c r="R160" s="5" t="e">
        <f>Tabela1[[#This Row],[VALOR LOCADORA]]=Tabela1[[#This Row],[GASTO ALUGUEL]]</f>
        <v>#N/A</v>
      </c>
      <c r="S160" s="5" t="e">
        <f>UPPER(TEXT(Tabela1[[#This Row],[VENCIMENTO CONTRATO]],"MMM"))</f>
        <v>#N/A</v>
      </c>
      <c r="T160" s="5" t="str">
        <f>IFERROR(YEAR(Tabela1[[#This Row],[VENCIMENTO CONTRATO]]),"-")</f>
        <v>-</v>
      </c>
      <c r="U160" s="5" t="str">
        <f>VLOOKUP(Tabela1[[#This Row],[PLACA]],UNIC!C:T,18,0)</f>
        <v>PATIO</v>
      </c>
      <c r="V160" s="5" t="str">
        <f>SUBSTITUTE(VLOOKUP(Tabela1[[#This Row],[PLACA]],UNIC!C:K,9,0),".", "")</f>
        <v/>
      </c>
      <c r="W160" s="5">
        <f>VLOOKUP(Tabela1[[#This Row],[PLACA]],UNIC!C:M,10,0)</f>
        <v>0</v>
      </c>
      <c r="X160" s="5">
        <f>VLOOKUP(Tabela1[[#This Row],[PLACA]],UNIC!C:M,11,0)</f>
        <v>0</v>
      </c>
      <c r="Y160" s="7">
        <f>SUM(Tabela1[[#This Row],[GASTO COMBUSTÍVEL FEVEREIRO]:[GASTO COMBUSTÍVE ABRIL]])</f>
        <v>298.98</v>
      </c>
      <c r="Z160" s="7">
        <f>IFERROR(AVERAGE(Tabela1[[#This Row],[GASTO COMBUSTÍVE ABRIL]:[GASTO COMBUSTÍVE MARÇO]]),"-")</f>
        <v>149.49</v>
      </c>
      <c r="AA160" s="5"/>
    </row>
    <row r="161" spans="1:27" x14ac:dyDescent="0.25">
      <c r="A161" s="5" t="s">
        <v>7005</v>
      </c>
      <c r="B161" s="5" t="str">
        <f>VLOOKUP(A161,UNIC!C:W,2,0)</f>
        <v>B4T 13000E</v>
      </c>
      <c r="C161" s="5" t="str">
        <f>VLOOKUP(A161,UNIC!C:W,3,0)</f>
        <v>GERADOR</v>
      </c>
      <c r="D161" s="10">
        <f>VLOOKUP(A161,UNIC!C:W,5,0)</f>
        <v>2026</v>
      </c>
      <c r="E161" s="5" t="str">
        <f>VLOOKUP(A161,UNIC!C:W,21,0)</f>
        <v>EQUIPAMENTO</v>
      </c>
      <c r="F161" s="5" t="str">
        <f>VLOOKUP(Tabela1[[#This Row],[PLACA]],UNIC!C:R,15,0)</f>
        <v>DF</v>
      </c>
      <c r="G161" s="5" t="str">
        <f>VLOOKUP(Tabela1[[#This Row],[PLACA]],UNIC!C:R,16,0)</f>
        <v>CENTRO OESTE</v>
      </c>
      <c r="H161" s="5" t="str">
        <f>VLOOKUP(A161,UNIC!C:H,6,0)</f>
        <v>-</v>
      </c>
      <c r="I161" s="5" t="str">
        <f>VLOOKUP(H161,UNIC!H:J,3,0)</f>
        <v>-</v>
      </c>
      <c r="J161" s="11" t="str">
        <f>VLOOKUP(Tabela1[[#This Row],[PLACA]],UNIC!C:V,20,0)</f>
        <v>R$ 0,01</v>
      </c>
      <c r="K161" s="11">
        <f>IFERROR(VALUE(VLOOKUP(Tabela1[[#This Row],[PLACA]],[1]Planilha2!$A:$F,3,0)),"")</f>
        <v>0</v>
      </c>
      <c r="L161" s="11">
        <f>IFERROR(VALUE(VLOOKUP(Tabela1[[#This Row],[PLACA]],[1]Planilha2!$A:$F,4,0)),"")</f>
        <v>299.98</v>
      </c>
      <c r="M161" s="11">
        <f>IFERROR(VALUE(VLOOKUP(Tabela1[[#This Row],[PLACA]],[1]Planilha2!$A:$F,5,0)),"")</f>
        <v>0</v>
      </c>
      <c r="N161" s="11"/>
      <c r="O161" s="12" t="e">
        <f>VLOOKUP(Tabela1[[#This Row],[PLACA]],BASE_LOCADORAS!B:F,5,0)</f>
        <v>#N/A</v>
      </c>
      <c r="P16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1" s="11" t="e">
        <f>VLOOKUP(Tabela1[[#This Row],[PLACA]],BASE_LOCADORAS!B:G,6,0)</f>
        <v>#N/A</v>
      </c>
      <c r="R161" s="5" t="e">
        <f>Tabela1[[#This Row],[VALOR LOCADORA]]=Tabela1[[#This Row],[GASTO ALUGUEL]]</f>
        <v>#N/A</v>
      </c>
      <c r="S161" s="5" t="e">
        <f>UPPER(TEXT(Tabela1[[#This Row],[VENCIMENTO CONTRATO]],"MMM"))</f>
        <v>#N/A</v>
      </c>
      <c r="T161" s="5" t="str">
        <f>IFERROR(YEAR(Tabela1[[#This Row],[VENCIMENTO CONTRATO]]),"-")</f>
        <v>-</v>
      </c>
      <c r="U161" s="5" t="str">
        <f>VLOOKUP(Tabela1[[#This Row],[PLACA]],UNIC!C:T,18,0)</f>
        <v>PATIO</v>
      </c>
      <c r="V161" s="5" t="str">
        <f>SUBSTITUTE(VLOOKUP(Tabela1[[#This Row],[PLACA]],UNIC!C:K,9,0),".", "")</f>
        <v/>
      </c>
      <c r="W161" s="5">
        <f>VLOOKUP(Tabela1[[#This Row],[PLACA]],UNIC!C:M,10,0)</f>
        <v>0</v>
      </c>
      <c r="X161" s="5">
        <f>VLOOKUP(Tabela1[[#This Row],[PLACA]],UNIC!C:M,11,0)</f>
        <v>0</v>
      </c>
      <c r="Y161" s="7">
        <f>SUM(Tabela1[[#This Row],[GASTO COMBUSTÍVEL FEVEREIRO]:[GASTO COMBUSTÍVE ABRIL]])</f>
        <v>299.98</v>
      </c>
      <c r="Z161" s="7">
        <f>IFERROR(AVERAGE(Tabela1[[#This Row],[GASTO COMBUSTÍVE ABRIL]:[GASTO COMBUSTÍVE MARÇO]]),"-")</f>
        <v>149.99</v>
      </c>
      <c r="AA161" s="5"/>
    </row>
    <row r="162" spans="1:27" x14ac:dyDescent="0.25">
      <c r="A162" s="5" t="s">
        <v>7007</v>
      </c>
      <c r="B162" s="5" t="str">
        <f>VLOOKUP(A162,UNIC!C:W,2,0)</f>
        <v>B4T 13000E</v>
      </c>
      <c r="C162" s="5" t="str">
        <f>VLOOKUP(A162,UNIC!C:W,3,0)</f>
        <v>GERADOR</v>
      </c>
      <c r="D162" s="10">
        <f>VLOOKUP(A162,UNIC!C:W,5,0)</f>
        <v>2026</v>
      </c>
      <c r="E162" s="5" t="str">
        <f>VLOOKUP(A162,UNIC!C:W,21,0)</f>
        <v>EQUIPAMENTO</v>
      </c>
      <c r="F162" s="5" t="str">
        <f>VLOOKUP(Tabela1[[#This Row],[PLACA]],UNIC!C:R,15,0)</f>
        <v>DF</v>
      </c>
      <c r="G162" s="5" t="str">
        <f>VLOOKUP(Tabela1[[#This Row],[PLACA]],UNIC!C:R,16,0)</f>
        <v>CENTRO OESTE</v>
      </c>
      <c r="H162" s="5" t="str">
        <f>VLOOKUP(A162,UNIC!C:H,6,0)</f>
        <v>-</v>
      </c>
      <c r="I162" s="5" t="str">
        <f>VLOOKUP(H162,UNIC!H:J,3,0)</f>
        <v>-</v>
      </c>
      <c r="J162" s="11" t="str">
        <f>VLOOKUP(Tabela1[[#This Row],[PLACA]],UNIC!C:V,20,0)</f>
        <v>R$ 0,01</v>
      </c>
      <c r="K162" s="11">
        <f>IFERROR(VALUE(VLOOKUP(Tabela1[[#This Row],[PLACA]],[1]Planilha2!$A:$F,3,0)),"")</f>
        <v>0</v>
      </c>
      <c r="L162" s="11">
        <f>IFERROR(VALUE(VLOOKUP(Tabela1[[#This Row],[PLACA]],[1]Planilha2!$A:$F,4,0)),"")</f>
        <v>323.74</v>
      </c>
      <c r="M162" s="11">
        <f>IFERROR(VALUE(VLOOKUP(Tabela1[[#This Row],[PLACA]],[1]Planilha2!$A:$F,5,0)),"")</f>
        <v>164.46</v>
      </c>
      <c r="N162" s="11"/>
      <c r="O162" s="12" t="e">
        <f>VLOOKUP(Tabela1[[#This Row],[PLACA]],BASE_LOCADORAS!B:F,5,0)</f>
        <v>#N/A</v>
      </c>
      <c r="P16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2" s="11" t="e">
        <f>VLOOKUP(Tabela1[[#This Row],[PLACA]],BASE_LOCADORAS!B:G,6,0)</f>
        <v>#N/A</v>
      </c>
      <c r="R162" s="5" t="e">
        <f>Tabela1[[#This Row],[VALOR LOCADORA]]=Tabela1[[#This Row],[GASTO ALUGUEL]]</f>
        <v>#N/A</v>
      </c>
      <c r="S162" s="5" t="e">
        <f>UPPER(TEXT(Tabela1[[#This Row],[VENCIMENTO CONTRATO]],"MMM"))</f>
        <v>#N/A</v>
      </c>
      <c r="T162" s="5" t="str">
        <f>IFERROR(YEAR(Tabela1[[#This Row],[VENCIMENTO CONTRATO]]),"-")</f>
        <v>-</v>
      </c>
      <c r="U162" s="5" t="str">
        <f>VLOOKUP(Tabela1[[#This Row],[PLACA]],UNIC!C:T,18,0)</f>
        <v>PATIO</v>
      </c>
      <c r="V162" s="5" t="str">
        <f>SUBSTITUTE(VLOOKUP(Tabela1[[#This Row],[PLACA]],UNIC!C:K,9,0),".", "")</f>
        <v/>
      </c>
      <c r="W162" s="5">
        <f>VLOOKUP(Tabela1[[#This Row],[PLACA]],UNIC!C:M,10,0)</f>
        <v>0</v>
      </c>
      <c r="X162" s="5">
        <f>VLOOKUP(Tabela1[[#This Row],[PLACA]],UNIC!C:M,11,0)</f>
        <v>0</v>
      </c>
      <c r="Y162" s="7">
        <f>SUM(Tabela1[[#This Row],[GASTO COMBUSTÍVEL FEVEREIRO]:[GASTO COMBUSTÍVE ABRIL]])</f>
        <v>488.20000000000005</v>
      </c>
      <c r="Z162" s="7">
        <f>IFERROR(AVERAGE(Tabela1[[#This Row],[GASTO COMBUSTÍVE ABRIL]:[GASTO COMBUSTÍVE MARÇO]]),"-")</f>
        <v>244.10000000000002</v>
      </c>
      <c r="AA162" s="5"/>
    </row>
    <row r="163" spans="1:27" x14ac:dyDescent="0.25">
      <c r="A163" s="5" t="s">
        <v>7009</v>
      </c>
      <c r="B163" s="5" t="str">
        <f>VLOOKUP(A163,UNIC!C:W,2,0)</f>
        <v>B4T 13000E</v>
      </c>
      <c r="C163" s="5" t="str">
        <f>VLOOKUP(A163,UNIC!C:W,3,0)</f>
        <v>GERADOR</v>
      </c>
      <c r="D163" s="10">
        <f>VLOOKUP(A163,UNIC!C:W,5,0)</f>
        <v>2026</v>
      </c>
      <c r="E163" s="5" t="str">
        <f>VLOOKUP(A163,UNIC!C:W,21,0)</f>
        <v>EQUIPAMENTO</v>
      </c>
      <c r="F163" s="5" t="str">
        <f>VLOOKUP(Tabela1[[#This Row],[PLACA]],UNIC!C:R,15,0)</f>
        <v>DF</v>
      </c>
      <c r="G163" s="5" t="str">
        <f>VLOOKUP(Tabela1[[#This Row],[PLACA]],UNIC!C:R,16,0)</f>
        <v>CENTRO OESTE</v>
      </c>
      <c r="H163" s="5" t="str">
        <f>VLOOKUP(A163,UNIC!C:H,6,0)</f>
        <v>-</v>
      </c>
      <c r="I163" s="5" t="str">
        <f>VLOOKUP(H163,UNIC!H:J,3,0)</f>
        <v>-</v>
      </c>
      <c r="J163" s="11" t="str">
        <f>VLOOKUP(Tabela1[[#This Row],[PLACA]],UNIC!C:V,20,0)</f>
        <v>R$ 0,01</v>
      </c>
      <c r="K163" s="11" t="str">
        <f>IFERROR(VALUE(VLOOKUP(Tabela1[[#This Row],[PLACA]],[1]Planilha2!$A:$F,3,0)),"")</f>
        <v/>
      </c>
      <c r="L163" s="11" t="str">
        <f>IFERROR(VALUE(VLOOKUP(Tabela1[[#This Row],[PLACA]],[1]Planilha2!$A:$F,4,0)),"")</f>
        <v/>
      </c>
      <c r="M163" s="11" t="str">
        <f>IFERROR(VALUE(VLOOKUP(Tabela1[[#This Row],[PLACA]],[1]Planilha2!$A:$F,5,0)),"")</f>
        <v/>
      </c>
      <c r="N163" s="11"/>
      <c r="O163" s="12" t="e">
        <f>VLOOKUP(Tabela1[[#This Row],[PLACA]],BASE_LOCADORAS!B:F,5,0)</f>
        <v>#N/A</v>
      </c>
      <c r="P16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3" s="11" t="e">
        <f>VLOOKUP(Tabela1[[#This Row],[PLACA]],BASE_LOCADORAS!B:G,6,0)</f>
        <v>#N/A</v>
      </c>
      <c r="R163" s="5" t="e">
        <f>Tabela1[[#This Row],[VALOR LOCADORA]]=Tabela1[[#This Row],[GASTO ALUGUEL]]</f>
        <v>#N/A</v>
      </c>
      <c r="S163" s="5" t="e">
        <f>UPPER(TEXT(Tabela1[[#This Row],[VENCIMENTO CONTRATO]],"MMM"))</f>
        <v>#N/A</v>
      </c>
      <c r="T163" s="5" t="str">
        <f>IFERROR(YEAR(Tabela1[[#This Row],[VENCIMENTO CONTRATO]]),"-")</f>
        <v>-</v>
      </c>
      <c r="U163" s="5" t="str">
        <f>VLOOKUP(Tabela1[[#This Row],[PLACA]],UNIC!C:T,18,0)</f>
        <v>PATIO</v>
      </c>
      <c r="V163" s="5" t="str">
        <f>SUBSTITUTE(VLOOKUP(Tabela1[[#This Row],[PLACA]],UNIC!C:K,9,0),".", "")</f>
        <v/>
      </c>
      <c r="W163" s="5">
        <f>VLOOKUP(Tabela1[[#This Row],[PLACA]],UNIC!C:M,10,0)</f>
        <v>0</v>
      </c>
      <c r="X163" s="5">
        <f>VLOOKUP(Tabela1[[#This Row],[PLACA]],UNIC!C:M,11,0)</f>
        <v>0</v>
      </c>
      <c r="Y163" s="7">
        <f>SUM(Tabela1[[#This Row],[GASTO COMBUSTÍVEL FEVEREIRO]:[GASTO COMBUSTÍVE ABRIL]])</f>
        <v>0</v>
      </c>
      <c r="Z163" s="7" t="str">
        <f>IFERROR(AVERAGE(Tabela1[[#This Row],[GASTO COMBUSTÍVE ABRIL]:[GASTO COMBUSTÍVE MARÇO]]),"-")</f>
        <v>-</v>
      </c>
      <c r="AA163" s="5"/>
    </row>
    <row r="164" spans="1:27" x14ac:dyDescent="0.25">
      <c r="A164" s="5" t="s">
        <v>7011</v>
      </c>
      <c r="B164" s="5" t="str">
        <f>VLOOKUP(A164,UNIC!C:W,2,0)</f>
        <v>B4T 13000E</v>
      </c>
      <c r="C164" s="5" t="str">
        <f>VLOOKUP(A164,UNIC!C:W,3,0)</f>
        <v>GERADOR</v>
      </c>
      <c r="D164" s="10">
        <f>VLOOKUP(A164,UNIC!C:W,5,0)</f>
        <v>2026</v>
      </c>
      <c r="E164" s="5" t="str">
        <f>VLOOKUP(A164,UNIC!C:W,21,0)</f>
        <v>EQUIPAMENTO</v>
      </c>
      <c r="F164" s="5" t="str">
        <f>VLOOKUP(Tabela1[[#This Row],[PLACA]],UNIC!C:R,15,0)</f>
        <v>DF</v>
      </c>
      <c r="G164" s="5" t="str">
        <f>VLOOKUP(Tabela1[[#This Row],[PLACA]],UNIC!C:R,16,0)</f>
        <v>CENTRO OESTE</v>
      </c>
      <c r="H164" s="5" t="str">
        <f>VLOOKUP(A164,UNIC!C:H,6,0)</f>
        <v>-</v>
      </c>
      <c r="I164" s="5" t="str">
        <f>VLOOKUP(H164,UNIC!H:J,3,0)</f>
        <v>-</v>
      </c>
      <c r="J164" s="11" t="str">
        <f>VLOOKUP(Tabela1[[#This Row],[PLACA]],UNIC!C:V,20,0)</f>
        <v>R$ 0,01</v>
      </c>
      <c r="K164" s="11" t="str">
        <f>IFERROR(VALUE(VLOOKUP(Tabela1[[#This Row],[PLACA]],[1]Planilha2!$A:$F,3,0)),"")</f>
        <v/>
      </c>
      <c r="L164" s="11" t="str">
        <f>IFERROR(VALUE(VLOOKUP(Tabela1[[#This Row],[PLACA]],[1]Planilha2!$A:$F,4,0)),"")</f>
        <v/>
      </c>
      <c r="M164" s="11" t="str">
        <f>IFERROR(VALUE(VLOOKUP(Tabela1[[#This Row],[PLACA]],[1]Planilha2!$A:$F,5,0)),"")</f>
        <v/>
      </c>
      <c r="N164" s="11"/>
      <c r="O164" s="12" t="e">
        <f>VLOOKUP(Tabela1[[#This Row],[PLACA]],BASE_LOCADORAS!B:F,5,0)</f>
        <v>#N/A</v>
      </c>
      <c r="P16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4" s="11" t="e">
        <f>VLOOKUP(Tabela1[[#This Row],[PLACA]],BASE_LOCADORAS!B:G,6,0)</f>
        <v>#N/A</v>
      </c>
      <c r="R164" s="5" t="e">
        <f>Tabela1[[#This Row],[VALOR LOCADORA]]=Tabela1[[#This Row],[GASTO ALUGUEL]]</f>
        <v>#N/A</v>
      </c>
      <c r="S164" s="5" t="e">
        <f>UPPER(TEXT(Tabela1[[#This Row],[VENCIMENTO CONTRATO]],"MMM"))</f>
        <v>#N/A</v>
      </c>
      <c r="T164" s="5" t="str">
        <f>IFERROR(YEAR(Tabela1[[#This Row],[VENCIMENTO CONTRATO]]),"-")</f>
        <v>-</v>
      </c>
      <c r="U164" s="5" t="str">
        <f>VLOOKUP(Tabela1[[#This Row],[PLACA]],UNIC!C:T,18,0)</f>
        <v>PATIO</v>
      </c>
      <c r="V164" s="5" t="str">
        <f>SUBSTITUTE(VLOOKUP(Tabela1[[#This Row],[PLACA]],UNIC!C:K,9,0),".", "")</f>
        <v/>
      </c>
      <c r="W164" s="5">
        <f>VLOOKUP(Tabela1[[#This Row],[PLACA]],UNIC!C:M,10,0)</f>
        <v>0</v>
      </c>
      <c r="X164" s="5">
        <f>VLOOKUP(Tabela1[[#This Row],[PLACA]],UNIC!C:M,11,0)</f>
        <v>0</v>
      </c>
      <c r="Y164" s="7">
        <f>SUM(Tabela1[[#This Row],[GASTO COMBUSTÍVEL FEVEREIRO]:[GASTO COMBUSTÍVE ABRIL]])</f>
        <v>0</v>
      </c>
      <c r="Z164" s="7" t="str">
        <f>IFERROR(AVERAGE(Tabela1[[#This Row],[GASTO COMBUSTÍVE ABRIL]:[GASTO COMBUSTÍVE MARÇO]]),"-")</f>
        <v>-</v>
      </c>
      <c r="AA164" s="5"/>
    </row>
    <row r="165" spans="1:27" x14ac:dyDescent="0.25">
      <c r="A165" s="5" t="s">
        <v>5291</v>
      </c>
      <c r="B165" s="5" t="str">
        <f>VLOOKUP(A165,UNIC!C:W,2,0)</f>
        <v>SAVEIRO</v>
      </c>
      <c r="C165" s="5" t="str">
        <f>VLOOKUP(A165,UNIC!C:W,3,0)</f>
        <v>UTILITARIO</v>
      </c>
      <c r="D165" s="10">
        <f>VLOOKUP(A165,UNIC!C:W,5,0)</f>
        <v>2025</v>
      </c>
      <c r="E165" s="5" t="str">
        <f>VLOOKUP(A165,UNIC!C:W,21,0)</f>
        <v>MOVIDA</v>
      </c>
      <c r="F165" s="5" t="str">
        <f>VLOOKUP(Tabela1[[#This Row],[PLACA]],UNIC!C:R,15,0)</f>
        <v>PR</v>
      </c>
      <c r="G165" s="5" t="str">
        <f>VLOOKUP(Tabela1[[#This Row],[PLACA]],UNIC!C:R,16,0)</f>
        <v>SUL</v>
      </c>
      <c r="H165" s="5" t="str">
        <f>VLOOKUP(A165,UNIC!C:H,6,0)</f>
        <v>HIGOR ASSUNCAO DE OLIVEIRA</v>
      </c>
      <c r="I165" s="5" t="str">
        <f>VLOOKUP(H165,UNIC!H:J,3,0)</f>
        <v>ASSISTENTE TEC. DE MANUTENCAO DE PI II</v>
      </c>
      <c r="J165" s="11" t="str">
        <f>VLOOKUP(Tabela1[[#This Row],[PLACA]],UNIC!C:V,20,0)</f>
        <v>R$ 0,00</v>
      </c>
      <c r="K165" s="11">
        <f>IFERROR(VALUE(VLOOKUP(Tabela1[[#This Row],[PLACA]],[1]Planilha2!$A:$F,3,0)),"")</f>
        <v>0</v>
      </c>
      <c r="L165" s="11">
        <f>IFERROR(VALUE(VLOOKUP(Tabela1[[#This Row],[PLACA]],[1]Planilha2!$A:$F,4,0)),"")</f>
        <v>2072.4700000000003</v>
      </c>
      <c r="M165" s="11">
        <f>IFERROR(VALUE(VLOOKUP(Tabela1[[#This Row],[PLACA]],[1]Planilha2!$A:$F,5,0)),"")</f>
        <v>1143.3</v>
      </c>
      <c r="N165" s="11"/>
      <c r="O165" s="12" t="e">
        <f>VLOOKUP(Tabela1[[#This Row],[PLACA]],BASE_LOCADORAS!B:F,5,0)</f>
        <v>#N/A</v>
      </c>
      <c r="P16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5" s="11" t="e">
        <f>VLOOKUP(Tabela1[[#This Row],[PLACA]],BASE_LOCADORAS!B:G,6,0)</f>
        <v>#N/A</v>
      </c>
      <c r="R165" s="5" t="e">
        <f>Tabela1[[#This Row],[VALOR LOCADORA]]=Tabela1[[#This Row],[GASTO ALUGUEL]]</f>
        <v>#N/A</v>
      </c>
      <c r="S165" s="5" t="e">
        <f>UPPER(TEXT(Tabela1[[#This Row],[VENCIMENTO CONTRATO]],"MMM"))</f>
        <v>#N/A</v>
      </c>
      <c r="T165" s="5" t="str">
        <f>IFERROR(YEAR(Tabela1[[#This Row],[VENCIMENTO CONTRATO]]),"-")</f>
        <v>-</v>
      </c>
      <c r="U165" s="5" t="str">
        <f>VLOOKUP(Tabela1[[#This Row],[PLACA]],UNIC!C:T,18,0)</f>
        <v>ATIVO</v>
      </c>
      <c r="V165" s="5" t="str">
        <f>SUBSTITUTE(VLOOKUP(Tabela1[[#This Row],[PLACA]],UNIC!C:K,9,0),".", "")</f>
        <v>12081</v>
      </c>
      <c r="W165" s="5">
        <f>VLOOKUP(Tabela1[[#This Row],[PLACA]],UNIC!C:M,10,0)</f>
        <v>26010</v>
      </c>
      <c r="X165" s="5" t="str">
        <f>VLOOKUP(Tabela1[[#This Row],[PLACA]],UNIC!C:M,11,0)</f>
        <v>TIM MOVEL</v>
      </c>
      <c r="Y165" s="7">
        <f>SUM(Tabela1[[#This Row],[GASTO COMBUSTÍVEL FEVEREIRO]:[GASTO COMBUSTÍVE ABRIL]])</f>
        <v>3215.7700000000004</v>
      </c>
      <c r="Z165" s="7">
        <f>IFERROR(AVERAGE(Tabela1[[#This Row],[GASTO COMBUSTÍVE ABRIL]:[GASTO COMBUSTÍVE MARÇO]]),"-")</f>
        <v>1607.8850000000002</v>
      </c>
      <c r="AA165" s="5"/>
    </row>
    <row r="166" spans="1:27" x14ac:dyDescent="0.25">
      <c r="A166" s="5" t="s">
        <v>7013</v>
      </c>
      <c r="B166" s="5" t="str">
        <f>VLOOKUP(A166,UNIC!C:W,2,0)</f>
        <v>B4T 9000E</v>
      </c>
      <c r="C166" s="5" t="str">
        <f>VLOOKUP(A166,UNIC!C:W,3,0)</f>
        <v>GERADOR</v>
      </c>
      <c r="D166" s="10">
        <f>VLOOKUP(A166,UNIC!C:W,5,0)</f>
        <v>2026</v>
      </c>
      <c r="E166" s="5" t="str">
        <f>VLOOKUP(A166,UNIC!C:W,21,0)</f>
        <v>EQUIPAMENTO</v>
      </c>
      <c r="F166" s="5" t="str">
        <f>VLOOKUP(Tabela1[[#This Row],[PLACA]],UNIC!C:R,15,0)</f>
        <v>GO</v>
      </c>
      <c r="G166" s="5" t="str">
        <f>VLOOKUP(Tabela1[[#This Row],[PLACA]],UNIC!C:R,16,0)</f>
        <v>CENTRO OESTE</v>
      </c>
      <c r="H166" s="5" t="str">
        <f>VLOOKUP(A166,UNIC!C:H,6,0)</f>
        <v>-</v>
      </c>
      <c r="I166" s="5" t="str">
        <f>VLOOKUP(H166,UNIC!H:J,3,0)</f>
        <v>-</v>
      </c>
      <c r="J166" s="11" t="str">
        <f>VLOOKUP(Tabela1[[#This Row],[PLACA]],UNIC!C:V,20,0)</f>
        <v>R$ 0,00</v>
      </c>
      <c r="K166" s="11" t="str">
        <f>IFERROR(VALUE(VLOOKUP(Tabela1[[#This Row],[PLACA]],[1]Planilha2!$A:$F,3,0)),"")</f>
        <v/>
      </c>
      <c r="L166" s="11" t="str">
        <f>IFERROR(VALUE(VLOOKUP(Tabela1[[#This Row],[PLACA]],[1]Planilha2!$A:$F,4,0)),"")</f>
        <v/>
      </c>
      <c r="M166" s="11" t="str">
        <f>IFERROR(VALUE(VLOOKUP(Tabela1[[#This Row],[PLACA]],[1]Planilha2!$A:$F,5,0)),"")</f>
        <v/>
      </c>
      <c r="N166" s="11"/>
      <c r="O166" s="12" t="e">
        <f>VLOOKUP(Tabela1[[#This Row],[PLACA]],BASE_LOCADORAS!B:F,5,0)</f>
        <v>#N/A</v>
      </c>
      <c r="P16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6" s="11" t="e">
        <f>VLOOKUP(Tabela1[[#This Row],[PLACA]],BASE_LOCADORAS!B:G,6,0)</f>
        <v>#N/A</v>
      </c>
      <c r="R166" s="5" t="e">
        <f>Tabela1[[#This Row],[VALOR LOCADORA]]=Tabela1[[#This Row],[GASTO ALUGUEL]]</f>
        <v>#N/A</v>
      </c>
      <c r="S166" s="5" t="e">
        <f>UPPER(TEXT(Tabela1[[#This Row],[VENCIMENTO CONTRATO]],"MMM"))</f>
        <v>#N/A</v>
      </c>
      <c r="T166" s="5" t="str">
        <f>IFERROR(YEAR(Tabela1[[#This Row],[VENCIMENTO CONTRATO]]),"-")</f>
        <v>-</v>
      </c>
      <c r="U166" s="5" t="str">
        <f>VLOOKUP(Tabela1[[#This Row],[PLACA]],UNIC!C:T,18,0)</f>
        <v>PATIO</v>
      </c>
      <c r="V166" s="5" t="str">
        <f>SUBSTITUTE(VLOOKUP(Tabela1[[#This Row],[PLACA]],UNIC!C:K,9,0),".", "")</f>
        <v/>
      </c>
      <c r="W166" s="5">
        <f>VLOOKUP(Tabela1[[#This Row],[PLACA]],UNIC!C:M,10,0)</f>
        <v>0</v>
      </c>
      <c r="X166" s="5">
        <f>VLOOKUP(Tabela1[[#This Row],[PLACA]],UNIC!C:M,11,0)</f>
        <v>0</v>
      </c>
      <c r="Y166" s="7">
        <f>SUM(Tabela1[[#This Row],[GASTO COMBUSTÍVEL FEVEREIRO]:[GASTO COMBUSTÍVE ABRIL]])</f>
        <v>0</v>
      </c>
      <c r="Z166" s="7" t="str">
        <f>IFERROR(AVERAGE(Tabela1[[#This Row],[GASTO COMBUSTÍVE ABRIL]:[GASTO COMBUSTÍVE MARÇO]]),"-")</f>
        <v>-</v>
      </c>
      <c r="AA166" s="5"/>
    </row>
    <row r="167" spans="1:27" x14ac:dyDescent="0.25">
      <c r="A167" s="5" t="s">
        <v>7018</v>
      </c>
      <c r="B167" s="5" t="str">
        <f>VLOOKUP(A167,UNIC!C:W,2,0)</f>
        <v>B4T 13000E</v>
      </c>
      <c r="C167" s="5" t="str">
        <f>VLOOKUP(A167,UNIC!C:W,3,0)</f>
        <v>GERADOR</v>
      </c>
      <c r="D167" s="10">
        <f>VLOOKUP(A167,UNIC!C:W,5,0)</f>
        <v>2026</v>
      </c>
      <c r="E167" s="5" t="str">
        <f>VLOOKUP(A167,UNIC!C:W,21,0)</f>
        <v>EQUIPAMENTO</v>
      </c>
      <c r="F167" s="5" t="str">
        <f>VLOOKUP(Tabela1[[#This Row],[PLACA]],UNIC!C:R,15,0)</f>
        <v>GO</v>
      </c>
      <c r="G167" s="5" t="str">
        <f>VLOOKUP(Tabela1[[#This Row],[PLACA]],UNIC!C:R,16,0)</f>
        <v>CENTRO OESTE</v>
      </c>
      <c r="H167" s="5" t="str">
        <f>VLOOKUP(A167,UNIC!C:H,6,0)</f>
        <v>-</v>
      </c>
      <c r="I167" s="5" t="str">
        <f>VLOOKUP(H167,UNIC!H:J,3,0)</f>
        <v>-</v>
      </c>
      <c r="J167" s="11" t="str">
        <f>VLOOKUP(Tabela1[[#This Row],[PLACA]],UNIC!C:V,20,0)</f>
        <v>R$ 0,00</v>
      </c>
      <c r="K167" s="11">
        <f>IFERROR(VALUE(VLOOKUP(Tabela1[[#This Row],[PLACA]],[1]Planilha2!$A:$F,3,0)),"")</f>
        <v>0</v>
      </c>
      <c r="L167" s="11">
        <f>IFERROR(VALUE(VLOOKUP(Tabela1[[#This Row],[PLACA]],[1]Planilha2!$A:$F,4,0)),"")</f>
        <v>305.17</v>
      </c>
      <c r="M167" s="11">
        <f>IFERROR(VALUE(VLOOKUP(Tabela1[[#This Row],[PLACA]],[1]Planilha2!$A:$F,5,0)),"")</f>
        <v>269.32</v>
      </c>
      <c r="N167" s="11"/>
      <c r="O167" s="12" t="e">
        <f>VLOOKUP(Tabela1[[#This Row],[PLACA]],BASE_LOCADORAS!B:F,5,0)</f>
        <v>#N/A</v>
      </c>
      <c r="P16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7" s="11" t="e">
        <f>VLOOKUP(Tabela1[[#This Row],[PLACA]],BASE_LOCADORAS!B:G,6,0)</f>
        <v>#N/A</v>
      </c>
      <c r="R167" s="5" t="e">
        <f>Tabela1[[#This Row],[VALOR LOCADORA]]=Tabela1[[#This Row],[GASTO ALUGUEL]]</f>
        <v>#N/A</v>
      </c>
      <c r="S167" s="5" t="e">
        <f>UPPER(TEXT(Tabela1[[#This Row],[VENCIMENTO CONTRATO]],"MMM"))</f>
        <v>#N/A</v>
      </c>
      <c r="T167" s="5" t="str">
        <f>IFERROR(YEAR(Tabela1[[#This Row],[VENCIMENTO CONTRATO]]),"-")</f>
        <v>-</v>
      </c>
      <c r="U167" s="5" t="str">
        <f>VLOOKUP(Tabela1[[#This Row],[PLACA]],UNIC!C:T,18,0)</f>
        <v>PATIO</v>
      </c>
      <c r="V167" s="5" t="str">
        <f>SUBSTITUTE(VLOOKUP(Tabela1[[#This Row],[PLACA]],UNIC!C:K,9,0),".", "")</f>
        <v/>
      </c>
      <c r="W167" s="5">
        <f>VLOOKUP(Tabela1[[#This Row],[PLACA]],UNIC!C:M,10,0)</f>
        <v>0</v>
      </c>
      <c r="X167" s="5">
        <f>VLOOKUP(Tabela1[[#This Row],[PLACA]],UNIC!C:M,11,0)</f>
        <v>0</v>
      </c>
      <c r="Y167" s="7">
        <f>SUM(Tabela1[[#This Row],[GASTO COMBUSTÍVEL FEVEREIRO]:[GASTO COMBUSTÍVE ABRIL]])</f>
        <v>574.49</v>
      </c>
      <c r="Z167" s="7">
        <f>IFERROR(AVERAGE(Tabela1[[#This Row],[GASTO COMBUSTÍVE ABRIL]:[GASTO COMBUSTÍVE MARÇO]]),"-")</f>
        <v>287.245</v>
      </c>
      <c r="AA167" s="5"/>
    </row>
    <row r="168" spans="1:27" x14ac:dyDescent="0.25">
      <c r="A168" s="5" t="s">
        <v>7021</v>
      </c>
      <c r="B168" s="5" t="str">
        <f>VLOOKUP(A168,UNIC!C:W,2,0)</f>
        <v>B4T 13000E</v>
      </c>
      <c r="C168" s="5" t="str">
        <f>VLOOKUP(A168,UNIC!C:W,3,0)</f>
        <v>GERADOR</v>
      </c>
      <c r="D168" s="10">
        <f>VLOOKUP(A168,UNIC!C:W,5,0)</f>
        <v>2026</v>
      </c>
      <c r="E168" s="5" t="str">
        <f>VLOOKUP(A168,UNIC!C:W,21,0)</f>
        <v>EQUIPAMENTO</v>
      </c>
      <c r="F168" s="5" t="str">
        <f>VLOOKUP(Tabela1[[#This Row],[PLACA]],UNIC!C:R,15,0)</f>
        <v>GO</v>
      </c>
      <c r="G168" s="5" t="str">
        <f>VLOOKUP(Tabela1[[#This Row],[PLACA]],UNIC!C:R,16,0)</f>
        <v>CENTRO OESTE</v>
      </c>
      <c r="H168" s="5" t="str">
        <f>VLOOKUP(A168,UNIC!C:H,6,0)</f>
        <v>-</v>
      </c>
      <c r="I168" s="5" t="str">
        <f>VLOOKUP(H168,UNIC!H:J,3,0)</f>
        <v>-</v>
      </c>
      <c r="J168" s="11" t="str">
        <f>VLOOKUP(Tabela1[[#This Row],[PLACA]],UNIC!C:V,20,0)</f>
        <v>R$ 0,00</v>
      </c>
      <c r="K168" s="11">
        <f>IFERROR(VALUE(VLOOKUP(Tabela1[[#This Row],[PLACA]],[1]Planilha2!$A:$F,3,0)),"")</f>
        <v>0</v>
      </c>
      <c r="L168" s="11">
        <f>IFERROR(VALUE(VLOOKUP(Tabela1[[#This Row],[PLACA]],[1]Planilha2!$A:$F,4,0)),"")</f>
        <v>428.3</v>
      </c>
      <c r="M168" s="11">
        <f>IFERROR(VALUE(VLOOKUP(Tabela1[[#This Row],[PLACA]],[1]Planilha2!$A:$F,5,0)),"")</f>
        <v>0</v>
      </c>
      <c r="N168" s="11"/>
      <c r="O168" s="17" t="e">
        <f>VLOOKUP(Tabela1[[#This Row],[PLACA]],BASE_LOCADORAS!B:F,5,0)</f>
        <v>#N/A</v>
      </c>
      <c r="P16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8" s="11" t="e">
        <f>VLOOKUP(Tabela1[[#This Row],[PLACA]],BASE_LOCADORAS!B:G,6,0)</f>
        <v>#N/A</v>
      </c>
      <c r="R168" s="5" t="e">
        <f>Tabela1[[#This Row],[VALOR LOCADORA]]=Tabela1[[#This Row],[GASTO ALUGUEL]]</f>
        <v>#N/A</v>
      </c>
      <c r="S168" s="5" t="e">
        <f>UPPER(TEXT(Tabela1[[#This Row],[VENCIMENTO CONTRATO]],"MMM"))</f>
        <v>#N/A</v>
      </c>
      <c r="T168" s="5" t="str">
        <f>IFERROR(YEAR(Tabela1[[#This Row],[VENCIMENTO CONTRATO]]),"-")</f>
        <v>-</v>
      </c>
      <c r="U168" s="5" t="str">
        <f>VLOOKUP(Tabela1[[#This Row],[PLACA]],UNIC!C:T,18,0)</f>
        <v>PATIO</v>
      </c>
      <c r="V168" s="5" t="str">
        <f>SUBSTITUTE(VLOOKUP(Tabela1[[#This Row],[PLACA]],UNIC!C:K,9,0),".", "")</f>
        <v/>
      </c>
      <c r="W168" s="5">
        <f>VLOOKUP(Tabela1[[#This Row],[PLACA]],UNIC!C:M,10,0)</f>
        <v>0</v>
      </c>
      <c r="X168" s="5">
        <f>VLOOKUP(Tabela1[[#This Row],[PLACA]],UNIC!C:M,11,0)</f>
        <v>0</v>
      </c>
      <c r="Y168" s="7">
        <f>SUM(Tabela1[[#This Row],[GASTO COMBUSTÍVEL FEVEREIRO]:[GASTO COMBUSTÍVE ABRIL]])</f>
        <v>428.3</v>
      </c>
      <c r="Z168" s="7">
        <f>IFERROR(AVERAGE(Tabela1[[#This Row],[GASTO COMBUSTÍVE ABRIL]:[GASTO COMBUSTÍVE MARÇO]]),"-")</f>
        <v>214.15</v>
      </c>
      <c r="AA168" s="5"/>
    </row>
    <row r="169" spans="1:27" x14ac:dyDescent="0.25">
      <c r="A169" s="5" t="s">
        <v>7024</v>
      </c>
      <c r="B169" s="5" t="str">
        <f>VLOOKUP(A169,UNIC!C:W,2,0)</f>
        <v>B4T 13000E</v>
      </c>
      <c r="C169" s="5" t="str">
        <f>VLOOKUP(A169,UNIC!C:W,3,0)</f>
        <v>GERADOR</v>
      </c>
      <c r="D169" s="10">
        <f>VLOOKUP(A169,UNIC!C:W,5,0)</f>
        <v>2026</v>
      </c>
      <c r="E169" s="5" t="str">
        <f>VLOOKUP(A169,UNIC!C:W,21,0)</f>
        <v>EQUIPAMENTO</v>
      </c>
      <c r="F169" s="5" t="str">
        <f>VLOOKUP(Tabela1[[#This Row],[PLACA]],UNIC!C:R,15,0)</f>
        <v>GO</v>
      </c>
      <c r="G169" s="5" t="str">
        <f>VLOOKUP(Tabela1[[#This Row],[PLACA]],UNIC!C:R,16,0)</f>
        <v>CENTRO OESTE</v>
      </c>
      <c r="H169" s="5" t="str">
        <f>VLOOKUP(A169,UNIC!C:H,6,0)</f>
        <v>-</v>
      </c>
      <c r="I169" s="5" t="str">
        <f>VLOOKUP(H169,UNIC!H:J,3,0)</f>
        <v>-</v>
      </c>
      <c r="J169" s="11" t="str">
        <f>VLOOKUP(Tabela1[[#This Row],[PLACA]],UNIC!C:V,20,0)</f>
        <v>R$ 0,00</v>
      </c>
      <c r="K169" s="11">
        <f>IFERROR(VALUE(VLOOKUP(Tabela1[[#This Row],[PLACA]],[1]Planilha2!$A:$F,3,0)),"")</f>
        <v>0</v>
      </c>
      <c r="L169" s="11">
        <f>IFERROR(VALUE(VLOOKUP(Tabela1[[#This Row],[PLACA]],[1]Planilha2!$A:$F,4,0)),"")</f>
        <v>334.5</v>
      </c>
      <c r="M169" s="11">
        <f>IFERROR(VALUE(VLOOKUP(Tabela1[[#This Row],[PLACA]],[1]Planilha2!$A:$F,5,0)),"")</f>
        <v>186.03</v>
      </c>
      <c r="N169" s="11"/>
      <c r="O169" s="12" t="e">
        <f>VLOOKUP(Tabela1[[#This Row],[PLACA]],BASE_LOCADORAS!B:F,5,0)</f>
        <v>#N/A</v>
      </c>
      <c r="P16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69" s="11" t="e">
        <f>VLOOKUP(Tabela1[[#This Row],[PLACA]],BASE_LOCADORAS!B:G,6,0)</f>
        <v>#N/A</v>
      </c>
      <c r="R169" s="5" t="e">
        <f>Tabela1[[#This Row],[VALOR LOCADORA]]=Tabela1[[#This Row],[GASTO ALUGUEL]]</f>
        <v>#N/A</v>
      </c>
      <c r="S169" s="5" t="e">
        <f>UPPER(TEXT(Tabela1[[#This Row],[VENCIMENTO CONTRATO]],"MMM"))</f>
        <v>#N/A</v>
      </c>
      <c r="T169" s="5" t="str">
        <f>IFERROR(YEAR(Tabela1[[#This Row],[VENCIMENTO CONTRATO]]),"-")</f>
        <v>-</v>
      </c>
      <c r="U169" s="5" t="str">
        <f>VLOOKUP(Tabela1[[#This Row],[PLACA]],UNIC!C:T,18,0)</f>
        <v>PATIO</v>
      </c>
      <c r="V169" s="5" t="str">
        <f>SUBSTITUTE(VLOOKUP(Tabela1[[#This Row],[PLACA]],UNIC!C:K,9,0),".", "")</f>
        <v/>
      </c>
      <c r="W169" s="5">
        <f>VLOOKUP(Tabela1[[#This Row],[PLACA]],UNIC!C:M,10,0)</f>
        <v>0</v>
      </c>
      <c r="X169" s="5">
        <f>VLOOKUP(Tabela1[[#This Row],[PLACA]],UNIC!C:M,11,0)</f>
        <v>0</v>
      </c>
      <c r="Y169" s="7">
        <f>SUM(Tabela1[[#This Row],[GASTO COMBUSTÍVEL FEVEREIRO]:[GASTO COMBUSTÍVE ABRIL]])</f>
        <v>520.53</v>
      </c>
      <c r="Z169" s="7">
        <f>IFERROR(AVERAGE(Tabela1[[#This Row],[GASTO COMBUSTÍVE ABRIL]:[GASTO COMBUSTÍVE MARÇO]]),"-")</f>
        <v>260.26499999999999</v>
      </c>
      <c r="AA169" s="5"/>
    </row>
    <row r="170" spans="1:27" x14ac:dyDescent="0.25">
      <c r="A170" s="5" t="s">
        <v>7027</v>
      </c>
      <c r="B170" s="5" t="str">
        <f>VLOOKUP(A170,UNIC!C:W,2,0)</f>
        <v>B4T 13000E</v>
      </c>
      <c r="C170" s="5" t="str">
        <f>VLOOKUP(A170,UNIC!C:W,3,0)</f>
        <v>GERADOR</v>
      </c>
      <c r="D170" s="10">
        <f>VLOOKUP(A170,UNIC!C:W,5,0)</f>
        <v>2026</v>
      </c>
      <c r="E170" s="5" t="str">
        <f>VLOOKUP(A170,UNIC!C:W,21,0)</f>
        <v>EQUIPAMENTO</v>
      </c>
      <c r="F170" s="5" t="str">
        <f>VLOOKUP(Tabela1[[#This Row],[PLACA]],UNIC!C:R,15,0)</f>
        <v>GO</v>
      </c>
      <c r="G170" s="5" t="str">
        <f>VLOOKUP(Tabela1[[#This Row],[PLACA]],UNIC!C:R,16,0)</f>
        <v>CENTRO OESTE</v>
      </c>
      <c r="H170" s="5" t="str">
        <f>VLOOKUP(A170,UNIC!C:H,6,0)</f>
        <v>-</v>
      </c>
      <c r="I170" s="5" t="str">
        <f>VLOOKUP(H170,UNIC!H:J,3,0)</f>
        <v>-</v>
      </c>
      <c r="J170" s="11" t="str">
        <f>VLOOKUP(Tabela1[[#This Row],[PLACA]],UNIC!C:V,20,0)</f>
        <v>R$ 0,00</v>
      </c>
      <c r="K170" s="11" t="str">
        <f>IFERROR(VALUE(VLOOKUP(Tabela1[[#This Row],[PLACA]],[1]Planilha2!$A:$F,3,0)),"")</f>
        <v/>
      </c>
      <c r="L170" s="11" t="str">
        <f>IFERROR(VALUE(VLOOKUP(Tabela1[[#This Row],[PLACA]],[1]Planilha2!$A:$F,4,0)),"")</f>
        <v/>
      </c>
      <c r="M170" s="11" t="str">
        <f>IFERROR(VALUE(VLOOKUP(Tabela1[[#This Row],[PLACA]],[1]Planilha2!$A:$F,5,0)),"")</f>
        <v/>
      </c>
      <c r="N170" s="11"/>
      <c r="O170" s="12" t="e">
        <f>VLOOKUP(Tabela1[[#This Row],[PLACA]],BASE_LOCADORAS!B:F,5,0)</f>
        <v>#N/A</v>
      </c>
      <c r="P17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0" s="11" t="e">
        <f>VLOOKUP(Tabela1[[#This Row],[PLACA]],BASE_LOCADORAS!B:G,6,0)</f>
        <v>#N/A</v>
      </c>
      <c r="R170" s="5" t="e">
        <f>Tabela1[[#This Row],[VALOR LOCADORA]]=Tabela1[[#This Row],[GASTO ALUGUEL]]</f>
        <v>#N/A</v>
      </c>
      <c r="S170" s="5" t="e">
        <f>UPPER(TEXT(Tabela1[[#This Row],[VENCIMENTO CONTRATO]],"MMM"))</f>
        <v>#N/A</v>
      </c>
      <c r="T170" s="5" t="str">
        <f>IFERROR(YEAR(Tabela1[[#This Row],[VENCIMENTO CONTRATO]]),"-")</f>
        <v>-</v>
      </c>
      <c r="U170" s="5" t="str">
        <f>VLOOKUP(Tabela1[[#This Row],[PLACA]],UNIC!C:T,18,0)</f>
        <v>PATIO</v>
      </c>
      <c r="V170" s="5" t="str">
        <f>SUBSTITUTE(VLOOKUP(Tabela1[[#This Row],[PLACA]],UNIC!C:K,9,0),".", "")</f>
        <v/>
      </c>
      <c r="W170" s="5">
        <f>VLOOKUP(Tabela1[[#This Row],[PLACA]],UNIC!C:M,10,0)</f>
        <v>0</v>
      </c>
      <c r="X170" s="5">
        <f>VLOOKUP(Tabela1[[#This Row],[PLACA]],UNIC!C:M,11,0)</f>
        <v>0</v>
      </c>
      <c r="Y170" s="7">
        <f>SUM(Tabela1[[#This Row],[GASTO COMBUSTÍVEL FEVEREIRO]:[GASTO COMBUSTÍVE ABRIL]])</f>
        <v>0</v>
      </c>
      <c r="Z170" s="7" t="str">
        <f>IFERROR(AVERAGE(Tabela1[[#This Row],[GASTO COMBUSTÍVE ABRIL]:[GASTO COMBUSTÍVE MARÇO]]),"-")</f>
        <v>-</v>
      </c>
      <c r="AA170" s="5"/>
    </row>
    <row r="171" spans="1:27" x14ac:dyDescent="0.25">
      <c r="A171" s="5" t="s">
        <v>7030</v>
      </c>
      <c r="B171" s="5" t="str">
        <f>VLOOKUP(A171,UNIC!C:W,2,0)</f>
        <v>B4T 13000E</v>
      </c>
      <c r="C171" s="5" t="str">
        <f>VLOOKUP(A171,UNIC!C:W,3,0)</f>
        <v>GERADOR</v>
      </c>
      <c r="D171" s="10">
        <f>VLOOKUP(A171,UNIC!C:W,5,0)</f>
        <v>2026</v>
      </c>
      <c r="E171" s="5" t="str">
        <f>VLOOKUP(A171,UNIC!C:W,21,0)</f>
        <v>EQUIPAMENTO</v>
      </c>
      <c r="F171" s="5" t="str">
        <f>VLOOKUP(Tabela1[[#This Row],[PLACA]],UNIC!C:R,15,0)</f>
        <v>GO</v>
      </c>
      <c r="G171" s="5" t="str">
        <f>VLOOKUP(Tabela1[[#This Row],[PLACA]],UNIC!C:R,16,0)</f>
        <v>CENTRO OESTE</v>
      </c>
      <c r="H171" s="5" t="str">
        <f>VLOOKUP(A171,UNIC!C:H,6,0)</f>
        <v>-</v>
      </c>
      <c r="I171" s="5" t="str">
        <f>VLOOKUP(H171,UNIC!H:J,3,0)</f>
        <v>-</v>
      </c>
      <c r="J171" s="11" t="str">
        <f>VLOOKUP(Tabela1[[#This Row],[PLACA]],UNIC!C:V,20,0)</f>
        <v>R$ 0,00</v>
      </c>
      <c r="K171" s="11">
        <f>IFERROR(VALUE(VLOOKUP(Tabela1[[#This Row],[PLACA]],[1]Planilha2!$A:$F,3,0)),"")</f>
        <v>0</v>
      </c>
      <c r="L171" s="11">
        <f>IFERROR(VALUE(VLOOKUP(Tabela1[[#This Row],[PLACA]],[1]Planilha2!$A:$F,4,0)),"")</f>
        <v>1104.5999999999999</v>
      </c>
      <c r="M171" s="11">
        <f>IFERROR(VALUE(VLOOKUP(Tabela1[[#This Row],[PLACA]],[1]Planilha2!$A:$F,5,0)),"")</f>
        <v>0</v>
      </c>
      <c r="N171" s="11"/>
      <c r="O171" s="12" t="e">
        <f>VLOOKUP(Tabela1[[#This Row],[PLACA]],BASE_LOCADORAS!B:F,5,0)</f>
        <v>#N/A</v>
      </c>
      <c r="P17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1" s="11" t="e">
        <f>VLOOKUP(Tabela1[[#This Row],[PLACA]],BASE_LOCADORAS!B:G,6,0)</f>
        <v>#N/A</v>
      </c>
      <c r="R171" s="5" t="e">
        <f>Tabela1[[#This Row],[VALOR LOCADORA]]=Tabela1[[#This Row],[GASTO ALUGUEL]]</f>
        <v>#N/A</v>
      </c>
      <c r="S171" s="5" t="e">
        <f>UPPER(TEXT(Tabela1[[#This Row],[VENCIMENTO CONTRATO]],"MMM"))</f>
        <v>#N/A</v>
      </c>
      <c r="T171" s="5" t="str">
        <f>IFERROR(YEAR(Tabela1[[#This Row],[VENCIMENTO CONTRATO]]),"-")</f>
        <v>-</v>
      </c>
      <c r="U171" s="5" t="str">
        <f>VLOOKUP(Tabela1[[#This Row],[PLACA]],UNIC!C:T,18,0)</f>
        <v>PATIO</v>
      </c>
      <c r="V171" s="5" t="str">
        <f>SUBSTITUTE(VLOOKUP(Tabela1[[#This Row],[PLACA]],UNIC!C:K,9,0),".", "")</f>
        <v/>
      </c>
      <c r="W171" s="5">
        <f>VLOOKUP(Tabela1[[#This Row],[PLACA]],UNIC!C:M,10,0)</f>
        <v>0</v>
      </c>
      <c r="X171" s="5">
        <f>VLOOKUP(Tabela1[[#This Row],[PLACA]],UNIC!C:M,11,0)</f>
        <v>0</v>
      </c>
      <c r="Y171" s="7">
        <f>SUM(Tabela1[[#This Row],[GASTO COMBUSTÍVEL FEVEREIRO]:[GASTO COMBUSTÍVE ABRIL]])</f>
        <v>1104.5999999999999</v>
      </c>
      <c r="Z171" s="7">
        <f>IFERROR(AVERAGE(Tabela1[[#This Row],[GASTO COMBUSTÍVE ABRIL]:[GASTO COMBUSTÍVE MARÇO]]),"-")</f>
        <v>552.29999999999995</v>
      </c>
      <c r="AA171" s="5"/>
    </row>
    <row r="172" spans="1:27" x14ac:dyDescent="0.25">
      <c r="A172" s="5" t="s">
        <v>7033</v>
      </c>
      <c r="B172" s="5" t="str">
        <f>VLOOKUP(A172,UNIC!C:W,2,0)</f>
        <v>B4T 9000E</v>
      </c>
      <c r="C172" s="5" t="str">
        <f>VLOOKUP(A172,UNIC!C:W,3,0)</f>
        <v>GERADOR</v>
      </c>
      <c r="D172" s="10">
        <f>VLOOKUP(A172,UNIC!C:W,5,0)</f>
        <v>2026</v>
      </c>
      <c r="E172" s="5" t="str">
        <f>VLOOKUP(A172,UNIC!C:W,21,0)</f>
        <v>EQUIPAMENTO</v>
      </c>
      <c r="F172" s="5" t="str">
        <f>VLOOKUP(Tabela1[[#This Row],[PLACA]],UNIC!C:R,15,0)</f>
        <v>GO</v>
      </c>
      <c r="G172" s="5" t="str">
        <f>VLOOKUP(Tabela1[[#This Row],[PLACA]],UNIC!C:R,16,0)</f>
        <v>CENTRO OESTE</v>
      </c>
      <c r="H172" s="5" t="str">
        <f>VLOOKUP(A172,UNIC!C:H,6,0)</f>
        <v>-</v>
      </c>
      <c r="I172" s="5" t="str">
        <f>VLOOKUP(H172,UNIC!H:J,3,0)</f>
        <v>-</v>
      </c>
      <c r="J172" s="11" t="str">
        <f>VLOOKUP(Tabela1[[#This Row],[PLACA]],UNIC!C:V,20,0)</f>
        <v>R$ 0,00</v>
      </c>
      <c r="K172" s="11">
        <f>IFERROR(VALUE(VLOOKUP(Tabela1[[#This Row],[PLACA]],[1]Planilha2!$A:$F,3,0)),"")</f>
        <v>0</v>
      </c>
      <c r="L172" s="11">
        <f>IFERROR(VALUE(VLOOKUP(Tabela1[[#This Row],[PLACA]],[1]Planilha2!$A:$F,4,0)),"")</f>
        <v>430</v>
      </c>
      <c r="M172" s="11">
        <f>IFERROR(VALUE(VLOOKUP(Tabela1[[#This Row],[PLACA]],[1]Planilha2!$A:$F,5,0)),"")</f>
        <v>84.12</v>
      </c>
      <c r="N172" s="11"/>
      <c r="O172" s="12" t="e">
        <f>VLOOKUP(Tabela1[[#This Row],[PLACA]],BASE_LOCADORAS!B:F,5,0)</f>
        <v>#N/A</v>
      </c>
      <c r="P17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2" s="11" t="e">
        <f>VLOOKUP(Tabela1[[#This Row],[PLACA]],BASE_LOCADORAS!B:G,6,0)</f>
        <v>#N/A</v>
      </c>
      <c r="R172" s="5" t="e">
        <f>Tabela1[[#This Row],[VALOR LOCADORA]]=Tabela1[[#This Row],[GASTO ALUGUEL]]</f>
        <v>#N/A</v>
      </c>
      <c r="S172" s="5" t="e">
        <f>UPPER(TEXT(Tabela1[[#This Row],[VENCIMENTO CONTRATO]],"MMM"))</f>
        <v>#N/A</v>
      </c>
      <c r="T172" s="5" t="str">
        <f>IFERROR(YEAR(Tabela1[[#This Row],[VENCIMENTO CONTRATO]]),"-")</f>
        <v>-</v>
      </c>
      <c r="U172" s="5" t="str">
        <f>VLOOKUP(Tabela1[[#This Row],[PLACA]],UNIC!C:T,18,0)</f>
        <v>PATIO</v>
      </c>
      <c r="V172" s="5" t="str">
        <f>SUBSTITUTE(VLOOKUP(Tabela1[[#This Row],[PLACA]],UNIC!C:K,9,0),".", "")</f>
        <v/>
      </c>
      <c r="W172" s="5">
        <f>VLOOKUP(Tabela1[[#This Row],[PLACA]],UNIC!C:M,10,0)</f>
        <v>0</v>
      </c>
      <c r="X172" s="5">
        <f>VLOOKUP(Tabela1[[#This Row],[PLACA]],UNIC!C:M,11,0)</f>
        <v>0</v>
      </c>
      <c r="Y172" s="7">
        <f>SUM(Tabela1[[#This Row],[GASTO COMBUSTÍVEL FEVEREIRO]:[GASTO COMBUSTÍVE ABRIL]])</f>
        <v>514.12</v>
      </c>
      <c r="Z172" s="7">
        <f>IFERROR(AVERAGE(Tabela1[[#This Row],[GASTO COMBUSTÍVE ABRIL]:[GASTO COMBUSTÍVE MARÇO]]),"-")</f>
        <v>257.06</v>
      </c>
      <c r="AA172" s="5"/>
    </row>
    <row r="173" spans="1:27" x14ac:dyDescent="0.25">
      <c r="A173" s="5" t="s">
        <v>7036</v>
      </c>
      <c r="B173" s="5" t="str">
        <f>VLOOKUP(A173,UNIC!C:W,2,0)</f>
        <v>B4T 9000E</v>
      </c>
      <c r="C173" s="5" t="str">
        <f>VLOOKUP(A173,UNIC!C:W,3,0)</f>
        <v>GERADOR</v>
      </c>
      <c r="D173" s="10">
        <f>VLOOKUP(A173,UNIC!C:W,5,0)</f>
        <v>2026</v>
      </c>
      <c r="E173" s="5" t="str">
        <f>VLOOKUP(A173,UNIC!C:W,21,0)</f>
        <v>EQUIPAMENTO</v>
      </c>
      <c r="F173" s="5" t="str">
        <f>VLOOKUP(Tabela1[[#This Row],[PLACA]],UNIC!C:R,15,0)</f>
        <v>GO</v>
      </c>
      <c r="G173" s="5" t="str">
        <f>VLOOKUP(Tabela1[[#This Row],[PLACA]],UNIC!C:R,16,0)</f>
        <v>CENTRO OESTE</v>
      </c>
      <c r="H173" s="5" t="str">
        <f>VLOOKUP(A173,UNIC!C:H,6,0)</f>
        <v>-</v>
      </c>
      <c r="I173" s="5" t="str">
        <f>VLOOKUP(H173,UNIC!H:J,3,0)</f>
        <v>-</v>
      </c>
      <c r="J173" s="11" t="str">
        <f>VLOOKUP(Tabela1[[#This Row],[PLACA]],UNIC!C:V,20,0)</f>
        <v>R$ 0,00</v>
      </c>
      <c r="K173" s="11" t="str">
        <f>IFERROR(VALUE(VLOOKUP(Tabela1[[#This Row],[PLACA]],[1]Planilha2!$A:$F,3,0)),"")</f>
        <v/>
      </c>
      <c r="L173" s="11" t="str">
        <f>IFERROR(VALUE(VLOOKUP(Tabela1[[#This Row],[PLACA]],[1]Planilha2!$A:$F,4,0)),"")</f>
        <v/>
      </c>
      <c r="M173" s="11" t="str">
        <f>IFERROR(VALUE(VLOOKUP(Tabela1[[#This Row],[PLACA]],[1]Planilha2!$A:$F,5,0)),"")</f>
        <v/>
      </c>
      <c r="N173" s="11"/>
      <c r="O173" s="12" t="e">
        <f>VLOOKUP(Tabela1[[#This Row],[PLACA]],BASE_LOCADORAS!B:F,5,0)</f>
        <v>#N/A</v>
      </c>
      <c r="P17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3" s="11" t="e">
        <f>VLOOKUP(Tabela1[[#This Row],[PLACA]],BASE_LOCADORAS!B:G,6,0)</f>
        <v>#N/A</v>
      </c>
      <c r="R173" s="5" t="e">
        <f>Tabela1[[#This Row],[VALOR LOCADORA]]=Tabela1[[#This Row],[GASTO ALUGUEL]]</f>
        <v>#N/A</v>
      </c>
      <c r="S173" s="5" t="e">
        <f>UPPER(TEXT(Tabela1[[#This Row],[VENCIMENTO CONTRATO]],"MMM"))</f>
        <v>#N/A</v>
      </c>
      <c r="T173" s="5" t="str">
        <f>IFERROR(YEAR(Tabela1[[#This Row],[VENCIMENTO CONTRATO]]),"-")</f>
        <v>-</v>
      </c>
      <c r="U173" s="5" t="str">
        <f>VLOOKUP(Tabela1[[#This Row],[PLACA]],UNIC!C:T,18,0)</f>
        <v>PATIO</v>
      </c>
      <c r="V173" s="5" t="str">
        <f>SUBSTITUTE(VLOOKUP(Tabela1[[#This Row],[PLACA]],UNIC!C:K,9,0),".", "")</f>
        <v/>
      </c>
      <c r="W173" s="5">
        <f>VLOOKUP(Tabela1[[#This Row],[PLACA]],UNIC!C:M,10,0)</f>
        <v>0</v>
      </c>
      <c r="X173" s="5">
        <f>VLOOKUP(Tabela1[[#This Row],[PLACA]],UNIC!C:M,11,0)</f>
        <v>0</v>
      </c>
      <c r="Y173" s="7">
        <f>SUM(Tabela1[[#This Row],[GASTO COMBUSTÍVEL FEVEREIRO]:[GASTO COMBUSTÍVE ABRIL]])</f>
        <v>0</v>
      </c>
      <c r="Z173" s="7" t="str">
        <f>IFERROR(AVERAGE(Tabela1[[#This Row],[GASTO COMBUSTÍVE ABRIL]:[GASTO COMBUSTÍVE MARÇO]]),"-")</f>
        <v>-</v>
      </c>
      <c r="AA173" s="5"/>
    </row>
    <row r="174" spans="1:27" x14ac:dyDescent="0.25">
      <c r="A174" s="5" t="s">
        <v>7039</v>
      </c>
      <c r="B174" s="5" t="str">
        <f>VLOOKUP(A174,UNIC!C:W,2,0)</f>
        <v>B4T 13000E</v>
      </c>
      <c r="C174" s="5" t="str">
        <f>VLOOKUP(A174,UNIC!C:W,3,0)</f>
        <v>GERADOR</v>
      </c>
      <c r="D174" s="10">
        <f>VLOOKUP(A174,UNIC!C:W,5,0)</f>
        <v>2026</v>
      </c>
      <c r="E174" s="5" t="str">
        <f>VLOOKUP(A174,UNIC!C:W,21,0)</f>
        <v>EQUIPAMENTO</v>
      </c>
      <c r="F174" s="5" t="str">
        <f>VLOOKUP(Tabela1[[#This Row],[PLACA]],UNIC!C:R,15,0)</f>
        <v>GO</v>
      </c>
      <c r="G174" s="5" t="str">
        <f>VLOOKUP(Tabela1[[#This Row],[PLACA]],UNIC!C:R,16,0)</f>
        <v>CENTRO OESTE</v>
      </c>
      <c r="H174" s="5" t="str">
        <f>VLOOKUP(A174,UNIC!C:H,6,0)</f>
        <v>-</v>
      </c>
      <c r="I174" s="5" t="str">
        <f>VLOOKUP(H174,UNIC!H:J,3,0)</f>
        <v>-</v>
      </c>
      <c r="J174" s="11" t="str">
        <f>VLOOKUP(Tabela1[[#This Row],[PLACA]],UNIC!C:V,20,0)</f>
        <v>R$ 0,00</v>
      </c>
      <c r="K174" s="11">
        <f>IFERROR(VALUE(VLOOKUP(Tabela1[[#This Row],[PLACA]],[1]Planilha2!$A:$F,3,0)),"")</f>
        <v>0</v>
      </c>
      <c r="L174" s="11">
        <f>IFERROR(VALUE(VLOOKUP(Tabela1[[#This Row],[PLACA]],[1]Planilha2!$A:$F,4,0)),"")</f>
        <v>0</v>
      </c>
      <c r="M174" s="11">
        <f>IFERROR(VALUE(VLOOKUP(Tabela1[[#This Row],[PLACA]],[1]Planilha2!$A:$F,5,0)),"")</f>
        <v>2362.77</v>
      </c>
      <c r="N174" s="11"/>
      <c r="O174" s="17" t="e">
        <f>VLOOKUP(Tabela1[[#This Row],[PLACA]],BASE_LOCADORAS!B:F,5,0)</f>
        <v>#N/A</v>
      </c>
      <c r="P17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4" s="11" t="e">
        <f>VLOOKUP(Tabela1[[#This Row],[PLACA]],BASE_LOCADORAS!B:G,6,0)</f>
        <v>#N/A</v>
      </c>
      <c r="R174" s="5" t="e">
        <f>Tabela1[[#This Row],[VALOR LOCADORA]]=Tabela1[[#This Row],[GASTO ALUGUEL]]</f>
        <v>#N/A</v>
      </c>
      <c r="S174" s="5" t="e">
        <f>UPPER(TEXT(Tabela1[[#This Row],[VENCIMENTO CONTRATO]],"MMM"))</f>
        <v>#N/A</v>
      </c>
      <c r="T174" s="5" t="str">
        <f>IFERROR(YEAR(Tabela1[[#This Row],[VENCIMENTO CONTRATO]]),"-")</f>
        <v>-</v>
      </c>
      <c r="U174" s="5" t="str">
        <f>VLOOKUP(Tabela1[[#This Row],[PLACA]],UNIC!C:T,18,0)</f>
        <v>PATIO</v>
      </c>
      <c r="V174" s="5" t="str">
        <f>SUBSTITUTE(VLOOKUP(Tabela1[[#This Row],[PLACA]],UNIC!C:K,9,0),".", "")</f>
        <v/>
      </c>
      <c r="W174" s="5">
        <f>VLOOKUP(Tabela1[[#This Row],[PLACA]],UNIC!C:M,10,0)</f>
        <v>0</v>
      </c>
      <c r="X174" s="5">
        <f>VLOOKUP(Tabela1[[#This Row],[PLACA]],UNIC!C:M,11,0)</f>
        <v>0</v>
      </c>
      <c r="Y174" s="7">
        <f>SUM(Tabela1[[#This Row],[GASTO COMBUSTÍVEL FEVEREIRO]:[GASTO COMBUSTÍVE ABRIL]])</f>
        <v>2362.77</v>
      </c>
      <c r="Z174" s="7">
        <f>IFERROR(AVERAGE(Tabela1[[#This Row],[GASTO COMBUSTÍVE ABRIL]:[GASTO COMBUSTÍVE MARÇO]]),"-")</f>
        <v>1181.385</v>
      </c>
      <c r="AA174" s="5"/>
    </row>
    <row r="175" spans="1:27" x14ac:dyDescent="0.25">
      <c r="A175" s="5" t="s">
        <v>7042</v>
      </c>
      <c r="B175" s="5" t="str">
        <f>VLOOKUP(A175,UNIC!C:W,2,0)</f>
        <v>B4T 13000E</v>
      </c>
      <c r="C175" s="5" t="str">
        <f>VLOOKUP(A175,UNIC!C:W,3,0)</f>
        <v>GERADOR</v>
      </c>
      <c r="D175" s="10">
        <f>VLOOKUP(A175,UNIC!C:W,5,0)</f>
        <v>2026</v>
      </c>
      <c r="E175" s="5" t="str">
        <f>VLOOKUP(A175,UNIC!C:W,21,0)</f>
        <v>EQUIPAMENTO</v>
      </c>
      <c r="F175" s="5" t="str">
        <f>VLOOKUP(Tabela1[[#This Row],[PLACA]],UNIC!C:R,15,0)</f>
        <v>GO</v>
      </c>
      <c r="G175" s="5" t="str">
        <f>VLOOKUP(Tabela1[[#This Row],[PLACA]],UNIC!C:R,16,0)</f>
        <v>CENTRO OESTE</v>
      </c>
      <c r="H175" s="5" t="str">
        <f>VLOOKUP(A175,UNIC!C:H,6,0)</f>
        <v>-</v>
      </c>
      <c r="I175" s="5" t="str">
        <f>VLOOKUP(H175,UNIC!H:J,3,0)</f>
        <v>-</v>
      </c>
      <c r="J175" s="11" t="str">
        <f>VLOOKUP(Tabela1[[#This Row],[PLACA]],UNIC!C:V,20,0)</f>
        <v>R$ 0,00</v>
      </c>
      <c r="K175" s="11">
        <f>IFERROR(VALUE(VLOOKUP(Tabela1[[#This Row],[PLACA]],[1]Planilha2!$A:$F,3,0)),"")</f>
        <v>0</v>
      </c>
      <c r="L175" s="11">
        <f>IFERROR(VALUE(VLOOKUP(Tabela1[[#This Row],[PLACA]],[1]Planilha2!$A:$F,4,0)),"")</f>
        <v>180.25</v>
      </c>
      <c r="M175" s="11">
        <f>IFERROR(VALUE(VLOOKUP(Tabela1[[#This Row],[PLACA]],[1]Planilha2!$A:$F,5,0)),"")</f>
        <v>158.29</v>
      </c>
      <c r="N175" s="11"/>
      <c r="O175" s="17" t="e">
        <f>VLOOKUP(Tabela1[[#This Row],[PLACA]],BASE_LOCADORAS!B:F,5,0)</f>
        <v>#N/A</v>
      </c>
      <c r="P17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5" s="11" t="e">
        <f>VLOOKUP(Tabela1[[#This Row],[PLACA]],BASE_LOCADORAS!B:G,6,0)</f>
        <v>#N/A</v>
      </c>
      <c r="R175" s="5" t="e">
        <f>Tabela1[[#This Row],[VALOR LOCADORA]]=Tabela1[[#This Row],[GASTO ALUGUEL]]</f>
        <v>#N/A</v>
      </c>
      <c r="S175" s="5" t="e">
        <f>UPPER(TEXT(Tabela1[[#This Row],[VENCIMENTO CONTRATO]],"MMM"))</f>
        <v>#N/A</v>
      </c>
      <c r="T175" s="5" t="str">
        <f>IFERROR(YEAR(Tabela1[[#This Row],[VENCIMENTO CONTRATO]]),"-")</f>
        <v>-</v>
      </c>
      <c r="U175" s="5" t="str">
        <f>VLOOKUP(Tabela1[[#This Row],[PLACA]],UNIC!C:T,18,0)</f>
        <v>PATIO</v>
      </c>
      <c r="V175" s="5" t="str">
        <f>SUBSTITUTE(VLOOKUP(Tabela1[[#This Row],[PLACA]],UNIC!C:K,9,0),".", "")</f>
        <v/>
      </c>
      <c r="W175" s="5">
        <f>VLOOKUP(Tabela1[[#This Row],[PLACA]],UNIC!C:M,10,0)</f>
        <v>0</v>
      </c>
      <c r="X175" s="5">
        <f>VLOOKUP(Tabela1[[#This Row],[PLACA]],UNIC!C:M,11,0)</f>
        <v>0</v>
      </c>
      <c r="Y175" s="7">
        <f>SUM(Tabela1[[#This Row],[GASTO COMBUSTÍVEL FEVEREIRO]:[GASTO COMBUSTÍVE ABRIL]])</f>
        <v>338.53999999999996</v>
      </c>
      <c r="Z175" s="7">
        <f>IFERROR(AVERAGE(Tabela1[[#This Row],[GASTO COMBUSTÍVE ABRIL]:[GASTO COMBUSTÍVE MARÇO]]),"-")</f>
        <v>169.26999999999998</v>
      </c>
      <c r="AA175" s="5"/>
    </row>
    <row r="176" spans="1:27" x14ac:dyDescent="0.25">
      <c r="A176" s="5" t="s">
        <v>7045</v>
      </c>
      <c r="B176" s="5" t="str">
        <f>VLOOKUP(A176,UNIC!C:W,2,0)</f>
        <v>B4T 13000E</v>
      </c>
      <c r="C176" s="5" t="str">
        <f>VLOOKUP(A176,UNIC!C:W,3,0)</f>
        <v>GERADOR</v>
      </c>
      <c r="D176" s="10">
        <f>VLOOKUP(A176,UNIC!C:W,5,0)</f>
        <v>2026</v>
      </c>
      <c r="E176" s="5" t="str">
        <f>VLOOKUP(A176,UNIC!C:W,21,0)</f>
        <v>EQUIPAMENTO</v>
      </c>
      <c r="F176" s="5" t="str">
        <f>VLOOKUP(Tabela1[[#This Row],[PLACA]],UNIC!C:R,15,0)</f>
        <v>GO</v>
      </c>
      <c r="G176" s="5" t="str">
        <f>VLOOKUP(Tabela1[[#This Row],[PLACA]],UNIC!C:R,16,0)</f>
        <v>CENTRO OESTE</v>
      </c>
      <c r="H176" s="5" t="str">
        <f>VLOOKUP(A176,UNIC!C:H,6,0)</f>
        <v>-</v>
      </c>
      <c r="I176" s="5" t="str">
        <f>VLOOKUP(H176,UNIC!H:J,3,0)</f>
        <v>-</v>
      </c>
      <c r="J176" s="11" t="str">
        <f>VLOOKUP(Tabela1[[#This Row],[PLACA]],UNIC!C:V,20,0)</f>
        <v>R$ 0,00</v>
      </c>
      <c r="K176" s="11">
        <f>IFERROR(VALUE(VLOOKUP(Tabela1[[#This Row],[PLACA]],[1]Planilha2!$A:$F,3,0)),"")</f>
        <v>0</v>
      </c>
      <c r="L176" s="11">
        <f>IFERROR(VALUE(VLOOKUP(Tabela1[[#This Row],[PLACA]],[1]Planilha2!$A:$F,4,0)),"")</f>
        <v>150</v>
      </c>
      <c r="M176" s="11">
        <f>IFERROR(VALUE(VLOOKUP(Tabela1[[#This Row],[PLACA]],[1]Planilha2!$A:$F,5,0)),"")</f>
        <v>584.5</v>
      </c>
      <c r="N176" s="11"/>
      <c r="O176" s="12" t="e">
        <f>VLOOKUP(Tabela1[[#This Row],[PLACA]],BASE_LOCADORAS!B:F,5,0)</f>
        <v>#N/A</v>
      </c>
      <c r="P17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6" s="11" t="e">
        <f>VLOOKUP(Tabela1[[#This Row],[PLACA]],BASE_LOCADORAS!B:G,6,0)</f>
        <v>#N/A</v>
      </c>
      <c r="R176" s="5" t="e">
        <f>Tabela1[[#This Row],[VALOR LOCADORA]]=Tabela1[[#This Row],[GASTO ALUGUEL]]</f>
        <v>#N/A</v>
      </c>
      <c r="S176" s="5" t="e">
        <f>UPPER(TEXT(Tabela1[[#This Row],[VENCIMENTO CONTRATO]],"MMM"))</f>
        <v>#N/A</v>
      </c>
      <c r="T176" s="5" t="str">
        <f>IFERROR(YEAR(Tabela1[[#This Row],[VENCIMENTO CONTRATO]]),"-")</f>
        <v>-</v>
      </c>
      <c r="U176" s="5" t="str">
        <f>VLOOKUP(Tabela1[[#This Row],[PLACA]],UNIC!C:T,18,0)</f>
        <v>PATIO</v>
      </c>
      <c r="V176" s="5" t="str">
        <f>SUBSTITUTE(VLOOKUP(Tabela1[[#This Row],[PLACA]],UNIC!C:K,9,0),".", "")</f>
        <v/>
      </c>
      <c r="W176" s="5">
        <f>VLOOKUP(Tabela1[[#This Row],[PLACA]],UNIC!C:M,10,0)</f>
        <v>0</v>
      </c>
      <c r="X176" s="5">
        <f>VLOOKUP(Tabela1[[#This Row],[PLACA]],UNIC!C:M,11,0)</f>
        <v>0</v>
      </c>
      <c r="Y176" s="7">
        <f>SUM(Tabela1[[#This Row],[GASTO COMBUSTÍVEL FEVEREIRO]:[GASTO COMBUSTÍVE ABRIL]])</f>
        <v>734.5</v>
      </c>
      <c r="Z176" s="7">
        <f>IFERROR(AVERAGE(Tabela1[[#This Row],[GASTO COMBUSTÍVE ABRIL]:[GASTO COMBUSTÍVE MARÇO]]),"-")</f>
        <v>367.25</v>
      </c>
      <c r="AA176" s="5"/>
    </row>
    <row r="177" spans="1:27" x14ac:dyDescent="0.25">
      <c r="A177" s="5" t="s">
        <v>7048</v>
      </c>
      <c r="B177" s="5" t="str">
        <f>VLOOKUP(A177,UNIC!C:W,2,0)</f>
        <v>B4T 13000E</v>
      </c>
      <c r="C177" s="5" t="str">
        <f>VLOOKUP(A177,UNIC!C:W,3,0)</f>
        <v>GERADOR</v>
      </c>
      <c r="D177" s="10">
        <f>VLOOKUP(A177,UNIC!C:W,5,0)</f>
        <v>2026</v>
      </c>
      <c r="E177" s="5" t="str">
        <f>VLOOKUP(A177,UNIC!C:W,21,0)</f>
        <v>EQUIPAMENTO</v>
      </c>
      <c r="F177" s="5" t="str">
        <f>VLOOKUP(Tabela1[[#This Row],[PLACA]],UNIC!C:R,15,0)</f>
        <v>GO</v>
      </c>
      <c r="G177" s="5" t="str">
        <f>VLOOKUP(Tabela1[[#This Row],[PLACA]],UNIC!C:R,16,0)</f>
        <v>CENTRO OESTE</v>
      </c>
      <c r="H177" s="5" t="str">
        <f>VLOOKUP(A177,UNIC!C:H,6,0)</f>
        <v>-</v>
      </c>
      <c r="I177" s="5" t="str">
        <f>VLOOKUP(H177,UNIC!H:J,3,0)</f>
        <v>-</v>
      </c>
      <c r="J177" s="11" t="str">
        <f>VLOOKUP(Tabela1[[#This Row],[PLACA]],UNIC!C:V,20,0)</f>
        <v>R$ 0,00</v>
      </c>
      <c r="K177" s="11" t="str">
        <f>IFERROR(VALUE(VLOOKUP(Tabela1[[#This Row],[PLACA]],[1]Planilha2!$A:$F,3,0)),"")</f>
        <v/>
      </c>
      <c r="L177" s="11" t="str">
        <f>IFERROR(VALUE(VLOOKUP(Tabela1[[#This Row],[PLACA]],[1]Planilha2!$A:$F,4,0)),"")</f>
        <v/>
      </c>
      <c r="M177" s="11" t="str">
        <f>IFERROR(VALUE(VLOOKUP(Tabela1[[#This Row],[PLACA]],[1]Planilha2!$A:$F,5,0)),"")</f>
        <v/>
      </c>
      <c r="N177" s="11"/>
      <c r="O177" s="17" t="e">
        <f>VLOOKUP(Tabela1[[#This Row],[PLACA]],BASE_LOCADORAS!B:F,5,0)</f>
        <v>#N/A</v>
      </c>
      <c r="P17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7" s="11" t="e">
        <f>VLOOKUP(Tabela1[[#This Row],[PLACA]],BASE_LOCADORAS!B:G,6,0)</f>
        <v>#N/A</v>
      </c>
      <c r="R177" s="5" t="e">
        <f>Tabela1[[#This Row],[VALOR LOCADORA]]=Tabela1[[#This Row],[GASTO ALUGUEL]]</f>
        <v>#N/A</v>
      </c>
      <c r="S177" s="5" t="e">
        <f>UPPER(TEXT(Tabela1[[#This Row],[VENCIMENTO CONTRATO]],"MMM"))</f>
        <v>#N/A</v>
      </c>
      <c r="T177" s="5" t="str">
        <f>IFERROR(YEAR(Tabela1[[#This Row],[VENCIMENTO CONTRATO]]),"-")</f>
        <v>-</v>
      </c>
      <c r="U177" s="5" t="str">
        <f>VLOOKUP(Tabela1[[#This Row],[PLACA]],UNIC!C:T,18,0)</f>
        <v>PATIO</v>
      </c>
      <c r="V177" s="5" t="str">
        <f>SUBSTITUTE(VLOOKUP(Tabela1[[#This Row],[PLACA]],UNIC!C:K,9,0),".", "")</f>
        <v/>
      </c>
      <c r="W177" s="5">
        <f>VLOOKUP(Tabela1[[#This Row],[PLACA]],UNIC!C:M,10,0)</f>
        <v>0</v>
      </c>
      <c r="X177" s="5">
        <f>VLOOKUP(Tabela1[[#This Row],[PLACA]],UNIC!C:M,11,0)</f>
        <v>0</v>
      </c>
      <c r="Y177" s="7">
        <f>SUM(Tabela1[[#This Row],[GASTO COMBUSTÍVEL FEVEREIRO]:[GASTO COMBUSTÍVE ABRIL]])</f>
        <v>0</v>
      </c>
      <c r="Z177" s="7" t="str">
        <f>IFERROR(AVERAGE(Tabela1[[#This Row],[GASTO COMBUSTÍVE ABRIL]:[GASTO COMBUSTÍVE MARÇO]]),"-")</f>
        <v>-</v>
      </c>
      <c r="AA177" s="5"/>
    </row>
    <row r="178" spans="1:27" x14ac:dyDescent="0.25">
      <c r="A178" s="5" t="s">
        <v>7051</v>
      </c>
      <c r="B178" s="5" t="str">
        <f>VLOOKUP(A178,UNIC!C:W,2,0)</f>
        <v>B4T 13000E</v>
      </c>
      <c r="C178" s="5" t="str">
        <f>VLOOKUP(A178,UNIC!C:W,3,0)</f>
        <v>GERADOR</v>
      </c>
      <c r="D178" s="10">
        <f>VLOOKUP(A178,UNIC!C:W,5,0)</f>
        <v>2026</v>
      </c>
      <c r="E178" s="5" t="str">
        <f>VLOOKUP(A178,UNIC!C:W,21,0)</f>
        <v>EQUIPAMENTO</v>
      </c>
      <c r="F178" s="5" t="str">
        <f>VLOOKUP(Tabela1[[#This Row],[PLACA]],UNIC!C:R,15,0)</f>
        <v>GO</v>
      </c>
      <c r="G178" s="5" t="str">
        <f>VLOOKUP(Tabela1[[#This Row],[PLACA]],UNIC!C:R,16,0)</f>
        <v>CENTRO OESTE</v>
      </c>
      <c r="H178" s="5" t="str">
        <f>VLOOKUP(A178,UNIC!C:H,6,0)</f>
        <v>-</v>
      </c>
      <c r="I178" s="5" t="str">
        <f>VLOOKUP(H178,UNIC!H:J,3,0)</f>
        <v>-</v>
      </c>
      <c r="J178" s="11" t="str">
        <f>VLOOKUP(Tabela1[[#This Row],[PLACA]],UNIC!C:V,20,0)</f>
        <v>R$ 0,00</v>
      </c>
      <c r="K178" s="11">
        <f>IFERROR(VALUE(VLOOKUP(Tabela1[[#This Row],[PLACA]],[1]Planilha2!$A:$F,3,0)),"")</f>
        <v>0</v>
      </c>
      <c r="L178" s="11">
        <f>IFERROR(VALUE(VLOOKUP(Tabela1[[#This Row],[PLACA]],[1]Planilha2!$A:$F,4,0)),"")</f>
        <v>5306.0099999999993</v>
      </c>
      <c r="M178" s="11">
        <f>IFERROR(VALUE(VLOOKUP(Tabela1[[#This Row],[PLACA]],[1]Planilha2!$A:$F,5,0)),"")</f>
        <v>2474.96</v>
      </c>
      <c r="N178" s="11"/>
      <c r="O178" s="17" t="e">
        <f>VLOOKUP(Tabela1[[#This Row],[PLACA]],BASE_LOCADORAS!B:F,5,0)</f>
        <v>#N/A</v>
      </c>
      <c r="P17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8" s="11" t="e">
        <f>VLOOKUP(Tabela1[[#This Row],[PLACA]],BASE_LOCADORAS!B:G,6,0)</f>
        <v>#N/A</v>
      </c>
      <c r="R178" s="5" t="e">
        <f>Tabela1[[#This Row],[VALOR LOCADORA]]=Tabela1[[#This Row],[GASTO ALUGUEL]]</f>
        <v>#N/A</v>
      </c>
      <c r="S178" s="5" t="e">
        <f>UPPER(TEXT(Tabela1[[#This Row],[VENCIMENTO CONTRATO]],"MMM"))</f>
        <v>#N/A</v>
      </c>
      <c r="T178" s="5" t="str">
        <f>IFERROR(YEAR(Tabela1[[#This Row],[VENCIMENTO CONTRATO]]),"-")</f>
        <v>-</v>
      </c>
      <c r="U178" s="5" t="str">
        <f>VLOOKUP(Tabela1[[#This Row],[PLACA]],UNIC!C:T,18,0)</f>
        <v>PATIO</v>
      </c>
      <c r="V178" s="5" t="str">
        <f>SUBSTITUTE(VLOOKUP(Tabela1[[#This Row],[PLACA]],UNIC!C:K,9,0),".", "")</f>
        <v/>
      </c>
      <c r="W178" s="5">
        <f>VLOOKUP(Tabela1[[#This Row],[PLACA]],UNIC!C:M,10,0)</f>
        <v>0</v>
      </c>
      <c r="X178" s="5">
        <f>VLOOKUP(Tabela1[[#This Row],[PLACA]],UNIC!C:M,11,0)</f>
        <v>0</v>
      </c>
      <c r="Y178" s="7">
        <f>SUM(Tabela1[[#This Row],[GASTO COMBUSTÍVEL FEVEREIRO]:[GASTO COMBUSTÍVE ABRIL]])</f>
        <v>7780.9699999999993</v>
      </c>
      <c r="Z178" s="7">
        <f>IFERROR(AVERAGE(Tabela1[[#This Row],[GASTO COMBUSTÍVE ABRIL]:[GASTO COMBUSTÍVE MARÇO]]),"-")</f>
        <v>3890.4849999999997</v>
      </c>
      <c r="AA178" s="5"/>
    </row>
    <row r="179" spans="1:27" x14ac:dyDescent="0.25">
      <c r="A179" s="5" t="s">
        <v>7054</v>
      </c>
      <c r="B179" s="5" t="str">
        <f>VLOOKUP(A179,UNIC!C:W,2,0)</f>
        <v>B4T 13000E</v>
      </c>
      <c r="C179" s="5" t="str">
        <f>VLOOKUP(A179,UNIC!C:W,3,0)</f>
        <v>GERADOR</v>
      </c>
      <c r="D179" s="10">
        <f>VLOOKUP(A179,UNIC!C:W,5,0)</f>
        <v>2026</v>
      </c>
      <c r="E179" s="5" t="str">
        <f>VLOOKUP(A179,UNIC!C:W,21,0)</f>
        <v>EQUIPAMENTO</v>
      </c>
      <c r="F179" s="5" t="str">
        <f>VLOOKUP(Tabela1[[#This Row],[PLACA]],UNIC!C:R,15,0)</f>
        <v>GO</v>
      </c>
      <c r="G179" s="5" t="str">
        <f>VLOOKUP(Tabela1[[#This Row],[PLACA]],UNIC!C:R,16,0)</f>
        <v>CENTRO OESTE</v>
      </c>
      <c r="H179" s="5" t="str">
        <f>VLOOKUP(A179,UNIC!C:H,6,0)</f>
        <v>-</v>
      </c>
      <c r="I179" s="5" t="str">
        <f>VLOOKUP(H179,UNIC!H:J,3,0)</f>
        <v>-</v>
      </c>
      <c r="J179" s="11" t="str">
        <f>VLOOKUP(Tabela1[[#This Row],[PLACA]],UNIC!C:V,20,0)</f>
        <v>R$ 0,00</v>
      </c>
      <c r="K179" s="11">
        <f>IFERROR(VALUE(VLOOKUP(Tabela1[[#This Row],[PLACA]],[1]Planilha2!$A:$F,3,0)),"")</f>
        <v>0</v>
      </c>
      <c r="L179" s="11">
        <f>IFERROR(VALUE(VLOOKUP(Tabela1[[#This Row],[PLACA]],[1]Planilha2!$A:$F,4,0)),"")</f>
        <v>0</v>
      </c>
      <c r="M179" s="11">
        <f>IFERROR(VALUE(VLOOKUP(Tabela1[[#This Row],[PLACA]],[1]Planilha2!$A:$F,5,0)),"")</f>
        <v>489.85</v>
      </c>
      <c r="N179" s="11"/>
      <c r="O179" s="12" t="e">
        <f>VLOOKUP(Tabela1[[#This Row],[PLACA]],BASE_LOCADORAS!B:F,5,0)</f>
        <v>#N/A</v>
      </c>
      <c r="P17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79" s="11" t="e">
        <f>VLOOKUP(Tabela1[[#This Row],[PLACA]],BASE_LOCADORAS!B:G,6,0)</f>
        <v>#N/A</v>
      </c>
      <c r="R179" s="5" t="e">
        <f>Tabela1[[#This Row],[VALOR LOCADORA]]=Tabela1[[#This Row],[GASTO ALUGUEL]]</f>
        <v>#N/A</v>
      </c>
      <c r="S179" s="5" t="e">
        <f>UPPER(TEXT(Tabela1[[#This Row],[VENCIMENTO CONTRATO]],"MMM"))</f>
        <v>#N/A</v>
      </c>
      <c r="T179" s="5" t="str">
        <f>IFERROR(YEAR(Tabela1[[#This Row],[VENCIMENTO CONTRATO]]),"-")</f>
        <v>-</v>
      </c>
      <c r="U179" s="5" t="str">
        <f>VLOOKUP(Tabela1[[#This Row],[PLACA]],UNIC!C:T,18,0)</f>
        <v>PATIO</v>
      </c>
      <c r="V179" s="5" t="str">
        <f>SUBSTITUTE(VLOOKUP(Tabela1[[#This Row],[PLACA]],UNIC!C:K,9,0),".", "")</f>
        <v/>
      </c>
      <c r="W179" s="5">
        <f>VLOOKUP(Tabela1[[#This Row],[PLACA]],UNIC!C:M,10,0)</f>
        <v>0</v>
      </c>
      <c r="X179" s="5">
        <f>VLOOKUP(Tabela1[[#This Row],[PLACA]],UNIC!C:M,11,0)</f>
        <v>0</v>
      </c>
      <c r="Y179" s="7">
        <f>SUM(Tabela1[[#This Row],[GASTO COMBUSTÍVEL FEVEREIRO]:[GASTO COMBUSTÍVE ABRIL]])</f>
        <v>489.85</v>
      </c>
      <c r="Z179" s="7">
        <f>IFERROR(AVERAGE(Tabela1[[#This Row],[GASTO COMBUSTÍVE ABRIL]:[GASTO COMBUSTÍVE MARÇO]]),"-")</f>
        <v>244.92500000000001</v>
      </c>
      <c r="AA179" s="5"/>
    </row>
    <row r="180" spans="1:27" x14ac:dyDescent="0.25">
      <c r="A180" s="5" t="s">
        <v>7057</v>
      </c>
      <c r="B180" s="5" t="str">
        <f>VLOOKUP(A180,UNIC!C:W,2,0)</f>
        <v>B4T 13000E</v>
      </c>
      <c r="C180" s="5" t="str">
        <f>VLOOKUP(A180,UNIC!C:W,3,0)</f>
        <v>GERADOR</v>
      </c>
      <c r="D180" s="10">
        <f>VLOOKUP(A180,UNIC!C:W,5,0)</f>
        <v>2026</v>
      </c>
      <c r="E180" s="5" t="str">
        <f>VLOOKUP(A180,UNIC!C:W,21,0)</f>
        <v>EQUIPAMENTO</v>
      </c>
      <c r="F180" s="5" t="str">
        <f>VLOOKUP(Tabela1[[#This Row],[PLACA]],UNIC!C:R,15,0)</f>
        <v>GO</v>
      </c>
      <c r="G180" s="5" t="str">
        <f>VLOOKUP(Tabela1[[#This Row],[PLACA]],UNIC!C:R,16,0)</f>
        <v>CENTRO OESTE</v>
      </c>
      <c r="H180" s="5" t="str">
        <f>VLOOKUP(A180,UNIC!C:H,6,0)</f>
        <v>-</v>
      </c>
      <c r="I180" s="5" t="str">
        <f>VLOOKUP(H180,UNIC!H:J,3,0)</f>
        <v>-</v>
      </c>
      <c r="J180" s="11" t="str">
        <f>VLOOKUP(Tabela1[[#This Row],[PLACA]],UNIC!C:V,20,0)</f>
        <v>R$ 0,00</v>
      </c>
      <c r="K180" s="11">
        <f>IFERROR(VALUE(VLOOKUP(Tabela1[[#This Row],[PLACA]],[1]Planilha2!$A:$F,3,0)),"")</f>
        <v>0</v>
      </c>
      <c r="L180" s="11">
        <f>IFERROR(VALUE(VLOOKUP(Tabela1[[#This Row],[PLACA]],[1]Planilha2!$A:$F,4,0)),"")</f>
        <v>352.48</v>
      </c>
      <c r="M180" s="11">
        <f>IFERROR(VALUE(VLOOKUP(Tabela1[[#This Row],[PLACA]],[1]Planilha2!$A:$F,5,0)),"")</f>
        <v>420.75</v>
      </c>
      <c r="N180" s="11"/>
      <c r="O180" s="12" t="e">
        <f>VLOOKUP(Tabela1[[#This Row],[PLACA]],BASE_LOCADORAS!B:F,5,0)</f>
        <v>#N/A</v>
      </c>
      <c r="P18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0" s="11" t="e">
        <f>VLOOKUP(Tabela1[[#This Row],[PLACA]],BASE_LOCADORAS!B:G,6,0)</f>
        <v>#N/A</v>
      </c>
      <c r="R180" s="5" t="e">
        <f>Tabela1[[#This Row],[VALOR LOCADORA]]=Tabela1[[#This Row],[GASTO ALUGUEL]]</f>
        <v>#N/A</v>
      </c>
      <c r="S180" s="5" t="e">
        <f>UPPER(TEXT(Tabela1[[#This Row],[VENCIMENTO CONTRATO]],"MMM"))</f>
        <v>#N/A</v>
      </c>
      <c r="T180" s="5" t="str">
        <f>IFERROR(YEAR(Tabela1[[#This Row],[VENCIMENTO CONTRATO]]),"-")</f>
        <v>-</v>
      </c>
      <c r="U180" s="5" t="str">
        <f>VLOOKUP(Tabela1[[#This Row],[PLACA]],UNIC!C:T,18,0)</f>
        <v>PATIO</v>
      </c>
      <c r="V180" s="5" t="str">
        <f>SUBSTITUTE(VLOOKUP(Tabela1[[#This Row],[PLACA]],UNIC!C:K,9,0),".", "")</f>
        <v/>
      </c>
      <c r="W180" s="5">
        <f>VLOOKUP(Tabela1[[#This Row],[PLACA]],UNIC!C:M,10,0)</f>
        <v>0</v>
      </c>
      <c r="X180" s="5">
        <f>VLOOKUP(Tabela1[[#This Row],[PLACA]],UNIC!C:M,11,0)</f>
        <v>0</v>
      </c>
      <c r="Y180" s="7">
        <f>SUM(Tabela1[[#This Row],[GASTO COMBUSTÍVEL FEVEREIRO]:[GASTO COMBUSTÍVE ABRIL]])</f>
        <v>773.23</v>
      </c>
      <c r="Z180" s="7">
        <f>IFERROR(AVERAGE(Tabela1[[#This Row],[GASTO COMBUSTÍVE ABRIL]:[GASTO COMBUSTÍVE MARÇO]]),"-")</f>
        <v>386.61500000000001</v>
      </c>
      <c r="AA180" s="5"/>
    </row>
    <row r="181" spans="1:27" x14ac:dyDescent="0.25">
      <c r="A181" s="5" t="s">
        <v>7060</v>
      </c>
      <c r="B181" s="5" t="str">
        <f>VLOOKUP(A181,UNIC!C:W,2,0)</f>
        <v>B4T 13000E</v>
      </c>
      <c r="C181" s="5" t="str">
        <f>VLOOKUP(A181,UNIC!C:W,3,0)</f>
        <v>GERADOR</v>
      </c>
      <c r="D181" s="10">
        <f>VLOOKUP(A181,UNIC!C:W,5,0)</f>
        <v>2026</v>
      </c>
      <c r="E181" s="5" t="str">
        <f>VLOOKUP(A181,UNIC!C:W,21,0)</f>
        <v>EQUIPAMENTO</v>
      </c>
      <c r="F181" s="5" t="str">
        <f>VLOOKUP(Tabela1[[#This Row],[PLACA]],UNIC!C:R,15,0)</f>
        <v>MT</v>
      </c>
      <c r="G181" s="5" t="str">
        <f>VLOOKUP(Tabela1[[#This Row],[PLACA]],UNIC!C:R,16,0)</f>
        <v>Centro-Oeste</v>
      </c>
      <c r="H181" s="5" t="str">
        <f>VLOOKUP(A181,UNIC!C:H,6,0)</f>
        <v>-</v>
      </c>
      <c r="I181" s="5" t="str">
        <f>VLOOKUP(H181,UNIC!H:J,3,0)</f>
        <v>-</v>
      </c>
      <c r="J181" s="11" t="str">
        <f>VLOOKUP(Tabela1[[#This Row],[PLACA]],UNIC!C:V,20,0)</f>
        <v>R$ 0,00</v>
      </c>
      <c r="K181" s="11">
        <f>IFERROR(VALUE(VLOOKUP(Tabela1[[#This Row],[PLACA]],[1]Planilha2!$A:$F,3,0)),"")</f>
        <v>0</v>
      </c>
      <c r="L181" s="11">
        <f>IFERROR(VALUE(VLOOKUP(Tabela1[[#This Row],[PLACA]],[1]Planilha2!$A:$F,4,0)),"")</f>
        <v>0</v>
      </c>
      <c r="M181" s="11">
        <f>IFERROR(VALUE(VLOOKUP(Tabela1[[#This Row],[PLACA]],[1]Planilha2!$A:$F,5,0)),"")</f>
        <v>1353.9199999999998</v>
      </c>
      <c r="N181" s="11"/>
      <c r="O181" s="17" t="e">
        <f>VLOOKUP(Tabela1[[#This Row],[PLACA]],BASE_LOCADORAS!B:F,5,0)</f>
        <v>#N/A</v>
      </c>
      <c r="P18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1" s="11" t="e">
        <f>VLOOKUP(Tabela1[[#This Row],[PLACA]],BASE_LOCADORAS!B:G,6,0)</f>
        <v>#N/A</v>
      </c>
      <c r="R181" s="5" t="e">
        <f>Tabela1[[#This Row],[VALOR LOCADORA]]=Tabela1[[#This Row],[GASTO ALUGUEL]]</f>
        <v>#N/A</v>
      </c>
      <c r="S181" s="5" t="e">
        <f>UPPER(TEXT(Tabela1[[#This Row],[VENCIMENTO CONTRATO]],"MMM"))</f>
        <v>#N/A</v>
      </c>
      <c r="T181" s="5" t="str">
        <f>IFERROR(YEAR(Tabela1[[#This Row],[VENCIMENTO CONTRATO]]),"-")</f>
        <v>-</v>
      </c>
      <c r="U181" s="5" t="str">
        <f>VLOOKUP(Tabela1[[#This Row],[PLACA]],UNIC!C:T,18,0)</f>
        <v>PATIO</v>
      </c>
      <c r="V181" s="5" t="str">
        <f>SUBSTITUTE(VLOOKUP(Tabela1[[#This Row],[PLACA]],UNIC!C:K,9,0),".", "")</f>
        <v/>
      </c>
      <c r="W181" s="5">
        <f>VLOOKUP(Tabela1[[#This Row],[PLACA]],UNIC!C:M,10,0)</f>
        <v>0</v>
      </c>
      <c r="X181" s="5">
        <f>VLOOKUP(Tabela1[[#This Row],[PLACA]],UNIC!C:M,11,0)</f>
        <v>0</v>
      </c>
      <c r="Y181" s="7">
        <f>SUM(Tabela1[[#This Row],[GASTO COMBUSTÍVEL FEVEREIRO]:[GASTO COMBUSTÍVE ABRIL]])</f>
        <v>1353.9199999999998</v>
      </c>
      <c r="Z181" s="7">
        <f>IFERROR(AVERAGE(Tabela1[[#This Row],[GASTO COMBUSTÍVE ABRIL]:[GASTO COMBUSTÍVE MARÇO]]),"-")</f>
        <v>676.95999999999992</v>
      </c>
      <c r="AA181" s="5"/>
    </row>
    <row r="182" spans="1:27" x14ac:dyDescent="0.25">
      <c r="A182" s="5" t="s">
        <v>7063</v>
      </c>
      <c r="B182" s="5" t="str">
        <f>VLOOKUP(A182,UNIC!C:W,2,0)</f>
        <v>B4T 13000E</v>
      </c>
      <c r="C182" s="5" t="str">
        <f>VLOOKUP(A182,UNIC!C:W,3,0)</f>
        <v>GERADOR</v>
      </c>
      <c r="D182" s="10">
        <f>VLOOKUP(A182,UNIC!C:W,5,0)</f>
        <v>2026</v>
      </c>
      <c r="E182" s="5" t="str">
        <f>VLOOKUP(A182,UNIC!C:W,21,0)</f>
        <v>EQUIPAMENTO</v>
      </c>
      <c r="F182" s="5" t="str">
        <f>VLOOKUP(Tabela1[[#This Row],[PLACA]],UNIC!C:R,15,0)</f>
        <v>MT</v>
      </c>
      <c r="G182" s="5" t="str">
        <f>VLOOKUP(Tabela1[[#This Row],[PLACA]],UNIC!C:R,16,0)</f>
        <v>Centro-Oeste</v>
      </c>
      <c r="H182" s="5" t="str">
        <f>VLOOKUP(A182,UNIC!C:H,6,0)</f>
        <v>-</v>
      </c>
      <c r="I182" s="5" t="str">
        <f>VLOOKUP(H182,UNIC!H:J,3,0)</f>
        <v>-</v>
      </c>
      <c r="J182" s="11" t="str">
        <f>VLOOKUP(Tabela1[[#This Row],[PLACA]],UNIC!C:V,20,0)</f>
        <v>R$ 0,00</v>
      </c>
      <c r="K182" s="11" t="str">
        <f>IFERROR(VALUE(VLOOKUP(Tabela1[[#This Row],[PLACA]],[1]Planilha2!$A:$F,3,0)),"")</f>
        <v/>
      </c>
      <c r="L182" s="11" t="str">
        <f>IFERROR(VALUE(VLOOKUP(Tabela1[[#This Row],[PLACA]],[1]Planilha2!$A:$F,4,0)),"")</f>
        <v/>
      </c>
      <c r="M182" s="11" t="str">
        <f>IFERROR(VALUE(VLOOKUP(Tabela1[[#This Row],[PLACA]],[1]Planilha2!$A:$F,5,0)),"")</f>
        <v/>
      </c>
      <c r="N182" s="11"/>
      <c r="O182" s="12" t="e">
        <f>VLOOKUP(Tabela1[[#This Row],[PLACA]],BASE_LOCADORAS!B:F,5,0)</f>
        <v>#N/A</v>
      </c>
      <c r="P18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2" s="11" t="e">
        <f>VLOOKUP(Tabela1[[#This Row],[PLACA]],BASE_LOCADORAS!B:G,6,0)</f>
        <v>#N/A</v>
      </c>
      <c r="R182" s="5" t="e">
        <f>Tabela1[[#This Row],[VALOR LOCADORA]]=Tabela1[[#This Row],[GASTO ALUGUEL]]</f>
        <v>#N/A</v>
      </c>
      <c r="S182" s="5" t="e">
        <f>UPPER(TEXT(Tabela1[[#This Row],[VENCIMENTO CONTRATO]],"MMM"))</f>
        <v>#N/A</v>
      </c>
      <c r="T182" s="5" t="str">
        <f>IFERROR(YEAR(Tabela1[[#This Row],[VENCIMENTO CONTRATO]]),"-")</f>
        <v>-</v>
      </c>
      <c r="U182" s="5" t="str">
        <f>VLOOKUP(Tabela1[[#This Row],[PLACA]],UNIC!C:T,18,0)</f>
        <v>PATIO</v>
      </c>
      <c r="V182" s="5" t="str">
        <f>SUBSTITUTE(VLOOKUP(Tabela1[[#This Row],[PLACA]],UNIC!C:K,9,0),".", "")</f>
        <v/>
      </c>
      <c r="W182" s="5">
        <f>VLOOKUP(Tabela1[[#This Row],[PLACA]],UNIC!C:M,10,0)</f>
        <v>0</v>
      </c>
      <c r="X182" s="5">
        <f>VLOOKUP(Tabela1[[#This Row],[PLACA]],UNIC!C:M,11,0)</f>
        <v>0</v>
      </c>
      <c r="Y182" s="7">
        <f>SUM(Tabela1[[#This Row],[GASTO COMBUSTÍVEL FEVEREIRO]:[GASTO COMBUSTÍVE ABRIL]])</f>
        <v>0</v>
      </c>
      <c r="Z182" s="7" t="str">
        <f>IFERROR(AVERAGE(Tabela1[[#This Row],[GASTO COMBUSTÍVE ABRIL]:[GASTO COMBUSTÍVE MARÇO]]),"-")</f>
        <v>-</v>
      </c>
      <c r="AA182" s="5"/>
    </row>
    <row r="183" spans="1:27" x14ac:dyDescent="0.25">
      <c r="A183" s="5" t="s">
        <v>7065</v>
      </c>
      <c r="B183" s="5" t="str">
        <f>VLOOKUP(A183,UNIC!C:W,2,0)</f>
        <v>B4T 9000E</v>
      </c>
      <c r="C183" s="5" t="str">
        <f>VLOOKUP(A183,UNIC!C:W,3,0)</f>
        <v>GERADOR</v>
      </c>
      <c r="D183" s="10">
        <f>VLOOKUP(A183,UNIC!C:W,5,0)</f>
        <v>2026</v>
      </c>
      <c r="E183" s="5" t="str">
        <f>VLOOKUP(A183,UNIC!C:W,21,0)</f>
        <v>EQUIPAMENTO</v>
      </c>
      <c r="F183" s="5" t="str">
        <f>VLOOKUP(Tabela1[[#This Row],[PLACA]],UNIC!C:R,15,0)</f>
        <v>MT</v>
      </c>
      <c r="G183" s="5" t="str">
        <f>VLOOKUP(Tabela1[[#This Row],[PLACA]],UNIC!C:R,16,0)</f>
        <v>Centro-Oeste</v>
      </c>
      <c r="H183" s="5" t="str">
        <f>VLOOKUP(A183,UNIC!C:H,6,0)</f>
        <v>-</v>
      </c>
      <c r="I183" s="5" t="str">
        <f>VLOOKUP(H183,UNIC!H:J,3,0)</f>
        <v>-</v>
      </c>
      <c r="J183" s="11" t="str">
        <f>VLOOKUP(Tabela1[[#This Row],[PLACA]],UNIC!C:V,20,0)</f>
        <v>R$ 0,00</v>
      </c>
      <c r="K183" s="11" t="str">
        <f>IFERROR(VALUE(VLOOKUP(Tabela1[[#This Row],[PLACA]],[1]Planilha2!$A:$F,3,0)),"")</f>
        <v/>
      </c>
      <c r="L183" s="11" t="str">
        <f>IFERROR(VALUE(VLOOKUP(Tabela1[[#This Row],[PLACA]],[1]Planilha2!$A:$F,4,0)),"")</f>
        <v/>
      </c>
      <c r="M183" s="11" t="str">
        <f>IFERROR(VALUE(VLOOKUP(Tabela1[[#This Row],[PLACA]],[1]Planilha2!$A:$F,5,0)),"")</f>
        <v/>
      </c>
      <c r="N183" s="11"/>
      <c r="O183" s="12" t="e">
        <f>VLOOKUP(Tabela1[[#This Row],[PLACA]],BASE_LOCADORAS!B:F,5,0)</f>
        <v>#N/A</v>
      </c>
      <c r="P18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3" s="11" t="e">
        <f>VLOOKUP(Tabela1[[#This Row],[PLACA]],BASE_LOCADORAS!B:G,6,0)</f>
        <v>#N/A</v>
      </c>
      <c r="R183" s="5" t="e">
        <f>Tabela1[[#This Row],[VALOR LOCADORA]]=Tabela1[[#This Row],[GASTO ALUGUEL]]</f>
        <v>#N/A</v>
      </c>
      <c r="S183" s="5" t="e">
        <f>UPPER(TEXT(Tabela1[[#This Row],[VENCIMENTO CONTRATO]],"MMM"))</f>
        <v>#N/A</v>
      </c>
      <c r="T183" s="5" t="str">
        <f>IFERROR(YEAR(Tabela1[[#This Row],[VENCIMENTO CONTRATO]]),"-")</f>
        <v>-</v>
      </c>
      <c r="U183" s="5" t="str">
        <f>VLOOKUP(Tabela1[[#This Row],[PLACA]],UNIC!C:T,18,0)</f>
        <v>PATIO</v>
      </c>
      <c r="V183" s="5" t="str">
        <f>SUBSTITUTE(VLOOKUP(Tabela1[[#This Row],[PLACA]],UNIC!C:K,9,0),".", "")</f>
        <v/>
      </c>
      <c r="W183" s="5">
        <f>VLOOKUP(Tabela1[[#This Row],[PLACA]],UNIC!C:M,10,0)</f>
        <v>0</v>
      </c>
      <c r="X183" s="5">
        <f>VLOOKUP(Tabela1[[#This Row],[PLACA]],UNIC!C:M,11,0)</f>
        <v>0</v>
      </c>
      <c r="Y183" s="7">
        <f>SUM(Tabela1[[#This Row],[GASTO COMBUSTÍVEL FEVEREIRO]:[GASTO COMBUSTÍVE ABRIL]])</f>
        <v>0</v>
      </c>
      <c r="Z183" s="7" t="str">
        <f>IFERROR(AVERAGE(Tabela1[[#This Row],[GASTO COMBUSTÍVE ABRIL]:[GASTO COMBUSTÍVE MARÇO]]),"-")</f>
        <v>-</v>
      </c>
      <c r="AA183" s="5"/>
    </row>
    <row r="184" spans="1:27" x14ac:dyDescent="0.25">
      <c r="A184" s="5" t="s">
        <v>7067</v>
      </c>
      <c r="B184" s="5" t="str">
        <f>VLOOKUP(A184,UNIC!C:W,2,0)</f>
        <v>B4T 9000E</v>
      </c>
      <c r="C184" s="5" t="str">
        <f>VLOOKUP(A184,UNIC!C:W,3,0)</f>
        <v>GERADOR</v>
      </c>
      <c r="D184" s="10">
        <f>VLOOKUP(A184,UNIC!C:W,5,0)</f>
        <v>2026</v>
      </c>
      <c r="E184" s="5" t="str">
        <f>VLOOKUP(A184,UNIC!C:W,21,0)</f>
        <v>EQUIPAMENTO</v>
      </c>
      <c r="F184" s="5" t="str">
        <f>VLOOKUP(Tabela1[[#This Row],[PLACA]],UNIC!C:R,15,0)</f>
        <v>MT</v>
      </c>
      <c r="G184" s="5" t="str">
        <f>VLOOKUP(Tabela1[[#This Row],[PLACA]],UNIC!C:R,16,0)</f>
        <v>Centro-Oeste</v>
      </c>
      <c r="H184" s="5" t="str">
        <f>VLOOKUP(A184,UNIC!C:H,6,0)</f>
        <v>-</v>
      </c>
      <c r="I184" s="5" t="str">
        <f>VLOOKUP(H184,UNIC!H:J,3,0)</f>
        <v>-</v>
      </c>
      <c r="J184" s="11" t="str">
        <f>VLOOKUP(Tabela1[[#This Row],[PLACA]],UNIC!C:V,20,0)</f>
        <v>R$ 0,00</v>
      </c>
      <c r="K184" s="11">
        <f>IFERROR(VALUE(VLOOKUP(Tabela1[[#This Row],[PLACA]],[1]Planilha2!$A:$F,3,0)),"")</f>
        <v>0</v>
      </c>
      <c r="L184" s="11">
        <f>IFERROR(VALUE(VLOOKUP(Tabela1[[#This Row],[PLACA]],[1]Planilha2!$A:$F,4,0)),"")</f>
        <v>0</v>
      </c>
      <c r="M184" s="11">
        <f>IFERROR(VALUE(VLOOKUP(Tabela1[[#This Row],[PLACA]],[1]Planilha2!$A:$F,5,0)),"")</f>
        <v>77.55</v>
      </c>
      <c r="N184" s="11"/>
      <c r="O184" s="17" t="e">
        <f>VLOOKUP(Tabela1[[#This Row],[PLACA]],BASE_LOCADORAS!B:F,5,0)</f>
        <v>#N/A</v>
      </c>
      <c r="P18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4" s="11" t="e">
        <f>VLOOKUP(Tabela1[[#This Row],[PLACA]],BASE_LOCADORAS!B:G,6,0)</f>
        <v>#N/A</v>
      </c>
      <c r="R184" s="5" t="e">
        <f>Tabela1[[#This Row],[VALOR LOCADORA]]=Tabela1[[#This Row],[GASTO ALUGUEL]]</f>
        <v>#N/A</v>
      </c>
      <c r="S184" s="5" t="e">
        <f>UPPER(TEXT(Tabela1[[#This Row],[VENCIMENTO CONTRATO]],"MMM"))</f>
        <v>#N/A</v>
      </c>
      <c r="T184" s="5" t="str">
        <f>IFERROR(YEAR(Tabela1[[#This Row],[VENCIMENTO CONTRATO]]),"-")</f>
        <v>-</v>
      </c>
      <c r="U184" s="5" t="str">
        <f>VLOOKUP(Tabela1[[#This Row],[PLACA]],UNIC!C:T,18,0)</f>
        <v>PATIO</v>
      </c>
      <c r="V184" s="5" t="str">
        <f>SUBSTITUTE(VLOOKUP(Tabela1[[#This Row],[PLACA]],UNIC!C:K,9,0),".", "")</f>
        <v/>
      </c>
      <c r="W184" s="5">
        <f>VLOOKUP(Tabela1[[#This Row],[PLACA]],UNIC!C:M,10,0)</f>
        <v>0</v>
      </c>
      <c r="X184" s="5">
        <f>VLOOKUP(Tabela1[[#This Row],[PLACA]],UNIC!C:M,11,0)</f>
        <v>0</v>
      </c>
      <c r="Y184" s="7">
        <f>SUM(Tabela1[[#This Row],[GASTO COMBUSTÍVEL FEVEREIRO]:[GASTO COMBUSTÍVE ABRIL]])</f>
        <v>77.55</v>
      </c>
      <c r="Z184" s="7">
        <f>IFERROR(AVERAGE(Tabela1[[#This Row],[GASTO COMBUSTÍVE ABRIL]:[GASTO COMBUSTÍVE MARÇO]]),"-")</f>
        <v>38.774999999999999</v>
      </c>
      <c r="AA184" s="5"/>
    </row>
    <row r="185" spans="1:27" x14ac:dyDescent="0.25">
      <c r="A185" s="5" t="s">
        <v>7069</v>
      </c>
      <c r="B185" s="5" t="str">
        <f>VLOOKUP(A185,UNIC!C:W,2,0)</f>
        <v>B4T 9000E</v>
      </c>
      <c r="C185" s="5" t="str">
        <f>VLOOKUP(A185,UNIC!C:W,3,0)</f>
        <v>GERADOR</v>
      </c>
      <c r="D185" s="10">
        <f>VLOOKUP(A185,UNIC!C:W,5,0)</f>
        <v>2026</v>
      </c>
      <c r="E185" s="5" t="str">
        <f>VLOOKUP(A185,UNIC!C:W,21,0)</f>
        <v>EQUIPAMENTO</v>
      </c>
      <c r="F185" s="5" t="str">
        <f>VLOOKUP(Tabela1[[#This Row],[PLACA]],UNIC!C:R,15,0)</f>
        <v>MT</v>
      </c>
      <c r="G185" s="5" t="str">
        <f>VLOOKUP(Tabela1[[#This Row],[PLACA]],UNIC!C:R,16,0)</f>
        <v>Centro-Oeste</v>
      </c>
      <c r="H185" s="5" t="str">
        <f>VLOOKUP(A185,UNIC!C:H,6,0)</f>
        <v>-</v>
      </c>
      <c r="I185" s="5" t="str">
        <f>VLOOKUP(H185,UNIC!H:J,3,0)</f>
        <v>-</v>
      </c>
      <c r="J185" s="11" t="str">
        <f>VLOOKUP(Tabela1[[#This Row],[PLACA]],UNIC!C:V,20,0)</f>
        <v>R$ 0,00</v>
      </c>
      <c r="K185" s="11" t="str">
        <f>IFERROR(VALUE(VLOOKUP(Tabela1[[#This Row],[PLACA]],[1]Planilha2!$A:$F,3,0)),"")</f>
        <v/>
      </c>
      <c r="L185" s="11" t="str">
        <f>IFERROR(VALUE(VLOOKUP(Tabela1[[#This Row],[PLACA]],[1]Planilha2!$A:$F,4,0)),"")</f>
        <v/>
      </c>
      <c r="M185" s="11" t="str">
        <f>IFERROR(VALUE(VLOOKUP(Tabela1[[#This Row],[PLACA]],[1]Planilha2!$A:$F,5,0)),"")</f>
        <v/>
      </c>
      <c r="N185" s="11"/>
      <c r="O185" s="12" t="e">
        <f>VLOOKUP(Tabela1[[#This Row],[PLACA]],BASE_LOCADORAS!B:F,5,0)</f>
        <v>#N/A</v>
      </c>
      <c r="P18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5" s="11" t="e">
        <f>VLOOKUP(Tabela1[[#This Row],[PLACA]],BASE_LOCADORAS!B:G,6,0)</f>
        <v>#N/A</v>
      </c>
      <c r="R185" s="5" t="e">
        <f>Tabela1[[#This Row],[VALOR LOCADORA]]=Tabela1[[#This Row],[GASTO ALUGUEL]]</f>
        <v>#N/A</v>
      </c>
      <c r="S185" s="5" t="e">
        <f>UPPER(TEXT(Tabela1[[#This Row],[VENCIMENTO CONTRATO]],"MMM"))</f>
        <v>#N/A</v>
      </c>
      <c r="T185" s="5" t="str">
        <f>IFERROR(YEAR(Tabela1[[#This Row],[VENCIMENTO CONTRATO]]),"-")</f>
        <v>-</v>
      </c>
      <c r="U185" s="5" t="str">
        <f>VLOOKUP(Tabela1[[#This Row],[PLACA]],UNIC!C:T,18,0)</f>
        <v>PATIO</v>
      </c>
      <c r="V185" s="5" t="str">
        <f>SUBSTITUTE(VLOOKUP(Tabela1[[#This Row],[PLACA]],UNIC!C:K,9,0),".", "")</f>
        <v/>
      </c>
      <c r="W185" s="5">
        <f>VLOOKUP(Tabela1[[#This Row],[PLACA]],UNIC!C:M,10,0)</f>
        <v>0</v>
      </c>
      <c r="X185" s="5">
        <f>VLOOKUP(Tabela1[[#This Row],[PLACA]],UNIC!C:M,11,0)</f>
        <v>0</v>
      </c>
      <c r="Y185" s="7">
        <f>SUM(Tabela1[[#This Row],[GASTO COMBUSTÍVEL FEVEREIRO]:[GASTO COMBUSTÍVE ABRIL]])</f>
        <v>0</v>
      </c>
      <c r="Z185" s="7" t="str">
        <f>IFERROR(AVERAGE(Tabela1[[#This Row],[GASTO COMBUSTÍVE ABRIL]:[GASTO COMBUSTÍVE MARÇO]]),"-")</f>
        <v>-</v>
      </c>
      <c r="AA185" s="5"/>
    </row>
    <row r="186" spans="1:27" x14ac:dyDescent="0.25">
      <c r="A186" s="5" t="s">
        <v>7071</v>
      </c>
      <c r="B186" s="5" t="str">
        <f>VLOOKUP(A186,UNIC!C:W,2,0)</f>
        <v>B4T 9000E</v>
      </c>
      <c r="C186" s="5" t="str">
        <f>VLOOKUP(A186,UNIC!C:W,3,0)</f>
        <v>GERADOR</v>
      </c>
      <c r="D186" s="10">
        <f>VLOOKUP(A186,UNIC!C:W,5,0)</f>
        <v>2026</v>
      </c>
      <c r="E186" s="5" t="str">
        <f>VLOOKUP(A186,UNIC!C:W,21,0)</f>
        <v>EQUIPAMENTO</v>
      </c>
      <c r="F186" s="5" t="str">
        <f>VLOOKUP(Tabela1[[#This Row],[PLACA]],UNIC!C:R,15,0)</f>
        <v>MT</v>
      </c>
      <c r="G186" s="5" t="str">
        <f>VLOOKUP(Tabela1[[#This Row],[PLACA]],UNIC!C:R,16,0)</f>
        <v>Centro-Oeste</v>
      </c>
      <c r="H186" s="5" t="str">
        <f>VLOOKUP(A186,UNIC!C:H,6,0)</f>
        <v>-</v>
      </c>
      <c r="I186" s="5" t="str">
        <f>VLOOKUP(H186,UNIC!H:J,3,0)</f>
        <v>-</v>
      </c>
      <c r="J186" s="11" t="str">
        <f>VLOOKUP(Tabela1[[#This Row],[PLACA]],UNIC!C:V,20,0)</f>
        <v>R$ 0,00</v>
      </c>
      <c r="K186" s="11" t="str">
        <f>IFERROR(VALUE(VLOOKUP(Tabela1[[#This Row],[PLACA]],[1]Planilha2!$A:$F,3,0)),"")</f>
        <v/>
      </c>
      <c r="L186" s="11" t="str">
        <f>IFERROR(VALUE(VLOOKUP(Tabela1[[#This Row],[PLACA]],[1]Planilha2!$A:$F,4,0)),"")</f>
        <v/>
      </c>
      <c r="M186" s="11" t="str">
        <f>IFERROR(VALUE(VLOOKUP(Tabela1[[#This Row],[PLACA]],[1]Planilha2!$A:$F,5,0)),"")</f>
        <v/>
      </c>
      <c r="N186" s="11"/>
      <c r="O186" s="17" t="e">
        <f>VLOOKUP(Tabela1[[#This Row],[PLACA]],BASE_LOCADORAS!B:F,5,0)</f>
        <v>#N/A</v>
      </c>
      <c r="P18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6" s="11" t="e">
        <f>VLOOKUP(Tabela1[[#This Row],[PLACA]],BASE_LOCADORAS!B:G,6,0)</f>
        <v>#N/A</v>
      </c>
      <c r="R186" s="5" t="e">
        <f>Tabela1[[#This Row],[VALOR LOCADORA]]=Tabela1[[#This Row],[GASTO ALUGUEL]]</f>
        <v>#N/A</v>
      </c>
      <c r="S186" s="5" t="e">
        <f>UPPER(TEXT(Tabela1[[#This Row],[VENCIMENTO CONTRATO]],"MMM"))</f>
        <v>#N/A</v>
      </c>
      <c r="T186" s="5" t="str">
        <f>IFERROR(YEAR(Tabela1[[#This Row],[VENCIMENTO CONTRATO]]),"-")</f>
        <v>-</v>
      </c>
      <c r="U186" s="5" t="str">
        <f>VLOOKUP(Tabela1[[#This Row],[PLACA]],UNIC!C:T,18,0)</f>
        <v>PATIO</v>
      </c>
      <c r="V186" s="5" t="str">
        <f>SUBSTITUTE(VLOOKUP(Tabela1[[#This Row],[PLACA]],UNIC!C:K,9,0),".", "")</f>
        <v/>
      </c>
      <c r="W186" s="5">
        <f>VLOOKUP(Tabela1[[#This Row],[PLACA]],UNIC!C:M,10,0)</f>
        <v>0</v>
      </c>
      <c r="X186" s="5">
        <f>VLOOKUP(Tabela1[[#This Row],[PLACA]],UNIC!C:M,11,0)</f>
        <v>0</v>
      </c>
      <c r="Y186" s="7">
        <f>SUM(Tabela1[[#This Row],[GASTO COMBUSTÍVEL FEVEREIRO]:[GASTO COMBUSTÍVE ABRIL]])</f>
        <v>0</v>
      </c>
      <c r="Z186" s="7" t="str">
        <f>IFERROR(AVERAGE(Tabela1[[#This Row],[GASTO COMBUSTÍVE ABRIL]:[GASTO COMBUSTÍVE MARÇO]]),"-")</f>
        <v>-</v>
      </c>
      <c r="AA186" s="5"/>
    </row>
    <row r="187" spans="1:27" x14ac:dyDescent="0.25">
      <c r="A187" s="5" t="s">
        <v>7074</v>
      </c>
      <c r="B187" s="5" t="str">
        <f>VLOOKUP(A187,UNIC!C:W,2,0)</f>
        <v>B4T 9000E</v>
      </c>
      <c r="C187" s="5" t="str">
        <f>VLOOKUP(A187,UNIC!C:W,3,0)</f>
        <v>GERADOR</v>
      </c>
      <c r="D187" s="10">
        <f>VLOOKUP(A187,UNIC!C:W,5,0)</f>
        <v>2026</v>
      </c>
      <c r="E187" s="5" t="str">
        <f>VLOOKUP(A187,UNIC!C:W,21,0)</f>
        <v>EQUIPAMENTO</v>
      </c>
      <c r="F187" s="5" t="str">
        <f>VLOOKUP(Tabela1[[#This Row],[PLACA]],UNIC!C:R,15,0)</f>
        <v>MT</v>
      </c>
      <c r="G187" s="5" t="str">
        <f>VLOOKUP(Tabela1[[#This Row],[PLACA]],UNIC!C:R,16,0)</f>
        <v>Centro-Oeste</v>
      </c>
      <c r="H187" s="5" t="str">
        <f>VLOOKUP(A187,UNIC!C:H,6,0)</f>
        <v>-</v>
      </c>
      <c r="I187" s="5" t="str">
        <f>VLOOKUP(H187,UNIC!H:J,3,0)</f>
        <v>-</v>
      </c>
      <c r="J187" s="11" t="str">
        <f>VLOOKUP(Tabela1[[#This Row],[PLACA]],UNIC!C:V,20,0)</f>
        <v>R$ 0,00</v>
      </c>
      <c r="K187" s="11">
        <f>IFERROR(VALUE(VLOOKUP(Tabela1[[#This Row],[PLACA]],[1]Planilha2!$A:$F,3,0)),"")</f>
        <v>0</v>
      </c>
      <c r="L187" s="11">
        <f>IFERROR(VALUE(VLOOKUP(Tabela1[[#This Row],[PLACA]],[1]Planilha2!$A:$F,4,0)),"")</f>
        <v>0</v>
      </c>
      <c r="M187" s="11">
        <f>IFERROR(VALUE(VLOOKUP(Tabela1[[#This Row],[PLACA]],[1]Planilha2!$A:$F,5,0)),"")</f>
        <v>503.04</v>
      </c>
      <c r="N187" s="11"/>
      <c r="O187" s="12" t="e">
        <f>VLOOKUP(Tabela1[[#This Row],[PLACA]],BASE_LOCADORAS!B:F,5,0)</f>
        <v>#N/A</v>
      </c>
      <c r="P18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7" s="11" t="e">
        <f>VLOOKUP(Tabela1[[#This Row],[PLACA]],BASE_LOCADORAS!B:G,6,0)</f>
        <v>#N/A</v>
      </c>
      <c r="R187" s="5" t="e">
        <f>Tabela1[[#This Row],[VALOR LOCADORA]]=Tabela1[[#This Row],[GASTO ALUGUEL]]</f>
        <v>#N/A</v>
      </c>
      <c r="S187" s="5" t="e">
        <f>UPPER(TEXT(Tabela1[[#This Row],[VENCIMENTO CONTRATO]],"MMM"))</f>
        <v>#N/A</v>
      </c>
      <c r="T187" s="5" t="str">
        <f>IFERROR(YEAR(Tabela1[[#This Row],[VENCIMENTO CONTRATO]]),"-")</f>
        <v>-</v>
      </c>
      <c r="U187" s="5" t="str">
        <f>VLOOKUP(Tabela1[[#This Row],[PLACA]],UNIC!C:T,18,0)</f>
        <v>PATIO</v>
      </c>
      <c r="V187" s="5" t="str">
        <f>SUBSTITUTE(VLOOKUP(Tabela1[[#This Row],[PLACA]],UNIC!C:K,9,0),".", "")</f>
        <v/>
      </c>
      <c r="W187" s="5">
        <f>VLOOKUP(Tabela1[[#This Row],[PLACA]],UNIC!C:M,10,0)</f>
        <v>0</v>
      </c>
      <c r="X187" s="5">
        <f>VLOOKUP(Tabela1[[#This Row],[PLACA]],UNIC!C:M,11,0)</f>
        <v>0</v>
      </c>
      <c r="Y187" s="7">
        <f>SUM(Tabela1[[#This Row],[GASTO COMBUSTÍVEL FEVEREIRO]:[GASTO COMBUSTÍVE ABRIL]])</f>
        <v>503.04</v>
      </c>
      <c r="Z187" s="7">
        <f>IFERROR(AVERAGE(Tabela1[[#This Row],[GASTO COMBUSTÍVE ABRIL]:[GASTO COMBUSTÍVE MARÇO]]),"-")</f>
        <v>251.52</v>
      </c>
      <c r="AA187" s="5"/>
    </row>
    <row r="188" spans="1:27" x14ac:dyDescent="0.25">
      <c r="A188" s="5" t="s">
        <v>5295</v>
      </c>
      <c r="B188" s="5" t="str">
        <f>VLOOKUP(A188,UNIC!C:W,2,0)</f>
        <v>STRADA</v>
      </c>
      <c r="C188" s="5" t="str">
        <f>VLOOKUP(A188,UNIC!C:W,3,0)</f>
        <v>UTILITARIO</v>
      </c>
      <c r="D188" s="10">
        <f>VLOOKUP(A188,UNIC!C:W,5,0)</f>
        <v>2025</v>
      </c>
      <c r="E188" s="5" t="str">
        <f>VLOOKUP(A188,UNIC!C:W,21,0)</f>
        <v>MOVIDA</v>
      </c>
      <c r="F188" s="5" t="str">
        <f>VLOOKUP(Tabela1[[#This Row],[PLACA]],UNIC!C:R,15,0)</f>
        <v>MT</v>
      </c>
      <c r="G188" s="5" t="str">
        <f>VLOOKUP(Tabela1[[#This Row],[PLACA]],UNIC!C:R,16,0)</f>
        <v>Centro-Oeste</v>
      </c>
      <c r="H188" s="5" t="str">
        <f>VLOOKUP(A188,UNIC!C:H,6,0)</f>
        <v>WESLEY CARLOS BATISTA</v>
      </c>
      <c r="I188" s="5" t="str">
        <f>VLOOKUP(H188,UNIC!H:J,3,0)</f>
        <v>SUPERVISOR DE OPERACAO PI II</v>
      </c>
      <c r="J188" s="11" t="str">
        <f>VLOOKUP(Tabela1[[#This Row],[PLACA]],UNIC!C:V,20,0)</f>
        <v>R$ 0,00</v>
      </c>
      <c r="K188" s="11">
        <f>IFERROR(VALUE(VLOOKUP(Tabela1[[#This Row],[PLACA]],[1]Planilha2!$A:$F,3,0)),"")</f>
        <v>0</v>
      </c>
      <c r="L188" s="11">
        <f>IFERROR(VALUE(VLOOKUP(Tabela1[[#This Row],[PLACA]],[1]Planilha2!$A:$F,4,0)),"")</f>
        <v>506.19</v>
      </c>
      <c r="M188" s="11">
        <f>IFERROR(VALUE(VLOOKUP(Tabela1[[#This Row],[PLACA]],[1]Planilha2!$A:$F,5,0)),"")</f>
        <v>240.45</v>
      </c>
      <c r="N188" s="11"/>
      <c r="O188" s="12" t="e">
        <f>VLOOKUP(Tabela1[[#This Row],[PLACA]],BASE_LOCADORAS!B:F,5,0)</f>
        <v>#N/A</v>
      </c>
      <c r="P18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8" s="11" t="e">
        <f>VLOOKUP(Tabela1[[#This Row],[PLACA]],BASE_LOCADORAS!B:G,6,0)</f>
        <v>#N/A</v>
      </c>
      <c r="R188" s="5" t="e">
        <f>Tabela1[[#This Row],[VALOR LOCADORA]]=Tabela1[[#This Row],[GASTO ALUGUEL]]</f>
        <v>#N/A</v>
      </c>
      <c r="S188" s="5" t="e">
        <f>UPPER(TEXT(Tabela1[[#This Row],[VENCIMENTO CONTRATO]],"MMM"))</f>
        <v>#N/A</v>
      </c>
      <c r="T188" s="5" t="str">
        <f>IFERROR(YEAR(Tabela1[[#This Row],[VENCIMENTO CONTRATO]]),"-")</f>
        <v>-</v>
      </c>
      <c r="U188" s="5" t="str">
        <f>VLOOKUP(Tabela1[[#This Row],[PLACA]],UNIC!C:T,18,0)</f>
        <v>ATIVO</v>
      </c>
      <c r="V188" s="5" t="str">
        <f>SUBSTITUTE(VLOOKUP(Tabela1[[#This Row],[PLACA]],UNIC!C:K,9,0),".", "")</f>
        <v>12085</v>
      </c>
      <c r="W188" s="5">
        <f>VLOOKUP(Tabela1[[#This Row],[PLACA]],UNIC!C:M,10,0)</f>
        <v>21035</v>
      </c>
      <c r="X188" s="5" t="str">
        <f>VLOOKUP(Tabela1[[#This Row],[PLACA]],UNIC!C:M,11,0)</f>
        <v>TIM MOVEL</v>
      </c>
      <c r="Y188" s="7">
        <f>SUM(Tabela1[[#This Row],[GASTO COMBUSTÍVEL FEVEREIRO]:[GASTO COMBUSTÍVE ABRIL]])</f>
        <v>746.64</v>
      </c>
      <c r="Z188" s="7">
        <f>IFERROR(AVERAGE(Tabela1[[#This Row],[GASTO COMBUSTÍVE ABRIL]:[GASTO COMBUSTÍVE MARÇO]]),"-")</f>
        <v>373.32</v>
      </c>
      <c r="AA188" s="5"/>
    </row>
    <row r="189" spans="1:27" x14ac:dyDescent="0.25">
      <c r="A189" s="5" t="s">
        <v>5298</v>
      </c>
      <c r="B189" s="5" t="str">
        <f>VLOOKUP(A189,UNIC!C:W,2,0)</f>
        <v>SAVEIRO</v>
      </c>
      <c r="C189" s="5" t="str">
        <f>VLOOKUP(A189,UNIC!C:W,3,0)</f>
        <v>UTILITARIO</v>
      </c>
      <c r="D189" s="10">
        <f>VLOOKUP(A189,UNIC!C:W,5,0)</f>
        <v>2024</v>
      </c>
      <c r="E189" s="5" t="str">
        <f>VLOOKUP(A189,UNIC!C:W,21,0)</f>
        <v>LOCALIZA RENT A CAR</v>
      </c>
      <c r="F189" s="5" t="str">
        <f>VLOOKUP(Tabela1[[#This Row],[PLACA]],UNIC!C:R,15,0)</f>
        <v>SP</v>
      </c>
      <c r="G189" s="5" t="str">
        <f>VLOOKUP(Tabela1[[#This Row],[PLACA]],UNIC!C:R,16,0)</f>
        <v>SUDESTE</v>
      </c>
      <c r="H189" s="5" t="str">
        <f>VLOOKUP(A189,UNIC!C:H,6,0)</f>
        <v>-</v>
      </c>
      <c r="I189" s="5" t="str">
        <f>VLOOKUP(H189,UNIC!H:J,3,0)</f>
        <v>-</v>
      </c>
      <c r="J189" s="11" t="str">
        <f>VLOOKUP(Tabela1[[#This Row],[PLACA]],UNIC!C:V,20,0)</f>
        <v>R$ 0,00</v>
      </c>
      <c r="K189" s="11" t="str">
        <f>IFERROR(VALUE(VLOOKUP(Tabela1[[#This Row],[PLACA]],[1]Planilha2!$A:$F,3,0)),"")</f>
        <v/>
      </c>
      <c r="L189" s="11" t="str">
        <f>IFERROR(VALUE(VLOOKUP(Tabela1[[#This Row],[PLACA]],[1]Planilha2!$A:$F,4,0)),"")</f>
        <v/>
      </c>
      <c r="M189" s="11" t="str">
        <f>IFERROR(VALUE(VLOOKUP(Tabela1[[#This Row],[PLACA]],[1]Planilha2!$A:$F,5,0)),"")</f>
        <v/>
      </c>
      <c r="N189" s="11"/>
      <c r="O189" s="12" t="e">
        <f>VLOOKUP(Tabela1[[#This Row],[PLACA]],BASE_LOCADORAS!B:F,5,0)</f>
        <v>#N/A</v>
      </c>
      <c r="P18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89" s="11" t="e">
        <f>VLOOKUP(Tabela1[[#This Row],[PLACA]],BASE_LOCADORAS!B:G,6,0)</f>
        <v>#N/A</v>
      </c>
      <c r="R189" s="5" t="e">
        <f>Tabela1[[#This Row],[VALOR LOCADORA]]=Tabela1[[#This Row],[GASTO ALUGUEL]]</f>
        <v>#N/A</v>
      </c>
      <c r="S189" s="5" t="e">
        <f>UPPER(TEXT(Tabela1[[#This Row],[VENCIMENTO CONTRATO]],"MMM"))</f>
        <v>#N/A</v>
      </c>
      <c r="T189" s="5" t="str">
        <f>IFERROR(YEAR(Tabela1[[#This Row],[VENCIMENTO CONTRATO]]),"-")</f>
        <v>-</v>
      </c>
      <c r="U189" s="5" t="str">
        <f>VLOOKUP(Tabela1[[#This Row],[PLACA]],UNIC!C:T,18,0)</f>
        <v>PATIO</v>
      </c>
      <c r="V189" s="5" t="str">
        <f>SUBSTITUTE(VLOOKUP(Tabela1[[#This Row],[PLACA]],UNIC!C:K,9,0),".", "")</f>
        <v/>
      </c>
      <c r="W189" s="5">
        <f>VLOOKUP(Tabela1[[#This Row],[PLACA]],UNIC!C:M,10,0)</f>
        <v>0</v>
      </c>
      <c r="X189" s="5">
        <f>VLOOKUP(Tabela1[[#This Row],[PLACA]],UNIC!C:M,11,0)</f>
        <v>0</v>
      </c>
      <c r="Y189" s="7">
        <f>SUM(Tabela1[[#This Row],[GASTO COMBUSTÍVEL FEVEREIRO]:[GASTO COMBUSTÍVE ABRIL]])</f>
        <v>0</v>
      </c>
      <c r="Z189" s="7" t="str">
        <f>IFERROR(AVERAGE(Tabela1[[#This Row],[GASTO COMBUSTÍVE ABRIL]:[GASTO COMBUSTÍVE MARÇO]]),"-")</f>
        <v>-</v>
      </c>
      <c r="AA189" s="5"/>
    </row>
    <row r="190" spans="1:27" x14ac:dyDescent="0.25">
      <c r="A190" s="5" t="s">
        <v>5302</v>
      </c>
      <c r="B190" s="5" t="str">
        <f>VLOOKUP(A190,UNIC!C:W,2,0)</f>
        <v>SAVEIRO</v>
      </c>
      <c r="C190" s="5" t="str">
        <f>VLOOKUP(A190,UNIC!C:W,3,0)</f>
        <v>UTILITARIO</v>
      </c>
      <c r="D190" s="10">
        <f>VLOOKUP(A190,UNIC!C:W,5,0)</f>
        <v>2026</v>
      </c>
      <c r="E190" s="5" t="str">
        <f>VLOOKUP(A190,UNIC!C:W,21,0)</f>
        <v>MOVIDA</v>
      </c>
      <c r="F190" s="5" t="str">
        <f>VLOOKUP(Tabela1[[#This Row],[PLACA]],UNIC!C:R,15,0)</f>
        <v>GO</v>
      </c>
      <c r="G190" s="5" t="str">
        <f>VLOOKUP(Tabela1[[#This Row],[PLACA]],UNIC!C:R,16,0)</f>
        <v>CENTRO OESTE</v>
      </c>
      <c r="H190" s="5" t="str">
        <f>VLOOKUP(A190,UNIC!C:H,6,0)</f>
        <v>ALEX JUNIO BEZERRA DE MOURA BOMFIM</v>
      </c>
      <c r="I190" s="5" t="str">
        <f>VLOOKUP(H190,UNIC!H:J,3,0)</f>
        <v>ASSISTENTE TEC. DE MANUTENCAO DE PI II</v>
      </c>
      <c r="J190" s="11" t="str">
        <f>VLOOKUP(Tabela1[[#This Row],[PLACA]],UNIC!C:V,20,0)</f>
        <v>R$ 1,00</v>
      </c>
      <c r="K190" s="11">
        <f>IFERROR(VALUE(VLOOKUP(Tabela1[[#This Row],[PLACA]],[1]Planilha2!$A:$F,3,0)),"")</f>
        <v>0</v>
      </c>
      <c r="L190" s="11">
        <f>IFERROR(VALUE(VLOOKUP(Tabela1[[#This Row],[PLACA]],[1]Planilha2!$A:$F,4,0)),"")</f>
        <v>1550.6</v>
      </c>
      <c r="M190" s="11">
        <f>IFERROR(VALUE(VLOOKUP(Tabela1[[#This Row],[PLACA]],[1]Planilha2!$A:$F,5,0)),"")</f>
        <v>493.57</v>
      </c>
      <c r="N190" s="11"/>
      <c r="O190" s="12" t="e">
        <f>VLOOKUP(Tabela1[[#This Row],[PLACA]],BASE_LOCADORAS!B:F,5,0)</f>
        <v>#N/A</v>
      </c>
      <c r="P19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0" s="11" t="e">
        <f>VLOOKUP(Tabela1[[#This Row],[PLACA]],BASE_LOCADORAS!B:G,6,0)</f>
        <v>#N/A</v>
      </c>
      <c r="R190" s="5" t="e">
        <f>Tabela1[[#This Row],[VALOR LOCADORA]]=Tabela1[[#This Row],[GASTO ALUGUEL]]</f>
        <v>#N/A</v>
      </c>
      <c r="S190" s="5" t="e">
        <f>UPPER(TEXT(Tabela1[[#This Row],[VENCIMENTO CONTRATO]],"MMM"))</f>
        <v>#N/A</v>
      </c>
      <c r="T190" s="5" t="str">
        <f>IFERROR(YEAR(Tabela1[[#This Row],[VENCIMENTO CONTRATO]]),"-")</f>
        <v>-</v>
      </c>
      <c r="U190" s="5" t="str">
        <f>VLOOKUP(Tabela1[[#This Row],[PLACA]],UNIC!C:T,18,0)</f>
        <v>ATIVO</v>
      </c>
      <c r="V190" s="5" t="str">
        <f>SUBSTITUTE(VLOOKUP(Tabela1[[#This Row],[PLACA]],UNIC!C:K,9,0),".", "")</f>
        <v>12081</v>
      </c>
      <c r="W190" s="5">
        <f>VLOOKUP(Tabela1[[#This Row],[PLACA]],UNIC!C:M,10,0)</f>
        <v>19019</v>
      </c>
      <c r="X190" s="5" t="str">
        <f>VLOOKUP(Tabela1[[#This Row],[PLACA]],UNIC!C:M,11,0)</f>
        <v>TIM MOVEL</v>
      </c>
      <c r="Y190" s="7">
        <f>SUM(Tabela1[[#This Row],[GASTO COMBUSTÍVEL FEVEREIRO]:[GASTO COMBUSTÍVE ABRIL]])</f>
        <v>2044.1699999999998</v>
      </c>
      <c r="Z190" s="7">
        <f>IFERROR(AVERAGE(Tabela1[[#This Row],[GASTO COMBUSTÍVE ABRIL]:[GASTO COMBUSTÍVE MARÇO]]),"-")</f>
        <v>1022.0849999999999</v>
      </c>
      <c r="AA190" s="5"/>
    </row>
    <row r="191" spans="1:27" x14ac:dyDescent="0.25">
      <c r="A191" s="5" t="s">
        <v>5306</v>
      </c>
      <c r="B191" s="5" t="str">
        <f>VLOOKUP(A191,UNIC!C:W,2,0)</f>
        <v>SAVEIRO</v>
      </c>
      <c r="C191" s="5" t="str">
        <f>VLOOKUP(A191,UNIC!C:W,3,0)</f>
        <v>UTILITARIO</v>
      </c>
      <c r="D191" s="10">
        <f>VLOOKUP(A191,UNIC!C:W,5,0)</f>
        <v>2025</v>
      </c>
      <c r="E191" s="5" t="str">
        <f>VLOOKUP(A191,UNIC!C:W,21,0)</f>
        <v>MOVIDA</v>
      </c>
      <c r="F191" s="5" t="str">
        <f>VLOOKUP(Tabela1[[#This Row],[PLACA]],UNIC!C:R,15,0)</f>
        <v>SC</v>
      </c>
      <c r="G191" s="5" t="str">
        <f>VLOOKUP(Tabela1[[#This Row],[PLACA]],UNIC!C:R,16,0)</f>
        <v>SUL</v>
      </c>
      <c r="H191" s="5" t="str">
        <f>VLOOKUP(A191,UNIC!C:H,6,0)</f>
        <v>ESTEVAO ROSA DA SILVA</v>
      </c>
      <c r="I191" s="5" t="str">
        <f>VLOOKUP(H191,UNIC!H:J,3,0)</f>
        <v>TECNICO DE MANUTENCAO PI II</v>
      </c>
      <c r="J191" s="11" t="str">
        <f>VLOOKUP(Tabela1[[#This Row],[PLACA]],UNIC!C:V,20,0)</f>
        <v>R$ 0,00</v>
      </c>
      <c r="K191" s="11">
        <f>IFERROR(VALUE(VLOOKUP(Tabela1[[#This Row],[PLACA]],[1]Planilha2!$A:$F,3,0)),"")</f>
        <v>0</v>
      </c>
      <c r="L191" s="11">
        <f>IFERROR(VALUE(VLOOKUP(Tabela1[[#This Row],[PLACA]],[1]Planilha2!$A:$F,4,0)),"")</f>
        <v>1556.23</v>
      </c>
      <c r="M191" s="11">
        <f>IFERROR(VALUE(VLOOKUP(Tabela1[[#This Row],[PLACA]],[1]Planilha2!$A:$F,5,0)),"")</f>
        <v>1775.65</v>
      </c>
      <c r="N191" s="11"/>
      <c r="O191" s="12" t="e">
        <f>VLOOKUP(Tabela1[[#This Row],[PLACA]],BASE_LOCADORAS!B:F,5,0)</f>
        <v>#N/A</v>
      </c>
      <c r="P19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1" s="11" t="e">
        <f>VLOOKUP(Tabela1[[#This Row],[PLACA]],BASE_LOCADORAS!B:G,6,0)</f>
        <v>#N/A</v>
      </c>
      <c r="R191" s="5" t="e">
        <f>Tabela1[[#This Row],[VALOR LOCADORA]]=Tabela1[[#This Row],[GASTO ALUGUEL]]</f>
        <v>#N/A</v>
      </c>
      <c r="S191" s="5" t="e">
        <f>UPPER(TEXT(Tabela1[[#This Row],[VENCIMENTO CONTRATO]],"MMM"))</f>
        <v>#N/A</v>
      </c>
      <c r="T191" s="5" t="str">
        <f>IFERROR(YEAR(Tabela1[[#This Row],[VENCIMENTO CONTRATO]]),"-")</f>
        <v>-</v>
      </c>
      <c r="U191" s="5" t="str">
        <f>VLOOKUP(Tabela1[[#This Row],[PLACA]],UNIC!C:T,18,0)</f>
        <v>ATIVO</v>
      </c>
      <c r="V191" s="5" t="str">
        <f>SUBSTITUTE(VLOOKUP(Tabela1[[#This Row],[PLACA]],UNIC!C:K,9,0),".", "")</f>
        <v>12081</v>
      </c>
      <c r="W191" s="5">
        <f>VLOOKUP(Tabela1[[#This Row],[PLACA]],UNIC!C:M,10,0)</f>
        <v>34217</v>
      </c>
      <c r="X191" s="5" t="str">
        <f>VLOOKUP(Tabela1[[#This Row],[PLACA]],UNIC!C:M,11,0)</f>
        <v>TIM MOVEL</v>
      </c>
      <c r="Y191" s="7">
        <f>SUM(Tabela1[[#This Row],[GASTO COMBUSTÍVEL FEVEREIRO]:[GASTO COMBUSTÍVE ABRIL]])</f>
        <v>3331.88</v>
      </c>
      <c r="Z191" s="7">
        <f>IFERROR(AVERAGE(Tabela1[[#This Row],[GASTO COMBUSTÍVE ABRIL]:[GASTO COMBUSTÍVE MARÇO]]),"-")</f>
        <v>1665.94</v>
      </c>
      <c r="AA191" s="5"/>
    </row>
    <row r="192" spans="1:27" x14ac:dyDescent="0.25">
      <c r="A192" s="5" t="s">
        <v>7077</v>
      </c>
      <c r="B192" s="5" t="str">
        <f>VLOOKUP(A192,UNIC!C:W,2,0)</f>
        <v>B4T 9000E</v>
      </c>
      <c r="C192" s="5" t="str">
        <f>VLOOKUP(A192,UNIC!C:W,3,0)</f>
        <v>GERADOR</v>
      </c>
      <c r="D192" s="10">
        <f>VLOOKUP(A192,UNIC!C:W,5,0)</f>
        <v>2026</v>
      </c>
      <c r="E192" s="5" t="str">
        <f>VLOOKUP(A192,UNIC!C:W,21,0)</f>
        <v>EQUIPAMENTO</v>
      </c>
      <c r="F192" s="5" t="str">
        <f>VLOOKUP(Tabela1[[#This Row],[PLACA]],UNIC!C:R,15,0)</f>
        <v>MT</v>
      </c>
      <c r="G192" s="5" t="str">
        <f>VLOOKUP(Tabela1[[#This Row],[PLACA]],UNIC!C:R,16,0)</f>
        <v>Centro-Oeste</v>
      </c>
      <c r="H192" s="5" t="str">
        <f>VLOOKUP(A192,UNIC!C:H,6,0)</f>
        <v>-</v>
      </c>
      <c r="I192" s="5" t="str">
        <f>VLOOKUP(H192,UNIC!H:J,3,0)</f>
        <v>-</v>
      </c>
      <c r="J192" s="11" t="str">
        <f>VLOOKUP(Tabela1[[#This Row],[PLACA]],UNIC!C:V,20,0)</f>
        <v>R$ 0,00</v>
      </c>
      <c r="K192" s="11">
        <f>IFERROR(VALUE(VLOOKUP(Tabela1[[#This Row],[PLACA]],[1]Planilha2!$A:$F,3,0)),"")</f>
        <v>0</v>
      </c>
      <c r="L192" s="11">
        <f>IFERROR(VALUE(VLOOKUP(Tabela1[[#This Row],[PLACA]],[1]Planilha2!$A:$F,4,0)),"")</f>
        <v>3772.6100000000019</v>
      </c>
      <c r="M192" s="11">
        <f>IFERROR(VALUE(VLOOKUP(Tabela1[[#This Row],[PLACA]],[1]Planilha2!$A:$F,5,0)),"")</f>
        <v>2762.6200000000008</v>
      </c>
      <c r="N192" s="11"/>
      <c r="O192" s="12" t="e">
        <f>VLOOKUP(Tabela1[[#This Row],[PLACA]],BASE_LOCADORAS!B:F,5,0)</f>
        <v>#N/A</v>
      </c>
      <c r="P19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2" s="11" t="e">
        <f>VLOOKUP(Tabela1[[#This Row],[PLACA]],BASE_LOCADORAS!B:G,6,0)</f>
        <v>#N/A</v>
      </c>
      <c r="R192" s="5" t="e">
        <f>Tabela1[[#This Row],[VALOR LOCADORA]]=Tabela1[[#This Row],[GASTO ALUGUEL]]</f>
        <v>#N/A</v>
      </c>
      <c r="S192" s="5" t="e">
        <f>UPPER(TEXT(Tabela1[[#This Row],[VENCIMENTO CONTRATO]],"MMM"))</f>
        <v>#N/A</v>
      </c>
      <c r="T192" s="5" t="str">
        <f>IFERROR(YEAR(Tabela1[[#This Row],[VENCIMENTO CONTRATO]]),"-")</f>
        <v>-</v>
      </c>
      <c r="U192" s="5" t="str">
        <f>VLOOKUP(Tabela1[[#This Row],[PLACA]],UNIC!C:T,18,0)</f>
        <v>PATIO</v>
      </c>
      <c r="V192" s="5" t="str">
        <f>SUBSTITUTE(VLOOKUP(Tabela1[[#This Row],[PLACA]],UNIC!C:K,9,0),".", "")</f>
        <v/>
      </c>
      <c r="W192" s="5">
        <f>VLOOKUP(Tabela1[[#This Row],[PLACA]],UNIC!C:M,10,0)</f>
        <v>0</v>
      </c>
      <c r="X192" s="5">
        <f>VLOOKUP(Tabela1[[#This Row],[PLACA]],UNIC!C:M,11,0)</f>
        <v>0</v>
      </c>
      <c r="Y192" s="7">
        <f>SUM(Tabela1[[#This Row],[GASTO COMBUSTÍVEL FEVEREIRO]:[GASTO COMBUSTÍVE ABRIL]])</f>
        <v>6535.2300000000032</v>
      </c>
      <c r="Z192" s="7">
        <f>IFERROR(AVERAGE(Tabela1[[#This Row],[GASTO COMBUSTÍVE ABRIL]:[GASTO COMBUSTÍVE MARÇO]]),"-")</f>
        <v>3267.6150000000016</v>
      </c>
      <c r="AA192" s="5"/>
    </row>
    <row r="193" spans="1:27" x14ac:dyDescent="0.25">
      <c r="A193" s="5" t="s">
        <v>5308</v>
      </c>
      <c r="B193" s="5" t="str">
        <f>VLOOKUP(A193,UNIC!C:W,2,0)</f>
        <v>HB20</v>
      </c>
      <c r="C193" s="5" t="str">
        <f>VLOOKUP(A193,UNIC!C:W,3,0)</f>
        <v>LEVE</v>
      </c>
      <c r="D193" s="10">
        <f>VLOOKUP(A193,UNIC!C:W,5,0)</f>
        <v>2025</v>
      </c>
      <c r="E193" s="5" t="str">
        <f>VLOOKUP(A193,UNIC!C:W,21,0)</f>
        <v>LOCALIZA RENT A CAR</v>
      </c>
      <c r="F193" s="5" t="str">
        <f>VLOOKUP(Tabela1[[#This Row],[PLACA]],UNIC!C:R,15,0)</f>
        <v>MT</v>
      </c>
      <c r="G193" s="5" t="str">
        <f>VLOOKUP(Tabela1[[#This Row],[PLACA]],UNIC!C:R,16,0)</f>
        <v>CENTRO OESTE</v>
      </c>
      <c r="H193" s="5" t="str">
        <f>VLOOKUP(A193,UNIC!C:H,6,0)</f>
        <v>VITOR JOSE PEREIRA DA SILVA</v>
      </c>
      <c r="I193" s="5" t="str">
        <f>VLOOKUP(H193,UNIC!H:J,3,0)</f>
        <v>ANALISTA DE FROTA JR</v>
      </c>
      <c r="J193" s="11" t="str">
        <f>VLOOKUP(Tabela1[[#This Row],[PLACA]],UNIC!C:V,20,0)</f>
        <v>R$ 0,00</v>
      </c>
      <c r="K193" s="11">
        <f>IFERROR(VALUE(VLOOKUP(Tabela1[[#This Row],[PLACA]],[1]Planilha2!$A:$F,3,0)),"")</f>
        <v>753.74999999999989</v>
      </c>
      <c r="L193" s="11">
        <f>IFERROR(VALUE(VLOOKUP(Tabela1[[#This Row],[PLACA]],[1]Planilha2!$A:$F,4,0)),"")</f>
        <v>2010.67</v>
      </c>
      <c r="M193" s="11">
        <f>IFERROR(VALUE(VLOOKUP(Tabela1[[#This Row],[PLACA]],[1]Planilha2!$A:$F,5,0)),"")</f>
        <v>379.93</v>
      </c>
      <c r="N193" s="11"/>
      <c r="O193" s="12" t="e">
        <f>VLOOKUP(Tabela1[[#This Row],[PLACA]],BASE_LOCADORAS!B:F,5,0)</f>
        <v>#N/A</v>
      </c>
      <c r="P19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3" s="11" t="e">
        <f>VLOOKUP(Tabela1[[#This Row],[PLACA]],BASE_LOCADORAS!B:G,6,0)</f>
        <v>#N/A</v>
      </c>
      <c r="R193" s="5" t="e">
        <f>Tabela1[[#This Row],[VALOR LOCADORA]]=Tabela1[[#This Row],[GASTO ALUGUEL]]</f>
        <v>#N/A</v>
      </c>
      <c r="S193" s="5" t="e">
        <f>UPPER(TEXT(Tabela1[[#This Row],[VENCIMENTO CONTRATO]],"MMM"))</f>
        <v>#N/A</v>
      </c>
      <c r="T193" s="5" t="str">
        <f>IFERROR(YEAR(Tabela1[[#This Row],[VENCIMENTO CONTRATO]]),"-")</f>
        <v>-</v>
      </c>
      <c r="U193" s="5" t="str">
        <f>VLOOKUP(Tabela1[[#This Row],[PLACA]],UNIC!C:T,18,0)</f>
        <v>ATIVO</v>
      </c>
      <c r="V193" s="5" t="str">
        <f>SUBSTITUTE(VLOOKUP(Tabela1[[#This Row],[PLACA]],UNIC!C:K,9,0),".", "")</f>
        <v>99628</v>
      </c>
      <c r="W193" s="5">
        <f>VLOOKUP(Tabela1[[#This Row],[PLACA]],UNIC!C:M,10,0)</f>
        <v>21104</v>
      </c>
      <c r="X193" s="5" t="str">
        <f>VLOOKUP(Tabela1[[#This Row],[PLACA]],UNIC!C:M,11,0)</f>
        <v>ADMINISTRATIVO</v>
      </c>
      <c r="Y193" s="7">
        <f>SUM(Tabela1[[#This Row],[GASTO COMBUSTÍVEL FEVEREIRO]:[GASTO COMBUSTÍVE ABRIL]])</f>
        <v>3144.35</v>
      </c>
      <c r="Z193" s="7">
        <f>IFERROR(AVERAGE(Tabela1[[#This Row],[GASTO COMBUSTÍVE ABRIL]:[GASTO COMBUSTÍVE MARÇO]]),"-")</f>
        <v>1195.3</v>
      </c>
      <c r="AA193" s="5"/>
    </row>
    <row r="194" spans="1:27" x14ac:dyDescent="0.25">
      <c r="A194" s="5" t="s">
        <v>5314</v>
      </c>
      <c r="B194" s="5" t="str">
        <f>VLOOKUP(A194,UNIC!C:W,2,0)</f>
        <v>STRADA</v>
      </c>
      <c r="C194" s="5" t="str">
        <f>VLOOKUP(A194,UNIC!C:W,3,0)</f>
        <v>UTILITARIO</v>
      </c>
      <c r="D194" s="10">
        <f>VLOOKUP(A194,UNIC!C:W,5,0)</f>
        <v>2026</v>
      </c>
      <c r="E194" s="5" t="str">
        <f>VLOOKUP(A194,UNIC!C:W,21,0)</f>
        <v>MOVIDA</v>
      </c>
      <c r="F194" s="5" t="str">
        <f>VLOOKUP(Tabela1[[#This Row],[PLACA]],UNIC!C:R,15,0)</f>
        <v>MS</v>
      </c>
      <c r="G194" s="5" t="str">
        <f>VLOOKUP(Tabela1[[#This Row],[PLACA]],UNIC!C:R,16,0)</f>
        <v>CENTRO OESTE</v>
      </c>
      <c r="H194" s="5" t="str">
        <f>VLOOKUP(A194,UNIC!C:H,6,0)</f>
        <v>DOUGLAS DE OLIVEIRA CABRAL</v>
      </c>
      <c r="I194" s="5" t="str">
        <f>VLOOKUP(H194,UNIC!H:J,3,0)</f>
        <v>TECNICO DE MANUTENCAO PI I</v>
      </c>
      <c r="J194" s="11" t="str">
        <f>VLOOKUP(Tabela1[[#This Row],[PLACA]],UNIC!C:V,20,0)</f>
        <v>R$ 0,00</v>
      </c>
      <c r="K194" s="11">
        <f>IFERROR(VALUE(VLOOKUP(Tabela1[[#This Row],[PLACA]],[1]Planilha2!$A:$F,3,0)),"")</f>
        <v>0</v>
      </c>
      <c r="L194" s="11">
        <f>IFERROR(VALUE(VLOOKUP(Tabela1[[#This Row],[PLACA]],[1]Planilha2!$A:$F,4,0)),"")</f>
        <v>2559.65</v>
      </c>
      <c r="M194" s="11">
        <f>IFERROR(VALUE(VLOOKUP(Tabela1[[#This Row],[PLACA]],[1]Planilha2!$A:$F,5,0)),"")</f>
        <v>1381.04</v>
      </c>
      <c r="N194" s="11"/>
      <c r="O194" s="12" t="e">
        <f>VLOOKUP(Tabela1[[#This Row],[PLACA]],BASE_LOCADORAS!B:F,5,0)</f>
        <v>#N/A</v>
      </c>
      <c r="P19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4" s="11" t="e">
        <f>VLOOKUP(Tabela1[[#This Row],[PLACA]],BASE_LOCADORAS!B:G,6,0)</f>
        <v>#N/A</v>
      </c>
      <c r="R194" s="5" t="e">
        <f>Tabela1[[#This Row],[VALOR LOCADORA]]=Tabela1[[#This Row],[GASTO ALUGUEL]]</f>
        <v>#N/A</v>
      </c>
      <c r="S194" s="5" t="e">
        <f>UPPER(TEXT(Tabela1[[#This Row],[VENCIMENTO CONTRATO]],"MMM"))</f>
        <v>#N/A</v>
      </c>
      <c r="T194" s="5" t="str">
        <f>IFERROR(YEAR(Tabela1[[#This Row],[VENCIMENTO CONTRATO]]),"-")</f>
        <v>-</v>
      </c>
      <c r="U194" s="5" t="str">
        <f>VLOOKUP(Tabela1[[#This Row],[PLACA]],UNIC!C:T,18,0)</f>
        <v>ATIVO</v>
      </c>
      <c r="V194" s="5" t="str">
        <f>SUBSTITUTE(VLOOKUP(Tabela1[[#This Row],[PLACA]],UNIC!C:K,9,0),".", "")</f>
        <v>12081</v>
      </c>
      <c r="W194" s="5">
        <f>VLOOKUP(Tabela1[[#This Row],[PLACA]],UNIC!C:M,10,0)</f>
        <v>22020</v>
      </c>
      <c r="X194" s="5" t="str">
        <f>VLOOKUP(Tabela1[[#This Row],[PLACA]],UNIC!C:M,11,0)</f>
        <v>TIM MOVEL</v>
      </c>
      <c r="Y194" s="7">
        <f>SUM(Tabela1[[#This Row],[GASTO COMBUSTÍVEL FEVEREIRO]:[GASTO COMBUSTÍVE ABRIL]])</f>
        <v>3940.69</v>
      </c>
      <c r="Z194" s="7">
        <f>IFERROR(AVERAGE(Tabela1[[#This Row],[GASTO COMBUSTÍVE ABRIL]:[GASTO COMBUSTÍVE MARÇO]]),"-")</f>
        <v>1970.345</v>
      </c>
      <c r="AA194" s="5"/>
    </row>
    <row r="195" spans="1:27" x14ac:dyDescent="0.25">
      <c r="A195" s="5" t="s">
        <v>5318</v>
      </c>
      <c r="B195" s="5" t="str">
        <f>VLOOKUP(A195,UNIC!C:W,2,0)</f>
        <v>SAVEIRO</v>
      </c>
      <c r="C195" s="5" t="str">
        <f>VLOOKUP(A195,UNIC!C:W,3,0)</f>
        <v>UTILITARIO</v>
      </c>
      <c r="D195" s="10">
        <f>VLOOKUP(A195,UNIC!C:W,5,0)</f>
        <v>2025</v>
      </c>
      <c r="E195" s="5" t="str">
        <f>VLOOKUP(A195,UNIC!C:W,21,0)</f>
        <v>MOVIDA</v>
      </c>
      <c r="F195" s="5" t="str">
        <f>VLOOKUP(Tabela1[[#This Row],[PLACA]],UNIC!C:R,15,0)</f>
        <v>RS</v>
      </c>
      <c r="G195" s="5" t="str">
        <f>VLOOKUP(Tabela1[[#This Row],[PLACA]],UNIC!C:R,16,0)</f>
        <v>SUL</v>
      </c>
      <c r="H195" s="5" t="str">
        <f>VLOOKUP(A195,UNIC!C:H,6,0)</f>
        <v>EVANDRO MARCOS DOS SANTOS</v>
      </c>
      <c r="I195" s="5" t="str">
        <f>VLOOKUP(H195,UNIC!H:J,3,0)</f>
        <v>ASSISTENTE TEC. DE MANUTENCAO DE PI III</v>
      </c>
      <c r="J195" s="11" t="str">
        <f>VLOOKUP(Tabela1[[#This Row],[PLACA]],UNIC!C:V,20,0)</f>
        <v>R$ 0,00</v>
      </c>
      <c r="K195" s="11">
        <f>IFERROR(VALUE(VLOOKUP(Tabela1[[#This Row],[PLACA]],[1]Planilha2!$A:$F,3,0)),"")</f>
        <v>0</v>
      </c>
      <c r="L195" s="11">
        <f>IFERROR(VALUE(VLOOKUP(Tabela1[[#This Row],[PLACA]],[1]Planilha2!$A:$F,4,0)),"")</f>
        <v>3532.2800000000007</v>
      </c>
      <c r="M195" s="11">
        <f>IFERROR(VALUE(VLOOKUP(Tabela1[[#This Row],[PLACA]],[1]Planilha2!$A:$F,5,0)),"")</f>
        <v>1476.12</v>
      </c>
      <c r="N195" s="11"/>
      <c r="O195" s="12" t="e">
        <f>VLOOKUP(Tabela1[[#This Row],[PLACA]],BASE_LOCADORAS!B:F,5,0)</f>
        <v>#N/A</v>
      </c>
      <c r="P19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5" s="11" t="e">
        <f>VLOOKUP(Tabela1[[#This Row],[PLACA]],BASE_LOCADORAS!B:G,6,0)</f>
        <v>#N/A</v>
      </c>
      <c r="R195" s="5" t="e">
        <f>Tabela1[[#This Row],[VALOR LOCADORA]]=Tabela1[[#This Row],[GASTO ALUGUEL]]</f>
        <v>#N/A</v>
      </c>
      <c r="S195" s="5" t="e">
        <f>UPPER(TEXT(Tabela1[[#This Row],[VENCIMENTO CONTRATO]],"MMM"))</f>
        <v>#N/A</v>
      </c>
      <c r="T195" s="5" t="str">
        <f>IFERROR(YEAR(Tabela1[[#This Row],[VENCIMENTO CONTRATO]]),"-")</f>
        <v>-</v>
      </c>
      <c r="U195" s="5" t="str">
        <f>VLOOKUP(Tabela1[[#This Row],[PLACA]],UNIC!C:T,18,0)</f>
        <v>ATIVO</v>
      </c>
      <c r="V195" s="5" t="str">
        <f>SUBSTITUTE(VLOOKUP(Tabela1[[#This Row],[PLACA]],UNIC!C:K,9,0),".", "")</f>
        <v>12081</v>
      </c>
      <c r="W195" s="5">
        <f>VLOOKUP(Tabela1[[#This Row],[PLACA]],UNIC!C:M,10,0)</f>
        <v>31271</v>
      </c>
      <c r="X195" s="5" t="str">
        <f>VLOOKUP(Tabela1[[#This Row],[PLACA]],UNIC!C:M,11,0)</f>
        <v>TIM MOVEL</v>
      </c>
      <c r="Y195" s="7">
        <f>SUM(Tabela1[[#This Row],[GASTO COMBUSTÍVEL FEVEREIRO]:[GASTO COMBUSTÍVE ABRIL]])</f>
        <v>5008.4000000000005</v>
      </c>
      <c r="Z195" s="7">
        <f>IFERROR(AVERAGE(Tabela1[[#This Row],[GASTO COMBUSTÍVE ABRIL]:[GASTO COMBUSTÍVE MARÇO]]),"-")</f>
        <v>2504.2000000000003</v>
      </c>
      <c r="AA195" s="5"/>
    </row>
    <row r="196" spans="1:27" x14ac:dyDescent="0.25">
      <c r="A196" s="5" t="s">
        <v>6213</v>
      </c>
      <c r="B196" s="5" t="str">
        <f>VLOOKUP(A196,UNIC!C:W,2,0)</f>
        <v>HB20S</v>
      </c>
      <c r="C196" s="5" t="str">
        <f>VLOOKUP(A196,UNIC!C:W,3,0)</f>
        <v>LEVE</v>
      </c>
      <c r="D196" s="10">
        <f>VLOOKUP(A196,UNIC!C:W,5,0)</f>
        <v>2024</v>
      </c>
      <c r="E196" s="5" t="str">
        <f>VLOOKUP(A196,UNIC!C:W,21,0)</f>
        <v>PARTICULAR</v>
      </c>
      <c r="F196" s="5" t="str">
        <f>VLOOKUP(Tabela1[[#This Row],[PLACA]],UNIC!C:R,15,0)</f>
        <v>AM</v>
      </c>
      <c r="G196" s="5" t="str">
        <f>VLOOKUP(Tabela1[[#This Row],[PLACA]],UNIC!C:R,16,0)</f>
        <v>NORTE</v>
      </c>
      <c r="H196" s="5" t="str">
        <f>VLOOKUP(A196,UNIC!C:H,6,0)</f>
        <v>RAIKE SOBRINHO DA SILVA</v>
      </c>
      <c r="I196" s="5" t="str">
        <f>VLOOKUP(H196,UNIC!H:J,3,0)</f>
        <v>COORDENADOR DE OPERACAO I</v>
      </c>
      <c r="J196" s="11" t="str">
        <f>VLOOKUP(Tabela1[[#This Row],[PLACA]],UNIC!C:V,20,0)</f>
        <v>R$ 850,00</v>
      </c>
      <c r="K196" s="11">
        <f>IFERROR(VALUE(VLOOKUP(Tabela1[[#This Row],[PLACA]],[1]Planilha2!$A:$F,3,0)),"")</f>
        <v>0</v>
      </c>
      <c r="L196" s="11">
        <f>IFERROR(VALUE(VLOOKUP(Tabela1[[#This Row],[PLACA]],[1]Planilha2!$A:$F,4,0)),"")</f>
        <v>1019.94</v>
      </c>
      <c r="M196" s="11">
        <f>IFERROR(VALUE(VLOOKUP(Tabela1[[#This Row],[PLACA]],[1]Planilha2!$A:$F,5,0)),"")</f>
        <v>689.99</v>
      </c>
      <c r="N196" s="11"/>
      <c r="O196" s="12" t="e">
        <f>VLOOKUP(Tabela1[[#This Row],[PLACA]],BASE_LOCADORAS!B:F,5,0)</f>
        <v>#N/A</v>
      </c>
      <c r="P19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6" s="11" t="e">
        <f>VLOOKUP(Tabela1[[#This Row],[PLACA]],BASE_LOCADORAS!B:G,6,0)</f>
        <v>#N/A</v>
      </c>
      <c r="R196" s="5" t="e">
        <f>Tabela1[[#This Row],[VALOR LOCADORA]]=Tabela1[[#This Row],[GASTO ALUGUEL]]</f>
        <v>#N/A</v>
      </c>
      <c r="S196" s="5" t="e">
        <f>UPPER(TEXT(Tabela1[[#This Row],[VENCIMENTO CONTRATO]],"MMM"))</f>
        <v>#N/A</v>
      </c>
      <c r="T196" s="5" t="str">
        <f>IFERROR(YEAR(Tabela1[[#This Row],[VENCIMENTO CONTRATO]]),"-")</f>
        <v>-</v>
      </c>
      <c r="U196" s="5" t="str">
        <f>VLOOKUP(Tabela1[[#This Row],[PLACA]],UNIC!C:T,18,0)</f>
        <v>ATIVO</v>
      </c>
      <c r="V196" s="5" t="str">
        <f>SUBSTITUTE(VLOOKUP(Tabela1[[#This Row],[PLACA]],UNIC!C:K,9,0),".", "")</f>
        <v>11015</v>
      </c>
      <c r="W196" s="5">
        <f>VLOOKUP(Tabela1[[#This Row],[PLACA]],UNIC!C:M,10,0)</f>
        <v>14001</v>
      </c>
      <c r="X196" s="5" t="str">
        <f>VLOOKUP(Tabela1[[#This Row],[PLACA]],UNIC!C:M,11,0)</f>
        <v>VIVO</v>
      </c>
      <c r="Y196" s="7">
        <f>SUM(Tabela1[[#This Row],[GASTO COMBUSTÍVEL FEVEREIRO]:[GASTO COMBUSTÍVE ABRIL]])</f>
        <v>1709.93</v>
      </c>
      <c r="Z196" s="7">
        <f>IFERROR(AVERAGE(Tabela1[[#This Row],[GASTO COMBUSTÍVE ABRIL]:[GASTO COMBUSTÍVE MARÇO]]),"-")</f>
        <v>854.96500000000003</v>
      </c>
      <c r="AA196" s="5"/>
    </row>
    <row r="197" spans="1:27" x14ac:dyDescent="0.25">
      <c r="A197" s="5" t="s">
        <v>5322</v>
      </c>
      <c r="B197" s="5" t="str">
        <f>VLOOKUP(A197,UNIC!C:W,2,0)</f>
        <v>SAVEIRO</v>
      </c>
      <c r="C197" s="5" t="str">
        <f>VLOOKUP(A197,UNIC!C:W,3,0)</f>
        <v>UTILITARIO</v>
      </c>
      <c r="D197" s="10">
        <f>VLOOKUP(A197,UNIC!C:W,5,0)</f>
        <v>2025</v>
      </c>
      <c r="E197" s="5" t="str">
        <f>VLOOKUP(A197,UNIC!C:W,21,0)</f>
        <v>MOVIDA</v>
      </c>
      <c r="F197" s="5" t="str">
        <f>VLOOKUP(Tabela1[[#This Row],[PLACA]],UNIC!C:R,15,0)</f>
        <v>PR</v>
      </c>
      <c r="G197" s="5" t="str">
        <f>VLOOKUP(Tabela1[[#This Row],[PLACA]],UNIC!C:R,16,0)</f>
        <v>SUL</v>
      </c>
      <c r="H197" s="5" t="str">
        <f>VLOOKUP(A197,UNIC!C:H,6,0)</f>
        <v>LUCAS DE SOUZA FERREIRA</v>
      </c>
      <c r="I197" s="5" t="str">
        <f>VLOOKUP(H197,UNIC!H:J,3,0)</f>
        <v>TECNICO DE MANUTENCAO PI II</v>
      </c>
      <c r="J197" s="11" t="str">
        <f>VLOOKUP(Tabela1[[#This Row],[PLACA]],UNIC!C:V,20,0)</f>
        <v>R$ 0,00</v>
      </c>
      <c r="K197" s="11">
        <f>IFERROR(VALUE(VLOOKUP(Tabela1[[#This Row],[PLACA]],[1]Planilha2!$A:$F,3,0)),"")</f>
        <v>0</v>
      </c>
      <c r="L197" s="11">
        <f>IFERROR(VALUE(VLOOKUP(Tabela1[[#This Row],[PLACA]],[1]Planilha2!$A:$F,4,0)),"")</f>
        <v>1470.1299999999999</v>
      </c>
      <c r="M197" s="11">
        <f>IFERROR(VALUE(VLOOKUP(Tabela1[[#This Row],[PLACA]],[1]Planilha2!$A:$F,5,0)),"")</f>
        <v>1174.8200000000002</v>
      </c>
      <c r="N197" s="11"/>
      <c r="O197" s="12" t="e">
        <f>VLOOKUP(Tabela1[[#This Row],[PLACA]],BASE_LOCADORAS!B:F,5,0)</f>
        <v>#N/A</v>
      </c>
      <c r="P19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7" s="11" t="e">
        <f>VLOOKUP(Tabela1[[#This Row],[PLACA]],BASE_LOCADORAS!B:G,6,0)</f>
        <v>#N/A</v>
      </c>
      <c r="R197" s="5" t="e">
        <f>Tabela1[[#This Row],[VALOR LOCADORA]]=Tabela1[[#This Row],[GASTO ALUGUEL]]</f>
        <v>#N/A</v>
      </c>
      <c r="S197" s="5" t="e">
        <f>UPPER(TEXT(Tabela1[[#This Row],[VENCIMENTO CONTRATO]],"MMM"))</f>
        <v>#N/A</v>
      </c>
      <c r="T197" s="5" t="str">
        <f>IFERROR(YEAR(Tabela1[[#This Row],[VENCIMENTO CONTRATO]]),"-")</f>
        <v>-</v>
      </c>
      <c r="U197" s="5" t="str">
        <f>VLOOKUP(Tabela1[[#This Row],[PLACA]],UNIC!C:T,18,0)</f>
        <v>ATIVO</v>
      </c>
      <c r="V197" s="5" t="str">
        <f>SUBSTITUTE(VLOOKUP(Tabela1[[#This Row],[PLACA]],UNIC!C:K,9,0),".", "")</f>
        <v>12081</v>
      </c>
      <c r="W197" s="5">
        <f>VLOOKUP(Tabela1[[#This Row],[PLACA]],UNIC!C:M,10,0)</f>
        <v>26010</v>
      </c>
      <c r="X197" s="5" t="str">
        <f>VLOOKUP(Tabela1[[#This Row],[PLACA]],UNIC!C:M,11,0)</f>
        <v>TIM MOVEL</v>
      </c>
      <c r="Y197" s="7">
        <f>SUM(Tabela1[[#This Row],[GASTO COMBUSTÍVEL FEVEREIRO]:[GASTO COMBUSTÍVE ABRIL]])</f>
        <v>2644.95</v>
      </c>
      <c r="Z197" s="7">
        <f>IFERROR(AVERAGE(Tabela1[[#This Row],[GASTO COMBUSTÍVE ABRIL]:[GASTO COMBUSTÍVE MARÇO]]),"-")</f>
        <v>1322.4749999999999</v>
      </c>
      <c r="AA197" s="5"/>
    </row>
    <row r="198" spans="1:27" x14ac:dyDescent="0.25">
      <c r="A198" s="5" t="s">
        <v>5324</v>
      </c>
      <c r="B198" s="5" t="str">
        <f>VLOOKUP(A198,UNIC!C:W,2,0)</f>
        <v>SAVEIRO</v>
      </c>
      <c r="C198" s="5" t="str">
        <f>VLOOKUP(A198,UNIC!C:W,3,0)</f>
        <v>UTILITARIO</v>
      </c>
      <c r="D198" s="10">
        <f>VLOOKUP(A198,UNIC!C:W,5,0)</f>
        <v>2025</v>
      </c>
      <c r="E198" s="5" t="str">
        <f>VLOOKUP(A198,UNIC!C:W,21,0)</f>
        <v>MOVIDA</v>
      </c>
      <c r="F198" s="5" t="str">
        <f>VLOOKUP(Tabela1[[#This Row],[PLACA]],UNIC!C:R,15,0)</f>
        <v>SC</v>
      </c>
      <c r="G198" s="5" t="str">
        <f>VLOOKUP(Tabela1[[#This Row],[PLACA]],UNIC!C:R,16,0)</f>
        <v>SUL</v>
      </c>
      <c r="H198" s="5" t="str">
        <f>VLOOKUP(A198,UNIC!C:H,6,0)</f>
        <v>IVANILSON MIRANDA SOUSA</v>
      </c>
      <c r="I198" s="5" t="str">
        <f>VLOOKUP(H198,UNIC!H:J,3,0)</f>
        <v>ALMOXARIFE II</v>
      </c>
      <c r="J198" s="11" t="str">
        <f>VLOOKUP(Tabela1[[#This Row],[PLACA]],UNIC!C:V,20,0)</f>
        <v>R$ 0,00</v>
      </c>
      <c r="K198" s="11">
        <f>IFERROR(VALUE(VLOOKUP(Tabela1[[#This Row],[PLACA]],[1]Planilha2!$A:$F,3,0)),"")</f>
        <v>0</v>
      </c>
      <c r="L198" s="11">
        <f>IFERROR(VALUE(VLOOKUP(Tabela1[[#This Row],[PLACA]],[1]Planilha2!$A:$F,4,0)),"")</f>
        <v>1588.57</v>
      </c>
      <c r="M198" s="11">
        <f>IFERROR(VALUE(VLOOKUP(Tabela1[[#This Row],[PLACA]],[1]Planilha2!$A:$F,5,0)),"")</f>
        <v>1275.04</v>
      </c>
      <c r="N198" s="11"/>
      <c r="O198" s="12" t="e">
        <f>VLOOKUP(Tabela1[[#This Row],[PLACA]],BASE_LOCADORAS!B:F,5,0)</f>
        <v>#N/A</v>
      </c>
      <c r="P19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8" s="11" t="e">
        <f>VLOOKUP(Tabela1[[#This Row],[PLACA]],BASE_LOCADORAS!B:G,6,0)</f>
        <v>#N/A</v>
      </c>
      <c r="R198" s="5" t="e">
        <f>Tabela1[[#This Row],[VALOR LOCADORA]]=Tabela1[[#This Row],[GASTO ALUGUEL]]</f>
        <v>#N/A</v>
      </c>
      <c r="S198" s="5" t="e">
        <f>UPPER(TEXT(Tabela1[[#This Row],[VENCIMENTO CONTRATO]],"MMM"))</f>
        <v>#N/A</v>
      </c>
      <c r="T198" s="5" t="str">
        <f>IFERROR(YEAR(Tabela1[[#This Row],[VENCIMENTO CONTRATO]]),"-")</f>
        <v>-</v>
      </c>
      <c r="U198" s="5" t="str">
        <f>VLOOKUP(Tabela1[[#This Row],[PLACA]],UNIC!C:T,18,0)</f>
        <v>ATIVO</v>
      </c>
      <c r="V198" s="5" t="str">
        <f>SUBSTITUTE(VLOOKUP(Tabela1[[#This Row],[PLACA]],UNIC!C:K,9,0),".", "")</f>
        <v>99568</v>
      </c>
      <c r="W198" s="5">
        <f>VLOOKUP(Tabela1[[#This Row],[PLACA]],UNIC!C:M,10,0)</f>
        <v>34089</v>
      </c>
      <c r="X198" s="5" t="str">
        <f>VLOOKUP(Tabela1[[#This Row],[PLACA]],UNIC!C:M,11,0)</f>
        <v>ADMINISTRATIVO</v>
      </c>
      <c r="Y198" s="7">
        <f>SUM(Tabela1[[#This Row],[GASTO COMBUSTÍVEL FEVEREIRO]:[GASTO COMBUSTÍVE ABRIL]])</f>
        <v>2863.6099999999997</v>
      </c>
      <c r="Z198" s="7">
        <f>IFERROR(AVERAGE(Tabela1[[#This Row],[GASTO COMBUSTÍVE ABRIL]:[GASTO COMBUSTÍVE MARÇO]]),"-")</f>
        <v>1431.8049999999998</v>
      </c>
      <c r="AA198" s="5"/>
    </row>
    <row r="199" spans="1:27" x14ac:dyDescent="0.25">
      <c r="A199" s="5" t="s">
        <v>6218</v>
      </c>
      <c r="B199" s="5" t="str">
        <f>VLOOKUP(A199,UNIC!C:W,2,0)</f>
        <v>GOL</v>
      </c>
      <c r="C199" s="5" t="str">
        <f>VLOOKUP(A199,UNIC!C:W,3,0)</f>
        <v>LEVE</v>
      </c>
      <c r="D199" s="10">
        <f>VLOOKUP(A199,UNIC!C:W,5,0)</f>
        <v>2021</v>
      </c>
      <c r="E199" s="5" t="str">
        <f>VLOOKUP(A199,UNIC!C:W,21,0)</f>
        <v>PARTICULAR</v>
      </c>
      <c r="F199" s="5" t="str">
        <f>VLOOKUP(Tabela1[[#This Row],[PLACA]],UNIC!C:R,15,0)</f>
        <v>DF</v>
      </c>
      <c r="G199" s="5" t="str">
        <f>VLOOKUP(Tabela1[[#This Row],[PLACA]],UNIC!C:R,16,0)</f>
        <v>CENTRO OESTE</v>
      </c>
      <c r="H199" s="5" t="str">
        <f>VLOOKUP(A199,UNIC!C:H,6,0)</f>
        <v>CARLOS RANGEL RIBEIRO DE SOUZA</v>
      </c>
      <c r="I199" s="5" t="str">
        <f>VLOOKUP(H199,UNIC!H:J,3,0)</f>
        <v>INSTALADOR E REPARADOR DE FO</v>
      </c>
      <c r="J199" s="11" t="str">
        <f>VLOOKUP(Tabela1[[#This Row],[PLACA]],UNIC!C:V,20,0)</f>
        <v>R$ 1.500,00</v>
      </c>
      <c r="K199" s="11">
        <f>IFERROR(VALUE(VLOOKUP(Tabela1[[#This Row],[PLACA]],[1]Planilha2!$A:$F,3,0)),"")</f>
        <v>0</v>
      </c>
      <c r="L199" s="11">
        <f>IFERROR(VALUE(VLOOKUP(Tabela1[[#This Row],[PLACA]],[1]Planilha2!$A:$F,4,0)),"")</f>
        <v>1361.93</v>
      </c>
      <c r="M199" s="11">
        <f>IFERROR(VALUE(VLOOKUP(Tabela1[[#This Row],[PLACA]],[1]Planilha2!$A:$F,5,0)),"")</f>
        <v>803</v>
      </c>
      <c r="N199" s="11"/>
      <c r="O199" s="17" t="e">
        <f>VLOOKUP(Tabela1[[#This Row],[PLACA]],BASE_LOCADORAS!B:F,5,0)</f>
        <v>#N/A</v>
      </c>
      <c r="P19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199" s="11" t="e">
        <f>VLOOKUP(Tabela1[[#This Row],[PLACA]],BASE_LOCADORAS!B:G,6,0)</f>
        <v>#N/A</v>
      </c>
      <c r="R199" s="5" t="e">
        <f>Tabela1[[#This Row],[VALOR LOCADORA]]=Tabela1[[#This Row],[GASTO ALUGUEL]]</f>
        <v>#N/A</v>
      </c>
      <c r="S199" s="5" t="e">
        <f>UPPER(TEXT(Tabela1[[#This Row],[VENCIMENTO CONTRATO]],"MMM"))</f>
        <v>#N/A</v>
      </c>
      <c r="T199" s="5" t="str">
        <f>IFERROR(YEAR(Tabela1[[#This Row],[VENCIMENTO CONTRATO]]),"-")</f>
        <v>-</v>
      </c>
      <c r="U199" s="5" t="str">
        <f>VLOOKUP(Tabela1[[#This Row],[PLACA]],UNIC!C:T,18,0)</f>
        <v>ATIVO</v>
      </c>
      <c r="V199" s="5" t="str">
        <f>SUBSTITUTE(VLOOKUP(Tabela1[[#This Row],[PLACA]],UNIC!C:K,9,0),".", "")</f>
        <v>11011</v>
      </c>
      <c r="W199" s="5">
        <f>VLOOKUP(Tabela1[[#This Row],[PLACA]],UNIC!C:M,10,0)</f>
        <v>17001</v>
      </c>
      <c r="X199" s="5" t="str">
        <f>VLOOKUP(Tabela1[[#This Row],[PLACA]],UNIC!C:M,11,0)</f>
        <v>VIVO</v>
      </c>
      <c r="Y199" s="7">
        <f>SUM(Tabela1[[#This Row],[GASTO COMBUSTÍVEL FEVEREIRO]:[GASTO COMBUSTÍVE ABRIL]])</f>
        <v>2164.9300000000003</v>
      </c>
      <c r="Z199" s="7">
        <f>IFERROR(AVERAGE(Tabela1[[#This Row],[GASTO COMBUSTÍVE ABRIL]:[GASTO COMBUSTÍVE MARÇO]]),"-")</f>
        <v>1082.4650000000001</v>
      </c>
      <c r="AA199" s="5"/>
    </row>
    <row r="200" spans="1:27" x14ac:dyDescent="0.25">
      <c r="A200" s="5" t="s">
        <v>5327</v>
      </c>
      <c r="B200" s="5" t="str">
        <f>VLOOKUP(A200,UNIC!C:W,2,0)</f>
        <v>SAVEIRO</v>
      </c>
      <c r="C200" s="5" t="str">
        <f>VLOOKUP(A200,UNIC!C:W,3,0)</f>
        <v>UTILITARIO</v>
      </c>
      <c r="D200" s="10">
        <f>VLOOKUP(A200,UNIC!C:W,5,0)</f>
        <v>2025</v>
      </c>
      <c r="E200" s="5" t="str">
        <f>VLOOKUP(A200,UNIC!C:W,21,0)</f>
        <v>MOVIDA</v>
      </c>
      <c r="F200" s="5" t="str">
        <f>VLOOKUP(Tabela1[[#This Row],[PLACA]],UNIC!C:R,15,0)</f>
        <v>PR</v>
      </c>
      <c r="G200" s="5" t="str">
        <f>VLOOKUP(Tabela1[[#This Row],[PLACA]],UNIC!C:R,16,0)</f>
        <v>SUL</v>
      </c>
      <c r="H200" s="5" t="str">
        <f>VLOOKUP(A200,UNIC!C:H,6,0)</f>
        <v>JUNIOR HENRIQUE DA SILVA</v>
      </c>
      <c r="I200" s="5" t="str">
        <f>VLOOKUP(H200,UNIC!H:J,3,0)</f>
        <v>ESPECIALISTA OPERACIONAL DE PI II</v>
      </c>
      <c r="J200" s="11" t="str">
        <f>VLOOKUP(Tabela1[[#This Row],[PLACA]],UNIC!C:V,20,0)</f>
        <v>R$ 0,00</v>
      </c>
      <c r="K200" s="11">
        <f>IFERROR(VALUE(VLOOKUP(Tabela1[[#This Row],[PLACA]],[1]Planilha2!$A:$F,3,0)),"")</f>
        <v>0</v>
      </c>
      <c r="L200" s="11">
        <f>IFERROR(VALUE(VLOOKUP(Tabela1[[#This Row],[PLACA]],[1]Planilha2!$A:$F,4,0)),"")</f>
        <v>3829.9599999999996</v>
      </c>
      <c r="M200" s="11">
        <f>IFERROR(VALUE(VLOOKUP(Tabela1[[#This Row],[PLACA]],[1]Planilha2!$A:$F,5,0)),"")</f>
        <v>1881.6</v>
      </c>
      <c r="N200" s="11"/>
      <c r="O200" s="12" t="e">
        <f>VLOOKUP(Tabela1[[#This Row],[PLACA]],BASE_LOCADORAS!B:F,5,0)</f>
        <v>#N/A</v>
      </c>
      <c r="P20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0" s="11" t="e">
        <f>VLOOKUP(Tabela1[[#This Row],[PLACA]],BASE_LOCADORAS!B:G,6,0)</f>
        <v>#N/A</v>
      </c>
      <c r="R200" s="5" t="e">
        <f>Tabela1[[#This Row],[VALOR LOCADORA]]=Tabela1[[#This Row],[GASTO ALUGUEL]]</f>
        <v>#N/A</v>
      </c>
      <c r="S200" s="5" t="e">
        <f>UPPER(TEXT(Tabela1[[#This Row],[VENCIMENTO CONTRATO]],"MMM"))</f>
        <v>#N/A</v>
      </c>
      <c r="T200" s="5" t="str">
        <f>IFERROR(YEAR(Tabela1[[#This Row],[VENCIMENTO CONTRATO]]),"-")</f>
        <v>-</v>
      </c>
      <c r="U200" s="5" t="str">
        <f>VLOOKUP(Tabela1[[#This Row],[PLACA]],UNIC!C:T,18,0)</f>
        <v>ATIVO</v>
      </c>
      <c r="V200" s="5" t="str">
        <f>SUBSTITUTE(VLOOKUP(Tabela1[[#This Row],[PLACA]],UNIC!C:K,9,0),".", "")</f>
        <v>12081</v>
      </c>
      <c r="W200" s="5">
        <f>VLOOKUP(Tabela1[[#This Row],[PLACA]],UNIC!C:M,10,0)</f>
        <v>26172</v>
      </c>
      <c r="X200" s="5" t="str">
        <f>VLOOKUP(Tabela1[[#This Row],[PLACA]],UNIC!C:M,11,0)</f>
        <v>TIM MOVEL</v>
      </c>
      <c r="Y200" s="7">
        <f>SUM(Tabela1[[#This Row],[GASTO COMBUSTÍVEL FEVEREIRO]:[GASTO COMBUSTÍVE ABRIL]])</f>
        <v>5711.5599999999995</v>
      </c>
      <c r="Z200" s="7">
        <f>IFERROR(AVERAGE(Tabela1[[#This Row],[GASTO COMBUSTÍVE ABRIL]:[GASTO COMBUSTÍVE MARÇO]]),"-")</f>
        <v>2855.7799999999997</v>
      </c>
      <c r="AA200" s="5"/>
    </row>
    <row r="201" spans="1:27" x14ac:dyDescent="0.25">
      <c r="A201" s="5" t="s">
        <v>5329</v>
      </c>
      <c r="B201" s="5" t="str">
        <f>VLOOKUP(A201,UNIC!C:W,2,0)</f>
        <v>KWID</v>
      </c>
      <c r="C201" s="5" t="str">
        <f>VLOOKUP(A201,UNIC!C:W,3,0)</f>
        <v>LEVE</v>
      </c>
      <c r="D201" s="10">
        <f>VLOOKUP(A201,UNIC!C:W,5,0)</f>
        <v>2025</v>
      </c>
      <c r="E201" s="5" t="str">
        <f>VLOOKUP(A201,UNIC!C:W,21,0)</f>
        <v>MOVIDA</v>
      </c>
      <c r="F201" s="5" t="str">
        <f>VLOOKUP(Tabela1[[#This Row],[PLACA]],UNIC!C:R,15,0)</f>
        <v>MS</v>
      </c>
      <c r="G201" s="5" t="str">
        <f>VLOOKUP(Tabela1[[#This Row],[PLACA]],UNIC!C:R,16,0)</f>
        <v>CENTRO OESTE</v>
      </c>
      <c r="H201" s="5" t="str">
        <f>VLOOKUP(A201,UNIC!C:H,6,0)</f>
        <v>FROTAS DE VEÍCULOS CAMPO GRANDE</v>
      </c>
      <c r="I201" s="5" t="str">
        <f>VLOOKUP(H201,UNIC!H:J,3,0)</f>
        <v>PARCEIRO</v>
      </c>
      <c r="J201" s="11" t="str">
        <f>VLOOKUP(Tabela1[[#This Row],[PLACA]],UNIC!C:V,20,0)</f>
        <v>R$ 0,00</v>
      </c>
      <c r="K201" s="11">
        <f>IFERROR(VALUE(VLOOKUP(Tabela1[[#This Row],[PLACA]],[1]Planilha2!$A:$F,3,0)),"")</f>
        <v>0</v>
      </c>
      <c r="L201" s="11">
        <f>IFERROR(VALUE(VLOOKUP(Tabela1[[#This Row],[PLACA]],[1]Planilha2!$A:$F,4,0)),"")</f>
        <v>1893.4199999999998</v>
      </c>
      <c r="M201" s="11">
        <f>IFERROR(VALUE(VLOOKUP(Tabela1[[#This Row],[PLACA]],[1]Planilha2!$A:$F,5,0)),"")</f>
        <v>574.12999999999988</v>
      </c>
      <c r="N201" s="11"/>
      <c r="O201" s="17" t="e">
        <f>VLOOKUP(Tabela1[[#This Row],[PLACA]],BASE_LOCADORAS!B:F,5,0)</f>
        <v>#N/A</v>
      </c>
      <c r="P20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1" s="11" t="e">
        <f>VLOOKUP(Tabela1[[#This Row],[PLACA]],BASE_LOCADORAS!B:G,6,0)</f>
        <v>#N/A</v>
      </c>
      <c r="R201" s="5" t="e">
        <f>Tabela1[[#This Row],[VALOR LOCADORA]]=Tabela1[[#This Row],[GASTO ALUGUEL]]</f>
        <v>#N/A</v>
      </c>
      <c r="S201" s="5" t="e">
        <f>UPPER(TEXT(Tabela1[[#This Row],[VENCIMENTO CONTRATO]],"MMM"))</f>
        <v>#N/A</v>
      </c>
      <c r="T201" s="5" t="str">
        <f>IFERROR(YEAR(Tabela1[[#This Row],[VENCIMENTO CONTRATO]]),"-")</f>
        <v>-</v>
      </c>
      <c r="U201" s="5" t="str">
        <f>VLOOKUP(Tabela1[[#This Row],[PLACA]],UNIC!C:T,18,0)</f>
        <v>PATIO</v>
      </c>
      <c r="V201" s="5" t="str">
        <f>SUBSTITUTE(VLOOKUP(Tabela1[[#This Row],[PLACA]],UNIC!C:K,9,0),".", "")</f>
        <v>99628</v>
      </c>
      <c r="W201" s="5">
        <f>VLOOKUP(Tabela1[[#This Row],[PLACA]],UNIC!C:M,10,0)</f>
        <v>22020</v>
      </c>
      <c r="X201" s="5" t="str">
        <f>VLOOKUP(Tabela1[[#This Row],[PLACA]],UNIC!C:M,11,0)</f>
        <v>ADMINISTRATIVO</v>
      </c>
      <c r="Y201" s="7">
        <f>SUM(Tabela1[[#This Row],[GASTO COMBUSTÍVEL FEVEREIRO]:[GASTO COMBUSTÍVE ABRIL]])</f>
        <v>2467.5499999999997</v>
      </c>
      <c r="Z201" s="7">
        <f>IFERROR(AVERAGE(Tabela1[[#This Row],[GASTO COMBUSTÍVE ABRIL]:[GASTO COMBUSTÍVE MARÇO]]),"-")</f>
        <v>1233.7749999999999</v>
      </c>
      <c r="AA201" s="5"/>
    </row>
    <row r="202" spans="1:27" x14ac:dyDescent="0.25">
      <c r="A202" s="5" t="s">
        <v>5333</v>
      </c>
      <c r="B202" s="5" t="str">
        <f>VLOOKUP(A202,UNIC!C:W,2,0)</f>
        <v>SAVEIRO</v>
      </c>
      <c r="C202" s="5" t="str">
        <f>VLOOKUP(A202,UNIC!C:W,3,0)</f>
        <v>UTILITARIO</v>
      </c>
      <c r="D202" s="10">
        <f>VLOOKUP(A202,UNIC!C:W,5,0)</f>
        <v>2025</v>
      </c>
      <c r="E202" s="5" t="str">
        <f>VLOOKUP(A202,UNIC!C:W,21,0)</f>
        <v>MOVIDA</v>
      </c>
      <c r="F202" s="5" t="str">
        <f>VLOOKUP(Tabela1[[#This Row],[PLACA]],UNIC!C:R,15,0)</f>
        <v>PR</v>
      </c>
      <c r="G202" s="5" t="str">
        <f>VLOOKUP(Tabela1[[#This Row],[PLACA]],UNIC!C:R,16,0)</f>
        <v>SUL</v>
      </c>
      <c r="H202" s="5" t="str">
        <f>VLOOKUP(A202,UNIC!C:H,6,0)</f>
        <v>EDSON FRANCISCO CARDOSO</v>
      </c>
      <c r="I202" s="5" t="str">
        <f>VLOOKUP(H202,UNIC!H:J,3,0)</f>
        <v>ESPECIALISTA OPERACIONAL DE PI II</v>
      </c>
      <c r="J202" s="11" t="str">
        <f>VLOOKUP(Tabela1[[#This Row],[PLACA]],UNIC!C:V,20,0)</f>
        <v>R$ 0,00</v>
      </c>
      <c r="K202" s="11">
        <f>IFERROR(VALUE(VLOOKUP(Tabela1[[#This Row],[PLACA]],[1]Planilha2!$A:$F,3,0)),"")</f>
        <v>0</v>
      </c>
      <c r="L202" s="11">
        <f>IFERROR(VALUE(VLOOKUP(Tabela1[[#This Row],[PLACA]],[1]Planilha2!$A:$F,4,0)),"")</f>
        <v>1834.57</v>
      </c>
      <c r="M202" s="11">
        <f>IFERROR(VALUE(VLOOKUP(Tabela1[[#This Row],[PLACA]],[1]Planilha2!$A:$F,5,0)),"")</f>
        <v>970.3900000000001</v>
      </c>
      <c r="N202" s="11"/>
      <c r="O202" s="12" t="e">
        <f>VLOOKUP(Tabela1[[#This Row],[PLACA]],BASE_LOCADORAS!B:F,5,0)</f>
        <v>#N/A</v>
      </c>
      <c r="P20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2" s="11" t="e">
        <f>VLOOKUP(Tabela1[[#This Row],[PLACA]],BASE_LOCADORAS!B:G,6,0)</f>
        <v>#N/A</v>
      </c>
      <c r="R202" s="5" t="e">
        <f>Tabela1[[#This Row],[VALOR LOCADORA]]=Tabela1[[#This Row],[GASTO ALUGUEL]]</f>
        <v>#N/A</v>
      </c>
      <c r="S202" s="5" t="e">
        <f>UPPER(TEXT(Tabela1[[#This Row],[VENCIMENTO CONTRATO]],"MMM"))</f>
        <v>#N/A</v>
      </c>
      <c r="T202" s="5" t="str">
        <f>IFERROR(YEAR(Tabela1[[#This Row],[VENCIMENTO CONTRATO]]),"-")</f>
        <v>-</v>
      </c>
      <c r="U202" s="5" t="str">
        <f>VLOOKUP(Tabela1[[#This Row],[PLACA]],UNIC!C:T,18,0)</f>
        <v>ATIVO</v>
      </c>
      <c r="V202" s="5" t="str">
        <f>SUBSTITUTE(VLOOKUP(Tabela1[[#This Row],[PLACA]],UNIC!C:K,9,0),".", "")</f>
        <v>12081</v>
      </c>
      <c r="W202" s="5">
        <f>VLOOKUP(Tabela1[[#This Row],[PLACA]],UNIC!C:M,10,0)</f>
        <v>26196</v>
      </c>
      <c r="X202" s="5" t="str">
        <f>VLOOKUP(Tabela1[[#This Row],[PLACA]],UNIC!C:M,11,0)</f>
        <v>TIM MOVEL</v>
      </c>
      <c r="Y202" s="7">
        <f>SUM(Tabela1[[#This Row],[GASTO COMBUSTÍVEL FEVEREIRO]:[GASTO COMBUSTÍVE ABRIL]])</f>
        <v>2804.96</v>
      </c>
      <c r="Z202" s="7">
        <f>IFERROR(AVERAGE(Tabela1[[#This Row],[GASTO COMBUSTÍVE ABRIL]:[GASTO COMBUSTÍVE MARÇO]]),"-")</f>
        <v>1402.48</v>
      </c>
      <c r="AA202" s="5"/>
    </row>
    <row r="203" spans="1:27" x14ac:dyDescent="0.25">
      <c r="A203" s="5" t="s">
        <v>5336</v>
      </c>
      <c r="B203" s="5" t="str">
        <f>VLOOKUP(A203,UNIC!C:W,2,0)</f>
        <v>STRADA</v>
      </c>
      <c r="C203" s="5" t="str">
        <f>VLOOKUP(A203,UNIC!C:W,3,0)</f>
        <v>UTILITARIO</v>
      </c>
      <c r="D203" s="10">
        <f>VLOOKUP(A203,UNIC!C:W,5,0)</f>
        <v>2026</v>
      </c>
      <c r="E203" s="5" t="str">
        <f>VLOOKUP(A203,UNIC!C:W,21,0)</f>
        <v>MOVIDA</v>
      </c>
      <c r="F203" s="5" t="str">
        <f>VLOOKUP(Tabela1[[#This Row],[PLACA]],UNIC!C:R,15,0)</f>
        <v>MS</v>
      </c>
      <c r="G203" s="5" t="str">
        <f>VLOOKUP(Tabela1[[#This Row],[PLACA]],UNIC!C:R,16,0)</f>
        <v>CENTRO OESTE</v>
      </c>
      <c r="H203" s="5" t="str">
        <f>VLOOKUP(A203,UNIC!C:H,6,0)</f>
        <v>MAICON MORILO DA SILVA MOURA</v>
      </c>
      <c r="I203" s="5" t="str">
        <f>VLOOKUP(H203,UNIC!H:J,3,0)</f>
        <v>TECNICO DE MANUTENCAO PI II</v>
      </c>
      <c r="J203" s="11" t="str">
        <f>VLOOKUP(Tabela1[[#This Row],[PLACA]],UNIC!C:V,20,0)</f>
        <v>R$ 0,00</v>
      </c>
      <c r="K203" s="11">
        <f>IFERROR(VALUE(VLOOKUP(Tabela1[[#This Row],[PLACA]],[1]Planilha2!$A:$F,3,0)),"")</f>
        <v>0</v>
      </c>
      <c r="L203" s="11">
        <f>IFERROR(VALUE(VLOOKUP(Tabela1[[#This Row],[PLACA]],[1]Planilha2!$A:$F,4,0)),"")</f>
        <v>3355.86</v>
      </c>
      <c r="M203" s="11">
        <f>IFERROR(VALUE(VLOOKUP(Tabela1[[#This Row],[PLACA]],[1]Planilha2!$A:$F,5,0)),"")</f>
        <v>2228.7799999999997</v>
      </c>
      <c r="N203" s="11"/>
      <c r="O203" s="17" t="e">
        <f>VLOOKUP(Tabela1[[#This Row],[PLACA]],BASE_LOCADORAS!B:F,5,0)</f>
        <v>#N/A</v>
      </c>
      <c r="P20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3" s="11" t="e">
        <f>VLOOKUP(Tabela1[[#This Row],[PLACA]],BASE_LOCADORAS!B:G,6,0)</f>
        <v>#N/A</v>
      </c>
      <c r="R203" s="5" t="e">
        <f>Tabela1[[#This Row],[VALOR LOCADORA]]=Tabela1[[#This Row],[GASTO ALUGUEL]]</f>
        <v>#N/A</v>
      </c>
      <c r="S203" s="5" t="e">
        <f>UPPER(TEXT(Tabela1[[#This Row],[VENCIMENTO CONTRATO]],"MMM"))</f>
        <v>#N/A</v>
      </c>
      <c r="T203" s="5" t="str">
        <f>IFERROR(YEAR(Tabela1[[#This Row],[VENCIMENTO CONTRATO]]),"-")</f>
        <v>-</v>
      </c>
      <c r="U203" s="5" t="str">
        <f>VLOOKUP(Tabela1[[#This Row],[PLACA]],UNIC!C:T,18,0)</f>
        <v>ATIVO</v>
      </c>
      <c r="V203" s="5" t="str">
        <f>SUBSTITUTE(VLOOKUP(Tabela1[[#This Row],[PLACA]],UNIC!C:K,9,0),".", "")</f>
        <v>12081</v>
      </c>
      <c r="W203" s="5">
        <f>VLOOKUP(Tabela1[[#This Row],[PLACA]],UNIC!C:M,10,0)</f>
        <v>22020</v>
      </c>
      <c r="X203" s="5" t="str">
        <f>VLOOKUP(Tabela1[[#This Row],[PLACA]],UNIC!C:M,11,0)</f>
        <v>TIM MOVEL</v>
      </c>
      <c r="Y203" s="7">
        <f>SUM(Tabela1[[#This Row],[GASTO COMBUSTÍVEL FEVEREIRO]:[GASTO COMBUSTÍVE ABRIL]])</f>
        <v>5584.6399999999994</v>
      </c>
      <c r="Z203" s="7">
        <f>IFERROR(AVERAGE(Tabela1[[#This Row],[GASTO COMBUSTÍVE ABRIL]:[GASTO COMBUSTÍVE MARÇO]]),"-")</f>
        <v>2792.3199999999997</v>
      </c>
      <c r="AA203" s="5"/>
    </row>
    <row r="204" spans="1:27" x14ac:dyDescent="0.25">
      <c r="A204" s="5" t="s">
        <v>5339</v>
      </c>
      <c r="B204" s="5" t="str">
        <f>VLOOKUP(A204,UNIC!C:W,2,0)</f>
        <v>SAVEIRO</v>
      </c>
      <c r="C204" s="5" t="str">
        <f>VLOOKUP(A204,UNIC!C:W,3,0)</f>
        <v>UTILITARIO</v>
      </c>
      <c r="D204" s="10">
        <f>VLOOKUP(A204,UNIC!C:W,5,0)</f>
        <v>2025</v>
      </c>
      <c r="E204" s="5" t="str">
        <f>VLOOKUP(A204,UNIC!C:W,21,0)</f>
        <v>MOVIDA</v>
      </c>
      <c r="F204" s="5" t="str">
        <f>VLOOKUP(Tabela1[[#This Row],[PLACA]],UNIC!C:R,15,0)</f>
        <v>RS</v>
      </c>
      <c r="G204" s="5" t="str">
        <f>VLOOKUP(Tabela1[[#This Row],[PLACA]],UNIC!C:R,16,0)</f>
        <v>SUL</v>
      </c>
      <c r="H204" s="5" t="str">
        <f>VLOOKUP(A204,UNIC!C:H,6,0)</f>
        <v>THIAGO AGUIAR SOARES</v>
      </c>
      <c r="I204" s="5" t="str">
        <f>VLOOKUP(H204,UNIC!H:J,3,0)</f>
        <v>TECNICO DE MANUTENCAO PI II</v>
      </c>
      <c r="J204" s="11" t="str">
        <f>VLOOKUP(Tabela1[[#This Row],[PLACA]],UNIC!C:V,20,0)</f>
        <v>R$ 0,00</v>
      </c>
      <c r="K204" s="11">
        <f>IFERROR(VALUE(VLOOKUP(Tabela1[[#This Row],[PLACA]],[1]Planilha2!$A:$F,3,0)),"")</f>
        <v>540.29</v>
      </c>
      <c r="L204" s="11">
        <f>IFERROR(VALUE(VLOOKUP(Tabela1[[#This Row],[PLACA]],[1]Planilha2!$A:$F,4,0)),"")</f>
        <v>885.43</v>
      </c>
      <c r="M204" s="11">
        <f>IFERROR(VALUE(VLOOKUP(Tabela1[[#This Row],[PLACA]],[1]Planilha2!$A:$F,5,0)),"")</f>
        <v>752.25</v>
      </c>
      <c r="N204" s="11"/>
      <c r="O204" s="12" t="e">
        <f>VLOOKUP(Tabela1[[#This Row],[PLACA]],BASE_LOCADORAS!B:F,5,0)</f>
        <v>#N/A</v>
      </c>
      <c r="P20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4" s="11" t="e">
        <f>VLOOKUP(Tabela1[[#This Row],[PLACA]],BASE_LOCADORAS!B:G,6,0)</f>
        <v>#N/A</v>
      </c>
      <c r="R204" s="5" t="e">
        <f>Tabela1[[#This Row],[VALOR LOCADORA]]=Tabela1[[#This Row],[GASTO ALUGUEL]]</f>
        <v>#N/A</v>
      </c>
      <c r="S204" s="5" t="e">
        <f>UPPER(TEXT(Tabela1[[#This Row],[VENCIMENTO CONTRATO]],"MMM"))</f>
        <v>#N/A</v>
      </c>
      <c r="T204" s="5" t="str">
        <f>IFERROR(YEAR(Tabela1[[#This Row],[VENCIMENTO CONTRATO]]),"-")</f>
        <v>-</v>
      </c>
      <c r="U204" s="5" t="str">
        <f>VLOOKUP(Tabela1[[#This Row],[PLACA]],UNIC!C:T,18,0)</f>
        <v>ATIVO</v>
      </c>
      <c r="V204" s="5" t="str">
        <f>SUBSTITUTE(VLOOKUP(Tabela1[[#This Row],[PLACA]],UNIC!C:K,9,0),".", "")</f>
        <v>12081</v>
      </c>
      <c r="W204" s="5">
        <f>VLOOKUP(Tabela1[[#This Row],[PLACA]],UNIC!C:M,10,0)</f>
        <v>31339</v>
      </c>
      <c r="X204" s="5" t="str">
        <f>VLOOKUP(Tabela1[[#This Row],[PLACA]],UNIC!C:M,11,0)</f>
        <v>TIM MOVEL</v>
      </c>
      <c r="Y204" s="7">
        <f>SUM(Tabela1[[#This Row],[GASTO COMBUSTÍVEL FEVEREIRO]:[GASTO COMBUSTÍVE ABRIL]])</f>
        <v>2177.9699999999998</v>
      </c>
      <c r="Z204" s="7">
        <f>IFERROR(AVERAGE(Tabela1[[#This Row],[GASTO COMBUSTÍVE ABRIL]:[GASTO COMBUSTÍVE MARÇO]]),"-")</f>
        <v>818.83999999999992</v>
      </c>
      <c r="AA204" s="5"/>
    </row>
    <row r="205" spans="1:27" x14ac:dyDescent="0.25">
      <c r="A205" s="5" t="s">
        <v>5342</v>
      </c>
      <c r="B205" s="5" t="str">
        <f>VLOOKUP(A205,UNIC!C:W,2,0)</f>
        <v>KWID</v>
      </c>
      <c r="C205" s="5" t="str">
        <f>VLOOKUP(A205,UNIC!C:W,3,0)</f>
        <v>LEVE</v>
      </c>
      <c r="D205" s="10">
        <f>VLOOKUP(A205,UNIC!C:W,5,0)</f>
        <v>2025</v>
      </c>
      <c r="E205" s="5" t="str">
        <f>VLOOKUP(A205,UNIC!C:W,21,0)</f>
        <v>MOVIDA</v>
      </c>
      <c r="F205" s="5" t="str">
        <f>VLOOKUP(Tabela1[[#This Row],[PLACA]],UNIC!C:R,15,0)</f>
        <v>MS</v>
      </c>
      <c r="G205" s="5" t="str">
        <f>VLOOKUP(Tabela1[[#This Row],[PLACA]],UNIC!C:R,16,0)</f>
        <v>CENTRO OESTE</v>
      </c>
      <c r="H205" s="5" t="str">
        <f>VLOOKUP(A205,UNIC!C:H,6,0)</f>
        <v>FROTAS DE VEÍCULOS CAMPO GRANDE</v>
      </c>
      <c r="I205" s="5" t="str">
        <f>VLOOKUP(H205,UNIC!H:J,3,0)</f>
        <v>PARCEIRO</v>
      </c>
      <c r="J205" s="11" t="str">
        <f>VLOOKUP(Tabela1[[#This Row],[PLACA]],UNIC!C:V,20,0)</f>
        <v>R$ 0,00</v>
      </c>
      <c r="K205" s="11">
        <f>IFERROR(VALUE(VLOOKUP(Tabela1[[#This Row],[PLACA]],[1]Planilha2!$A:$F,3,0)),"")</f>
        <v>0</v>
      </c>
      <c r="L205" s="11">
        <f>IFERROR(VALUE(VLOOKUP(Tabela1[[#This Row],[PLACA]],[1]Planilha2!$A:$F,4,0)),"")</f>
        <v>817.52</v>
      </c>
      <c r="M205" s="11">
        <f>IFERROR(VALUE(VLOOKUP(Tabela1[[#This Row],[PLACA]],[1]Planilha2!$A:$F,5,0)),"")</f>
        <v>0</v>
      </c>
      <c r="N205" s="11"/>
      <c r="O205" s="12" t="e">
        <f>VLOOKUP(Tabela1[[#This Row],[PLACA]],BASE_LOCADORAS!B:F,5,0)</f>
        <v>#N/A</v>
      </c>
      <c r="P20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5" s="11" t="e">
        <f>VLOOKUP(Tabela1[[#This Row],[PLACA]],BASE_LOCADORAS!B:G,6,0)</f>
        <v>#N/A</v>
      </c>
      <c r="R205" s="5" t="e">
        <f>Tabela1[[#This Row],[VALOR LOCADORA]]=Tabela1[[#This Row],[GASTO ALUGUEL]]</f>
        <v>#N/A</v>
      </c>
      <c r="S205" s="5" t="e">
        <f>UPPER(TEXT(Tabela1[[#This Row],[VENCIMENTO CONTRATO]],"MMM"))</f>
        <v>#N/A</v>
      </c>
      <c r="T205" s="5" t="str">
        <f>IFERROR(YEAR(Tabela1[[#This Row],[VENCIMENTO CONTRATO]]),"-")</f>
        <v>-</v>
      </c>
      <c r="U205" s="5" t="str">
        <f>VLOOKUP(Tabela1[[#This Row],[PLACA]],UNIC!C:T,18,0)</f>
        <v>PATIO</v>
      </c>
      <c r="V205" s="5" t="str">
        <f>SUBSTITUTE(VLOOKUP(Tabela1[[#This Row],[PLACA]],UNIC!C:K,9,0),".", "")</f>
        <v>99628</v>
      </c>
      <c r="W205" s="5">
        <f>VLOOKUP(Tabela1[[#This Row],[PLACA]],UNIC!C:M,10,0)</f>
        <v>22020</v>
      </c>
      <c r="X205" s="5" t="str">
        <f>VLOOKUP(Tabela1[[#This Row],[PLACA]],UNIC!C:M,11,0)</f>
        <v>ADMINISTRATIVO</v>
      </c>
      <c r="Y205" s="7">
        <f>SUM(Tabela1[[#This Row],[GASTO COMBUSTÍVEL FEVEREIRO]:[GASTO COMBUSTÍVE ABRIL]])</f>
        <v>817.52</v>
      </c>
      <c r="Z205" s="7">
        <f>IFERROR(AVERAGE(Tabela1[[#This Row],[GASTO COMBUSTÍVE ABRIL]:[GASTO COMBUSTÍVE MARÇO]]),"-")</f>
        <v>408.76</v>
      </c>
      <c r="AA205" s="5"/>
    </row>
    <row r="206" spans="1:27" x14ac:dyDescent="0.25">
      <c r="A206" s="5" t="s">
        <v>5346</v>
      </c>
      <c r="B206" s="5" t="str">
        <f>VLOOKUP(A206,UNIC!C:W,2,0)</f>
        <v>SAVEIRO</v>
      </c>
      <c r="C206" s="5" t="str">
        <f>VLOOKUP(A206,UNIC!C:W,3,0)</f>
        <v>UTILITARIO</v>
      </c>
      <c r="D206" s="10">
        <f>VLOOKUP(A206,UNIC!C:W,5,0)</f>
        <v>2025</v>
      </c>
      <c r="E206" s="5" t="str">
        <f>VLOOKUP(A206,UNIC!C:W,21,0)</f>
        <v>MOVIDA</v>
      </c>
      <c r="F206" s="5" t="str">
        <f>VLOOKUP(Tabela1[[#This Row],[PLACA]],UNIC!C:R,15,0)</f>
        <v>DF</v>
      </c>
      <c r="G206" s="5" t="str">
        <f>VLOOKUP(Tabela1[[#This Row],[PLACA]],UNIC!C:R,16,0)</f>
        <v>CENTRO OESTE</v>
      </c>
      <c r="H206" s="5" t="str">
        <f>VLOOKUP(A206,UNIC!C:H,6,0)</f>
        <v>REINALDO ALVES FERREIRA</v>
      </c>
      <c r="I206" s="5" t="str">
        <f>VLOOKUP(H206,UNIC!H:J,3,0)</f>
        <v>ESPECIALISTA OPERACIONAL DE PI II</v>
      </c>
      <c r="J206" s="11" t="str">
        <f>VLOOKUP(Tabela1[[#This Row],[PLACA]],UNIC!C:V,20,0)</f>
        <v>R$ 0,00</v>
      </c>
      <c r="K206" s="11">
        <f>IFERROR(VALUE(VLOOKUP(Tabela1[[#This Row],[PLACA]],[1]Planilha2!$A:$F,3,0)),"")</f>
        <v>0</v>
      </c>
      <c r="L206" s="11">
        <f>IFERROR(VALUE(VLOOKUP(Tabela1[[#This Row],[PLACA]],[1]Planilha2!$A:$F,4,0)),"")</f>
        <v>5344.3200000000015</v>
      </c>
      <c r="M206" s="11">
        <f>IFERROR(VALUE(VLOOKUP(Tabela1[[#This Row],[PLACA]],[1]Planilha2!$A:$F,5,0)),"")</f>
        <v>1570.59</v>
      </c>
      <c r="N206" s="11"/>
      <c r="O206" s="12" t="e">
        <f>VLOOKUP(Tabela1[[#This Row],[PLACA]],BASE_LOCADORAS!B:F,5,0)</f>
        <v>#N/A</v>
      </c>
      <c r="P20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6" s="11" t="e">
        <f>VLOOKUP(Tabela1[[#This Row],[PLACA]],BASE_LOCADORAS!B:G,6,0)</f>
        <v>#N/A</v>
      </c>
      <c r="R206" s="5" t="e">
        <f>Tabela1[[#This Row],[VALOR LOCADORA]]=Tabela1[[#This Row],[GASTO ALUGUEL]]</f>
        <v>#N/A</v>
      </c>
      <c r="S206" s="5" t="e">
        <f>UPPER(TEXT(Tabela1[[#This Row],[VENCIMENTO CONTRATO]],"MMM"))</f>
        <v>#N/A</v>
      </c>
      <c r="T206" s="5" t="str">
        <f>IFERROR(YEAR(Tabela1[[#This Row],[VENCIMENTO CONTRATO]]),"-")</f>
        <v>-</v>
      </c>
      <c r="U206" s="5" t="str">
        <f>VLOOKUP(Tabela1[[#This Row],[PLACA]],UNIC!C:T,18,0)</f>
        <v>ATIVO</v>
      </c>
      <c r="V206" s="5" t="str">
        <f>SUBSTITUTE(VLOOKUP(Tabela1[[#This Row],[PLACA]],UNIC!C:K,9,0),".", "")</f>
        <v>12081</v>
      </c>
      <c r="W206" s="5">
        <f>VLOOKUP(Tabela1[[#This Row],[PLACA]],UNIC!C:M,10,0)</f>
        <v>17001</v>
      </c>
      <c r="X206" s="5" t="str">
        <f>VLOOKUP(Tabela1[[#This Row],[PLACA]],UNIC!C:M,11,0)</f>
        <v>TIM MOVEL</v>
      </c>
      <c r="Y206" s="7">
        <f>SUM(Tabela1[[#This Row],[GASTO COMBUSTÍVEL FEVEREIRO]:[GASTO COMBUSTÍVE ABRIL]])</f>
        <v>6914.9100000000017</v>
      </c>
      <c r="Z206" s="7">
        <f>IFERROR(AVERAGE(Tabela1[[#This Row],[GASTO COMBUSTÍVE ABRIL]:[GASTO COMBUSTÍVE MARÇO]]),"-")</f>
        <v>3457.4550000000008</v>
      </c>
      <c r="AA206" s="5"/>
    </row>
    <row r="207" spans="1:27" x14ac:dyDescent="0.25">
      <c r="A207" s="5" t="s">
        <v>5347</v>
      </c>
      <c r="B207" s="5" t="str">
        <f>VLOOKUP(A207,UNIC!C:W,2,0)</f>
        <v>SAVEIRO</v>
      </c>
      <c r="C207" s="5" t="str">
        <f>VLOOKUP(A207,UNIC!C:W,3,0)</f>
        <v>UTILITARIO</v>
      </c>
      <c r="D207" s="10">
        <f>VLOOKUP(A207,UNIC!C:W,5,0)</f>
        <v>2025</v>
      </c>
      <c r="E207" s="5" t="str">
        <f>VLOOKUP(A207,UNIC!C:W,21,0)</f>
        <v>MOVIDA</v>
      </c>
      <c r="F207" s="5" t="str">
        <f>VLOOKUP(Tabela1[[#This Row],[PLACA]],UNIC!C:R,15,0)</f>
        <v>DF</v>
      </c>
      <c r="G207" s="5" t="str">
        <f>VLOOKUP(Tabela1[[#This Row],[PLACA]],UNIC!C:R,16,0)</f>
        <v>CENTRO OESTE</v>
      </c>
      <c r="H207" s="5" t="str">
        <f>VLOOKUP(A207,UNIC!C:H,6,0)</f>
        <v>JOSEVALDO ALVES DA ROCHA</v>
      </c>
      <c r="I207" s="5" t="str">
        <f>VLOOKUP(H207,UNIC!H:J,3,0)</f>
        <v>TECNICO DE MANUTENCAO PI IV</v>
      </c>
      <c r="J207" s="11" t="str">
        <f>VLOOKUP(Tabela1[[#This Row],[PLACA]],UNIC!C:V,20,0)</f>
        <v>R$ 0,00</v>
      </c>
      <c r="K207" s="11">
        <f>IFERROR(VALUE(VLOOKUP(Tabela1[[#This Row],[PLACA]],[1]Planilha2!$A:$F,3,0)),"")</f>
        <v>0</v>
      </c>
      <c r="L207" s="11">
        <f>IFERROR(VALUE(VLOOKUP(Tabela1[[#This Row],[PLACA]],[1]Planilha2!$A:$F,4,0)),"")</f>
        <v>2739.5700000000006</v>
      </c>
      <c r="M207" s="11">
        <f>IFERROR(VALUE(VLOOKUP(Tabela1[[#This Row],[PLACA]],[1]Planilha2!$A:$F,5,0)),"")</f>
        <v>1199</v>
      </c>
      <c r="N207" s="11"/>
      <c r="O207" s="12" t="e">
        <f>VLOOKUP(Tabela1[[#This Row],[PLACA]],BASE_LOCADORAS!B:F,5,0)</f>
        <v>#N/A</v>
      </c>
      <c r="P20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7" s="11" t="e">
        <f>VLOOKUP(Tabela1[[#This Row],[PLACA]],BASE_LOCADORAS!B:G,6,0)</f>
        <v>#N/A</v>
      </c>
      <c r="R207" s="5" t="e">
        <f>Tabela1[[#This Row],[VALOR LOCADORA]]=Tabela1[[#This Row],[GASTO ALUGUEL]]</f>
        <v>#N/A</v>
      </c>
      <c r="S207" s="5" t="e">
        <f>UPPER(TEXT(Tabela1[[#This Row],[VENCIMENTO CONTRATO]],"MMM"))</f>
        <v>#N/A</v>
      </c>
      <c r="T207" s="5" t="str">
        <f>IFERROR(YEAR(Tabela1[[#This Row],[VENCIMENTO CONTRATO]]),"-")</f>
        <v>-</v>
      </c>
      <c r="U207" s="5" t="str">
        <f>VLOOKUP(Tabela1[[#This Row],[PLACA]],UNIC!C:T,18,0)</f>
        <v>ATIVO</v>
      </c>
      <c r="V207" s="5" t="str">
        <f>SUBSTITUTE(VLOOKUP(Tabela1[[#This Row],[PLACA]],UNIC!C:K,9,0),".", "")</f>
        <v>12081</v>
      </c>
      <c r="W207" s="5">
        <f>VLOOKUP(Tabela1[[#This Row],[PLACA]],UNIC!C:M,10,0)</f>
        <v>17001</v>
      </c>
      <c r="X207" s="5" t="str">
        <f>VLOOKUP(Tabela1[[#This Row],[PLACA]],UNIC!C:M,11,0)</f>
        <v>TIM MOVEL</v>
      </c>
      <c r="Y207" s="7">
        <f>SUM(Tabela1[[#This Row],[GASTO COMBUSTÍVEL FEVEREIRO]:[GASTO COMBUSTÍVE ABRIL]])</f>
        <v>3938.5700000000006</v>
      </c>
      <c r="Z207" s="7">
        <f>IFERROR(AVERAGE(Tabela1[[#This Row],[GASTO COMBUSTÍVE ABRIL]:[GASTO COMBUSTÍVE MARÇO]]),"-")</f>
        <v>1969.2850000000003</v>
      </c>
      <c r="AA207" s="5"/>
    </row>
    <row r="208" spans="1:27" x14ac:dyDescent="0.25">
      <c r="A208" s="5" t="s">
        <v>5349</v>
      </c>
      <c r="B208" s="5" t="str">
        <f>VLOOKUP(A208,UNIC!C:W,2,0)</f>
        <v>SAVEIRO</v>
      </c>
      <c r="C208" s="5" t="str">
        <f>VLOOKUP(A208,UNIC!C:W,3,0)</f>
        <v>UTILITARIO</v>
      </c>
      <c r="D208" s="10">
        <f>VLOOKUP(A208,UNIC!C:W,5,0)</f>
        <v>2025</v>
      </c>
      <c r="E208" s="5" t="str">
        <f>VLOOKUP(A208,UNIC!C:W,21,0)</f>
        <v>MOVIDA</v>
      </c>
      <c r="F208" s="5" t="str">
        <f>VLOOKUP(Tabela1[[#This Row],[PLACA]],UNIC!C:R,15,0)</f>
        <v>RO</v>
      </c>
      <c r="G208" s="5" t="str">
        <f>VLOOKUP(Tabela1[[#This Row],[PLACA]],UNIC!C:R,16,0)</f>
        <v>Norte</v>
      </c>
      <c r="H208" s="5" t="str">
        <f>VLOOKUP(A208,UNIC!C:H,6,0)</f>
        <v>ROBERTO DE SOUZA MELO</v>
      </c>
      <c r="I208" s="5" t="str">
        <f>VLOOKUP(H208,UNIC!H:J,3,0)</f>
        <v>TECNICO DE MANUTENCAO PI I</v>
      </c>
      <c r="J208" s="11" t="str">
        <f>VLOOKUP(Tabela1[[#This Row],[PLACA]],UNIC!C:V,20,0)</f>
        <v>R$ 0,00</v>
      </c>
      <c r="K208" s="11">
        <f>IFERROR(VALUE(VLOOKUP(Tabela1[[#This Row],[PLACA]],[1]Planilha2!$A:$F,3,0)),"")</f>
        <v>0</v>
      </c>
      <c r="L208" s="11">
        <f>IFERROR(VALUE(VLOOKUP(Tabela1[[#This Row],[PLACA]],[1]Planilha2!$A:$F,4,0)),"")</f>
        <v>5388.6200000000008</v>
      </c>
      <c r="M208" s="11">
        <f>IFERROR(VALUE(VLOOKUP(Tabela1[[#This Row],[PLACA]],[1]Planilha2!$A:$F,5,0)),"")</f>
        <v>4256.3399999999992</v>
      </c>
      <c r="N208" s="11"/>
      <c r="O208" s="12" t="e">
        <f>VLOOKUP(Tabela1[[#This Row],[PLACA]],BASE_LOCADORAS!B:F,5,0)</f>
        <v>#N/A</v>
      </c>
      <c r="P20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8" s="11" t="e">
        <f>VLOOKUP(Tabela1[[#This Row],[PLACA]],BASE_LOCADORAS!B:G,6,0)</f>
        <v>#N/A</v>
      </c>
      <c r="R208" s="5" t="e">
        <f>Tabela1[[#This Row],[VALOR LOCADORA]]=Tabela1[[#This Row],[GASTO ALUGUEL]]</f>
        <v>#N/A</v>
      </c>
      <c r="S208" s="5" t="e">
        <f>UPPER(TEXT(Tabela1[[#This Row],[VENCIMENTO CONTRATO]],"MMM"))</f>
        <v>#N/A</v>
      </c>
      <c r="T208" s="5" t="str">
        <f>IFERROR(YEAR(Tabela1[[#This Row],[VENCIMENTO CONTRATO]]),"-")</f>
        <v>-</v>
      </c>
      <c r="U208" s="5" t="str">
        <f>VLOOKUP(Tabela1[[#This Row],[PLACA]],UNIC!C:T,18,0)</f>
        <v>ATIVO</v>
      </c>
      <c r="V208" s="5" t="str">
        <f>SUBSTITUTE(VLOOKUP(Tabela1[[#This Row],[PLACA]],UNIC!C:K,9,0),".", "")</f>
        <v>12081</v>
      </c>
      <c r="W208" s="5">
        <f>VLOOKUP(Tabela1[[#This Row],[PLACA]],UNIC!C:M,10,0)</f>
        <v>21104</v>
      </c>
      <c r="X208" s="5" t="str">
        <f>VLOOKUP(Tabela1[[#This Row],[PLACA]],UNIC!C:M,11,0)</f>
        <v>TIM MOVEL</v>
      </c>
      <c r="Y208" s="7">
        <f>SUM(Tabela1[[#This Row],[GASTO COMBUSTÍVEL FEVEREIRO]:[GASTO COMBUSTÍVE ABRIL]])</f>
        <v>9644.9599999999991</v>
      </c>
      <c r="Z208" s="7">
        <f>IFERROR(AVERAGE(Tabela1[[#This Row],[GASTO COMBUSTÍVE ABRIL]:[GASTO COMBUSTÍVE MARÇO]]),"-")</f>
        <v>4822.4799999999996</v>
      </c>
      <c r="AA208" s="5"/>
    </row>
    <row r="209" spans="1:27" x14ac:dyDescent="0.25">
      <c r="A209" s="5" t="s">
        <v>5355</v>
      </c>
      <c r="B209" s="5" t="str">
        <f>VLOOKUP(A209,UNIC!C:W,2,0)</f>
        <v>STRADA</v>
      </c>
      <c r="C209" s="5" t="str">
        <f>VLOOKUP(A209,UNIC!C:W,3,0)</f>
        <v>UTILITARIO</v>
      </c>
      <c r="D209" s="10">
        <f>VLOOKUP(A209,UNIC!C:W,5,0)</f>
        <v>2025</v>
      </c>
      <c r="E209" s="5" t="str">
        <f>VLOOKUP(A209,UNIC!C:W,21,0)</f>
        <v>MOVIDA</v>
      </c>
      <c r="F209" s="5" t="str">
        <f>VLOOKUP(Tabela1[[#This Row],[PLACA]],UNIC!C:R,15,0)</f>
        <v>DF</v>
      </c>
      <c r="G209" s="5" t="str">
        <f>VLOOKUP(Tabela1[[#This Row],[PLACA]],UNIC!C:R,16,0)</f>
        <v>CENTRO OESTE</v>
      </c>
      <c r="H209" s="5" t="str">
        <f>VLOOKUP(A209,UNIC!C:H,6,0)</f>
        <v>CLAUDIO GONCALVES DE SOUSA LIMA</v>
      </c>
      <c r="I209" s="5" t="str">
        <f>VLOOKUP(H209,UNIC!H:J,3,0)</f>
        <v>ESPECIALISTA OPERACIONAL DE PI I</v>
      </c>
      <c r="J209" s="11" t="str">
        <f>VLOOKUP(Tabela1[[#This Row],[PLACA]],UNIC!C:V,20,0)</f>
        <v>R$ 0,00</v>
      </c>
      <c r="K209" s="11">
        <f>IFERROR(VALUE(VLOOKUP(Tabela1[[#This Row],[PLACA]],[1]Planilha2!$A:$F,3,0)),"")</f>
        <v>0</v>
      </c>
      <c r="L209" s="11">
        <f>IFERROR(VALUE(VLOOKUP(Tabela1[[#This Row],[PLACA]],[1]Planilha2!$A:$F,4,0)),"")</f>
        <v>3232.4500000000007</v>
      </c>
      <c r="M209" s="11">
        <f>IFERROR(VALUE(VLOOKUP(Tabela1[[#This Row],[PLACA]],[1]Planilha2!$A:$F,5,0)),"")</f>
        <v>1258.6799999999998</v>
      </c>
      <c r="N209" s="11"/>
      <c r="O209" s="12" t="e">
        <f>VLOOKUP(Tabela1[[#This Row],[PLACA]],BASE_LOCADORAS!B:F,5,0)</f>
        <v>#N/A</v>
      </c>
      <c r="P20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09" s="11" t="e">
        <f>VLOOKUP(Tabela1[[#This Row],[PLACA]],BASE_LOCADORAS!B:G,6,0)</f>
        <v>#N/A</v>
      </c>
      <c r="R209" s="5" t="e">
        <f>Tabela1[[#This Row],[VALOR LOCADORA]]=Tabela1[[#This Row],[GASTO ALUGUEL]]</f>
        <v>#N/A</v>
      </c>
      <c r="S209" s="5" t="e">
        <f>UPPER(TEXT(Tabela1[[#This Row],[VENCIMENTO CONTRATO]],"MMM"))</f>
        <v>#N/A</v>
      </c>
      <c r="T209" s="5" t="str">
        <f>IFERROR(YEAR(Tabela1[[#This Row],[VENCIMENTO CONTRATO]]),"-")</f>
        <v>-</v>
      </c>
      <c r="U209" s="5" t="str">
        <f>VLOOKUP(Tabela1[[#This Row],[PLACA]],UNIC!C:T,18,0)</f>
        <v>ATIVO</v>
      </c>
      <c r="V209" s="5" t="str">
        <f>SUBSTITUTE(VLOOKUP(Tabela1[[#This Row],[PLACA]],UNIC!C:K,9,0),".", "")</f>
        <v>12081</v>
      </c>
      <c r="W209" s="5">
        <f>VLOOKUP(Tabela1[[#This Row],[PLACA]],UNIC!C:M,10,0)</f>
        <v>17001</v>
      </c>
      <c r="X209" s="5" t="str">
        <f>VLOOKUP(Tabela1[[#This Row],[PLACA]],UNIC!C:M,11,0)</f>
        <v>TIM MOVEL</v>
      </c>
      <c r="Y209" s="7">
        <f>SUM(Tabela1[[#This Row],[GASTO COMBUSTÍVEL FEVEREIRO]:[GASTO COMBUSTÍVE ABRIL]])</f>
        <v>4491.130000000001</v>
      </c>
      <c r="Z209" s="7">
        <f>IFERROR(AVERAGE(Tabela1[[#This Row],[GASTO COMBUSTÍVE ABRIL]:[GASTO COMBUSTÍVE MARÇO]]),"-")</f>
        <v>2245.5650000000005</v>
      </c>
      <c r="AA209" s="5"/>
    </row>
    <row r="210" spans="1:27" x14ac:dyDescent="0.25">
      <c r="A210" s="5" t="s">
        <v>5358</v>
      </c>
      <c r="B210" s="5" t="str">
        <f>VLOOKUP(A210,UNIC!C:W,2,0)</f>
        <v>STRADA</v>
      </c>
      <c r="C210" s="5" t="str">
        <f>VLOOKUP(A210,UNIC!C:W,3,0)</f>
        <v>UTILITARIO</v>
      </c>
      <c r="D210" s="10">
        <f>VLOOKUP(A210,UNIC!C:W,5,0)</f>
        <v>2026</v>
      </c>
      <c r="E210" s="5" t="str">
        <f>VLOOKUP(A210,UNIC!C:W,21,0)</f>
        <v>MOVIDA</v>
      </c>
      <c r="F210" s="5" t="str">
        <f>VLOOKUP(Tabela1[[#This Row],[PLACA]],UNIC!C:R,15,0)</f>
        <v>MS</v>
      </c>
      <c r="G210" s="5" t="str">
        <f>VLOOKUP(Tabela1[[#This Row],[PLACA]],UNIC!C:R,16,0)</f>
        <v>CENTRO OESTE</v>
      </c>
      <c r="H210" s="5" t="str">
        <f>VLOOKUP(A210,UNIC!C:H,6,0)</f>
        <v>DORIVAL CARLOS DE OLIVEIRA JUNIOR</v>
      </c>
      <c r="I210" s="5" t="str">
        <f>VLOOKUP(H210,UNIC!H:J,3,0)</f>
        <v>TECNICO DE MANUTENCAO PI III</v>
      </c>
      <c r="J210" s="11" t="str">
        <f>VLOOKUP(Tabela1[[#This Row],[PLACA]],UNIC!C:V,20,0)</f>
        <v>R$ 0,00</v>
      </c>
      <c r="K210" s="11">
        <f>IFERROR(VALUE(VLOOKUP(Tabela1[[#This Row],[PLACA]],[1]Planilha2!$A:$F,3,0)),"")</f>
        <v>0</v>
      </c>
      <c r="L210" s="11">
        <f>IFERROR(VALUE(VLOOKUP(Tabela1[[#This Row],[PLACA]],[1]Planilha2!$A:$F,4,0)),"")</f>
        <v>3624.8300000000004</v>
      </c>
      <c r="M210" s="11">
        <f>IFERROR(VALUE(VLOOKUP(Tabela1[[#This Row],[PLACA]],[1]Planilha2!$A:$F,5,0)),"")</f>
        <v>1725.9499999999998</v>
      </c>
      <c r="N210" s="11"/>
      <c r="O210" s="12" t="e">
        <f>VLOOKUP(Tabela1[[#This Row],[PLACA]],BASE_LOCADORAS!B:F,5,0)</f>
        <v>#N/A</v>
      </c>
      <c r="P21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0" s="11" t="e">
        <f>VLOOKUP(Tabela1[[#This Row],[PLACA]],BASE_LOCADORAS!B:G,6,0)</f>
        <v>#N/A</v>
      </c>
      <c r="R210" s="5" t="e">
        <f>Tabela1[[#This Row],[VALOR LOCADORA]]=Tabela1[[#This Row],[GASTO ALUGUEL]]</f>
        <v>#N/A</v>
      </c>
      <c r="S210" s="5" t="e">
        <f>UPPER(TEXT(Tabela1[[#This Row],[VENCIMENTO CONTRATO]],"MMM"))</f>
        <v>#N/A</v>
      </c>
      <c r="T210" s="5" t="str">
        <f>IFERROR(YEAR(Tabela1[[#This Row],[VENCIMENTO CONTRATO]]),"-")</f>
        <v>-</v>
      </c>
      <c r="U210" s="5" t="str">
        <f>VLOOKUP(Tabela1[[#This Row],[PLACA]],UNIC!C:T,18,0)</f>
        <v>ATIVO</v>
      </c>
      <c r="V210" s="5" t="str">
        <f>SUBSTITUTE(VLOOKUP(Tabela1[[#This Row],[PLACA]],UNIC!C:K,9,0),".", "")</f>
        <v>12081</v>
      </c>
      <c r="W210" s="5">
        <f>VLOOKUP(Tabela1[[#This Row],[PLACA]],UNIC!C:M,10,0)</f>
        <v>22020</v>
      </c>
      <c r="X210" s="5" t="str">
        <f>VLOOKUP(Tabela1[[#This Row],[PLACA]],UNIC!C:M,11,0)</f>
        <v>TIM MOVEL</v>
      </c>
      <c r="Y210" s="7">
        <f>SUM(Tabela1[[#This Row],[GASTO COMBUSTÍVEL FEVEREIRO]:[GASTO COMBUSTÍVE ABRIL]])</f>
        <v>5350.7800000000007</v>
      </c>
      <c r="Z210" s="7">
        <f>IFERROR(AVERAGE(Tabela1[[#This Row],[GASTO COMBUSTÍVE ABRIL]:[GASTO COMBUSTÍVE MARÇO]]),"-")</f>
        <v>2675.3900000000003</v>
      </c>
      <c r="AA210" s="5"/>
    </row>
    <row r="211" spans="1:27" x14ac:dyDescent="0.25">
      <c r="A211" s="5" t="s">
        <v>5361</v>
      </c>
      <c r="B211" s="5" t="str">
        <f>VLOOKUP(A211,UNIC!C:W,2,0)</f>
        <v>STRADA</v>
      </c>
      <c r="C211" s="5" t="str">
        <f>VLOOKUP(A211,UNIC!C:W,3,0)</f>
        <v>UTILITARIO</v>
      </c>
      <c r="D211" s="10">
        <f>VLOOKUP(A211,UNIC!C:W,5,0)</f>
        <v>2026</v>
      </c>
      <c r="E211" s="5" t="str">
        <f>VLOOKUP(A211,UNIC!C:W,21,0)</f>
        <v>MOVIDA</v>
      </c>
      <c r="F211" s="5" t="str">
        <f>VLOOKUP(Tabela1[[#This Row],[PLACA]],UNIC!C:R,15,0)</f>
        <v>MS</v>
      </c>
      <c r="G211" s="5" t="str">
        <f>VLOOKUP(Tabela1[[#This Row],[PLACA]],UNIC!C:R,16,0)</f>
        <v>CENTRO OESTE</v>
      </c>
      <c r="H211" s="5" t="str">
        <f>VLOOKUP(A211,UNIC!C:H,6,0)</f>
        <v>FROTAS DE VEÍCULOS CAMPO GRANDE</v>
      </c>
      <c r="I211" s="5" t="str">
        <f>VLOOKUP(H211,UNIC!H:J,3,0)</f>
        <v>PARCEIRO</v>
      </c>
      <c r="J211" s="11" t="str">
        <f>VLOOKUP(Tabela1[[#This Row],[PLACA]],UNIC!C:V,20,0)</f>
        <v>R$ 0,00</v>
      </c>
      <c r="K211" s="11">
        <f>IFERROR(VALUE(VLOOKUP(Tabela1[[#This Row],[PLACA]],[1]Planilha2!$A:$F,3,0)),"")</f>
        <v>0</v>
      </c>
      <c r="L211" s="11">
        <f>IFERROR(VALUE(VLOOKUP(Tabela1[[#This Row],[PLACA]],[1]Planilha2!$A:$F,4,0)),"")</f>
        <v>2727.5000000000005</v>
      </c>
      <c r="M211" s="11">
        <f>IFERROR(VALUE(VLOOKUP(Tabela1[[#This Row],[PLACA]],[1]Planilha2!$A:$F,5,0)),"")</f>
        <v>2029.6900000000003</v>
      </c>
      <c r="N211" s="11"/>
      <c r="O211" s="17" t="e">
        <f>VLOOKUP(Tabela1[[#This Row],[PLACA]],BASE_LOCADORAS!B:F,5,0)</f>
        <v>#N/A</v>
      </c>
      <c r="P21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1" s="11" t="e">
        <f>VLOOKUP(Tabela1[[#This Row],[PLACA]],BASE_LOCADORAS!B:G,6,0)</f>
        <v>#N/A</v>
      </c>
      <c r="R211" s="5" t="e">
        <f>Tabela1[[#This Row],[VALOR LOCADORA]]=Tabela1[[#This Row],[GASTO ALUGUEL]]</f>
        <v>#N/A</v>
      </c>
      <c r="S211" s="5" t="e">
        <f>UPPER(TEXT(Tabela1[[#This Row],[VENCIMENTO CONTRATO]],"MMM"))</f>
        <v>#N/A</v>
      </c>
      <c r="T211" s="5" t="str">
        <f>IFERROR(YEAR(Tabela1[[#This Row],[VENCIMENTO CONTRATO]]),"-")</f>
        <v>-</v>
      </c>
      <c r="U211" s="5" t="str">
        <f>VLOOKUP(Tabela1[[#This Row],[PLACA]],UNIC!C:T,18,0)</f>
        <v>PATIO</v>
      </c>
      <c r="V211" s="5" t="str">
        <f>SUBSTITUTE(VLOOKUP(Tabela1[[#This Row],[PLACA]],UNIC!C:K,9,0),".", "")</f>
        <v>99628</v>
      </c>
      <c r="W211" s="5">
        <f>VLOOKUP(Tabela1[[#This Row],[PLACA]],UNIC!C:M,10,0)</f>
        <v>22020</v>
      </c>
      <c r="X211" s="5" t="str">
        <f>VLOOKUP(Tabela1[[#This Row],[PLACA]],UNIC!C:M,11,0)</f>
        <v>ADMINISTRATIVO</v>
      </c>
      <c r="Y211" s="7">
        <f>SUM(Tabela1[[#This Row],[GASTO COMBUSTÍVEL FEVEREIRO]:[GASTO COMBUSTÍVE ABRIL]])</f>
        <v>4757.1900000000005</v>
      </c>
      <c r="Z211" s="7">
        <f>IFERROR(AVERAGE(Tabela1[[#This Row],[GASTO COMBUSTÍVE ABRIL]:[GASTO COMBUSTÍVE MARÇO]]),"-")</f>
        <v>2378.5950000000003</v>
      </c>
      <c r="AA211" s="5"/>
    </row>
    <row r="212" spans="1:27" x14ac:dyDescent="0.25">
      <c r="A212" s="5" t="s">
        <v>5364</v>
      </c>
      <c r="B212" s="5" t="str">
        <f>VLOOKUP(A212,UNIC!C:W,2,0)</f>
        <v>SAVEIRO</v>
      </c>
      <c r="C212" s="5" t="str">
        <f>VLOOKUP(A212,UNIC!C:W,3,0)</f>
        <v>UTILITARIO</v>
      </c>
      <c r="D212" s="10">
        <f>VLOOKUP(A212,UNIC!C:W,5,0)</f>
        <v>2025</v>
      </c>
      <c r="E212" s="5" t="str">
        <f>VLOOKUP(A212,UNIC!C:W,21,0)</f>
        <v>MOVIDA</v>
      </c>
      <c r="F212" s="5" t="str">
        <f>VLOOKUP(Tabela1[[#This Row],[PLACA]],UNIC!C:R,15,0)</f>
        <v>RO</v>
      </c>
      <c r="G212" s="5" t="str">
        <f>VLOOKUP(Tabela1[[#This Row],[PLACA]],UNIC!C:R,16,0)</f>
        <v>Norte</v>
      </c>
      <c r="H212" s="5" t="str">
        <f>VLOOKUP(A212,UNIC!C:H,6,0)</f>
        <v>ROBERTO BARBOSA DA SILVA</v>
      </c>
      <c r="I212" s="5" t="str">
        <f>VLOOKUP(H212,UNIC!H:J,3,0)</f>
        <v>TECNICO DE MANUTENCAO PI I</v>
      </c>
      <c r="J212" s="11" t="str">
        <f>VLOOKUP(Tabela1[[#This Row],[PLACA]],UNIC!C:V,20,0)</f>
        <v>R$ 0,00</v>
      </c>
      <c r="K212" s="11">
        <f>IFERROR(VALUE(VLOOKUP(Tabela1[[#This Row],[PLACA]],[1]Planilha2!$A:$F,3,0)),"")</f>
        <v>0</v>
      </c>
      <c r="L212" s="11">
        <f>IFERROR(VALUE(VLOOKUP(Tabela1[[#This Row],[PLACA]],[1]Planilha2!$A:$F,4,0)),"")</f>
        <v>2524.0899999999997</v>
      </c>
      <c r="M212" s="11">
        <f>IFERROR(VALUE(VLOOKUP(Tabela1[[#This Row],[PLACA]],[1]Planilha2!$A:$F,5,0)),"")</f>
        <v>1515.03</v>
      </c>
      <c r="N212" s="11"/>
      <c r="O212" s="12" t="e">
        <f>VLOOKUP(Tabela1[[#This Row],[PLACA]],BASE_LOCADORAS!B:F,5,0)</f>
        <v>#N/A</v>
      </c>
      <c r="P21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2" s="11" t="e">
        <f>VLOOKUP(Tabela1[[#This Row],[PLACA]],BASE_LOCADORAS!B:G,6,0)</f>
        <v>#N/A</v>
      </c>
      <c r="R212" s="5" t="e">
        <f>Tabela1[[#This Row],[VALOR LOCADORA]]=Tabela1[[#This Row],[GASTO ALUGUEL]]</f>
        <v>#N/A</v>
      </c>
      <c r="S212" s="5" t="e">
        <f>UPPER(TEXT(Tabela1[[#This Row],[VENCIMENTO CONTRATO]],"MMM"))</f>
        <v>#N/A</v>
      </c>
      <c r="T212" s="5" t="str">
        <f>IFERROR(YEAR(Tabela1[[#This Row],[VENCIMENTO CONTRATO]]),"-")</f>
        <v>-</v>
      </c>
      <c r="U212" s="5" t="str">
        <f>VLOOKUP(Tabela1[[#This Row],[PLACA]],UNIC!C:T,18,0)</f>
        <v>ATIVO</v>
      </c>
      <c r="V212" s="5" t="str">
        <f>SUBSTITUTE(VLOOKUP(Tabela1[[#This Row],[PLACA]],UNIC!C:K,9,0),".", "")</f>
        <v>12081</v>
      </c>
      <c r="W212" s="5">
        <f>VLOOKUP(Tabela1[[#This Row],[PLACA]],UNIC!C:M,10,0)</f>
        <v>32017</v>
      </c>
      <c r="X212" s="5" t="str">
        <f>VLOOKUP(Tabela1[[#This Row],[PLACA]],UNIC!C:M,11,0)</f>
        <v>TIM MOVEL</v>
      </c>
      <c r="Y212" s="7">
        <f>SUM(Tabela1[[#This Row],[GASTO COMBUSTÍVEL FEVEREIRO]:[GASTO COMBUSTÍVE ABRIL]])</f>
        <v>4039.12</v>
      </c>
      <c r="Z212" s="7">
        <f>IFERROR(AVERAGE(Tabela1[[#This Row],[GASTO COMBUSTÍVE ABRIL]:[GASTO COMBUSTÍVE MARÇO]]),"-")</f>
        <v>2019.56</v>
      </c>
      <c r="AA212" s="5"/>
    </row>
    <row r="213" spans="1:27" x14ac:dyDescent="0.25">
      <c r="A213" s="5" t="s">
        <v>5368</v>
      </c>
      <c r="B213" s="5" t="str">
        <f>VLOOKUP(A213,UNIC!C:W,2,0)</f>
        <v>SAVEIRO</v>
      </c>
      <c r="C213" s="5" t="str">
        <f>VLOOKUP(A213,UNIC!C:W,3,0)</f>
        <v>UTILITARIO</v>
      </c>
      <c r="D213" s="10">
        <f>VLOOKUP(A213,UNIC!C:W,5,0)</f>
        <v>2026</v>
      </c>
      <c r="E213" s="5" t="str">
        <f>VLOOKUP(A213,UNIC!C:W,21,0)</f>
        <v>MOVIDA</v>
      </c>
      <c r="F213" s="5" t="str">
        <f>VLOOKUP(Tabela1[[#This Row],[PLACA]],UNIC!C:R,15,0)</f>
        <v>MT</v>
      </c>
      <c r="G213" s="5" t="str">
        <f>VLOOKUP(Tabela1[[#This Row],[PLACA]],UNIC!C:R,16,0)</f>
        <v>Centro-Oeste</v>
      </c>
      <c r="H213" s="5" t="str">
        <f>VLOOKUP(A213,UNIC!C:H,6,0)</f>
        <v>NADSON ALMEIDA NERI</v>
      </c>
      <c r="I213" s="5" t="str">
        <f>VLOOKUP(H213,UNIC!H:J,3,0)</f>
        <v>TECNICO DE MANUTENCAO PI I</v>
      </c>
      <c r="J213" s="11" t="str">
        <f>VLOOKUP(Tabela1[[#This Row],[PLACA]],UNIC!C:V,20,0)</f>
        <v>R$ 0,00</v>
      </c>
      <c r="K213" s="11">
        <f>IFERROR(VALUE(VLOOKUP(Tabela1[[#This Row],[PLACA]],[1]Planilha2!$A:$F,3,0)),"")</f>
        <v>0</v>
      </c>
      <c r="L213" s="11">
        <f>IFERROR(VALUE(VLOOKUP(Tabela1[[#This Row],[PLACA]],[1]Planilha2!$A:$F,4,0)),"")</f>
        <v>2614.8799999999997</v>
      </c>
      <c r="M213" s="11">
        <f>IFERROR(VALUE(VLOOKUP(Tabela1[[#This Row],[PLACA]],[1]Planilha2!$A:$F,5,0)),"")</f>
        <v>1017.51</v>
      </c>
      <c r="N213" s="11"/>
      <c r="O213" s="12" t="e">
        <f>VLOOKUP(Tabela1[[#This Row],[PLACA]],BASE_LOCADORAS!B:F,5,0)</f>
        <v>#N/A</v>
      </c>
      <c r="P21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3" s="11" t="e">
        <f>VLOOKUP(Tabela1[[#This Row],[PLACA]],BASE_LOCADORAS!B:G,6,0)</f>
        <v>#N/A</v>
      </c>
      <c r="R213" s="5" t="e">
        <f>Tabela1[[#This Row],[VALOR LOCADORA]]=Tabela1[[#This Row],[GASTO ALUGUEL]]</f>
        <v>#N/A</v>
      </c>
      <c r="S213" s="5" t="e">
        <f>UPPER(TEXT(Tabela1[[#This Row],[VENCIMENTO CONTRATO]],"MMM"))</f>
        <v>#N/A</v>
      </c>
      <c r="T213" s="5" t="str">
        <f>IFERROR(YEAR(Tabela1[[#This Row],[VENCIMENTO CONTRATO]]),"-")</f>
        <v>-</v>
      </c>
      <c r="U213" s="5" t="str">
        <f>VLOOKUP(Tabela1[[#This Row],[PLACA]],UNIC!C:T,18,0)</f>
        <v>ATIVO</v>
      </c>
      <c r="V213" s="5" t="str">
        <f>SUBSTITUTE(VLOOKUP(Tabela1[[#This Row],[PLACA]],UNIC!C:K,9,0),".", "")</f>
        <v>12081</v>
      </c>
      <c r="W213" s="5">
        <f>VLOOKUP(Tabela1[[#This Row],[PLACA]],UNIC!C:M,10,0)</f>
        <v>21104</v>
      </c>
      <c r="X213" s="5" t="str">
        <f>VLOOKUP(Tabela1[[#This Row],[PLACA]],UNIC!C:M,11,0)</f>
        <v>TIM MOVEL</v>
      </c>
      <c r="Y213" s="7">
        <f>SUM(Tabela1[[#This Row],[GASTO COMBUSTÍVEL FEVEREIRO]:[GASTO COMBUSTÍVE ABRIL]])</f>
        <v>3632.3899999999994</v>
      </c>
      <c r="Z213" s="7">
        <f>IFERROR(AVERAGE(Tabela1[[#This Row],[GASTO COMBUSTÍVE ABRIL]:[GASTO COMBUSTÍVE MARÇO]]),"-")</f>
        <v>1816.1949999999997</v>
      </c>
      <c r="AA213" s="5"/>
    </row>
    <row r="214" spans="1:27" x14ac:dyDescent="0.25">
      <c r="A214" s="5" t="s">
        <v>5372</v>
      </c>
      <c r="B214" s="5" t="str">
        <f>VLOOKUP(A214,UNIC!C:W,2,0)</f>
        <v>STRADA</v>
      </c>
      <c r="C214" s="5" t="str">
        <f>VLOOKUP(A214,UNIC!C:W,3,0)</f>
        <v>UTILITARIO</v>
      </c>
      <c r="D214" s="10">
        <f>VLOOKUP(A214,UNIC!C:W,5,0)</f>
        <v>2026</v>
      </c>
      <c r="E214" s="5" t="str">
        <f>VLOOKUP(A214,UNIC!C:W,21,0)</f>
        <v>MOVIDA</v>
      </c>
      <c r="F214" s="5" t="str">
        <f>VLOOKUP(Tabela1[[#This Row],[PLACA]],UNIC!C:R,15,0)</f>
        <v>MS</v>
      </c>
      <c r="G214" s="5" t="str">
        <f>VLOOKUP(Tabela1[[#This Row],[PLACA]],UNIC!C:R,16,0)</f>
        <v>CENTRO OESTE</v>
      </c>
      <c r="H214" s="5" t="str">
        <f>VLOOKUP(A214,UNIC!C:H,6,0)</f>
        <v>-</v>
      </c>
      <c r="I214" s="5" t="str">
        <f>VLOOKUP(H214,UNIC!H:J,3,0)</f>
        <v>-</v>
      </c>
      <c r="J214" s="11" t="str">
        <f>VLOOKUP(Tabela1[[#This Row],[PLACA]],UNIC!C:V,20,0)</f>
        <v>R$ 0,00</v>
      </c>
      <c r="K214" s="11">
        <f>IFERROR(VALUE(VLOOKUP(Tabela1[[#This Row],[PLACA]],[1]Planilha2!$A:$F,3,0)),"")</f>
        <v>0</v>
      </c>
      <c r="L214" s="11">
        <f>IFERROR(VALUE(VLOOKUP(Tabela1[[#This Row],[PLACA]],[1]Planilha2!$A:$F,4,0)),"")</f>
        <v>5155.7100000000009</v>
      </c>
      <c r="M214" s="11">
        <f>IFERROR(VALUE(VLOOKUP(Tabela1[[#This Row],[PLACA]],[1]Planilha2!$A:$F,5,0)),"")</f>
        <v>725.9</v>
      </c>
      <c r="N214" s="11"/>
      <c r="O214" s="12" t="e">
        <f>VLOOKUP(Tabela1[[#This Row],[PLACA]],BASE_LOCADORAS!B:F,5,0)</f>
        <v>#N/A</v>
      </c>
      <c r="P21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4" s="11" t="e">
        <f>VLOOKUP(Tabela1[[#This Row],[PLACA]],BASE_LOCADORAS!B:G,6,0)</f>
        <v>#N/A</v>
      </c>
      <c r="R214" s="5" t="e">
        <f>Tabela1[[#This Row],[VALOR LOCADORA]]=Tabela1[[#This Row],[GASTO ALUGUEL]]</f>
        <v>#N/A</v>
      </c>
      <c r="S214" s="5" t="e">
        <f>UPPER(TEXT(Tabela1[[#This Row],[VENCIMENTO CONTRATO]],"MMM"))</f>
        <v>#N/A</v>
      </c>
      <c r="T214" s="5" t="str">
        <f>IFERROR(YEAR(Tabela1[[#This Row],[VENCIMENTO CONTRATO]]),"-")</f>
        <v>-</v>
      </c>
      <c r="U214" s="5" t="str">
        <f>VLOOKUP(Tabela1[[#This Row],[PLACA]],UNIC!C:T,18,0)</f>
        <v>MANUTENÇÃO</v>
      </c>
      <c r="V214" s="5" t="str">
        <f>SUBSTITUTE(VLOOKUP(Tabela1[[#This Row],[PLACA]],UNIC!C:K,9,0),".", "")</f>
        <v/>
      </c>
      <c r="W214" s="5">
        <f>VLOOKUP(Tabela1[[#This Row],[PLACA]],UNIC!C:M,10,0)</f>
        <v>0</v>
      </c>
      <c r="X214" s="5">
        <f>VLOOKUP(Tabela1[[#This Row],[PLACA]],UNIC!C:M,11,0)</f>
        <v>0</v>
      </c>
      <c r="Y214" s="7">
        <f>SUM(Tabela1[[#This Row],[GASTO COMBUSTÍVEL FEVEREIRO]:[GASTO COMBUSTÍVE ABRIL]])</f>
        <v>5881.6100000000006</v>
      </c>
      <c r="Z214" s="7">
        <f>IFERROR(AVERAGE(Tabela1[[#This Row],[GASTO COMBUSTÍVE ABRIL]:[GASTO COMBUSTÍVE MARÇO]]),"-")</f>
        <v>2940.8050000000003</v>
      </c>
      <c r="AA214" s="5"/>
    </row>
    <row r="215" spans="1:27" x14ac:dyDescent="0.25">
      <c r="A215" s="5" t="s">
        <v>5376</v>
      </c>
      <c r="B215" s="5" t="str">
        <f>VLOOKUP(A215,UNIC!C:W,2,0)</f>
        <v>STRADA</v>
      </c>
      <c r="C215" s="5" t="str">
        <f>VLOOKUP(A215,UNIC!C:W,3,0)</f>
        <v>UTILITARIO</v>
      </c>
      <c r="D215" s="10">
        <f>VLOOKUP(A215,UNIC!C:W,5,0)</f>
        <v>2026</v>
      </c>
      <c r="E215" s="5" t="str">
        <f>VLOOKUP(A215,UNIC!C:W,21,0)</f>
        <v>MOVIDA</v>
      </c>
      <c r="F215" s="5" t="str">
        <f>VLOOKUP(Tabela1[[#This Row],[PLACA]],UNIC!C:R,15,0)</f>
        <v>MS</v>
      </c>
      <c r="G215" s="5" t="str">
        <f>VLOOKUP(Tabela1[[#This Row],[PLACA]],UNIC!C:R,16,0)</f>
        <v>CENTRO OESTE</v>
      </c>
      <c r="H215" s="5" t="str">
        <f>VLOOKUP(A215,UNIC!C:H,6,0)</f>
        <v>FROTAS DE VEÍCULOS CAMPO GRANDE</v>
      </c>
      <c r="I215" s="5" t="str">
        <f>VLOOKUP(H215,UNIC!H:J,3,0)</f>
        <v>PARCEIRO</v>
      </c>
      <c r="J215" s="11" t="str">
        <f>VLOOKUP(Tabela1[[#This Row],[PLACA]],UNIC!C:V,20,0)</f>
        <v>R$ 0,00</v>
      </c>
      <c r="K215" s="11">
        <f>IFERROR(VALUE(VLOOKUP(Tabela1[[#This Row],[PLACA]],[1]Planilha2!$A:$F,3,0)),"")</f>
        <v>0</v>
      </c>
      <c r="L215" s="11">
        <f>IFERROR(VALUE(VLOOKUP(Tabela1[[#This Row],[PLACA]],[1]Planilha2!$A:$F,4,0)),"")</f>
        <v>2646.1199999999994</v>
      </c>
      <c r="M215" s="11">
        <f>IFERROR(VALUE(VLOOKUP(Tabela1[[#This Row],[PLACA]],[1]Planilha2!$A:$F,5,0)),"")</f>
        <v>1124.71</v>
      </c>
      <c r="N215" s="11"/>
      <c r="O215" s="12" t="e">
        <f>VLOOKUP(Tabela1[[#This Row],[PLACA]],BASE_LOCADORAS!B:F,5,0)</f>
        <v>#N/A</v>
      </c>
      <c r="P21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5" s="11" t="e">
        <f>VLOOKUP(Tabela1[[#This Row],[PLACA]],BASE_LOCADORAS!B:G,6,0)</f>
        <v>#N/A</v>
      </c>
      <c r="R215" s="5" t="e">
        <f>Tabela1[[#This Row],[VALOR LOCADORA]]=Tabela1[[#This Row],[GASTO ALUGUEL]]</f>
        <v>#N/A</v>
      </c>
      <c r="S215" s="5" t="e">
        <f>UPPER(TEXT(Tabela1[[#This Row],[VENCIMENTO CONTRATO]],"MMM"))</f>
        <v>#N/A</v>
      </c>
      <c r="T215" s="5" t="str">
        <f>IFERROR(YEAR(Tabela1[[#This Row],[VENCIMENTO CONTRATO]]),"-")</f>
        <v>-</v>
      </c>
      <c r="U215" s="5" t="str">
        <f>VLOOKUP(Tabela1[[#This Row],[PLACA]],UNIC!C:T,18,0)</f>
        <v>PATIO</v>
      </c>
      <c r="V215" s="5" t="str">
        <f>SUBSTITUTE(VLOOKUP(Tabela1[[#This Row],[PLACA]],UNIC!C:K,9,0),".", "")</f>
        <v>99628</v>
      </c>
      <c r="W215" s="5">
        <f>VLOOKUP(Tabela1[[#This Row],[PLACA]],UNIC!C:M,10,0)</f>
        <v>22020</v>
      </c>
      <c r="X215" s="5" t="str">
        <f>VLOOKUP(Tabela1[[#This Row],[PLACA]],UNIC!C:M,11,0)</f>
        <v>ADMINISTRATIVO</v>
      </c>
      <c r="Y215" s="7">
        <f>SUM(Tabela1[[#This Row],[GASTO COMBUSTÍVEL FEVEREIRO]:[GASTO COMBUSTÍVE ABRIL]])</f>
        <v>3770.8299999999995</v>
      </c>
      <c r="Z215" s="7">
        <f>IFERROR(AVERAGE(Tabela1[[#This Row],[GASTO COMBUSTÍVE ABRIL]:[GASTO COMBUSTÍVE MARÇO]]),"-")</f>
        <v>1885.4149999999997</v>
      </c>
      <c r="AA215" s="5"/>
    </row>
    <row r="216" spans="1:27" x14ac:dyDescent="0.25">
      <c r="A216" s="5" t="s">
        <v>5379</v>
      </c>
      <c r="B216" s="5" t="str">
        <f>VLOOKUP(A216,UNIC!C:W,2,0)</f>
        <v>SAVEIRO</v>
      </c>
      <c r="C216" s="5" t="str">
        <f>VLOOKUP(A216,UNIC!C:W,3,0)</f>
        <v>UTILITARIO</v>
      </c>
      <c r="D216" s="10">
        <f>VLOOKUP(A216,UNIC!C:W,5,0)</f>
        <v>2026</v>
      </c>
      <c r="E216" s="5" t="str">
        <f>VLOOKUP(A216,UNIC!C:W,21,0)</f>
        <v>MOVIDA</v>
      </c>
      <c r="F216" s="5" t="str">
        <f>VLOOKUP(Tabela1[[#This Row],[PLACA]],UNIC!C:R,15,0)</f>
        <v>MS</v>
      </c>
      <c r="G216" s="5" t="str">
        <f>VLOOKUP(Tabela1[[#This Row],[PLACA]],UNIC!C:R,16,0)</f>
        <v>CENTRO OESTE</v>
      </c>
      <c r="H216" s="5" t="str">
        <f>VLOOKUP(A216,UNIC!C:H,6,0)</f>
        <v>FROTAS DE VEÍCULOS CAMPO GRANDE</v>
      </c>
      <c r="I216" s="5" t="str">
        <f>VLOOKUP(H216,UNIC!H:J,3,0)</f>
        <v>PARCEIRO</v>
      </c>
      <c r="J216" s="11" t="str">
        <f>VLOOKUP(Tabela1[[#This Row],[PLACA]],UNIC!C:V,20,0)</f>
        <v>R$ 0,00</v>
      </c>
      <c r="K216" s="11">
        <f>IFERROR(VALUE(VLOOKUP(Tabela1[[#This Row],[PLACA]],[1]Planilha2!$A:$F,3,0)),"")</f>
        <v>0</v>
      </c>
      <c r="L216" s="11">
        <f>IFERROR(VALUE(VLOOKUP(Tabela1[[#This Row],[PLACA]],[1]Planilha2!$A:$F,4,0)),"")</f>
        <v>2481.87</v>
      </c>
      <c r="M216" s="11">
        <f>IFERROR(VALUE(VLOOKUP(Tabela1[[#This Row],[PLACA]],[1]Planilha2!$A:$F,5,0)),"")</f>
        <v>0</v>
      </c>
      <c r="N216" s="11"/>
      <c r="O216" s="12" t="e">
        <f>VLOOKUP(Tabela1[[#This Row],[PLACA]],BASE_LOCADORAS!B:F,5,0)</f>
        <v>#N/A</v>
      </c>
      <c r="P21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6" s="11" t="e">
        <f>VLOOKUP(Tabela1[[#This Row],[PLACA]],BASE_LOCADORAS!B:G,6,0)</f>
        <v>#N/A</v>
      </c>
      <c r="R216" s="5" t="e">
        <f>Tabela1[[#This Row],[VALOR LOCADORA]]=Tabela1[[#This Row],[GASTO ALUGUEL]]</f>
        <v>#N/A</v>
      </c>
      <c r="S216" s="5" t="e">
        <f>UPPER(TEXT(Tabela1[[#This Row],[VENCIMENTO CONTRATO]],"MMM"))</f>
        <v>#N/A</v>
      </c>
      <c r="T216" s="5" t="str">
        <f>IFERROR(YEAR(Tabela1[[#This Row],[VENCIMENTO CONTRATO]]),"-")</f>
        <v>-</v>
      </c>
      <c r="U216" s="5" t="str">
        <f>VLOOKUP(Tabela1[[#This Row],[PLACA]],UNIC!C:T,18,0)</f>
        <v>PATIO</v>
      </c>
      <c r="V216" s="5" t="str">
        <f>SUBSTITUTE(VLOOKUP(Tabela1[[#This Row],[PLACA]],UNIC!C:K,9,0),".", "")</f>
        <v>99628</v>
      </c>
      <c r="W216" s="5">
        <f>VLOOKUP(Tabela1[[#This Row],[PLACA]],UNIC!C:M,10,0)</f>
        <v>22020</v>
      </c>
      <c r="X216" s="5" t="str">
        <f>VLOOKUP(Tabela1[[#This Row],[PLACA]],UNIC!C:M,11,0)</f>
        <v>ADMINISTRATIVO</v>
      </c>
      <c r="Y216" s="7">
        <f>SUM(Tabela1[[#This Row],[GASTO COMBUSTÍVEL FEVEREIRO]:[GASTO COMBUSTÍVE ABRIL]])</f>
        <v>2481.87</v>
      </c>
      <c r="Z216" s="7">
        <f>IFERROR(AVERAGE(Tabela1[[#This Row],[GASTO COMBUSTÍVE ABRIL]:[GASTO COMBUSTÍVE MARÇO]]),"-")</f>
        <v>1240.9349999999999</v>
      </c>
      <c r="AA216" s="5"/>
    </row>
    <row r="217" spans="1:27" x14ac:dyDescent="0.25">
      <c r="A217" s="5" t="s">
        <v>5381</v>
      </c>
      <c r="B217" s="5" t="str">
        <f>VLOOKUP(A217,UNIC!C:W,2,0)</f>
        <v>SAVEIRO</v>
      </c>
      <c r="C217" s="5" t="str">
        <f>VLOOKUP(A217,UNIC!C:W,3,0)</f>
        <v>UTILITARIO</v>
      </c>
      <c r="D217" s="10">
        <f>VLOOKUP(A217,UNIC!C:W,5,0)</f>
        <v>2025</v>
      </c>
      <c r="E217" s="5" t="str">
        <f>VLOOKUP(A217,UNIC!C:W,21,0)</f>
        <v>MOVIDA</v>
      </c>
      <c r="F217" s="5" t="str">
        <f>VLOOKUP(Tabela1[[#This Row],[PLACA]],UNIC!C:R,15,0)</f>
        <v>RO</v>
      </c>
      <c r="G217" s="5" t="str">
        <f>VLOOKUP(Tabela1[[#This Row],[PLACA]],UNIC!C:R,16,0)</f>
        <v>Norte</v>
      </c>
      <c r="H217" s="5" t="str">
        <f>VLOOKUP(A217,UNIC!C:H,6,0)</f>
        <v>EDSON DE OLIVEIRA BARBOSA</v>
      </c>
      <c r="I217" s="5" t="str">
        <f>VLOOKUP(H217,UNIC!H:J,3,0)</f>
        <v>TECNICO DE MANUTENCAO PI I</v>
      </c>
      <c r="J217" s="11" t="str">
        <f>VLOOKUP(Tabela1[[#This Row],[PLACA]],UNIC!C:V,20,0)</f>
        <v>R$ 0,00</v>
      </c>
      <c r="K217" s="11">
        <f>IFERROR(VALUE(VLOOKUP(Tabela1[[#This Row],[PLACA]],[1]Planilha2!$A:$F,3,0)),"")</f>
        <v>229.99</v>
      </c>
      <c r="L217" s="11">
        <f>IFERROR(VALUE(VLOOKUP(Tabela1[[#This Row],[PLACA]],[1]Planilha2!$A:$F,4,0)),"")</f>
        <v>2133.08</v>
      </c>
      <c r="M217" s="11">
        <f>IFERROR(VALUE(VLOOKUP(Tabela1[[#This Row],[PLACA]],[1]Planilha2!$A:$F,5,0)),"")</f>
        <v>2057.75</v>
      </c>
      <c r="N217" s="11"/>
      <c r="O217" s="17" t="e">
        <f>VLOOKUP(Tabela1[[#This Row],[PLACA]],BASE_LOCADORAS!B:F,5,0)</f>
        <v>#N/A</v>
      </c>
      <c r="P21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7" s="11" t="e">
        <f>VLOOKUP(Tabela1[[#This Row],[PLACA]],BASE_LOCADORAS!B:G,6,0)</f>
        <v>#N/A</v>
      </c>
      <c r="R217" s="5" t="e">
        <f>Tabela1[[#This Row],[VALOR LOCADORA]]=Tabela1[[#This Row],[GASTO ALUGUEL]]</f>
        <v>#N/A</v>
      </c>
      <c r="S217" s="5" t="e">
        <f>UPPER(TEXT(Tabela1[[#This Row],[VENCIMENTO CONTRATO]],"MMM"))</f>
        <v>#N/A</v>
      </c>
      <c r="T217" s="5" t="str">
        <f>IFERROR(YEAR(Tabela1[[#This Row],[VENCIMENTO CONTRATO]]),"-")</f>
        <v>-</v>
      </c>
      <c r="U217" s="5" t="str">
        <f>VLOOKUP(Tabela1[[#This Row],[PLACA]],UNIC!C:T,18,0)</f>
        <v>ATIVO</v>
      </c>
      <c r="V217" s="5" t="str">
        <f>SUBSTITUTE(VLOOKUP(Tabela1[[#This Row],[PLACA]],UNIC!C:K,9,0),".", "")</f>
        <v>12081</v>
      </c>
      <c r="W217" s="5">
        <f>VLOOKUP(Tabela1[[#This Row],[PLACA]],UNIC!C:M,10,0)</f>
        <v>11015</v>
      </c>
      <c r="X217" s="5" t="str">
        <f>VLOOKUP(Tabela1[[#This Row],[PLACA]],UNIC!C:M,11,0)</f>
        <v>TIM MOVEL</v>
      </c>
      <c r="Y217" s="7">
        <f>SUM(Tabela1[[#This Row],[GASTO COMBUSTÍVEL FEVEREIRO]:[GASTO COMBUSTÍVE ABRIL]])</f>
        <v>4420.82</v>
      </c>
      <c r="Z217" s="7">
        <f>IFERROR(AVERAGE(Tabela1[[#This Row],[GASTO COMBUSTÍVE ABRIL]:[GASTO COMBUSTÍVE MARÇO]]),"-")</f>
        <v>2095.415</v>
      </c>
      <c r="AA217" s="5"/>
    </row>
    <row r="218" spans="1:27" x14ac:dyDescent="0.25">
      <c r="A218" s="5" t="s">
        <v>5384</v>
      </c>
      <c r="B218" s="5" t="str">
        <f>VLOOKUP(A218,UNIC!C:W,2,0)</f>
        <v>KARDIAN</v>
      </c>
      <c r="C218" s="5" t="str">
        <f>VLOOKUP(A218,UNIC!C:W,3,0)</f>
        <v>SUV</v>
      </c>
      <c r="D218" s="10">
        <f>VLOOKUP(A218,UNIC!C:W,5,0)</f>
        <v>2024</v>
      </c>
      <c r="E218" s="5" t="str">
        <f>VLOOKUP(A218,UNIC!C:W,21,0)</f>
        <v>MOVIDA</v>
      </c>
      <c r="F218" s="5" t="str">
        <f>VLOOKUP(Tabela1[[#This Row],[PLACA]],UNIC!C:R,15,0)</f>
        <v>SC</v>
      </c>
      <c r="G218" s="5" t="str">
        <f>VLOOKUP(Tabela1[[#This Row],[PLACA]],UNIC!C:R,16,0)</f>
        <v>SUL</v>
      </c>
      <c r="H218" s="5" t="str">
        <f>VLOOKUP(A218,UNIC!C:H,6,0)</f>
        <v>THIEGO AUGUSTO COLLA</v>
      </c>
      <c r="I218" s="5" t="str">
        <f>VLOOKUP(H218,UNIC!H:J,3,0)</f>
        <v>GERENTE DE OPERACAO</v>
      </c>
      <c r="J218" s="11" t="str">
        <f>VLOOKUP(Tabela1[[#This Row],[PLACA]],UNIC!C:V,20,0)</f>
        <v>R$ 0,00</v>
      </c>
      <c r="K218" s="11">
        <f>IFERROR(VALUE(VLOOKUP(Tabela1[[#This Row],[PLACA]],[1]Planilha2!$A:$F,3,0)),"")</f>
        <v>293.3</v>
      </c>
      <c r="L218" s="11">
        <f>IFERROR(VALUE(VLOOKUP(Tabela1[[#This Row],[PLACA]],[1]Planilha2!$A:$F,4,0)),"")</f>
        <v>645.70000000000005</v>
      </c>
      <c r="M218" s="11">
        <f>IFERROR(VALUE(VLOOKUP(Tabela1[[#This Row],[PLACA]],[1]Planilha2!$A:$F,5,0)),"")</f>
        <v>849.44</v>
      </c>
      <c r="N218" s="11"/>
      <c r="O218" s="12" t="e">
        <f>VLOOKUP(Tabela1[[#This Row],[PLACA]],BASE_LOCADORAS!B:F,5,0)</f>
        <v>#N/A</v>
      </c>
      <c r="P21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8" s="11" t="e">
        <f>VLOOKUP(Tabela1[[#This Row],[PLACA]],BASE_LOCADORAS!B:G,6,0)</f>
        <v>#N/A</v>
      </c>
      <c r="R218" s="5" t="e">
        <f>Tabela1[[#This Row],[VALOR LOCADORA]]=Tabela1[[#This Row],[GASTO ALUGUEL]]</f>
        <v>#N/A</v>
      </c>
      <c r="S218" s="5" t="e">
        <f>UPPER(TEXT(Tabela1[[#This Row],[VENCIMENTO CONTRATO]],"MMM"))</f>
        <v>#N/A</v>
      </c>
      <c r="T218" s="5" t="str">
        <f>IFERROR(YEAR(Tabela1[[#This Row],[VENCIMENTO CONTRATO]]),"-")</f>
        <v>-</v>
      </c>
      <c r="U218" s="5" t="str">
        <f>VLOOKUP(Tabela1[[#This Row],[PLACA]],UNIC!C:T,18,0)</f>
        <v>ATIVO</v>
      </c>
      <c r="V218" s="5" t="str">
        <f>SUBSTITUTE(VLOOKUP(Tabela1[[#This Row],[PLACA]],UNIC!C:K,9,0),".", "")</f>
        <v>99528</v>
      </c>
      <c r="W218" s="5">
        <f>VLOOKUP(Tabela1[[#This Row],[PLACA]],UNIC!C:M,10,0)</f>
        <v>26001</v>
      </c>
      <c r="X218" s="5" t="str">
        <f>VLOOKUP(Tabela1[[#This Row],[PLACA]],UNIC!C:M,11,0)</f>
        <v>ADMINISTRATIVO</v>
      </c>
      <c r="Y218" s="7">
        <f>SUM(Tabela1[[#This Row],[GASTO COMBUSTÍVEL FEVEREIRO]:[GASTO COMBUSTÍVE ABRIL]])</f>
        <v>1788.44</v>
      </c>
      <c r="Z218" s="7">
        <f>IFERROR(AVERAGE(Tabela1[[#This Row],[GASTO COMBUSTÍVE ABRIL]:[GASTO COMBUSTÍVE MARÇO]]),"-")</f>
        <v>747.57</v>
      </c>
      <c r="AA218" s="5"/>
    </row>
    <row r="219" spans="1:27" x14ac:dyDescent="0.25">
      <c r="A219" s="5" t="s">
        <v>6224</v>
      </c>
      <c r="B219" s="5" t="str">
        <f>VLOOKUP(A219,UNIC!C:W,2,0)</f>
        <v>GOL</v>
      </c>
      <c r="C219" s="5" t="str">
        <f>VLOOKUP(A219,UNIC!C:W,3,0)</f>
        <v>LEVE</v>
      </c>
      <c r="D219" s="10">
        <f>VLOOKUP(A219,UNIC!C:W,5,0)</f>
        <v>2014</v>
      </c>
      <c r="E219" s="5" t="str">
        <f>VLOOKUP(A219,UNIC!C:W,21,0)</f>
        <v>PARTICULAR</v>
      </c>
      <c r="F219" s="5" t="str">
        <f>VLOOKUP(Tabela1[[#This Row],[PLACA]],UNIC!C:R,15,0)</f>
        <v>PR</v>
      </c>
      <c r="G219" s="5" t="str">
        <f>VLOOKUP(Tabela1[[#This Row],[PLACA]],UNIC!C:R,16,0)</f>
        <v>SUL</v>
      </c>
      <c r="H219" s="5" t="str">
        <f>VLOOKUP(A219,UNIC!C:H,6,0)</f>
        <v>MURILO GABRIEL CAMPELO CANDIDO</v>
      </c>
      <c r="I219" s="5" t="str">
        <f>VLOOKUP(H219,UNIC!H:J,3,0)</f>
        <v>ASSISTENTE TEC. DE MANUTENCAO DE FO I</v>
      </c>
      <c r="J219" s="11" t="str">
        <f>VLOOKUP(Tabela1[[#This Row],[PLACA]],UNIC!C:V,20,0)</f>
        <v>R$ 918,00</v>
      </c>
      <c r="K219" s="11">
        <f>IFERROR(VALUE(VLOOKUP(Tabela1[[#This Row],[PLACA]],[1]Planilha2!$A:$F,3,0)),"")</f>
        <v>200</v>
      </c>
      <c r="L219" s="11">
        <f>IFERROR(VALUE(VLOOKUP(Tabela1[[#This Row],[PLACA]],[1]Planilha2!$A:$F,4,0)),"")</f>
        <v>1305</v>
      </c>
      <c r="M219" s="11">
        <f>IFERROR(VALUE(VLOOKUP(Tabela1[[#This Row],[PLACA]],[1]Planilha2!$A:$F,5,0)),"")</f>
        <v>725</v>
      </c>
      <c r="N219" s="11"/>
      <c r="O219" s="12" t="e">
        <f>VLOOKUP(Tabela1[[#This Row],[PLACA]],BASE_LOCADORAS!B:F,5,0)</f>
        <v>#N/A</v>
      </c>
      <c r="P21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19" s="11" t="e">
        <f>VLOOKUP(Tabela1[[#This Row],[PLACA]],BASE_LOCADORAS!B:G,6,0)</f>
        <v>#N/A</v>
      </c>
      <c r="R219" s="5" t="e">
        <f>Tabela1[[#This Row],[VALOR LOCADORA]]=Tabela1[[#This Row],[GASTO ALUGUEL]]</f>
        <v>#N/A</v>
      </c>
      <c r="S219" s="5" t="e">
        <f>UPPER(TEXT(Tabela1[[#This Row],[VENCIMENTO CONTRATO]],"MMM"))</f>
        <v>#N/A</v>
      </c>
      <c r="T219" s="5" t="str">
        <f>IFERROR(YEAR(Tabela1[[#This Row],[VENCIMENTO CONTRATO]]),"-")</f>
        <v>-</v>
      </c>
      <c r="U219" s="5" t="str">
        <f>VLOOKUP(Tabela1[[#This Row],[PLACA]],UNIC!C:T,18,0)</f>
        <v>ATIVO</v>
      </c>
      <c r="V219" s="5" t="str">
        <f>SUBSTITUTE(VLOOKUP(Tabela1[[#This Row],[PLACA]],UNIC!C:K,9,0),".", "")</f>
        <v>12071</v>
      </c>
      <c r="W219" s="5">
        <f>VLOOKUP(Tabela1[[#This Row],[PLACA]],UNIC!C:M,10,0)</f>
        <v>26001</v>
      </c>
      <c r="X219" s="5" t="str">
        <f>VLOOKUP(Tabela1[[#This Row],[PLACA]],UNIC!C:M,11,0)</f>
        <v>TIM MOVEL</v>
      </c>
      <c r="Y219" s="7">
        <f>SUM(Tabela1[[#This Row],[GASTO COMBUSTÍVEL FEVEREIRO]:[GASTO COMBUSTÍVE ABRIL]])</f>
        <v>2230</v>
      </c>
      <c r="Z219" s="7">
        <f>IFERROR(AVERAGE(Tabela1[[#This Row],[GASTO COMBUSTÍVE ABRIL]:[GASTO COMBUSTÍVE MARÇO]]),"-")</f>
        <v>1015</v>
      </c>
      <c r="AA219" s="5"/>
    </row>
    <row r="220" spans="1:27" x14ac:dyDescent="0.25">
      <c r="A220" s="5" t="s">
        <v>5388</v>
      </c>
      <c r="B220" s="5" t="str">
        <f>VLOOKUP(A220,UNIC!C:W,2,0)</f>
        <v>SAVEIRO</v>
      </c>
      <c r="C220" s="5" t="str">
        <f>VLOOKUP(A220,UNIC!C:W,3,0)</f>
        <v>UTILITARIO</v>
      </c>
      <c r="D220" s="10">
        <f>VLOOKUP(A220,UNIC!C:W,5,0)</f>
        <v>2024</v>
      </c>
      <c r="E220" s="5" t="str">
        <f>VLOOKUP(A220,UNIC!C:W,21,0)</f>
        <v>MOVIDA</v>
      </c>
      <c r="F220" s="5" t="str">
        <f>VLOOKUP(Tabela1[[#This Row],[PLACA]],UNIC!C:R,15,0)</f>
        <v>RO</v>
      </c>
      <c r="G220" s="5" t="str">
        <f>VLOOKUP(Tabela1[[#This Row],[PLACA]],UNIC!C:R,16,0)</f>
        <v>Norte</v>
      </c>
      <c r="H220" s="5" t="str">
        <f>VLOOKUP(A220,UNIC!C:H,6,0)</f>
        <v>CLEUVEN DOS SANTOS ANDRADE</v>
      </c>
      <c r="I220" s="5" t="str">
        <f>VLOOKUP(H220,UNIC!H:J,3,0)</f>
        <v>ASSISTENTE TEC. DE MANUTENCAO DE PI II</v>
      </c>
      <c r="J220" s="11" t="str">
        <f>VLOOKUP(Tabela1[[#This Row],[PLACA]],UNIC!C:V,20,0)</f>
        <v>R$ 0,00</v>
      </c>
      <c r="K220" s="11">
        <f>IFERROR(VALUE(VLOOKUP(Tabela1[[#This Row],[PLACA]],[1]Planilha2!$A:$F,3,0)),"")</f>
        <v>379.95000000000005</v>
      </c>
      <c r="L220" s="11">
        <f>IFERROR(VALUE(VLOOKUP(Tabela1[[#This Row],[PLACA]],[1]Planilha2!$A:$F,4,0)),"")</f>
        <v>2871.2700000000004</v>
      </c>
      <c r="M220" s="11">
        <f>IFERROR(VALUE(VLOOKUP(Tabela1[[#This Row],[PLACA]],[1]Planilha2!$A:$F,5,0)),"")</f>
        <v>2310.08</v>
      </c>
      <c r="N220" s="11"/>
      <c r="O220" s="17" t="e">
        <f>VLOOKUP(Tabela1[[#This Row],[PLACA]],BASE_LOCADORAS!B:F,5,0)</f>
        <v>#N/A</v>
      </c>
      <c r="P22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0" s="11" t="e">
        <f>VLOOKUP(Tabela1[[#This Row],[PLACA]],BASE_LOCADORAS!B:G,6,0)</f>
        <v>#N/A</v>
      </c>
      <c r="R220" s="5" t="e">
        <f>Tabela1[[#This Row],[VALOR LOCADORA]]=Tabela1[[#This Row],[GASTO ALUGUEL]]</f>
        <v>#N/A</v>
      </c>
      <c r="S220" s="5" t="e">
        <f>UPPER(TEXT(Tabela1[[#This Row],[VENCIMENTO CONTRATO]],"MMM"))</f>
        <v>#N/A</v>
      </c>
      <c r="T220" s="5" t="str">
        <f>IFERROR(YEAR(Tabela1[[#This Row],[VENCIMENTO CONTRATO]]),"-")</f>
        <v>-</v>
      </c>
      <c r="U220" s="5" t="str">
        <f>VLOOKUP(Tabela1[[#This Row],[PLACA]],UNIC!C:T,18,0)</f>
        <v>ATIVO</v>
      </c>
      <c r="V220" s="5" t="str">
        <f>SUBSTITUTE(VLOOKUP(Tabela1[[#This Row],[PLACA]],UNIC!C:K,9,0),".", "")</f>
        <v>12081</v>
      </c>
      <c r="W220" s="5">
        <f>VLOOKUP(Tabela1[[#This Row],[PLACA]],UNIC!C:M,10,0)</f>
        <v>11015</v>
      </c>
      <c r="X220" s="5" t="str">
        <f>VLOOKUP(Tabela1[[#This Row],[PLACA]],UNIC!C:M,11,0)</f>
        <v>TIM MOVEL</v>
      </c>
      <c r="Y220" s="7">
        <f>SUM(Tabela1[[#This Row],[GASTO COMBUSTÍVEL FEVEREIRO]:[GASTO COMBUSTÍVE ABRIL]])</f>
        <v>5561.3</v>
      </c>
      <c r="Z220" s="7">
        <f>IFERROR(AVERAGE(Tabela1[[#This Row],[GASTO COMBUSTÍVE ABRIL]:[GASTO COMBUSTÍVE MARÇO]]),"-")</f>
        <v>2590.6750000000002</v>
      </c>
      <c r="AA220" s="5"/>
    </row>
    <row r="221" spans="1:27" x14ac:dyDescent="0.25">
      <c r="A221" s="5" t="s">
        <v>5393</v>
      </c>
      <c r="B221" s="5" t="str">
        <f>VLOOKUP(A221,UNIC!C:W,2,0)</f>
        <v>MOBI</v>
      </c>
      <c r="C221" s="5" t="str">
        <f>VLOOKUP(A221,UNIC!C:W,3,0)</f>
        <v>LEVE</v>
      </c>
      <c r="D221" s="10">
        <f>VLOOKUP(A221,UNIC!C:W,5,0)</f>
        <v>2024</v>
      </c>
      <c r="E221" s="5" t="str">
        <f>VLOOKUP(A221,UNIC!C:W,21,0)</f>
        <v>MOVIDA</v>
      </c>
      <c r="F221" s="5" t="str">
        <f>VLOOKUP(Tabela1[[#This Row],[PLACA]],UNIC!C:R,15,0)</f>
        <v>RO</v>
      </c>
      <c r="G221" s="5" t="str">
        <f>VLOOKUP(Tabela1[[#This Row],[PLACA]],UNIC!C:R,16,0)</f>
        <v>Norte</v>
      </c>
      <c r="H221" s="5" t="str">
        <f>VLOOKUP(A221,UNIC!C:H,6,0)</f>
        <v>DEIVISON DA SILVA COSTA</v>
      </c>
      <c r="I221" s="5" t="str">
        <f>VLOOKUP(H221,UNIC!H:J,3,0)</f>
        <v>ASSISTENTE TEC. DE MANUTENCAO DE FO III</v>
      </c>
      <c r="J221" s="11" t="str">
        <f>VLOOKUP(Tabela1[[#This Row],[PLACA]],UNIC!C:V,20,0)</f>
        <v>R$ 0,00</v>
      </c>
      <c r="K221" s="11">
        <f>IFERROR(VALUE(VLOOKUP(Tabela1[[#This Row],[PLACA]],[1]Planilha2!$A:$F,3,0)),"")</f>
        <v>186.04</v>
      </c>
      <c r="L221" s="11">
        <f>IFERROR(VALUE(VLOOKUP(Tabela1[[#This Row],[PLACA]],[1]Planilha2!$A:$F,4,0)),"")</f>
        <v>3040.1300000000006</v>
      </c>
      <c r="M221" s="11">
        <f>IFERROR(VALUE(VLOOKUP(Tabela1[[#This Row],[PLACA]],[1]Planilha2!$A:$F,5,0)),"")</f>
        <v>1366.02</v>
      </c>
      <c r="N221" s="11"/>
      <c r="O221" s="12" t="e">
        <f>VLOOKUP(Tabela1[[#This Row],[PLACA]],BASE_LOCADORAS!B:F,5,0)</f>
        <v>#N/A</v>
      </c>
      <c r="P22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1" s="11" t="e">
        <f>VLOOKUP(Tabela1[[#This Row],[PLACA]],BASE_LOCADORAS!B:G,6,0)</f>
        <v>#N/A</v>
      </c>
      <c r="R221" s="5" t="e">
        <f>Tabela1[[#This Row],[VALOR LOCADORA]]=Tabela1[[#This Row],[GASTO ALUGUEL]]</f>
        <v>#N/A</v>
      </c>
      <c r="S221" s="5" t="e">
        <f>UPPER(TEXT(Tabela1[[#This Row],[VENCIMENTO CONTRATO]],"MMM"))</f>
        <v>#N/A</v>
      </c>
      <c r="T221" s="5" t="str">
        <f>IFERROR(YEAR(Tabela1[[#This Row],[VENCIMENTO CONTRATO]]),"-")</f>
        <v>-</v>
      </c>
      <c r="U221" s="5" t="str">
        <f>VLOOKUP(Tabela1[[#This Row],[PLACA]],UNIC!C:T,18,0)</f>
        <v>ATIVO</v>
      </c>
      <c r="V221" s="5" t="str">
        <f>SUBSTITUTE(VLOOKUP(Tabela1[[#This Row],[PLACA]],UNIC!C:K,9,0),".", "")</f>
        <v>12071</v>
      </c>
      <c r="W221" s="5">
        <f>VLOOKUP(Tabela1[[#This Row],[PLACA]],UNIC!C:M,10,0)</f>
        <v>32017</v>
      </c>
      <c r="X221" s="5" t="str">
        <f>VLOOKUP(Tabela1[[#This Row],[PLACA]],UNIC!C:M,11,0)</f>
        <v>TIM MOVEL</v>
      </c>
      <c r="Y221" s="7">
        <f>SUM(Tabela1[[#This Row],[GASTO COMBUSTÍVEL FEVEREIRO]:[GASTO COMBUSTÍVE ABRIL]])</f>
        <v>4592.1900000000005</v>
      </c>
      <c r="Z221" s="7">
        <f>IFERROR(AVERAGE(Tabela1[[#This Row],[GASTO COMBUSTÍVE ABRIL]:[GASTO COMBUSTÍVE MARÇO]]),"-")</f>
        <v>2203.0750000000003</v>
      </c>
      <c r="AA221" s="5"/>
    </row>
    <row r="222" spans="1:27" x14ac:dyDescent="0.25">
      <c r="A222" s="5" t="s">
        <v>5396</v>
      </c>
      <c r="B222" s="5" t="str">
        <f>VLOOKUP(A222,UNIC!C:W,2,0)</f>
        <v>TORO</v>
      </c>
      <c r="C222" s="5" t="str">
        <f>VLOOKUP(A222,UNIC!C:W,3,0)</f>
        <v>4X4</v>
      </c>
      <c r="D222" s="10">
        <f>VLOOKUP(A222,UNIC!C:W,5,0)</f>
        <v>2025</v>
      </c>
      <c r="E222" s="5" t="str">
        <f>VLOOKUP(A222,UNIC!C:W,21,0)</f>
        <v>MOVIDA</v>
      </c>
      <c r="F222" s="5" t="str">
        <f>VLOOKUP(Tabela1[[#This Row],[PLACA]],UNIC!C:R,15,0)</f>
        <v>RO</v>
      </c>
      <c r="G222" s="5" t="str">
        <f>VLOOKUP(Tabela1[[#This Row],[PLACA]],UNIC!C:R,16,0)</f>
        <v>Norte</v>
      </c>
      <c r="H222" s="5" t="str">
        <f>VLOOKUP(A222,UNIC!C:H,6,0)</f>
        <v>RILDO PEDROSA LIMA</v>
      </c>
      <c r="I222" s="5" t="str">
        <f>VLOOKUP(H222,UNIC!H:J,3,0)</f>
        <v>TECNICO DE MANUTENCAO PI III</v>
      </c>
      <c r="J222" s="11" t="str">
        <f>VLOOKUP(Tabela1[[#This Row],[PLACA]],UNIC!C:V,20,0)</f>
        <v>R$ 0,00</v>
      </c>
      <c r="K222" s="11">
        <f>IFERROR(VALUE(VLOOKUP(Tabela1[[#This Row],[PLACA]],[1]Planilha2!$A:$F,3,0)),"")</f>
        <v>433.32000000000005</v>
      </c>
      <c r="L222" s="11">
        <f>IFERROR(VALUE(VLOOKUP(Tabela1[[#This Row],[PLACA]],[1]Planilha2!$A:$F,4,0)),"")</f>
        <v>2963.35</v>
      </c>
      <c r="M222" s="11">
        <f>IFERROR(VALUE(VLOOKUP(Tabela1[[#This Row],[PLACA]],[1]Planilha2!$A:$F,5,0)),"")</f>
        <v>2065.3199999999997</v>
      </c>
      <c r="N222" s="11"/>
      <c r="O222" s="17" t="e">
        <f>VLOOKUP(Tabela1[[#This Row],[PLACA]],BASE_LOCADORAS!B:F,5,0)</f>
        <v>#N/A</v>
      </c>
      <c r="P22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2" s="11" t="e">
        <f>VLOOKUP(Tabela1[[#This Row],[PLACA]],BASE_LOCADORAS!B:G,6,0)</f>
        <v>#N/A</v>
      </c>
      <c r="R222" s="5" t="e">
        <f>Tabela1[[#This Row],[VALOR LOCADORA]]=Tabela1[[#This Row],[GASTO ALUGUEL]]</f>
        <v>#N/A</v>
      </c>
      <c r="S222" s="5" t="e">
        <f>UPPER(TEXT(Tabela1[[#This Row],[VENCIMENTO CONTRATO]],"MMM"))</f>
        <v>#N/A</v>
      </c>
      <c r="T222" s="5" t="str">
        <f>IFERROR(YEAR(Tabela1[[#This Row],[VENCIMENTO CONTRATO]]),"-")</f>
        <v>-</v>
      </c>
      <c r="U222" s="5" t="str">
        <f>VLOOKUP(Tabela1[[#This Row],[PLACA]],UNIC!C:T,18,0)</f>
        <v>ATIVO</v>
      </c>
      <c r="V222" s="5" t="str">
        <f>SUBSTITUTE(VLOOKUP(Tabela1[[#This Row],[PLACA]],UNIC!C:K,9,0),".", "")</f>
        <v>12081</v>
      </c>
      <c r="W222" s="5">
        <f>VLOOKUP(Tabela1[[#This Row],[PLACA]],UNIC!C:M,10,0)</f>
        <v>32017</v>
      </c>
      <c r="X222" s="5" t="str">
        <f>VLOOKUP(Tabela1[[#This Row],[PLACA]],UNIC!C:M,11,0)</f>
        <v>TIM MOVEL</v>
      </c>
      <c r="Y222" s="7">
        <f>SUM(Tabela1[[#This Row],[GASTO COMBUSTÍVEL FEVEREIRO]:[GASTO COMBUSTÍVE ABRIL]])</f>
        <v>5461.99</v>
      </c>
      <c r="Z222" s="7">
        <f>IFERROR(AVERAGE(Tabela1[[#This Row],[GASTO COMBUSTÍVE ABRIL]:[GASTO COMBUSTÍVE MARÇO]]),"-")</f>
        <v>2514.335</v>
      </c>
      <c r="AA222" s="5"/>
    </row>
    <row r="223" spans="1:27" x14ac:dyDescent="0.25">
      <c r="A223" s="5" t="s">
        <v>5399</v>
      </c>
      <c r="B223" s="5" t="str">
        <f>VLOOKUP(A223,UNIC!C:W,2,0)</f>
        <v>SAVEIRO</v>
      </c>
      <c r="C223" s="5" t="str">
        <f>VLOOKUP(A223,UNIC!C:W,3,0)</f>
        <v>UTILITARIO</v>
      </c>
      <c r="D223" s="10">
        <f>VLOOKUP(A223,UNIC!C:W,5,0)</f>
        <v>2025</v>
      </c>
      <c r="E223" s="5" t="str">
        <f>VLOOKUP(A223,UNIC!C:W,21,0)</f>
        <v>MOVIDA</v>
      </c>
      <c r="F223" s="5" t="str">
        <f>VLOOKUP(Tabela1[[#This Row],[PLACA]],UNIC!C:R,15,0)</f>
        <v>RO</v>
      </c>
      <c r="G223" s="5" t="str">
        <f>VLOOKUP(Tabela1[[#This Row],[PLACA]],UNIC!C:R,16,0)</f>
        <v>Norte</v>
      </c>
      <c r="H223" s="5" t="str">
        <f>VLOOKUP(A223,UNIC!C:H,6,0)</f>
        <v>RUI BARBOSA DE SOUSA</v>
      </c>
      <c r="I223" s="5" t="str">
        <f>VLOOKUP(H223,UNIC!H:J,3,0)</f>
        <v>TECNICO DE MANUTENCAO PI III</v>
      </c>
      <c r="J223" s="11" t="str">
        <f>VLOOKUP(Tabela1[[#This Row],[PLACA]],UNIC!C:V,20,0)</f>
        <v>R$ 0,00</v>
      </c>
      <c r="K223" s="11">
        <f>IFERROR(VALUE(VLOOKUP(Tabela1[[#This Row],[PLACA]],[1]Planilha2!$A:$F,3,0)),"")</f>
        <v>0</v>
      </c>
      <c r="L223" s="11">
        <f>IFERROR(VALUE(VLOOKUP(Tabela1[[#This Row],[PLACA]],[1]Planilha2!$A:$F,4,0)),"")</f>
        <v>2432.4000000000005</v>
      </c>
      <c r="M223" s="11">
        <f>IFERROR(VALUE(VLOOKUP(Tabela1[[#This Row],[PLACA]],[1]Planilha2!$A:$F,5,0)),"")</f>
        <v>1518.32</v>
      </c>
      <c r="N223" s="11"/>
      <c r="O223" s="17" t="e">
        <f>VLOOKUP(Tabela1[[#This Row],[PLACA]],BASE_LOCADORAS!B:F,5,0)</f>
        <v>#N/A</v>
      </c>
      <c r="P22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3" s="11" t="e">
        <f>VLOOKUP(Tabela1[[#This Row],[PLACA]],BASE_LOCADORAS!B:G,6,0)</f>
        <v>#N/A</v>
      </c>
      <c r="R223" s="5" t="e">
        <f>Tabela1[[#This Row],[VALOR LOCADORA]]=Tabela1[[#This Row],[GASTO ALUGUEL]]</f>
        <v>#N/A</v>
      </c>
      <c r="S223" s="5" t="e">
        <f>UPPER(TEXT(Tabela1[[#This Row],[VENCIMENTO CONTRATO]],"MMM"))</f>
        <v>#N/A</v>
      </c>
      <c r="T223" s="5" t="str">
        <f>IFERROR(YEAR(Tabela1[[#This Row],[VENCIMENTO CONTRATO]]),"-")</f>
        <v>-</v>
      </c>
      <c r="U223" s="5" t="str">
        <f>VLOOKUP(Tabela1[[#This Row],[PLACA]],UNIC!C:T,18,0)</f>
        <v>ATIVO</v>
      </c>
      <c r="V223" s="5" t="str">
        <f>SUBSTITUTE(VLOOKUP(Tabela1[[#This Row],[PLACA]],UNIC!C:K,9,0),".", "")</f>
        <v>12081</v>
      </c>
      <c r="W223" s="5">
        <f>VLOOKUP(Tabela1[[#This Row],[PLACA]],UNIC!C:M,10,0)</f>
        <v>32017</v>
      </c>
      <c r="X223" s="5" t="str">
        <f>VLOOKUP(Tabela1[[#This Row],[PLACA]],UNIC!C:M,11,0)</f>
        <v>TIM MOVEL</v>
      </c>
      <c r="Y223" s="7">
        <f>SUM(Tabela1[[#This Row],[GASTO COMBUSTÍVEL FEVEREIRO]:[GASTO COMBUSTÍVE ABRIL]])</f>
        <v>3950.7200000000003</v>
      </c>
      <c r="Z223" s="7">
        <f>IFERROR(AVERAGE(Tabela1[[#This Row],[GASTO COMBUSTÍVE ABRIL]:[GASTO COMBUSTÍVE MARÇO]]),"-")</f>
        <v>1975.3600000000001</v>
      </c>
      <c r="AA223" s="5"/>
    </row>
    <row r="224" spans="1:27" x14ac:dyDescent="0.25">
      <c r="A224" s="5" t="s">
        <v>5402</v>
      </c>
      <c r="B224" s="5" t="str">
        <f>VLOOKUP(A224,UNIC!C:W,2,0)</f>
        <v>FIORINO</v>
      </c>
      <c r="C224" s="5" t="str">
        <f>VLOOKUP(A224,UNIC!C:W,3,0)</f>
        <v>UTILITARIO</v>
      </c>
      <c r="D224" s="10">
        <f>VLOOKUP(A224,UNIC!C:W,5,0)</f>
        <v>2025</v>
      </c>
      <c r="E224" s="5" t="str">
        <f>VLOOKUP(A224,UNIC!C:W,21,0)</f>
        <v>MOVIDA</v>
      </c>
      <c r="F224" s="5" t="str">
        <f>VLOOKUP(Tabela1[[#This Row],[PLACA]],UNIC!C:R,15,0)</f>
        <v>MS</v>
      </c>
      <c r="G224" s="5" t="str">
        <f>VLOOKUP(Tabela1[[#This Row],[PLACA]],UNIC!C:R,16,0)</f>
        <v>CENTRO OESTE</v>
      </c>
      <c r="H224" s="5" t="str">
        <f>VLOOKUP(A224,UNIC!C:H,6,0)</f>
        <v>JOAO CARLOS DA SILVA</v>
      </c>
      <c r="I224" s="5" t="str">
        <f>VLOOKUP(H224,UNIC!H:J,3,0)</f>
        <v>ASSISTENTE TEC. DE MANUTENCAO DE FO III</v>
      </c>
      <c r="J224" s="11" t="str">
        <f>VLOOKUP(Tabela1[[#This Row],[PLACA]],UNIC!C:V,20,0)</f>
        <v>R$ 0,00</v>
      </c>
      <c r="K224" s="11">
        <f>IFERROR(VALUE(VLOOKUP(Tabela1[[#This Row],[PLACA]],[1]Planilha2!$A:$F,3,0)),"")</f>
        <v>0</v>
      </c>
      <c r="L224" s="11">
        <f>IFERROR(VALUE(VLOOKUP(Tabela1[[#This Row],[PLACA]],[1]Planilha2!$A:$F,4,0)),"")</f>
        <v>1467.15</v>
      </c>
      <c r="M224" s="11">
        <f>IFERROR(VALUE(VLOOKUP(Tabela1[[#This Row],[PLACA]],[1]Planilha2!$A:$F,5,0)),"")</f>
        <v>902.49999999999989</v>
      </c>
      <c r="N224" s="11"/>
      <c r="O224" s="17" t="e">
        <f>VLOOKUP(Tabela1[[#This Row],[PLACA]],BASE_LOCADORAS!B:F,5,0)</f>
        <v>#N/A</v>
      </c>
      <c r="P22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4" s="11" t="e">
        <f>VLOOKUP(Tabela1[[#This Row],[PLACA]],BASE_LOCADORAS!B:G,6,0)</f>
        <v>#N/A</v>
      </c>
      <c r="R224" s="5" t="e">
        <f>Tabela1[[#This Row],[VALOR LOCADORA]]=Tabela1[[#This Row],[GASTO ALUGUEL]]</f>
        <v>#N/A</v>
      </c>
      <c r="S224" s="5" t="e">
        <f>UPPER(TEXT(Tabela1[[#This Row],[VENCIMENTO CONTRATO]],"MMM"))</f>
        <v>#N/A</v>
      </c>
      <c r="T224" s="5" t="str">
        <f>IFERROR(YEAR(Tabela1[[#This Row],[VENCIMENTO CONTRATO]]),"-")</f>
        <v>-</v>
      </c>
      <c r="U224" s="5" t="str">
        <f>VLOOKUP(Tabela1[[#This Row],[PLACA]],UNIC!C:T,18,0)</f>
        <v>ATIVO</v>
      </c>
      <c r="V224" s="5" t="str">
        <f>SUBSTITUTE(VLOOKUP(Tabela1[[#This Row],[PLACA]],UNIC!C:K,9,0),".", "")</f>
        <v>12071</v>
      </c>
      <c r="W224" s="5">
        <f>VLOOKUP(Tabela1[[#This Row],[PLACA]],UNIC!C:M,10,0)</f>
        <v>22032</v>
      </c>
      <c r="X224" s="5" t="str">
        <f>VLOOKUP(Tabela1[[#This Row],[PLACA]],UNIC!C:M,11,0)</f>
        <v>TIM MOVEL</v>
      </c>
      <c r="Y224" s="7">
        <f>SUM(Tabela1[[#This Row],[GASTO COMBUSTÍVEL FEVEREIRO]:[GASTO COMBUSTÍVE ABRIL]])</f>
        <v>2369.65</v>
      </c>
      <c r="Z224" s="7">
        <f>IFERROR(AVERAGE(Tabela1[[#This Row],[GASTO COMBUSTÍVE ABRIL]:[GASTO COMBUSTÍVE MARÇO]]),"-")</f>
        <v>1184.825</v>
      </c>
      <c r="AA224" s="5"/>
    </row>
    <row r="225" spans="1:27" x14ac:dyDescent="0.25">
      <c r="A225" s="5" t="s">
        <v>5405</v>
      </c>
      <c r="B225" s="5" t="str">
        <f>VLOOKUP(A225,UNIC!C:W,2,0)</f>
        <v>FIORINO</v>
      </c>
      <c r="C225" s="5" t="str">
        <f>VLOOKUP(A225,UNIC!C:W,3,0)</f>
        <v>UTILITARIO</v>
      </c>
      <c r="D225" s="10">
        <f>VLOOKUP(A225,UNIC!C:W,5,0)</f>
        <v>2023</v>
      </c>
      <c r="E225" s="5" t="str">
        <f>VLOOKUP(A225,UNIC!C:W,21,0)</f>
        <v>MOVIDA</v>
      </c>
      <c r="F225" s="5" t="str">
        <f>VLOOKUP(Tabela1[[#This Row],[PLACA]],UNIC!C:R,15,0)</f>
        <v>RO</v>
      </c>
      <c r="G225" s="5" t="str">
        <f>VLOOKUP(Tabela1[[#This Row],[PLACA]],UNIC!C:R,16,0)</f>
        <v>Norte</v>
      </c>
      <c r="H225" s="5" t="str">
        <f>VLOOKUP(A225,UNIC!C:H,6,0)</f>
        <v>-</v>
      </c>
      <c r="I225" s="5" t="str">
        <f>VLOOKUP(H225,UNIC!H:J,3,0)</f>
        <v>-</v>
      </c>
      <c r="J225" s="11" t="str">
        <f>VLOOKUP(Tabela1[[#This Row],[PLACA]],UNIC!C:V,20,0)</f>
        <v>R$ 0,00</v>
      </c>
      <c r="K225" s="11">
        <f>IFERROR(VALUE(VLOOKUP(Tabela1[[#This Row],[PLACA]],[1]Planilha2!$A:$F,3,0)),"")</f>
        <v>0</v>
      </c>
      <c r="L225" s="11">
        <f>IFERROR(VALUE(VLOOKUP(Tabela1[[#This Row],[PLACA]],[1]Planilha2!$A:$F,4,0)),"")</f>
        <v>1727.9199999999998</v>
      </c>
      <c r="M225" s="11">
        <f>IFERROR(VALUE(VLOOKUP(Tabela1[[#This Row],[PLACA]],[1]Planilha2!$A:$F,5,0)),"")</f>
        <v>724.85</v>
      </c>
      <c r="N225" s="11"/>
      <c r="O225" s="12" t="e">
        <f>VLOOKUP(Tabela1[[#This Row],[PLACA]],BASE_LOCADORAS!B:F,5,0)</f>
        <v>#N/A</v>
      </c>
      <c r="P22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5" s="11" t="e">
        <f>VLOOKUP(Tabela1[[#This Row],[PLACA]],BASE_LOCADORAS!B:G,6,0)</f>
        <v>#N/A</v>
      </c>
      <c r="R225" s="5" t="e">
        <f>Tabela1[[#This Row],[VALOR LOCADORA]]=Tabela1[[#This Row],[GASTO ALUGUEL]]</f>
        <v>#N/A</v>
      </c>
      <c r="S225" s="5" t="e">
        <f>UPPER(TEXT(Tabela1[[#This Row],[VENCIMENTO CONTRATO]],"MMM"))</f>
        <v>#N/A</v>
      </c>
      <c r="T225" s="5" t="str">
        <f>IFERROR(YEAR(Tabela1[[#This Row],[VENCIMENTO CONTRATO]]),"-")</f>
        <v>-</v>
      </c>
      <c r="U225" s="5" t="str">
        <f>VLOOKUP(Tabela1[[#This Row],[PLACA]],UNIC!C:T,18,0)</f>
        <v>PATIO</v>
      </c>
      <c r="V225" s="5" t="str">
        <f>SUBSTITUTE(VLOOKUP(Tabela1[[#This Row],[PLACA]],UNIC!C:K,9,0),".", "")</f>
        <v/>
      </c>
      <c r="W225" s="5">
        <f>VLOOKUP(Tabela1[[#This Row],[PLACA]],UNIC!C:M,10,0)</f>
        <v>0</v>
      </c>
      <c r="X225" s="5">
        <f>VLOOKUP(Tabela1[[#This Row],[PLACA]],UNIC!C:M,11,0)</f>
        <v>0</v>
      </c>
      <c r="Y225" s="7">
        <f>SUM(Tabela1[[#This Row],[GASTO COMBUSTÍVEL FEVEREIRO]:[GASTO COMBUSTÍVE ABRIL]])</f>
        <v>2452.77</v>
      </c>
      <c r="Z225" s="7">
        <f>IFERROR(AVERAGE(Tabela1[[#This Row],[GASTO COMBUSTÍVE ABRIL]:[GASTO COMBUSTÍVE MARÇO]]),"-")</f>
        <v>1226.385</v>
      </c>
      <c r="AA225" s="5"/>
    </row>
    <row r="226" spans="1:27" x14ac:dyDescent="0.25">
      <c r="A226" s="5" t="s">
        <v>5407</v>
      </c>
      <c r="B226" s="5" t="str">
        <f>VLOOKUP(A226,UNIC!C:W,2,0)</f>
        <v>SAVEIRO</v>
      </c>
      <c r="C226" s="5" t="str">
        <f>VLOOKUP(A226,UNIC!C:W,3,0)</f>
        <v>UTILITARIO</v>
      </c>
      <c r="D226" s="10">
        <f>VLOOKUP(A226,UNIC!C:W,5,0)</f>
        <v>2026</v>
      </c>
      <c r="E226" s="5" t="str">
        <f>VLOOKUP(A226,UNIC!C:W,21,0)</f>
        <v>MOVIDA</v>
      </c>
      <c r="F226" s="5" t="str">
        <f>VLOOKUP(Tabela1[[#This Row],[PLACA]],UNIC!C:R,15,0)</f>
        <v>MT</v>
      </c>
      <c r="G226" s="5" t="str">
        <f>VLOOKUP(Tabela1[[#This Row],[PLACA]],UNIC!C:R,16,0)</f>
        <v>Centro-Oeste</v>
      </c>
      <c r="H226" s="5" t="str">
        <f>VLOOKUP(A226,UNIC!C:H,6,0)</f>
        <v>AUGUSTO CESAR BUENO</v>
      </c>
      <c r="I226" s="5" t="str">
        <f>VLOOKUP(H226,UNIC!H:J,3,0)</f>
        <v>TECNICO DE MANUTENCAO PI II</v>
      </c>
      <c r="J226" s="11" t="str">
        <f>VLOOKUP(Tabela1[[#This Row],[PLACA]],UNIC!C:V,20,0)</f>
        <v>R$ 0,00</v>
      </c>
      <c r="K226" s="11">
        <f>IFERROR(VALUE(VLOOKUP(Tabela1[[#This Row],[PLACA]],[1]Planilha2!$A:$F,3,0)),"")</f>
        <v>0</v>
      </c>
      <c r="L226" s="11">
        <f>IFERROR(VALUE(VLOOKUP(Tabela1[[#This Row],[PLACA]],[1]Planilha2!$A:$F,4,0)),"")</f>
        <v>2950.91</v>
      </c>
      <c r="M226" s="11">
        <f>IFERROR(VALUE(VLOOKUP(Tabela1[[#This Row],[PLACA]],[1]Planilha2!$A:$F,5,0)),"")</f>
        <v>197.08</v>
      </c>
      <c r="N226" s="11"/>
      <c r="O226" s="17" t="e">
        <f>VLOOKUP(Tabela1[[#This Row],[PLACA]],BASE_LOCADORAS!B:F,5,0)</f>
        <v>#N/A</v>
      </c>
      <c r="P22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6" s="11" t="e">
        <f>VLOOKUP(Tabela1[[#This Row],[PLACA]],BASE_LOCADORAS!B:G,6,0)</f>
        <v>#N/A</v>
      </c>
      <c r="R226" s="5" t="e">
        <f>Tabela1[[#This Row],[VALOR LOCADORA]]=Tabela1[[#This Row],[GASTO ALUGUEL]]</f>
        <v>#N/A</v>
      </c>
      <c r="S226" s="5" t="e">
        <f>UPPER(TEXT(Tabela1[[#This Row],[VENCIMENTO CONTRATO]],"MMM"))</f>
        <v>#N/A</v>
      </c>
      <c r="T226" s="5" t="str">
        <f>IFERROR(YEAR(Tabela1[[#This Row],[VENCIMENTO CONTRATO]]),"-")</f>
        <v>-</v>
      </c>
      <c r="U226" s="5" t="str">
        <f>VLOOKUP(Tabela1[[#This Row],[PLACA]],UNIC!C:T,18,0)</f>
        <v>ATIVO</v>
      </c>
      <c r="V226" s="5" t="str">
        <f>SUBSTITUTE(VLOOKUP(Tabela1[[#This Row],[PLACA]],UNIC!C:K,9,0),".", "")</f>
        <v>12081</v>
      </c>
      <c r="W226" s="5">
        <f>VLOOKUP(Tabela1[[#This Row],[PLACA]],UNIC!C:M,10,0)</f>
        <v>21035</v>
      </c>
      <c r="X226" s="5" t="str">
        <f>VLOOKUP(Tabela1[[#This Row],[PLACA]],UNIC!C:M,11,0)</f>
        <v>TIM MOVEL</v>
      </c>
      <c r="Y226" s="7">
        <f>SUM(Tabela1[[#This Row],[GASTO COMBUSTÍVEL FEVEREIRO]:[GASTO COMBUSTÍVE ABRIL]])</f>
        <v>3147.99</v>
      </c>
      <c r="Z226" s="7">
        <f>IFERROR(AVERAGE(Tabela1[[#This Row],[GASTO COMBUSTÍVE ABRIL]:[GASTO COMBUSTÍVE MARÇO]]),"-")</f>
        <v>1573.9949999999999</v>
      </c>
      <c r="AA226" s="5"/>
    </row>
    <row r="227" spans="1:27" x14ac:dyDescent="0.25">
      <c r="A227" s="5" t="s">
        <v>5412</v>
      </c>
      <c r="B227" s="5" t="str">
        <f>VLOOKUP(A227,UNIC!C:W,2,0)</f>
        <v>SAVEIRO</v>
      </c>
      <c r="C227" s="5" t="str">
        <f>VLOOKUP(A227,UNIC!C:W,3,0)</f>
        <v>UTILITARIO</v>
      </c>
      <c r="D227" s="10">
        <f>VLOOKUP(A227,UNIC!C:W,5,0)</f>
        <v>2026</v>
      </c>
      <c r="E227" s="5" t="str">
        <f>VLOOKUP(A227,UNIC!C:W,21,0)</f>
        <v>MOVIDA</v>
      </c>
      <c r="F227" s="5" t="str">
        <f>VLOOKUP(Tabela1[[#This Row],[PLACA]],UNIC!C:R,15,0)</f>
        <v>MT</v>
      </c>
      <c r="G227" s="5" t="str">
        <f>VLOOKUP(Tabela1[[#This Row],[PLACA]],UNIC!C:R,16,0)</f>
        <v>Centro-Oeste</v>
      </c>
      <c r="H227" s="5" t="str">
        <f>VLOOKUP(A227,UNIC!C:H,6,0)</f>
        <v>JONAS FERNANDES DE AZEVEDO</v>
      </c>
      <c r="I227" s="5" t="str">
        <f>VLOOKUP(H227,UNIC!H:J,3,0)</f>
        <v>TECNICO DE MANUTENCAO PI I</v>
      </c>
      <c r="J227" s="11" t="str">
        <f>VLOOKUP(Tabela1[[#This Row],[PLACA]],UNIC!C:V,20,0)</f>
        <v>R$ 0,00</v>
      </c>
      <c r="K227" s="11">
        <f>IFERROR(VALUE(VLOOKUP(Tabela1[[#This Row],[PLACA]],[1]Planilha2!$A:$F,3,0)),"")</f>
        <v>0</v>
      </c>
      <c r="L227" s="11">
        <f>IFERROR(VALUE(VLOOKUP(Tabela1[[#This Row],[PLACA]],[1]Planilha2!$A:$F,4,0)),"")</f>
        <v>5325.51</v>
      </c>
      <c r="M227" s="11">
        <f>IFERROR(VALUE(VLOOKUP(Tabela1[[#This Row],[PLACA]],[1]Planilha2!$A:$F,5,0)),"")</f>
        <v>4264.8100000000004</v>
      </c>
      <c r="N227" s="11"/>
      <c r="O227" s="12" t="e">
        <f>VLOOKUP(Tabela1[[#This Row],[PLACA]],BASE_LOCADORAS!B:F,5,0)</f>
        <v>#N/A</v>
      </c>
      <c r="P22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7" s="11" t="e">
        <f>VLOOKUP(Tabela1[[#This Row],[PLACA]],BASE_LOCADORAS!B:G,6,0)</f>
        <v>#N/A</v>
      </c>
      <c r="R227" s="5" t="e">
        <f>Tabela1[[#This Row],[VALOR LOCADORA]]=Tabela1[[#This Row],[GASTO ALUGUEL]]</f>
        <v>#N/A</v>
      </c>
      <c r="S227" s="5" t="e">
        <f>UPPER(TEXT(Tabela1[[#This Row],[VENCIMENTO CONTRATO]],"MMM"))</f>
        <v>#N/A</v>
      </c>
      <c r="T227" s="5" t="str">
        <f>IFERROR(YEAR(Tabela1[[#This Row],[VENCIMENTO CONTRATO]]),"-")</f>
        <v>-</v>
      </c>
      <c r="U227" s="5" t="str">
        <f>VLOOKUP(Tabela1[[#This Row],[PLACA]],UNIC!C:T,18,0)</f>
        <v>ATIVO</v>
      </c>
      <c r="V227" s="5" t="str">
        <f>SUBSTITUTE(VLOOKUP(Tabela1[[#This Row],[PLACA]],UNIC!C:K,9,0),".", "")</f>
        <v>12081</v>
      </c>
      <c r="W227" s="5">
        <f>VLOOKUP(Tabela1[[#This Row],[PLACA]],UNIC!C:M,10,0)</f>
        <v>21104</v>
      </c>
      <c r="X227" s="5" t="str">
        <f>VLOOKUP(Tabela1[[#This Row],[PLACA]],UNIC!C:M,11,0)</f>
        <v>TIM MOVEL</v>
      </c>
      <c r="Y227" s="7">
        <f>SUM(Tabela1[[#This Row],[GASTO COMBUSTÍVEL FEVEREIRO]:[GASTO COMBUSTÍVE ABRIL]])</f>
        <v>9590.32</v>
      </c>
      <c r="Z227" s="7">
        <f>IFERROR(AVERAGE(Tabela1[[#This Row],[GASTO COMBUSTÍVE ABRIL]:[GASTO COMBUSTÍVE MARÇO]]),"-")</f>
        <v>4795.16</v>
      </c>
      <c r="AA227" s="5"/>
    </row>
    <row r="228" spans="1:27" x14ac:dyDescent="0.25">
      <c r="A228" s="5" t="s">
        <v>5416</v>
      </c>
      <c r="B228" s="5" t="str">
        <f>VLOOKUP(A228,UNIC!C:W,2,0)</f>
        <v>SAVEIRO</v>
      </c>
      <c r="C228" s="5" t="str">
        <f>VLOOKUP(A228,UNIC!C:W,3,0)</f>
        <v>UTILITARIO</v>
      </c>
      <c r="D228" s="10">
        <f>VLOOKUP(A228,UNIC!C:W,5,0)</f>
        <v>2026</v>
      </c>
      <c r="E228" s="5" t="str">
        <f>VLOOKUP(A228,UNIC!C:W,21,0)</f>
        <v>MOVIDA</v>
      </c>
      <c r="F228" s="5" t="str">
        <f>VLOOKUP(Tabela1[[#This Row],[PLACA]],UNIC!C:R,15,0)</f>
        <v>MT</v>
      </c>
      <c r="G228" s="5" t="str">
        <f>VLOOKUP(Tabela1[[#This Row],[PLACA]],UNIC!C:R,16,0)</f>
        <v>Centro-Oeste</v>
      </c>
      <c r="H228" s="5" t="str">
        <f>VLOOKUP(A228,UNIC!C:H,6,0)</f>
        <v>-</v>
      </c>
      <c r="I228" s="5" t="str">
        <f>VLOOKUP(H228,UNIC!H:J,3,0)</f>
        <v>-</v>
      </c>
      <c r="J228" s="11" t="str">
        <f>VLOOKUP(Tabela1[[#This Row],[PLACA]],UNIC!C:V,20,0)</f>
        <v>R$ 0,00</v>
      </c>
      <c r="K228" s="11">
        <f>IFERROR(VALUE(VLOOKUP(Tabela1[[#This Row],[PLACA]],[1]Planilha2!$A:$F,3,0)),"")</f>
        <v>0</v>
      </c>
      <c r="L228" s="11">
        <f>IFERROR(VALUE(VLOOKUP(Tabela1[[#This Row],[PLACA]],[1]Planilha2!$A:$F,4,0)),"")</f>
        <v>3205.88</v>
      </c>
      <c r="M228" s="11">
        <f>IFERROR(VALUE(VLOOKUP(Tabela1[[#This Row],[PLACA]],[1]Planilha2!$A:$F,5,0)),"")</f>
        <v>355.9</v>
      </c>
      <c r="N228" s="11"/>
      <c r="O228" s="12" t="e">
        <f>VLOOKUP(Tabela1[[#This Row],[PLACA]],BASE_LOCADORAS!B:F,5,0)</f>
        <v>#N/A</v>
      </c>
      <c r="P22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8" s="11" t="e">
        <f>VLOOKUP(Tabela1[[#This Row],[PLACA]],BASE_LOCADORAS!B:G,6,0)</f>
        <v>#N/A</v>
      </c>
      <c r="R228" s="5" t="e">
        <f>Tabela1[[#This Row],[VALOR LOCADORA]]=Tabela1[[#This Row],[GASTO ALUGUEL]]</f>
        <v>#N/A</v>
      </c>
      <c r="S228" s="5" t="e">
        <f>UPPER(TEXT(Tabela1[[#This Row],[VENCIMENTO CONTRATO]],"MMM"))</f>
        <v>#N/A</v>
      </c>
      <c r="T228" s="5" t="str">
        <f>IFERROR(YEAR(Tabela1[[#This Row],[VENCIMENTO CONTRATO]]),"-")</f>
        <v>-</v>
      </c>
      <c r="U228" s="5" t="str">
        <f>VLOOKUP(Tabela1[[#This Row],[PLACA]],UNIC!C:T,18,0)</f>
        <v>MANUTENÇÃO</v>
      </c>
      <c r="V228" s="5" t="str">
        <f>SUBSTITUTE(VLOOKUP(Tabela1[[#This Row],[PLACA]],UNIC!C:K,9,0),".", "")</f>
        <v/>
      </c>
      <c r="W228" s="5">
        <f>VLOOKUP(Tabela1[[#This Row],[PLACA]],UNIC!C:M,10,0)</f>
        <v>0</v>
      </c>
      <c r="X228" s="5">
        <f>VLOOKUP(Tabela1[[#This Row],[PLACA]],UNIC!C:M,11,0)</f>
        <v>0</v>
      </c>
      <c r="Y228" s="7">
        <f>SUM(Tabela1[[#This Row],[GASTO COMBUSTÍVEL FEVEREIRO]:[GASTO COMBUSTÍVE ABRIL]])</f>
        <v>3561.78</v>
      </c>
      <c r="Z228" s="7">
        <f>IFERROR(AVERAGE(Tabela1[[#This Row],[GASTO COMBUSTÍVE ABRIL]:[GASTO COMBUSTÍVE MARÇO]]),"-")</f>
        <v>1780.89</v>
      </c>
      <c r="AA228" s="5"/>
    </row>
    <row r="229" spans="1:27" x14ac:dyDescent="0.25">
      <c r="A229" s="5" t="s">
        <v>5418</v>
      </c>
      <c r="B229" s="5" t="str">
        <f>VLOOKUP(A229,UNIC!C:W,2,0)</f>
        <v>SAVEIRO</v>
      </c>
      <c r="C229" s="5" t="str">
        <f>VLOOKUP(A229,UNIC!C:W,3,0)</f>
        <v>UTILITARIO</v>
      </c>
      <c r="D229" s="10">
        <f>VLOOKUP(A229,UNIC!C:W,5,0)</f>
        <v>2026</v>
      </c>
      <c r="E229" s="5" t="str">
        <f>VLOOKUP(A229,UNIC!C:W,21,0)</f>
        <v>MOVIDA</v>
      </c>
      <c r="F229" s="5" t="str">
        <f>VLOOKUP(Tabela1[[#This Row],[PLACA]],UNIC!C:R,15,0)</f>
        <v>MT</v>
      </c>
      <c r="G229" s="5" t="str">
        <f>VLOOKUP(Tabela1[[#This Row],[PLACA]],UNIC!C:R,16,0)</f>
        <v>Centro-Oeste</v>
      </c>
      <c r="H229" s="5" t="str">
        <f>VLOOKUP(A229,UNIC!C:H,6,0)</f>
        <v>HERTON FABIO SOUSA SANTOS</v>
      </c>
      <c r="I229" s="5" t="str">
        <f>VLOOKUP(H229,UNIC!H:J,3,0)</f>
        <v>ESPECIALISTA OPERACIONAL DE PI I</v>
      </c>
      <c r="J229" s="11" t="str">
        <f>VLOOKUP(Tabela1[[#This Row],[PLACA]],UNIC!C:V,20,0)</f>
        <v>R$ 0,00</v>
      </c>
      <c r="K229" s="11">
        <f>IFERROR(VALUE(VLOOKUP(Tabela1[[#This Row],[PLACA]],[1]Planilha2!$A:$F,3,0)),"")</f>
        <v>0</v>
      </c>
      <c r="L229" s="11">
        <f>IFERROR(VALUE(VLOOKUP(Tabela1[[#This Row],[PLACA]],[1]Planilha2!$A:$F,4,0)),"")</f>
        <v>3352.14</v>
      </c>
      <c r="M229" s="11">
        <f>IFERROR(VALUE(VLOOKUP(Tabela1[[#This Row],[PLACA]],[1]Planilha2!$A:$F,5,0)),"")</f>
        <v>1431.77</v>
      </c>
      <c r="N229" s="11"/>
      <c r="O229" s="17" t="e">
        <f>VLOOKUP(Tabela1[[#This Row],[PLACA]],BASE_LOCADORAS!B:F,5,0)</f>
        <v>#N/A</v>
      </c>
      <c r="P22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29" s="11" t="e">
        <f>VLOOKUP(Tabela1[[#This Row],[PLACA]],BASE_LOCADORAS!B:G,6,0)</f>
        <v>#N/A</v>
      </c>
      <c r="R229" s="5" t="e">
        <f>Tabela1[[#This Row],[VALOR LOCADORA]]=Tabela1[[#This Row],[GASTO ALUGUEL]]</f>
        <v>#N/A</v>
      </c>
      <c r="S229" s="5" t="e">
        <f>UPPER(TEXT(Tabela1[[#This Row],[VENCIMENTO CONTRATO]],"MMM"))</f>
        <v>#N/A</v>
      </c>
      <c r="T229" s="5" t="str">
        <f>IFERROR(YEAR(Tabela1[[#This Row],[VENCIMENTO CONTRATO]]),"-")</f>
        <v>-</v>
      </c>
      <c r="U229" s="5" t="str">
        <f>VLOOKUP(Tabela1[[#This Row],[PLACA]],UNIC!C:T,18,0)</f>
        <v>ATIVO</v>
      </c>
      <c r="V229" s="5" t="str">
        <f>SUBSTITUTE(VLOOKUP(Tabela1[[#This Row],[PLACA]],UNIC!C:K,9,0),".", "")</f>
        <v>12081</v>
      </c>
      <c r="W229" s="5">
        <f>VLOOKUP(Tabela1[[#This Row],[PLACA]],UNIC!C:M,10,0)</f>
        <v>21104</v>
      </c>
      <c r="X229" s="5" t="str">
        <f>VLOOKUP(Tabela1[[#This Row],[PLACA]],UNIC!C:M,11,0)</f>
        <v>TIM MOVEL</v>
      </c>
      <c r="Y229" s="7">
        <f>SUM(Tabela1[[#This Row],[GASTO COMBUSTÍVEL FEVEREIRO]:[GASTO COMBUSTÍVE ABRIL]])</f>
        <v>4783.91</v>
      </c>
      <c r="Z229" s="7">
        <f>IFERROR(AVERAGE(Tabela1[[#This Row],[GASTO COMBUSTÍVE ABRIL]:[GASTO COMBUSTÍVE MARÇO]]),"-")</f>
        <v>2391.9549999999999</v>
      </c>
      <c r="AA229" s="5"/>
    </row>
    <row r="230" spans="1:27" x14ac:dyDescent="0.25">
      <c r="A230" s="5" t="s">
        <v>5420</v>
      </c>
      <c r="B230" s="5" t="str">
        <f>VLOOKUP(A230,UNIC!C:W,2,0)</f>
        <v>SAVEIRO</v>
      </c>
      <c r="C230" s="5" t="str">
        <f>VLOOKUP(A230,UNIC!C:W,3,0)</f>
        <v>UTILITARIO</v>
      </c>
      <c r="D230" s="10">
        <f>VLOOKUP(A230,UNIC!C:W,5,0)</f>
        <v>2026</v>
      </c>
      <c r="E230" s="5" t="str">
        <f>VLOOKUP(A230,UNIC!C:W,21,0)</f>
        <v>MOVIDA</v>
      </c>
      <c r="F230" s="5" t="str">
        <f>VLOOKUP(Tabela1[[#This Row],[PLACA]],UNIC!C:R,15,0)</f>
        <v>MT</v>
      </c>
      <c r="G230" s="5" t="str">
        <f>VLOOKUP(Tabela1[[#This Row],[PLACA]],UNIC!C:R,16,0)</f>
        <v>Centro-Oeste</v>
      </c>
      <c r="H230" s="5" t="str">
        <f>VLOOKUP(A230,UNIC!C:H,6,0)</f>
        <v>MARCOS DA SILVA CESARIO</v>
      </c>
      <c r="I230" s="5" t="str">
        <f>VLOOKUP(H230,UNIC!H:J,3,0)</f>
        <v>ESPECIALISTA OPERACIONAL DE PI I</v>
      </c>
      <c r="J230" s="11" t="str">
        <f>VLOOKUP(Tabela1[[#This Row],[PLACA]],UNIC!C:V,20,0)</f>
        <v>R$ 0,00</v>
      </c>
      <c r="K230" s="11">
        <f>IFERROR(VALUE(VLOOKUP(Tabela1[[#This Row],[PLACA]],[1]Planilha2!$A:$F,3,0)),"")</f>
        <v>0</v>
      </c>
      <c r="L230" s="11">
        <f>IFERROR(VALUE(VLOOKUP(Tabela1[[#This Row],[PLACA]],[1]Planilha2!$A:$F,4,0)),"")</f>
        <v>1972.9699999999998</v>
      </c>
      <c r="M230" s="11">
        <f>IFERROR(VALUE(VLOOKUP(Tabela1[[#This Row],[PLACA]],[1]Planilha2!$A:$F,5,0)),"")</f>
        <v>1676.9299999999998</v>
      </c>
      <c r="N230" s="11"/>
      <c r="O230" s="12" t="e">
        <f>VLOOKUP(Tabela1[[#This Row],[PLACA]],BASE_LOCADORAS!B:F,5,0)</f>
        <v>#N/A</v>
      </c>
      <c r="P23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0" s="11" t="e">
        <f>VLOOKUP(Tabela1[[#This Row],[PLACA]],BASE_LOCADORAS!B:G,6,0)</f>
        <v>#N/A</v>
      </c>
      <c r="R230" s="5" t="e">
        <f>Tabela1[[#This Row],[VALOR LOCADORA]]=Tabela1[[#This Row],[GASTO ALUGUEL]]</f>
        <v>#N/A</v>
      </c>
      <c r="S230" s="5" t="e">
        <f>UPPER(TEXT(Tabela1[[#This Row],[VENCIMENTO CONTRATO]],"MMM"))</f>
        <v>#N/A</v>
      </c>
      <c r="T230" s="5" t="str">
        <f>IFERROR(YEAR(Tabela1[[#This Row],[VENCIMENTO CONTRATO]]),"-")</f>
        <v>-</v>
      </c>
      <c r="U230" s="5" t="str">
        <f>VLOOKUP(Tabela1[[#This Row],[PLACA]],UNIC!C:T,18,0)</f>
        <v>ATIVO</v>
      </c>
      <c r="V230" s="5" t="str">
        <f>SUBSTITUTE(VLOOKUP(Tabela1[[#This Row],[PLACA]],UNIC!C:K,9,0),".", "")</f>
        <v>12081</v>
      </c>
      <c r="W230" s="5">
        <f>VLOOKUP(Tabela1[[#This Row],[PLACA]],UNIC!C:M,10,0)</f>
        <v>21104</v>
      </c>
      <c r="X230" s="5" t="str">
        <f>VLOOKUP(Tabela1[[#This Row],[PLACA]],UNIC!C:M,11,0)</f>
        <v>TIM MOVEL</v>
      </c>
      <c r="Y230" s="7">
        <f>SUM(Tabela1[[#This Row],[GASTO COMBUSTÍVEL FEVEREIRO]:[GASTO COMBUSTÍVE ABRIL]])</f>
        <v>3649.8999999999996</v>
      </c>
      <c r="Z230" s="7">
        <f>IFERROR(AVERAGE(Tabela1[[#This Row],[GASTO COMBUSTÍVE ABRIL]:[GASTO COMBUSTÍVE MARÇO]]),"-")</f>
        <v>1824.9499999999998</v>
      </c>
      <c r="AA230" s="5"/>
    </row>
    <row r="231" spans="1:27" x14ac:dyDescent="0.25">
      <c r="A231" s="5" t="s">
        <v>5423</v>
      </c>
      <c r="B231" s="5" t="str">
        <f>VLOOKUP(A231,UNIC!C:W,2,0)</f>
        <v>SAVEIRO</v>
      </c>
      <c r="C231" s="5" t="str">
        <f>VLOOKUP(A231,UNIC!C:W,3,0)</f>
        <v>UTILITARIO</v>
      </c>
      <c r="D231" s="10">
        <f>VLOOKUP(A231,UNIC!C:W,5,0)</f>
        <v>2025</v>
      </c>
      <c r="E231" s="5" t="str">
        <f>VLOOKUP(A231,UNIC!C:W,21,0)</f>
        <v>MOVIDA</v>
      </c>
      <c r="F231" s="5" t="str">
        <f>VLOOKUP(Tabela1[[#This Row],[PLACA]],UNIC!C:R,15,0)</f>
        <v>RO</v>
      </c>
      <c r="G231" s="5" t="str">
        <f>VLOOKUP(Tabela1[[#This Row],[PLACA]],UNIC!C:R,16,0)</f>
        <v>Norte</v>
      </c>
      <c r="H231" s="5" t="str">
        <f>VLOOKUP(A231,UNIC!C:H,6,0)</f>
        <v>NAPOLEAO BENVINDO DA SILVA NETO</v>
      </c>
      <c r="I231" s="5" t="str">
        <f>VLOOKUP(H231,UNIC!H:J,3,0)</f>
        <v>TECNICO DE MANUTENCAO PI I</v>
      </c>
      <c r="J231" s="11" t="str">
        <f>VLOOKUP(Tabela1[[#This Row],[PLACA]],UNIC!C:V,20,0)</f>
        <v>R$ 0,00</v>
      </c>
      <c r="K231" s="11">
        <f>IFERROR(VALUE(VLOOKUP(Tabela1[[#This Row],[PLACA]],[1]Planilha2!$A:$F,3,0)),"")</f>
        <v>0</v>
      </c>
      <c r="L231" s="11">
        <f>IFERROR(VALUE(VLOOKUP(Tabela1[[#This Row],[PLACA]],[1]Planilha2!$A:$F,4,0)),"")</f>
        <v>2065.4300000000003</v>
      </c>
      <c r="M231" s="11">
        <f>IFERROR(VALUE(VLOOKUP(Tabela1[[#This Row],[PLACA]],[1]Planilha2!$A:$F,5,0)),"")</f>
        <v>0</v>
      </c>
      <c r="N231" s="11"/>
      <c r="O231" s="17" t="e">
        <f>VLOOKUP(Tabela1[[#This Row],[PLACA]],BASE_LOCADORAS!B:F,5,0)</f>
        <v>#N/A</v>
      </c>
      <c r="P23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1" s="11" t="e">
        <f>VLOOKUP(Tabela1[[#This Row],[PLACA]],BASE_LOCADORAS!B:G,6,0)</f>
        <v>#N/A</v>
      </c>
      <c r="R231" s="5" t="e">
        <f>Tabela1[[#This Row],[VALOR LOCADORA]]=Tabela1[[#This Row],[GASTO ALUGUEL]]</f>
        <v>#N/A</v>
      </c>
      <c r="S231" s="5" t="e">
        <f>UPPER(TEXT(Tabela1[[#This Row],[VENCIMENTO CONTRATO]],"MMM"))</f>
        <v>#N/A</v>
      </c>
      <c r="T231" s="5" t="str">
        <f>IFERROR(YEAR(Tabela1[[#This Row],[VENCIMENTO CONTRATO]]),"-")</f>
        <v>-</v>
      </c>
      <c r="U231" s="5" t="str">
        <f>VLOOKUP(Tabela1[[#This Row],[PLACA]],UNIC!C:T,18,0)</f>
        <v>ATIVO</v>
      </c>
      <c r="V231" s="5" t="str">
        <f>SUBSTITUTE(VLOOKUP(Tabela1[[#This Row],[PLACA]],UNIC!C:K,9,0),".", "")</f>
        <v>12081</v>
      </c>
      <c r="W231" s="5">
        <f>VLOOKUP(Tabela1[[#This Row],[PLACA]],UNIC!C:M,10,0)</f>
        <v>32017</v>
      </c>
      <c r="X231" s="5" t="str">
        <f>VLOOKUP(Tabela1[[#This Row],[PLACA]],UNIC!C:M,11,0)</f>
        <v>TIM MOVEL</v>
      </c>
      <c r="Y231" s="7">
        <f>SUM(Tabela1[[#This Row],[GASTO COMBUSTÍVEL FEVEREIRO]:[GASTO COMBUSTÍVE ABRIL]])</f>
        <v>2065.4300000000003</v>
      </c>
      <c r="Z231" s="7">
        <f>IFERROR(AVERAGE(Tabela1[[#This Row],[GASTO COMBUSTÍVE ABRIL]:[GASTO COMBUSTÍVE MARÇO]]),"-")</f>
        <v>1032.7150000000001</v>
      </c>
      <c r="AA231" s="5"/>
    </row>
    <row r="232" spans="1:27" x14ac:dyDescent="0.25">
      <c r="A232" s="5" t="s">
        <v>6229</v>
      </c>
      <c r="B232" s="5" t="str">
        <f>VLOOKUP(A232,UNIC!C:W,2,0)</f>
        <v>VOYAGE</v>
      </c>
      <c r="C232" s="5" t="str">
        <f>VLOOKUP(A232,UNIC!C:W,3,0)</f>
        <v>LEVE</v>
      </c>
      <c r="D232" s="10">
        <f>VLOOKUP(A232,UNIC!C:W,5,0)</f>
        <v>2018</v>
      </c>
      <c r="E232" s="5" t="str">
        <f>VLOOKUP(A232,UNIC!C:W,21,0)</f>
        <v>PARTICULAR</v>
      </c>
      <c r="F232" s="5" t="str">
        <f>VLOOKUP(Tabela1[[#This Row],[PLACA]],UNIC!C:R,15,0)</f>
        <v>AM</v>
      </c>
      <c r="G232" s="5" t="str">
        <f>VLOOKUP(Tabela1[[#This Row],[PLACA]],UNIC!C:R,16,0)</f>
        <v>NORTE</v>
      </c>
      <c r="H232" s="5" t="str">
        <f>VLOOKUP(A232,UNIC!C:H,6,0)</f>
        <v>GEOVANE SILVA NASCIMENTO</v>
      </c>
      <c r="I232" s="5" t="str">
        <f>VLOOKUP(H232,UNIC!H:J,3,0)</f>
        <v>COORDENADOR DE OPERACAO I</v>
      </c>
      <c r="J232" s="11" t="str">
        <f>VLOOKUP(Tabela1[[#This Row],[PLACA]],UNIC!C:V,20,0)</f>
        <v>R$ 850,00</v>
      </c>
      <c r="K232" s="11">
        <f>IFERROR(VALUE(VLOOKUP(Tabela1[[#This Row],[PLACA]],[1]Planilha2!$A:$F,3,0)),"")</f>
        <v>429.99</v>
      </c>
      <c r="L232" s="11">
        <f>IFERROR(VALUE(VLOOKUP(Tabela1[[#This Row],[PLACA]],[1]Planilha2!$A:$F,4,0)),"")</f>
        <v>858.85</v>
      </c>
      <c r="M232" s="11">
        <f>IFERROR(VALUE(VLOOKUP(Tabela1[[#This Row],[PLACA]],[1]Planilha2!$A:$F,5,0)),"")</f>
        <v>690</v>
      </c>
      <c r="N232" s="11"/>
      <c r="O232" s="12" t="e">
        <f>VLOOKUP(Tabela1[[#This Row],[PLACA]],BASE_LOCADORAS!B:F,5,0)</f>
        <v>#N/A</v>
      </c>
      <c r="P23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2" s="11" t="e">
        <f>VLOOKUP(Tabela1[[#This Row],[PLACA]],BASE_LOCADORAS!B:G,6,0)</f>
        <v>#N/A</v>
      </c>
      <c r="R232" s="5" t="e">
        <f>Tabela1[[#This Row],[VALOR LOCADORA]]=Tabela1[[#This Row],[GASTO ALUGUEL]]</f>
        <v>#N/A</v>
      </c>
      <c r="S232" s="5" t="e">
        <f>UPPER(TEXT(Tabela1[[#This Row],[VENCIMENTO CONTRATO]],"MMM"))</f>
        <v>#N/A</v>
      </c>
      <c r="T232" s="5" t="str">
        <f>IFERROR(YEAR(Tabela1[[#This Row],[VENCIMENTO CONTRATO]]),"-")</f>
        <v>-</v>
      </c>
      <c r="U232" s="5" t="str">
        <f>VLOOKUP(Tabela1[[#This Row],[PLACA]],UNIC!C:T,18,0)</f>
        <v>ATIVO</v>
      </c>
      <c r="V232" s="5" t="str">
        <f>SUBSTITUTE(VLOOKUP(Tabela1[[#This Row],[PLACA]],UNIC!C:K,9,0),".", "")</f>
        <v>11015</v>
      </c>
      <c r="W232" s="5">
        <f>VLOOKUP(Tabela1[[#This Row],[PLACA]],UNIC!C:M,10,0)</f>
        <v>14001</v>
      </c>
      <c r="X232" s="5" t="str">
        <f>VLOOKUP(Tabela1[[#This Row],[PLACA]],UNIC!C:M,11,0)</f>
        <v>VIVO</v>
      </c>
      <c r="Y232" s="7">
        <f>SUM(Tabela1[[#This Row],[GASTO COMBUSTÍVEL FEVEREIRO]:[GASTO COMBUSTÍVE ABRIL]])</f>
        <v>1978.8400000000001</v>
      </c>
      <c r="Z232" s="7">
        <f>IFERROR(AVERAGE(Tabela1[[#This Row],[GASTO COMBUSTÍVE ABRIL]:[GASTO COMBUSTÍVE MARÇO]]),"-")</f>
        <v>774.42499999999995</v>
      </c>
      <c r="AA232" s="5"/>
    </row>
    <row r="233" spans="1:27" x14ac:dyDescent="0.25">
      <c r="A233" s="5" t="s">
        <v>5427</v>
      </c>
      <c r="B233" s="5" t="str">
        <f>VLOOKUP(A233,UNIC!C:W,2,0)</f>
        <v>TORO</v>
      </c>
      <c r="C233" s="5" t="str">
        <f>VLOOKUP(A233,UNIC!C:W,3,0)</f>
        <v>4X4</v>
      </c>
      <c r="D233" s="10">
        <f>VLOOKUP(A233,UNIC!C:W,5,0)</f>
        <v>2023</v>
      </c>
      <c r="E233" s="5" t="str">
        <f>VLOOKUP(A233,UNIC!C:W,21,0)</f>
        <v>MOVIDA</v>
      </c>
      <c r="F233" s="5" t="str">
        <f>VLOOKUP(Tabela1[[#This Row],[PLACA]],UNIC!C:R,15,0)</f>
        <v>DF</v>
      </c>
      <c r="G233" s="5" t="str">
        <f>VLOOKUP(Tabela1[[#This Row],[PLACA]],UNIC!C:R,16,0)</f>
        <v>CENTRO OESTE</v>
      </c>
      <c r="H233" s="5" t="str">
        <f>VLOOKUP(A233,UNIC!C:H,6,0)</f>
        <v>THIAGO DE SOUZA  FERNANDES</v>
      </c>
      <c r="I233" s="5" t="str">
        <f>VLOOKUP(H233,UNIC!H:J,3,0)</f>
        <v>TECNICO DE MANUTENCAO DE PI V</v>
      </c>
      <c r="J233" s="11" t="str">
        <f>VLOOKUP(Tabela1[[#This Row],[PLACA]],UNIC!C:V,20,0)</f>
        <v>R$ 1,00</v>
      </c>
      <c r="K233" s="11">
        <f>IFERROR(VALUE(VLOOKUP(Tabela1[[#This Row],[PLACA]],[1]Planilha2!$A:$F,3,0)),"")</f>
        <v>0</v>
      </c>
      <c r="L233" s="11">
        <f>IFERROR(VALUE(VLOOKUP(Tabela1[[#This Row],[PLACA]],[1]Planilha2!$A:$F,4,0)),"")</f>
        <v>1258.08</v>
      </c>
      <c r="M233" s="11">
        <f>IFERROR(VALUE(VLOOKUP(Tabela1[[#This Row],[PLACA]],[1]Planilha2!$A:$F,5,0)),"")</f>
        <v>854.51</v>
      </c>
      <c r="N233" s="11"/>
      <c r="O233" s="12" t="e">
        <f>VLOOKUP(Tabela1[[#This Row],[PLACA]],BASE_LOCADORAS!B:F,5,0)</f>
        <v>#N/A</v>
      </c>
      <c r="P23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3" s="11" t="e">
        <f>VLOOKUP(Tabela1[[#This Row],[PLACA]],BASE_LOCADORAS!B:G,6,0)</f>
        <v>#N/A</v>
      </c>
      <c r="R233" s="5" t="e">
        <f>Tabela1[[#This Row],[VALOR LOCADORA]]=Tabela1[[#This Row],[GASTO ALUGUEL]]</f>
        <v>#N/A</v>
      </c>
      <c r="S233" s="5" t="e">
        <f>UPPER(TEXT(Tabela1[[#This Row],[VENCIMENTO CONTRATO]],"MMM"))</f>
        <v>#N/A</v>
      </c>
      <c r="T233" s="5" t="str">
        <f>IFERROR(YEAR(Tabela1[[#This Row],[VENCIMENTO CONTRATO]]),"-")</f>
        <v>-</v>
      </c>
      <c r="U233" s="5" t="str">
        <f>VLOOKUP(Tabela1[[#This Row],[PLACA]],UNIC!C:T,18,0)</f>
        <v>ATIVO</v>
      </c>
      <c r="V233" s="5" t="str">
        <f>SUBSTITUTE(VLOOKUP(Tabela1[[#This Row],[PLACA]],UNIC!C:K,9,0),".", "")</f>
        <v>12081</v>
      </c>
      <c r="W233" s="5">
        <f>VLOOKUP(Tabela1[[#This Row],[PLACA]],UNIC!C:M,10,0)</f>
        <v>17001</v>
      </c>
      <c r="X233" s="5" t="str">
        <f>VLOOKUP(Tabela1[[#This Row],[PLACA]],UNIC!C:M,11,0)</f>
        <v>TIM MOVEL</v>
      </c>
      <c r="Y233" s="7">
        <f>SUM(Tabela1[[#This Row],[GASTO COMBUSTÍVEL FEVEREIRO]:[GASTO COMBUSTÍVE ABRIL]])</f>
        <v>2112.59</v>
      </c>
      <c r="Z233" s="7">
        <f>IFERROR(AVERAGE(Tabela1[[#This Row],[GASTO COMBUSTÍVE ABRIL]:[GASTO COMBUSTÍVE MARÇO]]),"-")</f>
        <v>1056.2950000000001</v>
      </c>
      <c r="AA233" s="5"/>
    </row>
    <row r="234" spans="1:27" x14ac:dyDescent="0.25">
      <c r="A234" s="5" t="s">
        <v>6233</v>
      </c>
      <c r="B234" s="5" t="str">
        <f>VLOOKUP(A234,UNIC!C:W,2,0)</f>
        <v>MONTANA</v>
      </c>
      <c r="C234" s="5" t="str">
        <f>VLOOKUP(A234,UNIC!C:W,3,0)</f>
        <v>UTILITARIO</v>
      </c>
      <c r="D234" s="10">
        <f>VLOOKUP(A234,UNIC!C:W,5,0)</f>
        <v>2023</v>
      </c>
      <c r="E234" s="5" t="str">
        <f>VLOOKUP(A234,UNIC!C:W,21,0)</f>
        <v>PARTICULAR</v>
      </c>
      <c r="F234" s="5" t="str">
        <f>VLOOKUP(Tabela1[[#This Row],[PLACA]],UNIC!C:R,15,0)</f>
        <v>MT</v>
      </c>
      <c r="G234" s="5" t="str">
        <f>VLOOKUP(Tabela1[[#This Row],[PLACA]],UNIC!C:R,16,0)</f>
        <v>Centro-Oeste</v>
      </c>
      <c r="H234" s="5" t="str">
        <f>VLOOKUP(A234,UNIC!C:H,6,0)</f>
        <v>ALEX JUNIOR DOS SANTOS</v>
      </c>
      <c r="I234" s="5" t="str">
        <f>VLOOKUP(H234,UNIC!H:J,3,0)</f>
        <v>SUPERVISOR DE MANUTENCAO I</v>
      </c>
      <c r="J234" s="11" t="str">
        <f>VLOOKUP(Tabela1[[#This Row],[PLACA]],UNIC!C:V,20,0)</f>
        <v>R$ 2.000,00</v>
      </c>
      <c r="K234" s="11">
        <f>IFERROR(VALUE(VLOOKUP(Tabela1[[#This Row],[PLACA]],[1]Planilha2!$A:$F,3,0)),"")</f>
        <v>158.36000000000001</v>
      </c>
      <c r="L234" s="11">
        <f>IFERROR(VALUE(VLOOKUP(Tabela1[[#This Row],[PLACA]],[1]Planilha2!$A:$F,4,0)),"")</f>
        <v>783.39</v>
      </c>
      <c r="M234" s="11">
        <f>IFERROR(VALUE(VLOOKUP(Tabela1[[#This Row],[PLACA]],[1]Planilha2!$A:$F,5,0)),"")</f>
        <v>524.08999999999992</v>
      </c>
      <c r="N234" s="11"/>
      <c r="O234" s="17" t="e">
        <f>VLOOKUP(Tabela1[[#This Row],[PLACA]],BASE_LOCADORAS!B:F,5,0)</f>
        <v>#N/A</v>
      </c>
      <c r="P23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4" s="11" t="e">
        <f>VLOOKUP(Tabela1[[#This Row],[PLACA]],BASE_LOCADORAS!B:G,6,0)</f>
        <v>#N/A</v>
      </c>
      <c r="R234" s="5" t="e">
        <f>Tabela1[[#This Row],[VALOR LOCADORA]]=Tabela1[[#This Row],[GASTO ALUGUEL]]</f>
        <v>#N/A</v>
      </c>
      <c r="S234" s="5" t="e">
        <f>UPPER(TEXT(Tabela1[[#This Row],[VENCIMENTO CONTRATO]],"MMM"))</f>
        <v>#N/A</v>
      </c>
      <c r="T234" s="5" t="str">
        <f>IFERROR(YEAR(Tabela1[[#This Row],[VENCIMENTO CONTRATO]]),"-")</f>
        <v>-</v>
      </c>
      <c r="U234" s="5" t="str">
        <f>VLOOKUP(Tabela1[[#This Row],[PLACA]],UNIC!C:T,18,0)</f>
        <v>ATIVO</v>
      </c>
      <c r="V234" s="5" t="str">
        <f>SUBSTITUTE(VLOOKUP(Tabela1[[#This Row],[PLACA]],UNIC!C:K,9,0),".", "")</f>
        <v>12075</v>
      </c>
      <c r="W234" s="5">
        <f>VLOOKUP(Tabela1[[#This Row],[PLACA]],UNIC!C:M,10,0)</f>
        <v>21104</v>
      </c>
      <c r="X234" s="5" t="str">
        <f>VLOOKUP(Tabela1[[#This Row],[PLACA]],UNIC!C:M,11,0)</f>
        <v>TIM</v>
      </c>
      <c r="Y234" s="7">
        <f>SUM(Tabela1[[#This Row],[GASTO COMBUSTÍVEL FEVEREIRO]:[GASTO COMBUSTÍVE ABRIL]])</f>
        <v>1465.84</v>
      </c>
      <c r="Z234" s="7">
        <f>IFERROR(AVERAGE(Tabela1[[#This Row],[GASTO COMBUSTÍVE ABRIL]:[GASTO COMBUSTÍVE MARÇO]]),"-")</f>
        <v>653.74</v>
      </c>
      <c r="AA234" s="5"/>
    </row>
    <row r="235" spans="1:27" x14ac:dyDescent="0.25">
      <c r="A235" s="5" t="s">
        <v>5430</v>
      </c>
      <c r="B235" s="5" t="str">
        <f>VLOOKUP(A235,UNIC!C:W,2,0)</f>
        <v>STRADA</v>
      </c>
      <c r="C235" s="5" t="str">
        <f>VLOOKUP(A235,UNIC!C:W,3,0)</f>
        <v>UTILITARIO</v>
      </c>
      <c r="D235" s="10">
        <f>VLOOKUP(A235,UNIC!C:W,5,0)</f>
        <v>2026</v>
      </c>
      <c r="E235" s="5" t="str">
        <f>VLOOKUP(A235,UNIC!C:W,21,0)</f>
        <v>MOVIDA</v>
      </c>
      <c r="F235" s="5" t="str">
        <f>VLOOKUP(Tabela1[[#This Row],[PLACA]],UNIC!C:R,15,0)</f>
        <v>MS</v>
      </c>
      <c r="G235" s="5" t="str">
        <f>VLOOKUP(Tabela1[[#This Row],[PLACA]],UNIC!C:R,16,0)</f>
        <v>CENTRO OESTE</v>
      </c>
      <c r="H235" s="5" t="str">
        <f>VLOOKUP(A235,UNIC!C:H,6,0)</f>
        <v>RENANN DE OLIVEIRA CABRAL</v>
      </c>
      <c r="I235" s="5" t="str">
        <f>VLOOKUP(H235,UNIC!H:J,3,0)</f>
        <v>TECNICO DE MANUTENCAO PI III</v>
      </c>
      <c r="J235" s="11" t="str">
        <f>VLOOKUP(Tabela1[[#This Row],[PLACA]],UNIC!C:V,20,0)</f>
        <v>R$ 0,00</v>
      </c>
      <c r="K235" s="11">
        <f>IFERROR(VALUE(VLOOKUP(Tabela1[[#This Row],[PLACA]],[1]Planilha2!$A:$F,3,0)),"")</f>
        <v>865.67</v>
      </c>
      <c r="L235" s="11">
        <f>IFERROR(VALUE(VLOOKUP(Tabela1[[#This Row],[PLACA]],[1]Planilha2!$A:$F,4,0)),"")</f>
        <v>2477.58</v>
      </c>
      <c r="M235" s="11">
        <f>IFERROR(VALUE(VLOOKUP(Tabela1[[#This Row],[PLACA]],[1]Planilha2!$A:$F,5,0)),"")</f>
        <v>1807.1200000000001</v>
      </c>
      <c r="N235" s="11"/>
      <c r="O235" s="17" t="e">
        <f>VLOOKUP(Tabela1[[#This Row],[PLACA]],BASE_LOCADORAS!B:F,5,0)</f>
        <v>#N/A</v>
      </c>
      <c r="P23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5" s="11" t="e">
        <f>VLOOKUP(Tabela1[[#This Row],[PLACA]],BASE_LOCADORAS!B:G,6,0)</f>
        <v>#N/A</v>
      </c>
      <c r="R235" s="5" t="e">
        <f>Tabela1[[#This Row],[VALOR LOCADORA]]=Tabela1[[#This Row],[GASTO ALUGUEL]]</f>
        <v>#N/A</v>
      </c>
      <c r="S235" s="5" t="e">
        <f>UPPER(TEXT(Tabela1[[#This Row],[VENCIMENTO CONTRATO]],"MMM"))</f>
        <v>#N/A</v>
      </c>
      <c r="T235" s="5" t="str">
        <f>IFERROR(YEAR(Tabela1[[#This Row],[VENCIMENTO CONTRATO]]),"-")</f>
        <v>-</v>
      </c>
      <c r="U235" s="5" t="str">
        <f>VLOOKUP(Tabela1[[#This Row],[PLACA]],UNIC!C:T,18,0)</f>
        <v>ATIVO</v>
      </c>
      <c r="V235" s="5" t="str">
        <f>SUBSTITUTE(VLOOKUP(Tabela1[[#This Row],[PLACA]],UNIC!C:K,9,0),".", "")</f>
        <v>12081</v>
      </c>
      <c r="W235" s="5">
        <f>VLOOKUP(Tabela1[[#This Row],[PLACA]],UNIC!C:M,10,0)</f>
        <v>22020</v>
      </c>
      <c r="X235" s="5" t="str">
        <f>VLOOKUP(Tabela1[[#This Row],[PLACA]],UNIC!C:M,11,0)</f>
        <v>TIM MOVEL</v>
      </c>
      <c r="Y235" s="7">
        <f>SUM(Tabela1[[#This Row],[GASTO COMBUSTÍVEL FEVEREIRO]:[GASTO COMBUSTÍVE ABRIL]])</f>
        <v>5150.37</v>
      </c>
      <c r="Z235" s="7">
        <f>IFERROR(AVERAGE(Tabela1[[#This Row],[GASTO COMBUSTÍVE ABRIL]:[GASTO COMBUSTÍVE MARÇO]]),"-")</f>
        <v>2142.35</v>
      </c>
      <c r="AA235" s="5"/>
    </row>
    <row r="236" spans="1:27" x14ac:dyDescent="0.25">
      <c r="A236" s="5" t="s">
        <v>5431</v>
      </c>
      <c r="B236" s="5" t="str">
        <f>VLOOKUP(A236,UNIC!C:W,2,0)</f>
        <v>STRADA</v>
      </c>
      <c r="C236" s="5" t="str">
        <f>VLOOKUP(A236,UNIC!C:W,3,0)</f>
        <v>UTILITARIO</v>
      </c>
      <c r="D236" s="10">
        <f>VLOOKUP(A236,UNIC!C:W,5,0)</f>
        <v>2026</v>
      </c>
      <c r="E236" s="5" t="str">
        <f>VLOOKUP(A236,UNIC!C:W,21,0)</f>
        <v>MOVIDA</v>
      </c>
      <c r="F236" s="5" t="str">
        <f>VLOOKUP(Tabela1[[#This Row],[PLACA]],UNIC!C:R,15,0)</f>
        <v>MS</v>
      </c>
      <c r="G236" s="5" t="str">
        <f>VLOOKUP(Tabela1[[#This Row],[PLACA]],UNIC!C:R,16,0)</f>
        <v>CENTRO OESTE</v>
      </c>
      <c r="H236" s="5" t="str">
        <f>VLOOKUP(A236,UNIC!C:H,6,0)</f>
        <v>THIAGO MENDES FERREIRA</v>
      </c>
      <c r="I236" s="5" t="str">
        <f>VLOOKUP(H236,UNIC!H:J,3,0)</f>
        <v>TECNICO DE MANUTENCAO PI I</v>
      </c>
      <c r="J236" s="11" t="str">
        <f>VLOOKUP(Tabela1[[#This Row],[PLACA]],UNIC!C:V,20,0)</f>
        <v>R$ 0,00</v>
      </c>
      <c r="K236" s="11">
        <f>IFERROR(VALUE(VLOOKUP(Tabela1[[#This Row],[PLACA]],[1]Planilha2!$A:$F,3,0)),"")</f>
        <v>200</v>
      </c>
      <c r="L236" s="11">
        <f>IFERROR(VALUE(VLOOKUP(Tabela1[[#This Row],[PLACA]],[1]Planilha2!$A:$F,4,0)),"")</f>
        <v>4855.5199999999986</v>
      </c>
      <c r="M236" s="11">
        <f>IFERROR(VALUE(VLOOKUP(Tabela1[[#This Row],[PLACA]],[1]Planilha2!$A:$F,5,0)),"")</f>
        <v>3363.1900000000005</v>
      </c>
      <c r="N236" s="11"/>
      <c r="O236" s="12" t="e">
        <f>VLOOKUP(Tabela1[[#This Row],[PLACA]],BASE_LOCADORAS!B:F,5,0)</f>
        <v>#N/A</v>
      </c>
      <c r="P23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6" s="11" t="e">
        <f>VLOOKUP(Tabela1[[#This Row],[PLACA]],BASE_LOCADORAS!B:G,6,0)</f>
        <v>#N/A</v>
      </c>
      <c r="R236" s="5" t="e">
        <f>Tabela1[[#This Row],[VALOR LOCADORA]]=Tabela1[[#This Row],[GASTO ALUGUEL]]</f>
        <v>#N/A</v>
      </c>
      <c r="S236" s="5" t="e">
        <f>UPPER(TEXT(Tabela1[[#This Row],[VENCIMENTO CONTRATO]],"MMM"))</f>
        <v>#N/A</v>
      </c>
      <c r="T236" s="5" t="str">
        <f>IFERROR(YEAR(Tabela1[[#This Row],[VENCIMENTO CONTRATO]]),"-")</f>
        <v>-</v>
      </c>
      <c r="U236" s="5" t="str">
        <f>VLOOKUP(Tabela1[[#This Row],[PLACA]],UNIC!C:T,18,0)</f>
        <v>ATIVO</v>
      </c>
      <c r="V236" s="5" t="str">
        <f>SUBSTITUTE(VLOOKUP(Tabela1[[#This Row],[PLACA]],UNIC!C:K,9,0),".", "")</f>
        <v>12081</v>
      </c>
      <c r="W236" s="5">
        <f>VLOOKUP(Tabela1[[#This Row],[PLACA]],UNIC!C:M,10,0)</f>
        <v>22032</v>
      </c>
      <c r="X236" s="5" t="str">
        <f>VLOOKUP(Tabela1[[#This Row],[PLACA]],UNIC!C:M,11,0)</f>
        <v>TIM MOVEL</v>
      </c>
      <c r="Y236" s="7">
        <f>SUM(Tabela1[[#This Row],[GASTO COMBUSTÍVEL FEVEREIRO]:[GASTO COMBUSTÍVE ABRIL]])</f>
        <v>8418.7099999999991</v>
      </c>
      <c r="Z236" s="7">
        <f>IFERROR(AVERAGE(Tabela1[[#This Row],[GASTO COMBUSTÍVE ABRIL]:[GASTO COMBUSTÍVE MARÇO]]),"-")</f>
        <v>4109.3549999999996</v>
      </c>
      <c r="AA236" s="5"/>
    </row>
    <row r="237" spans="1:27" x14ac:dyDescent="0.25">
      <c r="A237" s="5" t="s">
        <v>6239</v>
      </c>
      <c r="B237" s="5" t="str">
        <f>VLOOKUP(A237,UNIC!C:W,2,0)</f>
        <v>C3</v>
      </c>
      <c r="C237" s="5" t="str">
        <f>VLOOKUP(A237,UNIC!C:W,3,0)</f>
        <v>LEVE</v>
      </c>
      <c r="D237" s="10">
        <f>VLOOKUP(A237,UNIC!C:W,5,0)</f>
        <v>2023</v>
      </c>
      <c r="E237" s="5" t="str">
        <f>VLOOKUP(A237,UNIC!C:W,21,0)</f>
        <v>PARTICULAR</v>
      </c>
      <c r="F237" s="5" t="str">
        <f>VLOOKUP(Tabela1[[#This Row],[PLACA]],UNIC!C:R,15,0)</f>
        <v>DF</v>
      </c>
      <c r="G237" s="5" t="str">
        <f>VLOOKUP(Tabela1[[#This Row],[PLACA]],UNIC!C:R,16,0)</f>
        <v>CENTRO OESTE</v>
      </c>
      <c r="H237" s="5" t="str">
        <f>VLOOKUP(A237,UNIC!C:H,6,0)</f>
        <v>VIDALVIO SANTANA RIBEIRO</v>
      </c>
      <c r="I237" s="5" t="str">
        <f>VLOOKUP(H237,UNIC!H:J,3,0)</f>
        <v>SUPERVISOR DE OPERACAO</v>
      </c>
      <c r="J237" s="11" t="str">
        <f>VLOOKUP(Tabela1[[#This Row],[PLACA]],UNIC!C:V,20,0)</f>
        <v>R$ 2.000,00</v>
      </c>
      <c r="K237" s="11">
        <f>IFERROR(VALUE(VLOOKUP(Tabela1[[#This Row],[PLACA]],[1]Planilha2!$A:$F,3,0)),"")</f>
        <v>350</v>
      </c>
      <c r="L237" s="11">
        <f>IFERROR(VALUE(VLOOKUP(Tabela1[[#This Row],[PLACA]],[1]Planilha2!$A:$F,4,0)),"")</f>
        <v>1529</v>
      </c>
      <c r="M237" s="11">
        <f>IFERROR(VALUE(VLOOKUP(Tabela1[[#This Row],[PLACA]],[1]Planilha2!$A:$F,5,0)),"")</f>
        <v>670</v>
      </c>
      <c r="N237" s="11"/>
      <c r="O237" s="12" t="e">
        <f>VLOOKUP(Tabela1[[#This Row],[PLACA]],BASE_LOCADORAS!B:F,5,0)</f>
        <v>#N/A</v>
      </c>
      <c r="P23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7" s="11" t="e">
        <f>VLOOKUP(Tabela1[[#This Row],[PLACA]],BASE_LOCADORAS!B:G,6,0)</f>
        <v>#N/A</v>
      </c>
      <c r="R237" s="5" t="e">
        <f>Tabela1[[#This Row],[VALOR LOCADORA]]=Tabela1[[#This Row],[GASTO ALUGUEL]]</f>
        <v>#N/A</v>
      </c>
      <c r="S237" s="5" t="e">
        <f>UPPER(TEXT(Tabela1[[#This Row],[VENCIMENTO CONTRATO]],"MMM"))</f>
        <v>#N/A</v>
      </c>
      <c r="T237" s="5" t="str">
        <f>IFERROR(YEAR(Tabela1[[#This Row],[VENCIMENTO CONTRATO]]),"-")</f>
        <v>-</v>
      </c>
      <c r="U237" s="5" t="str">
        <f>VLOOKUP(Tabela1[[#This Row],[PLACA]],UNIC!C:T,18,0)</f>
        <v>ATIVO</v>
      </c>
      <c r="V237" s="5" t="str">
        <f>SUBSTITUTE(VLOOKUP(Tabela1[[#This Row],[PLACA]],UNIC!C:K,9,0),".", "")</f>
        <v>11011</v>
      </c>
      <c r="W237" s="5">
        <f>VLOOKUP(Tabela1[[#This Row],[PLACA]],UNIC!C:M,10,0)</f>
        <v>17001</v>
      </c>
      <c r="X237" s="5" t="str">
        <f>VLOOKUP(Tabela1[[#This Row],[PLACA]],UNIC!C:M,11,0)</f>
        <v>VIVO</v>
      </c>
      <c r="Y237" s="7">
        <f>SUM(Tabela1[[#This Row],[GASTO COMBUSTÍVEL FEVEREIRO]:[GASTO COMBUSTÍVE ABRIL]])</f>
        <v>2549</v>
      </c>
      <c r="Z237" s="7">
        <f>IFERROR(AVERAGE(Tabela1[[#This Row],[GASTO COMBUSTÍVE ABRIL]:[GASTO COMBUSTÍVE MARÇO]]),"-")</f>
        <v>1099.5</v>
      </c>
      <c r="AA237" s="5"/>
    </row>
    <row r="238" spans="1:27" x14ac:dyDescent="0.25">
      <c r="A238" s="5" t="s">
        <v>5437</v>
      </c>
      <c r="B238" s="5" t="str">
        <f>VLOOKUP(A238,UNIC!C:W,2,0)</f>
        <v>SAVEIRO</v>
      </c>
      <c r="C238" s="5" t="str">
        <f>VLOOKUP(A238,UNIC!C:W,3,0)</f>
        <v>UTILITARIO</v>
      </c>
      <c r="D238" s="10">
        <f>VLOOKUP(A238,UNIC!C:W,5,0)</f>
        <v>2025</v>
      </c>
      <c r="E238" s="5" t="str">
        <f>VLOOKUP(A238,UNIC!C:W,21,0)</f>
        <v>MOVIDA</v>
      </c>
      <c r="F238" s="5" t="str">
        <f>VLOOKUP(Tabela1[[#This Row],[PLACA]],UNIC!C:R,15,0)</f>
        <v>GO</v>
      </c>
      <c r="G238" s="5" t="str">
        <f>VLOOKUP(Tabela1[[#This Row],[PLACA]],UNIC!C:R,16,0)</f>
        <v>CENTRO OESTE</v>
      </c>
      <c r="H238" s="5" t="str">
        <f>VLOOKUP(A238,UNIC!C:H,6,0)</f>
        <v>WIDMAIER PEREIRA DOS SANTOS</v>
      </c>
      <c r="I238" s="5" t="str">
        <f>VLOOKUP(H238,UNIC!H:J,3,0)</f>
        <v>TECNICO DE MANUTENCAO PI I</v>
      </c>
      <c r="J238" s="11" t="str">
        <f>VLOOKUP(Tabela1[[#This Row],[PLACA]],UNIC!C:V,20,0)</f>
        <v>R$ 1,00</v>
      </c>
      <c r="K238" s="11">
        <f>IFERROR(VALUE(VLOOKUP(Tabela1[[#This Row],[PLACA]],[1]Planilha2!$A:$F,3,0)),"")</f>
        <v>150</v>
      </c>
      <c r="L238" s="11">
        <f>IFERROR(VALUE(VLOOKUP(Tabela1[[#This Row],[PLACA]],[1]Planilha2!$A:$F,4,0)),"")</f>
        <v>7222.93</v>
      </c>
      <c r="M238" s="11">
        <f>IFERROR(VALUE(VLOOKUP(Tabela1[[#This Row],[PLACA]],[1]Planilha2!$A:$F,5,0)),"")</f>
        <v>3470.0800000000004</v>
      </c>
      <c r="N238" s="11"/>
      <c r="O238" s="12" t="e">
        <f>VLOOKUP(Tabela1[[#This Row],[PLACA]],BASE_LOCADORAS!B:F,5,0)</f>
        <v>#N/A</v>
      </c>
      <c r="P23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8" s="11" t="e">
        <f>VLOOKUP(Tabela1[[#This Row],[PLACA]],BASE_LOCADORAS!B:G,6,0)</f>
        <v>#N/A</v>
      </c>
      <c r="R238" s="5" t="e">
        <f>Tabela1[[#This Row],[VALOR LOCADORA]]=Tabela1[[#This Row],[GASTO ALUGUEL]]</f>
        <v>#N/A</v>
      </c>
      <c r="S238" s="5" t="e">
        <f>UPPER(TEXT(Tabela1[[#This Row],[VENCIMENTO CONTRATO]],"MMM"))</f>
        <v>#N/A</v>
      </c>
      <c r="T238" s="5" t="str">
        <f>IFERROR(YEAR(Tabela1[[#This Row],[VENCIMENTO CONTRATO]]),"-")</f>
        <v>-</v>
      </c>
      <c r="U238" s="5" t="str">
        <f>VLOOKUP(Tabela1[[#This Row],[PLACA]],UNIC!C:T,18,0)</f>
        <v>ATIVO</v>
      </c>
      <c r="V238" s="5" t="str">
        <f>SUBSTITUTE(VLOOKUP(Tabela1[[#This Row],[PLACA]],UNIC!C:K,9,0),".", "")</f>
        <v>12081</v>
      </c>
      <c r="W238" s="5">
        <f>VLOOKUP(Tabela1[[#This Row],[PLACA]],UNIC!C:M,10,0)</f>
        <v>19019</v>
      </c>
      <c r="X238" s="5" t="str">
        <f>VLOOKUP(Tabela1[[#This Row],[PLACA]],UNIC!C:M,11,0)</f>
        <v>TIM MOVEL</v>
      </c>
      <c r="Y238" s="7">
        <f>SUM(Tabela1[[#This Row],[GASTO COMBUSTÍVEL FEVEREIRO]:[GASTO COMBUSTÍVE ABRIL]])</f>
        <v>10843.01</v>
      </c>
      <c r="Z238" s="7">
        <f>IFERROR(AVERAGE(Tabela1[[#This Row],[GASTO COMBUSTÍVE ABRIL]:[GASTO COMBUSTÍVE MARÇO]]),"-")</f>
        <v>5346.5050000000001</v>
      </c>
      <c r="AA238" s="5"/>
    </row>
    <row r="239" spans="1:27" x14ac:dyDescent="0.25">
      <c r="A239" s="5" t="s">
        <v>5442</v>
      </c>
      <c r="B239" s="5" t="str">
        <f>VLOOKUP(A239,UNIC!C:W,2,0)</f>
        <v>SAVEIRO</v>
      </c>
      <c r="C239" s="5" t="str">
        <f>VLOOKUP(A239,UNIC!C:W,3,0)</f>
        <v>UTILITARIO</v>
      </c>
      <c r="D239" s="10">
        <f>VLOOKUP(A239,UNIC!C:W,5,0)</f>
        <v>2025</v>
      </c>
      <c r="E239" s="5" t="str">
        <f>VLOOKUP(A239,UNIC!C:W,21,0)</f>
        <v>MOVIDA</v>
      </c>
      <c r="F239" s="5" t="str">
        <f>VLOOKUP(Tabela1[[#This Row],[PLACA]],UNIC!C:R,15,0)</f>
        <v>TO</v>
      </c>
      <c r="G239" s="5" t="str">
        <f>VLOOKUP(Tabela1[[#This Row],[PLACA]],UNIC!C:R,16,0)</f>
        <v>NORTE</v>
      </c>
      <c r="H239" s="5" t="str">
        <f>VLOOKUP(A239,UNIC!C:H,6,0)</f>
        <v>OTAVIANO GARCIA DE LIMA</v>
      </c>
      <c r="I239" s="5" t="str">
        <f>VLOOKUP(H239,UNIC!H:J,3,0)</f>
        <v>TECNICO DE MANUTENCAO PI I</v>
      </c>
      <c r="J239" s="11" t="str">
        <f>VLOOKUP(Tabela1[[#This Row],[PLACA]],UNIC!C:V,20,0)</f>
        <v>R$ 0,00</v>
      </c>
      <c r="K239" s="11">
        <f>IFERROR(VALUE(VLOOKUP(Tabela1[[#This Row],[PLACA]],[1]Planilha2!$A:$F,3,0)),"")</f>
        <v>0</v>
      </c>
      <c r="L239" s="11">
        <f>IFERROR(VALUE(VLOOKUP(Tabela1[[#This Row],[PLACA]],[1]Planilha2!$A:$F,4,0)),"")</f>
        <v>4999.1200000000017</v>
      </c>
      <c r="M239" s="11">
        <f>IFERROR(VALUE(VLOOKUP(Tabela1[[#This Row],[PLACA]],[1]Planilha2!$A:$F,5,0)),"")</f>
        <v>3898.9300000000003</v>
      </c>
      <c r="N239" s="11"/>
      <c r="O239" s="12" t="e">
        <f>VLOOKUP(Tabela1[[#This Row],[PLACA]],BASE_LOCADORAS!B:F,5,0)</f>
        <v>#N/A</v>
      </c>
      <c r="P23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39" s="11" t="e">
        <f>VLOOKUP(Tabela1[[#This Row],[PLACA]],BASE_LOCADORAS!B:G,6,0)</f>
        <v>#N/A</v>
      </c>
      <c r="R239" s="5" t="e">
        <f>Tabela1[[#This Row],[VALOR LOCADORA]]=Tabela1[[#This Row],[GASTO ALUGUEL]]</f>
        <v>#N/A</v>
      </c>
      <c r="S239" s="5" t="e">
        <f>UPPER(TEXT(Tabela1[[#This Row],[VENCIMENTO CONTRATO]],"MMM"))</f>
        <v>#N/A</v>
      </c>
      <c r="T239" s="5" t="str">
        <f>IFERROR(YEAR(Tabela1[[#This Row],[VENCIMENTO CONTRATO]]),"-")</f>
        <v>-</v>
      </c>
      <c r="U239" s="5" t="str">
        <f>VLOOKUP(Tabela1[[#This Row],[PLACA]],UNIC!C:T,18,0)</f>
        <v>ATIVO</v>
      </c>
      <c r="V239" s="5" t="str">
        <f>SUBSTITUTE(VLOOKUP(Tabela1[[#This Row],[PLACA]],UNIC!C:K,9,0),".", "")</f>
        <v>12081</v>
      </c>
      <c r="W239" s="5">
        <f>VLOOKUP(Tabela1[[#This Row],[PLACA]],UNIC!C:M,10,0)</f>
        <v>37133</v>
      </c>
      <c r="X239" s="5" t="str">
        <f>VLOOKUP(Tabela1[[#This Row],[PLACA]],UNIC!C:M,11,0)</f>
        <v>TIM MOVEL</v>
      </c>
      <c r="Y239" s="7">
        <f>SUM(Tabela1[[#This Row],[GASTO COMBUSTÍVEL FEVEREIRO]:[GASTO COMBUSTÍVE ABRIL]])</f>
        <v>8898.0500000000029</v>
      </c>
      <c r="Z239" s="7">
        <f>IFERROR(AVERAGE(Tabela1[[#This Row],[GASTO COMBUSTÍVE ABRIL]:[GASTO COMBUSTÍVE MARÇO]]),"-")</f>
        <v>4449.0250000000015</v>
      </c>
      <c r="AA239" s="5"/>
    </row>
    <row r="240" spans="1:27" x14ac:dyDescent="0.25">
      <c r="A240" s="5" t="s">
        <v>5447</v>
      </c>
      <c r="B240" s="5" t="str">
        <f>VLOOKUP(A240,UNIC!C:W,2,0)</f>
        <v>SAVEIRO</v>
      </c>
      <c r="C240" s="5" t="str">
        <f>VLOOKUP(A240,UNIC!C:W,3,0)</f>
        <v>UTILITARIO</v>
      </c>
      <c r="D240" s="10">
        <f>VLOOKUP(A240,UNIC!C:W,5,0)</f>
        <v>2025</v>
      </c>
      <c r="E240" s="5" t="str">
        <f>VLOOKUP(A240,UNIC!C:W,21,0)</f>
        <v>MOVIDA</v>
      </c>
      <c r="F240" s="5" t="str">
        <f>VLOOKUP(Tabela1[[#This Row],[PLACA]],UNIC!C:R,15,0)</f>
        <v>TO</v>
      </c>
      <c r="G240" s="5" t="str">
        <f>VLOOKUP(Tabela1[[#This Row],[PLACA]],UNIC!C:R,16,0)</f>
        <v>NORTE</v>
      </c>
      <c r="H240" s="5" t="str">
        <f>VLOOKUP(A240,UNIC!C:H,6,0)</f>
        <v>TELIO QUIXABEIRA MILHOMEM</v>
      </c>
      <c r="I240" s="5" t="str">
        <f>VLOOKUP(H240,UNIC!H:J,3,0)</f>
        <v>ASSISTENTE TEC. DE MANUTENCAO DE PI III</v>
      </c>
      <c r="J240" s="11" t="str">
        <f>VLOOKUP(Tabela1[[#This Row],[PLACA]],UNIC!C:V,20,0)</f>
        <v>R$ 0,00</v>
      </c>
      <c r="K240" s="11">
        <f>IFERROR(VALUE(VLOOKUP(Tabela1[[#This Row],[PLACA]],[1]Planilha2!$A:$F,3,0)),"")</f>
        <v>0</v>
      </c>
      <c r="L240" s="11">
        <f>IFERROR(VALUE(VLOOKUP(Tabela1[[#This Row],[PLACA]],[1]Planilha2!$A:$F,4,0)),"")</f>
        <v>4454.84</v>
      </c>
      <c r="M240" s="11">
        <f>IFERROR(VALUE(VLOOKUP(Tabela1[[#This Row],[PLACA]],[1]Planilha2!$A:$F,5,0)),"")</f>
        <v>3708.83</v>
      </c>
      <c r="N240" s="11"/>
      <c r="O240" s="12" t="e">
        <f>VLOOKUP(Tabela1[[#This Row],[PLACA]],BASE_LOCADORAS!B:F,5,0)</f>
        <v>#N/A</v>
      </c>
      <c r="P24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0" s="11" t="e">
        <f>VLOOKUP(Tabela1[[#This Row],[PLACA]],BASE_LOCADORAS!B:G,6,0)</f>
        <v>#N/A</v>
      </c>
      <c r="R240" s="5" t="e">
        <f>Tabela1[[#This Row],[VALOR LOCADORA]]=Tabela1[[#This Row],[GASTO ALUGUEL]]</f>
        <v>#N/A</v>
      </c>
      <c r="S240" s="5" t="e">
        <f>UPPER(TEXT(Tabela1[[#This Row],[VENCIMENTO CONTRATO]],"MMM"))</f>
        <v>#N/A</v>
      </c>
      <c r="T240" s="5" t="str">
        <f>IFERROR(YEAR(Tabela1[[#This Row],[VENCIMENTO CONTRATO]]),"-")</f>
        <v>-</v>
      </c>
      <c r="U240" s="5" t="str">
        <f>VLOOKUP(Tabela1[[#This Row],[PLACA]],UNIC!C:T,18,0)</f>
        <v>ATIVO</v>
      </c>
      <c r="V240" s="5" t="str">
        <f>SUBSTITUTE(VLOOKUP(Tabela1[[#This Row],[PLACA]],UNIC!C:K,9,0),".", "")</f>
        <v>12081</v>
      </c>
      <c r="W240" s="5">
        <f>VLOOKUP(Tabela1[[#This Row],[PLACA]],UNIC!C:M,10,0)</f>
        <v>37133</v>
      </c>
      <c r="X240" s="5" t="str">
        <f>VLOOKUP(Tabela1[[#This Row],[PLACA]],UNIC!C:M,11,0)</f>
        <v>TIM MOVEL</v>
      </c>
      <c r="Y240" s="7">
        <f>SUM(Tabela1[[#This Row],[GASTO COMBUSTÍVEL FEVEREIRO]:[GASTO COMBUSTÍVE ABRIL]])</f>
        <v>8163.67</v>
      </c>
      <c r="Z240" s="7">
        <f>IFERROR(AVERAGE(Tabela1[[#This Row],[GASTO COMBUSTÍVE ABRIL]:[GASTO COMBUSTÍVE MARÇO]]),"-")</f>
        <v>4081.835</v>
      </c>
      <c r="AA240" s="5"/>
    </row>
    <row r="241" spans="1:27" x14ac:dyDescent="0.25">
      <c r="A241" s="5" t="s">
        <v>5450</v>
      </c>
      <c r="B241" s="5" t="str">
        <f>VLOOKUP(A241,UNIC!C:W,2,0)</f>
        <v>SAVEIRO</v>
      </c>
      <c r="C241" s="5" t="str">
        <f>VLOOKUP(A241,UNIC!C:W,3,0)</f>
        <v>UTILITARIO</v>
      </c>
      <c r="D241" s="10">
        <f>VLOOKUP(A241,UNIC!C:W,5,0)</f>
        <v>2025</v>
      </c>
      <c r="E241" s="5" t="str">
        <f>VLOOKUP(A241,UNIC!C:W,21,0)</f>
        <v>MOVIDA</v>
      </c>
      <c r="F241" s="5" t="str">
        <f>VLOOKUP(Tabela1[[#This Row],[PLACA]],UNIC!C:R,15,0)</f>
        <v>TO</v>
      </c>
      <c r="G241" s="5" t="str">
        <f>VLOOKUP(Tabela1[[#This Row],[PLACA]],UNIC!C:R,16,0)</f>
        <v>NORTE</v>
      </c>
      <c r="H241" s="5" t="str">
        <f>VLOOKUP(A241,UNIC!C:H,6,0)</f>
        <v>ANGELINO DE ARAUJO SANTOS</v>
      </c>
      <c r="I241" s="5" t="str">
        <f>VLOOKUP(H241,UNIC!H:J,3,0)</f>
        <v>TECNICO DE MANUTENCAO PI I</v>
      </c>
      <c r="J241" s="11" t="str">
        <f>VLOOKUP(Tabela1[[#This Row],[PLACA]],UNIC!C:V,20,0)</f>
        <v>R$ 0,00</v>
      </c>
      <c r="K241" s="11">
        <f>IFERROR(VALUE(VLOOKUP(Tabela1[[#This Row],[PLACA]],[1]Planilha2!$A:$F,3,0)),"")</f>
        <v>0</v>
      </c>
      <c r="L241" s="11">
        <f>IFERROR(VALUE(VLOOKUP(Tabela1[[#This Row],[PLACA]],[1]Planilha2!$A:$F,4,0)),"")</f>
        <v>4012.1499999999996</v>
      </c>
      <c r="M241" s="11">
        <f>IFERROR(VALUE(VLOOKUP(Tabela1[[#This Row],[PLACA]],[1]Planilha2!$A:$F,5,0)),"")</f>
        <v>4263.7199999999993</v>
      </c>
      <c r="N241" s="11"/>
      <c r="O241" s="12" t="e">
        <f>VLOOKUP(Tabela1[[#This Row],[PLACA]],BASE_LOCADORAS!B:F,5,0)</f>
        <v>#N/A</v>
      </c>
      <c r="P24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1" s="11" t="e">
        <f>VLOOKUP(Tabela1[[#This Row],[PLACA]],BASE_LOCADORAS!B:G,6,0)</f>
        <v>#N/A</v>
      </c>
      <c r="R241" s="5" t="e">
        <f>Tabela1[[#This Row],[VALOR LOCADORA]]=Tabela1[[#This Row],[GASTO ALUGUEL]]</f>
        <v>#N/A</v>
      </c>
      <c r="S241" s="5" t="e">
        <f>UPPER(TEXT(Tabela1[[#This Row],[VENCIMENTO CONTRATO]],"MMM"))</f>
        <v>#N/A</v>
      </c>
      <c r="T241" s="5" t="str">
        <f>IFERROR(YEAR(Tabela1[[#This Row],[VENCIMENTO CONTRATO]]),"-")</f>
        <v>-</v>
      </c>
      <c r="U241" s="5" t="str">
        <f>VLOOKUP(Tabela1[[#This Row],[PLACA]],UNIC!C:T,18,0)</f>
        <v>ATIVO</v>
      </c>
      <c r="V241" s="5" t="str">
        <f>SUBSTITUTE(VLOOKUP(Tabela1[[#This Row],[PLACA]],UNIC!C:K,9,0),".", "")</f>
        <v>12081</v>
      </c>
      <c r="W241" s="5">
        <f>VLOOKUP(Tabela1[[#This Row],[PLACA]],UNIC!C:M,10,0)</f>
        <v>37133</v>
      </c>
      <c r="X241" s="5" t="str">
        <f>VLOOKUP(Tabela1[[#This Row],[PLACA]],UNIC!C:M,11,0)</f>
        <v>TIM MOVEL</v>
      </c>
      <c r="Y241" s="7">
        <f>SUM(Tabela1[[#This Row],[GASTO COMBUSTÍVEL FEVEREIRO]:[GASTO COMBUSTÍVE ABRIL]])</f>
        <v>8275.869999999999</v>
      </c>
      <c r="Z241" s="7">
        <f>IFERROR(AVERAGE(Tabela1[[#This Row],[GASTO COMBUSTÍVE ABRIL]:[GASTO COMBUSTÍVE MARÇO]]),"-")</f>
        <v>4137.9349999999995</v>
      </c>
      <c r="AA241" s="5"/>
    </row>
    <row r="242" spans="1:27" x14ac:dyDescent="0.25">
      <c r="A242" s="5" t="s">
        <v>5453</v>
      </c>
      <c r="B242" s="5" t="str">
        <f>VLOOKUP(A242,UNIC!C:W,2,0)</f>
        <v>SAVEIRO</v>
      </c>
      <c r="C242" s="5" t="str">
        <f>VLOOKUP(A242,UNIC!C:W,3,0)</f>
        <v>UTILITARIO</v>
      </c>
      <c r="D242" s="10">
        <f>VLOOKUP(A242,UNIC!C:W,5,0)</f>
        <v>2025</v>
      </c>
      <c r="E242" s="5" t="str">
        <f>VLOOKUP(A242,UNIC!C:W,21,0)</f>
        <v>MOVIDA</v>
      </c>
      <c r="F242" s="5" t="str">
        <f>VLOOKUP(Tabela1[[#This Row],[PLACA]],UNIC!C:R,15,0)</f>
        <v>TO</v>
      </c>
      <c r="G242" s="5" t="str">
        <f>VLOOKUP(Tabela1[[#This Row],[PLACA]],UNIC!C:R,16,0)</f>
        <v>NORTE</v>
      </c>
      <c r="H242" s="5" t="str">
        <f>VLOOKUP(A242,UNIC!C:H,6,0)</f>
        <v>PAULO GIDEONE DO NASCIMENTO SOUZA</v>
      </c>
      <c r="I242" s="5" t="str">
        <f>VLOOKUP(H242,UNIC!H:J,3,0)</f>
        <v>TECNICO DE MANUTENCAO PI I</v>
      </c>
      <c r="J242" s="11" t="str">
        <f>VLOOKUP(Tabela1[[#This Row],[PLACA]],UNIC!C:V,20,0)</f>
        <v>R$ 0,00</v>
      </c>
      <c r="K242" s="11">
        <f>IFERROR(VALUE(VLOOKUP(Tabela1[[#This Row],[PLACA]],[1]Planilha2!$A:$F,3,0)),"")</f>
        <v>0</v>
      </c>
      <c r="L242" s="11">
        <f>IFERROR(VALUE(VLOOKUP(Tabela1[[#This Row],[PLACA]],[1]Planilha2!$A:$F,4,0)),"")</f>
        <v>4304.7400000000007</v>
      </c>
      <c r="M242" s="11">
        <f>IFERROR(VALUE(VLOOKUP(Tabela1[[#This Row],[PLACA]],[1]Planilha2!$A:$F,5,0)),"")</f>
        <v>2702.8499999999995</v>
      </c>
      <c r="N242" s="11"/>
      <c r="O242" s="12" t="e">
        <f>VLOOKUP(Tabela1[[#This Row],[PLACA]],BASE_LOCADORAS!B:F,5,0)</f>
        <v>#N/A</v>
      </c>
      <c r="P24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2" s="11" t="e">
        <f>VLOOKUP(Tabela1[[#This Row],[PLACA]],BASE_LOCADORAS!B:G,6,0)</f>
        <v>#N/A</v>
      </c>
      <c r="R242" s="5" t="e">
        <f>Tabela1[[#This Row],[VALOR LOCADORA]]=Tabela1[[#This Row],[GASTO ALUGUEL]]</f>
        <v>#N/A</v>
      </c>
      <c r="S242" s="5" t="e">
        <f>UPPER(TEXT(Tabela1[[#This Row],[VENCIMENTO CONTRATO]],"MMM"))</f>
        <v>#N/A</v>
      </c>
      <c r="T242" s="5" t="str">
        <f>IFERROR(YEAR(Tabela1[[#This Row],[VENCIMENTO CONTRATO]]),"-")</f>
        <v>-</v>
      </c>
      <c r="U242" s="5" t="str">
        <f>VLOOKUP(Tabela1[[#This Row],[PLACA]],UNIC!C:T,18,0)</f>
        <v>ATIVO</v>
      </c>
      <c r="V242" s="5" t="str">
        <f>SUBSTITUTE(VLOOKUP(Tabela1[[#This Row],[PLACA]],UNIC!C:K,9,0),".", "")</f>
        <v>12081</v>
      </c>
      <c r="W242" s="5">
        <f>VLOOKUP(Tabela1[[#This Row],[PLACA]],UNIC!C:M,10,0)</f>
        <v>37133</v>
      </c>
      <c r="X242" s="5" t="str">
        <f>VLOOKUP(Tabela1[[#This Row],[PLACA]],UNIC!C:M,11,0)</f>
        <v>TIM MOVEL</v>
      </c>
      <c r="Y242" s="7">
        <f>SUM(Tabela1[[#This Row],[GASTO COMBUSTÍVEL FEVEREIRO]:[GASTO COMBUSTÍVE ABRIL]])</f>
        <v>7007.59</v>
      </c>
      <c r="Z242" s="7">
        <f>IFERROR(AVERAGE(Tabela1[[#This Row],[GASTO COMBUSTÍVE ABRIL]:[GASTO COMBUSTÍVE MARÇO]]),"-")</f>
        <v>3503.7950000000001</v>
      </c>
      <c r="AA242" s="5"/>
    </row>
    <row r="243" spans="1:27" x14ac:dyDescent="0.25">
      <c r="A243" s="5" t="s">
        <v>5457</v>
      </c>
      <c r="B243" s="5" t="str">
        <f>VLOOKUP(A243,UNIC!C:W,2,0)</f>
        <v>STRADA</v>
      </c>
      <c r="C243" s="5" t="str">
        <f>VLOOKUP(A243,UNIC!C:W,3,0)</f>
        <v>UTILITARIO</v>
      </c>
      <c r="D243" s="10">
        <f>VLOOKUP(A243,UNIC!C:W,5,0)</f>
        <v>2025</v>
      </c>
      <c r="E243" s="5" t="str">
        <f>VLOOKUP(A243,UNIC!C:W,21,0)</f>
        <v>LOCALIZA</v>
      </c>
      <c r="F243" s="5" t="str">
        <f>VLOOKUP(Tabela1[[#This Row],[PLACA]],UNIC!C:R,15,0)</f>
        <v>TO</v>
      </c>
      <c r="G243" s="5" t="str">
        <f>VLOOKUP(Tabela1[[#This Row],[PLACA]],UNIC!C:R,16,0)</f>
        <v>NORTE</v>
      </c>
      <c r="H243" s="5" t="str">
        <f>VLOOKUP(A243,UNIC!C:H,6,0)</f>
        <v>EDIVALDO SILVA COSTA</v>
      </c>
      <c r="I243" s="5" t="str">
        <f>VLOOKUP(H243,UNIC!H:J,3,0)</f>
        <v>TECNICO DE MANUTENCAO PI I</v>
      </c>
      <c r="J243" s="11" t="str">
        <f>VLOOKUP(Tabela1[[#This Row],[PLACA]],UNIC!C:V,20,0)</f>
        <v>R$ 0,00</v>
      </c>
      <c r="K243" s="11">
        <f>IFERROR(VALUE(VLOOKUP(Tabela1[[#This Row],[PLACA]],[1]Planilha2!$A:$F,3,0)),"")</f>
        <v>0</v>
      </c>
      <c r="L243" s="11">
        <f>IFERROR(VALUE(VLOOKUP(Tabela1[[#This Row],[PLACA]],[1]Planilha2!$A:$F,4,0)),"")</f>
        <v>3667.65</v>
      </c>
      <c r="M243" s="11">
        <f>IFERROR(VALUE(VLOOKUP(Tabela1[[#This Row],[PLACA]],[1]Planilha2!$A:$F,5,0)),"")</f>
        <v>2026.05</v>
      </c>
      <c r="N243" s="11"/>
      <c r="O243" s="12" t="e">
        <f>VLOOKUP(Tabela1[[#This Row],[PLACA]],BASE_LOCADORAS!B:F,5,0)</f>
        <v>#N/A</v>
      </c>
      <c r="P24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3" s="11" t="e">
        <f>VLOOKUP(Tabela1[[#This Row],[PLACA]],BASE_LOCADORAS!B:G,6,0)</f>
        <v>#N/A</v>
      </c>
      <c r="R243" s="5" t="e">
        <f>Tabela1[[#This Row],[VALOR LOCADORA]]=Tabela1[[#This Row],[GASTO ALUGUEL]]</f>
        <v>#N/A</v>
      </c>
      <c r="S243" s="5" t="e">
        <f>UPPER(TEXT(Tabela1[[#This Row],[VENCIMENTO CONTRATO]],"MMM"))</f>
        <v>#N/A</v>
      </c>
      <c r="T243" s="5" t="str">
        <f>IFERROR(YEAR(Tabela1[[#This Row],[VENCIMENTO CONTRATO]]),"-")</f>
        <v>-</v>
      </c>
      <c r="U243" s="5" t="str">
        <f>VLOOKUP(Tabela1[[#This Row],[PLACA]],UNIC!C:T,18,0)</f>
        <v>ATIVO</v>
      </c>
      <c r="V243" s="5" t="str">
        <f>SUBSTITUTE(VLOOKUP(Tabela1[[#This Row],[PLACA]],UNIC!C:K,9,0),".", "")</f>
        <v>12081</v>
      </c>
      <c r="W243" s="5">
        <f>VLOOKUP(Tabela1[[#This Row],[PLACA]],UNIC!C:M,10,0)</f>
        <v>37133</v>
      </c>
      <c r="X243" s="5" t="str">
        <f>VLOOKUP(Tabela1[[#This Row],[PLACA]],UNIC!C:M,11,0)</f>
        <v>TIM MOVEL</v>
      </c>
      <c r="Y243" s="7">
        <f>SUM(Tabela1[[#This Row],[GASTO COMBUSTÍVEL FEVEREIRO]:[GASTO COMBUSTÍVE ABRIL]])</f>
        <v>5693.7</v>
      </c>
      <c r="Z243" s="7">
        <f>IFERROR(AVERAGE(Tabela1[[#This Row],[GASTO COMBUSTÍVE ABRIL]:[GASTO COMBUSTÍVE MARÇO]]),"-")</f>
        <v>2846.85</v>
      </c>
      <c r="AA243" s="5"/>
    </row>
    <row r="244" spans="1:27" x14ac:dyDescent="0.25">
      <c r="A244" s="5" t="s">
        <v>5462</v>
      </c>
      <c r="B244" s="5" t="str">
        <f>VLOOKUP(A244,UNIC!C:W,2,0)</f>
        <v>SAVEIRO</v>
      </c>
      <c r="C244" s="5" t="str">
        <f>VLOOKUP(A244,UNIC!C:W,3,0)</f>
        <v>UTILITARIO</v>
      </c>
      <c r="D244" s="10">
        <f>VLOOKUP(A244,UNIC!C:W,5,0)</f>
        <v>2026</v>
      </c>
      <c r="E244" s="5" t="str">
        <f>VLOOKUP(A244,UNIC!C:W,21,0)</f>
        <v>MOVIDA</v>
      </c>
      <c r="F244" s="5" t="str">
        <f>VLOOKUP(Tabela1[[#This Row],[PLACA]],UNIC!C:R,15,0)</f>
        <v>GO</v>
      </c>
      <c r="G244" s="5" t="str">
        <f>VLOOKUP(Tabela1[[#This Row],[PLACA]],UNIC!C:R,16,0)</f>
        <v>CENTRO OESTE</v>
      </c>
      <c r="H244" s="5" t="str">
        <f>VLOOKUP(A244,UNIC!C:H,6,0)</f>
        <v>IVO SALES DE SOUZA</v>
      </c>
      <c r="I244" s="5" t="str">
        <f>VLOOKUP(H244,UNIC!H:J,3,0)</f>
        <v>TECNICO DE MANUTENCAO PI I</v>
      </c>
      <c r="J244" s="11" t="str">
        <f>VLOOKUP(Tabela1[[#This Row],[PLACA]],UNIC!C:V,20,0)</f>
        <v>R$ 1,00</v>
      </c>
      <c r="K244" s="11">
        <f>IFERROR(VALUE(VLOOKUP(Tabela1[[#This Row],[PLACA]],[1]Planilha2!$A:$F,3,0)),"")</f>
        <v>524.5</v>
      </c>
      <c r="L244" s="11">
        <f>IFERROR(VALUE(VLOOKUP(Tabela1[[#This Row],[PLACA]],[1]Planilha2!$A:$F,4,0)),"")</f>
        <v>3234.61</v>
      </c>
      <c r="M244" s="11">
        <f>IFERROR(VALUE(VLOOKUP(Tabela1[[#This Row],[PLACA]],[1]Planilha2!$A:$F,5,0)),"")</f>
        <v>1813.8999999999999</v>
      </c>
      <c r="N244" s="11"/>
      <c r="O244" s="12" t="e">
        <f>VLOOKUP(Tabela1[[#This Row],[PLACA]],BASE_LOCADORAS!B:F,5,0)</f>
        <v>#N/A</v>
      </c>
      <c r="P24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4" s="11" t="e">
        <f>VLOOKUP(Tabela1[[#This Row],[PLACA]],BASE_LOCADORAS!B:G,6,0)</f>
        <v>#N/A</v>
      </c>
      <c r="R244" s="5" t="e">
        <f>Tabela1[[#This Row],[VALOR LOCADORA]]=Tabela1[[#This Row],[GASTO ALUGUEL]]</f>
        <v>#N/A</v>
      </c>
      <c r="S244" s="5" t="e">
        <f>UPPER(TEXT(Tabela1[[#This Row],[VENCIMENTO CONTRATO]],"MMM"))</f>
        <v>#N/A</v>
      </c>
      <c r="T244" s="5" t="str">
        <f>IFERROR(YEAR(Tabela1[[#This Row],[VENCIMENTO CONTRATO]]),"-")</f>
        <v>-</v>
      </c>
      <c r="U244" s="5" t="str">
        <f>VLOOKUP(Tabela1[[#This Row],[PLACA]],UNIC!C:T,18,0)</f>
        <v>ATIVO</v>
      </c>
      <c r="V244" s="5" t="str">
        <f>SUBSTITUTE(VLOOKUP(Tabela1[[#This Row],[PLACA]],UNIC!C:K,9,0),".", "")</f>
        <v>12081</v>
      </c>
      <c r="W244" s="5">
        <f>VLOOKUP(Tabela1[[#This Row],[PLACA]],UNIC!C:M,10,0)</f>
        <v>19093</v>
      </c>
      <c r="X244" s="5" t="str">
        <f>VLOOKUP(Tabela1[[#This Row],[PLACA]],UNIC!C:M,11,0)</f>
        <v>TIM MOVEL</v>
      </c>
      <c r="Y244" s="7">
        <f>SUM(Tabela1[[#This Row],[GASTO COMBUSTÍVEL FEVEREIRO]:[GASTO COMBUSTÍVE ABRIL]])</f>
        <v>5573.01</v>
      </c>
      <c r="Z244" s="7">
        <f>IFERROR(AVERAGE(Tabela1[[#This Row],[GASTO COMBUSTÍVE ABRIL]:[GASTO COMBUSTÍVE MARÇO]]),"-")</f>
        <v>2524.2550000000001</v>
      </c>
      <c r="AA244" s="5"/>
    </row>
    <row r="245" spans="1:27" x14ac:dyDescent="0.25">
      <c r="A245" s="5" t="s">
        <v>5466</v>
      </c>
      <c r="B245" s="5" t="str">
        <f>VLOOKUP(A245,UNIC!C:W,2,0)</f>
        <v>SAVEIRO</v>
      </c>
      <c r="C245" s="5" t="str">
        <f>VLOOKUP(A245,UNIC!C:W,3,0)</f>
        <v>UTILITARIO</v>
      </c>
      <c r="D245" s="10">
        <f>VLOOKUP(A245,UNIC!C:W,5,0)</f>
        <v>2026</v>
      </c>
      <c r="E245" s="5" t="str">
        <f>VLOOKUP(A245,UNIC!C:W,21,0)</f>
        <v>MOVIDA</v>
      </c>
      <c r="F245" s="5" t="str">
        <f>VLOOKUP(Tabela1[[#This Row],[PLACA]],UNIC!C:R,15,0)</f>
        <v>GO</v>
      </c>
      <c r="G245" s="5" t="str">
        <f>VLOOKUP(Tabela1[[#This Row],[PLACA]],UNIC!C:R,16,0)</f>
        <v>CENTRO OESTE</v>
      </c>
      <c r="H245" s="5" t="str">
        <f>VLOOKUP(A245,UNIC!C:H,6,0)</f>
        <v>JEDEIR LUIZ SILVERIO</v>
      </c>
      <c r="I245" s="5" t="str">
        <f>VLOOKUP(H245,UNIC!H:J,3,0)</f>
        <v>TECNICO DE MANUTENCAO PI II</v>
      </c>
      <c r="J245" s="11" t="str">
        <f>VLOOKUP(Tabela1[[#This Row],[PLACA]],UNIC!C:V,20,0)</f>
        <v>R$ 1,00</v>
      </c>
      <c r="K245" s="11">
        <f>IFERROR(VALUE(VLOOKUP(Tabela1[[#This Row],[PLACA]],[1]Planilha2!$A:$F,3,0)),"")</f>
        <v>140</v>
      </c>
      <c r="L245" s="11">
        <f>IFERROR(VALUE(VLOOKUP(Tabela1[[#This Row],[PLACA]],[1]Planilha2!$A:$F,4,0)),"")</f>
        <v>2884.95</v>
      </c>
      <c r="M245" s="11">
        <f>IFERROR(VALUE(VLOOKUP(Tabela1[[#This Row],[PLACA]],[1]Planilha2!$A:$F,5,0)),"")</f>
        <v>1347.4999999999998</v>
      </c>
      <c r="N245" s="11"/>
      <c r="O245" s="12" t="e">
        <f>VLOOKUP(Tabela1[[#This Row],[PLACA]],BASE_LOCADORAS!B:F,5,0)</f>
        <v>#N/A</v>
      </c>
      <c r="P24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5" s="11" t="e">
        <f>VLOOKUP(Tabela1[[#This Row],[PLACA]],BASE_LOCADORAS!B:G,6,0)</f>
        <v>#N/A</v>
      </c>
      <c r="R245" s="5" t="e">
        <f>Tabela1[[#This Row],[VALOR LOCADORA]]=Tabela1[[#This Row],[GASTO ALUGUEL]]</f>
        <v>#N/A</v>
      </c>
      <c r="S245" s="5" t="e">
        <f>UPPER(TEXT(Tabela1[[#This Row],[VENCIMENTO CONTRATO]],"MMM"))</f>
        <v>#N/A</v>
      </c>
      <c r="T245" s="5" t="str">
        <f>IFERROR(YEAR(Tabela1[[#This Row],[VENCIMENTO CONTRATO]]),"-")</f>
        <v>-</v>
      </c>
      <c r="U245" s="5" t="str">
        <f>VLOOKUP(Tabela1[[#This Row],[PLACA]],UNIC!C:T,18,0)</f>
        <v>ATIVO</v>
      </c>
      <c r="V245" s="5" t="str">
        <f>SUBSTITUTE(VLOOKUP(Tabela1[[#This Row],[PLACA]],UNIC!C:K,9,0),".", "")</f>
        <v>12081</v>
      </c>
      <c r="W245" s="5">
        <f>VLOOKUP(Tabela1[[#This Row],[PLACA]],UNIC!C:M,10,0)</f>
        <v>19019</v>
      </c>
      <c r="X245" s="5" t="str">
        <f>VLOOKUP(Tabela1[[#This Row],[PLACA]],UNIC!C:M,11,0)</f>
        <v>TIM MOVEL</v>
      </c>
      <c r="Y245" s="7">
        <f>SUM(Tabela1[[#This Row],[GASTO COMBUSTÍVEL FEVEREIRO]:[GASTO COMBUSTÍVE ABRIL]])</f>
        <v>4372.45</v>
      </c>
      <c r="Z245" s="7">
        <f>IFERROR(AVERAGE(Tabela1[[#This Row],[GASTO COMBUSTÍVE ABRIL]:[GASTO COMBUSTÍVE MARÇO]]),"-")</f>
        <v>2116.2249999999999</v>
      </c>
      <c r="AA245" s="5"/>
    </row>
    <row r="246" spans="1:27" x14ac:dyDescent="0.25">
      <c r="A246" s="5" t="s">
        <v>5467</v>
      </c>
      <c r="B246" s="5" t="str">
        <f>VLOOKUP(A246,UNIC!C:W,2,0)</f>
        <v>SAVEIRO</v>
      </c>
      <c r="C246" s="5" t="str">
        <f>VLOOKUP(A246,UNIC!C:W,3,0)</f>
        <v>UTILITARIO</v>
      </c>
      <c r="D246" s="10">
        <f>VLOOKUP(A246,UNIC!C:W,5,0)</f>
        <v>2026</v>
      </c>
      <c r="E246" s="5" t="str">
        <f>VLOOKUP(A246,UNIC!C:W,21,0)</f>
        <v>MOVIDA</v>
      </c>
      <c r="F246" s="5" t="str">
        <f>VLOOKUP(Tabela1[[#This Row],[PLACA]],UNIC!C:R,15,0)</f>
        <v>GO</v>
      </c>
      <c r="G246" s="5" t="str">
        <f>VLOOKUP(Tabela1[[#This Row],[PLACA]],UNIC!C:R,16,0)</f>
        <v>CENTRO OESTE</v>
      </c>
      <c r="H246" s="5" t="str">
        <f>VLOOKUP(A246,UNIC!C:H,6,0)</f>
        <v>FROTAS DE VEÍCULOS GOIANIA</v>
      </c>
      <c r="I246" s="5" t="str">
        <f>VLOOKUP(H246,UNIC!H:J,3,0)</f>
        <v>PARCEIRO</v>
      </c>
      <c r="J246" s="11" t="str">
        <f>VLOOKUP(Tabela1[[#This Row],[PLACA]],UNIC!C:V,20,0)</f>
        <v>R$ 1,00</v>
      </c>
      <c r="K246" s="11">
        <f>IFERROR(VALUE(VLOOKUP(Tabela1[[#This Row],[PLACA]],[1]Planilha2!$A:$F,3,0)),"")</f>
        <v>0</v>
      </c>
      <c r="L246" s="11">
        <f>IFERROR(VALUE(VLOOKUP(Tabela1[[#This Row],[PLACA]],[1]Planilha2!$A:$F,4,0)),"")</f>
        <v>2575.77</v>
      </c>
      <c r="M246" s="11">
        <f>IFERROR(VALUE(VLOOKUP(Tabela1[[#This Row],[PLACA]],[1]Planilha2!$A:$F,5,0)),"")</f>
        <v>2172.6200000000003</v>
      </c>
      <c r="N246" s="11"/>
      <c r="O246" s="17" t="e">
        <f>VLOOKUP(Tabela1[[#This Row],[PLACA]],BASE_LOCADORAS!B:F,5,0)</f>
        <v>#N/A</v>
      </c>
      <c r="P24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6" s="11" t="e">
        <f>VLOOKUP(Tabela1[[#This Row],[PLACA]],BASE_LOCADORAS!B:G,6,0)</f>
        <v>#N/A</v>
      </c>
      <c r="R246" s="5" t="e">
        <f>Tabela1[[#This Row],[VALOR LOCADORA]]=Tabela1[[#This Row],[GASTO ALUGUEL]]</f>
        <v>#N/A</v>
      </c>
      <c r="S246" s="5" t="e">
        <f>UPPER(TEXT(Tabela1[[#This Row],[VENCIMENTO CONTRATO]],"MMM"))</f>
        <v>#N/A</v>
      </c>
      <c r="T246" s="5" t="str">
        <f>IFERROR(YEAR(Tabela1[[#This Row],[VENCIMENTO CONTRATO]]),"-")</f>
        <v>-</v>
      </c>
      <c r="U246" s="5" t="str">
        <f>VLOOKUP(Tabela1[[#This Row],[PLACA]],UNIC!C:T,18,0)</f>
        <v>PATIO</v>
      </c>
      <c r="V246" s="5" t="str">
        <f>SUBSTITUTE(VLOOKUP(Tabela1[[#This Row],[PLACA]],UNIC!C:K,9,0),".", "")</f>
        <v>99628</v>
      </c>
      <c r="W246" s="5">
        <f>VLOOKUP(Tabela1[[#This Row],[PLACA]],UNIC!C:M,10,0)</f>
        <v>19093</v>
      </c>
      <c r="X246" s="5" t="str">
        <f>VLOOKUP(Tabela1[[#This Row],[PLACA]],UNIC!C:M,11,0)</f>
        <v>ADMINISTRATIVO</v>
      </c>
      <c r="Y246" s="7">
        <f>SUM(Tabela1[[#This Row],[GASTO COMBUSTÍVEL FEVEREIRO]:[GASTO COMBUSTÍVE ABRIL]])</f>
        <v>4748.3900000000003</v>
      </c>
      <c r="Z246" s="7">
        <f>IFERROR(AVERAGE(Tabela1[[#This Row],[GASTO COMBUSTÍVE ABRIL]:[GASTO COMBUSTÍVE MARÇO]]),"-")</f>
        <v>2374.1950000000002</v>
      </c>
      <c r="AA246" s="5"/>
    </row>
    <row r="247" spans="1:27" x14ac:dyDescent="0.25">
      <c r="A247" s="5" t="s">
        <v>5468</v>
      </c>
      <c r="B247" s="5" t="str">
        <f>VLOOKUP(A247,UNIC!C:W,2,0)</f>
        <v>SAVEIRO</v>
      </c>
      <c r="C247" s="5" t="str">
        <f>VLOOKUP(A247,UNIC!C:W,3,0)</f>
        <v>UTILITARIO</v>
      </c>
      <c r="D247" s="10">
        <f>VLOOKUP(A247,UNIC!C:W,5,0)</f>
        <v>2026</v>
      </c>
      <c r="E247" s="5" t="str">
        <f>VLOOKUP(A247,UNIC!C:W,21,0)</f>
        <v>MOVIDA</v>
      </c>
      <c r="F247" s="5" t="str">
        <f>VLOOKUP(Tabela1[[#This Row],[PLACA]],UNIC!C:R,15,0)</f>
        <v>GO</v>
      </c>
      <c r="G247" s="5" t="str">
        <f>VLOOKUP(Tabela1[[#This Row],[PLACA]],UNIC!C:R,16,0)</f>
        <v>CENTRO OESTE</v>
      </c>
      <c r="H247" s="5" t="str">
        <f>VLOOKUP(A247,UNIC!C:H,6,0)</f>
        <v>FROTAS DE VEÍCULOS GOIANIA</v>
      </c>
      <c r="I247" s="5" t="str">
        <f>VLOOKUP(H247,UNIC!H:J,3,0)</f>
        <v>PARCEIRO</v>
      </c>
      <c r="J247" s="11" t="str">
        <f>VLOOKUP(Tabela1[[#This Row],[PLACA]],UNIC!C:V,20,0)</f>
        <v>R$ 1,00</v>
      </c>
      <c r="K247" s="11">
        <f>IFERROR(VALUE(VLOOKUP(Tabela1[[#This Row],[PLACA]],[1]Planilha2!$A:$F,3,0)),"")</f>
        <v>342.96</v>
      </c>
      <c r="L247" s="11">
        <f>IFERROR(VALUE(VLOOKUP(Tabela1[[#This Row],[PLACA]],[1]Planilha2!$A:$F,4,0)),"")</f>
        <v>2785.69</v>
      </c>
      <c r="M247" s="11">
        <f>IFERROR(VALUE(VLOOKUP(Tabela1[[#This Row],[PLACA]],[1]Planilha2!$A:$F,5,0)),"")</f>
        <v>378.86</v>
      </c>
      <c r="N247" s="11"/>
      <c r="O247" s="17" t="e">
        <f>VLOOKUP(Tabela1[[#This Row],[PLACA]],BASE_LOCADORAS!B:F,5,0)</f>
        <v>#N/A</v>
      </c>
      <c r="P24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7" s="11" t="e">
        <f>VLOOKUP(Tabela1[[#This Row],[PLACA]],BASE_LOCADORAS!B:G,6,0)</f>
        <v>#N/A</v>
      </c>
      <c r="R247" s="5" t="e">
        <f>Tabela1[[#This Row],[VALOR LOCADORA]]=Tabela1[[#This Row],[GASTO ALUGUEL]]</f>
        <v>#N/A</v>
      </c>
      <c r="S247" s="5" t="e">
        <f>UPPER(TEXT(Tabela1[[#This Row],[VENCIMENTO CONTRATO]],"MMM"))</f>
        <v>#N/A</v>
      </c>
      <c r="T247" s="5" t="str">
        <f>IFERROR(YEAR(Tabela1[[#This Row],[VENCIMENTO CONTRATO]]),"-")</f>
        <v>-</v>
      </c>
      <c r="U247" s="5" t="str">
        <f>VLOOKUP(Tabela1[[#This Row],[PLACA]],UNIC!C:T,18,0)</f>
        <v>PATIO</v>
      </c>
      <c r="V247" s="5" t="str">
        <f>SUBSTITUTE(VLOOKUP(Tabela1[[#This Row],[PLACA]],UNIC!C:K,9,0),".", "")</f>
        <v>99628</v>
      </c>
      <c r="W247" s="5">
        <f>VLOOKUP(Tabela1[[#This Row],[PLACA]],UNIC!C:M,10,0)</f>
        <v>19093</v>
      </c>
      <c r="X247" s="5" t="str">
        <f>VLOOKUP(Tabela1[[#This Row],[PLACA]],UNIC!C:M,11,0)</f>
        <v>ADMINISTRATIVO</v>
      </c>
      <c r="Y247" s="7">
        <f>SUM(Tabela1[[#This Row],[GASTO COMBUSTÍVEL FEVEREIRO]:[GASTO COMBUSTÍVE ABRIL]])</f>
        <v>3507.51</v>
      </c>
      <c r="Z247" s="7">
        <f>IFERROR(AVERAGE(Tabela1[[#This Row],[GASTO COMBUSTÍVE ABRIL]:[GASTO COMBUSTÍVE MARÇO]]),"-")</f>
        <v>1582.2750000000001</v>
      </c>
      <c r="AA247" s="5"/>
    </row>
    <row r="248" spans="1:27" x14ac:dyDescent="0.25">
      <c r="A248" s="5" t="s">
        <v>5472</v>
      </c>
      <c r="B248" s="5" t="str">
        <f>VLOOKUP(A248,UNIC!C:W,2,0)</f>
        <v>SAVEIRO</v>
      </c>
      <c r="C248" s="5" t="str">
        <f>VLOOKUP(A248,UNIC!C:W,3,0)</f>
        <v>UTILITARIO</v>
      </c>
      <c r="D248" s="10">
        <f>VLOOKUP(A248,UNIC!C:W,5,0)</f>
        <v>2026</v>
      </c>
      <c r="E248" s="5" t="str">
        <f>VLOOKUP(A248,UNIC!C:W,21,0)</f>
        <v>MOVIDA</v>
      </c>
      <c r="F248" s="5" t="str">
        <f>VLOOKUP(Tabela1[[#This Row],[PLACA]],UNIC!C:R,15,0)</f>
        <v>GO</v>
      </c>
      <c r="G248" s="5" t="str">
        <f>VLOOKUP(Tabela1[[#This Row],[PLACA]],UNIC!C:R,16,0)</f>
        <v>CENTRO OESTE</v>
      </c>
      <c r="H248" s="5" t="str">
        <f>VLOOKUP(A248,UNIC!C:H,6,0)</f>
        <v>HERMES FERREIRA DE PAULA</v>
      </c>
      <c r="I248" s="5" t="str">
        <f>VLOOKUP(H248,UNIC!H:J,3,0)</f>
        <v>ASSISTENTE TEC. DE MANUTENCAO DE PI III</v>
      </c>
      <c r="J248" s="11" t="str">
        <f>VLOOKUP(Tabela1[[#This Row],[PLACA]],UNIC!C:V,20,0)</f>
        <v>R$ 1,00</v>
      </c>
      <c r="K248" s="11">
        <f>IFERROR(VALUE(VLOOKUP(Tabela1[[#This Row],[PLACA]],[1]Planilha2!$A:$F,3,0)),"")</f>
        <v>0</v>
      </c>
      <c r="L248" s="11">
        <f>IFERROR(VALUE(VLOOKUP(Tabela1[[#This Row],[PLACA]],[1]Planilha2!$A:$F,4,0)),"")</f>
        <v>2515.9499999999998</v>
      </c>
      <c r="M248" s="11">
        <f>IFERROR(VALUE(VLOOKUP(Tabela1[[#This Row],[PLACA]],[1]Planilha2!$A:$F,5,0)),"")</f>
        <v>1821.5800000000002</v>
      </c>
      <c r="N248" s="11"/>
      <c r="O248" s="17" t="e">
        <f>VLOOKUP(Tabela1[[#This Row],[PLACA]],BASE_LOCADORAS!B:F,5,0)</f>
        <v>#N/A</v>
      </c>
      <c r="P24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8" s="11" t="e">
        <f>VLOOKUP(Tabela1[[#This Row],[PLACA]],BASE_LOCADORAS!B:G,6,0)</f>
        <v>#N/A</v>
      </c>
      <c r="R248" s="5" t="e">
        <f>Tabela1[[#This Row],[VALOR LOCADORA]]=Tabela1[[#This Row],[GASTO ALUGUEL]]</f>
        <v>#N/A</v>
      </c>
      <c r="S248" s="5" t="e">
        <f>UPPER(TEXT(Tabela1[[#This Row],[VENCIMENTO CONTRATO]],"MMM"))</f>
        <v>#N/A</v>
      </c>
      <c r="T248" s="5" t="str">
        <f>IFERROR(YEAR(Tabela1[[#This Row],[VENCIMENTO CONTRATO]]),"-")</f>
        <v>-</v>
      </c>
      <c r="U248" s="5" t="str">
        <f>VLOOKUP(Tabela1[[#This Row],[PLACA]],UNIC!C:T,18,0)</f>
        <v>ATIVO</v>
      </c>
      <c r="V248" s="5" t="str">
        <f>SUBSTITUTE(VLOOKUP(Tabela1[[#This Row],[PLACA]],UNIC!C:K,9,0),".", "")</f>
        <v>12081</v>
      </c>
      <c r="W248" s="5">
        <f>VLOOKUP(Tabela1[[#This Row],[PLACA]],UNIC!C:M,10,0)</f>
        <v>19019</v>
      </c>
      <c r="X248" s="5" t="str">
        <f>VLOOKUP(Tabela1[[#This Row],[PLACA]],UNIC!C:M,11,0)</f>
        <v>TIM MOVEL</v>
      </c>
      <c r="Y248" s="7">
        <f>SUM(Tabela1[[#This Row],[GASTO COMBUSTÍVEL FEVEREIRO]:[GASTO COMBUSTÍVE ABRIL]])</f>
        <v>4337.53</v>
      </c>
      <c r="Z248" s="7">
        <f>IFERROR(AVERAGE(Tabela1[[#This Row],[GASTO COMBUSTÍVE ABRIL]:[GASTO COMBUSTÍVE MARÇO]]),"-")</f>
        <v>2168.7649999999999</v>
      </c>
      <c r="AA248" s="5"/>
    </row>
    <row r="249" spans="1:27" x14ac:dyDescent="0.25">
      <c r="A249" s="5" t="s">
        <v>5473</v>
      </c>
      <c r="B249" s="5" t="str">
        <f>VLOOKUP(A249,UNIC!C:W,2,0)</f>
        <v>SAVEIRO</v>
      </c>
      <c r="C249" s="5" t="str">
        <f>VLOOKUP(A249,UNIC!C:W,3,0)</f>
        <v>UTILITARIO</v>
      </c>
      <c r="D249" s="10">
        <f>VLOOKUP(A249,UNIC!C:W,5,0)</f>
        <v>2026</v>
      </c>
      <c r="E249" s="5" t="str">
        <f>VLOOKUP(A249,UNIC!C:W,21,0)</f>
        <v>MOVIDA</v>
      </c>
      <c r="F249" s="5" t="str">
        <f>VLOOKUP(Tabela1[[#This Row],[PLACA]],UNIC!C:R,15,0)</f>
        <v>GO</v>
      </c>
      <c r="G249" s="5" t="str">
        <f>VLOOKUP(Tabela1[[#This Row],[PLACA]],UNIC!C:R,16,0)</f>
        <v>CENTRO OESTE</v>
      </c>
      <c r="H249" s="5" t="str">
        <f>VLOOKUP(A249,UNIC!C:H,6,0)</f>
        <v>ALCION CRISTINO DA SILVA</v>
      </c>
      <c r="I249" s="5" t="str">
        <f>VLOOKUP(H249,UNIC!H:J,3,0)</f>
        <v>ESPECIALISTA OPERACIONAL DE PI I</v>
      </c>
      <c r="J249" s="11" t="str">
        <f>VLOOKUP(Tabela1[[#This Row],[PLACA]],UNIC!C:V,20,0)</f>
        <v>R$ 1,00</v>
      </c>
      <c r="K249" s="11">
        <f>IFERROR(VALUE(VLOOKUP(Tabela1[[#This Row],[PLACA]],[1]Planilha2!$A:$F,3,0)),"")</f>
        <v>100</v>
      </c>
      <c r="L249" s="11">
        <f>IFERROR(VALUE(VLOOKUP(Tabela1[[#This Row],[PLACA]],[1]Planilha2!$A:$F,4,0)),"")</f>
        <v>5186.6499999999996</v>
      </c>
      <c r="M249" s="11">
        <f>IFERROR(VALUE(VLOOKUP(Tabela1[[#This Row],[PLACA]],[1]Planilha2!$A:$F,5,0)),"")</f>
        <v>3150.02</v>
      </c>
      <c r="N249" s="11"/>
      <c r="O249" s="12" t="e">
        <f>VLOOKUP(Tabela1[[#This Row],[PLACA]],BASE_LOCADORAS!B:F,5,0)</f>
        <v>#N/A</v>
      </c>
      <c r="P24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49" s="11" t="e">
        <f>VLOOKUP(Tabela1[[#This Row],[PLACA]],BASE_LOCADORAS!B:G,6,0)</f>
        <v>#N/A</v>
      </c>
      <c r="R249" s="5" t="e">
        <f>Tabela1[[#This Row],[VALOR LOCADORA]]=Tabela1[[#This Row],[GASTO ALUGUEL]]</f>
        <v>#N/A</v>
      </c>
      <c r="S249" s="5" t="e">
        <f>UPPER(TEXT(Tabela1[[#This Row],[VENCIMENTO CONTRATO]],"MMM"))</f>
        <v>#N/A</v>
      </c>
      <c r="T249" s="5" t="str">
        <f>IFERROR(YEAR(Tabela1[[#This Row],[VENCIMENTO CONTRATO]]),"-")</f>
        <v>-</v>
      </c>
      <c r="U249" s="5" t="str">
        <f>VLOOKUP(Tabela1[[#This Row],[PLACA]],UNIC!C:T,18,0)</f>
        <v>ATIVO</v>
      </c>
      <c r="V249" s="5" t="str">
        <f>SUBSTITUTE(VLOOKUP(Tabela1[[#This Row],[PLACA]],UNIC!C:K,9,0),".", "")</f>
        <v>12081</v>
      </c>
      <c r="W249" s="5">
        <f>VLOOKUP(Tabela1[[#This Row],[PLACA]],UNIC!C:M,10,0)</f>
        <v>19048</v>
      </c>
      <c r="X249" s="5" t="str">
        <f>VLOOKUP(Tabela1[[#This Row],[PLACA]],UNIC!C:M,11,0)</f>
        <v>TIM MOVEL</v>
      </c>
      <c r="Y249" s="7">
        <f>SUM(Tabela1[[#This Row],[GASTO COMBUSTÍVEL FEVEREIRO]:[GASTO COMBUSTÍVE ABRIL]])</f>
        <v>8436.67</v>
      </c>
      <c r="Z249" s="7">
        <f>IFERROR(AVERAGE(Tabela1[[#This Row],[GASTO COMBUSTÍVE ABRIL]:[GASTO COMBUSTÍVE MARÇO]]),"-")</f>
        <v>4168.335</v>
      </c>
      <c r="AA249" s="5"/>
    </row>
    <row r="250" spans="1:27" x14ac:dyDescent="0.25">
      <c r="A250" s="5" t="s">
        <v>5477</v>
      </c>
      <c r="B250" s="5" t="str">
        <f>VLOOKUP(A250,UNIC!C:W,2,0)</f>
        <v>RANGER</v>
      </c>
      <c r="C250" s="5" t="str">
        <f>VLOOKUP(A250,UNIC!C:W,3,0)</f>
        <v>4X4</v>
      </c>
      <c r="D250" s="10">
        <f>VLOOKUP(A250,UNIC!C:W,5,0)</f>
        <v>2026</v>
      </c>
      <c r="E250" s="5" t="str">
        <f>VLOOKUP(A250,UNIC!C:W,21,0)</f>
        <v>MOVIDA</v>
      </c>
      <c r="F250" s="5" t="str">
        <f>VLOOKUP(Tabela1[[#This Row],[PLACA]],UNIC!C:R,15,0)</f>
        <v>GO</v>
      </c>
      <c r="G250" s="5" t="str">
        <f>VLOOKUP(Tabela1[[#This Row],[PLACA]],UNIC!C:R,16,0)</f>
        <v>CENTRO OESTE</v>
      </c>
      <c r="H250" s="5" t="str">
        <f>VLOOKUP(A250,UNIC!C:H,6,0)</f>
        <v>FROTAS DE VEÍCULOS GOIANIA</v>
      </c>
      <c r="I250" s="5" t="str">
        <f>VLOOKUP(H250,UNIC!H:J,3,0)</f>
        <v>PARCEIRO</v>
      </c>
      <c r="J250" s="11" t="str">
        <f>VLOOKUP(Tabela1[[#This Row],[PLACA]],UNIC!C:V,20,0)</f>
        <v>R$ 1,00</v>
      </c>
      <c r="K250" s="11">
        <f>IFERROR(VALUE(VLOOKUP(Tabela1[[#This Row],[PLACA]],[1]Planilha2!$A:$F,3,0)),"")</f>
        <v>455.86</v>
      </c>
      <c r="L250" s="11">
        <f>IFERROR(VALUE(VLOOKUP(Tabela1[[#This Row],[PLACA]],[1]Planilha2!$A:$F,4,0)),"")</f>
        <v>10453.969999999999</v>
      </c>
      <c r="M250" s="11">
        <f>IFERROR(VALUE(VLOOKUP(Tabela1[[#This Row],[PLACA]],[1]Planilha2!$A:$F,5,0)),"")</f>
        <v>2987.71</v>
      </c>
      <c r="N250" s="11"/>
      <c r="O250" s="17" t="e">
        <f>VLOOKUP(Tabela1[[#This Row],[PLACA]],BASE_LOCADORAS!B:F,5,0)</f>
        <v>#N/A</v>
      </c>
      <c r="P25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0" s="11" t="e">
        <f>VLOOKUP(Tabela1[[#This Row],[PLACA]],BASE_LOCADORAS!B:G,6,0)</f>
        <v>#N/A</v>
      </c>
      <c r="R250" s="5" t="e">
        <f>Tabela1[[#This Row],[VALOR LOCADORA]]=Tabela1[[#This Row],[GASTO ALUGUEL]]</f>
        <v>#N/A</v>
      </c>
      <c r="S250" s="5" t="e">
        <f>UPPER(TEXT(Tabela1[[#This Row],[VENCIMENTO CONTRATO]],"MMM"))</f>
        <v>#N/A</v>
      </c>
      <c r="T250" s="5" t="str">
        <f>IFERROR(YEAR(Tabela1[[#This Row],[VENCIMENTO CONTRATO]]),"-")</f>
        <v>-</v>
      </c>
      <c r="U250" s="5" t="str">
        <f>VLOOKUP(Tabela1[[#This Row],[PLACA]],UNIC!C:T,18,0)</f>
        <v>PATIO</v>
      </c>
      <c r="V250" s="5" t="str">
        <f>SUBSTITUTE(VLOOKUP(Tabela1[[#This Row],[PLACA]],UNIC!C:K,9,0),".", "")</f>
        <v>99628</v>
      </c>
      <c r="W250" s="5">
        <f>VLOOKUP(Tabela1[[#This Row],[PLACA]],UNIC!C:M,10,0)</f>
        <v>19093</v>
      </c>
      <c r="X250" s="5" t="str">
        <f>VLOOKUP(Tabela1[[#This Row],[PLACA]],UNIC!C:M,11,0)</f>
        <v>ADMINISTRATIVO</v>
      </c>
      <c r="Y250" s="7">
        <f>SUM(Tabela1[[#This Row],[GASTO COMBUSTÍVEL FEVEREIRO]:[GASTO COMBUSTÍVE ABRIL]])</f>
        <v>13897.54</v>
      </c>
      <c r="Z250" s="7">
        <f>IFERROR(AVERAGE(Tabela1[[#This Row],[GASTO COMBUSTÍVE ABRIL]:[GASTO COMBUSTÍVE MARÇO]]),"-")</f>
        <v>6720.84</v>
      </c>
      <c r="AA250" s="5"/>
    </row>
    <row r="251" spans="1:27" x14ac:dyDescent="0.25">
      <c r="A251" s="5" t="s">
        <v>5481</v>
      </c>
      <c r="B251" s="5" t="str">
        <f>VLOOKUP(A251,UNIC!C:W,2,0)</f>
        <v>SAVEIRO</v>
      </c>
      <c r="C251" s="5" t="str">
        <f>VLOOKUP(A251,UNIC!C:W,3,0)</f>
        <v>UTILITARIO</v>
      </c>
      <c r="D251" s="10">
        <f>VLOOKUP(A251,UNIC!C:W,5,0)</f>
        <v>2026</v>
      </c>
      <c r="E251" s="5" t="str">
        <f>VLOOKUP(A251,UNIC!C:W,21,0)</f>
        <v>MOVIDA</v>
      </c>
      <c r="F251" s="5" t="str">
        <f>VLOOKUP(Tabela1[[#This Row],[PLACA]],UNIC!C:R,15,0)</f>
        <v>GO</v>
      </c>
      <c r="G251" s="5" t="str">
        <f>VLOOKUP(Tabela1[[#This Row],[PLACA]],UNIC!C:R,16,0)</f>
        <v>CENTRO OESTE</v>
      </c>
      <c r="H251" s="5" t="str">
        <f>VLOOKUP(A251,UNIC!C:H,6,0)</f>
        <v>FROTAS DE VEÍCULOS GOIANIA</v>
      </c>
      <c r="I251" s="5" t="str">
        <f>VLOOKUP(H251,UNIC!H:J,3,0)</f>
        <v>PARCEIRO</v>
      </c>
      <c r="J251" s="11" t="str">
        <f>VLOOKUP(Tabela1[[#This Row],[PLACA]],UNIC!C:V,20,0)</f>
        <v>R$ 1,00</v>
      </c>
      <c r="K251" s="11">
        <f>IFERROR(VALUE(VLOOKUP(Tabela1[[#This Row],[PLACA]],[1]Planilha2!$A:$F,3,0)),"")</f>
        <v>420</v>
      </c>
      <c r="L251" s="11">
        <f>IFERROR(VALUE(VLOOKUP(Tabela1[[#This Row],[PLACA]],[1]Planilha2!$A:$F,4,0)),"")</f>
        <v>5850.6699999999992</v>
      </c>
      <c r="M251" s="11">
        <f>IFERROR(VALUE(VLOOKUP(Tabela1[[#This Row],[PLACA]],[1]Planilha2!$A:$F,5,0)),"")</f>
        <v>1776.7199999999998</v>
      </c>
      <c r="N251" s="11"/>
      <c r="O251" s="12" t="e">
        <f>VLOOKUP(Tabela1[[#This Row],[PLACA]],BASE_LOCADORAS!B:F,5,0)</f>
        <v>#N/A</v>
      </c>
      <c r="P25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1" s="11" t="e">
        <f>VLOOKUP(Tabela1[[#This Row],[PLACA]],BASE_LOCADORAS!B:G,6,0)</f>
        <v>#N/A</v>
      </c>
      <c r="R251" s="5" t="e">
        <f>Tabela1[[#This Row],[VALOR LOCADORA]]=Tabela1[[#This Row],[GASTO ALUGUEL]]</f>
        <v>#N/A</v>
      </c>
      <c r="S251" s="5" t="e">
        <f>UPPER(TEXT(Tabela1[[#This Row],[VENCIMENTO CONTRATO]],"MMM"))</f>
        <v>#N/A</v>
      </c>
      <c r="T251" s="5" t="str">
        <f>IFERROR(YEAR(Tabela1[[#This Row],[VENCIMENTO CONTRATO]]),"-")</f>
        <v>-</v>
      </c>
      <c r="U251" s="5" t="str">
        <f>VLOOKUP(Tabela1[[#This Row],[PLACA]],UNIC!C:T,18,0)</f>
        <v>PATIO</v>
      </c>
      <c r="V251" s="5" t="str">
        <f>SUBSTITUTE(VLOOKUP(Tabela1[[#This Row],[PLACA]],UNIC!C:K,9,0),".", "")</f>
        <v>99628</v>
      </c>
      <c r="W251" s="5">
        <f>VLOOKUP(Tabela1[[#This Row],[PLACA]],UNIC!C:M,10,0)</f>
        <v>19093</v>
      </c>
      <c r="X251" s="5" t="str">
        <f>VLOOKUP(Tabela1[[#This Row],[PLACA]],UNIC!C:M,11,0)</f>
        <v>ADMINISTRATIVO</v>
      </c>
      <c r="Y251" s="7">
        <f>SUM(Tabela1[[#This Row],[GASTO COMBUSTÍVEL FEVEREIRO]:[GASTO COMBUSTÍVE ABRIL]])</f>
        <v>8047.3899999999994</v>
      </c>
      <c r="Z251" s="7">
        <f>IFERROR(AVERAGE(Tabela1[[#This Row],[GASTO COMBUSTÍVE ABRIL]:[GASTO COMBUSTÍVE MARÇO]]),"-")</f>
        <v>3813.6949999999997</v>
      </c>
      <c r="AA251" s="5"/>
    </row>
    <row r="252" spans="1:27" x14ac:dyDescent="0.25">
      <c r="A252" s="5" t="s">
        <v>5482</v>
      </c>
      <c r="B252" s="5" t="str">
        <f>VLOOKUP(A252,UNIC!C:W,2,0)</f>
        <v>SAVEIRO</v>
      </c>
      <c r="C252" s="5" t="str">
        <f>VLOOKUP(A252,UNIC!C:W,3,0)</f>
        <v>UTILITARIO</v>
      </c>
      <c r="D252" s="10">
        <f>VLOOKUP(A252,UNIC!C:W,5,0)</f>
        <v>2026</v>
      </c>
      <c r="E252" s="5" t="str">
        <f>VLOOKUP(A252,UNIC!C:W,21,0)</f>
        <v>MOVIDA</v>
      </c>
      <c r="F252" s="5" t="str">
        <f>VLOOKUP(Tabela1[[#This Row],[PLACA]],UNIC!C:R,15,0)</f>
        <v>GO</v>
      </c>
      <c r="G252" s="5" t="str">
        <f>VLOOKUP(Tabela1[[#This Row],[PLACA]],UNIC!C:R,16,0)</f>
        <v>CENTRO OESTE</v>
      </c>
      <c r="H252" s="5" t="str">
        <f>VLOOKUP(A252,UNIC!C:H,6,0)</f>
        <v>JOAO ALVES DE SOUSA NETO</v>
      </c>
      <c r="I252" s="5" t="str">
        <f>VLOOKUP(H252,UNIC!H:J,3,0)</f>
        <v>TECNICO DE MANUTENCAO PI I</v>
      </c>
      <c r="J252" s="11" t="str">
        <f>VLOOKUP(Tabela1[[#This Row],[PLACA]],UNIC!C:V,20,0)</f>
        <v>R$ 1,00</v>
      </c>
      <c r="K252" s="11">
        <f>IFERROR(VALUE(VLOOKUP(Tabela1[[#This Row],[PLACA]],[1]Planilha2!$A:$F,3,0)),"")</f>
        <v>0</v>
      </c>
      <c r="L252" s="11">
        <f>IFERROR(VALUE(VLOOKUP(Tabela1[[#This Row],[PLACA]],[1]Planilha2!$A:$F,4,0)),"")</f>
        <v>1200.1299999999999</v>
      </c>
      <c r="M252" s="11">
        <f>IFERROR(VALUE(VLOOKUP(Tabela1[[#This Row],[PLACA]],[1]Planilha2!$A:$F,5,0)),"")</f>
        <v>928.6099999999999</v>
      </c>
      <c r="N252" s="11"/>
      <c r="O252" s="17" t="e">
        <f>VLOOKUP(Tabela1[[#This Row],[PLACA]],BASE_LOCADORAS!B:F,5,0)</f>
        <v>#N/A</v>
      </c>
      <c r="P25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2" s="11" t="e">
        <f>VLOOKUP(Tabela1[[#This Row],[PLACA]],BASE_LOCADORAS!B:G,6,0)</f>
        <v>#N/A</v>
      </c>
      <c r="R252" s="5" t="e">
        <f>Tabela1[[#This Row],[VALOR LOCADORA]]=Tabela1[[#This Row],[GASTO ALUGUEL]]</f>
        <v>#N/A</v>
      </c>
      <c r="S252" s="5" t="e">
        <f>UPPER(TEXT(Tabela1[[#This Row],[VENCIMENTO CONTRATO]],"MMM"))</f>
        <v>#N/A</v>
      </c>
      <c r="T252" s="5" t="str">
        <f>IFERROR(YEAR(Tabela1[[#This Row],[VENCIMENTO CONTRATO]]),"-")</f>
        <v>-</v>
      </c>
      <c r="U252" s="5" t="str">
        <f>VLOOKUP(Tabela1[[#This Row],[PLACA]],UNIC!C:T,18,0)</f>
        <v>ATIVO</v>
      </c>
      <c r="V252" s="5" t="str">
        <f>SUBSTITUTE(VLOOKUP(Tabela1[[#This Row],[PLACA]],UNIC!C:K,9,0),".", "")</f>
        <v>12081</v>
      </c>
      <c r="W252" s="5">
        <f>VLOOKUP(Tabela1[[#This Row],[PLACA]],UNIC!C:M,10,0)</f>
        <v>19019</v>
      </c>
      <c r="X252" s="5" t="str">
        <f>VLOOKUP(Tabela1[[#This Row],[PLACA]],UNIC!C:M,11,0)</f>
        <v>TIM MOVEL</v>
      </c>
      <c r="Y252" s="7">
        <f>SUM(Tabela1[[#This Row],[GASTO COMBUSTÍVEL FEVEREIRO]:[GASTO COMBUSTÍVE ABRIL]])</f>
        <v>2128.7399999999998</v>
      </c>
      <c r="Z252" s="7">
        <f>IFERROR(AVERAGE(Tabela1[[#This Row],[GASTO COMBUSTÍVE ABRIL]:[GASTO COMBUSTÍVE MARÇO]]),"-")</f>
        <v>1064.3699999999999</v>
      </c>
      <c r="AA252" s="5"/>
    </row>
    <row r="253" spans="1:27" x14ac:dyDescent="0.25">
      <c r="A253" s="5" t="s">
        <v>5485</v>
      </c>
      <c r="B253" s="5" t="str">
        <f>VLOOKUP(A253,UNIC!C:W,2,0)</f>
        <v>SAVEIRO</v>
      </c>
      <c r="C253" s="5" t="str">
        <f>VLOOKUP(A253,UNIC!C:W,3,0)</f>
        <v>UTILITARIO</v>
      </c>
      <c r="D253" s="10">
        <f>VLOOKUP(A253,UNIC!C:W,5,0)</f>
        <v>2026</v>
      </c>
      <c r="E253" s="5" t="str">
        <f>VLOOKUP(A253,UNIC!C:W,21,0)</f>
        <v>MOVIDA</v>
      </c>
      <c r="F253" s="5" t="str">
        <f>VLOOKUP(Tabela1[[#This Row],[PLACA]],UNIC!C:R,15,0)</f>
        <v>GO</v>
      </c>
      <c r="G253" s="5" t="str">
        <f>VLOOKUP(Tabela1[[#This Row],[PLACA]],UNIC!C:R,16,0)</f>
        <v>CENTRO OESTE</v>
      </c>
      <c r="H253" s="5" t="str">
        <f>VLOOKUP(A253,UNIC!C:H,6,0)</f>
        <v>FLAVIO FERREIRA DE ARAUJO</v>
      </c>
      <c r="I253" s="5" t="str">
        <f>VLOOKUP(H253,UNIC!H:J,3,0)</f>
        <v>ESPECIALISTA OPERACIONAL DE PI I</v>
      </c>
      <c r="J253" s="11" t="str">
        <f>VLOOKUP(Tabela1[[#This Row],[PLACA]],UNIC!C:V,20,0)</f>
        <v>R$ 1,00</v>
      </c>
      <c r="K253" s="11">
        <f>IFERROR(VALUE(VLOOKUP(Tabela1[[#This Row],[PLACA]],[1]Planilha2!$A:$F,3,0)),"")</f>
        <v>0</v>
      </c>
      <c r="L253" s="11">
        <f>IFERROR(VALUE(VLOOKUP(Tabela1[[#This Row],[PLACA]],[1]Planilha2!$A:$F,4,0)),"")</f>
        <v>5632.88</v>
      </c>
      <c r="M253" s="11">
        <f>IFERROR(VALUE(VLOOKUP(Tabela1[[#This Row],[PLACA]],[1]Planilha2!$A:$F,5,0)),"")</f>
        <v>3293.5400000000004</v>
      </c>
      <c r="N253" s="11"/>
      <c r="O253" s="12" t="e">
        <f>VLOOKUP(Tabela1[[#This Row],[PLACA]],BASE_LOCADORAS!B:F,5,0)</f>
        <v>#N/A</v>
      </c>
      <c r="P25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3" s="11" t="e">
        <f>VLOOKUP(Tabela1[[#This Row],[PLACA]],BASE_LOCADORAS!B:G,6,0)</f>
        <v>#N/A</v>
      </c>
      <c r="R253" s="5" t="e">
        <f>Tabela1[[#This Row],[VALOR LOCADORA]]=Tabela1[[#This Row],[GASTO ALUGUEL]]</f>
        <v>#N/A</v>
      </c>
      <c r="S253" s="5" t="e">
        <f>UPPER(TEXT(Tabela1[[#This Row],[VENCIMENTO CONTRATO]],"MMM"))</f>
        <v>#N/A</v>
      </c>
      <c r="T253" s="5" t="str">
        <f>IFERROR(YEAR(Tabela1[[#This Row],[VENCIMENTO CONTRATO]]),"-")</f>
        <v>-</v>
      </c>
      <c r="U253" s="5" t="str">
        <f>VLOOKUP(Tabela1[[#This Row],[PLACA]],UNIC!C:T,18,0)</f>
        <v>ATIVO</v>
      </c>
      <c r="V253" s="5" t="str">
        <f>SUBSTITUTE(VLOOKUP(Tabela1[[#This Row],[PLACA]],UNIC!C:K,9,0),".", "")</f>
        <v>12081</v>
      </c>
      <c r="W253" s="5">
        <f>VLOOKUP(Tabela1[[#This Row],[PLACA]],UNIC!C:M,10,0)</f>
        <v>19194</v>
      </c>
      <c r="X253" s="5" t="str">
        <f>VLOOKUP(Tabela1[[#This Row],[PLACA]],UNIC!C:M,11,0)</f>
        <v>TIM MOVEL</v>
      </c>
      <c r="Y253" s="7">
        <f>SUM(Tabela1[[#This Row],[GASTO COMBUSTÍVEL FEVEREIRO]:[GASTO COMBUSTÍVE ABRIL]])</f>
        <v>8926.42</v>
      </c>
      <c r="Z253" s="7">
        <f>IFERROR(AVERAGE(Tabela1[[#This Row],[GASTO COMBUSTÍVE ABRIL]:[GASTO COMBUSTÍVE MARÇO]]),"-")</f>
        <v>4463.21</v>
      </c>
      <c r="AA253" s="5"/>
    </row>
    <row r="254" spans="1:27" x14ac:dyDescent="0.25">
      <c r="A254" s="5" t="s">
        <v>6243</v>
      </c>
      <c r="B254" s="5" t="str">
        <f>VLOOKUP(A254,UNIC!C:W,2,0)</f>
        <v>FIT</v>
      </c>
      <c r="C254" s="5" t="str">
        <f>VLOOKUP(A254,UNIC!C:W,3,0)</f>
        <v>LEVE</v>
      </c>
      <c r="D254" s="10">
        <f>VLOOKUP(A254,UNIC!C:W,5,0)</f>
        <v>2010</v>
      </c>
      <c r="E254" s="5" t="str">
        <f>VLOOKUP(A254,UNIC!C:W,21,0)</f>
        <v>PARTICULAR</v>
      </c>
      <c r="F254" s="5" t="str">
        <f>VLOOKUP(Tabela1[[#This Row],[PLACA]],UNIC!C:R,15,0)</f>
        <v>DF</v>
      </c>
      <c r="G254" s="5" t="str">
        <f>VLOOKUP(Tabela1[[#This Row],[PLACA]],UNIC!C:R,16,0)</f>
        <v>CENTRO OESTE</v>
      </c>
      <c r="H254" s="5" t="str">
        <f>VLOOKUP(A254,UNIC!C:H,6,0)</f>
        <v>ANA CRISTINA FREIRE HOLANDA</v>
      </c>
      <c r="I254" s="5" t="str">
        <f>VLOOKUP(H254,UNIC!H:J,3,0)</f>
        <v>COORDENADOR DE OPERACAO III</v>
      </c>
      <c r="J254" s="11" t="str">
        <f>VLOOKUP(Tabela1[[#This Row],[PLACA]],UNIC!C:V,20,0)</f>
        <v>R$ 2.000,00</v>
      </c>
      <c r="K254" s="11">
        <f>IFERROR(VALUE(VLOOKUP(Tabela1[[#This Row],[PLACA]],[1]Planilha2!$A:$F,3,0)),"")</f>
        <v>400</v>
      </c>
      <c r="L254" s="11">
        <f>IFERROR(VALUE(VLOOKUP(Tabela1[[#This Row],[PLACA]],[1]Planilha2!$A:$F,4,0)),"")</f>
        <v>1372.39</v>
      </c>
      <c r="M254" s="11">
        <f>IFERROR(VALUE(VLOOKUP(Tabela1[[#This Row],[PLACA]],[1]Planilha2!$A:$F,5,0)),"")</f>
        <v>625.11</v>
      </c>
      <c r="N254" s="11"/>
      <c r="O254" s="12" t="e">
        <f>VLOOKUP(Tabela1[[#This Row],[PLACA]],BASE_LOCADORAS!B:F,5,0)</f>
        <v>#N/A</v>
      </c>
      <c r="P25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4" s="11" t="e">
        <f>VLOOKUP(Tabela1[[#This Row],[PLACA]],BASE_LOCADORAS!B:G,6,0)</f>
        <v>#N/A</v>
      </c>
      <c r="R254" s="5" t="e">
        <f>Tabela1[[#This Row],[VALOR LOCADORA]]=Tabela1[[#This Row],[GASTO ALUGUEL]]</f>
        <v>#N/A</v>
      </c>
      <c r="S254" s="5" t="e">
        <f>UPPER(TEXT(Tabela1[[#This Row],[VENCIMENTO CONTRATO]],"MMM"))</f>
        <v>#N/A</v>
      </c>
      <c r="T254" s="5" t="str">
        <f>IFERROR(YEAR(Tabela1[[#This Row],[VENCIMENTO CONTRATO]]),"-")</f>
        <v>-</v>
      </c>
      <c r="U254" s="5" t="str">
        <f>VLOOKUP(Tabela1[[#This Row],[PLACA]],UNIC!C:T,18,0)</f>
        <v>ATIVO</v>
      </c>
      <c r="V254" s="5" t="str">
        <f>SUBSTITUTE(VLOOKUP(Tabela1[[#This Row],[PLACA]],UNIC!C:K,9,0),".", "")</f>
        <v>12085</v>
      </c>
      <c r="W254" s="5">
        <f>VLOOKUP(Tabela1[[#This Row],[PLACA]],UNIC!C:M,10,0)</f>
        <v>17001</v>
      </c>
      <c r="X254" s="5" t="str">
        <f>VLOOKUP(Tabela1[[#This Row],[PLACA]],UNIC!C:M,11,0)</f>
        <v>TIM MOVEL</v>
      </c>
      <c r="Y254" s="7">
        <f>SUM(Tabela1[[#This Row],[GASTO COMBUSTÍVEL FEVEREIRO]:[GASTO COMBUSTÍVE ABRIL]])</f>
        <v>2397.5</v>
      </c>
      <c r="Z254" s="7">
        <f>IFERROR(AVERAGE(Tabela1[[#This Row],[GASTO COMBUSTÍVE ABRIL]:[GASTO COMBUSTÍVE MARÇO]]),"-")</f>
        <v>998.75</v>
      </c>
      <c r="AA254" s="5"/>
    </row>
    <row r="255" spans="1:27" x14ac:dyDescent="0.25">
      <c r="A255" s="5" t="s">
        <v>5489</v>
      </c>
      <c r="B255" s="5" t="str">
        <f>VLOOKUP(A255,UNIC!C:W,2,0)</f>
        <v>SAVEIRO</v>
      </c>
      <c r="C255" s="5" t="str">
        <f>VLOOKUP(A255,UNIC!C:W,3,0)</f>
        <v>UTILITARIO</v>
      </c>
      <c r="D255" s="10">
        <f>VLOOKUP(A255,UNIC!C:W,5,0)</f>
        <v>2026</v>
      </c>
      <c r="E255" s="5" t="str">
        <f>VLOOKUP(A255,UNIC!C:W,21,0)</f>
        <v>MOVIDA</v>
      </c>
      <c r="F255" s="5" t="str">
        <f>VLOOKUP(Tabela1[[#This Row],[PLACA]],UNIC!C:R,15,0)</f>
        <v>DF</v>
      </c>
      <c r="G255" s="5" t="str">
        <f>VLOOKUP(Tabela1[[#This Row],[PLACA]],UNIC!C:R,16,0)</f>
        <v>CENTRO OESTE</v>
      </c>
      <c r="H255" s="5" t="str">
        <f>VLOOKUP(A255,UNIC!C:H,6,0)</f>
        <v>DEIDIVI DE CASSIO NARCISO DA SILVA</v>
      </c>
      <c r="I255" s="5" t="str">
        <f>VLOOKUP(H255,UNIC!H:J,3,0)</f>
        <v>ESPECIALISTA OPERACIONAL DE PI I</v>
      </c>
      <c r="J255" s="11" t="str">
        <f>VLOOKUP(Tabela1[[#This Row],[PLACA]],UNIC!C:V,20,0)</f>
        <v>R$ 1,00</v>
      </c>
      <c r="K255" s="11">
        <f>IFERROR(VALUE(VLOOKUP(Tabela1[[#This Row],[PLACA]],[1]Planilha2!$A:$F,3,0)),"")</f>
        <v>298.16999999999996</v>
      </c>
      <c r="L255" s="11">
        <f>IFERROR(VALUE(VLOOKUP(Tabela1[[#This Row],[PLACA]],[1]Planilha2!$A:$F,4,0)),"")</f>
        <v>1623.27</v>
      </c>
      <c r="M255" s="11">
        <f>IFERROR(VALUE(VLOOKUP(Tabela1[[#This Row],[PLACA]],[1]Planilha2!$A:$F,5,0)),"")</f>
        <v>1966.34</v>
      </c>
      <c r="N255" s="11"/>
      <c r="O255" s="12" t="e">
        <f>VLOOKUP(Tabela1[[#This Row],[PLACA]],BASE_LOCADORAS!B:F,5,0)</f>
        <v>#N/A</v>
      </c>
      <c r="P25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5" s="11" t="e">
        <f>VLOOKUP(Tabela1[[#This Row],[PLACA]],BASE_LOCADORAS!B:G,6,0)</f>
        <v>#N/A</v>
      </c>
      <c r="R255" s="5" t="e">
        <f>Tabela1[[#This Row],[VALOR LOCADORA]]=Tabela1[[#This Row],[GASTO ALUGUEL]]</f>
        <v>#N/A</v>
      </c>
      <c r="S255" s="5" t="e">
        <f>UPPER(TEXT(Tabela1[[#This Row],[VENCIMENTO CONTRATO]],"MMM"))</f>
        <v>#N/A</v>
      </c>
      <c r="T255" s="5" t="str">
        <f>IFERROR(YEAR(Tabela1[[#This Row],[VENCIMENTO CONTRATO]]),"-")</f>
        <v>-</v>
      </c>
      <c r="U255" s="5" t="str">
        <f>VLOOKUP(Tabela1[[#This Row],[PLACA]],UNIC!C:T,18,0)</f>
        <v>ATIVO</v>
      </c>
      <c r="V255" s="5" t="str">
        <f>SUBSTITUTE(VLOOKUP(Tabela1[[#This Row],[PLACA]],UNIC!C:K,9,0),".", "")</f>
        <v>12081</v>
      </c>
      <c r="W255" s="5">
        <f>VLOOKUP(Tabela1[[#This Row],[PLACA]],UNIC!C:M,10,0)</f>
        <v>19019</v>
      </c>
      <c r="X255" s="5" t="str">
        <f>VLOOKUP(Tabela1[[#This Row],[PLACA]],UNIC!C:M,11,0)</f>
        <v>TIM MOVEL</v>
      </c>
      <c r="Y255" s="7">
        <f>SUM(Tabela1[[#This Row],[GASTO COMBUSTÍVEL FEVEREIRO]:[GASTO COMBUSTÍVE ABRIL]])</f>
        <v>3887.7799999999997</v>
      </c>
      <c r="Z255" s="7">
        <f>IFERROR(AVERAGE(Tabela1[[#This Row],[GASTO COMBUSTÍVE ABRIL]:[GASTO COMBUSTÍVE MARÇO]]),"-")</f>
        <v>1794.8049999999998</v>
      </c>
      <c r="AA255" s="5"/>
    </row>
    <row r="256" spans="1:27" x14ac:dyDescent="0.25">
      <c r="A256" s="5" t="s">
        <v>5491</v>
      </c>
      <c r="B256" s="5" t="str">
        <f>VLOOKUP(A256,UNIC!C:W,2,0)</f>
        <v>SAVEIRO</v>
      </c>
      <c r="C256" s="5" t="str">
        <f>VLOOKUP(A256,UNIC!C:W,3,0)</f>
        <v>UTILITARIO</v>
      </c>
      <c r="D256" s="10">
        <f>VLOOKUP(A256,UNIC!C:W,5,0)</f>
        <v>2026</v>
      </c>
      <c r="E256" s="5" t="str">
        <f>VLOOKUP(A256,UNIC!C:W,21,0)</f>
        <v>MOVIDA</v>
      </c>
      <c r="F256" s="5" t="str">
        <f>VLOOKUP(Tabela1[[#This Row],[PLACA]],UNIC!C:R,15,0)</f>
        <v>DF</v>
      </c>
      <c r="G256" s="5" t="str">
        <f>VLOOKUP(Tabela1[[#This Row],[PLACA]],UNIC!C:R,16,0)</f>
        <v>CENTRO OESTE</v>
      </c>
      <c r="H256" s="5" t="str">
        <f>VLOOKUP(A256,UNIC!C:H,6,0)</f>
        <v>DARLAN ROGERIO AIRES SERQUEIRA</v>
      </c>
      <c r="I256" s="5" t="str">
        <f>VLOOKUP(H256,UNIC!H:J,3,0)</f>
        <v>TECNICO DE MANUTENCAO PI I</v>
      </c>
      <c r="J256" s="11" t="str">
        <f>VLOOKUP(Tabela1[[#This Row],[PLACA]],UNIC!C:V,20,0)</f>
        <v>R$ 1,00</v>
      </c>
      <c r="K256" s="11">
        <f>IFERROR(VALUE(VLOOKUP(Tabela1[[#This Row],[PLACA]],[1]Planilha2!$A:$F,3,0)),"")</f>
        <v>300</v>
      </c>
      <c r="L256" s="11">
        <f>IFERROR(VALUE(VLOOKUP(Tabela1[[#This Row],[PLACA]],[1]Planilha2!$A:$F,4,0)),"")</f>
        <v>4289.74</v>
      </c>
      <c r="M256" s="11">
        <f>IFERROR(VALUE(VLOOKUP(Tabela1[[#This Row],[PLACA]],[1]Planilha2!$A:$F,5,0)),"")</f>
        <v>2305.8099999999995</v>
      </c>
      <c r="N256" s="11"/>
      <c r="O256" s="12" t="e">
        <f>VLOOKUP(Tabela1[[#This Row],[PLACA]],BASE_LOCADORAS!B:F,5,0)</f>
        <v>#N/A</v>
      </c>
      <c r="P25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6" s="11" t="e">
        <f>VLOOKUP(Tabela1[[#This Row],[PLACA]],BASE_LOCADORAS!B:G,6,0)</f>
        <v>#N/A</v>
      </c>
      <c r="R256" s="5" t="e">
        <f>Tabela1[[#This Row],[VALOR LOCADORA]]=Tabela1[[#This Row],[GASTO ALUGUEL]]</f>
        <v>#N/A</v>
      </c>
      <c r="S256" s="5" t="e">
        <f>UPPER(TEXT(Tabela1[[#This Row],[VENCIMENTO CONTRATO]],"MMM"))</f>
        <v>#N/A</v>
      </c>
      <c r="T256" s="5" t="str">
        <f>IFERROR(YEAR(Tabela1[[#This Row],[VENCIMENTO CONTRATO]]),"-")</f>
        <v>-</v>
      </c>
      <c r="U256" s="5" t="str">
        <f>VLOOKUP(Tabela1[[#This Row],[PLACA]],UNIC!C:T,18,0)</f>
        <v>ATIVO</v>
      </c>
      <c r="V256" s="5" t="str">
        <f>SUBSTITUTE(VLOOKUP(Tabela1[[#This Row],[PLACA]],UNIC!C:K,9,0),".", "")</f>
        <v>12081</v>
      </c>
      <c r="W256" s="5">
        <f>VLOOKUP(Tabela1[[#This Row],[PLACA]],UNIC!C:M,10,0)</f>
        <v>17001</v>
      </c>
      <c r="X256" s="5" t="str">
        <f>VLOOKUP(Tabela1[[#This Row],[PLACA]],UNIC!C:M,11,0)</f>
        <v>TIM MOVEL</v>
      </c>
      <c r="Y256" s="7">
        <f>SUM(Tabela1[[#This Row],[GASTO COMBUSTÍVEL FEVEREIRO]:[GASTO COMBUSTÍVE ABRIL]])</f>
        <v>6895.5499999999993</v>
      </c>
      <c r="Z256" s="7">
        <f>IFERROR(AVERAGE(Tabela1[[#This Row],[GASTO COMBUSTÍVE ABRIL]:[GASTO COMBUSTÍVE MARÇO]]),"-")</f>
        <v>3297.7749999999996</v>
      </c>
      <c r="AA256" s="5"/>
    </row>
    <row r="257" spans="1:27" x14ac:dyDescent="0.25">
      <c r="A257" s="5" t="s">
        <v>5494</v>
      </c>
      <c r="B257" s="5" t="str">
        <f>VLOOKUP(A257,UNIC!C:W,2,0)</f>
        <v>SAVEIRO</v>
      </c>
      <c r="C257" s="5" t="str">
        <f>VLOOKUP(A257,UNIC!C:W,3,0)</f>
        <v>UTILITARIO</v>
      </c>
      <c r="D257" s="10">
        <f>VLOOKUP(A257,UNIC!C:W,5,0)</f>
        <v>2026</v>
      </c>
      <c r="E257" s="5" t="str">
        <f>VLOOKUP(A257,UNIC!C:W,21,0)</f>
        <v>MOVIDA</v>
      </c>
      <c r="F257" s="5" t="str">
        <f>VLOOKUP(Tabela1[[#This Row],[PLACA]],UNIC!C:R,15,0)</f>
        <v>DF</v>
      </c>
      <c r="G257" s="5" t="str">
        <f>VLOOKUP(Tabela1[[#This Row],[PLACA]],UNIC!C:R,16,0)</f>
        <v>CENTRO OESTE</v>
      </c>
      <c r="H257" s="5" t="str">
        <f>VLOOKUP(A257,UNIC!C:H,6,0)</f>
        <v>JOSE MARIA ELIAS DE AGUIAR</v>
      </c>
      <c r="I257" s="5" t="str">
        <f>VLOOKUP(H257,UNIC!H:J,3,0)</f>
        <v>TECNICO DE MANUTENCAO PI I</v>
      </c>
      <c r="J257" s="11" t="str">
        <f>VLOOKUP(Tabela1[[#This Row],[PLACA]],UNIC!C:V,20,0)</f>
        <v>R$ 1,00</v>
      </c>
      <c r="K257" s="11">
        <f>IFERROR(VALUE(VLOOKUP(Tabela1[[#This Row],[PLACA]],[1]Planilha2!$A:$F,3,0)),"")</f>
        <v>260.02</v>
      </c>
      <c r="L257" s="11">
        <f>IFERROR(VALUE(VLOOKUP(Tabela1[[#This Row],[PLACA]],[1]Planilha2!$A:$F,4,0)),"")</f>
        <v>2848.4600000000005</v>
      </c>
      <c r="M257" s="11">
        <f>IFERROR(VALUE(VLOOKUP(Tabela1[[#This Row],[PLACA]],[1]Planilha2!$A:$F,5,0)),"")</f>
        <v>1552.27</v>
      </c>
      <c r="N257" s="11"/>
      <c r="O257" s="12" t="e">
        <f>VLOOKUP(Tabela1[[#This Row],[PLACA]],BASE_LOCADORAS!B:F,5,0)</f>
        <v>#N/A</v>
      </c>
      <c r="P25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7" s="11" t="e">
        <f>VLOOKUP(Tabela1[[#This Row],[PLACA]],BASE_LOCADORAS!B:G,6,0)</f>
        <v>#N/A</v>
      </c>
      <c r="R257" s="5" t="e">
        <f>Tabela1[[#This Row],[VALOR LOCADORA]]=Tabela1[[#This Row],[GASTO ALUGUEL]]</f>
        <v>#N/A</v>
      </c>
      <c r="S257" s="5" t="e">
        <f>UPPER(TEXT(Tabela1[[#This Row],[VENCIMENTO CONTRATO]],"MMM"))</f>
        <v>#N/A</v>
      </c>
      <c r="T257" s="5" t="str">
        <f>IFERROR(YEAR(Tabela1[[#This Row],[VENCIMENTO CONTRATO]]),"-")</f>
        <v>-</v>
      </c>
      <c r="U257" s="5" t="str">
        <f>VLOOKUP(Tabela1[[#This Row],[PLACA]],UNIC!C:T,18,0)</f>
        <v>ATIVO</v>
      </c>
      <c r="V257" s="5" t="str">
        <f>SUBSTITUTE(VLOOKUP(Tabela1[[#This Row],[PLACA]],UNIC!C:K,9,0),".", "")</f>
        <v>12081</v>
      </c>
      <c r="W257" s="5">
        <f>VLOOKUP(Tabela1[[#This Row],[PLACA]],UNIC!C:M,10,0)</f>
        <v>17001</v>
      </c>
      <c r="X257" s="5" t="str">
        <f>VLOOKUP(Tabela1[[#This Row],[PLACA]],UNIC!C:M,11,0)</f>
        <v>TIM MOVEL</v>
      </c>
      <c r="Y257" s="7">
        <f>SUM(Tabela1[[#This Row],[GASTO COMBUSTÍVEL FEVEREIRO]:[GASTO COMBUSTÍVE ABRIL]])</f>
        <v>4660.75</v>
      </c>
      <c r="Z257" s="7">
        <f>IFERROR(AVERAGE(Tabela1[[#This Row],[GASTO COMBUSTÍVE ABRIL]:[GASTO COMBUSTÍVE MARÇO]]),"-")</f>
        <v>2200.3650000000002</v>
      </c>
      <c r="AA257" s="5"/>
    </row>
    <row r="258" spans="1:27" x14ac:dyDescent="0.25">
      <c r="A258" s="5" t="s">
        <v>5497</v>
      </c>
      <c r="B258" s="5" t="str">
        <f>VLOOKUP(A258,UNIC!C:W,2,0)</f>
        <v>SAVEIRO</v>
      </c>
      <c r="C258" s="5" t="str">
        <f>VLOOKUP(A258,UNIC!C:W,3,0)</f>
        <v>UTILITARIO</v>
      </c>
      <c r="D258" s="10">
        <f>VLOOKUP(A258,UNIC!C:W,5,0)</f>
        <v>2026</v>
      </c>
      <c r="E258" s="5" t="str">
        <f>VLOOKUP(A258,UNIC!C:W,21,0)</f>
        <v>MOVIDA</v>
      </c>
      <c r="F258" s="5" t="str">
        <f>VLOOKUP(Tabela1[[#This Row],[PLACA]],UNIC!C:R,15,0)</f>
        <v>DF</v>
      </c>
      <c r="G258" s="5" t="str">
        <f>VLOOKUP(Tabela1[[#This Row],[PLACA]],UNIC!C:R,16,0)</f>
        <v>CENTRO OESTE</v>
      </c>
      <c r="H258" s="5" t="str">
        <f>VLOOKUP(A258,UNIC!C:H,6,0)</f>
        <v>LUIZ CORREIA LIMA NETO</v>
      </c>
      <c r="I258" s="5" t="str">
        <f>VLOOKUP(H258,UNIC!H:J,3,0)</f>
        <v>TECNICO DE MANUTENCAO PI I</v>
      </c>
      <c r="J258" s="11" t="str">
        <f>VLOOKUP(Tabela1[[#This Row],[PLACA]],UNIC!C:V,20,0)</f>
        <v>R$ 1,00</v>
      </c>
      <c r="K258" s="11">
        <f>IFERROR(VALUE(VLOOKUP(Tabela1[[#This Row],[PLACA]],[1]Planilha2!$A:$F,3,0)),"")</f>
        <v>0</v>
      </c>
      <c r="L258" s="11">
        <f>IFERROR(VALUE(VLOOKUP(Tabela1[[#This Row],[PLACA]],[1]Planilha2!$A:$F,4,0)),"")</f>
        <v>2082.27</v>
      </c>
      <c r="M258" s="11">
        <f>IFERROR(VALUE(VLOOKUP(Tabela1[[#This Row],[PLACA]],[1]Planilha2!$A:$F,5,0)),"")</f>
        <v>1104.3899999999999</v>
      </c>
      <c r="N258" s="11"/>
      <c r="O258" s="12" t="e">
        <f>VLOOKUP(Tabela1[[#This Row],[PLACA]],BASE_LOCADORAS!B:F,5,0)</f>
        <v>#N/A</v>
      </c>
      <c r="P25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8" s="11" t="e">
        <f>VLOOKUP(Tabela1[[#This Row],[PLACA]],BASE_LOCADORAS!B:G,6,0)</f>
        <v>#N/A</v>
      </c>
      <c r="R258" s="5" t="e">
        <f>Tabela1[[#This Row],[VALOR LOCADORA]]=Tabela1[[#This Row],[GASTO ALUGUEL]]</f>
        <v>#N/A</v>
      </c>
      <c r="S258" s="5" t="e">
        <f>UPPER(TEXT(Tabela1[[#This Row],[VENCIMENTO CONTRATO]],"MMM"))</f>
        <v>#N/A</v>
      </c>
      <c r="T258" s="5" t="str">
        <f>IFERROR(YEAR(Tabela1[[#This Row],[VENCIMENTO CONTRATO]]),"-")</f>
        <v>-</v>
      </c>
      <c r="U258" s="5" t="str">
        <f>VLOOKUP(Tabela1[[#This Row],[PLACA]],UNIC!C:T,18,0)</f>
        <v>ATIVO</v>
      </c>
      <c r="V258" s="5" t="str">
        <f>SUBSTITUTE(VLOOKUP(Tabela1[[#This Row],[PLACA]],UNIC!C:K,9,0),".", "")</f>
        <v>12081</v>
      </c>
      <c r="W258" s="5">
        <f>VLOOKUP(Tabela1[[#This Row],[PLACA]],UNIC!C:M,10,0)</f>
        <v>17001</v>
      </c>
      <c r="X258" s="5" t="str">
        <f>VLOOKUP(Tabela1[[#This Row],[PLACA]],UNIC!C:M,11,0)</f>
        <v>TIM MOVEL</v>
      </c>
      <c r="Y258" s="7">
        <f>SUM(Tabela1[[#This Row],[GASTO COMBUSTÍVEL FEVEREIRO]:[GASTO COMBUSTÍVE ABRIL]])</f>
        <v>3186.66</v>
      </c>
      <c r="Z258" s="7">
        <f>IFERROR(AVERAGE(Tabela1[[#This Row],[GASTO COMBUSTÍVE ABRIL]:[GASTO COMBUSTÍVE MARÇO]]),"-")</f>
        <v>1593.33</v>
      </c>
      <c r="AA258" s="5"/>
    </row>
    <row r="259" spans="1:27" x14ac:dyDescent="0.25">
      <c r="A259" s="5" t="s">
        <v>5500</v>
      </c>
      <c r="B259" s="5" t="str">
        <f>VLOOKUP(A259,UNIC!C:W,2,0)</f>
        <v>SAVEIRO</v>
      </c>
      <c r="C259" s="5" t="str">
        <f>VLOOKUP(A259,UNIC!C:W,3,0)</f>
        <v>UTILITARIO</v>
      </c>
      <c r="D259" s="10">
        <f>VLOOKUP(A259,UNIC!C:W,5,0)</f>
        <v>2026</v>
      </c>
      <c r="E259" s="5" t="str">
        <f>VLOOKUP(A259,UNIC!C:W,21,0)</f>
        <v>MOVIDA</v>
      </c>
      <c r="F259" s="5" t="str">
        <f>VLOOKUP(Tabela1[[#This Row],[PLACA]],UNIC!C:R,15,0)</f>
        <v>DF</v>
      </c>
      <c r="G259" s="5" t="str">
        <f>VLOOKUP(Tabela1[[#This Row],[PLACA]],UNIC!C:R,16,0)</f>
        <v>CENTRO OESTE</v>
      </c>
      <c r="H259" s="5" t="str">
        <f>VLOOKUP(A259,UNIC!C:H,6,0)</f>
        <v>ANTONIO ALVARO DO NASCIMENTO</v>
      </c>
      <c r="I259" s="5" t="str">
        <f>VLOOKUP(H259,UNIC!H:J,3,0)</f>
        <v>ESPECIALISTA OPERACIONAL DE PI I</v>
      </c>
      <c r="J259" s="11" t="str">
        <f>VLOOKUP(Tabela1[[#This Row],[PLACA]],UNIC!C:V,20,0)</f>
        <v>R$ 1,00</v>
      </c>
      <c r="K259" s="11">
        <f>IFERROR(VALUE(VLOOKUP(Tabela1[[#This Row],[PLACA]],[1]Planilha2!$A:$F,3,0)),"")</f>
        <v>150</v>
      </c>
      <c r="L259" s="11">
        <f>IFERROR(VALUE(VLOOKUP(Tabela1[[#This Row],[PLACA]],[1]Planilha2!$A:$F,4,0)),"")</f>
        <v>2457.61</v>
      </c>
      <c r="M259" s="11">
        <f>IFERROR(VALUE(VLOOKUP(Tabela1[[#This Row],[PLACA]],[1]Planilha2!$A:$F,5,0)),"")</f>
        <v>1159.56</v>
      </c>
      <c r="N259" s="11"/>
      <c r="O259" s="12" t="e">
        <f>VLOOKUP(Tabela1[[#This Row],[PLACA]],BASE_LOCADORAS!B:F,5,0)</f>
        <v>#N/A</v>
      </c>
      <c r="P25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59" s="11" t="e">
        <f>VLOOKUP(Tabela1[[#This Row],[PLACA]],BASE_LOCADORAS!B:G,6,0)</f>
        <v>#N/A</v>
      </c>
      <c r="R259" s="5" t="e">
        <f>Tabela1[[#This Row],[VALOR LOCADORA]]=Tabela1[[#This Row],[GASTO ALUGUEL]]</f>
        <v>#N/A</v>
      </c>
      <c r="S259" s="5" t="e">
        <f>UPPER(TEXT(Tabela1[[#This Row],[VENCIMENTO CONTRATO]],"MMM"))</f>
        <v>#N/A</v>
      </c>
      <c r="T259" s="5" t="str">
        <f>IFERROR(YEAR(Tabela1[[#This Row],[VENCIMENTO CONTRATO]]),"-")</f>
        <v>-</v>
      </c>
      <c r="U259" s="5" t="str">
        <f>VLOOKUP(Tabela1[[#This Row],[PLACA]],UNIC!C:T,18,0)</f>
        <v>ATIVO</v>
      </c>
      <c r="V259" s="5" t="str">
        <f>SUBSTITUTE(VLOOKUP(Tabela1[[#This Row],[PLACA]],UNIC!C:K,9,0),".", "")</f>
        <v>12081</v>
      </c>
      <c r="W259" s="5">
        <f>VLOOKUP(Tabela1[[#This Row],[PLACA]],UNIC!C:M,10,0)</f>
        <v>17001</v>
      </c>
      <c r="X259" s="5" t="str">
        <f>VLOOKUP(Tabela1[[#This Row],[PLACA]],UNIC!C:M,11,0)</f>
        <v>TIM MOVEL</v>
      </c>
      <c r="Y259" s="7">
        <f>SUM(Tabela1[[#This Row],[GASTO COMBUSTÍVEL FEVEREIRO]:[GASTO COMBUSTÍVE ABRIL]])</f>
        <v>3767.17</v>
      </c>
      <c r="Z259" s="7">
        <f>IFERROR(AVERAGE(Tabela1[[#This Row],[GASTO COMBUSTÍVE ABRIL]:[GASTO COMBUSTÍVE MARÇO]]),"-")</f>
        <v>1808.585</v>
      </c>
      <c r="AA259" s="5"/>
    </row>
    <row r="260" spans="1:27" x14ac:dyDescent="0.25">
      <c r="A260" s="5" t="s">
        <v>5503</v>
      </c>
      <c r="B260" s="5" t="str">
        <f>VLOOKUP(A260,UNIC!C:W,2,0)</f>
        <v>SAVEIRO</v>
      </c>
      <c r="C260" s="5" t="str">
        <f>VLOOKUP(A260,UNIC!C:W,3,0)</f>
        <v>UTILITARIO</v>
      </c>
      <c r="D260" s="10">
        <f>VLOOKUP(A260,UNIC!C:W,5,0)</f>
        <v>2026</v>
      </c>
      <c r="E260" s="5" t="str">
        <f>VLOOKUP(A260,UNIC!C:W,21,0)</f>
        <v>MOVIDA</v>
      </c>
      <c r="F260" s="5" t="str">
        <f>VLOOKUP(Tabela1[[#This Row],[PLACA]],UNIC!C:R,15,0)</f>
        <v>DF</v>
      </c>
      <c r="G260" s="5" t="str">
        <f>VLOOKUP(Tabela1[[#This Row],[PLACA]],UNIC!C:R,16,0)</f>
        <v>CENTRO OESTE</v>
      </c>
      <c r="H260" s="5" t="str">
        <f>VLOOKUP(A260,UNIC!C:H,6,0)</f>
        <v>RAFAEL DO NASCIMENTO MARTINS</v>
      </c>
      <c r="I260" s="5" t="str">
        <f>VLOOKUP(H260,UNIC!H:J,3,0)</f>
        <v>ASSISTENTE TEC. DE MANUTENCAO DE PI II</v>
      </c>
      <c r="J260" s="11" t="str">
        <f>VLOOKUP(Tabela1[[#This Row],[PLACA]],UNIC!C:V,20,0)</f>
        <v>R$ 1,00</v>
      </c>
      <c r="K260" s="11">
        <f>IFERROR(VALUE(VLOOKUP(Tabela1[[#This Row],[PLACA]],[1]Planilha2!$A:$F,3,0)),"")</f>
        <v>150</v>
      </c>
      <c r="L260" s="11">
        <f>IFERROR(VALUE(VLOOKUP(Tabela1[[#This Row],[PLACA]],[1]Planilha2!$A:$F,4,0)),"")</f>
        <v>2922.41</v>
      </c>
      <c r="M260" s="11">
        <f>IFERROR(VALUE(VLOOKUP(Tabela1[[#This Row],[PLACA]],[1]Planilha2!$A:$F,5,0)),"")</f>
        <v>1343.8400000000001</v>
      </c>
      <c r="N260" s="11"/>
      <c r="O260" s="12" t="e">
        <f>VLOOKUP(Tabela1[[#This Row],[PLACA]],BASE_LOCADORAS!B:F,5,0)</f>
        <v>#N/A</v>
      </c>
      <c r="P26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0" s="11" t="e">
        <f>VLOOKUP(Tabela1[[#This Row],[PLACA]],BASE_LOCADORAS!B:G,6,0)</f>
        <v>#N/A</v>
      </c>
      <c r="R260" s="5" t="e">
        <f>Tabela1[[#This Row],[VALOR LOCADORA]]=Tabela1[[#This Row],[GASTO ALUGUEL]]</f>
        <v>#N/A</v>
      </c>
      <c r="S260" s="5" t="e">
        <f>UPPER(TEXT(Tabela1[[#This Row],[VENCIMENTO CONTRATO]],"MMM"))</f>
        <v>#N/A</v>
      </c>
      <c r="T260" s="5" t="str">
        <f>IFERROR(YEAR(Tabela1[[#This Row],[VENCIMENTO CONTRATO]]),"-")</f>
        <v>-</v>
      </c>
      <c r="U260" s="5" t="str">
        <f>VLOOKUP(Tabela1[[#This Row],[PLACA]],UNIC!C:T,18,0)</f>
        <v>ATIVO</v>
      </c>
      <c r="V260" s="5" t="str">
        <f>SUBSTITUTE(VLOOKUP(Tabela1[[#This Row],[PLACA]],UNIC!C:K,9,0),".", "")</f>
        <v>12081</v>
      </c>
      <c r="W260" s="5">
        <f>VLOOKUP(Tabela1[[#This Row],[PLACA]],UNIC!C:M,10,0)</f>
        <v>17001</v>
      </c>
      <c r="X260" s="5" t="str">
        <f>VLOOKUP(Tabela1[[#This Row],[PLACA]],UNIC!C:M,11,0)</f>
        <v>TIM MOVEL</v>
      </c>
      <c r="Y260" s="7">
        <f>SUM(Tabela1[[#This Row],[GASTO COMBUSTÍVEL FEVEREIRO]:[GASTO COMBUSTÍVE ABRIL]])</f>
        <v>4416.25</v>
      </c>
      <c r="Z260" s="7">
        <f>IFERROR(AVERAGE(Tabela1[[#This Row],[GASTO COMBUSTÍVE ABRIL]:[GASTO COMBUSTÍVE MARÇO]]),"-")</f>
        <v>2133.125</v>
      </c>
      <c r="AA260" s="5"/>
    </row>
    <row r="261" spans="1:27" x14ac:dyDescent="0.25">
      <c r="A261" s="5" t="s">
        <v>5506</v>
      </c>
      <c r="B261" s="5" t="str">
        <f>VLOOKUP(A261,UNIC!C:W,2,0)</f>
        <v>SAVEIRO</v>
      </c>
      <c r="C261" s="5" t="str">
        <f>VLOOKUP(A261,UNIC!C:W,3,0)</f>
        <v>UTILITARIO</v>
      </c>
      <c r="D261" s="10">
        <f>VLOOKUP(A261,UNIC!C:W,5,0)</f>
        <v>2026</v>
      </c>
      <c r="E261" s="5" t="str">
        <f>VLOOKUP(A261,UNIC!C:W,21,0)</f>
        <v>MOVIDA</v>
      </c>
      <c r="F261" s="5" t="str">
        <f>VLOOKUP(Tabela1[[#This Row],[PLACA]],UNIC!C:R,15,0)</f>
        <v>DF</v>
      </c>
      <c r="G261" s="5" t="str">
        <f>VLOOKUP(Tabela1[[#This Row],[PLACA]],UNIC!C:R,16,0)</f>
        <v>CENTRO OESTE</v>
      </c>
      <c r="H261" s="5" t="str">
        <f>VLOOKUP(A261,UNIC!C:H,6,0)</f>
        <v>GILSON CESAR RIBEIRO FELISMINO</v>
      </c>
      <c r="I261" s="5" t="str">
        <f>VLOOKUP(H261,UNIC!H:J,3,0)</f>
        <v>TECNICO DE MANUTENCAO PI I</v>
      </c>
      <c r="J261" s="11" t="str">
        <f>VLOOKUP(Tabela1[[#This Row],[PLACA]],UNIC!C:V,20,0)</f>
        <v>R$ 1,00</v>
      </c>
      <c r="K261" s="11">
        <f>IFERROR(VALUE(VLOOKUP(Tabela1[[#This Row],[PLACA]],[1]Planilha2!$A:$F,3,0)),"")</f>
        <v>0</v>
      </c>
      <c r="L261" s="11">
        <f>IFERROR(VALUE(VLOOKUP(Tabela1[[#This Row],[PLACA]],[1]Planilha2!$A:$F,4,0)),"")</f>
        <v>1382.37</v>
      </c>
      <c r="M261" s="11">
        <f>IFERROR(VALUE(VLOOKUP(Tabela1[[#This Row],[PLACA]],[1]Planilha2!$A:$F,5,0)),"")</f>
        <v>870.89</v>
      </c>
      <c r="N261" s="11"/>
      <c r="O261" s="12" t="e">
        <f>VLOOKUP(Tabela1[[#This Row],[PLACA]],BASE_LOCADORAS!B:F,5,0)</f>
        <v>#N/A</v>
      </c>
      <c r="P26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1" s="11" t="e">
        <f>VLOOKUP(Tabela1[[#This Row],[PLACA]],BASE_LOCADORAS!B:G,6,0)</f>
        <v>#N/A</v>
      </c>
      <c r="R261" s="5" t="e">
        <f>Tabela1[[#This Row],[VALOR LOCADORA]]=Tabela1[[#This Row],[GASTO ALUGUEL]]</f>
        <v>#N/A</v>
      </c>
      <c r="S261" s="5" t="e">
        <f>UPPER(TEXT(Tabela1[[#This Row],[VENCIMENTO CONTRATO]],"MMM"))</f>
        <v>#N/A</v>
      </c>
      <c r="T261" s="5" t="str">
        <f>IFERROR(YEAR(Tabela1[[#This Row],[VENCIMENTO CONTRATO]]),"-")</f>
        <v>-</v>
      </c>
      <c r="U261" s="5" t="str">
        <f>VLOOKUP(Tabela1[[#This Row],[PLACA]],UNIC!C:T,18,0)</f>
        <v>ATIVO</v>
      </c>
      <c r="V261" s="5" t="str">
        <f>SUBSTITUTE(VLOOKUP(Tabela1[[#This Row],[PLACA]],UNIC!C:K,9,0),".", "")</f>
        <v>12081</v>
      </c>
      <c r="W261" s="5">
        <f>VLOOKUP(Tabela1[[#This Row],[PLACA]],UNIC!C:M,10,0)</f>
        <v>17001</v>
      </c>
      <c r="X261" s="5" t="str">
        <f>VLOOKUP(Tabela1[[#This Row],[PLACA]],UNIC!C:M,11,0)</f>
        <v>TIM MOVEL</v>
      </c>
      <c r="Y261" s="7">
        <f>SUM(Tabela1[[#This Row],[GASTO COMBUSTÍVEL FEVEREIRO]:[GASTO COMBUSTÍVE ABRIL]])</f>
        <v>2253.2599999999998</v>
      </c>
      <c r="Z261" s="7">
        <f>IFERROR(AVERAGE(Tabela1[[#This Row],[GASTO COMBUSTÍVE ABRIL]:[GASTO COMBUSTÍVE MARÇO]]),"-")</f>
        <v>1126.6299999999999</v>
      </c>
      <c r="AA261" s="5"/>
    </row>
    <row r="262" spans="1:27" x14ac:dyDescent="0.25">
      <c r="A262" s="5" t="s">
        <v>5508</v>
      </c>
      <c r="B262" s="5" t="str">
        <f>VLOOKUP(A262,UNIC!C:W,2,0)</f>
        <v>SAVEIRO</v>
      </c>
      <c r="C262" s="5" t="str">
        <f>VLOOKUP(A262,UNIC!C:W,3,0)</f>
        <v>UTILITARIO</v>
      </c>
      <c r="D262" s="10">
        <f>VLOOKUP(A262,UNIC!C:W,5,0)</f>
        <v>2026</v>
      </c>
      <c r="E262" s="5" t="str">
        <f>VLOOKUP(A262,UNIC!C:W,21,0)</f>
        <v>MOVIDA</v>
      </c>
      <c r="F262" s="5" t="str">
        <f>VLOOKUP(Tabela1[[#This Row],[PLACA]],UNIC!C:R,15,0)</f>
        <v>DF</v>
      </c>
      <c r="G262" s="5" t="str">
        <f>VLOOKUP(Tabela1[[#This Row],[PLACA]],UNIC!C:R,16,0)</f>
        <v>CENTRO OESTE</v>
      </c>
      <c r="H262" s="5" t="str">
        <f>VLOOKUP(A262,UNIC!C:H,6,0)</f>
        <v>ROMULO BRITO DE MORAIS</v>
      </c>
      <c r="I262" s="5" t="str">
        <f>VLOOKUP(H262,UNIC!H:J,3,0)</f>
        <v>ESPECIALISTA OPERACIONAL DE PI I</v>
      </c>
      <c r="J262" s="11" t="str">
        <f>VLOOKUP(Tabela1[[#This Row],[PLACA]],UNIC!C:V,20,0)</f>
        <v>R$ 1,00</v>
      </c>
      <c r="K262" s="11">
        <f>IFERROR(VALUE(VLOOKUP(Tabela1[[#This Row],[PLACA]],[1]Planilha2!$A:$F,3,0)),"")</f>
        <v>150</v>
      </c>
      <c r="L262" s="11">
        <f>IFERROR(VALUE(VLOOKUP(Tabela1[[#This Row],[PLACA]],[1]Planilha2!$A:$F,4,0)),"")</f>
        <v>2573.62</v>
      </c>
      <c r="M262" s="11">
        <f>IFERROR(VALUE(VLOOKUP(Tabela1[[#This Row],[PLACA]],[1]Planilha2!$A:$F,5,0)),"")</f>
        <v>1467.56</v>
      </c>
      <c r="N262" s="11"/>
      <c r="O262" s="12" t="e">
        <f>VLOOKUP(Tabela1[[#This Row],[PLACA]],BASE_LOCADORAS!B:F,5,0)</f>
        <v>#N/A</v>
      </c>
      <c r="P26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2" s="11" t="e">
        <f>VLOOKUP(Tabela1[[#This Row],[PLACA]],BASE_LOCADORAS!B:G,6,0)</f>
        <v>#N/A</v>
      </c>
      <c r="R262" s="5" t="e">
        <f>Tabela1[[#This Row],[VALOR LOCADORA]]=Tabela1[[#This Row],[GASTO ALUGUEL]]</f>
        <v>#N/A</v>
      </c>
      <c r="S262" s="5" t="e">
        <f>UPPER(TEXT(Tabela1[[#This Row],[VENCIMENTO CONTRATO]],"MMM"))</f>
        <v>#N/A</v>
      </c>
      <c r="T262" s="5" t="str">
        <f>IFERROR(YEAR(Tabela1[[#This Row],[VENCIMENTO CONTRATO]]),"-")</f>
        <v>-</v>
      </c>
      <c r="U262" s="5" t="str">
        <f>VLOOKUP(Tabela1[[#This Row],[PLACA]],UNIC!C:T,18,0)</f>
        <v>ATIVO</v>
      </c>
      <c r="V262" s="5" t="str">
        <f>SUBSTITUTE(VLOOKUP(Tabela1[[#This Row],[PLACA]],UNIC!C:K,9,0),".", "")</f>
        <v>12081</v>
      </c>
      <c r="W262" s="5">
        <f>VLOOKUP(Tabela1[[#This Row],[PLACA]],UNIC!C:M,10,0)</f>
        <v>17001</v>
      </c>
      <c r="X262" s="5" t="str">
        <f>VLOOKUP(Tabela1[[#This Row],[PLACA]],UNIC!C:M,11,0)</f>
        <v>TIM MOVEL</v>
      </c>
      <c r="Y262" s="7">
        <f>SUM(Tabela1[[#This Row],[GASTO COMBUSTÍVEL FEVEREIRO]:[GASTO COMBUSTÍVE ABRIL]])</f>
        <v>4191.18</v>
      </c>
      <c r="Z262" s="7">
        <f>IFERROR(AVERAGE(Tabela1[[#This Row],[GASTO COMBUSTÍVE ABRIL]:[GASTO COMBUSTÍVE MARÇO]]),"-")</f>
        <v>2020.59</v>
      </c>
      <c r="AA262" s="5"/>
    </row>
    <row r="263" spans="1:27" x14ac:dyDescent="0.25">
      <c r="A263" s="5" t="s">
        <v>5511</v>
      </c>
      <c r="B263" s="5" t="str">
        <f>VLOOKUP(A263,UNIC!C:W,2,0)</f>
        <v>SAVEIRO</v>
      </c>
      <c r="C263" s="5" t="str">
        <f>VLOOKUP(A263,UNIC!C:W,3,0)</f>
        <v>UTILITARIO</v>
      </c>
      <c r="D263" s="10">
        <f>VLOOKUP(A263,UNIC!C:W,5,0)</f>
        <v>2026</v>
      </c>
      <c r="E263" s="5" t="str">
        <f>VLOOKUP(A263,UNIC!C:W,21,0)</f>
        <v>MOVIDA</v>
      </c>
      <c r="F263" s="5" t="str">
        <f>VLOOKUP(Tabela1[[#This Row],[PLACA]],UNIC!C:R,15,0)</f>
        <v>DF</v>
      </c>
      <c r="G263" s="5" t="str">
        <f>VLOOKUP(Tabela1[[#This Row],[PLACA]],UNIC!C:R,16,0)</f>
        <v>CENTRO OESTE</v>
      </c>
      <c r="H263" s="5" t="str">
        <f>VLOOKUP(A263,UNIC!C:H,6,0)</f>
        <v>GLEISSON DE SOUSA RODRIGUES</v>
      </c>
      <c r="I263" s="5" t="str">
        <f>VLOOKUP(H263,UNIC!H:J,3,0)</f>
        <v>TECNICO DE MANUTENCAO PI III</v>
      </c>
      <c r="J263" s="11" t="str">
        <f>VLOOKUP(Tabela1[[#This Row],[PLACA]],UNIC!C:V,20,0)</f>
        <v>R$ 1,00</v>
      </c>
      <c r="K263" s="11">
        <f>IFERROR(VALUE(VLOOKUP(Tabela1[[#This Row],[PLACA]],[1]Planilha2!$A:$F,3,0)),"")</f>
        <v>0</v>
      </c>
      <c r="L263" s="11">
        <f>IFERROR(VALUE(VLOOKUP(Tabela1[[#This Row],[PLACA]],[1]Planilha2!$A:$F,4,0)),"")</f>
        <v>1195.93</v>
      </c>
      <c r="M263" s="11">
        <f>IFERROR(VALUE(VLOOKUP(Tabela1[[#This Row],[PLACA]],[1]Planilha2!$A:$F,5,0)),"")</f>
        <v>748.41</v>
      </c>
      <c r="N263" s="11"/>
      <c r="O263" s="17" t="e">
        <f>VLOOKUP(Tabela1[[#This Row],[PLACA]],BASE_LOCADORAS!B:F,5,0)</f>
        <v>#N/A</v>
      </c>
      <c r="P26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3" s="11" t="e">
        <f>VLOOKUP(Tabela1[[#This Row],[PLACA]],BASE_LOCADORAS!B:G,6,0)</f>
        <v>#N/A</v>
      </c>
      <c r="R263" s="5" t="e">
        <f>Tabela1[[#This Row],[VALOR LOCADORA]]=Tabela1[[#This Row],[GASTO ALUGUEL]]</f>
        <v>#N/A</v>
      </c>
      <c r="S263" s="5" t="e">
        <f>UPPER(TEXT(Tabela1[[#This Row],[VENCIMENTO CONTRATO]],"MMM"))</f>
        <v>#N/A</v>
      </c>
      <c r="T263" s="5" t="str">
        <f>IFERROR(YEAR(Tabela1[[#This Row],[VENCIMENTO CONTRATO]]),"-")</f>
        <v>-</v>
      </c>
      <c r="U263" s="5" t="str">
        <f>VLOOKUP(Tabela1[[#This Row],[PLACA]],UNIC!C:T,18,0)</f>
        <v>ATIVO</v>
      </c>
      <c r="V263" s="5" t="str">
        <f>SUBSTITUTE(VLOOKUP(Tabela1[[#This Row],[PLACA]],UNIC!C:K,9,0),".", "")</f>
        <v>12081</v>
      </c>
      <c r="W263" s="5">
        <f>VLOOKUP(Tabela1[[#This Row],[PLACA]],UNIC!C:M,10,0)</f>
        <v>17001</v>
      </c>
      <c r="X263" s="5" t="str">
        <f>VLOOKUP(Tabela1[[#This Row],[PLACA]],UNIC!C:M,11,0)</f>
        <v>TIM MOVEL</v>
      </c>
      <c r="Y263" s="7">
        <f>SUM(Tabela1[[#This Row],[GASTO COMBUSTÍVEL FEVEREIRO]:[GASTO COMBUSTÍVE ABRIL]])</f>
        <v>1944.3400000000001</v>
      </c>
      <c r="Z263" s="7">
        <f>IFERROR(AVERAGE(Tabela1[[#This Row],[GASTO COMBUSTÍVE ABRIL]:[GASTO COMBUSTÍVE MARÇO]]),"-")</f>
        <v>972.17000000000007</v>
      </c>
      <c r="AA263" s="5"/>
    </row>
    <row r="264" spans="1:27" x14ac:dyDescent="0.25">
      <c r="A264" s="5" t="s">
        <v>5514</v>
      </c>
      <c r="B264" s="5" t="str">
        <f>VLOOKUP(A264,UNIC!C:W,2,0)</f>
        <v>SAVEIRO</v>
      </c>
      <c r="C264" s="5" t="str">
        <f>VLOOKUP(A264,UNIC!C:W,3,0)</f>
        <v>UTILITARIO</v>
      </c>
      <c r="D264" s="10">
        <f>VLOOKUP(A264,UNIC!C:W,5,0)</f>
        <v>2026</v>
      </c>
      <c r="E264" s="5" t="str">
        <f>VLOOKUP(A264,UNIC!C:W,21,0)</f>
        <v>MOVIDA</v>
      </c>
      <c r="F264" s="5" t="str">
        <f>VLOOKUP(Tabela1[[#This Row],[PLACA]],UNIC!C:R,15,0)</f>
        <v>DF</v>
      </c>
      <c r="G264" s="5" t="str">
        <f>VLOOKUP(Tabela1[[#This Row],[PLACA]],UNIC!C:R,16,0)</f>
        <v>CENTRO OESTE</v>
      </c>
      <c r="H264" s="5" t="str">
        <f>VLOOKUP(A264,UNIC!C:H,6,0)</f>
        <v>VORLEI ROQUE PIVETTA</v>
      </c>
      <c r="I264" s="5" t="str">
        <f>VLOOKUP(H264,UNIC!H:J,3,0)</f>
        <v>ESPECIALISTA OPERACIONAL DE PI I</v>
      </c>
      <c r="J264" s="11" t="str">
        <f>VLOOKUP(Tabela1[[#This Row],[PLACA]],UNIC!C:V,20,0)</f>
        <v>R$ 1,00</v>
      </c>
      <c r="K264" s="11">
        <f>IFERROR(VALUE(VLOOKUP(Tabela1[[#This Row],[PLACA]],[1]Planilha2!$A:$F,3,0)),"")</f>
        <v>0</v>
      </c>
      <c r="L264" s="11">
        <f>IFERROR(VALUE(VLOOKUP(Tabela1[[#This Row],[PLACA]],[1]Planilha2!$A:$F,4,0)),"")</f>
        <v>3076.8599999999997</v>
      </c>
      <c r="M264" s="11">
        <f>IFERROR(VALUE(VLOOKUP(Tabela1[[#This Row],[PLACA]],[1]Planilha2!$A:$F,5,0)),"")</f>
        <v>1065.8800000000001</v>
      </c>
      <c r="N264" s="11"/>
      <c r="O264" s="12" t="e">
        <f>VLOOKUP(Tabela1[[#This Row],[PLACA]],BASE_LOCADORAS!B:F,5,0)</f>
        <v>#N/A</v>
      </c>
      <c r="P26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4" s="11" t="e">
        <f>VLOOKUP(Tabela1[[#This Row],[PLACA]],BASE_LOCADORAS!B:G,6,0)</f>
        <v>#N/A</v>
      </c>
      <c r="R264" s="5" t="e">
        <f>Tabela1[[#This Row],[VALOR LOCADORA]]=Tabela1[[#This Row],[GASTO ALUGUEL]]</f>
        <v>#N/A</v>
      </c>
      <c r="S264" s="5" t="e">
        <f>UPPER(TEXT(Tabela1[[#This Row],[VENCIMENTO CONTRATO]],"MMM"))</f>
        <v>#N/A</v>
      </c>
      <c r="T264" s="5" t="str">
        <f>IFERROR(YEAR(Tabela1[[#This Row],[VENCIMENTO CONTRATO]]),"-")</f>
        <v>-</v>
      </c>
      <c r="U264" s="5" t="str">
        <f>VLOOKUP(Tabela1[[#This Row],[PLACA]],UNIC!C:T,18,0)</f>
        <v>ATIVO</v>
      </c>
      <c r="V264" s="5" t="str">
        <f>SUBSTITUTE(VLOOKUP(Tabela1[[#This Row],[PLACA]],UNIC!C:K,9,0),".", "")</f>
        <v>12081</v>
      </c>
      <c r="W264" s="5">
        <f>VLOOKUP(Tabela1[[#This Row],[PLACA]],UNIC!C:M,10,0)</f>
        <v>17001</v>
      </c>
      <c r="X264" s="5" t="str">
        <f>VLOOKUP(Tabela1[[#This Row],[PLACA]],UNIC!C:M,11,0)</f>
        <v>TIM MOVEL</v>
      </c>
      <c r="Y264" s="7">
        <f>SUM(Tabela1[[#This Row],[GASTO COMBUSTÍVEL FEVEREIRO]:[GASTO COMBUSTÍVE ABRIL]])</f>
        <v>4142.74</v>
      </c>
      <c r="Z264" s="7">
        <f>IFERROR(AVERAGE(Tabela1[[#This Row],[GASTO COMBUSTÍVE ABRIL]:[GASTO COMBUSTÍVE MARÇO]]),"-")</f>
        <v>2071.37</v>
      </c>
      <c r="AA264" s="5"/>
    </row>
    <row r="265" spans="1:27" x14ac:dyDescent="0.25">
      <c r="A265" s="5" t="s">
        <v>5517</v>
      </c>
      <c r="B265" s="5" t="str">
        <f>VLOOKUP(A265,UNIC!C:W,2,0)</f>
        <v>SAVEIRO</v>
      </c>
      <c r="C265" s="5" t="str">
        <f>VLOOKUP(A265,UNIC!C:W,3,0)</f>
        <v>UTILITARIO</v>
      </c>
      <c r="D265" s="10">
        <f>VLOOKUP(A265,UNIC!C:W,5,0)</f>
        <v>2026</v>
      </c>
      <c r="E265" s="5" t="str">
        <f>VLOOKUP(A265,UNIC!C:W,21,0)</f>
        <v>MOVIDA</v>
      </c>
      <c r="F265" s="5" t="str">
        <f>VLOOKUP(Tabela1[[#This Row],[PLACA]],UNIC!C:R,15,0)</f>
        <v>DF</v>
      </c>
      <c r="G265" s="5" t="str">
        <f>VLOOKUP(Tabela1[[#This Row],[PLACA]],UNIC!C:R,16,0)</f>
        <v>CENTRO OESTE</v>
      </c>
      <c r="H265" s="5" t="str">
        <f>VLOOKUP(A265,UNIC!C:H,6,0)</f>
        <v>ARTHUR LINS DA SILVA</v>
      </c>
      <c r="I265" s="5" t="str">
        <f>VLOOKUP(H265,UNIC!H:J,3,0)</f>
        <v>TECNICO DE MANUTENCAO PI II</v>
      </c>
      <c r="J265" s="11" t="str">
        <f>VLOOKUP(Tabela1[[#This Row],[PLACA]],UNIC!C:V,20,0)</f>
        <v>R$ 1,00</v>
      </c>
      <c r="K265" s="11">
        <f>IFERROR(VALUE(VLOOKUP(Tabela1[[#This Row],[PLACA]],[1]Planilha2!$A:$F,3,0)),"")</f>
        <v>150</v>
      </c>
      <c r="L265" s="11">
        <f>IFERROR(VALUE(VLOOKUP(Tabela1[[#This Row],[PLACA]],[1]Planilha2!$A:$F,4,0)),"")</f>
        <v>2776.5099999999998</v>
      </c>
      <c r="M265" s="11">
        <f>IFERROR(VALUE(VLOOKUP(Tabela1[[#This Row],[PLACA]],[1]Planilha2!$A:$F,5,0)),"")</f>
        <v>783.16000000000008</v>
      </c>
      <c r="N265" s="11"/>
      <c r="O265" s="12" t="e">
        <f>VLOOKUP(Tabela1[[#This Row],[PLACA]],BASE_LOCADORAS!B:F,5,0)</f>
        <v>#N/A</v>
      </c>
      <c r="P26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5" s="11" t="e">
        <f>VLOOKUP(Tabela1[[#This Row],[PLACA]],BASE_LOCADORAS!B:G,6,0)</f>
        <v>#N/A</v>
      </c>
      <c r="R265" s="5" t="e">
        <f>Tabela1[[#This Row],[VALOR LOCADORA]]=Tabela1[[#This Row],[GASTO ALUGUEL]]</f>
        <v>#N/A</v>
      </c>
      <c r="S265" s="5" t="e">
        <f>UPPER(TEXT(Tabela1[[#This Row],[VENCIMENTO CONTRATO]],"MMM"))</f>
        <v>#N/A</v>
      </c>
      <c r="T265" s="5" t="str">
        <f>IFERROR(YEAR(Tabela1[[#This Row],[VENCIMENTO CONTRATO]]),"-")</f>
        <v>-</v>
      </c>
      <c r="U265" s="5" t="str">
        <f>VLOOKUP(Tabela1[[#This Row],[PLACA]],UNIC!C:T,18,0)</f>
        <v>ATIVO</v>
      </c>
      <c r="V265" s="5" t="str">
        <f>SUBSTITUTE(VLOOKUP(Tabela1[[#This Row],[PLACA]],UNIC!C:K,9,0),".", "")</f>
        <v>12081</v>
      </c>
      <c r="W265" s="5">
        <f>VLOOKUP(Tabela1[[#This Row],[PLACA]],UNIC!C:M,10,0)</f>
        <v>17001</v>
      </c>
      <c r="X265" s="5" t="str">
        <f>VLOOKUP(Tabela1[[#This Row],[PLACA]],UNIC!C:M,11,0)</f>
        <v>TIM MOVEL</v>
      </c>
      <c r="Y265" s="7">
        <f>SUM(Tabela1[[#This Row],[GASTO COMBUSTÍVEL FEVEREIRO]:[GASTO COMBUSTÍVE ABRIL]])</f>
        <v>3709.67</v>
      </c>
      <c r="Z265" s="7">
        <f>IFERROR(AVERAGE(Tabela1[[#This Row],[GASTO COMBUSTÍVE ABRIL]:[GASTO COMBUSTÍVE MARÇO]]),"-")</f>
        <v>1779.835</v>
      </c>
      <c r="AA265" s="5"/>
    </row>
    <row r="266" spans="1:27" x14ac:dyDescent="0.25">
      <c r="A266" s="5" t="s">
        <v>5518</v>
      </c>
      <c r="B266" s="5" t="str">
        <f>VLOOKUP(A266,UNIC!C:W,2,0)</f>
        <v>SAVEIRO</v>
      </c>
      <c r="C266" s="5" t="str">
        <f>VLOOKUP(A266,UNIC!C:W,3,0)</f>
        <v>UTILITARIO</v>
      </c>
      <c r="D266" s="10">
        <f>VLOOKUP(A266,UNIC!C:W,5,0)</f>
        <v>2026</v>
      </c>
      <c r="E266" s="5" t="str">
        <f>VLOOKUP(A266,UNIC!C:W,21,0)</f>
        <v>MOVIDA</v>
      </c>
      <c r="F266" s="5" t="str">
        <f>VLOOKUP(Tabela1[[#This Row],[PLACA]],UNIC!C:R,15,0)</f>
        <v>DF</v>
      </c>
      <c r="G266" s="5" t="str">
        <f>VLOOKUP(Tabela1[[#This Row],[PLACA]],UNIC!C:R,16,0)</f>
        <v>CENTRO OESTE</v>
      </c>
      <c r="H266" s="5" t="str">
        <f>VLOOKUP(A266,UNIC!C:H,6,0)</f>
        <v>RAFAEL LISBOA DE SOUZA</v>
      </c>
      <c r="I266" s="5" t="str">
        <f>VLOOKUP(H266,UNIC!H:J,3,0)</f>
        <v>TECNICO DE MANUTENCAO PI III</v>
      </c>
      <c r="J266" s="11" t="str">
        <f>VLOOKUP(Tabela1[[#This Row],[PLACA]],UNIC!C:V,20,0)</f>
        <v>R$ 1,00</v>
      </c>
      <c r="K266" s="11">
        <f>IFERROR(VALUE(VLOOKUP(Tabela1[[#This Row],[PLACA]],[1]Planilha2!$A:$F,3,0)),"")</f>
        <v>0</v>
      </c>
      <c r="L266" s="11">
        <f>IFERROR(VALUE(VLOOKUP(Tabela1[[#This Row],[PLACA]],[1]Planilha2!$A:$F,4,0)),"")</f>
        <v>2528.2799999999997</v>
      </c>
      <c r="M266" s="11">
        <f>IFERROR(VALUE(VLOOKUP(Tabela1[[#This Row],[PLACA]],[1]Planilha2!$A:$F,5,0)),"")</f>
        <v>960.89</v>
      </c>
      <c r="N266" s="11"/>
      <c r="O266" s="17" t="e">
        <f>VLOOKUP(Tabela1[[#This Row],[PLACA]],BASE_LOCADORAS!B:F,5,0)</f>
        <v>#N/A</v>
      </c>
      <c r="P26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6" s="11" t="e">
        <f>VLOOKUP(Tabela1[[#This Row],[PLACA]],BASE_LOCADORAS!B:G,6,0)</f>
        <v>#N/A</v>
      </c>
      <c r="R266" s="5" t="e">
        <f>Tabela1[[#This Row],[VALOR LOCADORA]]=Tabela1[[#This Row],[GASTO ALUGUEL]]</f>
        <v>#N/A</v>
      </c>
      <c r="S266" s="5" t="e">
        <f>UPPER(TEXT(Tabela1[[#This Row],[VENCIMENTO CONTRATO]],"MMM"))</f>
        <v>#N/A</v>
      </c>
      <c r="T266" s="5" t="str">
        <f>IFERROR(YEAR(Tabela1[[#This Row],[VENCIMENTO CONTRATO]]),"-")</f>
        <v>-</v>
      </c>
      <c r="U266" s="5" t="str">
        <f>VLOOKUP(Tabela1[[#This Row],[PLACA]],UNIC!C:T,18,0)</f>
        <v>ATIVO</v>
      </c>
      <c r="V266" s="5" t="str">
        <f>SUBSTITUTE(VLOOKUP(Tabela1[[#This Row],[PLACA]],UNIC!C:K,9,0),".", "")</f>
        <v>12081</v>
      </c>
      <c r="W266" s="5">
        <f>VLOOKUP(Tabela1[[#This Row],[PLACA]],UNIC!C:M,10,0)</f>
        <v>17001</v>
      </c>
      <c r="X266" s="5" t="str">
        <f>VLOOKUP(Tabela1[[#This Row],[PLACA]],UNIC!C:M,11,0)</f>
        <v>TIM MOVEL</v>
      </c>
      <c r="Y266" s="7">
        <f>SUM(Tabela1[[#This Row],[GASTO COMBUSTÍVEL FEVEREIRO]:[GASTO COMBUSTÍVE ABRIL]])</f>
        <v>3489.1699999999996</v>
      </c>
      <c r="Z266" s="7">
        <f>IFERROR(AVERAGE(Tabela1[[#This Row],[GASTO COMBUSTÍVE ABRIL]:[GASTO COMBUSTÍVE MARÇO]]),"-")</f>
        <v>1744.5849999999998</v>
      </c>
      <c r="AA266" s="5"/>
    </row>
    <row r="267" spans="1:27" x14ac:dyDescent="0.25">
      <c r="A267" s="5" t="s">
        <v>5519</v>
      </c>
      <c r="B267" s="5" t="str">
        <f>VLOOKUP(A267,UNIC!C:W,2,0)</f>
        <v>SAVEIRO</v>
      </c>
      <c r="C267" s="5" t="str">
        <f>VLOOKUP(A267,UNIC!C:W,3,0)</f>
        <v>UTILITARIO</v>
      </c>
      <c r="D267" s="10">
        <f>VLOOKUP(A267,UNIC!C:W,5,0)</f>
        <v>2026</v>
      </c>
      <c r="E267" s="5" t="str">
        <f>VLOOKUP(A267,UNIC!C:W,21,0)</f>
        <v>MOVIDA</v>
      </c>
      <c r="F267" s="5" t="str">
        <f>VLOOKUP(Tabela1[[#This Row],[PLACA]],UNIC!C:R,15,0)</f>
        <v>DF</v>
      </c>
      <c r="G267" s="5" t="str">
        <f>VLOOKUP(Tabela1[[#This Row],[PLACA]],UNIC!C:R,16,0)</f>
        <v>CENTRO OESTE</v>
      </c>
      <c r="H267" s="5" t="str">
        <f>VLOOKUP(A267,UNIC!C:H,6,0)</f>
        <v>JAKSON MARTINS JORGE DOS SANTOS</v>
      </c>
      <c r="I267" s="5" t="str">
        <f>VLOOKUP(H267,UNIC!H:J,3,0)</f>
        <v>ASSISTENTE TEC. DE MANUTENCAO DE PI IV</v>
      </c>
      <c r="J267" s="11" t="str">
        <f>VLOOKUP(Tabela1[[#This Row],[PLACA]],UNIC!C:V,20,0)</f>
        <v>R$ 1,00</v>
      </c>
      <c r="K267" s="11">
        <f>IFERROR(VALUE(VLOOKUP(Tabela1[[#This Row],[PLACA]],[1]Planilha2!$A:$F,3,0)),"")</f>
        <v>0</v>
      </c>
      <c r="L267" s="11">
        <f>IFERROR(VALUE(VLOOKUP(Tabela1[[#This Row],[PLACA]],[1]Planilha2!$A:$F,4,0)),"")</f>
        <v>3416.2899999999995</v>
      </c>
      <c r="M267" s="11">
        <f>IFERROR(VALUE(VLOOKUP(Tabela1[[#This Row],[PLACA]],[1]Planilha2!$A:$F,5,0)),"")</f>
        <v>1497.6499999999999</v>
      </c>
      <c r="N267" s="11"/>
      <c r="O267" s="12" t="e">
        <f>VLOOKUP(Tabela1[[#This Row],[PLACA]],BASE_LOCADORAS!B:F,5,0)</f>
        <v>#N/A</v>
      </c>
      <c r="P26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7" s="11" t="e">
        <f>VLOOKUP(Tabela1[[#This Row],[PLACA]],BASE_LOCADORAS!B:G,6,0)</f>
        <v>#N/A</v>
      </c>
      <c r="R267" s="5" t="e">
        <f>Tabela1[[#This Row],[VALOR LOCADORA]]=Tabela1[[#This Row],[GASTO ALUGUEL]]</f>
        <v>#N/A</v>
      </c>
      <c r="S267" s="5" t="e">
        <f>UPPER(TEXT(Tabela1[[#This Row],[VENCIMENTO CONTRATO]],"MMM"))</f>
        <v>#N/A</v>
      </c>
      <c r="T267" s="5" t="str">
        <f>IFERROR(YEAR(Tabela1[[#This Row],[VENCIMENTO CONTRATO]]),"-")</f>
        <v>-</v>
      </c>
      <c r="U267" s="5" t="str">
        <f>VLOOKUP(Tabela1[[#This Row],[PLACA]],UNIC!C:T,18,0)</f>
        <v>ATIVO</v>
      </c>
      <c r="V267" s="5" t="str">
        <f>SUBSTITUTE(VLOOKUP(Tabela1[[#This Row],[PLACA]],UNIC!C:K,9,0),".", "")</f>
        <v>12081</v>
      </c>
      <c r="W267" s="5">
        <f>VLOOKUP(Tabela1[[#This Row],[PLACA]],UNIC!C:M,10,0)</f>
        <v>17001</v>
      </c>
      <c r="X267" s="5" t="str">
        <f>VLOOKUP(Tabela1[[#This Row],[PLACA]],UNIC!C:M,11,0)</f>
        <v>TIM MOVEL</v>
      </c>
      <c r="Y267" s="7">
        <f>SUM(Tabela1[[#This Row],[GASTO COMBUSTÍVEL FEVEREIRO]:[GASTO COMBUSTÍVE ABRIL]])</f>
        <v>4913.9399999999996</v>
      </c>
      <c r="Z267" s="7">
        <f>IFERROR(AVERAGE(Tabela1[[#This Row],[GASTO COMBUSTÍVE ABRIL]:[GASTO COMBUSTÍVE MARÇO]]),"-")</f>
        <v>2456.9699999999998</v>
      </c>
      <c r="AA267" s="5"/>
    </row>
    <row r="268" spans="1:27" x14ac:dyDescent="0.25">
      <c r="A268" s="5" t="s">
        <v>5522</v>
      </c>
      <c r="B268" s="5" t="str">
        <f>VLOOKUP(A268,UNIC!C:W,2,0)</f>
        <v>SAVEIRO</v>
      </c>
      <c r="C268" s="5" t="str">
        <f>VLOOKUP(A268,UNIC!C:W,3,0)</f>
        <v>UTILITARIO</v>
      </c>
      <c r="D268" s="10">
        <f>VLOOKUP(A268,UNIC!C:W,5,0)</f>
        <v>2026</v>
      </c>
      <c r="E268" s="5" t="str">
        <f>VLOOKUP(A268,UNIC!C:W,21,0)</f>
        <v>MOVIDA</v>
      </c>
      <c r="F268" s="5" t="str">
        <f>VLOOKUP(Tabela1[[#This Row],[PLACA]],UNIC!C:R,15,0)</f>
        <v>DF</v>
      </c>
      <c r="G268" s="5" t="str">
        <f>VLOOKUP(Tabela1[[#This Row],[PLACA]],UNIC!C:R,16,0)</f>
        <v>CENTRO OESTE</v>
      </c>
      <c r="H268" s="5" t="str">
        <f>VLOOKUP(A268,UNIC!C:H,6,0)</f>
        <v>FABIANO DA SILVA MAIA</v>
      </c>
      <c r="I268" s="5" t="str">
        <f>VLOOKUP(H268,UNIC!H:J,3,0)</f>
        <v>TECNICO DE MANUTENCAO PI III</v>
      </c>
      <c r="J268" s="11" t="str">
        <f>VLOOKUP(Tabela1[[#This Row],[PLACA]],UNIC!C:V,20,0)</f>
        <v>R$ 1,00</v>
      </c>
      <c r="K268" s="11">
        <f>IFERROR(VALUE(VLOOKUP(Tabela1[[#This Row],[PLACA]],[1]Planilha2!$A:$F,3,0)),"")</f>
        <v>0</v>
      </c>
      <c r="L268" s="11">
        <f>IFERROR(VALUE(VLOOKUP(Tabela1[[#This Row],[PLACA]],[1]Planilha2!$A:$F,4,0)),"")</f>
        <v>4016.7</v>
      </c>
      <c r="M268" s="11">
        <f>IFERROR(VALUE(VLOOKUP(Tabela1[[#This Row],[PLACA]],[1]Planilha2!$A:$F,5,0)),"")</f>
        <v>1517.67</v>
      </c>
      <c r="N268" s="11"/>
      <c r="O268" s="12" t="e">
        <f>VLOOKUP(Tabela1[[#This Row],[PLACA]],BASE_LOCADORAS!B:F,5,0)</f>
        <v>#N/A</v>
      </c>
      <c r="P26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8" s="11" t="e">
        <f>VLOOKUP(Tabela1[[#This Row],[PLACA]],BASE_LOCADORAS!B:G,6,0)</f>
        <v>#N/A</v>
      </c>
      <c r="R268" s="5" t="e">
        <f>Tabela1[[#This Row],[VALOR LOCADORA]]=Tabela1[[#This Row],[GASTO ALUGUEL]]</f>
        <v>#N/A</v>
      </c>
      <c r="S268" s="5" t="e">
        <f>UPPER(TEXT(Tabela1[[#This Row],[VENCIMENTO CONTRATO]],"MMM"))</f>
        <v>#N/A</v>
      </c>
      <c r="T268" s="5" t="str">
        <f>IFERROR(YEAR(Tabela1[[#This Row],[VENCIMENTO CONTRATO]]),"-")</f>
        <v>-</v>
      </c>
      <c r="U268" s="5" t="str">
        <f>VLOOKUP(Tabela1[[#This Row],[PLACA]],UNIC!C:T,18,0)</f>
        <v>ATIVO</v>
      </c>
      <c r="V268" s="5" t="str">
        <f>SUBSTITUTE(VLOOKUP(Tabela1[[#This Row],[PLACA]],UNIC!C:K,9,0),".", "")</f>
        <v>12081</v>
      </c>
      <c r="W268" s="5">
        <f>VLOOKUP(Tabela1[[#This Row],[PLACA]],UNIC!C:M,10,0)</f>
        <v>17001</v>
      </c>
      <c r="X268" s="5" t="str">
        <f>VLOOKUP(Tabela1[[#This Row],[PLACA]],UNIC!C:M,11,0)</f>
        <v>TIM MOVEL</v>
      </c>
      <c r="Y268" s="7">
        <f>SUM(Tabela1[[#This Row],[GASTO COMBUSTÍVEL FEVEREIRO]:[GASTO COMBUSTÍVE ABRIL]])</f>
        <v>5534.37</v>
      </c>
      <c r="Z268" s="7">
        <f>IFERROR(AVERAGE(Tabela1[[#This Row],[GASTO COMBUSTÍVE ABRIL]:[GASTO COMBUSTÍVE MARÇO]]),"-")</f>
        <v>2767.1849999999999</v>
      </c>
      <c r="AA268" s="5"/>
    </row>
    <row r="269" spans="1:27" x14ac:dyDescent="0.25">
      <c r="A269" s="5" t="s">
        <v>5523</v>
      </c>
      <c r="B269" s="5" t="str">
        <f>VLOOKUP(A269,UNIC!C:W,2,0)</f>
        <v>SAVEIRO</v>
      </c>
      <c r="C269" s="5" t="str">
        <f>VLOOKUP(A269,UNIC!C:W,3,0)</f>
        <v>UTILITARIO</v>
      </c>
      <c r="D269" s="10">
        <f>VLOOKUP(A269,UNIC!C:W,5,0)</f>
        <v>2026</v>
      </c>
      <c r="E269" s="5" t="str">
        <f>VLOOKUP(A269,UNIC!C:W,21,0)</f>
        <v>MOVIDA</v>
      </c>
      <c r="F269" s="5" t="str">
        <f>VLOOKUP(Tabela1[[#This Row],[PLACA]],UNIC!C:R,15,0)</f>
        <v>DF</v>
      </c>
      <c r="G269" s="5" t="str">
        <f>VLOOKUP(Tabela1[[#This Row],[PLACA]],UNIC!C:R,16,0)</f>
        <v>CENTRO OESTE</v>
      </c>
      <c r="H269" s="5" t="str">
        <f>VLOOKUP(A269,UNIC!C:H,6,0)</f>
        <v>LUCAS MARTINS DA SILVA</v>
      </c>
      <c r="I269" s="5" t="str">
        <f>VLOOKUP(H269,UNIC!H:J,3,0)</f>
        <v>ASSISTENTE TEC. DE MANUTENCAO DE PI II</v>
      </c>
      <c r="J269" s="11" t="str">
        <f>VLOOKUP(Tabela1[[#This Row],[PLACA]],UNIC!C:V,20,0)</f>
        <v>R$ 1,00</v>
      </c>
      <c r="K269" s="11">
        <f>IFERROR(VALUE(VLOOKUP(Tabela1[[#This Row],[PLACA]],[1]Planilha2!$A:$F,3,0)),"")</f>
        <v>150</v>
      </c>
      <c r="L269" s="11">
        <f>IFERROR(VALUE(VLOOKUP(Tabela1[[#This Row],[PLACA]],[1]Planilha2!$A:$F,4,0)),"")</f>
        <v>2571.13</v>
      </c>
      <c r="M269" s="11">
        <f>IFERROR(VALUE(VLOOKUP(Tabela1[[#This Row],[PLACA]],[1]Planilha2!$A:$F,5,0)),"")</f>
        <v>554.11</v>
      </c>
      <c r="N269" s="11"/>
      <c r="O269" s="17" t="e">
        <f>VLOOKUP(Tabela1[[#This Row],[PLACA]],BASE_LOCADORAS!B:F,5,0)</f>
        <v>#N/A</v>
      </c>
      <c r="P26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69" s="11" t="e">
        <f>VLOOKUP(Tabela1[[#This Row],[PLACA]],BASE_LOCADORAS!B:G,6,0)</f>
        <v>#N/A</v>
      </c>
      <c r="R269" s="5" t="e">
        <f>Tabela1[[#This Row],[VALOR LOCADORA]]=Tabela1[[#This Row],[GASTO ALUGUEL]]</f>
        <v>#N/A</v>
      </c>
      <c r="S269" s="5" t="e">
        <f>UPPER(TEXT(Tabela1[[#This Row],[VENCIMENTO CONTRATO]],"MMM"))</f>
        <v>#N/A</v>
      </c>
      <c r="T269" s="5" t="str">
        <f>IFERROR(YEAR(Tabela1[[#This Row],[VENCIMENTO CONTRATO]]),"-")</f>
        <v>-</v>
      </c>
      <c r="U269" s="5" t="str">
        <f>VLOOKUP(Tabela1[[#This Row],[PLACA]],UNIC!C:T,18,0)</f>
        <v>ATIVO</v>
      </c>
      <c r="V269" s="5" t="str">
        <f>SUBSTITUTE(VLOOKUP(Tabela1[[#This Row],[PLACA]],UNIC!C:K,9,0),".", "")</f>
        <v>12081</v>
      </c>
      <c r="W269" s="5">
        <f>VLOOKUP(Tabela1[[#This Row],[PLACA]],UNIC!C:M,10,0)</f>
        <v>17001</v>
      </c>
      <c r="X269" s="5" t="str">
        <f>VLOOKUP(Tabela1[[#This Row],[PLACA]],UNIC!C:M,11,0)</f>
        <v>TIM MOVEL</v>
      </c>
      <c r="Y269" s="7">
        <f>SUM(Tabela1[[#This Row],[GASTO COMBUSTÍVEL FEVEREIRO]:[GASTO COMBUSTÍVE ABRIL]])</f>
        <v>3275.2400000000002</v>
      </c>
      <c r="Z269" s="7">
        <f>IFERROR(AVERAGE(Tabela1[[#This Row],[GASTO COMBUSTÍVE ABRIL]:[GASTO COMBUSTÍVE MARÇO]]),"-")</f>
        <v>1562.6200000000001</v>
      </c>
      <c r="AA269" s="5"/>
    </row>
    <row r="270" spans="1:27" x14ac:dyDescent="0.25">
      <c r="A270" s="5" t="s">
        <v>5526</v>
      </c>
      <c r="B270" s="5" t="str">
        <f>VLOOKUP(A270,UNIC!C:W,2,0)</f>
        <v>SAVEIRO</v>
      </c>
      <c r="C270" s="5" t="str">
        <f>VLOOKUP(A270,UNIC!C:W,3,0)</f>
        <v>UTILITARIO</v>
      </c>
      <c r="D270" s="10">
        <f>VLOOKUP(A270,UNIC!C:W,5,0)</f>
        <v>2026</v>
      </c>
      <c r="E270" s="5" t="str">
        <f>VLOOKUP(A270,UNIC!C:W,21,0)</f>
        <v>MOVIDA</v>
      </c>
      <c r="F270" s="5" t="str">
        <f>VLOOKUP(Tabela1[[#This Row],[PLACA]],UNIC!C:R,15,0)</f>
        <v>DF</v>
      </c>
      <c r="G270" s="5" t="str">
        <f>VLOOKUP(Tabela1[[#This Row],[PLACA]],UNIC!C:R,16,0)</f>
        <v>CENTRO OESTE</v>
      </c>
      <c r="H270" s="5" t="str">
        <f>VLOOKUP(A270,UNIC!C:H,6,0)</f>
        <v>ARNALDO PLACIDO OLIVEIRA DA SILVA</v>
      </c>
      <c r="I270" s="5" t="str">
        <f>VLOOKUP(H270,UNIC!H:J,3,0)</f>
        <v>ASSISTENTE TEC. DE MANUTENCAO DE PI II</v>
      </c>
      <c r="J270" s="11" t="str">
        <f>VLOOKUP(Tabela1[[#This Row],[PLACA]],UNIC!C:V,20,0)</f>
        <v>R$ 1,00</v>
      </c>
      <c r="K270" s="11">
        <f>IFERROR(VALUE(VLOOKUP(Tabela1[[#This Row],[PLACA]],[1]Planilha2!$A:$F,3,0)),"")</f>
        <v>150</v>
      </c>
      <c r="L270" s="11">
        <f>IFERROR(VALUE(VLOOKUP(Tabela1[[#This Row],[PLACA]],[1]Planilha2!$A:$F,4,0)),"")</f>
        <v>4405.6600000000008</v>
      </c>
      <c r="M270" s="11">
        <f>IFERROR(VALUE(VLOOKUP(Tabela1[[#This Row],[PLACA]],[1]Planilha2!$A:$F,5,0)),"")</f>
        <v>1075.1600000000001</v>
      </c>
      <c r="N270" s="11"/>
      <c r="O270" s="17" t="e">
        <f>VLOOKUP(Tabela1[[#This Row],[PLACA]],BASE_LOCADORAS!B:F,5,0)</f>
        <v>#N/A</v>
      </c>
      <c r="P27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0" s="11" t="e">
        <f>VLOOKUP(Tabela1[[#This Row],[PLACA]],BASE_LOCADORAS!B:G,6,0)</f>
        <v>#N/A</v>
      </c>
      <c r="R270" s="5" t="e">
        <f>Tabela1[[#This Row],[VALOR LOCADORA]]=Tabela1[[#This Row],[GASTO ALUGUEL]]</f>
        <v>#N/A</v>
      </c>
      <c r="S270" s="5" t="e">
        <f>UPPER(TEXT(Tabela1[[#This Row],[VENCIMENTO CONTRATO]],"MMM"))</f>
        <v>#N/A</v>
      </c>
      <c r="T270" s="5" t="str">
        <f>IFERROR(YEAR(Tabela1[[#This Row],[VENCIMENTO CONTRATO]]),"-")</f>
        <v>-</v>
      </c>
      <c r="U270" s="5" t="str">
        <f>VLOOKUP(Tabela1[[#This Row],[PLACA]],UNIC!C:T,18,0)</f>
        <v>ATIVO</v>
      </c>
      <c r="V270" s="5" t="str">
        <f>SUBSTITUTE(VLOOKUP(Tabela1[[#This Row],[PLACA]],UNIC!C:K,9,0),".", "")</f>
        <v>12081</v>
      </c>
      <c r="W270" s="5">
        <f>VLOOKUP(Tabela1[[#This Row],[PLACA]],UNIC!C:M,10,0)</f>
        <v>17001</v>
      </c>
      <c r="X270" s="5" t="str">
        <f>VLOOKUP(Tabela1[[#This Row],[PLACA]],UNIC!C:M,11,0)</f>
        <v>TIM MOVEL</v>
      </c>
      <c r="Y270" s="7">
        <f>SUM(Tabela1[[#This Row],[GASTO COMBUSTÍVEL FEVEREIRO]:[GASTO COMBUSTÍVE ABRIL]])</f>
        <v>5630.8200000000006</v>
      </c>
      <c r="Z270" s="7">
        <f>IFERROR(AVERAGE(Tabela1[[#This Row],[GASTO COMBUSTÍVE ABRIL]:[GASTO COMBUSTÍVE MARÇO]]),"-")</f>
        <v>2740.4100000000003</v>
      </c>
      <c r="AA270" s="5"/>
    </row>
    <row r="271" spans="1:27" x14ac:dyDescent="0.25">
      <c r="A271" s="5" t="s">
        <v>5527</v>
      </c>
      <c r="B271" s="5" t="str">
        <f>VLOOKUP(A271,UNIC!C:W,2,0)</f>
        <v>HB20</v>
      </c>
      <c r="C271" s="5" t="str">
        <f>VLOOKUP(A271,UNIC!C:W,3,0)</f>
        <v>LEVE</v>
      </c>
      <c r="D271" s="10">
        <f>VLOOKUP(A271,UNIC!C:W,5,0)</f>
        <v>2025</v>
      </c>
      <c r="E271" s="5" t="str">
        <f>VLOOKUP(A271,UNIC!C:W,21,0)</f>
        <v>MOVIDA</v>
      </c>
      <c r="F271" s="5" t="str">
        <f>VLOOKUP(Tabela1[[#This Row],[PLACA]],UNIC!C:R,15,0)</f>
        <v>GO</v>
      </c>
      <c r="G271" s="5" t="str">
        <f>VLOOKUP(Tabela1[[#This Row],[PLACA]],UNIC!C:R,16,0)</f>
        <v>CENTRO OESTE</v>
      </c>
      <c r="H271" s="5" t="str">
        <f>VLOOKUP(A271,UNIC!C:H,6,0)</f>
        <v>DANIEL DAVID ALVARES</v>
      </c>
      <c r="I271" s="5" t="str">
        <f>VLOOKUP(H271,UNIC!H:J,3,0)</f>
        <v>SUPERVISOR DE OPERACAO DE PI II</v>
      </c>
      <c r="J271" s="11" t="str">
        <f>VLOOKUP(Tabela1[[#This Row],[PLACA]],UNIC!C:V,20,0)</f>
        <v>R$ 1,00</v>
      </c>
      <c r="K271" s="11">
        <f>IFERROR(VALUE(VLOOKUP(Tabela1[[#This Row],[PLACA]],[1]Planilha2!$A:$F,3,0)),"")</f>
        <v>379.87</v>
      </c>
      <c r="L271" s="11">
        <f>IFERROR(VALUE(VLOOKUP(Tabela1[[#This Row],[PLACA]],[1]Planilha2!$A:$F,4,0)),"")</f>
        <v>505.46000000000004</v>
      </c>
      <c r="M271" s="11">
        <f>IFERROR(VALUE(VLOOKUP(Tabela1[[#This Row],[PLACA]],[1]Planilha2!$A:$F,5,0)),"")</f>
        <v>406.12</v>
      </c>
      <c r="N271" s="11"/>
      <c r="O271" s="12" t="e">
        <f>VLOOKUP(Tabela1[[#This Row],[PLACA]],BASE_LOCADORAS!B:F,5,0)</f>
        <v>#N/A</v>
      </c>
      <c r="P27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1" s="11" t="e">
        <f>VLOOKUP(Tabela1[[#This Row],[PLACA]],BASE_LOCADORAS!B:G,6,0)</f>
        <v>#N/A</v>
      </c>
      <c r="R271" s="5" t="e">
        <f>Tabela1[[#This Row],[VALOR LOCADORA]]=Tabela1[[#This Row],[GASTO ALUGUEL]]</f>
        <v>#N/A</v>
      </c>
      <c r="S271" s="5" t="e">
        <f>UPPER(TEXT(Tabela1[[#This Row],[VENCIMENTO CONTRATO]],"MMM"))</f>
        <v>#N/A</v>
      </c>
      <c r="T271" s="5" t="str">
        <f>IFERROR(YEAR(Tabela1[[#This Row],[VENCIMENTO CONTRATO]]),"-")</f>
        <v>-</v>
      </c>
      <c r="U271" s="5" t="str">
        <f>VLOOKUP(Tabela1[[#This Row],[PLACA]],UNIC!C:T,18,0)</f>
        <v>ATIVO</v>
      </c>
      <c r="V271" s="5" t="str">
        <f>SUBSTITUTE(VLOOKUP(Tabela1[[#This Row],[PLACA]],UNIC!C:K,9,0),".", "")</f>
        <v>12085</v>
      </c>
      <c r="W271" s="5">
        <f>VLOOKUP(Tabela1[[#This Row],[PLACA]],UNIC!C:M,10,0)</f>
        <v>19093</v>
      </c>
      <c r="X271" s="5" t="str">
        <f>VLOOKUP(Tabela1[[#This Row],[PLACA]],UNIC!C:M,11,0)</f>
        <v>TIM MOVEL</v>
      </c>
      <c r="Y271" s="7">
        <f>SUM(Tabela1[[#This Row],[GASTO COMBUSTÍVEL FEVEREIRO]:[GASTO COMBUSTÍVE ABRIL]])</f>
        <v>1291.45</v>
      </c>
      <c r="Z271" s="7">
        <f>IFERROR(AVERAGE(Tabela1[[#This Row],[GASTO COMBUSTÍVE ABRIL]:[GASTO COMBUSTÍVE MARÇO]]),"-")</f>
        <v>455.79</v>
      </c>
      <c r="AA271" s="5"/>
    </row>
    <row r="272" spans="1:27" x14ac:dyDescent="0.25">
      <c r="A272" s="5" t="s">
        <v>5153</v>
      </c>
      <c r="B272" s="5" t="str">
        <f>VLOOKUP(A272,UNIC!C:W,2,0)</f>
        <v>SAVEIRO</v>
      </c>
      <c r="C272" s="5" t="str">
        <f>VLOOKUP(A272,UNIC!C:W,3,0)</f>
        <v>UTILITARIO</v>
      </c>
      <c r="D272" s="10">
        <f>VLOOKUP(A272,UNIC!C:W,5,0)</f>
        <v>2025</v>
      </c>
      <c r="E272" s="5" t="str">
        <f>VLOOKUP(A272,UNIC!C:W,21,0)</f>
        <v>MOVIDA</v>
      </c>
      <c r="F272" s="5" t="str">
        <f>VLOOKUP(Tabela1[[#This Row],[PLACA]],UNIC!C:R,15,0)</f>
        <v>RS</v>
      </c>
      <c r="G272" s="5" t="str">
        <f>VLOOKUP(Tabela1[[#This Row],[PLACA]],UNIC!C:R,16,0)</f>
        <v>SUL</v>
      </c>
      <c r="H272" s="5" t="str">
        <f>VLOOKUP(A272,UNIC!C:H,6,0)</f>
        <v>JULIO CESAR MELLO DA SILVA</v>
      </c>
      <c r="I272" s="5" t="str">
        <f>VLOOKUP(H272,UNIC!H:J,3,0)</f>
        <v>ASSISTENTE TEC. DE MANUTENCAO DE PI III</v>
      </c>
      <c r="J272" s="11" t="str">
        <f>VLOOKUP(Tabela1[[#This Row],[PLACA]],UNIC!C:V,20,0)</f>
        <v>R$ 0,00</v>
      </c>
      <c r="K272" s="11">
        <f>IFERROR(VALUE(VLOOKUP(Tabela1[[#This Row],[PLACA]],[1]Planilha2!$A:$F,3,0)),"")</f>
        <v>2528.29</v>
      </c>
      <c r="L272" s="11">
        <f>IFERROR(VALUE(VLOOKUP(Tabela1[[#This Row],[PLACA]],[1]Planilha2!$A:$F,4,0)),"")</f>
        <v>870</v>
      </c>
      <c r="M272" s="11">
        <f>IFERROR(VALUE(VLOOKUP(Tabela1[[#This Row],[PLACA]],[1]Planilha2!$A:$F,5,0)),"")</f>
        <v>1459.71</v>
      </c>
      <c r="N272" s="11"/>
      <c r="O272" s="17" t="e">
        <f>VLOOKUP(Tabela1[[#This Row],[PLACA]],BASE_LOCADORAS!B:F,5,0)</f>
        <v>#N/A</v>
      </c>
      <c r="P27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2" s="11" t="e">
        <f>VLOOKUP(Tabela1[[#This Row],[PLACA]],BASE_LOCADORAS!B:G,6,0)</f>
        <v>#N/A</v>
      </c>
      <c r="R272" s="5" t="e">
        <f>Tabela1[[#This Row],[VALOR LOCADORA]]=Tabela1[[#This Row],[GASTO ALUGUEL]]</f>
        <v>#N/A</v>
      </c>
      <c r="S272" s="5" t="e">
        <f>UPPER(TEXT(Tabela1[[#This Row],[VENCIMENTO CONTRATO]],"MMM"))</f>
        <v>#N/A</v>
      </c>
      <c r="T272" s="5" t="str">
        <f>IFERROR(YEAR(Tabela1[[#This Row],[VENCIMENTO CONTRATO]]),"-")</f>
        <v>-</v>
      </c>
      <c r="U272" s="5" t="str">
        <f>VLOOKUP(Tabela1[[#This Row],[PLACA]],UNIC!C:T,18,0)</f>
        <v>ATIVO</v>
      </c>
      <c r="V272" s="5" t="str">
        <f>SUBSTITUTE(VLOOKUP(Tabela1[[#This Row],[PLACA]],UNIC!C:K,9,0),".", "")</f>
        <v>12081</v>
      </c>
      <c r="W272" s="5">
        <f>VLOOKUP(Tabela1[[#This Row],[PLACA]],UNIC!C:M,10,0)</f>
        <v>31271</v>
      </c>
      <c r="X272" s="5" t="str">
        <f>VLOOKUP(Tabela1[[#This Row],[PLACA]],UNIC!C:M,11,0)</f>
        <v>TIM MOVEL</v>
      </c>
      <c r="Y272" s="7">
        <f>SUM(Tabela1[[#This Row],[GASTO COMBUSTÍVEL FEVEREIRO]:[GASTO COMBUSTÍVE ABRIL]])</f>
        <v>4858</v>
      </c>
      <c r="Z272" s="7">
        <f>IFERROR(AVERAGE(Tabela1[[#This Row],[GASTO COMBUSTÍVE ABRIL]:[GASTO COMBUSTÍVE MARÇO]]),"-")</f>
        <v>1164.855</v>
      </c>
      <c r="AA272" s="5"/>
    </row>
    <row r="273" spans="1:27" x14ac:dyDescent="0.25">
      <c r="A273" s="5" t="s">
        <v>5156</v>
      </c>
      <c r="B273" s="5" t="str">
        <f>VLOOKUP(A273,UNIC!C:W,2,0)</f>
        <v>SAVEIRO</v>
      </c>
      <c r="C273" s="5" t="str">
        <f>VLOOKUP(A273,UNIC!C:W,3,0)</f>
        <v>UTILITARIO</v>
      </c>
      <c r="D273" s="10">
        <f>VLOOKUP(A273,UNIC!C:W,5,0)</f>
        <v>2025</v>
      </c>
      <c r="E273" s="5" t="str">
        <f>VLOOKUP(A273,UNIC!C:W,21,0)</f>
        <v>MOVIDA</v>
      </c>
      <c r="F273" s="5" t="str">
        <f>VLOOKUP(Tabela1[[#This Row],[PLACA]],UNIC!C:R,15,0)</f>
        <v>SC</v>
      </c>
      <c r="G273" s="5" t="str">
        <f>VLOOKUP(Tabela1[[#This Row],[PLACA]],UNIC!C:R,16,0)</f>
        <v>SUL</v>
      </c>
      <c r="H273" s="5" t="str">
        <f>VLOOKUP(A273,UNIC!C:H,6,0)</f>
        <v>LUCAS ZANONI DE OLIVEIRA</v>
      </c>
      <c r="I273" s="5" t="str">
        <f>VLOOKUP(H273,UNIC!H:J,3,0)</f>
        <v>ESPECIALISTA OPERACIONAL DE PI II</v>
      </c>
      <c r="J273" s="11" t="str">
        <f>VLOOKUP(Tabela1[[#This Row],[PLACA]],UNIC!C:V,20,0)</f>
        <v>R$ 0,00</v>
      </c>
      <c r="K273" s="11">
        <f>IFERROR(VALUE(VLOOKUP(Tabela1[[#This Row],[PLACA]],[1]Planilha2!$A:$F,3,0)),"")</f>
        <v>806.42000000000007</v>
      </c>
      <c r="L273" s="11">
        <f>IFERROR(VALUE(VLOOKUP(Tabela1[[#This Row],[PLACA]],[1]Planilha2!$A:$F,4,0)),"")</f>
        <v>1000.5699999999999</v>
      </c>
      <c r="M273" s="11">
        <f>IFERROR(VALUE(VLOOKUP(Tabela1[[#This Row],[PLACA]],[1]Planilha2!$A:$F,5,0)),"")</f>
        <v>772.08999999999992</v>
      </c>
      <c r="N273" s="11"/>
      <c r="O273" s="12" t="e">
        <f>VLOOKUP(Tabela1[[#This Row],[PLACA]],BASE_LOCADORAS!B:F,5,0)</f>
        <v>#N/A</v>
      </c>
      <c r="P27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3" s="11" t="e">
        <f>VLOOKUP(Tabela1[[#This Row],[PLACA]],BASE_LOCADORAS!B:G,6,0)</f>
        <v>#N/A</v>
      </c>
      <c r="R273" s="5" t="e">
        <f>Tabela1[[#This Row],[VALOR LOCADORA]]=Tabela1[[#This Row],[GASTO ALUGUEL]]</f>
        <v>#N/A</v>
      </c>
      <c r="S273" s="5" t="e">
        <f>UPPER(TEXT(Tabela1[[#This Row],[VENCIMENTO CONTRATO]],"MMM"))</f>
        <v>#N/A</v>
      </c>
      <c r="T273" s="5" t="str">
        <f>IFERROR(YEAR(Tabela1[[#This Row],[VENCIMENTO CONTRATO]]),"-")</f>
        <v>-</v>
      </c>
      <c r="U273" s="5" t="str">
        <f>VLOOKUP(Tabela1[[#This Row],[PLACA]],UNIC!C:T,18,0)</f>
        <v>ATIVO</v>
      </c>
      <c r="V273" s="5" t="str">
        <f>SUBSTITUTE(VLOOKUP(Tabela1[[#This Row],[PLACA]],UNIC!C:K,9,0),".", "")</f>
        <v>12081</v>
      </c>
      <c r="W273" s="5">
        <f>VLOOKUP(Tabela1[[#This Row],[PLACA]],UNIC!C:M,10,0)</f>
        <v>34141</v>
      </c>
      <c r="X273" s="5" t="str">
        <f>VLOOKUP(Tabela1[[#This Row],[PLACA]],UNIC!C:M,11,0)</f>
        <v>TIM MOVEL</v>
      </c>
      <c r="Y273" s="7">
        <f>SUM(Tabela1[[#This Row],[GASTO COMBUSTÍVEL FEVEREIRO]:[GASTO COMBUSTÍVE ABRIL]])</f>
        <v>2579.08</v>
      </c>
      <c r="Z273" s="7">
        <f>IFERROR(AVERAGE(Tabela1[[#This Row],[GASTO COMBUSTÍVE ABRIL]:[GASTO COMBUSTÍVE MARÇO]]),"-")</f>
        <v>886.32999999999993</v>
      </c>
      <c r="AA273" s="5"/>
    </row>
    <row r="274" spans="1:27" x14ac:dyDescent="0.25">
      <c r="A274" s="5" t="s">
        <v>5159</v>
      </c>
      <c r="B274" s="5" t="str">
        <f>VLOOKUP(A274,UNIC!C:W,2,0)</f>
        <v>STRADA</v>
      </c>
      <c r="C274" s="5" t="str">
        <f>VLOOKUP(A274,UNIC!C:W,3,0)</f>
        <v>UTILITARIO</v>
      </c>
      <c r="D274" s="10">
        <f>VLOOKUP(A274,UNIC!C:W,5,0)</f>
        <v>2024</v>
      </c>
      <c r="E274" s="5" t="str">
        <f>VLOOKUP(A274,UNIC!C:W,21,0)</f>
        <v>LOCALIZA RENT A CAR</v>
      </c>
      <c r="F274" s="5" t="str">
        <f>VLOOKUP(Tabela1[[#This Row],[PLACA]],UNIC!C:R,15,0)</f>
        <v>PR</v>
      </c>
      <c r="G274" s="5" t="str">
        <f>VLOOKUP(Tabela1[[#This Row],[PLACA]],UNIC!C:R,16,0)</f>
        <v>SUL</v>
      </c>
      <c r="H274" s="5" t="str">
        <f>VLOOKUP(A274,UNIC!C:H,6,0)</f>
        <v>GLEDSON RUBENS BAZILIO</v>
      </c>
      <c r="I274" s="5" t="str">
        <f>VLOOKUP(H274,UNIC!H:J,3,0)</f>
        <v>TECNICO DE MANUTENCAO PI II</v>
      </c>
      <c r="J274" s="11" t="str">
        <f>VLOOKUP(Tabela1[[#This Row],[PLACA]],UNIC!C:V,20,0)</f>
        <v>R$ 0,00</v>
      </c>
      <c r="K274" s="11">
        <f>IFERROR(VALUE(VLOOKUP(Tabela1[[#This Row],[PLACA]],[1]Planilha2!$A:$F,3,0)),"")</f>
        <v>1446.08</v>
      </c>
      <c r="L274" s="11">
        <f>IFERROR(VALUE(VLOOKUP(Tabela1[[#This Row],[PLACA]],[1]Planilha2!$A:$F,4,0)),"")</f>
        <v>1854.62</v>
      </c>
      <c r="M274" s="11">
        <f>IFERROR(VALUE(VLOOKUP(Tabela1[[#This Row],[PLACA]],[1]Planilha2!$A:$F,5,0)),"")</f>
        <v>890.53</v>
      </c>
      <c r="N274" s="11"/>
      <c r="O274" s="12" t="e">
        <f>VLOOKUP(Tabela1[[#This Row],[PLACA]],BASE_LOCADORAS!B:F,5,0)</f>
        <v>#N/A</v>
      </c>
      <c r="P27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4" s="11" t="e">
        <f>VLOOKUP(Tabela1[[#This Row],[PLACA]],BASE_LOCADORAS!B:G,6,0)</f>
        <v>#N/A</v>
      </c>
      <c r="R274" s="5" t="e">
        <f>Tabela1[[#This Row],[VALOR LOCADORA]]=Tabela1[[#This Row],[GASTO ALUGUEL]]</f>
        <v>#N/A</v>
      </c>
      <c r="S274" s="5" t="e">
        <f>UPPER(TEXT(Tabela1[[#This Row],[VENCIMENTO CONTRATO]],"MMM"))</f>
        <v>#N/A</v>
      </c>
      <c r="T274" s="5" t="str">
        <f>IFERROR(YEAR(Tabela1[[#This Row],[VENCIMENTO CONTRATO]]),"-")</f>
        <v>-</v>
      </c>
      <c r="U274" s="5" t="str">
        <f>VLOOKUP(Tabela1[[#This Row],[PLACA]],UNIC!C:T,18,0)</f>
        <v>ATIVO</v>
      </c>
      <c r="V274" s="5" t="str">
        <f>SUBSTITUTE(VLOOKUP(Tabela1[[#This Row],[PLACA]],UNIC!C:K,9,0),".", "")</f>
        <v>12081</v>
      </c>
      <c r="W274" s="5">
        <f>VLOOKUP(Tabela1[[#This Row],[PLACA]],UNIC!C:M,10,0)</f>
        <v>26005</v>
      </c>
      <c r="X274" s="5" t="str">
        <f>VLOOKUP(Tabela1[[#This Row],[PLACA]],UNIC!C:M,11,0)</f>
        <v>TIM MOVEL</v>
      </c>
      <c r="Y274" s="7">
        <f>SUM(Tabela1[[#This Row],[GASTO COMBUSTÍVEL FEVEREIRO]:[GASTO COMBUSTÍVE ABRIL]])</f>
        <v>4191.2299999999996</v>
      </c>
      <c r="Z274" s="7">
        <f>IFERROR(AVERAGE(Tabela1[[#This Row],[GASTO COMBUSTÍVE ABRIL]:[GASTO COMBUSTÍVE MARÇO]]),"-")</f>
        <v>1372.5749999999998</v>
      </c>
      <c r="AA274" s="5"/>
    </row>
    <row r="275" spans="1:27" x14ac:dyDescent="0.25">
      <c r="A275" s="5" t="s">
        <v>5161</v>
      </c>
      <c r="B275" s="5" t="str">
        <f>VLOOKUP(A275,UNIC!C:W,2,0)</f>
        <v>SAVEIRO</v>
      </c>
      <c r="C275" s="5" t="str">
        <f>VLOOKUP(A275,UNIC!C:W,3,0)</f>
        <v>UTILITARIO</v>
      </c>
      <c r="D275" s="10">
        <f>VLOOKUP(A275,UNIC!C:W,5,0)</f>
        <v>2025</v>
      </c>
      <c r="E275" s="5" t="str">
        <f>VLOOKUP(A275,UNIC!C:W,21,0)</f>
        <v>MOVIDA</v>
      </c>
      <c r="F275" s="5" t="str">
        <f>VLOOKUP(Tabela1[[#This Row],[PLACA]],UNIC!C:R,15,0)</f>
        <v>SC</v>
      </c>
      <c r="G275" s="5" t="str">
        <f>VLOOKUP(Tabela1[[#This Row],[PLACA]],UNIC!C:R,16,0)</f>
        <v>SUL</v>
      </c>
      <c r="H275" s="5" t="str">
        <f>VLOOKUP(A275,UNIC!C:H,6,0)</f>
        <v>DAVID NEUHAUS</v>
      </c>
      <c r="I275" s="5" t="str">
        <f>VLOOKUP(H275,UNIC!H:J,3,0)</f>
        <v>TECNICO DE MANUTENCAO PI II</v>
      </c>
      <c r="J275" s="11" t="str">
        <f>VLOOKUP(Tabela1[[#This Row],[PLACA]],UNIC!C:V,20,0)</f>
        <v>R$ 0,00</v>
      </c>
      <c r="K275" s="11">
        <f>IFERROR(VALUE(VLOOKUP(Tabela1[[#This Row],[PLACA]],[1]Planilha2!$A:$F,3,0)),"")</f>
        <v>2029.2700000000002</v>
      </c>
      <c r="L275" s="11">
        <f>IFERROR(VALUE(VLOOKUP(Tabela1[[#This Row],[PLACA]],[1]Planilha2!$A:$F,4,0)),"")</f>
        <v>1665.6499999999999</v>
      </c>
      <c r="M275" s="11">
        <f>IFERROR(VALUE(VLOOKUP(Tabela1[[#This Row],[PLACA]],[1]Planilha2!$A:$F,5,0)),"")</f>
        <v>1609.92</v>
      </c>
      <c r="N275" s="11"/>
      <c r="O275" s="17" t="e">
        <f>VLOOKUP(Tabela1[[#This Row],[PLACA]],BASE_LOCADORAS!B:F,5,0)</f>
        <v>#N/A</v>
      </c>
      <c r="P27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5" s="11" t="e">
        <f>VLOOKUP(Tabela1[[#This Row],[PLACA]],BASE_LOCADORAS!B:G,6,0)</f>
        <v>#N/A</v>
      </c>
      <c r="R275" s="5" t="e">
        <f>Tabela1[[#This Row],[VALOR LOCADORA]]=Tabela1[[#This Row],[GASTO ALUGUEL]]</f>
        <v>#N/A</v>
      </c>
      <c r="S275" s="5" t="e">
        <f>UPPER(TEXT(Tabela1[[#This Row],[VENCIMENTO CONTRATO]],"MMM"))</f>
        <v>#N/A</v>
      </c>
      <c r="T275" s="5" t="str">
        <f>IFERROR(YEAR(Tabela1[[#This Row],[VENCIMENTO CONTRATO]]),"-")</f>
        <v>-</v>
      </c>
      <c r="U275" s="5" t="str">
        <f>VLOOKUP(Tabela1[[#This Row],[PLACA]],UNIC!C:T,18,0)</f>
        <v>ATIVO</v>
      </c>
      <c r="V275" s="5" t="str">
        <f>SUBSTITUTE(VLOOKUP(Tabela1[[#This Row],[PLACA]],UNIC!C:K,9,0),".", "")</f>
        <v>12081</v>
      </c>
      <c r="W275" s="5">
        <f>VLOOKUP(Tabela1[[#This Row],[PLACA]],UNIC!C:M,10,0)</f>
        <v>34217</v>
      </c>
      <c r="X275" s="5" t="str">
        <f>VLOOKUP(Tabela1[[#This Row],[PLACA]],UNIC!C:M,11,0)</f>
        <v>TIM MOVEL</v>
      </c>
      <c r="Y275" s="7">
        <f>SUM(Tabela1[[#This Row],[GASTO COMBUSTÍVEL FEVEREIRO]:[GASTO COMBUSTÍVE ABRIL]])</f>
        <v>5304.84</v>
      </c>
      <c r="Z275" s="7">
        <f>IFERROR(AVERAGE(Tabela1[[#This Row],[GASTO COMBUSTÍVE ABRIL]:[GASTO COMBUSTÍVE MARÇO]]),"-")</f>
        <v>1637.7849999999999</v>
      </c>
      <c r="AA275" s="5"/>
    </row>
    <row r="276" spans="1:27" x14ac:dyDescent="0.25">
      <c r="A276" s="5" t="s">
        <v>5164</v>
      </c>
      <c r="B276" s="5" t="str">
        <f>VLOOKUP(A276,UNIC!C:W,2,0)</f>
        <v>MASTER FURGAO</v>
      </c>
      <c r="C276" s="5" t="str">
        <f>VLOOKUP(A276,UNIC!C:W,3,0)</f>
        <v>VAN</v>
      </c>
      <c r="D276" s="10">
        <f>VLOOKUP(A276,UNIC!C:W,5,0)</f>
        <v>2012</v>
      </c>
      <c r="E276" s="5" t="str">
        <f>VLOOKUP(A276,UNIC!C:W,21,0)</f>
        <v>LOCAEL</v>
      </c>
      <c r="F276" s="5" t="str">
        <f>VLOOKUP(Tabela1[[#This Row],[PLACA]],UNIC!C:R,15,0)</f>
        <v>TO</v>
      </c>
      <c r="G276" s="5" t="str">
        <f>VLOOKUP(Tabela1[[#This Row],[PLACA]],UNIC!C:R,16,0)</f>
        <v>NORTE</v>
      </c>
      <c r="H276" s="5" t="str">
        <f>VLOOKUP(A276,UNIC!C:H,6,0)</f>
        <v>-</v>
      </c>
      <c r="I276" s="5" t="str">
        <f>VLOOKUP(H276,UNIC!H:J,3,0)</f>
        <v>-</v>
      </c>
      <c r="J276" s="11" t="str">
        <f>VLOOKUP(Tabela1[[#This Row],[PLACA]],UNIC!C:V,20,0)</f>
        <v>R$ 1.000,00</v>
      </c>
      <c r="K276" s="11" t="str">
        <f>IFERROR(VALUE(VLOOKUP(Tabela1[[#This Row],[PLACA]],[1]Planilha2!$A:$F,3,0)),"")</f>
        <v/>
      </c>
      <c r="L276" s="11" t="str">
        <f>IFERROR(VALUE(VLOOKUP(Tabela1[[#This Row],[PLACA]],[1]Planilha2!$A:$F,4,0)),"")</f>
        <v/>
      </c>
      <c r="M276" s="11" t="str">
        <f>IFERROR(VALUE(VLOOKUP(Tabela1[[#This Row],[PLACA]],[1]Planilha2!$A:$F,5,0)),"")</f>
        <v/>
      </c>
      <c r="N276" s="11"/>
      <c r="O276" s="12" t="e">
        <f>VLOOKUP(Tabela1[[#This Row],[PLACA]],BASE_LOCADORAS!B:F,5,0)</f>
        <v>#N/A</v>
      </c>
      <c r="P27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6" s="11" t="e">
        <f>VLOOKUP(Tabela1[[#This Row],[PLACA]],BASE_LOCADORAS!B:G,6,0)</f>
        <v>#N/A</v>
      </c>
      <c r="R276" s="5" t="e">
        <f>Tabela1[[#This Row],[VALOR LOCADORA]]=Tabela1[[#This Row],[GASTO ALUGUEL]]</f>
        <v>#N/A</v>
      </c>
      <c r="S276" s="5" t="e">
        <f>UPPER(TEXT(Tabela1[[#This Row],[VENCIMENTO CONTRATO]],"MMM"))</f>
        <v>#N/A</v>
      </c>
      <c r="T276" s="5" t="str">
        <f>IFERROR(YEAR(Tabela1[[#This Row],[VENCIMENTO CONTRATO]]),"-")</f>
        <v>-</v>
      </c>
      <c r="U276" s="5" t="str">
        <f>VLOOKUP(Tabela1[[#This Row],[PLACA]],UNIC!C:T,18,0)</f>
        <v>PATIO</v>
      </c>
      <c r="V276" s="5" t="str">
        <f>SUBSTITUTE(VLOOKUP(Tabela1[[#This Row],[PLACA]],UNIC!C:K,9,0),".", "")</f>
        <v/>
      </c>
      <c r="W276" s="5">
        <f>VLOOKUP(Tabela1[[#This Row],[PLACA]],UNIC!C:M,10,0)</f>
        <v>0</v>
      </c>
      <c r="X276" s="5">
        <f>VLOOKUP(Tabela1[[#This Row],[PLACA]],UNIC!C:M,11,0)</f>
        <v>0</v>
      </c>
      <c r="Y276" s="7">
        <f>SUM(Tabela1[[#This Row],[GASTO COMBUSTÍVEL FEVEREIRO]:[GASTO COMBUSTÍVE ABRIL]])</f>
        <v>0</v>
      </c>
      <c r="Z276" s="7" t="str">
        <f>IFERROR(AVERAGE(Tabela1[[#This Row],[GASTO COMBUSTÍVE ABRIL]:[GASTO COMBUSTÍVE MARÇO]]),"-")</f>
        <v>-</v>
      </c>
      <c r="AA276" s="5"/>
    </row>
    <row r="277" spans="1:27" x14ac:dyDescent="0.25">
      <c r="A277" s="5" t="s">
        <v>5171</v>
      </c>
      <c r="B277" s="5" t="str">
        <f>VLOOKUP(A277,UNIC!C:W,2,0)</f>
        <v>SAVEIRO</v>
      </c>
      <c r="C277" s="5" t="str">
        <f>VLOOKUP(A277,UNIC!C:W,3,0)</f>
        <v>UTILITARIO</v>
      </c>
      <c r="D277" s="10">
        <f>VLOOKUP(A277,UNIC!C:W,5,0)</f>
        <v>2025</v>
      </c>
      <c r="E277" s="5" t="str">
        <f>VLOOKUP(A277,UNIC!C:W,21,0)</f>
        <v>MOVIDA</v>
      </c>
      <c r="F277" s="5" t="str">
        <f>VLOOKUP(Tabela1[[#This Row],[PLACA]],UNIC!C:R,15,0)</f>
        <v>PR</v>
      </c>
      <c r="G277" s="5" t="str">
        <f>VLOOKUP(Tabela1[[#This Row],[PLACA]],UNIC!C:R,16,0)</f>
        <v>SUL</v>
      </c>
      <c r="H277" s="5" t="str">
        <f>VLOOKUP(A277,UNIC!C:H,6,0)</f>
        <v>REINALDO BISPO CARDOSO</v>
      </c>
      <c r="I277" s="5" t="str">
        <f>VLOOKUP(H277,UNIC!H:J,3,0)</f>
        <v>TECNICO DE MANUTENCAO PI I</v>
      </c>
      <c r="J277" s="11" t="str">
        <f>VLOOKUP(Tabela1[[#This Row],[PLACA]],UNIC!C:V,20,0)</f>
        <v>R$ 0,00</v>
      </c>
      <c r="K277" s="11">
        <f>IFERROR(VALUE(VLOOKUP(Tabela1[[#This Row],[PLACA]],[1]Planilha2!$A:$F,3,0)),"")</f>
        <v>469.88</v>
      </c>
      <c r="L277" s="11">
        <f>IFERROR(VALUE(VLOOKUP(Tabela1[[#This Row],[PLACA]],[1]Planilha2!$A:$F,4,0)),"")</f>
        <v>1998.8100000000002</v>
      </c>
      <c r="M277" s="11">
        <f>IFERROR(VALUE(VLOOKUP(Tabela1[[#This Row],[PLACA]],[1]Planilha2!$A:$F,5,0)),"")</f>
        <v>478.72</v>
      </c>
      <c r="N277" s="11"/>
      <c r="O277" s="17" t="e">
        <f>VLOOKUP(Tabela1[[#This Row],[PLACA]],BASE_LOCADORAS!B:F,5,0)</f>
        <v>#N/A</v>
      </c>
      <c r="P27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7" s="11" t="e">
        <f>VLOOKUP(Tabela1[[#This Row],[PLACA]],BASE_LOCADORAS!B:G,6,0)</f>
        <v>#N/A</v>
      </c>
      <c r="R277" s="5" t="e">
        <f>Tabela1[[#This Row],[VALOR LOCADORA]]=Tabela1[[#This Row],[GASTO ALUGUEL]]</f>
        <v>#N/A</v>
      </c>
      <c r="S277" s="5" t="e">
        <f>UPPER(TEXT(Tabela1[[#This Row],[VENCIMENTO CONTRATO]],"MMM"))</f>
        <v>#N/A</v>
      </c>
      <c r="T277" s="5" t="str">
        <f>IFERROR(YEAR(Tabela1[[#This Row],[VENCIMENTO CONTRATO]]),"-")</f>
        <v>-</v>
      </c>
      <c r="U277" s="5" t="str">
        <f>VLOOKUP(Tabela1[[#This Row],[PLACA]],UNIC!C:T,18,0)</f>
        <v>ATIVO</v>
      </c>
      <c r="V277" s="5" t="str">
        <f>SUBSTITUTE(VLOOKUP(Tabela1[[#This Row],[PLACA]],UNIC!C:K,9,0),".", "")</f>
        <v>12081</v>
      </c>
      <c r="W277" s="5">
        <f>VLOOKUP(Tabela1[[#This Row],[PLACA]],UNIC!C:M,10,0)</f>
        <v>26196</v>
      </c>
      <c r="X277" s="5" t="str">
        <f>VLOOKUP(Tabela1[[#This Row],[PLACA]],UNIC!C:M,11,0)</f>
        <v>TIM MOVEL</v>
      </c>
      <c r="Y277" s="7">
        <f>SUM(Tabela1[[#This Row],[GASTO COMBUSTÍVEL FEVEREIRO]:[GASTO COMBUSTÍVE ABRIL]])</f>
        <v>2947.41</v>
      </c>
      <c r="Z277" s="7">
        <f>IFERROR(AVERAGE(Tabela1[[#This Row],[GASTO COMBUSTÍVE ABRIL]:[GASTO COMBUSTÍVE MARÇO]]),"-")</f>
        <v>1238.7650000000001</v>
      </c>
      <c r="AA277" s="5"/>
    </row>
    <row r="278" spans="1:27" x14ac:dyDescent="0.25">
      <c r="A278" s="5" t="s">
        <v>5176</v>
      </c>
      <c r="B278" s="5" t="str">
        <f>VLOOKUP(A278,UNIC!C:W,2,0)</f>
        <v>HB20</v>
      </c>
      <c r="C278" s="5" t="str">
        <f>VLOOKUP(A278,UNIC!C:W,3,0)</f>
        <v>LEVE</v>
      </c>
      <c r="D278" s="10">
        <f>VLOOKUP(A278,UNIC!C:W,5,0)</f>
        <v>2024</v>
      </c>
      <c r="E278" s="5" t="str">
        <f>VLOOKUP(A278,UNIC!C:W,21,0)</f>
        <v>MOVIDA</v>
      </c>
      <c r="F278" s="5" t="str">
        <f>VLOOKUP(Tabela1[[#This Row],[PLACA]],UNIC!C:R,15,0)</f>
        <v>RS</v>
      </c>
      <c r="G278" s="5" t="str">
        <f>VLOOKUP(Tabela1[[#This Row],[PLACA]],UNIC!C:R,16,0)</f>
        <v>SUL</v>
      </c>
      <c r="H278" s="5" t="str">
        <f>VLOOKUP(A278,UNIC!C:H,6,0)</f>
        <v>GABRIEL ROBERTO PEREZ</v>
      </c>
      <c r="I278" s="5" t="str">
        <f>VLOOKUP(H278,UNIC!H:J,3,0)</f>
        <v>COORDENADOR DE OBRAS</v>
      </c>
      <c r="J278" s="11" t="str">
        <f>VLOOKUP(Tabela1[[#This Row],[PLACA]],UNIC!C:V,20,0)</f>
        <v>R$ 0,00</v>
      </c>
      <c r="K278" s="11">
        <f>IFERROR(VALUE(VLOOKUP(Tabela1[[#This Row],[PLACA]],[1]Planilha2!$A:$F,3,0)),"")</f>
        <v>0</v>
      </c>
      <c r="L278" s="11">
        <f>IFERROR(VALUE(VLOOKUP(Tabela1[[#This Row],[PLACA]],[1]Planilha2!$A:$F,4,0)),"")</f>
        <v>0</v>
      </c>
      <c r="M278" s="11">
        <f>IFERROR(VALUE(VLOOKUP(Tabela1[[#This Row],[PLACA]],[1]Planilha2!$A:$F,5,0)),"")</f>
        <v>143.80000000000001</v>
      </c>
      <c r="N278" s="11"/>
      <c r="O278" s="12" t="e">
        <f>VLOOKUP(Tabela1[[#This Row],[PLACA]],BASE_LOCADORAS!B:F,5,0)</f>
        <v>#N/A</v>
      </c>
      <c r="P27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8" s="11" t="e">
        <f>VLOOKUP(Tabela1[[#This Row],[PLACA]],BASE_LOCADORAS!B:G,6,0)</f>
        <v>#N/A</v>
      </c>
      <c r="R278" s="5" t="e">
        <f>Tabela1[[#This Row],[VALOR LOCADORA]]=Tabela1[[#This Row],[GASTO ALUGUEL]]</f>
        <v>#N/A</v>
      </c>
      <c r="S278" s="5" t="e">
        <f>UPPER(TEXT(Tabela1[[#This Row],[VENCIMENTO CONTRATO]],"MMM"))</f>
        <v>#N/A</v>
      </c>
      <c r="T278" s="5" t="str">
        <f>IFERROR(YEAR(Tabela1[[#This Row],[VENCIMENTO CONTRATO]]),"-")</f>
        <v>-</v>
      </c>
      <c r="U278" s="5" t="str">
        <f>VLOOKUP(Tabela1[[#This Row],[PLACA]],UNIC!C:T,18,0)</f>
        <v>ATIVO</v>
      </c>
      <c r="V278" s="5" t="str">
        <f>SUBSTITUTE(VLOOKUP(Tabela1[[#This Row],[PLACA]],UNIC!C:K,9,0),".", "")</f>
        <v>11035</v>
      </c>
      <c r="W278" s="5">
        <f>VLOOKUP(Tabela1[[#This Row],[PLACA]],UNIC!C:M,10,0)</f>
        <v>31001</v>
      </c>
      <c r="X278" s="5" t="str">
        <f>VLOOKUP(Tabela1[[#This Row],[PLACA]],UNIC!C:M,11,0)</f>
        <v>VIVO</v>
      </c>
      <c r="Y278" s="7">
        <f>SUM(Tabela1[[#This Row],[GASTO COMBUSTÍVEL FEVEREIRO]:[GASTO COMBUSTÍVE ABRIL]])</f>
        <v>143.80000000000001</v>
      </c>
      <c r="Z278" s="7">
        <f>IFERROR(AVERAGE(Tabela1[[#This Row],[GASTO COMBUSTÍVE ABRIL]:[GASTO COMBUSTÍVE MARÇO]]),"-")</f>
        <v>71.900000000000006</v>
      </c>
      <c r="AA278" s="5"/>
    </row>
    <row r="279" spans="1:27" x14ac:dyDescent="0.25">
      <c r="A279" s="5" t="s">
        <v>5178</v>
      </c>
      <c r="B279" s="5" t="str">
        <f>VLOOKUP(A279,UNIC!C:W,2,0)</f>
        <v>SAVEIRO</v>
      </c>
      <c r="C279" s="5" t="str">
        <f>VLOOKUP(A279,UNIC!C:W,3,0)</f>
        <v>UTILITARIO</v>
      </c>
      <c r="D279" s="10">
        <f>VLOOKUP(A279,UNIC!C:W,5,0)</f>
        <v>2025</v>
      </c>
      <c r="E279" s="5" t="str">
        <f>VLOOKUP(A279,UNIC!C:W,21,0)</f>
        <v>MOVIDA</v>
      </c>
      <c r="F279" s="5" t="str">
        <f>VLOOKUP(Tabela1[[#This Row],[PLACA]],UNIC!C:R,15,0)</f>
        <v>RS</v>
      </c>
      <c r="G279" s="5" t="str">
        <f>VLOOKUP(Tabela1[[#This Row],[PLACA]],UNIC!C:R,16,0)</f>
        <v>SUL</v>
      </c>
      <c r="H279" s="5" t="str">
        <f>VLOOKUP(A279,UNIC!C:H,6,0)</f>
        <v>EDER TORRI SOARES</v>
      </c>
      <c r="I279" s="5" t="str">
        <f>VLOOKUP(H279,UNIC!H:J,3,0)</f>
        <v>TECNICO DE MANUTENCAO PI II</v>
      </c>
      <c r="J279" s="11" t="str">
        <f>VLOOKUP(Tabela1[[#This Row],[PLACA]],UNIC!C:V,20,0)</f>
        <v>R$ 0,00</v>
      </c>
      <c r="K279" s="11">
        <f>IFERROR(VALUE(VLOOKUP(Tabela1[[#This Row],[PLACA]],[1]Planilha2!$A:$F,3,0)),"")</f>
        <v>1423.86</v>
      </c>
      <c r="L279" s="11">
        <f>IFERROR(VALUE(VLOOKUP(Tabela1[[#This Row],[PLACA]],[1]Planilha2!$A:$F,4,0)),"")</f>
        <v>3656.119999999999</v>
      </c>
      <c r="M279" s="11">
        <f>IFERROR(VALUE(VLOOKUP(Tabela1[[#This Row],[PLACA]],[1]Planilha2!$A:$F,5,0)),"")</f>
        <v>589.99</v>
      </c>
      <c r="N279" s="11"/>
      <c r="O279" s="12" t="e">
        <f>VLOOKUP(Tabela1[[#This Row],[PLACA]],BASE_LOCADORAS!B:F,5,0)</f>
        <v>#N/A</v>
      </c>
      <c r="P27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79" s="11" t="e">
        <f>VLOOKUP(Tabela1[[#This Row],[PLACA]],BASE_LOCADORAS!B:G,6,0)</f>
        <v>#N/A</v>
      </c>
      <c r="R279" s="5" t="e">
        <f>Tabela1[[#This Row],[VALOR LOCADORA]]=Tabela1[[#This Row],[GASTO ALUGUEL]]</f>
        <v>#N/A</v>
      </c>
      <c r="S279" s="5" t="e">
        <f>UPPER(TEXT(Tabela1[[#This Row],[VENCIMENTO CONTRATO]],"MMM"))</f>
        <v>#N/A</v>
      </c>
      <c r="T279" s="5" t="str">
        <f>IFERROR(YEAR(Tabela1[[#This Row],[VENCIMENTO CONTRATO]]),"-")</f>
        <v>-</v>
      </c>
      <c r="U279" s="5" t="str">
        <f>VLOOKUP(Tabela1[[#This Row],[PLACA]],UNIC!C:T,18,0)</f>
        <v>ATIVO</v>
      </c>
      <c r="V279" s="5" t="str">
        <f>SUBSTITUTE(VLOOKUP(Tabela1[[#This Row],[PLACA]],UNIC!C:K,9,0),".", "")</f>
        <v>12081</v>
      </c>
      <c r="W279" s="5">
        <f>VLOOKUP(Tabela1[[#This Row],[PLACA]],UNIC!C:M,10,0)</f>
        <v>31076</v>
      </c>
      <c r="X279" s="5" t="str">
        <f>VLOOKUP(Tabela1[[#This Row],[PLACA]],UNIC!C:M,11,0)</f>
        <v>TIM MOVEL</v>
      </c>
      <c r="Y279" s="7">
        <f>SUM(Tabela1[[#This Row],[GASTO COMBUSTÍVEL FEVEREIRO]:[GASTO COMBUSTÍVE ABRIL]])</f>
        <v>5669.9699999999984</v>
      </c>
      <c r="Z279" s="7">
        <f>IFERROR(AVERAGE(Tabela1[[#This Row],[GASTO COMBUSTÍVE ABRIL]:[GASTO COMBUSTÍVE MARÇO]]),"-")</f>
        <v>2123.0549999999994</v>
      </c>
      <c r="AA279" s="5"/>
    </row>
    <row r="280" spans="1:27" x14ac:dyDescent="0.25">
      <c r="A280" s="5" t="s">
        <v>5180</v>
      </c>
      <c r="B280" s="5" t="str">
        <f>VLOOKUP(A280,UNIC!C:W,2,0)</f>
        <v>SAVEIRO</v>
      </c>
      <c r="C280" s="5" t="str">
        <f>VLOOKUP(A280,UNIC!C:W,3,0)</f>
        <v>UTILITARIO</v>
      </c>
      <c r="D280" s="10">
        <f>VLOOKUP(A280,UNIC!C:W,5,0)</f>
        <v>2025</v>
      </c>
      <c r="E280" s="5" t="str">
        <f>VLOOKUP(A280,UNIC!C:W,21,0)</f>
        <v>MOVIDA</v>
      </c>
      <c r="F280" s="5" t="str">
        <f>VLOOKUP(Tabela1[[#This Row],[PLACA]],UNIC!C:R,15,0)</f>
        <v>RS</v>
      </c>
      <c r="G280" s="5" t="str">
        <f>VLOOKUP(Tabela1[[#This Row],[PLACA]],UNIC!C:R,16,0)</f>
        <v>SUL</v>
      </c>
      <c r="H280" s="5" t="str">
        <f>VLOOKUP(A280,UNIC!C:H,6,0)</f>
        <v>ERICK LUAN SCHIEFELBEIN</v>
      </c>
      <c r="I280" s="5" t="str">
        <f>VLOOKUP(H280,UNIC!H:J,3,0)</f>
        <v>TECNICO DE MANUTENCAO PI I</v>
      </c>
      <c r="J280" s="11" t="str">
        <f>VLOOKUP(Tabela1[[#This Row],[PLACA]],UNIC!C:V,20,0)</f>
        <v>R$ 0,00</v>
      </c>
      <c r="K280" s="11">
        <f>IFERROR(VALUE(VLOOKUP(Tabela1[[#This Row],[PLACA]],[1]Planilha2!$A:$F,3,0)),"")</f>
        <v>3137.55</v>
      </c>
      <c r="L280" s="11">
        <f>IFERROR(VALUE(VLOOKUP(Tabela1[[#This Row],[PLACA]],[1]Planilha2!$A:$F,4,0)),"")</f>
        <v>3751.4900000000002</v>
      </c>
      <c r="M280" s="11">
        <f>IFERROR(VALUE(VLOOKUP(Tabela1[[#This Row],[PLACA]],[1]Planilha2!$A:$F,5,0)),"")</f>
        <v>2667.95</v>
      </c>
      <c r="N280" s="11"/>
      <c r="O280" s="12" t="e">
        <f>VLOOKUP(Tabela1[[#This Row],[PLACA]],BASE_LOCADORAS!B:F,5,0)</f>
        <v>#N/A</v>
      </c>
      <c r="P28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0" s="11" t="e">
        <f>VLOOKUP(Tabela1[[#This Row],[PLACA]],BASE_LOCADORAS!B:G,6,0)</f>
        <v>#N/A</v>
      </c>
      <c r="R280" s="5" t="e">
        <f>Tabela1[[#This Row],[VALOR LOCADORA]]=Tabela1[[#This Row],[GASTO ALUGUEL]]</f>
        <v>#N/A</v>
      </c>
      <c r="S280" s="5" t="e">
        <f>UPPER(TEXT(Tabela1[[#This Row],[VENCIMENTO CONTRATO]],"MMM"))</f>
        <v>#N/A</v>
      </c>
      <c r="T280" s="5" t="str">
        <f>IFERROR(YEAR(Tabela1[[#This Row],[VENCIMENTO CONTRATO]]),"-")</f>
        <v>-</v>
      </c>
      <c r="U280" s="5" t="str">
        <f>VLOOKUP(Tabela1[[#This Row],[PLACA]],UNIC!C:T,18,0)</f>
        <v>ATIVO</v>
      </c>
      <c r="V280" s="5" t="str">
        <f>SUBSTITUTE(VLOOKUP(Tabela1[[#This Row],[PLACA]],UNIC!C:K,9,0),".", "")</f>
        <v>12081</v>
      </c>
      <c r="W280" s="5">
        <f>VLOOKUP(Tabela1[[#This Row],[PLACA]],UNIC!C:M,10,0)</f>
        <v>31348</v>
      </c>
      <c r="X280" s="5" t="str">
        <f>VLOOKUP(Tabela1[[#This Row],[PLACA]],UNIC!C:M,11,0)</f>
        <v>TIM MOVEL</v>
      </c>
      <c r="Y280" s="7">
        <f>SUM(Tabela1[[#This Row],[GASTO COMBUSTÍVEL FEVEREIRO]:[GASTO COMBUSTÍVE ABRIL]])</f>
        <v>9556.9900000000016</v>
      </c>
      <c r="Z280" s="7">
        <f>IFERROR(AVERAGE(Tabela1[[#This Row],[GASTO COMBUSTÍVE ABRIL]:[GASTO COMBUSTÍVE MARÇO]]),"-")</f>
        <v>3209.7200000000003</v>
      </c>
      <c r="AA280" s="5"/>
    </row>
    <row r="281" spans="1:27" x14ac:dyDescent="0.25">
      <c r="A281" s="5" t="s">
        <v>5182</v>
      </c>
      <c r="B281" s="5" t="str">
        <f>VLOOKUP(A281,UNIC!C:W,2,0)</f>
        <v>SAVEIRO</v>
      </c>
      <c r="C281" s="5" t="str">
        <f>VLOOKUP(A281,UNIC!C:W,3,0)</f>
        <v>UTILITARIO</v>
      </c>
      <c r="D281" s="10">
        <f>VLOOKUP(A281,UNIC!C:W,5,0)</f>
        <v>2025</v>
      </c>
      <c r="E281" s="5" t="str">
        <f>VLOOKUP(A281,UNIC!C:W,21,0)</f>
        <v>MOVIDA</v>
      </c>
      <c r="F281" s="5" t="str">
        <f>VLOOKUP(Tabela1[[#This Row],[PLACA]],UNIC!C:R,15,0)</f>
        <v>RS</v>
      </c>
      <c r="G281" s="5" t="str">
        <f>VLOOKUP(Tabela1[[#This Row],[PLACA]],UNIC!C:R,16,0)</f>
        <v>SUL</v>
      </c>
      <c r="H281" s="5" t="str">
        <f>VLOOKUP(A281,UNIC!C:H,6,0)</f>
        <v>JEAN CARLO GODOI DE OLIVEIRA</v>
      </c>
      <c r="I281" s="5" t="str">
        <f>VLOOKUP(H281,UNIC!H:J,3,0)</f>
        <v>TECNICO DE MANUTENCAO PI II</v>
      </c>
      <c r="J281" s="11" t="str">
        <f>VLOOKUP(Tabela1[[#This Row],[PLACA]],UNIC!C:V,20,0)</f>
        <v>R$ 0,00</v>
      </c>
      <c r="K281" s="11">
        <f>IFERROR(VALUE(VLOOKUP(Tabela1[[#This Row],[PLACA]],[1]Planilha2!$A:$F,3,0)),"")</f>
        <v>1814.2399999999998</v>
      </c>
      <c r="L281" s="11">
        <f>IFERROR(VALUE(VLOOKUP(Tabela1[[#This Row],[PLACA]],[1]Planilha2!$A:$F,4,0)),"")</f>
        <v>2298.59</v>
      </c>
      <c r="M281" s="11">
        <f>IFERROR(VALUE(VLOOKUP(Tabela1[[#This Row],[PLACA]],[1]Planilha2!$A:$F,5,0)),"")</f>
        <v>1109.83</v>
      </c>
      <c r="N281" s="11"/>
      <c r="O281" s="12" t="e">
        <f>VLOOKUP(Tabela1[[#This Row],[PLACA]],BASE_LOCADORAS!B:F,5,0)</f>
        <v>#N/A</v>
      </c>
      <c r="P28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1" s="11" t="e">
        <f>VLOOKUP(Tabela1[[#This Row],[PLACA]],BASE_LOCADORAS!B:G,6,0)</f>
        <v>#N/A</v>
      </c>
      <c r="R281" s="5" t="e">
        <f>Tabela1[[#This Row],[VALOR LOCADORA]]=Tabela1[[#This Row],[GASTO ALUGUEL]]</f>
        <v>#N/A</v>
      </c>
      <c r="S281" s="5" t="e">
        <f>UPPER(TEXT(Tabela1[[#This Row],[VENCIMENTO CONTRATO]],"MMM"))</f>
        <v>#N/A</v>
      </c>
      <c r="T281" s="5" t="str">
        <f>IFERROR(YEAR(Tabela1[[#This Row],[VENCIMENTO CONTRATO]]),"-")</f>
        <v>-</v>
      </c>
      <c r="U281" s="5" t="str">
        <f>VLOOKUP(Tabela1[[#This Row],[PLACA]],UNIC!C:T,18,0)</f>
        <v>ATIVO</v>
      </c>
      <c r="V281" s="5" t="str">
        <f>SUBSTITUTE(VLOOKUP(Tabela1[[#This Row],[PLACA]],UNIC!C:K,9,0),".", "")</f>
        <v>12081</v>
      </c>
      <c r="W281" s="5">
        <f>VLOOKUP(Tabela1[[#This Row],[PLACA]],UNIC!C:M,10,0)</f>
        <v>31340</v>
      </c>
      <c r="X281" s="5" t="str">
        <f>VLOOKUP(Tabela1[[#This Row],[PLACA]],UNIC!C:M,11,0)</f>
        <v>TIM MOVEL</v>
      </c>
      <c r="Y281" s="7">
        <f>SUM(Tabela1[[#This Row],[GASTO COMBUSTÍVEL FEVEREIRO]:[GASTO COMBUSTÍVE ABRIL]])</f>
        <v>5222.66</v>
      </c>
      <c r="Z281" s="7">
        <f>IFERROR(AVERAGE(Tabela1[[#This Row],[GASTO COMBUSTÍVE ABRIL]:[GASTO COMBUSTÍVE MARÇO]]),"-")</f>
        <v>1704.21</v>
      </c>
      <c r="AA281" s="5"/>
    </row>
    <row r="282" spans="1:27" x14ac:dyDescent="0.25">
      <c r="A282" s="5" t="s">
        <v>5184</v>
      </c>
      <c r="B282" s="5" t="str">
        <f>VLOOKUP(A282,UNIC!C:W,2,0)</f>
        <v>SAVEIRO</v>
      </c>
      <c r="C282" s="5" t="str">
        <f>VLOOKUP(A282,UNIC!C:W,3,0)</f>
        <v>UTILITARIO</v>
      </c>
      <c r="D282" s="10">
        <f>VLOOKUP(A282,UNIC!C:W,5,0)</f>
        <v>2025</v>
      </c>
      <c r="E282" s="5" t="str">
        <f>VLOOKUP(A282,UNIC!C:W,21,0)</f>
        <v>MOVIDA</v>
      </c>
      <c r="F282" s="5" t="str">
        <f>VLOOKUP(Tabela1[[#This Row],[PLACA]],UNIC!C:R,15,0)</f>
        <v>RS</v>
      </c>
      <c r="G282" s="5" t="str">
        <f>VLOOKUP(Tabela1[[#This Row],[PLACA]],UNIC!C:R,16,0)</f>
        <v>SUL</v>
      </c>
      <c r="H282" s="5" t="str">
        <f>VLOOKUP(A282,UNIC!C:H,6,0)</f>
        <v>LEONARDO HEPP TAVARES</v>
      </c>
      <c r="I282" s="5" t="str">
        <f>VLOOKUP(H282,UNIC!H:J,3,0)</f>
        <v>TECNICO DE MANUTENCAO PI I</v>
      </c>
      <c r="J282" s="11" t="str">
        <f>VLOOKUP(Tabela1[[#This Row],[PLACA]],UNIC!C:V,20,0)</f>
        <v>R$ 0,00</v>
      </c>
      <c r="K282" s="11">
        <f>IFERROR(VALUE(VLOOKUP(Tabela1[[#This Row],[PLACA]],[1]Planilha2!$A:$F,3,0)),"")</f>
        <v>1843.4700000000003</v>
      </c>
      <c r="L282" s="11">
        <f>IFERROR(VALUE(VLOOKUP(Tabela1[[#This Row],[PLACA]],[1]Planilha2!$A:$F,4,0)),"")</f>
        <v>2807.63</v>
      </c>
      <c r="M282" s="11">
        <f>IFERROR(VALUE(VLOOKUP(Tabela1[[#This Row],[PLACA]],[1]Planilha2!$A:$F,5,0)),"")</f>
        <v>1541.48</v>
      </c>
      <c r="N282" s="11"/>
      <c r="O282" s="12" t="e">
        <f>VLOOKUP(Tabela1[[#This Row],[PLACA]],BASE_LOCADORAS!B:F,5,0)</f>
        <v>#N/A</v>
      </c>
      <c r="P28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2" s="11" t="e">
        <f>VLOOKUP(Tabela1[[#This Row],[PLACA]],BASE_LOCADORAS!B:G,6,0)</f>
        <v>#N/A</v>
      </c>
      <c r="R282" s="5" t="e">
        <f>Tabela1[[#This Row],[VALOR LOCADORA]]=Tabela1[[#This Row],[GASTO ALUGUEL]]</f>
        <v>#N/A</v>
      </c>
      <c r="S282" s="5" t="e">
        <f>UPPER(TEXT(Tabela1[[#This Row],[VENCIMENTO CONTRATO]],"MMM"))</f>
        <v>#N/A</v>
      </c>
      <c r="T282" s="5" t="str">
        <f>IFERROR(YEAR(Tabela1[[#This Row],[VENCIMENTO CONTRATO]]),"-")</f>
        <v>-</v>
      </c>
      <c r="U282" s="5" t="str">
        <f>VLOOKUP(Tabela1[[#This Row],[PLACA]],UNIC!C:T,18,0)</f>
        <v>ATIVO</v>
      </c>
      <c r="V282" s="5" t="str">
        <f>SUBSTITUTE(VLOOKUP(Tabela1[[#This Row],[PLACA]],UNIC!C:K,9,0),".", "")</f>
        <v>12081</v>
      </c>
      <c r="W282" s="5">
        <f>VLOOKUP(Tabela1[[#This Row],[PLACA]],UNIC!C:M,10,0)</f>
        <v>31292</v>
      </c>
      <c r="X282" s="5" t="str">
        <f>VLOOKUP(Tabela1[[#This Row],[PLACA]],UNIC!C:M,11,0)</f>
        <v>TIM MOVEL</v>
      </c>
      <c r="Y282" s="7">
        <f>SUM(Tabela1[[#This Row],[GASTO COMBUSTÍVEL FEVEREIRO]:[GASTO COMBUSTÍVE ABRIL]])</f>
        <v>6192.58</v>
      </c>
      <c r="Z282" s="7">
        <f>IFERROR(AVERAGE(Tabela1[[#This Row],[GASTO COMBUSTÍVE ABRIL]:[GASTO COMBUSTÍVE MARÇO]]),"-")</f>
        <v>2174.5550000000003</v>
      </c>
      <c r="AA282" s="5"/>
    </row>
    <row r="283" spans="1:27" x14ac:dyDescent="0.25">
      <c r="A283" s="5" t="s">
        <v>5186</v>
      </c>
      <c r="B283" s="5" t="str">
        <f>VLOOKUP(A283,UNIC!C:W,2,0)</f>
        <v>SAVEIRO</v>
      </c>
      <c r="C283" s="5" t="str">
        <f>VLOOKUP(A283,UNIC!C:W,3,0)</f>
        <v>UTILITARIO</v>
      </c>
      <c r="D283" s="10">
        <f>VLOOKUP(A283,UNIC!C:W,5,0)</f>
        <v>2025</v>
      </c>
      <c r="E283" s="5" t="str">
        <f>VLOOKUP(A283,UNIC!C:W,21,0)</f>
        <v>MOVIDA</v>
      </c>
      <c r="F283" s="5" t="str">
        <f>VLOOKUP(Tabela1[[#This Row],[PLACA]],UNIC!C:R,15,0)</f>
        <v>SC</v>
      </c>
      <c r="G283" s="5" t="str">
        <f>VLOOKUP(Tabela1[[#This Row],[PLACA]],UNIC!C:R,16,0)</f>
        <v>SUL</v>
      </c>
      <c r="H283" s="5" t="str">
        <f>VLOOKUP(A283,UNIC!C:H,6,0)</f>
        <v>TIAGO ELISEU</v>
      </c>
      <c r="I283" s="5" t="str">
        <f>VLOOKUP(H283,UNIC!H:J,3,0)</f>
        <v>TECNICO DE MANUTENCAO PI I</v>
      </c>
      <c r="J283" s="11" t="str">
        <f>VLOOKUP(Tabela1[[#This Row],[PLACA]],UNIC!C:V,20,0)</f>
        <v>R$ 0,00</v>
      </c>
      <c r="K283" s="11">
        <f>IFERROR(VALUE(VLOOKUP(Tabela1[[#This Row],[PLACA]],[1]Planilha2!$A:$F,3,0)),"")</f>
        <v>1671.6699999999998</v>
      </c>
      <c r="L283" s="11">
        <f>IFERROR(VALUE(VLOOKUP(Tabela1[[#This Row],[PLACA]],[1]Planilha2!$A:$F,4,0)),"")</f>
        <v>1791.6</v>
      </c>
      <c r="M283" s="11">
        <f>IFERROR(VALUE(VLOOKUP(Tabela1[[#This Row],[PLACA]],[1]Planilha2!$A:$F,5,0)),"")</f>
        <v>1102.05</v>
      </c>
      <c r="N283" s="11"/>
      <c r="O283" s="12" t="e">
        <f>VLOOKUP(Tabela1[[#This Row],[PLACA]],BASE_LOCADORAS!B:F,5,0)</f>
        <v>#N/A</v>
      </c>
      <c r="P28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3" s="11" t="e">
        <f>VLOOKUP(Tabela1[[#This Row],[PLACA]],BASE_LOCADORAS!B:G,6,0)</f>
        <v>#N/A</v>
      </c>
      <c r="R283" s="5" t="e">
        <f>Tabela1[[#This Row],[VALOR LOCADORA]]=Tabela1[[#This Row],[GASTO ALUGUEL]]</f>
        <v>#N/A</v>
      </c>
      <c r="S283" s="5" t="e">
        <f>UPPER(TEXT(Tabela1[[#This Row],[VENCIMENTO CONTRATO]],"MMM"))</f>
        <v>#N/A</v>
      </c>
      <c r="T283" s="5" t="str">
        <f>IFERROR(YEAR(Tabela1[[#This Row],[VENCIMENTO CONTRATO]]),"-")</f>
        <v>-</v>
      </c>
      <c r="U283" s="5" t="str">
        <f>VLOOKUP(Tabela1[[#This Row],[PLACA]],UNIC!C:T,18,0)</f>
        <v>ATIVO</v>
      </c>
      <c r="V283" s="5" t="str">
        <f>SUBSTITUTE(VLOOKUP(Tabela1[[#This Row],[PLACA]],UNIC!C:K,9,0),".", "")</f>
        <v>12081</v>
      </c>
      <c r="W283" s="5">
        <f>VLOOKUP(Tabela1[[#This Row],[PLACA]],UNIC!C:M,10,0)</f>
        <v>34089</v>
      </c>
      <c r="X283" s="5" t="str">
        <f>VLOOKUP(Tabela1[[#This Row],[PLACA]],UNIC!C:M,11,0)</f>
        <v>TIM MOVEL</v>
      </c>
      <c r="Y283" s="7">
        <f>SUM(Tabela1[[#This Row],[GASTO COMBUSTÍVEL FEVEREIRO]:[GASTO COMBUSTÍVE ABRIL]])</f>
        <v>4565.32</v>
      </c>
      <c r="Z283" s="7">
        <f>IFERROR(AVERAGE(Tabela1[[#This Row],[GASTO COMBUSTÍVE ABRIL]:[GASTO COMBUSTÍVE MARÇO]]),"-")</f>
        <v>1446.8249999999998</v>
      </c>
      <c r="AA283" s="5"/>
    </row>
    <row r="284" spans="1:27" x14ac:dyDescent="0.25">
      <c r="A284" s="5" t="s">
        <v>5189</v>
      </c>
      <c r="B284" s="5" t="str">
        <f>VLOOKUP(A284,UNIC!C:W,2,0)</f>
        <v>SAVEIRO</v>
      </c>
      <c r="C284" s="5" t="str">
        <f>VLOOKUP(A284,UNIC!C:W,3,0)</f>
        <v>UTILITARIO</v>
      </c>
      <c r="D284" s="10">
        <f>VLOOKUP(A284,UNIC!C:W,5,0)</f>
        <v>2025</v>
      </c>
      <c r="E284" s="5" t="str">
        <f>VLOOKUP(A284,UNIC!C:W,21,0)</f>
        <v>MOVIDA</v>
      </c>
      <c r="F284" s="5" t="str">
        <f>VLOOKUP(Tabela1[[#This Row],[PLACA]],UNIC!C:R,15,0)</f>
        <v>RS</v>
      </c>
      <c r="G284" s="5" t="str">
        <f>VLOOKUP(Tabela1[[#This Row],[PLACA]],UNIC!C:R,16,0)</f>
        <v>SUL</v>
      </c>
      <c r="H284" s="5" t="str">
        <f>VLOOKUP(A284,UNIC!C:H,6,0)</f>
        <v>GUSTAVO PINTO TAVARES</v>
      </c>
      <c r="I284" s="5" t="str">
        <f>VLOOKUP(H284,UNIC!H:J,3,0)</f>
        <v>ASSISTENTE TEC. DE MANUTENCAO DE PI III</v>
      </c>
      <c r="J284" s="11" t="str">
        <f>VLOOKUP(Tabela1[[#This Row],[PLACA]],UNIC!C:V,20,0)</f>
        <v>R$ 0,00</v>
      </c>
      <c r="K284" s="11">
        <f>IFERROR(VALUE(VLOOKUP(Tabela1[[#This Row],[PLACA]],[1]Planilha2!$A:$F,3,0)),"")</f>
        <v>1605.03</v>
      </c>
      <c r="L284" s="11">
        <f>IFERROR(VALUE(VLOOKUP(Tabela1[[#This Row],[PLACA]],[1]Planilha2!$A:$F,4,0)),"")</f>
        <v>3376.1800000000003</v>
      </c>
      <c r="M284" s="11">
        <f>IFERROR(VALUE(VLOOKUP(Tabela1[[#This Row],[PLACA]],[1]Planilha2!$A:$F,5,0)),"")</f>
        <v>2311.3100000000004</v>
      </c>
      <c r="N284" s="11"/>
      <c r="O284" s="17" t="e">
        <f>VLOOKUP(Tabela1[[#This Row],[PLACA]],BASE_LOCADORAS!B:F,5,0)</f>
        <v>#N/A</v>
      </c>
      <c r="P28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4" s="11" t="e">
        <f>VLOOKUP(Tabela1[[#This Row],[PLACA]],BASE_LOCADORAS!B:G,6,0)</f>
        <v>#N/A</v>
      </c>
      <c r="R284" s="5" t="e">
        <f>Tabela1[[#This Row],[VALOR LOCADORA]]=Tabela1[[#This Row],[GASTO ALUGUEL]]</f>
        <v>#N/A</v>
      </c>
      <c r="S284" s="5" t="e">
        <f>UPPER(TEXT(Tabela1[[#This Row],[VENCIMENTO CONTRATO]],"MMM"))</f>
        <v>#N/A</v>
      </c>
      <c r="T284" s="5" t="str">
        <f>IFERROR(YEAR(Tabela1[[#This Row],[VENCIMENTO CONTRATO]]),"-")</f>
        <v>-</v>
      </c>
      <c r="U284" s="5" t="str">
        <f>VLOOKUP(Tabela1[[#This Row],[PLACA]],UNIC!C:T,18,0)</f>
        <v>ATIVO</v>
      </c>
      <c r="V284" s="5" t="str">
        <f>SUBSTITUTE(VLOOKUP(Tabela1[[#This Row],[PLACA]],UNIC!C:K,9,0),".", "")</f>
        <v>12081</v>
      </c>
      <c r="W284" s="5">
        <f>VLOOKUP(Tabela1[[#This Row],[PLACA]],UNIC!C:M,10,0)</f>
        <v>31292</v>
      </c>
      <c r="X284" s="5" t="str">
        <f>VLOOKUP(Tabela1[[#This Row],[PLACA]],UNIC!C:M,11,0)</f>
        <v>TIM MOVEL</v>
      </c>
      <c r="Y284" s="7">
        <f>SUM(Tabela1[[#This Row],[GASTO COMBUSTÍVEL FEVEREIRO]:[GASTO COMBUSTÍVE ABRIL]])</f>
        <v>7292.52</v>
      </c>
      <c r="Z284" s="7">
        <f>IFERROR(AVERAGE(Tabela1[[#This Row],[GASTO COMBUSTÍVE ABRIL]:[GASTO COMBUSTÍVE MARÇO]]),"-")</f>
        <v>2843.7450000000003</v>
      </c>
      <c r="AA284" s="5"/>
    </row>
    <row r="285" spans="1:27" x14ac:dyDescent="0.25">
      <c r="A285" s="5" t="s">
        <v>5191</v>
      </c>
      <c r="B285" s="5" t="str">
        <f>VLOOKUP(A285,UNIC!C:W,2,0)</f>
        <v>ARGO</v>
      </c>
      <c r="C285" s="5" t="str">
        <f>VLOOKUP(A285,UNIC!C:W,3,0)</f>
        <v>LEVE</v>
      </c>
      <c r="D285" s="10">
        <f>VLOOKUP(A285,UNIC!C:W,5,0)</f>
        <v>2024</v>
      </c>
      <c r="E285" s="5" t="str">
        <f>VLOOKUP(A285,UNIC!C:W,21,0)</f>
        <v>MOVIDA</v>
      </c>
      <c r="F285" s="5" t="str">
        <f>VLOOKUP(Tabela1[[#This Row],[PLACA]],UNIC!C:R,15,0)</f>
        <v>RS</v>
      </c>
      <c r="G285" s="5" t="str">
        <f>VLOOKUP(Tabela1[[#This Row],[PLACA]],UNIC!C:R,16,0)</f>
        <v>SUL</v>
      </c>
      <c r="H285" s="5" t="str">
        <f>VLOOKUP(A285,UNIC!C:H,6,0)</f>
        <v>FILIPE SCHMIDT</v>
      </c>
      <c r="I285" s="5" t="str">
        <f>VLOOKUP(H285,UNIC!H:J,3,0)</f>
        <v>SUPERVISOR DE OPERACAO DE PI II</v>
      </c>
      <c r="J285" s="11" t="str">
        <f>VLOOKUP(Tabela1[[#This Row],[PLACA]],UNIC!C:V,20,0)</f>
        <v>R$ 0,00</v>
      </c>
      <c r="K285" s="11">
        <f>IFERROR(VALUE(VLOOKUP(Tabela1[[#This Row],[PLACA]],[1]Planilha2!$A:$F,3,0)),"")</f>
        <v>1119.4000000000001</v>
      </c>
      <c r="L285" s="11">
        <f>IFERROR(VALUE(VLOOKUP(Tabela1[[#This Row],[PLACA]],[1]Planilha2!$A:$F,4,0)),"")</f>
        <v>1826.17</v>
      </c>
      <c r="M285" s="11">
        <f>IFERROR(VALUE(VLOOKUP(Tabela1[[#This Row],[PLACA]],[1]Planilha2!$A:$F,5,0)),"")</f>
        <v>662.13</v>
      </c>
      <c r="N285" s="11"/>
      <c r="O285" s="12" t="e">
        <f>VLOOKUP(Tabela1[[#This Row],[PLACA]],BASE_LOCADORAS!B:F,5,0)</f>
        <v>#N/A</v>
      </c>
      <c r="P28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5" s="11" t="e">
        <f>VLOOKUP(Tabela1[[#This Row],[PLACA]],BASE_LOCADORAS!B:G,6,0)</f>
        <v>#N/A</v>
      </c>
      <c r="R285" s="5" t="e">
        <f>Tabela1[[#This Row],[VALOR LOCADORA]]=Tabela1[[#This Row],[GASTO ALUGUEL]]</f>
        <v>#N/A</v>
      </c>
      <c r="S285" s="5" t="e">
        <f>UPPER(TEXT(Tabela1[[#This Row],[VENCIMENTO CONTRATO]],"MMM"))</f>
        <v>#N/A</v>
      </c>
      <c r="T285" s="5" t="str">
        <f>IFERROR(YEAR(Tabela1[[#This Row],[VENCIMENTO CONTRATO]]),"-")</f>
        <v>-</v>
      </c>
      <c r="U285" s="5" t="str">
        <f>VLOOKUP(Tabela1[[#This Row],[PLACA]],UNIC!C:T,18,0)</f>
        <v>ATIVO</v>
      </c>
      <c r="V285" s="5" t="str">
        <f>SUBSTITUTE(VLOOKUP(Tabela1[[#This Row],[PLACA]],UNIC!C:K,9,0),".", "")</f>
        <v>12085</v>
      </c>
      <c r="W285" s="5">
        <f>VLOOKUP(Tabela1[[#This Row],[PLACA]],UNIC!C:M,10,0)</f>
        <v>31001</v>
      </c>
      <c r="X285" s="5" t="str">
        <f>VLOOKUP(Tabela1[[#This Row],[PLACA]],UNIC!C:M,11,0)</f>
        <v>TIM MOVEL</v>
      </c>
      <c r="Y285" s="7">
        <f>SUM(Tabela1[[#This Row],[GASTO COMBUSTÍVEL FEVEREIRO]:[GASTO COMBUSTÍVE ABRIL]])</f>
        <v>3607.7000000000003</v>
      </c>
      <c r="Z285" s="7">
        <f>IFERROR(AVERAGE(Tabela1[[#This Row],[GASTO COMBUSTÍVE ABRIL]:[GASTO COMBUSTÍVE MARÇO]]),"-")</f>
        <v>1244.1500000000001</v>
      </c>
      <c r="AA285" s="5"/>
    </row>
    <row r="286" spans="1:27" x14ac:dyDescent="0.25">
      <c r="A286" s="5" t="s">
        <v>5193</v>
      </c>
      <c r="B286" s="5" t="str">
        <f>VLOOKUP(A286,UNIC!C:W,2,0)</f>
        <v>SAVEIRO</v>
      </c>
      <c r="C286" s="5" t="str">
        <f>VLOOKUP(A286,UNIC!C:W,3,0)</f>
        <v>UTILITARIO</v>
      </c>
      <c r="D286" s="10">
        <f>VLOOKUP(A286,UNIC!C:W,5,0)</f>
        <v>2025</v>
      </c>
      <c r="E286" s="5" t="str">
        <f>VLOOKUP(A286,UNIC!C:W,21,0)</f>
        <v>MOVIDA</v>
      </c>
      <c r="F286" s="5" t="str">
        <f>VLOOKUP(Tabela1[[#This Row],[PLACA]],UNIC!C:R,15,0)</f>
        <v>RS</v>
      </c>
      <c r="G286" s="5" t="str">
        <f>VLOOKUP(Tabela1[[#This Row],[PLACA]],UNIC!C:R,16,0)</f>
        <v>SUL</v>
      </c>
      <c r="H286" s="5" t="str">
        <f>VLOOKUP(A286,UNIC!C:H,6,0)</f>
        <v>EDUARDO CORREIA E SILVA</v>
      </c>
      <c r="I286" s="5" t="str">
        <f>VLOOKUP(H286,UNIC!H:J,3,0)</f>
        <v>ESPECIALISTA OPERACIONAL DE PI I</v>
      </c>
      <c r="J286" s="11" t="str">
        <f>VLOOKUP(Tabela1[[#This Row],[PLACA]],UNIC!C:V,20,0)</f>
        <v>R$ 0,00</v>
      </c>
      <c r="K286" s="11">
        <f>IFERROR(VALUE(VLOOKUP(Tabela1[[#This Row],[PLACA]],[1]Planilha2!$A:$F,3,0)),"")</f>
        <v>0</v>
      </c>
      <c r="L286" s="11">
        <f>IFERROR(VALUE(VLOOKUP(Tabela1[[#This Row],[PLACA]],[1]Planilha2!$A:$F,4,0)),"")</f>
        <v>1941.18</v>
      </c>
      <c r="M286" s="11">
        <f>IFERROR(VALUE(VLOOKUP(Tabela1[[#This Row],[PLACA]],[1]Planilha2!$A:$F,5,0)),"")</f>
        <v>1054.05</v>
      </c>
      <c r="N286" s="11"/>
      <c r="O286" s="12" t="e">
        <f>VLOOKUP(Tabela1[[#This Row],[PLACA]],BASE_LOCADORAS!B:F,5,0)</f>
        <v>#N/A</v>
      </c>
      <c r="P28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6" s="11" t="e">
        <f>VLOOKUP(Tabela1[[#This Row],[PLACA]],BASE_LOCADORAS!B:G,6,0)</f>
        <v>#N/A</v>
      </c>
      <c r="R286" s="5" t="e">
        <f>Tabela1[[#This Row],[VALOR LOCADORA]]=Tabela1[[#This Row],[GASTO ALUGUEL]]</f>
        <v>#N/A</v>
      </c>
      <c r="S286" s="5" t="e">
        <f>UPPER(TEXT(Tabela1[[#This Row],[VENCIMENTO CONTRATO]],"MMM"))</f>
        <v>#N/A</v>
      </c>
      <c r="T286" s="5" t="str">
        <f>IFERROR(YEAR(Tabela1[[#This Row],[VENCIMENTO CONTRATO]]),"-")</f>
        <v>-</v>
      </c>
      <c r="U286" s="5" t="str">
        <f>VLOOKUP(Tabela1[[#This Row],[PLACA]],UNIC!C:T,18,0)</f>
        <v>ATIVO</v>
      </c>
      <c r="V286" s="5" t="str">
        <f>SUBSTITUTE(VLOOKUP(Tabela1[[#This Row],[PLACA]],UNIC!C:K,9,0),".", "")</f>
        <v>12081</v>
      </c>
      <c r="W286" s="5">
        <f>VLOOKUP(Tabela1[[#This Row],[PLACA]],UNIC!C:M,10,0)</f>
        <v>31001</v>
      </c>
      <c r="X286" s="5" t="str">
        <f>VLOOKUP(Tabela1[[#This Row],[PLACA]],UNIC!C:M,11,0)</f>
        <v>TIM MOVEL</v>
      </c>
      <c r="Y286" s="7">
        <f>SUM(Tabela1[[#This Row],[GASTO COMBUSTÍVEL FEVEREIRO]:[GASTO COMBUSTÍVE ABRIL]])</f>
        <v>2995.23</v>
      </c>
      <c r="Z286" s="7">
        <f>IFERROR(AVERAGE(Tabela1[[#This Row],[GASTO COMBUSTÍVE ABRIL]:[GASTO COMBUSTÍVE MARÇO]]),"-")</f>
        <v>1497.615</v>
      </c>
      <c r="AA286" s="5"/>
    </row>
    <row r="287" spans="1:27" x14ac:dyDescent="0.25">
      <c r="A287" s="5" t="s">
        <v>5195</v>
      </c>
      <c r="B287" s="5" t="str">
        <f>VLOOKUP(A287,UNIC!C:W,2,0)</f>
        <v>SAVEIRO</v>
      </c>
      <c r="C287" s="5" t="str">
        <f>VLOOKUP(A287,UNIC!C:W,3,0)</f>
        <v>UTILITARIO</v>
      </c>
      <c r="D287" s="10">
        <f>VLOOKUP(A287,UNIC!C:W,5,0)</f>
        <v>2025</v>
      </c>
      <c r="E287" s="5" t="str">
        <f>VLOOKUP(A287,UNIC!C:W,21,0)</f>
        <v>MOVIDA</v>
      </c>
      <c r="F287" s="5" t="str">
        <f>VLOOKUP(Tabela1[[#This Row],[PLACA]],UNIC!C:R,15,0)</f>
        <v>RS</v>
      </c>
      <c r="G287" s="5" t="str">
        <f>VLOOKUP(Tabela1[[#This Row],[PLACA]],UNIC!C:R,16,0)</f>
        <v>SUL</v>
      </c>
      <c r="H287" s="5" t="str">
        <f>VLOOKUP(A287,UNIC!C:H,6,0)</f>
        <v>CARLOS HENRIQUE ALBANO GASPODINI</v>
      </c>
      <c r="I287" s="5" t="str">
        <f>VLOOKUP(H287,UNIC!H:J,3,0)</f>
        <v>TECNICO DE MANUTENCAO PI I</v>
      </c>
      <c r="J287" s="11" t="str">
        <f>VLOOKUP(Tabela1[[#This Row],[PLACA]],UNIC!C:V,20,0)</f>
        <v>R$ 0,00</v>
      </c>
      <c r="K287" s="11">
        <f>IFERROR(VALUE(VLOOKUP(Tabela1[[#This Row],[PLACA]],[1]Planilha2!$A:$F,3,0)),"")</f>
        <v>2656.8500000000004</v>
      </c>
      <c r="L287" s="11">
        <f>IFERROR(VALUE(VLOOKUP(Tabela1[[#This Row],[PLACA]],[1]Planilha2!$A:$F,4,0)),"")</f>
        <v>3599.98</v>
      </c>
      <c r="M287" s="11">
        <f>IFERROR(VALUE(VLOOKUP(Tabela1[[#This Row],[PLACA]],[1]Planilha2!$A:$F,5,0)),"")</f>
        <v>1970.99</v>
      </c>
      <c r="N287" s="11"/>
      <c r="O287" s="17" t="e">
        <f>VLOOKUP(Tabela1[[#This Row],[PLACA]],BASE_LOCADORAS!B:F,5,0)</f>
        <v>#N/A</v>
      </c>
      <c r="P28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7" s="11" t="e">
        <f>VLOOKUP(Tabela1[[#This Row],[PLACA]],BASE_LOCADORAS!B:G,6,0)</f>
        <v>#N/A</v>
      </c>
      <c r="R287" s="5" t="e">
        <f>Tabela1[[#This Row],[VALOR LOCADORA]]=Tabela1[[#This Row],[GASTO ALUGUEL]]</f>
        <v>#N/A</v>
      </c>
      <c r="S287" s="5" t="e">
        <f>UPPER(TEXT(Tabela1[[#This Row],[VENCIMENTO CONTRATO]],"MMM"))</f>
        <v>#N/A</v>
      </c>
      <c r="T287" s="5" t="str">
        <f>IFERROR(YEAR(Tabela1[[#This Row],[VENCIMENTO CONTRATO]]),"-")</f>
        <v>-</v>
      </c>
      <c r="U287" s="5" t="str">
        <f>VLOOKUP(Tabela1[[#This Row],[PLACA]],UNIC!C:T,18,0)</f>
        <v>ATIVO</v>
      </c>
      <c r="V287" s="5" t="str">
        <f>SUBSTITUTE(VLOOKUP(Tabela1[[#This Row],[PLACA]],UNIC!C:K,9,0),".", "")</f>
        <v>12081</v>
      </c>
      <c r="W287" s="5">
        <f>VLOOKUP(Tabela1[[#This Row],[PLACA]],UNIC!C:M,10,0)</f>
        <v>31001</v>
      </c>
      <c r="X287" s="5" t="str">
        <f>VLOOKUP(Tabela1[[#This Row],[PLACA]],UNIC!C:M,11,0)</f>
        <v>TIM MOVEL</v>
      </c>
      <c r="Y287" s="7">
        <f>SUM(Tabela1[[#This Row],[GASTO COMBUSTÍVEL FEVEREIRO]:[GASTO COMBUSTÍVE ABRIL]])</f>
        <v>8227.82</v>
      </c>
      <c r="Z287" s="7">
        <f>IFERROR(AVERAGE(Tabela1[[#This Row],[GASTO COMBUSTÍVE ABRIL]:[GASTO COMBUSTÍVE MARÇO]]),"-")</f>
        <v>2785.4850000000001</v>
      </c>
      <c r="AA287" s="5"/>
    </row>
    <row r="288" spans="1:27" x14ac:dyDescent="0.25">
      <c r="A288" s="5" t="s">
        <v>5197</v>
      </c>
      <c r="B288" s="5" t="str">
        <f>VLOOKUP(A288,UNIC!C:W,2,0)</f>
        <v>SAVEIRO</v>
      </c>
      <c r="C288" s="5" t="str">
        <f>VLOOKUP(A288,UNIC!C:W,3,0)</f>
        <v>UTILITARIO</v>
      </c>
      <c r="D288" s="10">
        <f>VLOOKUP(A288,UNIC!C:W,5,0)</f>
        <v>2025</v>
      </c>
      <c r="E288" s="5" t="str">
        <f>VLOOKUP(A288,UNIC!C:W,21,0)</f>
        <v>MOVIDA</v>
      </c>
      <c r="F288" s="5" t="str">
        <f>VLOOKUP(Tabela1[[#This Row],[PLACA]],UNIC!C:R,15,0)</f>
        <v>RS</v>
      </c>
      <c r="G288" s="5" t="str">
        <f>VLOOKUP(Tabela1[[#This Row],[PLACA]],UNIC!C:R,16,0)</f>
        <v>SUL</v>
      </c>
      <c r="H288" s="5" t="str">
        <f>VLOOKUP(A288,UNIC!C:H,6,0)</f>
        <v>WESLLEY PEREIRA DOS SANTOS</v>
      </c>
      <c r="I288" s="5" t="str">
        <f>VLOOKUP(H288,UNIC!H:J,3,0)</f>
        <v>TECNICO DE MANUTENCAO PI I</v>
      </c>
      <c r="J288" s="11" t="str">
        <f>VLOOKUP(Tabela1[[#This Row],[PLACA]],UNIC!C:V,20,0)</f>
        <v>R$ 0,00</v>
      </c>
      <c r="K288" s="11">
        <f>IFERROR(VALUE(VLOOKUP(Tabela1[[#This Row],[PLACA]],[1]Planilha2!$A:$F,3,0)),"")</f>
        <v>2863.05</v>
      </c>
      <c r="L288" s="11">
        <f>IFERROR(VALUE(VLOOKUP(Tabela1[[#This Row],[PLACA]],[1]Planilha2!$A:$F,4,0)),"")</f>
        <v>3552.7799999999997</v>
      </c>
      <c r="M288" s="11">
        <f>IFERROR(VALUE(VLOOKUP(Tabela1[[#This Row],[PLACA]],[1]Planilha2!$A:$F,5,0)),"")</f>
        <v>2614.31</v>
      </c>
      <c r="N288" s="11"/>
      <c r="O288" s="12" t="e">
        <f>VLOOKUP(Tabela1[[#This Row],[PLACA]],BASE_LOCADORAS!B:F,5,0)</f>
        <v>#N/A</v>
      </c>
      <c r="P28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8" s="11" t="e">
        <f>VLOOKUP(Tabela1[[#This Row],[PLACA]],BASE_LOCADORAS!B:G,6,0)</f>
        <v>#N/A</v>
      </c>
      <c r="R288" s="5" t="e">
        <f>Tabela1[[#This Row],[VALOR LOCADORA]]=Tabela1[[#This Row],[GASTO ALUGUEL]]</f>
        <v>#N/A</v>
      </c>
      <c r="S288" s="5" t="e">
        <f>UPPER(TEXT(Tabela1[[#This Row],[VENCIMENTO CONTRATO]],"MMM"))</f>
        <v>#N/A</v>
      </c>
      <c r="T288" s="5" t="str">
        <f>IFERROR(YEAR(Tabela1[[#This Row],[VENCIMENTO CONTRATO]]),"-")</f>
        <v>-</v>
      </c>
      <c r="U288" s="5" t="str">
        <f>VLOOKUP(Tabela1[[#This Row],[PLACA]],UNIC!C:T,18,0)</f>
        <v>ATIVO</v>
      </c>
      <c r="V288" s="5" t="str">
        <f>SUBSTITUTE(VLOOKUP(Tabela1[[#This Row],[PLACA]],UNIC!C:K,9,0),".", "")</f>
        <v>12081</v>
      </c>
      <c r="W288" s="5">
        <f>VLOOKUP(Tabela1[[#This Row],[PLACA]],UNIC!C:M,10,0)</f>
        <v>31001</v>
      </c>
      <c r="X288" s="5" t="str">
        <f>VLOOKUP(Tabela1[[#This Row],[PLACA]],UNIC!C:M,11,0)</f>
        <v>TIM MOVEL</v>
      </c>
      <c r="Y288" s="7">
        <f>SUM(Tabela1[[#This Row],[GASTO COMBUSTÍVEL FEVEREIRO]:[GASTO COMBUSTÍVE ABRIL]])</f>
        <v>9030.14</v>
      </c>
      <c r="Z288" s="7">
        <f>IFERROR(AVERAGE(Tabela1[[#This Row],[GASTO COMBUSTÍVE ABRIL]:[GASTO COMBUSTÍVE MARÇO]]),"-")</f>
        <v>3083.5450000000001</v>
      </c>
      <c r="AA288" s="5"/>
    </row>
    <row r="289" spans="1:27" x14ac:dyDescent="0.25">
      <c r="A289" s="5" t="s">
        <v>5199</v>
      </c>
      <c r="B289" s="5" t="str">
        <f>VLOOKUP(A289,UNIC!C:W,2,0)</f>
        <v>SAVEIRO</v>
      </c>
      <c r="C289" s="5" t="str">
        <f>VLOOKUP(A289,UNIC!C:W,3,0)</f>
        <v>UTILITARIO</v>
      </c>
      <c r="D289" s="10">
        <f>VLOOKUP(A289,UNIC!C:W,5,0)</f>
        <v>2025</v>
      </c>
      <c r="E289" s="5" t="str">
        <f>VLOOKUP(A289,UNIC!C:W,21,0)</f>
        <v>MOVIDA</v>
      </c>
      <c r="F289" s="5" t="str">
        <f>VLOOKUP(Tabela1[[#This Row],[PLACA]],UNIC!C:R,15,0)</f>
        <v>RS</v>
      </c>
      <c r="G289" s="5" t="str">
        <f>VLOOKUP(Tabela1[[#This Row],[PLACA]],UNIC!C:R,16,0)</f>
        <v>SUL</v>
      </c>
      <c r="H289" s="5" t="str">
        <f>VLOOKUP(A289,UNIC!C:H,6,0)</f>
        <v>PAULO AFONSO PACHECO DA SILVA</v>
      </c>
      <c r="I289" s="5" t="str">
        <f>VLOOKUP(H289,UNIC!H:J,3,0)</f>
        <v>TECNICO DE MANUTENCAO PI II</v>
      </c>
      <c r="J289" s="11" t="str">
        <f>VLOOKUP(Tabela1[[#This Row],[PLACA]],UNIC!C:V,20,0)</f>
        <v>R$ 0,00</v>
      </c>
      <c r="K289" s="11">
        <f>IFERROR(VALUE(VLOOKUP(Tabela1[[#This Row],[PLACA]],[1]Planilha2!$A:$F,3,0)),"")</f>
        <v>2257.06</v>
      </c>
      <c r="L289" s="11">
        <f>IFERROR(VALUE(VLOOKUP(Tabela1[[#This Row],[PLACA]],[1]Planilha2!$A:$F,4,0)),"")</f>
        <v>3146.67</v>
      </c>
      <c r="M289" s="11">
        <f>IFERROR(VALUE(VLOOKUP(Tabela1[[#This Row],[PLACA]],[1]Planilha2!$A:$F,5,0)),"")</f>
        <v>4307.0599999999995</v>
      </c>
      <c r="N289" s="11"/>
      <c r="O289" s="12" t="e">
        <f>VLOOKUP(Tabela1[[#This Row],[PLACA]],BASE_LOCADORAS!B:F,5,0)</f>
        <v>#N/A</v>
      </c>
      <c r="P28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89" s="11" t="e">
        <f>VLOOKUP(Tabela1[[#This Row],[PLACA]],BASE_LOCADORAS!B:G,6,0)</f>
        <v>#N/A</v>
      </c>
      <c r="R289" s="5" t="e">
        <f>Tabela1[[#This Row],[VALOR LOCADORA]]=Tabela1[[#This Row],[GASTO ALUGUEL]]</f>
        <v>#N/A</v>
      </c>
      <c r="S289" s="5" t="e">
        <f>UPPER(TEXT(Tabela1[[#This Row],[VENCIMENTO CONTRATO]],"MMM"))</f>
        <v>#N/A</v>
      </c>
      <c r="T289" s="5" t="str">
        <f>IFERROR(YEAR(Tabela1[[#This Row],[VENCIMENTO CONTRATO]]),"-")</f>
        <v>-</v>
      </c>
      <c r="U289" s="5" t="str">
        <f>VLOOKUP(Tabela1[[#This Row],[PLACA]],UNIC!C:T,18,0)</f>
        <v>ATIVO</v>
      </c>
      <c r="V289" s="5" t="str">
        <f>SUBSTITUTE(VLOOKUP(Tabela1[[#This Row],[PLACA]],UNIC!C:K,9,0),".", "")</f>
        <v>12081</v>
      </c>
      <c r="W289" s="5">
        <f>VLOOKUP(Tabela1[[#This Row],[PLACA]],UNIC!C:M,10,0)</f>
        <v>31006</v>
      </c>
      <c r="X289" s="5" t="str">
        <f>VLOOKUP(Tabela1[[#This Row],[PLACA]],UNIC!C:M,11,0)</f>
        <v>TIM MOVEL</v>
      </c>
      <c r="Y289" s="7">
        <f>SUM(Tabela1[[#This Row],[GASTO COMBUSTÍVEL FEVEREIRO]:[GASTO COMBUSTÍVE ABRIL]])</f>
        <v>9710.7899999999991</v>
      </c>
      <c r="Z289" s="7">
        <f>IFERROR(AVERAGE(Tabela1[[#This Row],[GASTO COMBUSTÍVE ABRIL]:[GASTO COMBUSTÍVE MARÇO]]),"-")</f>
        <v>3726.8649999999998</v>
      </c>
      <c r="AA289" s="5"/>
    </row>
    <row r="290" spans="1:27" x14ac:dyDescent="0.25">
      <c r="A290" s="5" t="s">
        <v>5098</v>
      </c>
      <c r="B290" s="5" t="str">
        <f>VLOOKUP(A290,UNIC!C:W,2,0)</f>
        <v>SAVEIRO</v>
      </c>
      <c r="C290" s="5" t="str">
        <f>VLOOKUP(A290,UNIC!C:W,3,0)</f>
        <v>UTILITARIO</v>
      </c>
      <c r="D290" s="10">
        <f>VLOOKUP(A290,UNIC!C:W,5,0)</f>
        <v>2025</v>
      </c>
      <c r="E290" s="5" t="str">
        <f>VLOOKUP(A290,UNIC!C:W,21,0)</f>
        <v>MOVIDA</v>
      </c>
      <c r="F290" s="5" t="str">
        <f>VLOOKUP(Tabela1[[#This Row],[PLACA]],UNIC!C:R,15,0)</f>
        <v>RS</v>
      </c>
      <c r="G290" s="5" t="str">
        <f>VLOOKUP(Tabela1[[#This Row],[PLACA]],UNIC!C:R,16,0)</f>
        <v>SUL</v>
      </c>
      <c r="H290" s="5" t="str">
        <f>VLOOKUP(A290,UNIC!C:H,6,0)</f>
        <v>REGIS ADRIANO DE OLIVEIRA</v>
      </c>
      <c r="I290" s="5" t="str">
        <f>VLOOKUP(H290,UNIC!H:J,3,0)</f>
        <v>TECNICO DE MANUTENCAO PI II</v>
      </c>
      <c r="J290" s="11" t="str">
        <f>VLOOKUP(Tabela1[[#This Row],[PLACA]],UNIC!C:V,20,0)</f>
        <v>R$ 0,00</v>
      </c>
      <c r="K290" s="11">
        <f>IFERROR(VALUE(VLOOKUP(Tabela1[[#This Row],[PLACA]],[1]Planilha2!$A:$F,3,0)),"")</f>
        <v>869.99</v>
      </c>
      <c r="L290" s="11">
        <f>IFERROR(VALUE(VLOOKUP(Tabela1[[#This Row],[PLACA]],[1]Planilha2!$A:$F,4,0)),"")</f>
        <v>1991.83</v>
      </c>
      <c r="M290" s="11">
        <f>IFERROR(VALUE(VLOOKUP(Tabela1[[#This Row],[PLACA]],[1]Planilha2!$A:$F,5,0)),"")</f>
        <v>1291.68</v>
      </c>
      <c r="N290" s="11"/>
      <c r="O290" s="12" t="e">
        <f>VLOOKUP(Tabela1[[#This Row],[PLACA]],BASE_LOCADORAS!B:F,5,0)</f>
        <v>#N/A</v>
      </c>
      <c r="P29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0" s="11" t="e">
        <f>VLOOKUP(Tabela1[[#This Row],[PLACA]],BASE_LOCADORAS!B:G,6,0)</f>
        <v>#N/A</v>
      </c>
      <c r="R290" s="5" t="e">
        <f>Tabela1[[#This Row],[VALOR LOCADORA]]=Tabela1[[#This Row],[GASTO ALUGUEL]]</f>
        <v>#N/A</v>
      </c>
      <c r="S290" s="5" t="e">
        <f>UPPER(TEXT(Tabela1[[#This Row],[VENCIMENTO CONTRATO]],"MMM"))</f>
        <v>#N/A</v>
      </c>
      <c r="T290" s="5" t="str">
        <f>IFERROR(YEAR(Tabela1[[#This Row],[VENCIMENTO CONTRATO]]),"-")</f>
        <v>-</v>
      </c>
      <c r="U290" s="5" t="str">
        <f>VLOOKUP(Tabela1[[#This Row],[PLACA]],UNIC!C:T,18,0)</f>
        <v>ATIVO</v>
      </c>
      <c r="V290" s="5" t="str">
        <f>SUBSTITUTE(VLOOKUP(Tabela1[[#This Row],[PLACA]],UNIC!C:K,9,0),".", "")</f>
        <v>12081</v>
      </c>
      <c r="W290" s="5">
        <f>VLOOKUP(Tabela1[[#This Row],[PLACA]],UNIC!C:M,10,0)</f>
        <v>31001</v>
      </c>
      <c r="X290" s="5" t="str">
        <f>VLOOKUP(Tabela1[[#This Row],[PLACA]],UNIC!C:M,11,0)</f>
        <v>TIM MOVEL</v>
      </c>
      <c r="Y290" s="7">
        <f>SUM(Tabela1[[#This Row],[GASTO COMBUSTÍVEL FEVEREIRO]:[GASTO COMBUSTÍVE ABRIL]])</f>
        <v>4153.5</v>
      </c>
      <c r="Z290" s="7">
        <f>IFERROR(AVERAGE(Tabela1[[#This Row],[GASTO COMBUSTÍVE ABRIL]:[GASTO COMBUSTÍVE MARÇO]]),"-")</f>
        <v>1641.7550000000001</v>
      </c>
      <c r="AA290" s="5"/>
    </row>
    <row r="291" spans="1:27" x14ac:dyDescent="0.25">
      <c r="A291" s="5" t="s">
        <v>5101</v>
      </c>
      <c r="B291" s="5" t="str">
        <f>VLOOKUP(A291,UNIC!C:W,2,0)</f>
        <v>SAVEIRO</v>
      </c>
      <c r="C291" s="5" t="str">
        <f>VLOOKUP(A291,UNIC!C:W,3,0)</f>
        <v>UTILITARIO</v>
      </c>
      <c r="D291" s="10">
        <f>VLOOKUP(A291,UNIC!C:W,5,0)</f>
        <v>2025</v>
      </c>
      <c r="E291" s="5" t="str">
        <f>VLOOKUP(A291,UNIC!C:W,21,0)</f>
        <v>MOVIDA</v>
      </c>
      <c r="F291" s="5" t="str">
        <f>VLOOKUP(Tabela1[[#This Row],[PLACA]],UNIC!C:R,15,0)</f>
        <v>RS</v>
      </c>
      <c r="G291" s="5" t="str">
        <f>VLOOKUP(Tabela1[[#This Row],[PLACA]],UNIC!C:R,16,0)</f>
        <v>SUL</v>
      </c>
      <c r="H291" s="5" t="str">
        <f>VLOOKUP(A291,UNIC!C:H,6,0)</f>
        <v>ENIO SILVEIRA ROSSONI</v>
      </c>
      <c r="I291" s="5" t="str">
        <f>VLOOKUP(H291,UNIC!H:J,3,0)</f>
        <v>TECNICO DE MANUTENCAO PI I</v>
      </c>
      <c r="J291" s="11" t="str">
        <f>VLOOKUP(Tabela1[[#This Row],[PLACA]],UNIC!C:V,20,0)</f>
        <v>R$ 0,00</v>
      </c>
      <c r="K291" s="11">
        <f>IFERROR(VALUE(VLOOKUP(Tabela1[[#This Row],[PLACA]],[1]Planilha2!$A:$F,3,0)),"")</f>
        <v>2774.8199999999997</v>
      </c>
      <c r="L291" s="11">
        <f>IFERROR(VALUE(VLOOKUP(Tabela1[[#This Row],[PLACA]],[1]Planilha2!$A:$F,4,0)),"")</f>
        <v>3206.77</v>
      </c>
      <c r="M291" s="11">
        <f>IFERROR(VALUE(VLOOKUP(Tabela1[[#This Row],[PLACA]],[1]Planilha2!$A:$F,5,0)),"")</f>
        <v>1728</v>
      </c>
      <c r="N291" s="11"/>
      <c r="O291" s="17" t="e">
        <f>VLOOKUP(Tabela1[[#This Row],[PLACA]],BASE_LOCADORAS!B:F,5,0)</f>
        <v>#N/A</v>
      </c>
      <c r="P29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1" s="11" t="e">
        <f>VLOOKUP(Tabela1[[#This Row],[PLACA]],BASE_LOCADORAS!B:G,6,0)</f>
        <v>#N/A</v>
      </c>
      <c r="R291" s="5" t="e">
        <f>Tabela1[[#This Row],[VALOR LOCADORA]]=Tabela1[[#This Row],[GASTO ALUGUEL]]</f>
        <v>#N/A</v>
      </c>
      <c r="S291" s="5" t="e">
        <f>UPPER(TEXT(Tabela1[[#This Row],[VENCIMENTO CONTRATO]],"MMM"))</f>
        <v>#N/A</v>
      </c>
      <c r="T291" s="5" t="str">
        <f>IFERROR(YEAR(Tabela1[[#This Row],[VENCIMENTO CONTRATO]]),"-")</f>
        <v>-</v>
      </c>
      <c r="U291" s="5" t="str">
        <f>VLOOKUP(Tabela1[[#This Row],[PLACA]],UNIC!C:T,18,0)</f>
        <v>ATIVO</v>
      </c>
      <c r="V291" s="5" t="str">
        <f>SUBSTITUTE(VLOOKUP(Tabela1[[#This Row],[PLACA]],UNIC!C:K,9,0),".", "")</f>
        <v>12081</v>
      </c>
      <c r="W291" s="5">
        <f>VLOOKUP(Tabela1[[#This Row],[PLACA]],UNIC!C:M,10,0)</f>
        <v>31076</v>
      </c>
      <c r="X291" s="5" t="str">
        <f>VLOOKUP(Tabela1[[#This Row],[PLACA]],UNIC!C:M,11,0)</f>
        <v>TIM MOVEL</v>
      </c>
      <c r="Y291" s="7">
        <f>SUM(Tabela1[[#This Row],[GASTO COMBUSTÍVEL FEVEREIRO]:[GASTO COMBUSTÍVE ABRIL]])</f>
        <v>7709.59</v>
      </c>
      <c r="Z291" s="7">
        <f>IFERROR(AVERAGE(Tabela1[[#This Row],[GASTO COMBUSTÍVE ABRIL]:[GASTO COMBUSTÍVE MARÇO]]),"-")</f>
        <v>2467.3850000000002</v>
      </c>
      <c r="AA291" s="5"/>
    </row>
    <row r="292" spans="1:27" x14ac:dyDescent="0.25">
      <c r="A292" s="5" t="s">
        <v>5104</v>
      </c>
      <c r="B292" s="5" t="str">
        <f>VLOOKUP(A292,UNIC!C:W,2,0)</f>
        <v>SAVEIRO</v>
      </c>
      <c r="C292" s="5" t="str">
        <f>VLOOKUP(A292,UNIC!C:W,3,0)</f>
        <v>UTILITARIO</v>
      </c>
      <c r="D292" s="10">
        <f>VLOOKUP(A292,UNIC!C:W,5,0)</f>
        <v>2025</v>
      </c>
      <c r="E292" s="5" t="str">
        <f>VLOOKUP(A292,UNIC!C:W,21,0)</f>
        <v>MOVIDA</v>
      </c>
      <c r="F292" s="5" t="str">
        <f>VLOOKUP(Tabela1[[#This Row],[PLACA]],UNIC!C:R,15,0)</f>
        <v>SC</v>
      </c>
      <c r="G292" s="5" t="str">
        <f>VLOOKUP(Tabela1[[#This Row],[PLACA]],UNIC!C:R,16,0)</f>
        <v>SUL</v>
      </c>
      <c r="H292" s="5" t="str">
        <f>VLOOKUP(A292,UNIC!C:H,6,0)</f>
        <v>EDESON EDUARDO ESPINDOLA</v>
      </c>
      <c r="I292" s="5" t="str">
        <f>VLOOKUP(H292,UNIC!H:J,3,0)</f>
        <v>ASSISTENTE TEC. DE MANUTENCAO DE PI III</v>
      </c>
      <c r="J292" s="11" t="str">
        <f>VLOOKUP(Tabela1[[#This Row],[PLACA]],UNIC!C:V,20,0)</f>
        <v>R$ 0,00</v>
      </c>
      <c r="K292" s="11">
        <f>IFERROR(VALUE(VLOOKUP(Tabela1[[#This Row],[PLACA]],[1]Planilha2!$A:$F,3,0)),"")</f>
        <v>1684.15</v>
      </c>
      <c r="L292" s="11">
        <f>IFERROR(VALUE(VLOOKUP(Tabela1[[#This Row],[PLACA]],[1]Planilha2!$A:$F,4,0)),"")</f>
        <v>1886.03</v>
      </c>
      <c r="M292" s="11">
        <f>IFERROR(VALUE(VLOOKUP(Tabela1[[#This Row],[PLACA]],[1]Planilha2!$A:$F,5,0)),"")</f>
        <v>820.95</v>
      </c>
      <c r="N292" s="11"/>
      <c r="O292" s="12" t="e">
        <f>VLOOKUP(Tabela1[[#This Row],[PLACA]],BASE_LOCADORAS!B:F,5,0)</f>
        <v>#N/A</v>
      </c>
      <c r="P29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2" s="11" t="e">
        <f>VLOOKUP(Tabela1[[#This Row],[PLACA]],BASE_LOCADORAS!B:G,6,0)</f>
        <v>#N/A</v>
      </c>
      <c r="R292" s="5" t="e">
        <f>Tabela1[[#This Row],[VALOR LOCADORA]]=Tabela1[[#This Row],[GASTO ALUGUEL]]</f>
        <v>#N/A</v>
      </c>
      <c r="S292" s="5" t="e">
        <f>UPPER(TEXT(Tabela1[[#This Row],[VENCIMENTO CONTRATO]],"MMM"))</f>
        <v>#N/A</v>
      </c>
      <c r="T292" s="5" t="str">
        <f>IFERROR(YEAR(Tabela1[[#This Row],[VENCIMENTO CONTRATO]]),"-")</f>
        <v>-</v>
      </c>
      <c r="U292" s="5" t="str">
        <f>VLOOKUP(Tabela1[[#This Row],[PLACA]],UNIC!C:T,18,0)</f>
        <v>ATIVO</v>
      </c>
      <c r="V292" s="5" t="str">
        <f>SUBSTITUTE(VLOOKUP(Tabela1[[#This Row],[PLACA]],UNIC!C:K,9,0),".", "")</f>
        <v>12081</v>
      </c>
      <c r="W292" s="5">
        <f>VLOOKUP(Tabela1[[#This Row],[PLACA]],UNIC!C:M,10,0)</f>
        <v>34153</v>
      </c>
      <c r="X292" s="5" t="str">
        <f>VLOOKUP(Tabela1[[#This Row],[PLACA]],UNIC!C:M,11,0)</f>
        <v>TIM MOVEL</v>
      </c>
      <c r="Y292" s="7">
        <f>SUM(Tabela1[[#This Row],[GASTO COMBUSTÍVEL FEVEREIRO]:[GASTO COMBUSTÍVE ABRIL]])</f>
        <v>4391.13</v>
      </c>
      <c r="Z292" s="7">
        <f>IFERROR(AVERAGE(Tabela1[[#This Row],[GASTO COMBUSTÍVE ABRIL]:[GASTO COMBUSTÍVE MARÇO]]),"-")</f>
        <v>1353.49</v>
      </c>
      <c r="AA292" s="5"/>
    </row>
    <row r="293" spans="1:27" x14ac:dyDescent="0.25">
      <c r="A293" s="5" t="s">
        <v>5106</v>
      </c>
      <c r="B293" s="5" t="str">
        <f>VLOOKUP(A293,UNIC!C:W,2,0)</f>
        <v>KWID</v>
      </c>
      <c r="C293" s="5" t="str">
        <f>VLOOKUP(A293,UNIC!C:W,3,0)</f>
        <v>LEVE</v>
      </c>
      <c r="D293" s="10">
        <f>VLOOKUP(A293,UNIC!C:W,5,0)</f>
        <v>2025</v>
      </c>
      <c r="E293" s="5" t="str">
        <f>VLOOKUP(A293,UNIC!C:W,21,0)</f>
        <v>MOVIDA</v>
      </c>
      <c r="F293" s="5" t="str">
        <f>VLOOKUP(Tabela1[[#This Row],[PLACA]],UNIC!C:R,15,0)</f>
        <v>RS</v>
      </c>
      <c r="G293" s="5" t="str">
        <f>VLOOKUP(Tabela1[[#This Row],[PLACA]],UNIC!C:R,16,0)</f>
        <v>SUL</v>
      </c>
      <c r="H293" s="5" t="str">
        <f>VLOOKUP(A293,UNIC!C:H,6,0)</f>
        <v>LEONARDO DE FIGUEIREDO</v>
      </c>
      <c r="I293" s="5" t="str">
        <f>VLOOKUP(H293,UNIC!H:J,3,0)</f>
        <v>TECNICO DE MANUTENCAO PI I</v>
      </c>
      <c r="J293" s="11" t="str">
        <f>VLOOKUP(Tabela1[[#This Row],[PLACA]],UNIC!C:V,20,0)</f>
        <v>R$ 0,00</v>
      </c>
      <c r="K293" s="11">
        <f>IFERROR(VALUE(VLOOKUP(Tabela1[[#This Row],[PLACA]],[1]Planilha2!$A:$F,3,0)),"")</f>
        <v>1063.23</v>
      </c>
      <c r="L293" s="11">
        <f>IFERROR(VALUE(VLOOKUP(Tabela1[[#This Row],[PLACA]],[1]Planilha2!$A:$F,4,0)),"")</f>
        <v>1654.92</v>
      </c>
      <c r="M293" s="11">
        <f>IFERROR(VALUE(VLOOKUP(Tabela1[[#This Row],[PLACA]],[1]Planilha2!$A:$F,5,0)),"")</f>
        <v>819.98</v>
      </c>
      <c r="N293" s="11"/>
      <c r="O293" s="12" t="e">
        <f>VLOOKUP(Tabela1[[#This Row],[PLACA]],BASE_LOCADORAS!B:F,5,0)</f>
        <v>#N/A</v>
      </c>
      <c r="P29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3" s="11" t="e">
        <f>VLOOKUP(Tabela1[[#This Row],[PLACA]],BASE_LOCADORAS!B:G,6,0)</f>
        <v>#N/A</v>
      </c>
      <c r="R293" s="5" t="e">
        <f>Tabela1[[#This Row],[VALOR LOCADORA]]=Tabela1[[#This Row],[GASTO ALUGUEL]]</f>
        <v>#N/A</v>
      </c>
      <c r="S293" s="5" t="e">
        <f>UPPER(TEXT(Tabela1[[#This Row],[VENCIMENTO CONTRATO]],"MMM"))</f>
        <v>#N/A</v>
      </c>
      <c r="T293" s="5" t="str">
        <f>IFERROR(YEAR(Tabela1[[#This Row],[VENCIMENTO CONTRATO]]),"-")</f>
        <v>-</v>
      </c>
      <c r="U293" s="5" t="str">
        <f>VLOOKUP(Tabela1[[#This Row],[PLACA]],UNIC!C:T,18,0)</f>
        <v>ATIVO</v>
      </c>
      <c r="V293" s="5" t="str">
        <f>SUBSTITUTE(VLOOKUP(Tabela1[[#This Row],[PLACA]],UNIC!C:K,9,0),".", "")</f>
        <v>12081</v>
      </c>
      <c r="W293" s="5">
        <f>VLOOKUP(Tabela1[[#This Row],[PLACA]],UNIC!C:M,10,0)</f>
        <v>31001</v>
      </c>
      <c r="X293" s="5" t="str">
        <f>VLOOKUP(Tabela1[[#This Row],[PLACA]],UNIC!C:M,11,0)</f>
        <v>TIM MOVEL</v>
      </c>
      <c r="Y293" s="7">
        <f>SUM(Tabela1[[#This Row],[GASTO COMBUSTÍVEL FEVEREIRO]:[GASTO COMBUSTÍVE ABRIL]])</f>
        <v>3538.13</v>
      </c>
      <c r="Z293" s="7">
        <f>IFERROR(AVERAGE(Tabela1[[#This Row],[GASTO COMBUSTÍVE ABRIL]:[GASTO COMBUSTÍVE MARÇO]]),"-")</f>
        <v>1237.45</v>
      </c>
      <c r="AA293" s="5"/>
    </row>
    <row r="294" spans="1:27" x14ac:dyDescent="0.25">
      <c r="A294" s="5" t="s">
        <v>5108</v>
      </c>
      <c r="B294" s="5" t="str">
        <f>VLOOKUP(A294,UNIC!C:W,2,0)</f>
        <v>SAVEIRO</v>
      </c>
      <c r="C294" s="5" t="str">
        <f>VLOOKUP(A294,UNIC!C:W,3,0)</f>
        <v>UTILITARIO</v>
      </c>
      <c r="D294" s="10">
        <f>VLOOKUP(A294,UNIC!C:W,5,0)</f>
        <v>2025</v>
      </c>
      <c r="E294" s="5" t="str">
        <f>VLOOKUP(A294,UNIC!C:W,21,0)</f>
        <v>MOVIDA</v>
      </c>
      <c r="F294" s="5" t="str">
        <f>VLOOKUP(Tabela1[[#This Row],[PLACA]],UNIC!C:R,15,0)</f>
        <v>RS</v>
      </c>
      <c r="G294" s="5" t="str">
        <f>VLOOKUP(Tabela1[[#This Row],[PLACA]],UNIC!C:R,16,0)</f>
        <v>SUL</v>
      </c>
      <c r="H294" s="5" t="str">
        <f>VLOOKUP(A294,UNIC!C:H,6,0)</f>
        <v>GILMAR OLIVEIRA DA ROSA JUNIOR</v>
      </c>
      <c r="I294" s="5" t="str">
        <f>VLOOKUP(H294,UNIC!H:J,3,0)</f>
        <v>TECNICO DE MANUTENCAO PI II</v>
      </c>
      <c r="J294" s="11" t="str">
        <f>VLOOKUP(Tabela1[[#This Row],[PLACA]],UNIC!C:V,20,0)</f>
        <v>R$ 0,00</v>
      </c>
      <c r="K294" s="11">
        <f>IFERROR(VALUE(VLOOKUP(Tabela1[[#This Row],[PLACA]],[1]Planilha2!$A:$F,3,0)),"")</f>
        <v>1548.8799999999999</v>
      </c>
      <c r="L294" s="11">
        <f>IFERROR(VALUE(VLOOKUP(Tabela1[[#This Row],[PLACA]],[1]Planilha2!$A:$F,4,0)),"")</f>
        <v>3720.8899999999994</v>
      </c>
      <c r="M294" s="11">
        <f>IFERROR(VALUE(VLOOKUP(Tabela1[[#This Row],[PLACA]],[1]Planilha2!$A:$F,5,0)),"")</f>
        <v>1560.77</v>
      </c>
      <c r="N294" s="11"/>
      <c r="O294" s="17" t="e">
        <f>VLOOKUP(Tabela1[[#This Row],[PLACA]],BASE_LOCADORAS!B:F,5,0)</f>
        <v>#N/A</v>
      </c>
      <c r="P29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4" s="11" t="e">
        <f>VLOOKUP(Tabela1[[#This Row],[PLACA]],BASE_LOCADORAS!B:G,6,0)</f>
        <v>#N/A</v>
      </c>
      <c r="R294" s="5" t="e">
        <f>Tabela1[[#This Row],[VALOR LOCADORA]]=Tabela1[[#This Row],[GASTO ALUGUEL]]</f>
        <v>#N/A</v>
      </c>
      <c r="S294" s="5" t="e">
        <f>UPPER(TEXT(Tabela1[[#This Row],[VENCIMENTO CONTRATO]],"MMM"))</f>
        <v>#N/A</v>
      </c>
      <c r="T294" s="5" t="str">
        <f>IFERROR(YEAR(Tabela1[[#This Row],[VENCIMENTO CONTRATO]]),"-")</f>
        <v>-</v>
      </c>
      <c r="U294" s="5" t="str">
        <f>VLOOKUP(Tabela1[[#This Row],[PLACA]],UNIC!C:T,18,0)</f>
        <v>ATIVO</v>
      </c>
      <c r="V294" s="5" t="str">
        <f>SUBSTITUTE(VLOOKUP(Tabela1[[#This Row],[PLACA]],UNIC!C:K,9,0),".", "")</f>
        <v>12081</v>
      </c>
      <c r="W294" s="5">
        <f>VLOOKUP(Tabela1[[#This Row],[PLACA]],UNIC!C:M,10,0)</f>
        <v>31001</v>
      </c>
      <c r="X294" s="5" t="str">
        <f>VLOOKUP(Tabela1[[#This Row],[PLACA]],UNIC!C:M,11,0)</f>
        <v>TIM MOVEL</v>
      </c>
      <c r="Y294" s="7">
        <f>SUM(Tabela1[[#This Row],[GASTO COMBUSTÍVEL FEVEREIRO]:[GASTO COMBUSTÍVE ABRIL]])</f>
        <v>6830.5399999999991</v>
      </c>
      <c r="Z294" s="7">
        <f>IFERROR(AVERAGE(Tabela1[[#This Row],[GASTO COMBUSTÍVE ABRIL]:[GASTO COMBUSTÍVE MARÇO]]),"-")</f>
        <v>2640.83</v>
      </c>
      <c r="AA294" s="5"/>
    </row>
    <row r="295" spans="1:27" x14ac:dyDescent="0.25">
      <c r="A295" s="5" t="s">
        <v>5059</v>
      </c>
      <c r="B295" s="5" t="str">
        <f>VLOOKUP(A295,UNIC!C:W,2,0)</f>
        <v>SAVEIRO</v>
      </c>
      <c r="C295" s="5" t="str">
        <f>VLOOKUP(A295,UNIC!C:W,3,0)</f>
        <v>UTILITARIO</v>
      </c>
      <c r="D295" s="10">
        <f>VLOOKUP(A295,UNIC!C:W,5,0)</f>
        <v>2025</v>
      </c>
      <c r="E295" s="5" t="str">
        <f>VLOOKUP(A295,UNIC!C:W,21,0)</f>
        <v>MOVIDA</v>
      </c>
      <c r="F295" s="5" t="str">
        <f>VLOOKUP(Tabela1[[#This Row],[PLACA]],UNIC!C:R,15,0)</f>
        <v>SC</v>
      </c>
      <c r="G295" s="5" t="str">
        <f>VLOOKUP(Tabela1[[#This Row],[PLACA]],UNIC!C:R,16,0)</f>
        <v>SUL</v>
      </c>
      <c r="H295" s="5" t="str">
        <f>VLOOKUP(A295,UNIC!C:H,6,0)</f>
        <v>JOSE LUCAS SCOTTI AMERICO</v>
      </c>
      <c r="I295" s="5" t="str">
        <f>VLOOKUP(H295,UNIC!H:J,3,0)</f>
        <v>TECNICO DE MANUTENCAO PI II</v>
      </c>
      <c r="J295" s="11" t="str">
        <f>VLOOKUP(Tabela1[[#This Row],[PLACA]],UNIC!C:V,20,0)</f>
        <v>R$ 0,00</v>
      </c>
      <c r="K295" s="11">
        <f>IFERROR(VALUE(VLOOKUP(Tabela1[[#This Row],[PLACA]],[1]Planilha2!$A:$F,3,0)),"")</f>
        <v>2336.65</v>
      </c>
      <c r="L295" s="11">
        <f>IFERROR(VALUE(VLOOKUP(Tabela1[[#This Row],[PLACA]],[1]Planilha2!$A:$F,4,0)),"")</f>
        <v>2329.8100000000004</v>
      </c>
      <c r="M295" s="11">
        <f>IFERROR(VALUE(VLOOKUP(Tabela1[[#This Row],[PLACA]],[1]Planilha2!$A:$F,5,0)),"")</f>
        <v>1469.46</v>
      </c>
      <c r="N295" s="11"/>
      <c r="O295" s="12" t="e">
        <f>VLOOKUP(Tabela1[[#This Row],[PLACA]],BASE_LOCADORAS!B:F,5,0)</f>
        <v>#N/A</v>
      </c>
      <c r="P29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5" s="11" t="e">
        <f>VLOOKUP(Tabela1[[#This Row],[PLACA]],BASE_LOCADORAS!B:G,6,0)</f>
        <v>#N/A</v>
      </c>
      <c r="R295" s="5" t="e">
        <f>Tabela1[[#This Row],[VALOR LOCADORA]]=Tabela1[[#This Row],[GASTO ALUGUEL]]</f>
        <v>#N/A</v>
      </c>
      <c r="S295" s="5" t="e">
        <f>UPPER(TEXT(Tabela1[[#This Row],[VENCIMENTO CONTRATO]],"MMM"))</f>
        <v>#N/A</v>
      </c>
      <c r="T295" s="5" t="str">
        <f>IFERROR(YEAR(Tabela1[[#This Row],[VENCIMENTO CONTRATO]]),"-")</f>
        <v>-</v>
      </c>
      <c r="U295" s="5" t="str">
        <f>VLOOKUP(Tabela1[[#This Row],[PLACA]],UNIC!C:T,18,0)</f>
        <v>ATIVO</v>
      </c>
      <c r="V295" s="5" t="str">
        <f>SUBSTITUTE(VLOOKUP(Tabela1[[#This Row],[PLACA]],UNIC!C:K,9,0),".", "")</f>
        <v>12081</v>
      </c>
      <c r="W295" s="5">
        <f>VLOOKUP(Tabela1[[#This Row],[PLACA]],UNIC!C:M,10,0)</f>
        <v>34076</v>
      </c>
      <c r="X295" s="5" t="str">
        <f>VLOOKUP(Tabela1[[#This Row],[PLACA]],UNIC!C:M,11,0)</f>
        <v>TIM MOVEL</v>
      </c>
      <c r="Y295" s="7">
        <f>SUM(Tabela1[[#This Row],[GASTO COMBUSTÍVEL FEVEREIRO]:[GASTO COMBUSTÍVE ABRIL]])</f>
        <v>6135.920000000001</v>
      </c>
      <c r="Z295" s="7">
        <f>IFERROR(AVERAGE(Tabela1[[#This Row],[GASTO COMBUSTÍVE ABRIL]:[GASTO COMBUSTÍVE MARÇO]]),"-")</f>
        <v>1899.6350000000002</v>
      </c>
      <c r="AA295" s="5"/>
    </row>
    <row r="296" spans="1:27" x14ac:dyDescent="0.25">
      <c r="A296" s="5" t="s">
        <v>5062</v>
      </c>
      <c r="B296" s="5" t="str">
        <f>VLOOKUP(A296,UNIC!C:W,2,0)</f>
        <v>SAVEIRO</v>
      </c>
      <c r="C296" s="5" t="str">
        <f>VLOOKUP(A296,UNIC!C:W,3,0)</f>
        <v>UTILITARIO</v>
      </c>
      <c r="D296" s="10">
        <f>VLOOKUP(A296,UNIC!C:W,5,0)</f>
        <v>2025</v>
      </c>
      <c r="E296" s="5" t="str">
        <f>VLOOKUP(A296,UNIC!C:W,21,0)</f>
        <v>MOVIDA</v>
      </c>
      <c r="F296" s="5" t="str">
        <f>VLOOKUP(Tabela1[[#This Row],[PLACA]],UNIC!C:R,15,0)</f>
        <v>RS</v>
      </c>
      <c r="G296" s="5" t="str">
        <f>VLOOKUP(Tabela1[[#This Row],[PLACA]],UNIC!C:R,16,0)</f>
        <v>SUL</v>
      </c>
      <c r="H296" s="5" t="str">
        <f>VLOOKUP(A296,UNIC!C:H,6,0)</f>
        <v>MANITO OLLERMANN BERWALDT</v>
      </c>
      <c r="I296" s="5" t="str">
        <f>VLOOKUP(H296,UNIC!H:J,3,0)</f>
        <v>ESPECIALISTA OPERACIONAL DE PI I</v>
      </c>
      <c r="J296" s="11" t="str">
        <f>VLOOKUP(Tabela1[[#This Row],[PLACA]],UNIC!C:V,20,0)</f>
        <v>R$ 0,00</v>
      </c>
      <c r="K296" s="11">
        <f>IFERROR(VALUE(VLOOKUP(Tabela1[[#This Row],[PLACA]],[1]Planilha2!$A:$F,3,0)),"")</f>
        <v>1404.7800000000002</v>
      </c>
      <c r="L296" s="11">
        <f>IFERROR(VALUE(VLOOKUP(Tabela1[[#This Row],[PLACA]],[1]Planilha2!$A:$F,4,0)),"")</f>
        <v>1396.5800000000002</v>
      </c>
      <c r="M296" s="11">
        <f>IFERROR(VALUE(VLOOKUP(Tabela1[[#This Row],[PLACA]],[1]Planilha2!$A:$F,5,0)),"")</f>
        <v>0</v>
      </c>
      <c r="N296" s="11"/>
      <c r="O296" s="12" t="e">
        <f>VLOOKUP(Tabela1[[#This Row],[PLACA]],BASE_LOCADORAS!B:F,5,0)</f>
        <v>#N/A</v>
      </c>
      <c r="P29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6" s="11" t="e">
        <f>VLOOKUP(Tabela1[[#This Row],[PLACA]],BASE_LOCADORAS!B:G,6,0)</f>
        <v>#N/A</v>
      </c>
      <c r="R296" s="5" t="e">
        <f>Tabela1[[#This Row],[VALOR LOCADORA]]=Tabela1[[#This Row],[GASTO ALUGUEL]]</f>
        <v>#N/A</v>
      </c>
      <c r="S296" s="5" t="e">
        <f>UPPER(TEXT(Tabela1[[#This Row],[VENCIMENTO CONTRATO]],"MMM"))</f>
        <v>#N/A</v>
      </c>
      <c r="T296" s="5" t="str">
        <f>IFERROR(YEAR(Tabela1[[#This Row],[VENCIMENTO CONTRATO]]),"-")</f>
        <v>-</v>
      </c>
      <c r="U296" s="5" t="str">
        <f>VLOOKUP(Tabela1[[#This Row],[PLACA]],UNIC!C:T,18,0)</f>
        <v>ATIVO</v>
      </c>
      <c r="V296" s="5" t="str">
        <f>SUBSTITUTE(VLOOKUP(Tabela1[[#This Row],[PLACA]],UNIC!C:K,9,0),".", "")</f>
        <v>12081</v>
      </c>
      <c r="W296" s="5">
        <f>VLOOKUP(Tabela1[[#This Row],[PLACA]],UNIC!C:M,10,0)</f>
        <v>31001</v>
      </c>
      <c r="X296" s="5" t="str">
        <f>VLOOKUP(Tabela1[[#This Row],[PLACA]],UNIC!C:M,11,0)</f>
        <v>TIM MOVEL</v>
      </c>
      <c r="Y296" s="7">
        <f>SUM(Tabela1[[#This Row],[GASTO COMBUSTÍVEL FEVEREIRO]:[GASTO COMBUSTÍVE ABRIL]])</f>
        <v>2801.3600000000006</v>
      </c>
      <c r="Z296" s="7">
        <f>IFERROR(AVERAGE(Tabela1[[#This Row],[GASTO COMBUSTÍVE ABRIL]:[GASTO COMBUSTÍVE MARÇO]]),"-")</f>
        <v>698.29000000000008</v>
      </c>
      <c r="AA296" s="5"/>
    </row>
    <row r="297" spans="1:27" x14ac:dyDescent="0.25">
      <c r="A297" s="5" t="s">
        <v>5064</v>
      </c>
      <c r="B297" s="5" t="str">
        <f>VLOOKUP(A297,UNIC!C:W,2,0)</f>
        <v>SAVEIRO</v>
      </c>
      <c r="C297" s="5" t="str">
        <f>VLOOKUP(A297,UNIC!C:W,3,0)</f>
        <v>UTILITARIO</v>
      </c>
      <c r="D297" s="10">
        <f>VLOOKUP(A297,UNIC!C:W,5,0)</f>
        <v>2025</v>
      </c>
      <c r="E297" s="5" t="str">
        <f>VLOOKUP(A297,UNIC!C:W,21,0)</f>
        <v>MOVIDA</v>
      </c>
      <c r="F297" s="5" t="str">
        <f>VLOOKUP(Tabela1[[#This Row],[PLACA]],UNIC!C:R,15,0)</f>
        <v>RS</v>
      </c>
      <c r="G297" s="5" t="str">
        <f>VLOOKUP(Tabela1[[#This Row],[PLACA]],UNIC!C:R,16,0)</f>
        <v>SUL</v>
      </c>
      <c r="H297" s="5" t="str">
        <f>VLOOKUP(A297,UNIC!C:H,6,0)</f>
        <v>MANUTENCAO PLANTA INTERNA TIM PORTO ALEGRE</v>
      </c>
      <c r="I297" s="5" t="str">
        <f>VLOOKUP(H297,UNIC!H:J,3,0)</f>
        <v>PARCEIRO</v>
      </c>
      <c r="J297" s="11" t="str">
        <f>VLOOKUP(Tabela1[[#This Row],[PLACA]],UNIC!C:V,20,0)</f>
        <v>R$ 0,00</v>
      </c>
      <c r="K297" s="11">
        <f>IFERROR(VALUE(VLOOKUP(Tabela1[[#This Row],[PLACA]],[1]Planilha2!$A:$F,3,0)),"")</f>
        <v>1972.58</v>
      </c>
      <c r="L297" s="11">
        <f>IFERROR(VALUE(VLOOKUP(Tabela1[[#This Row],[PLACA]],[1]Planilha2!$A:$F,4,0)),"")</f>
        <v>3555.6300000000006</v>
      </c>
      <c r="M297" s="11">
        <f>IFERROR(VALUE(VLOOKUP(Tabela1[[#This Row],[PLACA]],[1]Planilha2!$A:$F,5,0)),"")</f>
        <v>1440</v>
      </c>
      <c r="N297" s="11"/>
      <c r="O297" s="12" t="e">
        <f>VLOOKUP(Tabela1[[#This Row],[PLACA]],BASE_LOCADORAS!B:F,5,0)</f>
        <v>#N/A</v>
      </c>
      <c r="P29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7" s="11" t="e">
        <f>VLOOKUP(Tabela1[[#This Row],[PLACA]],BASE_LOCADORAS!B:G,6,0)</f>
        <v>#N/A</v>
      </c>
      <c r="R297" s="5" t="e">
        <f>Tabela1[[#This Row],[VALOR LOCADORA]]=Tabela1[[#This Row],[GASTO ALUGUEL]]</f>
        <v>#N/A</v>
      </c>
      <c r="S297" s="5" t="e">
        <f>UPPER(TEXT(Tabela1[[#This Row],[VENCIMENTO CONTRATO]],"MMM"))</f>
        <v>#N/A</v>
      </c>
      <c r="T297" s="5" t="str">
        <f>IFERROR(YEAR(Tabela1[[#This Row],[VENCIMENTO CONTRATO]]),"-")</f>
        <v>-</v>
      </c>
      <c r="U297" s="5" t="str">
        <f>VLOOKUP(Tabela1[[#This Row],[PLACA]],UNIC!C:T,18,0)</f>
        <v>ATIVO</v>
      </c>
      <c r="V297" s="5" t="str">
        <f>SUBSTITUTE(VLOOKUP(Tabela1[[#This Row],[PLACA]],UNIC!C:K,9,0),".", "")</f>
        <v>12081</v>
      </c>
      <c r="W297" s="5">
        <f>VLOOKUP(Tabela1[[#This Row],[PLACA]],UNIC!C:M,10,0)</f>
        <v>31001</v>
      </c>
      <c r="X297" s="5" t="str">
        <f>VLOOKUP(Tabela1[[#This Row],[PLACA]],UNIC!C:M,11,0)</f>
        <v>TIM MOVEL</v>
      </c>
      <c r="Y297" s="7">
        <f>SUM(Tabela1[[#This Row],[GASTO COMBUSTÍVEL FEVEREIRO]:[GASTO COMBUSTÍVE ABRIL]])</f>
        <v>6968.2100000000009</v>
      </c>
      <c r="Z297" s="7">
        <f>IFERROR(AVERAGE(Tabela1[[#This Row],[GASTO COMBUSTÍVE ABRIL]:[GASTO COMBUSTÍVE MARÇO]]),"-")</f>
        <v>2497.8150000000005</v>
      </c>
      <c r="AA297" s="5"/>
    </row>
    <row r="298" spans="1:27" x14ac:dyDescent="0.25">
      <c r="A298" s="5" t="s">
        <v>5065</v>
      </c>
      <c r="B298" s="5" t="str">
        <f>VLOOKUP(A298,UNIC!C:W,2,0)</f>
        <v>FIORINO</v>
      </c>
      <c r="C298" s="5" t="str">
        <f>VLOOKUP(A298,UNIC!C:W,3,0)</f>
        <v>UTILITARIO</v>
      </c>
      <c r="D298" s="10">
        <f>VLOOKUP(A298,UNIC!C:W,5,0)</f>
        <v>2025</v>
      </c>
      <c r="E298" s="5" t="str">
        <f>VLOOKUP(A298,UNIC!C:W,21,0)</f>
        <v>MOVIDA</v>
      </c>
      <c r="F298" s="5" t="str">
        <f>VLOOKUP(Tabela1[[#This Row],[PLACA]],UNIC!C:R,15,0)</f>
        <v>RS</v>
      </c>
      <c r="G298" s="5" t="str">
        <f>VLOOKUP(Tabela1[[#This Row],[PLACA]],UNIC!C:R,16,0)</f>
        <v>SUL</v>
      </c>
      <c r="H298" s="5" t="str">
        <f>VLOOKUP(A298,UNIC!C:H,6,0)</f>
        <v>EDUARDO SILVA DOS SANTOS</v>
      </c>
      <c r="I298" s="5" t="str">
        <f>VLOOKUP(H298,UNIC!H:J,3,0)</f>
        <v>ENCARREGADO DE ALMOXARIFADO</v>
      </c>
      <c r="J298" s="11" t="str">
        <f>VLOOKUP(Tabela1[[#This Row],[PLACA]],UNIC!C:V,20,0)</f>
        <v>R$ 0,00</v>
      </c>
      <c r="K298" s="11">
        <f>IFERROR(VALUE(VLOOKUP(Tabela1[[#This Row],[PLACA]],[1]Planilha2!$A:$F,3,0)),"")</f>
        <v>1110.3699999999999</v>
      </c>
      <c r="L298" s="11">
        <f>IFERROR(VALUE(VLOOKUP(Tabela1[[#This Row],[PLACA]],[1]Planilha2!$A:$F,4,0)),"")</f>
        <v>1426.98</v>
      </c>
      <c r="M298" s="11">
        <f>IFERROR(VALUE(VLOOKUP(Tabela1[[#This Row],[PLACA]],[1]Planilha2!$A:$F,5,0)),"")</f>
        <v>568.04999999999995</v>
      </c>
      <c r="N298" s="11"/>
      <c r="O298" s="17" t="e">
        <f>VLOOKUP(Tabela1[[#This Row],[PLACA]],BASE_LOCADORAS!B:F,5,0)</f>
        <v>#N/A</v>
      </c>
      <c r="P29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8" s="11" t="e">
        <f>VLOOKUP(Tabela1[[#This Row],[PLACA]],BASE_LOCADORAS!B:G,6,0)</f>
        <v>#N/A</v>
      </c>
      <c r="R298" s="5" t="e">
        <f>Tabela1[[#This Row],[VALOR LOCADORA]]=Tabela1[[#This Row],[GASTO ALUGUEL]]</f>
        <v>#N/A</v>
      </c>
      <c r="S298" s="5" t="e">
        <f>UPPER(TEXT(Tabela1[[#This Row],[VENCIMENTO CONTRATO]],"MMM"))</f>
        <v>#N/A</v>
      </c>
      <c r="T298" s="5" t="str">
        <f>IFERROR(YEAR(Tabela1[[#This Row],[VENCIMENTO CONTRATO]]),"-")</f>
        <v>-</v>
      </c>
      <c r="U298" s="5" t="str">
        <f>VLOOKUP(Tabela1[[#This Row],[PLACA]],UNIC!C:T,18,0)</f>
        <v>ATIVO</v>
      </c>
      <c r="V298" s="5" t="str">
        <f>SUBSTITUTE(VLOOKUP(Tabela1[[#This Row],[PLACA]],UNIC!C:K,9,0),".", "")</f>
        <v>99568</v>
      </c>
      <c r="W298" s="5">
        <f>VLOOKUP(Tabela1[[#This Row],[PLACA]],UNIC!C:M,10,0)</f>
        <v>31001</v>
      </c>
      <c r="X298" s="5" t="str">
        <f>VLOOKUP(Tabela1[[#This Row],[PLACA]],UNIC!C:M,11,0)</f>
        <v>ADMINISTRATIVO</v>
      </c>
      <c r="Y298" s="7">
        <f>SUM(Tabela1[[#This Row],[GASTO COMBUSTÍVEL FEVEREIRO]:[GASTO COMBUSTÍVE ABRIL]])</f>
        <v>3105.3999999999996</v>
      </c>
      <c r="Z298" s="7">
        <f>IFERROR(AVERAGE(Tabela1[[#This Row],[GASTO COMBUSTÍVE ABRIL]:[GASTO COMBUSTÍVE MARÇO]]),"-")</f>
        <v>997.51499999999999</v>
      </c>
      <c r="AA298" s="5"/>
    </row>
    <row r="299" spans="1:27" x14ac:dyDescent="0.25">
      <c r="A299" s="5" t="s">
        <v>5068</v>
      </c>
      <c r="B299" s="5" t="str">
        <f>VLOOKUP(A299,UNIC!C:W,2,0)</f>
        <v>SAVEIRO</v>
      </c>
      <c r="C299" s="5" t="str">
        <f>VLOOKUP(A299,UNIC!C:W,3,0)</f>
        <v>UTILITARIO</v>
      </c>
      <c r="D299" s="10">
        <f>VLOOKUP(A299,UNIC!C:W,5,0)</f>
        <v>2025</v>
      </c>
      <c r="E299" s="5" t="str">
        <f>VLOOKUP(A299,UNIC!C:W,21,0)</f>
        <v>MOVIDA</v>
      </c>
      <c r="F299" s="5" t="str">
        <f>VLOOKUP(Tabela1[[#This Row],[PLACA]],UNIC!C:R,15,0)</f>
        <v>SC</v>
      </c>
      <c r="G299" s="5" t="str">
        <f>VLOOKUP(Tabela1[[#This Row],[PLACA]],UNIC!C:R,16,0)</f>
        <v>SUL</v>
      </c>
      <c r="H299" s="5" t="str">
        <f>VLOOKUP(A299,UNIC!C:H,6,0)</f>
        <v>ABILIO PRADO DOS SANTOS</v>
      </c>
      <c r="I299" s="5" t="str">
        <f>VLOOKUP(H299,UNIC!H:J,3,0)</f>
        <v>TECNICO DE MANUTENCAO PI I</v>
      </c>
      <c r="J299" s="11" t="str">
        <f>VLOOKUP(Tabela1[[#This Row],[PLACA]],UNIC!C:V,20,0)</f>
        <v>R$ 0,00</v>
      </c>
      <c r="K299" s="11">
        <f>IFERROR(VALUE(VLOOKUP(Tabela1[[#This Row],[PLACA]],[1]Planilha2!$A:$F,3,0)),"")</f>
        <v>1664.95</v>
      </c>
      <c r="L299" s="11">
        <f>IFERROR(VALUE(VLOOKUP(Tabela1[[#This Row],[PLACA]],[1]Planilha2!$A:$F,4,0)),"")</f>
        <v>2140.08</v>
      </c>
      <c r="M299" s="11">
        <f>IFERROR(VALUE(VLOOKUP(Tabela1[[#This Row],[PLACA]],[1]Planilha2!$A:$F,5,0)),"")</f>
        <v>884.23</v>
      </c>
      <c r="N299" s="11"/>
      <c r="O299" s="12" t="e">
        <f>VLOOKUP(Tabela1[[#This Row],[PLACA]],BASE_LOCADORAS!B:F,5,0)</f>
        <v>#N/A</v>
      </c>
      <c r="P29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299" s="11" t="e">
        <f>VLOOKUP(Tabela1[[#This Row],[PLACA]],BASE_LOCADORAS!B:G,6,0)</f>
        <v>#N/A</v>
      </c>
      <c r="R299" s="5" t="e">
        <f>Tabela1[[#This Row],[VALOR LOCADORA]]=Tabela1[[#This Row],[GASTO ALUGUEL]]</f>
        <v>#N/A</v>
      </c>
      <c r="S299" s="5" t="e">
        <f>UPPER(TEXT(Tabela1[[#This Row],[VENCIMENTO CONTRATO]],"MMM"))</f>
        <v>#N/A</v>
      </c>
      <c r="T299" s="5" t="str">
        <f>IFERROR(YEAR(Tabela1[[#This Row],[VENCIMENTO CONTRATO]]),"-")</f>
        <v>-</v>
      </c>
      <c r="U299" s="5" t="str">
        <f>VLOOKUP(Tabela1[[#This Row],[PLACA]],UNIC!C:T,18,0)</f>
        <v>ATIVO</v>
      </c>
      <c r="V299" s="5" t="str">
        <f>SUBSTITUTE(VLOOKUP(Tabela1[[#This Row],[PLACA]],UNIC!C:K,9,0),".", "")</f>
        <v>12081</v>
      </c>
      <c r="W299" s="5">
        <f>VLOOKUP(Tabela1[[#This Row],[PLACA]],UNIC!C:M,10,0)</f>
        <v>34001</v>
      </c>
      <c r="X299" s="5" t="str">
        <f>VLOOKUP(Tabela1[[#This Row],[PLACA]],UNIC!C:M,11,0)</f>
        <v>TIM MOVEL</v>
      </c>
      <c r="Y299" s="7">
        <f>SUM(Tabela1[[#This Row],[GASTO COMBUSTÍVEL FEVEREIRO]:[GASTO COMBUSTÍVE ABRIL]])</f>
        <v>4689.26</v>
      </c>
      <c r="Z299" s="7">
        <f>IFERROR(AVERAGE(Tabela1[[#This Row],[GASTO COMBUSTÍVE ABRIL]:[GASTO COMBUSTÍVE MARÇO]]),"-")</f>
        <v>1512.155</v>
      </c>
      <c r="AA299" s="5"/>
    </row>
    <row r="300" spans="1:27" x14ac:dyDescent="0.25">
      <c r="A300" s="5" t="s">
        <v>5070</v>
      </c>
      <c r="B300" s="5" t="str">
        <f>VLOOKUP(A300,UNIC!C:W,2,0)</f>
        <v>SAVEIRO</v>
      </c>
      <c r="C300" s="5" t="str">
        <f>VLOOKUP(A300,UNIC!C:W,3,0)</f>
        <v>UTILITARIO</v>
      </c>
      <c r="D300" s="10">
        <f>VLOOKUP(A300,UNIC!C:W,5,0)</f>
        <v>2025</v>
      </c>
      <c r="E300" s="5" t="str">
        <f>VLOOKUP(A300,UNIC!C:W,21,0)</f>
        <v>MOVIDA</v>
      </c>
      <c r="F300" s="5" t="str">
        <f>VLOOKUP(Tabela1[[#This Row],[PLACA]],UNIC!C:R,15,0)</f>
        <v>SC</v>
      </c>
      <c r="G300" s="5" t="str">
        <f>VLOOKUP(Tabela1[[#This Row],[PLACA]],UNIC!C:R,16,0)</f>
        <v>SUL</v>
      </c>
      <c r="H300" s="5" t="str">
        <f>VLOOKUP(A300,UNIC!C:H,6,0)</f>
        <v>NATHA DE SOUZA DOS SANTOS</v>
      </c>
      <c r="I300" s="5" t="str">
        <f>VLOOKUP(H300,UNIC!H:J,3,0)</f>
        <v>TECNICO DE MANUTENCAO PI I</v>
      </c>
      <c r="J300" s="11" t="str">
        <f>VLOOKUP(Tabela1[[#This Row],[PLACA]],UNIC!C:V,20,0)</f>
        <v>R$ 0,00</v>
      </c>
      <c r="K300" s="11">
        <f>IFERROR(VALUE(VLOOKUP(Tabela1[[#This Row],[PLACA]],[1]Planilha2!$A:$F,3,0)),"")</f>
        <v>1451.81</v>
      </c>
      <c r="L300" s="11">
        <f>IFERROR(VALUE(VLOOKUP(Tabela1[[#This Row],[PLACA]],[1]Planilha2!$A:$F,4,0)),"")</f>
        <v>2274.7800000000002</v>
      </c>
      <c r="M300" s="11">
        <f>IFERROR(VALUE(VLOOKUP(Tabela1[[#This Row],[PLACA]],[1]Planilha2!$A:$F,5,0)),"")</f>
        <v>1178.19</v>
      </c>
      <c r="N300" s="11"/>
      <c r="O300" s="12" t="e">
        <f>VLOOKUP(Tabela1[[#This Row],[PLACA]],BASE_LOCADORAS!B:F,5,0)</f>
        <v>#N/A</v>
      </c>
      <c r="P30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0" s="11" t="e">
        <f>VLOOKUP(Tabela1[[#This Row],[PLACA]],BASE_LOCADORAS!B:G,6,0)</f>
        <v>#N/A</v>
      </c>
      <c r="R300" s="5" t="e">
        <f>Tabela1[[#This Row],[VALOR LOCADORA]]=Tabela1[[#This Row],[GASTO ALUGUEL]]</f>
        <v>#N/A</v>
      </c>
      <c r="S300" s="5" t="e">
        <f>UPPER(TEXT(Tabela1[[#This Row],[VENCIMENTO CONTRATO]],"MMM"))</f>
        <v>#N/A</v>
      </c>
      <c r="T300" s="5" t="str">
        <f>IFERROR(YEAR(Tabela1[[#This Row],[VENCIMENTO CONTRATO]]),"-")</f>
        <v>-</v>
      </c>
      <c r="U300" s="5" t="str">
        <f>VLOOKUP(Tabela1[[#This Row],[PLACA]],UNIC!C:T,18,0)</f>
        <v>ATIVO</v>
      </c>
      <c r="V300" s="5" t="str">
        <f>SUBSTITUTE(VLOOKUP(Tabela1[[#This Row],[PLACA]],UNIC!C:K,9,0),".", "")</f>
        <v>12081</v>
      </c>
      <c r="W300" s="5">
        <f>VLOOKUP(Tabela1[[#This Row],[PLACA]],UNIC!C:M,10,0)</f>
        <v>34089</v>
      </c>
      <c r="X300" s="5" t="str">
        <f>VLOOKUP(Tabela1[[#This Row],[PLACA]],UNIC!C:M,11,0)</f>
        <v>TIM MOVEL</v>
      </c>
      <c r="Y300" s="7">
        <f>SUM(Tabela1[[#This Row],[GASTO COMBUSTÍVEL FEVEREIRO]:[GASTO COMBUSTÍVE ABRIL]])</f>
        <v>4904.7800000000007</v>
      </c>
      <c r="Z300" s="7">
        <f>IFERROR(AVERAGE(Tabela1[[#This Row],[GASTO COMBUSTÍVE ABRIL]:[GASTO COMBUSTÍVE MARÇO]]),"-")</f>
        <v>1726.4850000000001</v>
      </c>
      <c r="AA300" s="5"/>
    </row>
    <row r="301" spans="1:27" x14ac:dyDescent="0.25">
      <c r="A301" s="5" t="s">
        <v>5071</v>
      </c>
      <c r="B301" s="5" t="str">
        <f>VLOOKUP(A301,UNIC!C:W,2,0)</f>
        <v>SAVEIRO</v>
      </c>
      <c r="C301" s="5" t="str">
        <f>VLOOKUP(A301,UNIC!C:W,3,0)</f>
        <v>UTILITARIO</v>
      </c>
      <c r="D301" s="10">
        <f>VLOOKUP(A301,UNIC!C:W,5,0)</f>
        <v>2025</v>
      </c>
      <c r="E301" s="5" t="str">
        <f>VLOOKUP(A301,UNIC!C:W,21,0)</f>
        <v>MOVIDA</v>
      </c>
      <c r="F301" s="5" t="str">
        <f>VLOOKUP(Tabela1[[#This Row],[PLACA]],UNIC!C:R,15,0)</f>
        <v>SC</v>
      </c>
      <c r="G301" s="5" t="str">
        <f>VLOOKUP(Tabela1[[#This Row],[PLACA]],UNIC!C:R,16,0)</f>
        <v>SUL</v>
      </c>
      <c r="H301" s="5" t="str">
        <f>VLOOKUP(A301,UNIC!C:H,6,0)</f>
        <v>TIAGO RODRIGUES</v>
      </c>
      <c r="I301" s="5" t="str">
        <f>VLOOKUP(H301,UNIC!H:J,3,0)</f>
        <v>TECNICO DE MANUTENCAO PI I</v>
      </c>
      <c r="J301" s="11" t="str">
        <f>VLOOKUP(Tabela1[[#This Row],[PLACA]],UNIC!C:V,20,0)</f>
        <v>R$ 0,00</v>
      </c>
      <c r="K301" s="11">
        <f>IFERROR(VALUE(VLOOKUP(Tabela1[[#This Row],[PLACA]],[1]Planilha2!$A:$F,3,0)),"")</f>
        <v>1921.9800000000002</v>
      </c>
      <c r="L301" s="11">
        <f>IFERROR(VALUE(VLOOKUP(Tabela1[[#This Row],[PLACA]],[1]Planilha2!$A:$F,4,0)),"")</f>
        <v>3556.9200000000005</v>
      </c>
      <c r="M301" s="11">
        <f>IFERROR(VALUE(VLOOKUP(Tabela1[[#This Row],[PLACA]],[1]Planilha2!$A:$F,5,0)),"")</f>
        <v>1665.0899999999997</v>
      </c>
      <c r="N301" s="11"/>
      <c r="O301" s="12" t="e">
        <f>VLOOKUP(Tabela1[[#This Row],[PLACA]],BASE_LOCADORAS!B:F,5,0)</f>
        <v>#N/A</v>
      </c>
      <c r="P30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1" s="11" t="e">
        <f>VLOOKUP(Tabela1[[#This Row],[PLACA]],BASE_LOCADORAS!B:G,6,0)</f>
        <v>#N/A</v>
      </c>
      <c r="R301" s="5" t="e">
        <f>Tabela1[[#This Row],[VALOR LOCADORA]]=Tabela1[[#This Row],[GASTO ALUGUEL]]</f>
        <v>#N/A</v>
      </c>
      <c r="S301" s="5" t="e">
        <f>UPPER(TEXT(Tabela1[[#This Row],[VENCIMENTO CONTRATO]],"MMM"))</f>
        <v>#N/A</v>
      </c>
      <c r="T301" s="5" t="str">
        <f>IFERROR(YEAR(Tabela1[[#This Row],[VENCIMENTO CONTRATO]]),"-")</f>
        <v>-</v>
      </c>
      <c r="U301" s="5" t="str">
        <f>VLOOKUP(Tabela1[[#This Row],[PLACA]],UNIC!C:T,18,0)</f>
        <v>ATIVO</v>
      </c>
      <c r="V301" s="5" t="str">
        <f>SUBSTITUTE(VLOOKUP(Tabela1[[#This Row],[PLACA]],UNIC!C:K,9,0),".", "")</f>
        <v>12081</v>
      </c>
      <c r="W301" s="5">
        <f>VLOOKUP(Tabela1[[#This Row],[PLACA]],UNIC!C:M,10,0)</f>
        <v>34089</v>
      </c>
      <c r="X301" s="5" t="str">
        <f>VLOOKUP(Tabela1[[#This Row],[PLACA]],UNIC!C:M,11,0)</f>
        <v>TIM MOVEL</v>
      </c>
      <c r="Y301" s="7">
        <f>SUM(Tabela1[[#This Row],[GASTO COMBUSTÍVEL FEVEREIRO]:[GASTO COMBUSTÍVE ABRIL]])</f>
        <v>7143.99</v>
      </c>
      <c r="Z301" s="7">
        <f>IFERROR(AVERAGE(Tabela1[[#This Row],[GASTO COMBUSTÍVE ABRIL]:[GASTO COMBUSTÍVE MARÇO]]),"-")</f>
        <v>2611.0050000000001</v>
      </c>
      <c r="AA301" s="5"/>
    </row>
    <row r="302" spans="1:27" x14ac:dyDescent="0.25">
      <c r="A302" s="5" t="s">
        <v>5072</v>
      </c>
      <c r="B302" s="5" t="str">
        <f>VLOOKUP(A302,UNIC!C:W,2,0)</f>
        <v>SAVEIRO</v>
      </c>
      <c r="C302" s="5" t="str">
        <f>VLOOKUP(A302,UNIC!C:W,3,0)</f>
        <v>UTILITARIO</v>
      </c>
      <c r="D302" s="10">
        <f>VLOOKUP(A302,UNIC!C:W,5,0)</f>
        <v>2025</v>
      </c>
      <c r="E302" s="5" t="str">
        <f>VLOOKUP(A302,UNIC!C:W,21,0)</f>
        <v>MOVIDA</v>
      </c>
      <c r="F302" s="5" t="str">
        <f>VLOOKUP(Tabela1[[#This Row],[PLACA]],UNIC!C:R,15,0)</f>
        <v>PR</v>
      </c>
      <c r="G302" s="5" t="str">
        <f>VLOOKUP(Tabela1[[#This Row],[PLACA]],UNIC!C:R,16,0)</f>
        <v>SUL</v>
      </c>
      <c r="H302" s="5" t="str">
        <f>VLOOKUP(A302,UNIC!C:H,6,0)</f>
        <v>MAYKON FELIPE GARCIA MASS</v>
      </c>
      <c r="I302" s="5" t="str">
        <f>VLOOKUP(H302,UNIC!H:J,3,0)</f>
        <v>ESPECIALISTA OPERACIONAL DE PI II</v>
      </c>
      <c r="J302" s="11" t="str">
        <f>VLOOKUP(Tabela1[[#This Row],[PLACA]],UNIC!C:V,20,0)</f>
        <v>R$ 0,00</v>
      </c>
      <c r="K302" s="11">
        <f>IFERROR(VALUE(VLOOKUP(Tabela1[[#This Row],[PLACA]],[1]Planilha2!$A:$F,3,0)),"")</f>
        <v>3880.0399999999995</v>
      </c>
      <c r="L302" s="11">
        <f>IFERROR(VALUE(VLOOKUP(Tabela1[[#This Row],[PLACA]],[1]Planilha2!$A:$F,4,0)),"")</f>
        <v>3414.9500000000003</v>
      </c>
      <c r="M302" s="11">
        <f>IFERROR(VALUE(VLOOKUP(Tabela1[[#This Row],[PLACA]],[1]Planilha2!$A:$F,5,0)),"")</f>
        <v>1974.6200000000001</v>
      </c>
      <c r="N302" s="11"/>
      <c r="O302" s="17" t="e">
        <f>VLOOKUP(Tabela1[[#This Row],[PLACA]],BASE_LOCADORAS!B:F,5,0)</f>
        <v>#N/A</v>
      </c>
      <c r="P30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2" s="11" t="e">
        <f>VLOOKUP(Tabela1[[#This Row],[PLACA]],BASE_LOCADORAS!B:G,6,0)</f>
        <v>#N/A</v>
      </c>
      <c r="R302" s="5" t="e">
        <f>Tabela1[[#This Row],[VALOR LOCADORA]]=Tabela1[[#This Row],[GASTO ALUGUEL]]</f>
        <v>#N/A</v>
      </c>
      <c r="S302" s="5" t="e">
        <f>UPPER(TEXT(Tabela1[[#This Row],[VENCIMENTO CONTRATO]],"MMM"))</f>
        <v>#N/A</v>
      </c>
      <c r="T302" s="5" t="str">
        <f>IFERROR(YEAR(Tabela1[[#This Row],[VENCIMENTO CONTRATO]]),"-")</f>
        <v>-</v>
      </c>
      <c r="U302" s="5" t="str">
        <f>VLOOKUP(Tabela1[[#This Row],[PLACA]],UNIC!C:T,18,0)</f>
        <v>ATIVO</v>
      </c>
      <c r="V302" s="5" t="str">
        <f>SUBSTITUTE(VLOOKUP(Tabela1[[#This Row],[PLACA]],UNIC!C:K,9,0),".", "")</f>
        <v>12081</v>
      </c>
      <c r="W302" s="5">
        <f>VLOOKUP(Tabela1[[#This Row],[PLACA]],UNIC!C:M,10,0)</f>
        <v>26196</v>
      </c>
      <c r="X302" s="5" t="str">
        <f>VLOOKUP(Tabela1[[#This Row],[PLACA]],UNIC!C:M,11,0)</f>
        <v>TIM MOVEL</v>
      </c>
      <c r="Y302" s="7">
        <f>SUM(Tabela1[[#This Row],[GASTO COMBUSTÍVEL FEVEREIRO]:[GASTO COMBUSTÍVE ABRIL]])</f>
        <v>9269.61</v>
      </c>
      <c r="Z302" s="7">
        <f>IFERROR(AVERAGE(Tabela1[[#This Row],[GASTO COMBUSTÍVE ABRIL]:[GASTO COMBUSTÍVE MARÇO]]),"-")</f>
        <v>2694.7850000000003</v>
      </c>
      <c r="AA302" s="5"/>
    </row>
    <row r="303" spans="1:27" x14ac:dyDescent="0.25">
      <c r="A303" s="5" t="s">
        <v>6251</v>
      </c>
      <c r="B303" s="5" t="str">
        <f>VLOOKUP(A303,UNIC!C:W,2,0)</f>
        <v>GOL</v>
      </c>
      <c r="C303" s="5" t="str">
        <f>VLOOKUP(A303,UNIC!C:W,3,0)</f>
        <v>LEVE</v>
      </c>
      <c r="D303" s="10">
        <f>VLOOKUP(A303,UNIC!C:W,5,0)</f>
        <v>2019</v>
      </c>
      <c r="E303" s="5" t="str">
        <f>VLOOKUP(A303,UNIC!C:W,21,0)</f>
        <v>PARTICULAR</v>
      </c>
      <c r="F303" s="5" t="str">
        <f>VLOOKUP(Tabela1[[#This Row],[PLACA]],UNIC!C:R,15,0)</f>
        <v>TO</v>
      </c>
      <c r="G303" s="5" t="str">
        <f>VLOOKUP(Tabela1[[#This Row],[PLACA]],UNIC!C:R,16,0)</f>
        <v>NORTE</v>
      </c>
      <c r="H303" s="5" t="str">
        <f>VLOOKUP(A303,UNIC!C:H,6,0)</f>
        <v>SHAYMON PHENYK S TITO DE OLIVEIRA ARAUJO</v>
      </c>
      <c r="I303" s="5" t="str">
        <f>VLOOKUP(H303,UNIC!H:J,3,0)</f>
        <v>SUPERVISOR DE FTTX</v>
      </c>
      <c r="J303" s="11" t="str">
        <f>VLOOKUP(Tabela1[[#This Row],[PLACA]],UNIC!C:V,20,0)</f>
        <v>R$ 900,00</v>
      </c>
      <c r="K303" s="11">
        <f>IFERROR(VALUE(VLOOKUP(Tabela1[[#This Row],[PLACA]],[1]Planilha2!$A:$F,3,0)),"")</f>
        <v>920</v>
      </c>
      <c r="L303" s="11">
        <f>IFERROR(VALUE(VLOOKUP(Tabela1[[#This Row],[PLACA]],[1]Planilha2!$A:$F,4,0)),"")</f>
        <v>1150</v>
      </c>
      <c r="M303" s="11">
        <f>IFERROR(VALUE(VLOOKUP(Tabela1[[#This Row],[PLACA]],[1]Planilha2!$A:$F,5,0)),"")</f>
        <v>460</v>
      </c>
      <c r="N303" s="11"/>
      <c r="O303" s="12" t="e">
        <f>VLOOKUP(Tabela1[[#This Row],[PLACA]],BASE_LOCADORAS!B:F,5,0)</f>
        <v>#N/A</v>
      </c>
      <c r="P30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3" s="11" t="e">
        <f>VLOOKUP(Tabela1[[#This Row],[PLACA]],BASE_LOCADORAS!B:G,6,0)</f>
        <v>#N/A</v>
      </c>
      <c r="R303" s="5" t="e">
        <f>Tabela1[[#This Row],[VALOR LOCADORA]]=Tabela1[[#This Row],[GASTO ALUGUEL]]</f>
        <v>#N/A</v>
      </c>
      <c r="S303" s="5" t="e">
        <f>UPPER(TEXT(Tabela1[[#This Row],[VENCIMENTO CONTRATO]],"MMM"))</f>
        <v>#N/A</v>
      </c>
      <c r="T303" s="5" t="str">
        <f>IFERROR(YEAR(Tabela1[[#This Row],[VENCIMENTO CONTRATO]]),"-")</f>
        <v>-</v>
      </c>
      <c r="U303" s="5" t="str">
        <f>VLOOKUP(Tabela1[[#This Row],[PLACA]],UNIC!C:T,18,0)</f>
        <v>ATIVO</v>
      </c>
      <c r="V303" s="5" t="str">
        <f>SUBSTITUTE(VLOOKUP(Tabela1[[#This Row],[PLACA]],UNIC!C:K,9,0),".", "")</f>
        <v>11015</v>
      </c>
      <c r="W303" s="5">
        <f>VLOOKUP(Tabela1[[#This Row],[PLACA]],UNIC!C:M,10,0)</f>
        <v>37133</v>
      </c>
      <c r="X303" s="5" t="str">
        <f>VLOOKUP(Tabela1[[#This Row],[PLACA]],UNIC!C:M,11,0)</f>
        <v>VIVO</v>
      </c>
      <c r="Y303" s="7">
        <f>SUM(Tabela1[[#This Row],[GASTO COMBUSTÍVEL FEVEREIRO]:[GASTO COMBUSTÍVE ABRIL]])</f>
        <v>2530</v>
      </c>
      <c r="Z303" s="7">
        <f>IFERROR(AVERAGE(Tabela1[[#This Row],[GASTO COMBUSTÍVE ABRIL]:[GASTO COMBUSTÍVE MARÇO]]),"-")</f>
        <v>805</v>
      </c>
      <c r="AA303" s="5"/>
    </row>
    <row r="304" spans="1:27" x14ac:dyDescent="0.25">
      <c r="A304" s="5" t="s">
        <v>5014</v>
      </c>
      <c r="B304" s="5" t="str">
        <f>VLOOKUP(A304,UNIC!C:W,2,0)</f>
        <v>MOBI</v>
      </c>
      <c r="C304" s="5" t="str">
        <f>VLOOKUP(A304,UNIC!C:W,3,0)</f>
        <v>LEVE</v>
      </c>
      <c r="D304" s="10">
        <f>VLOOKUP(A304,UNIC!C:W,5,0)</f>
        <v>2025</v>
      </c>
      <c r="E304" s="5" t="str">
        <f>VLOOKUP(A304,UNIC!C:W,21,0)</f>
        <v>MOVIDA</v>
      </c>
      <c r="F304" s="5" t="str">
        <f>VLOOKUP(Tabela1[[#This Row],[PLACA]],UNIC!C:R,15,0)</f>
        <v>RS</v>
      </c>
      <c r="G304" s="5" t="str">
        <f>VLOOKUP(Tabela1[[#This Row],[PLACA]],UNIC!C:R,16,0)</f>
        <v>SUL</v>
      </c>
      <c r="H304" s="5" t="str">
        <f>VLOOKUP(A304,UNIC!C:H,6,0)</f>
        <v>JULIANO SEVERO DE OLIVEIRA</v>
      </c>
      <c r="I304" s="5" t="str">
        <f>VLOOKUP(H304,UNIC!H:J,3,0)</f>
        <v>TECNICO DE MANUTENCAO PI II</v>
      </c>
      <c r="J304" s="11" t="str">
        <f>VLOOKUP(Tabela1[[#This Row],[PLACA]],UNIC!C:V,20,0)</f>
        <v>R$ 0,00</v>
      </c>
      <c r="K304" s="11">
        <f>IFERROR(VALUE(VLOOKUP(Tabela1[[#This Row],[PLACA]],[1]Planilha2!$A:$F,3,0)),"")</f>
        <v>2415.25</v>
      </c>
      <c r="L304" s="11">
        <f>IFERROR(VALUE(VLOOKUP(Tabela1[[#This Row],[PLACA]],[1]Planilha2!$A:$F,4,0)),"")</f>
        <v>1169.19</v>
      </c>
      <c r="M304" s="11">
        <f>IFERROR(VALUE(VLOOKUP(Tabela1[[#This Row],[PLACA]],[1]Planilha2!$A:$F,5,0)),"")</f>
        <v>1250.3599999999999</v>
      </c>
      <c r="N304" s="11"/>
      <c r="O304" s="12" t="e">
        <f>VLOOKUP(Tabela1[[#This Row],[PLACA]],BASE_LOCADORAS!B:F,5,0)</f>
        <v>#N/A</v>
      </c>
      <c r="P30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4" s="11" t="e">
        <f>VLOOKUP(Tabela1[[#This Row],[PLACA]],BASE_LOCADORAS!B:G,6,0)</f>
        <v>#N/A</v>
      </c>
      <c r="R304" s="5" t="e">
        <f>Tabela1[[#This Row],[VALOR LOCADORA]]=Tabela1[[#This Row],[GASTO ALUGUEL]]</f>
        <v>#N/A</v>
      </c>
      <c r="S304" s="5" t="e">
        <f>UPPER(TEXT(Tabela1[[#This Row],[VENCIMENTO CONTRATO]],"MMM"))</f>
        <v>#N/A</v>
      </c>
      <c r="T304" s="5" t="str">
        <f>IFERROR(YEAR(Tabela1[[#This Row],[VENCIMENTO CONTRATO]]),"-")</f>
        <v>-</v>
      </c>
      <c r="U304" s="5" t="str">
        <f>VLOOKUP(Tabela1[[#This Row],[PLACA]],UNIC!C:T,18,0)</f>
        <v>ATIVO</v>
      </c>
      <c r="V304" s="5" t="str">
        <f>SUBSTITUTE(VLOOKUP(Tabela1[[#This Row],[PLACA]],UNIC!C:K,9,0),".", "")</f>
        <v>12081</v>
      </c>
      <c r="W304" s="5">
        <f>VLOOKUP(Tabela1[[#This Row],[PLACA]],UNIC!C:M,10,0)</f>
        <v>31001</v>
      </c>
      <c r="X304" s="5" t="str">
        <f>VLOOKUP(Tabela1[[#This Row],[PLACA]],UNIC!C:M,11,0)</f>
        <v>TIM MOVEL</v>
      </c>
      <c r="Y304" s="7">
        <f>SUM(Tabela1[[#This Row],[GASTO COMBUSTÍVEL FEVEREIRO]:[GASTO COMBUSTÍVE ABRIL]])</f>
        <v>4834.8</v>
      </c>
      <c r="Z304" s="7">
        <f>IFERROR(AVERAGE(Tabela1[[#This Row],[GASTO COMBUSTÍVE ABRIL]:[GASTO COMBUSTÍVE MARÇO]]),"-")</f>
        <v>1209.7750000000001</v>
      </c>
      <c r="AA304" s="5"/>
    </row>
    <row r="305" spans="1:27" x14ac:dyDescent="0.25">
      <c r="A305" s="5" t="s">
        <v>5015</v>
      </c>
      <c r="B305" s="5" t="str">
        <f>VLOOKUP(A305,UNIC!C:W,2,0)</f>
        <v>MOBI</v>
      </c>
      <c r="C305" s="5" t="str">
        <f>VLOOKUP(A305,UNIC!C:W,3,0)</f>
        <v>LEVE</v>
      </c>
      <c r="D305" s="10">
        <f>VLOOKUP(A305,UNIC!C:W,5,0)</f>
        <v>2026</v>
      </c>
      <c r="E305" s="5" t="str">
        <f>VLOOKUP(A305,UNIC!C:W,21,0)</f>
        <v>MOVIDA</v>
      </c>
      <c r="F305" s="5" t="str">
        <f>VLOOKUP(Tabela1[[#This Row],[PLACA]],UNIC!C:R,15,0)</f>
        <v>AM</v>
      </c>
      <c r="G305" s="5" t="str">
        <f>VLOOKUP(Tabela1[[#This Row],[PLACA]],UNIC!C:R,16,0)</f>
        <v>NORTE</v>
      </c>
      <c r="H305" s="5" t="str">
        <f>VLOOKUP(A305,UNIC!C:H,6,0)</f>
        <v>JHOINER GREGORIO GONZALEZ NARVAEZ</v>
      </c>
      <c r="I305" s="5" t="str">
        <f>VLOOKUP(H305,UNIC!H:J,3,0)</f>
        <v>INSTALADOR E REPARADOR DE FO</v>
      </c>
      <c r="J305" s="11" t="str">
        <f>VLOOKUP(Tabela1[[#This Row],[PLACA]],UNIC!C:V,20,0)</f>
        <v>R$ 0,00</v>
      </c>
      <c r="K305" s="11">
        <f>IFERROR(VALUE(VLOOKUP(Tabela1[[#This Row],[PLACA]],[1]Planilha2!$A:$F,3,0)),"")</f>
        <v>1629.93</v>
      </c>
      <c r="L305" s="11">
        <f>IFERROR(VALUE(VLOOKUP(Tabela1[[#This Row],[PLACA]],[1]Planilha2!$A:$F,4,0)),"")</f>
        <v>1688.5900000000001</v>
      </c>
      <c r="M305" s="11">
        <f>IFERROR(VALUE(VLOOKUP(Tabela1[[#This Row],[PLACA]],[1]Planilha2!$A:$F,5,0)),"")</f>
        <v>819.99</v>
      </c>
      <c r="N305" s="11"/>
      <c r="O305" s="12" t="e">
        <f>VLOOKUP(Tabela1[[#This Row],[PLACA]],BASE_LOCADORAS!B:F,5,0)</f>
        <v>#N/A</v>
      </c>
      <c r="P30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5" s="11" t="e">
        <f>VLOOKUP(Tabela1[[#This Row],[PLACA]],BASE_LOCADORAS!B:G,6,0)</f>
        <v>#N/A</v>
      </c>
      <c r="R305" s="5" t="e">
        <f>Tabela1[[#This Row],[VALOR LOCADORA]]=Tabela1[[#This Row],[GASTO ALUGUEL]]</f>
        <v>#N/A</v>
      </c>
      <c r="S305" s="5" t="e">
        <f>UPPER(TEXT(Tabela1[[#This Row],[VENCIMENTO CONTRATO]],"MMM"))</f>
        <v>#N/A</v>
      </c>
      <c r="T305" s="5" t="str">
        <f>IFERROR(YEAR(Tabela1[[#This Row],[VENCIMENTO CONTRATO]]),"-")</f>
        <v>-</v>
      </c>
      <c r="U305" s="5" t="str">
        <f>VLOOKUP(Tabela1[[#This Row],[PLACA]],UNIC!C:T,18,0)</f>
        <v>ATIVO</v>
      </c>
      <c r="V305" s="5" t="str">
        <f>SUBSTITUTE(VLOOKUP(Tabela1[[#This Row],[PLACA]],UNIC!C:K,9,0),".", "")</f>
        <v>12011</v>
      </c>
      <c r="W305" s="5">
        <f>VLOOKUP(Tabela1[[#This Row],[PLACA]],UNIC!C:M,10,0)</f>
        <v>14001</v>
      </c>
      <c r="X305" s="5" t="str">
        <f>VLOOKUP(Tabela1[[#This Row],[PLACA]],UNIC!C:M,11,0)</f>
        <v>TIM</v>
      </c>
      <c r="Y305" s="7">
        <f>SUM(Tabela1[[#This Row],[GASTO COMBUSTÍVEL FEVEREIRO]:[GASTO COMBUSTÍVE ABRIL]])</f>
        <v>4138.51</v>
      </c>
      <c r="Z305" s="7">
        <f>IFERROR(AVERAGE(Tabela1[[#This Row],[GASTO COMBUSTÍVE ABRIL]:[GASTO COMBUSTÍVE MARÇO]]),"-")</f>
        <v>1254.29</v>
      </c>
      <c r="AA305" s="5"/>
    </row>
    <row r="306" spans="1:27" x14ac:dyDescent="0.25">
      <c r="A306" s="5" t="s">
        <v>5019</v>
      </c>
      <c r="B306" s="5" t="str">
        <f>VLOOKUP(A306,UNIC!C:W,2,0)</f>
        <v>FIORINO</v>
      </c>
      <c r="C306" s="5" t="str">
        <f>VLOOKUP(A306,UNIC!C:W,3,0)</f>
        <v>UTILITARIO</v>
      </c>
      <c r="D306" s="10">
        <f>VLOOKUP(A306,UNIC!C:W,5,0)</f>
        <v>2025</v>
      </c>
      <c r="E306" s="5" t="str">
        <f>VLOOKUP(A306,UNIC!C:W,21,0)</f>
        <v>MOVIDA</v>
      </c>
      <c r="F306" s="5" t="str">
        <f>VLOOKUP(Tabela1[[#This Row],[PLACA]],UNIC!C:R,15,0)</f>
        <v>SC</v>
      </c>
      <c r="G306" s="5" t="str">
        <f>VLOOKUP(Tabela1[[#This Row],[PLACA]],UNIC!C:R,16,0)</f>
        <v>SUL</v>
      </c>
      <c r="H306" s="5" t="str">
        <f>VLOOKUP(A306,UNIC!C:H,6,0)</f>
        <v>DIEIMISON RIBEIRO DA SILVA</v>
      </c>
      <c r="I306" s="5" t="str">
        <f>VLOOKUP(H306,UNIC!H:J,3,0)</f>
        <v>ENCARREGADO DE ALMOXARIFADO</v>
      </c>
      <c r="J306" s="11" t="str">
        <f>VLOOKUP(Tabela1[[#This Row],[PLACA]],UNIC!C:V,20,0)</f>
        <v>R$ 0,00</v>
      </c>
      <c r="K306" s="11">
        <f>IFERROR(VALUE(VLOOKUP(Tabela1[[#This Row],[PLACA]],[1]Planilha2!$A:$F,3,0)),"")</f>
        <v>1849.49</v>
      </c>
      <c r="L306" s="11">
        <f>IFERROR(VALUE(VLOOKUP(Tabela1[[#This Row],[PLACA]],[1]Planilha2!$A:$F,4,0)),"")</f>
        <v>200</v>
      </c>
      <c r="M306" s="11">
        <f>IFERROR(VALUE(VLOOKUP(Tabela1[[#This Row],[PLACA]],[1]Planilha2!$A:$F,5,0)),"")</f>
        <v>0</v>
      </c>
      <c r="N306" s="11"/>
      <c r="O306" s="12" t="e">
        <f>VLOOKUP(Tabela1[[#This Row],[PLACA]],BASE_LOCADORAS!B:F,5,0)</f>
        <v>#N/A</v>
      </c>
      <c r="P30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6" s="11" t="e">
        <f>VLOOKUP(Tabela1[[#This Row],[PLACA]],BASE_LOCADORAS!B:G,6,0)</f>
        <v>#N/A</v>
      </c>
      <c r="R306" s="5" t="e">
        <f>Tabela1[[#This Row],[VALOR LOCADORA]]=Tabela1[[#This Row],[GASTO ALUGUEL]]</f>
        <v>#N/A</v>
      </c>
      <c r="S306" s="5" t="e">
        <f>UPPER(TEXT(Tabela1[[#This Row],[VENCIMENTO CONTRATO]],"MMM"))</f>
        <v>#N/A</v>
      </c>
      <c r="T306" s="5" t="str">
        <f>IFERROR(YEAR(Tabela1[[#This Row],[VENCIMENTO CONTRATO]]),"-")</f>
        <v>-</v>
      </c>
      <c r="U306" s="5" t="str">
        <f>VLOOKUP(Tabela1[[#This Row],[PLACA]],UNIC!C:T,18,0)</f>
        <v>ATIVO</v>
      </c>
      <c r="V306" s="5" t="str">
        <f>SUBSTITUTE(VLOOKUP(Tabela1[[#This Row],[PLACA]],UNIC!C:K,9,0),".", "")</f>
        <v>99568</v>
      </c>
      <c r="W306" s="5">
        <f>VLOOKUP(Tabela1[[#This Row],[PLACA]],UNIC!C:M,10,0)</f>
        <v>34089</v>
      </c>
      <c r="X306" s="5" t="str">
        <f>VLOOKUP(Tabela1[[#This Row],[PLACA]],UNIC!C:M,11,0)</f>
        <v>ADMINISTRATIVO</v>
      </c>
      <c r="Y306" s="7">
        <f>SUM(Tabela1[[#This Row],[GASTO COMBUSTÍVEL FEVEREIRO]:[GASTO COMBUSTÍVE ABRIL]])</f>
        <v>2049.4899999999998</v>
      </c>
      <c r="Z306" s="7">
        <f>IFERROR(AVERAGE(Tabela1[[#This Row],[GASTO COMBUSTÍVE ABRIL]:[GASTO COMBUSTÍVE MARÇO]]),"-")</f>
        <v>100</v>
      </c>
      <c r="AA306" s="5"/>
    </row>
    <row r="307" spans="1:27" x14ac:dyDescent="0.25">
      <c r="A307" s="5" t="s">
        <v>6256</v>
      </c>
      <c r="B307" s="5" t="str">
        <f>VLOOKUP(A307,UNIC!C:W,2,0)</f>
        <v>HB20</v>
      </c>
      <c r="C307" s="5" t="str">
        <f>VLOOKUP(A307,UNIC!C:W,3,0)</f>
        <v>LEVE</v>
      </c>
      <c r="D307" s="10">
        <f>VLOOKUP(A307,UNIC!C:W,5,0)</f>
        <v>2018</v>
      </c>
      <c r="E307" s="5" t="str">
        <f>VLOOKUP(A307,UNIC!C:W,21,0)</f>
        <v>PARTICULAR</v>
      </c>
      <c r="F307" s="5" t="str">
        <f>VLOOKUP(Tabela1[[#This Row],[PLACA]],UNIC!C:R,15,0)</f>
        <v>SP</v>
      </c>
      <c r="G307" s="5" t="str">
        <f>VLOOKUP(Tabela1[[#This Row],[PLACA]],UNIC!C:R,16,0)</f>
        <v>SUDESTE</v>
      </c>
      <c r="H307" s="5" t="str">
        <f>VLOOKUP(A307,UNIC!C:H,6,0)</f>
        <v>DANIEL VICENTE FERREIRA</v>
      </c>
      <c r="I307" s="5" t="str">
        <f>VLOOKUP(H307,UNIC!H:J,3,0)</f>
        <v>COORDENADOR DE LOGISTICA</v>
      </c>
      <c r="J307" s="11" t="str">
        <f>VLOOKUP(Tabela1[[#This Row],[PLACA]],UNIC!C:V,20,0)</f>
        <v>R$ 2.000,00</v>
      </c>
      <c r="K307" s="11">
        <f>IFERROR(VALUE(VLOOKUP(Tabela1[[#This Row],[PLACA]],[1]Planilha2!$A:$F,3,0)),"")</f>
        <v>947.25</v>
      </c>
      <c r="L307" s="11">
        <f>IFERROR(VALUE(VLOOKUP(Tabela1[[#This Row],[PLACA]],[1]Planilha2!$A:$F,4,0)),"")</f>
        <v>1545.29</v>
      </c>
      <c r="M307" s="11">
        <f>IFERROR(VALUE(VLOOKUP(Tabela1[[#This Row],[PLACA]],[1]Planilha2!$A:$F,5,0)),"")</f>
        <v>403.11</v>
      </c>
      <c r="N307" s="11"/>
      <c r="O307" s="17" t="e">
        <f>VLOOKUP(Tabela1[[#This Row],[PLACA]],BASE_LOCADORAS!B:F,5,0)</f>
        <v>#N/A</v>
      </c>
      <c r="P30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7" s="11" t="e">
        <f>VLOOKUP(Tabela1[[#This Row],[PLACA]],BASE_LOCADORAS!B:G,6,0)</f>
        <v>#N/A</v>
      </c>
      <c r="R307" s="5" t="e">
        <f>Tabela1[[#This Row],[VALOR LOCADORA]]=Tabela1[[#This Row],[GASTO ALUGUEL]]</f>
        <v>#N/A</v>
      </c>
      <c r="S307" s="5" t="e">
        <f>UPPER(TEXT(Tabela1[[#This Row],[VENCIMENTO CONTRATO]],"MMM"))</f>
        <v>#N/A</v>
      </c>
      <c r="T307" s="5" t="str">
        <f>IFERROR(YEAR(Tabela1[[#This Row],[VENCIMENTO CONTRATO]]),"-")</f>
        <v>-</v>
      </c>
      <c r="U307" s="5" t="str">
        <f>VLOOKUP(Tabela1[[#This Row],[PLACA]],UNIC!C:T,18,0)</f>
        <v>ATIVO</v>
      </c>
      <c r="V307" s="5" t="str">
        <f>SUBSTITUTE(VLOOKUP(Tabela1[[#This Row],[PLACA]],UNIC!C:K,9,0),".", "")</f>
        <v>99568</v>
      </c>
      <c r="W307" s="5">
        <f>VLOOKUP(Tabela1[[#This Row],[PLACA]],UNIC!C:M,10,0)</f>
        <v>35001</v>
      </c>
      <c r="X307" s="5" t="str">
        <f>VLOOKUP(Tabela1[[#This Row],[PLACA]],UNIC!C:M,11,0)</f>
        <v>ADMINISTRATIVO</v>
      </c>
      <c r="Y307" s="7">
        <f>SUM(Tabela1[[#This Row],[GASTO COMBUSTÍVEL FEVEREIRO]:[GASTO COMBUSTÍVE ABRIL]])</f>
        <v>2895.65</v>
      </c>
      <c r="Z307" s="7">
        <f>IFERROR(AVERAGE(Tabela1[[#This Row],[GASTO COMBUSTÍVE ABRIL]:[GASTO COMBUSTÍVE MARÇO]]),"-")</f>
        <v>974.2</v>
      </c>
      <c r="AA307" s="5"/>
    </row>
    <row r="308" spans="1:27" x14ac:dyDescent="0.25">
      <c r="A308" s="5" t="s">
        <v>5021</v>
      </c>
      <c r="B308" s="5" t="str">
        <f>VLOOKUP(A308,UNIC!C:W,2,0)</f>
        <v>KWID</v>
      </c>
      <c r="C308" s="5" t="str">
        <f>VLOOKUP(A308,UNIC!C:W,3,0)</f>
        <v>LEVE</v>
      </c>
      <c r="D308" s="10">
        <f>VLOOKUP(A308,UNIC!C:W,5,0)</f>
        <v>2025</v>
      </c>
      <c r="E308" s="5" t="str">
        <f>VLOOKUP(A308,UNIC!C:W,21,0)</f>
        <v>LOCALIZA</v>
      </c>
      <c r="F308" s="5" t="str">
        <f>VLOOKUP(Tabela1[[#This Row],[PLACA]],UNIC!C:R,15,0)</f>
        <v>RS</v>
      </c>
      <c r="G308" s="5" t="str">
        <f>VLOOKUP(Tabela1[[#This Row],[PLACA]],UNIC!C:R,16,0)</f>
        <v>SUL</v>
      </c>
      <c r="H308" s="5" t="str">
        <f>VLOOKUP(A308,UNIC!C:H,6,0)</f>
        <v>RODRIGO FERRAZ THOMAZ</v>
      </c>
      <c r="I308" s="5" t="str">
        <f>VLOOKUP(H308,UNIC!H:J,3,0)</f>
        <v>TECNICO DE MANUTENCAO PI I</v>
      </c>
      <c r="J308" s="11" t="str">
        <f>VLOOKUP(Tabela1[[#This Row],[PLACA]],UNIC!C:V,20,0)</f>
        <v>R$ 0,01</v>
      </c>
      <c r="K308" s="11">
        <f>IFERROR(VALUE(VLOOKUP(Tabela1[[#This Row],[PLACA]],[1]Planilha2!$A:$F,3,0)),"")</f>
        <v>2516.9</v>
      </c>
      <c r="L308" s="11">
        <f>IFERROR(VALUE(VLOOKUP(Tabela1[[#This Row],[PLACA]],[1]Planilha2!$A:$F,4,0)),"")</f>
        <v>2324.7200000000003</v>
      </c>
      <c r="M308" s="11">
        <f>IFERROR(VALUE(VLOOKUP(Tabela1[[#This Row],[PLACA]],[1]Planilha2!$A:$F,5,0)),"")</f>
        <v>976.36999999999989</v>
      </c>
      <c r="N308" s="11"/>
      <c r="O308" s="12" t="e">
        <f>VLOOKUP(Tabela1[[#This Row],[PLACA]],BASE_LOCADORAS!B:F,5,0)</f>
        <v>#N/A</v>
      </c>
      <c r="P30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8" s="11" t="e">
        <f>VLOOKUP(Tabela1[[#This Row],[PLACA]],BASE_LOCADORAS!B:G,6,0)</f>
        <v>#N/A</v>
      </c>
      <c r="R308" s="5" t="e">
        <f>Tabela1[[#This Row],[VALOR LOCADORA]]=Tabela1[[#This Row],[GASTO ALUGUEL]]</f>
        <v>#N/A</v>
      </c>
      <c r="S308" s="5" t="e">
        <f>UPPER(TEXT(Tabela1[[#This Row],[VENCIMENTO CONTRATO]],"MMM"))</f>
        <v>#N/A</v>
      </c>
      <c r="T308" s="5" t="str">
        <f>IFERROR(YEAR(Tabela1[[#This Row],[VENCIMENTO CONTRATO]]),"-")</f>
        <v>-</v>
      </c>
      <c r="U308" s="5" t="str">
        <f>VLOOKUP(Tabela1[[#This Row],[PLACA]],UNIC!C:T,18,0)</f>
        <v>ATIVO</v>
      </c>
      <c r="V308" s="5" t="str">
        <f>SUBSTITUTE(VLOOKUP(Tabela1[[#This Row],[PLACA]],UNIC!C:K,9,0),".", "")</f>
        <v>12081</v>
      </c>
      <c r="W308" s="5">
        <f>VLOOKUP(Tabela1[[#This Row],[PLACA]],UNIC!C:M,10,0)</f>
        <v>31271</v>
      </c>
      <c r="X308" s="5" t="str">
        <f>VLOOKUP(Tabela1[[#This Row],[PLACA]],UNIC!C:M,11,0)</f>
        <v>TIM MOVEL</v>
      </c>
      <c r="Y308" s="7">
        <f>SUM(Tabela1[[#This Row],[GASTO COMBUSTÍVEL FEVEREIRO]:[GASTO COMBUSTÍVE ABRIL]])</f>
        <v>5817.9900000000007</v>
      </c>
      <c r="Z308" s="7">
        <f>IFERROR(AVERAGE(Tabela1[[#This Row],[GASTO COMBUSTÍVE ABRIL]:[GASTO COMBUSTÍVE MARÇO]]),"-")</f>
        <v>1650.5450000000001</v>
      </c>
      <c r="AA308" s="5"/>
    </row>
    <row r="309" spans="1:27" x14ac:dyDescent="0.25">
      <c r="A309" s="5" t="s">
        <v>4922</v>
      </c>
      <c r="B309" s="5" t="str">
        <f>VLOOKUP(A309,UNIC!C:W,2,0)</f>
        <v>MOBI</v>
      </c>
      <c r="C309" s="5" t="str">
        <f>VLOOKUP(A309,UNIC!C:W,3,0)</f>
        <v>LEVE</v>
      </c>
      <c r="D309" s="10">
        <f>VLOOKUP(A309,UNIC!C:W,5,0)</f>
        <v>2026</v>
      </c>
      <c r="E309" s="5" t="str">
        <f>VLOOKUP(A309,UNIC!C:W,21,0)</f>
        <v>MOVIDA</v>
      </c>
      <c r="F309" s="5" t="str">
        <f>VLOOKUP(Tabela1[[#This Row],[PLACA]],UNIC!C:R,15,0)</f>
        <v>AM</v>
      </c>
      <c r="G309" s="5" t="str">
        <f>VLOOKUP(Tabela1[[#This Row],[PLACA]],UNIC!C:R,16,0)</f>
        <v>NORTE</v>
      </c>
      <c r="H309" s="5" t="str">
        <f>VLOOKUP(A309,UNIC!C:H,6,0)</f>
        <v>JEFERSON DE OLIVEIRA SILVA</v>
      </c>
      <c r="I309" s="5" t="str">
        <f>VLOOKUP(H309,UNIC!H:J,3,0)</f>
        <v>INSTALADOR E REPARADOR DE FO</v>
      </c>
      <c r="J309" s="11" t="str">
        <f>VLOOKUP(Tabela1[[#This Row],[PLACA]],UNIC!C:V,20,0)</f>
        <v>R$ 0,00</v>
      </c>
      <c r="K309" s="11">
        <f>IFERROR(VALUE(VLOOKUP(Tabela1[[#This Row],[PLACA]],[1]Planilha2!$A:$F,3,0)),"")</f>
        <v>1649.97</v>
      </c>
      <c r="L309" s="11">
        <f>IFERROR(VALUE(VLOOKUP(Tabela1[[#This Row],[PLACA]],[1]Planilha2!$A:$F,4,0)),"")</f>
        <v>1977.48</v>
      </c>
      <c r="M309" s="11">
        <f>IFERROR(VALUE(VLOOKUP(Tabela1[[#This Row],[PLACA]],[1]Planilha2!$A:$F,5,0)),"")</f>
        <v>797.78</v>
      </c>
      <c r="N309" s="11"/>
      <c r="O309" s="12" t="e">
        <f>VLOOKUP(Tabela1[[#This Row],[PLACA]],BASE_LOCADORAS!B:F,5,0)</f>
        <v>#N/A</v>
      </c>
      <c r="P30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09" s="11" t="e">
        <f>VLOOKUP(Tabela1[[#This Row],[PLACA]],BASE_LOCADORAS!B:G,6,0)</f>
        <v>#N/A</v>
      </c>
      <c r="R309" s="5" t="e">
        <f>Tabela1[[#This Row],[VALOR LOCADORA]]=Tabela1[[#This Row],[GASTO ALUGUEL]]</f>
        <v>#N/A</v>
      </c>
      <c r="S309" s="5" t="e">
        <f>UPPER(TEXT(Tabela1[[#This Row],[VENCIMENTO CONTRATO]],"MMM"))</f>
        <v>#N/A</v>
      </c>
      <c r="T309" s="5" t="str">
        <f>IFERROR(YEAR(Tabela1[[#This Row],[VENCIMENTO CONTRATO]]),"-")</f>
        <v>-</v>
      </c>
      <c r="U309" s="5" t="str">
        <f>VLOOKUP(Tabela1[[#This Row],[PLACA]],UNIC!C:T,18,0)</f>
        <v>ATIVO</v>
      </c>
      <c r="V309" s="5" t="str">
        <f>SUBSTITUTE(VLOOKUP(Tabela1[[#This Row],[PLACA]],UNIC!C:K,9,0),".", "")</f>
        <v>11011</v>
      </c>
      <c r="W309" s="5">
        <f>VLOOKUP(Tabela1[[#This Row],[PLACA]],UNIC!C:M,10,0)</f>
        <v>14001</v>
      </c>
      <c r="X309" s="5" t="str">
        <f>VLOOKUP(Tabela1[[#This Row],[PLACA]],UNIC!C:M,11,0)</f>
        <v>VIVO</v>
      </c>
      <c r="Y309" s="7">
        <f>SUM(Tabela1[[#This Row],[GASTO COMBUSTÍVEL FEVEREIRO]:[GASTO COMBUSTÍVE ABRIL]])</f>
        <v>4425.2299999999996</v>
      </c>
      <c r="Z309" s="7">
        <f>IFERROR(AVERAGE(Tabela1[[#This Row],[GASTO COMBUSTÍVE ABRIL]:[GASTO COMBUSTÍVE MARÇO]]),"-")</f>
        <v>1387.63</v>
      </c>
      <c r="AA309" s="5"/>
    </row>
    <row r="310" spans="1:27" x14ac:dyDescent="0.25">
      <c r="A310" s="5" t="s">
        <v>4884</v>
      </c>
      <c r="B310" s="5" t="str">
        <f>VLOOKUP(A310,UNIC!C:W,2,0)</f>
        <v>MOBI</v>
      </c>
      <c r="C310" s="5" t="str">
        <f>VLOOKUP(A310,UNIC!C:W,3,0)</f>
        <v>LEVE</v>
      </c>
      <c r="D310" s="10">
        <f>VLOOKUP(A310,UNIC!C:W,5,0)</f>
        <v>2025</v>
      </c>
      <c r="E310" s="5" t="str">
        <f>VLOOKUP(A310,UNIC!C:W,21,0)</f>
        <v>MOVIDA</v>
      </c>
      <c r="F310" s="5" t="str">
        <f>VLOOKUP(Tabela1[[#This Row],[PLACA]],UNIC!C:R,15,0)</f>
        <v>AM</v>
      </c>
      <c r="G310" s="5" t="str">
        <f>VLOOKUP(Tabela1[[#This Row],[PLACA]],UNIC!C:R,16,0)</f>
        <v>NORTE</v>
      </c>
      <c r="H310" s="5" t="str">
        <f>VLOOKUP(A310,UNIC!C:H,6,0)</f>
        <v>FRANCISCO NASCIMENTO MENDONCA</v>
      </c>
      <c r="I310" s="5" t="str">
        <f>VLOOKUP(H310,UNIC!H:J,3,0)</f>
        <v>INSTALADOR E REPARADOR DE FO</v>
      </c>
      <c r="J310" s="11" t="str">
        <f>VLOOKUP(Tabela1[[#This Row],[PLACA]],UNIC!C:V,20,0)</f>
        <v>R$ 0,00</v>
      </c>
      <c r="K310" s="11">
        <f>IFERROR(VALUE(VLOOKUP(Tabela1[[#This Row],[PLACA]],[1]Planilha2!$A:$F,3,0)),"")</f>
        <v>1258.54</v>
      </c>
      <c r="L310" s="11">
        <f>IFERROR(VALUE(VLOOKUP(Tabela1[[#This Row],[PLACA]],[1]Planilha2!$A:$F,4,0)),"")</f>
        <v>1337.68</v>
      </c>
      <c r="M310" s="11">
        <f>IFERROR(VALUE(VLOOKUP(Tabela1[[#This Row],[PLACA]],[1]Planilha2!$A:$F,5,0)),"")</f>
        <v>819.90000000000009</v>
      </c>
      <c r="N310" s="11"/>
      <c r="O310" s="17" t="e">
        <f>VLOOKUP(Tabela1[[#This Row],[PLACA]],BASE_LOCADORAS!B:F,5,0)</f>
        <v>#N/A</v>
      </c>
      <c r="P31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0" s="11" t="e">
        <f>VLOOKUP(Tabela1[[#This Row],[PLACA]],BASE_LOCADORAS!B:G,6,0)</f>
        <v>#N/A</v>
      </c>
      <c r="R310" s="5" t="e">
        <f>Tabela1[[#This Row],[VALOR LOCADORA]]=Tabela1[[#This Row],[GASTO ALUGUEL]]</f>
        <v>#N/A</v>
      </c>
      <c r="S310" s="5" t="e">
        <f>UPPER(TEXT(Tabela1[[#This Row],[VENCIMENTO CONTRATO]],"MMM"))</f>
        <v>#N/A</v>
      </c>
      <c r="T310" s="5" t="str">
        <f>IFERROR(YEAR(Tabela1[[#This Row],[VENCIMENTO CONTRATO]]),"-")</f>
        <v>-</v>
      </c>
      <c r="U310" s="5" t="str">
        <f>VLOOKUP(Tabela1[[#This Row],[PLACA]],UNIC!C:T,18,0)</f>
        <v>ATIVO</v>
      </c>
      <c r="V310" s="5" t="str">
        <f>SUBSTITUTE(VLOOKUP(Tabela1[[#This Row],[PLACA]],UNIC!C:K,9,0),".", "")</f>
        <v>11011</v>
      </c>
      <c r="W310" s="5">
        <f>VLOOKUP(Tabela1[[#This Row],[PLACA]],UNIC!C:M,10,0)</f>
        <v>14001</v>
      </c>
      <c r="X310" s="5" t="str">
        <f>VLOOKUP(Tabela1[[#This Row],[PLACA]],UNIC!C:M,11,0)</f>
        <v>VIVO</v>
      </c>
      <c r="Y310" s="7">
        <f>SUM(Tabela1[[#This Row],[GASTO COMBUSTÍVEL FEVEREIRO]:[GASTO COMBUSTÍVE ABRIL]])</f>
        <v>3416.1200000000003</v>
      </c>
      <c r="Z310" s="7">
        <f>IFERROR(AVERAGE(Tabela1[[#This Row],[GASTO COMBUSTÍVE ABRIL]:[GASTO COMBUSTÍVE MARÇO]]),"-")</f>
        <v>1078.79</v>
      </c>
      <c r="AA310" s="5"/>
    </row>
    <row r="311" spans="1:27" x14ac:dyDescent="0.25">
      <c r="A311" s="5" t="s">
        <v>6260</v>
      </c>
      <c r="B311" s="5">
        <f>VLOOKUP(A311,UNIC!C:W,2,0)</f>
        <v>208</v>
      </c>
      <c r="C311" s="5" t="str">
        <f>VLOOKUP(A311,UNIC!C:W,3,0)</f>
        <v>LEVE</v>
      </c>
      <c r="D311" s="10">
        <f>VLOOKUP(A311,UNIC!C:W,5,0)</f>
        <v>2016</v>
      </c>
      <c r="E311" s="5" t="str">
        <f>VLOOKUP(A311,UNIC!C:W,21,0)</f>
        <v>PARTICULAR</v>
      </c>
      <c r="F311" s="5" t="str">
        <f>VLOOKUP(Tabela1[[#This Row],[PLACA]],UNIC!C:R,15,0)</f>
        <v>MA</v>
      </c>
      <c r="G311" s="5" t="str">
        <f>VLOOKUP(Tabela1[[#This Row],[PLACA]],UNIC!C:R,16,0)</f>
        <v>NORTE</v>
      </c>
      <c r="H311" s="5" t="str">
        <f>VLOOKUP(A311,UNIC!C:H,6,0)</f>
        <v>CASA CLIENTE VIVO SAO LUIS</v>
      </c>
      <c r="I311" s="5" t="str">
        <f>VLOOKUP(H311,UNIC!H:J,3,0)</f>
        <v>PARCEIRO</v>
      </c>
      <c r="J311" s="11" t="str">
        <f>VLOOKUP(Tabela1[[#This Row],[PLACA]],UNIC!C:V,20,0)</f>
        <v>R$ 900,00</v>
      </c>
      <c r="K311" s="11">
        <f>IFERROR(VALUE(VLOOKUP(Tabela1[[#This Row],[PLACA]],[1]Planilha2!$A:$F,3,0)),"")</f>
        <v>310</v>
      </c>
      <c r="L311" s="11">
        <f>IFERROR(VALUE(VLOOKUP(Tabela1[[#This Row],[PLACA]],[1]Planilha2!$A:$F,4,0)),"")</f>
        <v>816.95</v>
      </c>
      <c r="M311" s="11">
        <f>IFERROR(VALUE(VLOOKUP(Tabela1[[#This Row],[PLACA]],[1]Planilha2!$A:$F,5,0)),"")</f>
        <v>150.12</v>
      </c>
      <c r="N311" s="11"/>
      <c r="O311" s="12" t="e">
        <f>VLOOKUP(Tabela1[[#This Row],[PLACA]],BASE_LOCADORAS!B:F,5,0)</f>
        <v>#N/A</v>
      </c>
      <c r="P31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1" s="11" t="e">
        <f>VLOOKUP(Tabela1[[#This Row],[PLACA]],BASE_LOCADORAS!B:G,6,0)</f>
        <v>#N/A</v>
      </c>
      <c r="R311" s="5" t="e">
        <f>Tabela1[[#This Row],[VALOR LOCADORA]]=Tabela1[[#This Row],[GASTO ALUGUEL]]</f>
        <v>#N/A</v>
      </c>
      <c r="S311" s="5" t="e">
        <f>UPPER(TEXT(Tabela1[[#This Row],[VENCIMENTO CONTRATO]],"MMM"))</f>
        <v>#N/A</v>
      </c>
      <c r="T311" s="5" t="str">
        <f>IFERROR(YEAR(Tabela1[[#This Row],[VENCIMENTO CONTRATO]]),"-")</f>
        <v>-</v>
      </c>
      <c r="U311" s="5" t="str">
        <f>VLOOKUP(Tabela1[[#This Row],[PLACA]],UNIC!C:T,18,0)</f>
        <v>MANUTENÇÃO</v>
      </c>
      <c r="V311" s="5" t="str">
        <f>SUBSTITUTE(VLOOKUP(Tabela1[[#This Row],[PLACA]],UNIC!C:K,9,0),".", "")</f>
        <v>11011</v>
      </c>
      <c r="W311" s="5">
        <f>VLOOKUP(Tabela1[[#This Row],[PLACA]],UNIC!C:M,10,0)</f>
        <v>20001</v>
      </c>
      <c r="X311" s="5" t="str">
        <f>VLOOKUP(Tabela1[[#This Row],[PLACA]],UNIC!C:M,11,0)</f>
        <v>VIVO</v>
      </c>
      <c r="Y311" s="7">
        <f>SUM(Tabela1[[#This Row],[GASTO COMBUSTÍVEL FEVEREIRO]:[GASTO COMBUSTÍVE ABRIL]])</f>
        <v>1277.0700000000002</v>
      </c>
      <c r="Z311" s="7">
        <f>IFERROR(AVERAGE(Tabela1[[#This Row],[GASTO COMBUSTÍVE ABRIL]:[GASTO COMBUSTÍVE MARÇO]]),"-")</f>
        <v>483.53500000000003</v>
      </c>
      <c r="AA311" s="5"/>
    </row>
    <row r="312" spans="1:27" x14ac:dyDescent="0.25">
      <c r="A312" s="5" t="s">
        <v>6264</v>
      </c>
      <c r="B312" s="5" t="str">
        <f>VLOOKUP(A312,UNIC!C:W,2,0)</f>
        <v>PULSE</v>
      </c>
      <c r="C312" s="5" t="str">
        <f>VLOOKUP(A312,UNIC!C:W,3,0)</f>
        <v>SUV</v>
      </c>
      <c r="D312" s="10">
        <f>VLOOKUP(A312,UNIC!C:W,5,0)</f>
        <v>2025</v>
      </c>
      <c r="E312" s="5" t="str">
        <f>VLOOKUP(A312,UNIC!C:W,21,0)</f>
        <v>PARTICULAR</v>
      </c>
      <c r="F312" s="5" t="str">
        <f>VLOOKUP(Tabela1[[#This Row],[PLACA]],UNIC!C:R,15,0)</f>
        <v>DF</v>
      </c>
      <c r="G312" s="5" t="str">
        <f>VLOOKUP(Tabela1[[#This Row],[PLACA]],UNIC!C:R,16,0)</f>
        <v>CENTRO OESTE</v>
      </c>
      <c r="H312" s="5" t="str">
        <f>VLOOKUP(A312,UNIC!C:H,6,0)</f>
        <v>MARCOS VICTOR COSTA VIEIRA</v>
      </c>
      <c r="I312" s="5" t="str">
        <f>VLOOKUP(H312,UNIC!H:J,3,0)</f>
        <v>INSTALADOR E REPARADOR DE FO</v>
      </c>
      <c r="J312" s="11" t="str">
        <f>VLOOKUP(Tabela1[[#This Row],[PLACA]],UNIC!C:V,20,0)</f>
        <v>R$ 1.500,00</v>
      </c>
      <c r="K312" s="11">
        <f>IFERROR(VALUE(VLOOKUP(Tabela1[[#This Row],[PLACA]],[1]Planilha2!$A:$F,3,0)),"")</f>
        <v>1243</v>
      </c>
      <c r="L312" s="11">
        <f>IFERROR(VALUE(VLOOKUP(Tabela1[[#This Row],[PLACA]],[1]Planilha2!$A:$F,4,0)),"")</f>
        <v>1173</v>
      </c>
      <c r="M312" s="11">
        <f>IFERROR(VALUE(VLOOKUP(Tabela1[[#This Row],[PLACA]],[1]Planilha2!$A:$F,5,0)),"")</f>
        <v>0</v>
      </c>
      <c r="N312" s="11"/>
      <c r="O312" s="12" t="e">
        <f>VLOOKUP(Tabela1[[#This Row],[PLACA]],BASE_LOCADORAS!B:F,5,0)</f>
        <v>#N/A</v>
      </c>
      <c r="P31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2" s="11" t="e">
        <f>VLOOKUP(Tabela1[[#This Row],[PLACA]],BASE_LOCADORAS!B:G,6,0)</f>
        <v>#N/A</v>
      </c>
      <c r="R312" s="5" t="e">
        <f>Tabela1[[#This Row],[VALOR LOCADORA]]=Tabela1[[#This Row],[GASTO ALUGUEL]]</f>
        <v>#N/A</v>
      </c>
      <c r="S312" s="5" t="e">
        <f>UPPER(TEXT(Tabela1[[#This Row],[VENCIMENTO CONTRATO]],"MMM"))</f>
        <v>#N/A</v>
      </c>
      <c r="T312" s="5" t="str">
        <f>IFERROR(YEAR(Tabela1[[#This Row],[VENCIMENTO CONTRATO]]),"-")</f>
        <v>-</v>
      </c>
      <c r="U312" s="5" t="str">
        <f>VLOOKUP(Tabela1[[#This Row],[PLACA]],UNIC!C:T,18,0)</f>
        <v>ATIVO</v>
      </c>
      <c r="V312" s="5" t="str">
        <f>SUBSTITUTE(VLOOKUP(Tabela1[[#This Row],[PLACA]],UNIC!C:K,9,0),".", "")</f>
        <v>11011</v>
      </c>
      <c r="W312" s="5">
        <f>VLOOKUP(Tabela1[[#This Row],[PLACA]],UNIC!C:M,10,0)</f>
        <v>17001</v>
      </c>
      <c r="X312" s="5" t="str">
        <f>VLOOKUP(Tabela1[[#This Row],[PLACA]],UNIC!C:M,11,0)</f>
        <v>VIVO</v>
      </c>
      <c r="Y312" s="7">
        <f>SUM(Tabela1[[#This Row],[GASTO COMBUSTÍVEL FEVEREIRO]:[GASTO COMBUSTÍVE ABRIL]])</f>
        <v>2416</v>
      </c>
      <c r="Z312" s="7">
        <f>IFERROR(AVERAGE(Tabela1[[#This Row],[GASTO COMBUSTÍVE ABRIL]:[GASTO COMBUSTÍVE MARÇO]]),"-")</f>
        <v>586.5</v>
      </c>
      <c r="AA312" s="5"/>
    </row>
    <row r="313" spans="1:27" x14ac:dyDescent="0.25">
      <c r="A313" s="5" t="s">
        <v>2472</v>
      </c>
      <c r="B313" s="5" t="str">
        <f>VLOOKUP(A313,UNIC!C:W,2,0)</f>
        <v>MOBI</v>
      </c>
      <c r="C313" s="5" t="str">
        <f>VLOOKUP(A313,UNIC!C:W,3,0)</f>
        <v>LEVE</v>
      </c>
      <c r="D313" s="10">
        <f>VLOOKUP(A313,UNIC!C:W,5,0)</f>
        <v>2025</v>
      </c>
      <c r="E313" s="5" t="str">
        <f>VLOOKUP(A313,UNIC!C:W,21,0)</f>
        <v>LOCALIZA RENT A CAR</v>
      </c>
      <c r="F313" s="5" t="str">
        <f>VLOOKUP(Tabela1[[#This Row],[PLACA]],UNIC!C:R,15,0)</f>
        <v>RS</v>
      </c>
      <c r="G313" s="5" t="str">
        <f>VLOOKUP(Tabela1[[#This Row],[PLACA]],UNIC!C:R,16,0)</f>
        <v>SUL</v>
      </c>
      <c r="H313" s="5" t="str">
        <f>VLOOKUP(A313,UNIC!C:H,6,0)</f>
        <v>DIEVERSON DA CONCEICAO DE OLIVEIRA</v>
      </c>
      <c r="I313" s="5" t="str">
        <f>VLOOKUP(H313,UNIC!H:J,3,0)</f>
        <v>SUPERVISOR DE IMPLANTACAO II</v>
      </c>
      <c r="J313" s="11" t="str">
        <f>VLOOKUP(Tabela1[[#This Row],[PLACA]],UNIC!C:V,20,0)</f>
        <v>R$ 0,00</v>
      </c>
      <c r="K313" s="11">
        <f>IFERROR(VALUE(VLOOKUP(Tabela1[[#This Row],[PLACA]],[1]Planilha2!$A:$F,3,0)),"")</f>
        <v>1918.75</v>
      </c>
      <c r="L313" s="11">
        <f>IFERROR(VALUE(VLOOKUP(Tabela1[[#This Row],[PLACA]],[1]Planilha2!$A:$F,4,0)),"")</f>
        <v>1250.25</v>
      </c>
      <c r="M313" s="11">
        <f>IFERROR(VALUE(VLOOKUP(Tabela1[[#This Row],[PLACA]],[1]Planilha2!$A:$F,5,0)),"")</f>
        <v>569.5</v>
      </c>
      <c r="N313" s="11"/>
      <c r="O313" s="17" t="e">
        <f>VLOOKUP(Tabela1[[#This Row],[PLACA]],BASE_LOCADORAS!B:F,5,0)</f>
        <v>#N/A</v>
      </c>
      <c r="P31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3" s="11" t="e">
        <f>VLOOKUP(Tabela1[[#This Row],[PLACA]],BASE_LOCADORAS!B:G,6,0)</f>
        <v>#N/A</v>
      </c>
      <c r="R313" s="5" t="e">
        <f>Tabela1[[#This Row],[VALOR LOCADORA]]=Tabela1[[#This Row],[GASTO ALUGUEL]]</f>
        <v>#N/A</v>
      </c>
      <c r="S313" s="5" t="e">
        <f>UPPER(TEXT(Tabela1[[#This Row],[VENCIMENTO CONTRATO]],"MMM"))</f>
        <v>#N/A</v>
      </c>
      <c r="T313" s="5" t="str">
        <f>IFERROR(YEAR(Tabela1[[#This Row],[VENCIMENTO CONTRATO]]),"-")</f>
        <v>-</v>
      </c>
      <c r="U313" s="5" t="str">
        <f>VLOOKUP(Tabela1[[#This Row],[PLACA]],UNIC!C:T,18,0)</f>
        <v>ATIVO</v>
      </c>
      <c r="V313" s="5" t="str">
        <f>SUBSTITUTE(VLOOKUP(Tabela1[[#This Row],[PLACA]],UNIC!C:K,9,0),".", "")</f>
        <v>11035</v>
      </c>
      <c r="W313" s="5">
        <f>VLOOKUP(Tabela1[[#This Row],[PLACA]],UNIC!C:M,10,0)</f>
        <v>31001</v>
      </c>
      <c r="X313" s="5" t="str">
        <f>VLOOKUP(Tabela1[[#This Row],[PLACA]],UNIC!C:M,11,0)</f>
        <v>VIVO</v>
      </c>
      <c r="Y313" s="7">
        <f>SUM(Tabela1[[#This Row],[GASTO COMBUSTÍVEL FEVEREIRO]:[GASTO COMBUSTÍVE ABRIL]])</f>
        <v>3738.5</v>
      </c>
      <c r="Z313" s="7">
        <f>IFERROR(AVERAGE(Tabela1[[#This Row],[GASTO COMBUSTÍVE ABRIL]:[GASTO COMBUSTÍVE MARÇO]]),"-")</f>
        <v>909.875</v>
      </c>
      <c r="AA313" s="5"/>
    </row>
    <row r="314" spans="1:27" x14ac:dyDescent="0.25">
      <c r="A314" s="5" t="s">
        <v>2453</v>
      </c>
      <c r="B314" s="5" t="str">
        <f>VLOOKUP(A314,UNIC!C:W,2,0)</f>
        <v>FIORINO</v>
      </c>
      <c r="C314" s="5" t="str">
        <f>VLOOKUP(A314,UNIC!C:W,3,0)</f>
        <v>UTILITARIO</v>
      </c>
      <c r="D314" s="10">
        <f>VLOOKUP(A314,UNIC!C:W,5,0)</f>
        <v>2025</v>
      </c>
      <c r="E314" s="5" t="str">
        <f>VLOOKUP(A314,UNIC!C:W,21,0)</f>
        <v>MOVIDA</v>
      </c>
      <c r="F314" s="5" t="str">
        <f>VLOOKUP(Tabela1[[#This Row],[PLACA]],UNIC!C:R,15,0)</f>
        <v>PA</v>
      </c>
      <c r="G314" s="5" t="str">
        <f>VLOOKUP(Tabela1[[#This Row],[PLACA]],UNIC!C:R,16,0)</f>
        <v>NORTE</v>
      </c>
      <c r="H314" s="5" t="str">
        <f>VLOOKUP(A314,UNIC!C:H,6,0)</f>
        <v>FRANCO MAIK DA CONCEICAO LIMA</v>
      </c>
      <c r="I314" s="5" t="str">
        <f>VLOOKUP(H314,UNIC!H:J,3,0)</f>
        <v>ALMOXARIFE II</v>
      </c>
      <c r="J314" s="11" t="str">
        <f>VLOOKUP(Tabela1[[#This Row],[PLACA]],UNIC!C:V,20,0)</f>
        <v>R$ 3.971,99</v>
      </c>
      <c r="K314" s="11">
        <f>IFERROR(VALUE(VLOOKUP(Tabela1[[#This Row],[PLACA]],[1]Planilha2!$A:$F,3,0)),"")</f>
        <v>2339.0299999999997</v>
      </c>
      <c r="L314" s="11">
        <f>IFERROR(VALUE(VLOOKUP(Tabela1[[#This Row],[PLACA]],[1]Planilha2!$A:$F,4,0)),"")</f>
        <v>2583.4900000000002</v>
      </c>
      <c r="M314" s="11">
        <f>IFERROR(VALUE(VLOOKUP(Tabela1[[#This Row],[PLACA]],[1]Planilha2!$A:$F,5,0)),"")</f>
        <v>3152.1899999999996</v>
      </c>
      <c r="N314" s="11"/>
      <c r="O314" s="12" t="e">
        <f>VLOOKUP(Tabela1[[#This Row],[PLACA]],BASE_LOCADORAS!B:F,5,0)</f>
        <v>#N/A</v>
      </c>
      <c r="P31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4" s="11" t="e">
        <f>VLOOKUP(Tabela1[[#This Row],[PLACA]],BASE_LOCADORAS!B:G,6,0)</f>
        <v>#N/A</v>
      </c>
      <c r="R314" s="5" t="e">
        <f>Tabela1[[#This Row],[VALOR LOCADORA]]=Tabela1[[#This Row],[GASTO ALUGUEL]]</f>
        <v>#N/A</v>
      </c>
      <c r="S314" s="5" t="e">
        <f>UPPER(TEXT(Tabela1[[#This Row],[VENCIMENTO CONTRATO]],"MMM"))</f>
        <v>#N/A</v>
      </c>
      <c r="T314" s="5" t="str">
        <f>IFERROR(YEAR(Tabela1[[#This Row],[VENCIMENTO CONTRATO]]),"-")</f>
        <v>-</v>
      </c>
      <c r="U314" s="5" t="str">
        <f>VLOOKUP(Tabela1[[#This Row],[PLACA]],UNIC!C:T,18,0)</f>
        <v>ATIVO</v>
      </c>
      <c r="V314" s="5" t="str">
        <f>SUBSTITUTE(VLOOKUP(Tabela1[[#This Row],[PLACA]],UNIC!C:K,9,0),".", "")</f>
        <v>99568</v>
      </c>
      <c r="W314" s="5">
        <f>VLOOKUP(Tabela1[[#This Row],[PLACA]],UNIC!C:M,10,0)</f>
        <v>24001</v>
      </c>
      <c r="X314" s="5" t="str">
        <f>VLOOKUP(Tabela1[[#This Row],[PLACA]],UNIC!C:M,11,0)</f>
        <v>ADMINISTRATIVO</v>
      </c>
      <c r="Y314" s="7">
        <f>SUM(Tabela1[[#This Row],[GASTO COMBUSTÍVEL FEVEREIRO]:[GASTO COMBUSTÍVE ABRIL]])</f>
        <v>8074.71</v>
      </c>
      <c r="Z314" s="7">
        <f>IFERROR(AVERAGE(Tabela1[[#This Row],[GASTO COMBUSTÍVE ABRIL]:[GASTO COMBUSTÍVE MARÇO]]),"-")</f>
        <v>2867.84</v>
      </c>
      <c r="AA314" s="5"/>
    </row>
    <row r="315" spans="1:27" x14ac:dyDescent="0.25">
      <c r="A315" s="5" t="s">
        <v>2454</v>
      </c>
      <c r="B315" s="5" t="str">
        <f>VLOOKUP(A315,UNIC!C:W,2,0)</f>
        <v>MOBI</v>
      </c>
      <c r="C315" s="5" t="str">
        <f>VLOOKUP(A315,UNIC!C:W,3,0)</f>
        <v>LEVE</v>
      </c>
      <c r="D315" s="10">
        <f>VLOOKUP(A315,UNIC!C:W,5,0)</f>
        <v>2021</v>
      </c>
      <c r="E315" s="5" t="str">
        <f>VLOOKUP(A315,UNIC!C:W,21,0)</f>
        <v>PARTICULAR</v>
      </c>
      <c r="F315" s="5" t="str">
        <f>VLOOKUP(Tabela1[[#This Row],[PLACA]],UNIC!C:R,15,0)</f>
        <v>DF</v>
      </c>
      <c r="G315" s="5" t="str">
        <f>VLOOKUP(Tabela1[[#This Row],[PLACA]],UNIC!C:R,16,0)</f>
        <v>CENTRO OESTE</v>
      </c>
      <c r="H315" s="5" t="str">
        <f>VLOOKUP(A315,UNIC!C:H,6,0)</f>
        <v>RODRIGO JARDIM PINTO RAMOS</v>
      </c>
      <c r="I315" s="5" t="str">
        <f>VLOOKUP(H315,UNIC!H:J,3,0)</f>
        <v>COORDENADOR DE OBRAS</v>
      </c>
      <c r="J315" s="11" t="str">
        <f>VLOOKUP(Tabela1[[#This Row],[PLACA]],UNIC!C:V,20,0)</f>
        <v>R$ 2.000,00</v>
      </c>
      <c r="K315" s="11">
        <f>IFERROR(VALUE(VLOOKUP(Tabela1[[#This Row],[PLACA]],[1]Planilha2!$A:$F,3,0)),"")</f>
        <v>1000</v>
      </c>
      <c r="L315" s="11">
        <f>IFERROR(VALUE(VLOOKUP(Tabela1[[#This Row],[PLACA]],[1]Planilha2!$A:$F,4,0)),"")</f>
        <v>1383</v>
      </c>
      <c r="M315" s="11">
        <f>IFERROR(VALUE(VLOOKUP(Tabela1[[#This Row],[PLACA]],[1]Planilha2!$A:$F,5,0)),"")</f>
        <v>857.04</v>
      </c>
      <c r="N315" s="11"/>
      <c r="O315" s="12" t="str">
        <f>VLOOKUP(Tabela1[[#This Row],[PLACA]],BASE_LOCADORAS!B:F,5,0)</f>
        <v>04/01/2030</v>
      </c>
      <c r="P3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15" s="11">
        <f>VLOOKUP(Tabela1[[#This Row],[PLACA]],BASE_LOCADORAS!B:G,6,0)</f>
        <v>2000</v>
      </c>
      <c r="R315" s="5" t="b">
        <f>Tabela1[[#This Row],[VALOR LOCADORA]]=Tabela1[[#This Row],[GASTO ALUGUEL]]</f>
        <v>0</v>
      </c>
      <c r="S315" s="5" t="str">
        <f>UPPER(TEXT(Tabela1[[#This Row],[VENCIMENTO CONTRATO]],"MMM"))</f>
        <v>JAN</v>
      </c>
      <c r="T315" s="5">
        <f>IFERROR(YEAR(Tabela1[[#This Row],[VENCIMENTO CONTRATO]]),"-")</f>
        <v>2030</v>
      </c>
      <c r="U315" s="5" t="str">
        <f>VLOOKUP(Tabela1[[#This Row],[PLACA]],UNIC!C:T,18,0)</f>
        <v>ATIVO</v>
      </c>
      <c r="V315" s="5" t="str">
        <f>SUBSTITUTE(VLOOKUP(Tabela1[[#This Row],[PLACA]],UNIC!C:K,9,0),".", "")</f>
        <v>11015</v>
      </c>
      <c r="W315" s="5">
        <f>VLOOKUP(Tabela1[[#This Row],[PLACA]],UNIC!C:M,10,0)</f>
        <v>17001</v>
      </c>
      <c r="X315" s="5" t="str">
        <f>VLOOKUP(Tabela1[[#This Row],[PLACA]],UNIC!C:M,11,0)</f>
        <v>VIVO</v>
      </c>
      <c r="Y315" s="7">
        <f>SUM(Tabela1[[#This Row],[GASTO COMBUSTÍVEL FEVEREIRO]:[GASTO COMBUSTÍVE ABRIL]])</f>
        <v>3240.04</v>
      </c>
      <c r="Z315" s="7">
        <f>IFERROR(AVERAGE(Tabela1[[#This Row],[GASTO COMBUSTÍVE ABRIL]:[GASTO COMBUSTÍVE MARÇO]]),"-")</f>
        <v>1120.02</v>
      </c>
      <c r="AA315" s="5"/>
    </row>
    <row r="316" spans="1:27" x14ac:dyDescent="0.25">
      <c r="A316" s="5" t="s">
        <v>2455</v>
      </c>
      <c r="B316" s="5" t="str">
        <f>VLOOKUP(A316,UNIC!C:W,2,0)</f>
        <v>TIGGO5X</v>
      </c>
      <c r="C316" s="5" t="str">
        <f>VLOOKUP(A316,UNIC!C:W,3,0)</f>
        <v>SUV</v>
      </c>
      <c r="D316" s="10">
        <f>VLOOKUP(A316,UNIC!C:W,5,0)</f>
        <v>2025</v>
      </c>
      <c r="E316" s="5" t="str">
        <f>VLOOKUP(A316,UNIC!C:W,21,0)</f>
        <v>PARTICULAR</v>
      </c>
      <c r="F316" s="5" t="str">
        <f>VLOOKUP(Tabela1[[#This Row],[PLACA]],UNIC!C:R,15,0)</f>
        <v>GO</v>
      </c>
      <c r="G316" s="5" t="str">
        <f>VLOOKUP(Tabela1[[#This Row],[PLACA]],UNIC!C:R,16,0)</f>
        <v>CENTRO OESTE</v>
      </c>
      <c r="H316" s="5" t="str">
        <f>VLOOKUP(A316,UNIC!C:H,6,0)</f>
        <v>PAULO RICARDO WAETGE BELOTTI</v>
      </c>
      <c r="I316" s="5" t="str">
        <f>VLOOKUP(H316,UNIC!H:J,3,0)</f>
        <v>GERENTE</v>
      </c>
      <c r="J316" s="11" t="str">
        <f>VLOOKUP(Tabela1[[#This Row],[PLACA]],UNIC!C:V,20,0)</f>
        <v>R$ 2.000,00</v>
      </c>
      <c r="K316" s="11">
        <f>IFERROR(VALUE(VLOOKUP(Tabela1[[#This Row],[PLACA]],[1]Planilha2!$A:$F,3,0)),"")</f>
        <v>1059.6699999999998</v>
      </c>
      <c r="L316" s="11">
        <f>IFERROR(VALUE(VLOOKUP(Tabela1[[#This Row],[PLACA]],[1]Planilha2!$A:$F,4,0)),"")</f>
        <v>1678.79</v>
      </c>
      <c r="M316" s="11">
        <f>IFERROR(VALUE(VLOOKUP(Tabela1[[#This Row],[PLACA]],[1]Planilha2!$A:$F,5,0)),"")</f>
        <v>484.24</v>
      </c>
      <c r="N316" s="11"/>
      <c r="O316" s="12" t="str">
        <f>VLOOKUP(Tabela1[[#This Row],[PLACA]],BASE_LOCADORAS!B:F,5,0)</f>
        <v>01/01/2027</v>
      </c>
      <c r="P3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16" s="11">
        <f>VLOOKUP(Tabela1[[#This Row],[PLACA]],BASE_LOCADORAS!B:G,6,0)</f>
        <v>2000</v>
      </c>
      <c r="R316" s="5" t="b">
        <f>Tabela1[[#This Row],[VALOR LOCADORA]]=Tabela1[[#This Row],[GASTO ALUGUEL]]</f>
        <v>0</v>
      </c>
      <c r="S316" s="5" t="str">
        <f>UPPER(TEXT(Tabela1[[#This Row],[VENCIMENTO CONTRATO]],"MMM"))</f>
        <v>JAN</v>
      </c>
      <c r="T316" s="5">
        <f>IFERROR(YEAR(Tabela1[[#This Row],[VENCIMENTO CONTRATO]]),"-")</f>
        <v>2027</v>
      </c>
      <c r="U316" s="5" t="str">
        <f>VLOOKUP(Tabela1[[#This Row],[PLACA]],UNIC!C:T,18,0)</f>
        <v>ATIVO</v>
      </c>
      <c r="V316" s="5" t="str">
        <f>SUBSTITUTE(VLOOKUP(Tabela1[[#This Row],[PLACA]],UNIC!C:K,9,0),".", "")</f>
        <v>12081</v>
      </c>
      <c r="W316" s="5">
        <f>VLOOKUP(Tabela1[[#This Row],[PLACA]],UNIC!C:M,10,0)</f>
        <v>19019</v>
      </c>
      <c r="X316" s="5" t="str">
        <f>VLOOKUP(Tabela1[[#This Row],[PLACA]],UNIC!C:M,11,0)</f>
        <v>TIM MOVEL</v>
      </c>
      <c r="Y316" s="7">
        <f>SUM(Tabela1[[#This Row],[GASTO COMBUSTÍVEL FEVEREIRO]:[GASTO COMBUSTÍVE ABRIL]])</f>
        <v>3222.7</v>
      </c>
      <c r="Z316" s="7">
        <f>IFERROR(AVERAGE(Tabela1[[#This Row],[GASTO COMBUSTÍVE ABRIL]:[GASTO COMBUSTÍVE MARÇO]]),"-")</f>
        <v>1081.5149999999999</v>
      </c>
      <c r="AA316" s="5"/>
    </row>
    <row r="317" spans="1:27" x14ac:dyDescent="0.25">
      <c r="A317" s="5" t="s">
        <v>2456</v>
      </c>
      <c r="B317" s="5" t="str">
        <f>VLOOKUP(A317,UNIC!C:W,2,0)</f>
        <v>MOBI</v>
      </c>
      <c r="C317" s="5" t="str">
        <f>VLOOKUP(A317,UNIC!C:W,3,0)</f>
        <v>LEVE</v>
      </c>
      <c r="D317" s="10">
        <f>VLOOKUP(A317,UNIC!C:W,5,0)</f>
        <v>2024</v>
      </c>
      <c r="E317" s="5" t="str">
        <f>VLOOKUP(A317,UNIC!C:W,21,0)</f>
        <v>MOVIDA</v>
      </c>
      <c r="F317" s="5" t="str">
        <f>VLOOKUP(Tabela1[[#This Row],[PLACA]],UNIC!C:R,15,0)</f>
        <v>AM</v>
      </c>
      <c r="G317" s="5" t="str">
        <f>VLOOKUP(Tabela1[[#This Row],[PLACA]],UNIC!C:R,16,0)</f>
        <v>NORTE</v>
      </c>
      <c r="H317" s="5" t="str">
        <f>VLOOKUP(A317,UNIC!C:H,6,0)</f>
        <v>IVO DE MORAIS CERDEIRA</v>
      </c>
      <c r="I317" s="5" t="str">
        <f>VLOOKUP(H317,UNIC!H:J,3,0)</f>
        <v>INSTALADOR E REPARADOR DE FO</v>
      </c>
      <c r="J317" s="11" t="str">
        <f>VLOOKUP(Tabela1[[#This Row],[PLACA]],UNIC!C:V,20,0)</f>
        <v>R$ 0,00</v>
      </c>
      <c r="K317" s="11">
        <f>IFERROR(VALUE(VLOOKUP(Tabela1[[#This Row],[PLACA]],[1]Planilha2!$A:$F,3,0)),"")</f>
        <v>1437.51</v>
      </c>
      <c r="L317" s="11">
        <f>IFERROR(VALUE(VLOOKUP(Tabela1[[#This Row],[PLACA]],[1]Planilha2!$A:$F,4,0)),"")</f>
        <v>1429.1</v>
      </c>
      <c r="M317" s="11">
        <f>IFERROR(VALUE(VLOOKUP(Tabela1[[#This Row],[PLACA]],[1]Planilha2!$A:$F,5,0)),"")</f>
        <v>790</v>
      </c>
      <c r="N317" s="11"/>
      <c r="O317" s="12" t="e">
        <f>VLOOKUP(Tabela1[[#This Row],[PLACA]],BASE_LOCADORAS!B:F,5,0)</f>
        <v>#N/A</v>
      </c>
      <c r="P31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7" s="11" t="e">
        <f>VLOOKUP(Tabela1[[#This Row],[PLACA]],BASE_LOCADORAS!B:G,6,0)</f>
        <v>#N/A</v>
      </c>
      <c r="R317" s="5" t="e">
        <f>Tabela1[[#This Row],[VALOR LOCADORA]]=Tabela1[[#This Row],[GASTO ALUGUEL]]</f>
        <v>#N/A</v>
      </c>
      <c r="S317" s="5" t="e">
        <f>UPPER(TEXT(Tabela1[[#This Row],[VENCIMENTO CONTRATO]],"MMM"))</f>
        <v>#N/A</v>
      </c>
      <c r="T317" s="5" t="str">
        <f>IFERROR(YEAR(Tabela1[[#This Row],[VENCIMENTO CONTRATO]]),"-")</f>
        <v>-</v>
      </c>
      <c r="U317" s="5" t="str">
        <f>VLOOKUP(Tabela1[[#This Row],[PLACA]],UNIC!C:T,18,0)</f>
        <v>ATIVO</v>
      </c>
      <c r="V317" s="5" t="str">
        <f>SUBSTITUTE(VLOOKUP(Tabela1[[#This Row],[PLACA]],UNIC!C:K,9,0),".", "")</f>
        <v>12011</v>
      </c>
      <c r="W317" s="5">
        <f>VLOOKUP(Tabela1[[#This Row],[PLACA]],UNIC!C:M,10,0)</f>
        <v>14001</v>
      </c>
      <c r="X317" s="5" t="str">
        <f>VLOOKUP(Tabela1[[#This Row],[PLACA]],UNIC!C:M,11,0)</f>
        <v>TIM</v>
      </c>
      <c r="Y317" s="7">
        <f>SUM(Tabela1[[#This Row],[GASTO COMBUSTÍVEL FEVEREIRO]:[GASTO COMBUSTÍVE ABRIL]])</f>
        <v>3656.6099999999997</v>
      </c>
      <c r="Z317" s="7">
        <f>IFERROR(AVERAGE(Tabela1[[#This Row],[GASTO COMBUSTÍVE ABRIL]:[GASTO COMBUSTÍVE MARÇO]]),"-")</f>
        <v>1109.55</v>
      </c>
      <c r="AA317" s="5"/>
    </row>
    <row r="318" spans="1:27" x14ac:dyDescent="0.25">
      <c r="A318" s="5" t="s">
        <v>2457</v>
      </c>
      <c r="B318" s="5" t="str">
        <f>VLOOKUP(A318,UNIC!C:W,2,0)</f>
        <v>MOBI</v>
      </c>
      <c r="C318" s="5" t="str">
        <f>VLOOKUP(A318,UNIC!C:W,3,0)</f>
        <v>LEVE</v>
      </c>
      <c r="D318" s="10">
        <f>VLOOKUP(A318,UNIC!C:W,5,0)</f>
        <v>2024</v>
      </c>
      <c r="E318" s="5" t="str">
        <f>VLOOKUP(A318,UNIC!C:W,21,0)</f>
        <v>MOVIDA</v>
      </c>
      <c r="F318" s="5" t="str">
        <f>VLOOKUP(Tabela1[[#This Row],[PLACA]],UNIC!C:R,15,0)</f>
        <v>AM</v>
      </c>
      <c r="G318" s="5" t="str">
        <f>VLOOKUP(Tabela1[[#This Row],[PLACA]],UNIC!C:R,16,0)</f>
        <v>NORTE</v>
      </c>
      <c r="H318" s="5" t="str">
        <f>VLOOKUP(A318,UNIC!C:H,6,0)</f>
        <v>CARLOS JORGE FERREIRA DA SILVA</v>
      </c>
      <c r="I318" s="5" t="str">
        <f>VLOOKUP(H318,UNIC!H:J,3,0)</f>
        <v>INSTALADOR E REPARADOR DE FO</v>
      </c>
      <c r="J318" s="11" t="str">
        <f>VLOOKUP(Tabela1[[#This Row],[PLACA]],UNIC!C:V,20,0)</f>
        <v>R$ 0,00</v>
      </c>
      <c r="K318" s="11">
        <f>IFERROR(VALUE(VLOOKUP(Tabela1[[#This Row],[PLACA]],[1]Planilha2!$A:$F,3,0)),"")</f>
        <v>1531.95</v>
      </c>
      <c r="L318" s="11">
        <f>IFERROR(VALUE(VLOOKUP(Tabela1[[#This Row],[PLACA]],[1]Planilha2!$A:$F,4,0)),"")</f>
        <v>688.56</v>
      </c>
      <c r="M318" s="11">
        <f>IFERROR(VALUE(VLOOKUP(Tabela1[[#This Row],[PLACA]],[1]Planilha2!$A:$F,5,0)),"")</f>
        <v>769.01</v>
      </c>
      <c r="N318" s="11"/>
      <c r="O318" s="12" t="e">
        <f>VLOOKUP(Tabela1[[#This Row],[PLACA]],BASE_LOCADORAS!B:F,5,0)</f>
        <v>#N/A</v>
      </c>
      <c r="P31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8" s="11" t="e">
        <f>VLOOKUP(Tabela1[[#This Row],[PLACA]],BASE_LOCADORAS!B:G,6,0)</f>
        <v>#N/A</v>
      </c>
      <c r="R318" s="5" t="e">
        <f>Tabela1[[#This Row],[VALOR LOCADORA]]=Tabela1[[#This Row],[GASTO ALUGUEL]]</f>
        <v>#N/A</v>
      </c>
      <c r="S318" s="5" t="e">
        <f>UPPER(TEXT(Tabela1[[#This Row],[VENCIMENTO CONTRATO]],"MMM"))</f>
        <v>#N/A</v>
      </c>
      <c r="T318" s="5" t="str">
        <f>IFERROR(YEAR(Tabela1[[#This Row],[VENCIMENTO CONTRATO]]),"-")</f>
        <v>-</v>
      </c>
      <c r="U318" s="5" t="str">
        <f>VLOOKUP(Tabela1[[#This Row],[PLACA]],UNIC!C:T,18,0)</f>
        <v>ATIVO</v>
      </c>
      <c r="V318" s="5" t="str">
        <f>SUBSTITUTE(VLOOKUP(Tabela1[[#This Row],[PLACA]],UNIC!C:K,9,0),".", "")</f>
        <v>11011</v>
      </c>
      <c r="W318" s="5">
        <f>VLOOKUP(Tabela1[[#This Row],[PLACA]],UNIC!C:M,10,0)</f>
        <v>14001</v>
      </c>
      <c r="X318" s="5" t="str">
        <f>VLOOKUP(Tabela1[[#This Row],[PLACA]],UNIC!C:M,11,0)</f>
        <v>VIVO</v>
      </c>
      <c r="Y318" s="7">
        <f>SUM(Tabela1[[#This Row],[GASTO COMBUSTÍVEL FEVEREIRO]:[GASTO COMBUSTÍVE ABRIL]])</f>
        <v>2989.5200000000004</v>
      </c>
      <c r="Z318" s="7">
        <f>IFERROR(AVERAGE(Tabela1[[#This Row],[GASTO COMBUSTÍVE ABRIL]:[GASTO COMBUSTÍVE MARÇO]]),"-")</f>
        <v>728.78499999999997</v>
      </c>
      <c r="AA318" s="5"/>
    </row>
    <row r="319" spans="1:27" x14ac:dyDescent="0.25">
      <c r="A319" s="5" t="s">
        <v>2458</v>
      </c>
      <c r="B319" s="5" t="str">
        <f>VLOOKUP(A319,UNIC!C:W,2,0)</f>
        <v>MOBI</v>
      </c>
      <c r="C319" s="5" t="str">
        <f>VLOOKUP(A319,UNIC!C:W,3,0)</f>
        <v>LEVE</v>
      </c>
      <c r="D319" s="10">
        <f>VLOOKUP(A319,UNIC!C:W,5,0)</f>
        <v>2024</v>
      </c>
      <c r="E319" s="5" t="str">
        <f>VLOOKUP(A319,UNIC!C:W,21,0)</f>
        <v>MOVIDA</v>
      </c>
      <c r="F319" s="5" t="str">
        <f>VLOOKUP(Tabela1[[#This Row],[PLACA]],UNIC!C:R,15,0)</f>
        <v>AM</v>
      </c>
      <c r="G319" s="5" t="str">
        <f>VLOOKUP(Tabela1[[#This Row],[PLACA]],UNIC!C:R,16,0)</f>
        <v>NORTE</v>
      </c>
      <c r="H319" s="5" t="str">
        <f>VLOOKUP(A319,UNIC!C:H,6,0)</f>
        <v>MARCIO JOSE MOURA DE JESUS</v>
      </c>
      <c r="I319" s="5" t="str">
        <f>VLOOKUP(H319,UNIC!H:J,3,0)</f>
        <v>INSTALADOR E REPARADOR DE FO</v>
      </c>
      <c r="J319" s="11" t="str">
        <f>VLOOKUP(Tabela1[[#This Row],[PLACA]],UNIC!C:V,20,0)</f>
        <v>R$ 0,00</v>
      </c>
      <c r="K319" s="11">
        <f>IFERROR(VALUE(VLOOKUP(Tabela1[[#This Row],[PLACA]],[1]Planilha2!$A:$F,3,0)),"")</f>
        <v>1379.94</v>
      </c>
      <c r="L319" s="11">
        <f>IFERROR(VALUE(VLOOKUP(Tabela1[[#This Row],[PLACA]],[1]Planilha2!$A:$F,4,0)),"")</f>
        <v>1689.98</v>
      </c>
      <c r="M319" s="11">
        <f>IFERROR(VALUE(VLOOKUP(Tabela1[[#This Row],[PLACA]],[1]Planilha2!$A:$F,5,0)),"")</f>
        <v>810</v>
      </c>
      <c r="N319" s="11"/>
      <c r="O319" s="12" t="e">
        <f>VLOOKUP(Tabela1[[#This Row],[PLACA]],BASE_LOCADORAS!B:F,5,0)</f>
        <v>#N/A</v>
      </c>
      <c r="P31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19" s="11" t="e">
        <f>VLOOKUP(Tabela1[[#This Row],[PLACA]],BASE_LOCADORAS!B:G,6,0)</f>
        <v>#N/A</v>
      </c>
      <c r="R319" s="5" t="e">
        <f>Tabela1[[#This Row],[VALOR LOCADORA]]=Tabela1[[#This Row],[GASTO ALUGUEL]]</f>
        <v>#N/A</v>
      </c>
      <c r="S319" s="5" t="e">
        <f>UPPER(TEXT(Tabela1[[#This Row],[VENCIMENTO CONTRATO]],"MMM"))</f>
        <v>#N/A</v>
      </c>
      <c r="T319" s="5" t="str">
        <f>IFERROR(YEAR(Tabela1[[#This Row],[VENCIMENTO CONTRATO]]),"-")</f>
        <v>-</v>
      </c>
      <c r="U319" s="5" t="str">
        <f>VLOOKUP(Tabela1[[#This Row],[PLACA]],UNIC!C:T,18,0)</f>
        <v>ATIVO</v>
      </c>
      <c r="V319" s="5" t="str">
        <f>SUBSTITUTE(VLOOKUP(Tabela1[[#This Row],[PLACA]],UNIC!C:K,9,0),".", "")</f>
        <v>11011</v>
      </c>
      <c r="W319" s="5">
        <f>VLOOKUP(Tabela1[[#This Row],[PLACA]],UNIC!C:M,10,0)</f>
        <v>14001</v>
      </c>
      <c r="X319" s="5" t="str">
        <f>VLOOKUP(Tabela1[[#This Row],[PLACA]],UNIC!C:M,11,0)</f>
        <v>VIVO</v>
      </c>
      <c r="Y319" s="7">
        <f>SUM(Tabela1[[#This Row],[GASTO COMBUSTÍVEL FEVEREIRO]:[GASTO COMBUSTÍVE ABRIL]])</f>
        <v>3879.92</v>
      </c>
      <c r="Z319" s="7">
        <f>IFERROR(AVERAGE(Tabela1[[#This Row],[GASTO COMBUSTÍVE ABRIL]:[GASTO COMBUSTÍVE MARÇO]]),"-")</f>
        <v>1249.99</v>
      </c>
      <c r="AA319" s="5"/>
    </row>
    <row r="320" spans="1:27" x14ac:dyDescent="0.25">
      <c r="A320" s="5" t="s">
        <v>2459</v>
      </c>
      <c r="B320" s="5" t="str">
        <f>VLOOKUP(A320,UNIC!C:W,2,0)</f>
        <v>MOBI</v>
      </c>
      <c r="C320" s="5" t="str">
        <f>VLOOKUP(A320,UNIC!C:W,3,0)</f>
        <v>LEVE</v>
      </c>
      <c r="D320" s="10">
        <f>VLOOKUP(A320,UNIC!C:W,5,0)</f>
        <v>2024</v>
      </c>
      <c r="E320" s="5" t="str">
        <f>VLOOKUP(A320,UNIC!C:W,21,0)</f>
        <v>MOVIDA</v>
      </c>
      <c r="F320" s="5" t="str">
        <f>VLOOKUP(Tabela1[[#This Row],[PLACA]],UNIC!C:R,15,0)</f>
        <v>AM</v>
      </c>
      <c r="G320" s="5" t="str">
        <f>VLOOKUP(Tabela1[[#This Row],[PLACA]],UNIC!C:R,16,0)</f>
        <v>NORTE</v>
      </c>
      <c r="H320" s="5" t="str">
        <f>VLOOKUP(A320,UNIC!C:H,6,0)</f>
        <v>KLEIDSON ANTONIO VASQUES DE OLIVEIRA</v>
      </c>
      <c r="I320" s="5" t="str">
        <f>VLOOKUP(H320,UNIC!H:J,3,0)</f>
        <v>INSTALADOR E REPARADOR DE FO</v>
      </c>
      <c r="J320" s="11" t="str">
        <f>VLOOKUP(Tabela1[[#This Row],[PLACA]],UNIC!C:V,20,0)</f>
        <v>R$ 0,00</v>
      </c>
      <c r="K320" s="11">
        <f>IFERROR(VALUE(VLOOKUP(Tabela1[[#This Row],[PLACA]],[1]Planilha2!$A:$F,3,0)),"")</f>
        <v>1610</v>
      </c>
      <c r="L320" s="11">
        <f>IFERROR(VALUE(VLOOKUP(Tabela1[[#This Row],[PLACA]],[1]Planilha2!$A:$F,4,0)),"")</f>
        <v>1789.97</v>
      </c>
      <c r="M320" s="11">
        <f>IFERROR(VALUE(VLOOKUP(Tabela1[[#This Row],[PLACA]],[1]Planilha2!$A:$F,5,0)),"")</f>
        <v>897.93999999999994</v>
      </c>
      <c r="N320" s="11"/>
      <c r="O320" s="12" t="e">
        <f>VLOOKUP(Tabela1[[#This Row],[PLACA]],BASE_LOCADORAS!B:F,5,0)</f>
        <v>#N/A</v>
      </c>
      <c r="P32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0" s="11" t="e">
        <f>VLOOKUP(Tabela1[[#This Row],[PLACA]],BASE_LOCADORAS!B:G,6,0)</f>
        <v>#N/A</v>
      </c>
      <c r="R320" s="5" t="e">
        <f>Tabela1[[#This Row],[VALOR LOCADORA]]=Tabela1[[#This Row],[GASTO ALUGUEL]]</f>
        <v>#N/A</v>
      </c>
      <c r="S320" s="5" t="e">
        <f>UPPER(TEXT(Tabela1[[#This Row],[VENCIMENTO CONTRATO]],"MMM"))</f>
        <v>#N/A</v>
      </c>
      <c r="T320" s="5" t="str">
        <f>IFERROR(YEAR(Tabela1[[#This Row],[VENCIMENTO CONTRATO]]),"-")</f>
        <v>-</v>
      </c>
      <c r="U320" s="5" t="str">
        <f>VLOOKUP(Tabela1[[#This Row],[PLACA]],UNIC!C:T,18,0)</f>
        <v>ATIVO</v>
      </c>
      <c r="V320" s="5" t="str">
        <f>SUBSTITUTE(VLOOKUP(Tabela1[[#This Row],[PLACA]],UNIC!C:K,9,0),".", "")</f>
        <v>11011</v>
      </c>
      <c r="W320" s="5">
        <f>VLOOKUP(Tabela1[[#This Row],[PLACA]],UNIC!C:M,10,0)</f>
        <v>14001</v>
      </c>
      <c r="X320" s="5" t="str">
        <f>VLOOKUP(Tabela1[[#This Row],[PLACA]],UNIC!C:M,11,0)</f>
        <v>VIVO</v>
      </c>
      <c r="Y320" s="7">
        <f>SUM(Tabela1[[#This Row],[GASTO COMBUSTÍVEL FEVEREIRO]:[GASTO COMBUSTÍVE ABRIL]])</f>
        <v>4297.91</v>
      </c>
      <c r="Z320" s="7">
        <f>IFERROR(AVERAGE(Tabela1[[#This Row],[GASTO COMBUSTÍVE ABRIL]:[GASTO COMBUSTÍVE MARÇO]]),"-")</f>
        <v>1343.9549999999999</v>
      </c>
      <c r="AA320" s="5"/>
    </row>
    <row r="321" spans="1:27" x14ac:dyDescent="0.25">
      <c r="A321" s="5" t="s">
        <v>2460</v>
      </c>
      <c r="B321" s="5" t="str">
        <f>VLOOKUP(A321,UNIC!C:W,2,0)</f>
        <v>MOBI</v>
      </c>
      <c r="C321" s="5" t="str">
        <f>VLOOKUP(A321,UNIC!C:W,3,0)</f>
        <v>LEVE</v>
      </c>
      <c r="D321" s="10">
        <f>VLOOKUP(A321,UNIC!C:W,5,0)</f>
        <v>2025</v>
      </c>
      <c r="E321" s="5" t="str">
        <f>VLOOKUP(A321,UNIC!C:W,21,0)</f>
        <v>MOVIDA</v>
      </c>
      <c r="F321" s="5" t="str">
        <f>VLOOKUP(Tabela1[[#This Row],[PLACA]],UNIC!C:R,15,0)</f>
        <v>AM</v>
      </c>
      <c r="G321" s="5" t="str">
        <f>VLOOKUP(Tabela1[[#This Row],[PLACA]],UNIC!C:R,16,0)</f>
        <v>NORTE</v>
      </c>
      <c r="H321" s="5" t="str">
        <f>VLOOKUP(A321,UNIC!C:H,6,0)</f>
        <v>KRHISTOPHER THALLES PEREIRA XAVIER</v>
      </c>
      <c r="I321" s="5" t="str">
        <f>VLOOKUP(H321,UNIC!H:J,3,0)</f>
        <v>INSTALADOR E REPARADOR DE FO</v>
      </c>
      <c r="J321" s="11" t="str">
        <f>VLOOKUP(Tabela1[[#This Row],[PLACA]],UNIC!C:V,20,0)</f>
        <v>R$ 0,00</v>
      </c>
      <c r="K321" s="11">
        <f>IFERROR(VALUE(VLOOKUP(Tabela1[[#This Row],[PLACA]],[1]Planilha2!$A:$F,3,0)),"")</f>
        <v>1469.75</v>
      </c>
      <c r="L321" s="11">
        <f>IFERROR(VALUE(VLOOKUP(Tabela1[[#This Row],[PLACA]],[1]Planilha2!$A:$F,4,0)),"")</f>
        <v>1699.92</v>
      </c>
      <c r="M321" s="11">
        <f>IFERROR(VALUE(VLOOKUP(Tabela1[[#This Row],[PLACA]],[1]Planilha2!$A:$F,5,0)),"")</f>
        <v>759.99</v>
      </c>
      <c r="N321" s="11"/>
      <c r="O321" s="12" t="e">
        <f>VLOOKUP(Tabela1[[#This Row],[PLACA]],BASE_LOCADORAS!B:F,5,0)</f>
        <v>#N/A</v>
      </c>
      <c r="P32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1" s="11" t="e">
        <f>VLOOKUP(Tabela1[[#This Row],[PLACA]],BASE_LOCADORAS!B:G,6,0)</f>
        <v>#N/A</v>
      </c>
      <c r="R321" s="5" t="e">
        <f>Tabela1[[#This Row],[VALOR LOCADORA]]=Tabela1[[#This Row],[GASTO ALUGUEL]]</f>
        <v>#N/A</v>
      </c>
      <c r="S321" s="5" t="e">
        <f>UPPER(TEXT(Tabela1[[#This Row],[VENCIMENTO CONTRATO]],"MMM"))</f>
        <v>#N/A</v>
      </c>
      <c r="T321" s="5" t="str">
        <f>IFERROR(YEAR(Tabela1[[#This Row],[VENCIMENTO CONTRATO]]),"-")</f>
        <v>-</v>
      </c>
      <c r="U321" s="5" t="str">
        <f>VLOOKUP(Tabela1[[#This Row],[PLACA]],UNIC!C:T,18,0)</f>
        <v>ATIVO</v>
      </c>
      <c r="V321" s="5" t="str">
        <f>SUBSTITUTE(VLOOKUP(Tabela1[[#This Row],[PLACA]],UNIC!C:K,9,0),".", "")</f>
        <v>11011</v>
      </c>
      <c r="W321" s="5">
        <f>VLOOKUP(Tabela1[[#This Row],[PLACA]],UNIC!C:M,10,0)</f>
        <v>14001</v>
      </c>
      <c r="X321" s="5" t="str">
        <f>VLOOKUP(Tabela1[[#This Row],[PLACA]],UNIC!C:M,11,0)</f>
        <v>VIVO</v>
      </c>
      <c r="Y321" s="7">
        <f>SUM(Tabela1[[#This Row],[GASTO COMBUSTÍVEL FEVEREIRO]:[GASTO COMBUSTÍVE ABRIL]])</f>
        <v>3929.66</v>
      </c>
      <c r="Z321" s="7">
        <f>IFERROR(AVERAGE(Tabela1[[#This Row],[GASTO COMBUSTÍVE ABRIL]:[GASTO COMBUSTÍVE MARÇO]]),"-")</f>
        <v>1229.9549999999999</v>
      </c>
      <c r="AA321" s="5"/>
    </row>
    <row r="322" spans="1:27" x14ac:dyDescent="0.25">
      <c r="A322" s="5" t="s">
        <v>2461</v>
      </c>
      <c r="B322" s="5" t="str">
        <f>VLOOKUP(A322,UNIC!C:W,2,0)</f>
        <v>MOBI</v>
      </c>
      <c r="C322" s="5" t="str">
        <f>VLOOKUP(A322,UNIC!C:W,3,0)</f>
        <v>LEVE</v>
      </c>
      <c r="D322" s="10">
        <f>VLOOKUP(A322,UNIC!C:W,5,0)</f>
        <v>2025</v>
      </c>
      <c r="E322" s="5" t="str">
        <f>VLOOKUP(A322,UNIC!C:W,21,0)</f>
        <v>MOVIDA</v>
      </c>
      <c r="F322" s="5" t="str">
        <f>VLOOKUP(Tabela1[[#This Row],[PLACA]],UNIC!C:R,15,0)</f>
        <v>AM</v>
      </c>
      <c r="G322" s="5" t="str">
        <f>VLOOKUP(Tabela1[[#This Row],[PLACA]],UNIC!C:R,16,0)</f>
        <v>NORTE</v>
      </c>
      <c r="H322" s="5" t="str">
        <f>VLOOKUP(A322,UNIC!C:H,6,0)</f>
        <v>LUCIANO NAHAMIAS LINHARES</v>
      </c>
      <c r="I322" s="5" t="str">
        <f>VLOOKUP(H322,UNIC!H:J,3,0)</f>
        <v>INSTALADOR E REPARADOR DE FO</v>
      </c>
      <c r="J322" s="11" t="str">
        <f>VLOOKUP(Tabela1[[#This Row],[PLACA]],UNIC!C:V,20,0)</f>
        <v>R$ 0,00</v>
      </c>
      <c r="K322" s="11">
        <f>IFERROR(VALUE(VLOOKUP(Tabela1[[#This Row],[PLACA]],[1]Planilha2!$A:$F,3,0)),"")</f>
        <v>1299.95</v>
      </c>
      <c r="L322" s="11">
        <f>IFERROR(VALUE(VLOOKUP(Tabela1[[#This Row],[PLACA]],[1]Planilha2!$A:$F,4,0)),"")</f>
        <v>1462.55</v>
      </c>
      <c r="M322" s="11">
        <f>IFERROR(VALUE(VLOOKUP(Tabela1[[#This Row],[PLACA]],[1]Planilha2!$A:$F,5,0)),"")</f>
        <v>819.91</v>
      </c>
      <c r="N322" s="11"/>
      <c r="O322" s="12" t="e">
        <f>VLOOKUP(Tabela1[[#This Row],[PLACA]],BASE_LOCADORAS!B:F,5,0)</f>
        <v>#N/A</v>
      </c>
      <c r="P32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2" s="11" t="e">
        <f>VLOOKUP(Tabela1[[#This Row],[PLACA]],BASE_LOCADORAS!B:G,6,0)</f>
        <v>#N/A</v>
      </c>
      <c r="R322" s="5" t="e">
        <f>Tabela1[[#This Row],[VALOR LOCADORA]]=Tabela1[[#This Row],[GASTO ALUGUEL]]</f>
        <v>#N/A</v>
      </c>
      <c r="S322" s="5" t="e">
        <f>UPPER(TEXT(Tabela1[[#This Row],[VENCIMENTO CONTRATO]],"MMM"))</f>
        <v>#N/A</v>
      </c>
      <c r="T322" s="5" t="str">
        <f>IFERROR(YEAR(Tabela1[[#This Row],[VENCIMENTO CONTRATO]]),"-")</f>
        <v>-</v>
      </c>
      <c r="U322" s="5" t="str">
        <f>VLOOKUP(Tabela1[[#This Row],[PLACA]],UNIC!C:T,18,0)</f>
        <v>ATIVO</v>
      </c>
      <c r="V322" s="5" t="str">
        <f>SUBSTITUTE(VLOOKUP(Tabela1[[#This Row],[PLACA]],UNIC!C:K,9,0),".", "")</f>
        <v>14011</v>
      </c>
      <c r="W322" s="5">
        <f>VLOOKUP(Tabela1[[#This Row],[PLACA]],UNIC!C:M,10,0)</f>
        <v>14001</v>
      </c>
      <c r="X322" s="5" t="str">
        <f>VLOOKUP(Tabela1[[#This Row],[PLACA]],UNIC!C:M,11,0)</f>
        <v>I-SYSTEMS</v>
      </c>
      <c r="Y322" s="7">
        <f>SUM(Tabela1[[#This Row],[GASTO COMBUSTÍVEL FEVEREIRO]:[GASTO COMBUSTÍVE ABRIL]])</f>
        <v>3582.41</v>
      </c>
      <c r="Z322" s="7">
        <f>IFERROR(AVERAGE(Tabela1[[#This Row],[GASTO COMBUSTÍVE ABRIL]:[GASTO COMBUSTÍVE MARÇO]]),"-")</f>
        <v>1141.23</v>
      </c>
      <c r="AA322" s="5"/>
    </row>
    <row r="323" spans="1:27" x14ac:dyDescent="0.25">
      <c r="A323" s="5" t="s">
        <v>2462</v>
      </c>
      <c r="B323" s="5" t="str">
        <f>VLOOKUP(A323,UNIC!C:W,2,0)</f>
        <v>MOBI</v>
      </c>
      <c r="C323" s="5" t="str">
        <f>VLOOKUP(A323,UNIC!C:W,3,0)</f>
        <v>LEVE</v>
      </c>
      <c r="D323" s="10">
        <f>VLOOKUP(A323,UNIC!C:W,5,0)</f>
        <v>2025</v>
      </c>
      <c r="E323" s="5" t="str">
        <f>VLOOKUP(A323,UNIC!C:W,21,0)</f>
        <v>MOVIDA</v>
      </c>
      <c r="F323" s="5" t="str">
        <f>VLOOKUP(Tabela1[[#This Row],[PLACA]],UNIC!C:R,15,0)</f>
        <v>AM</v>
      </c>
      <c r="G323" s="5" t="str">
        <f>VLOOKUP(Tabela1[[#This Row],[PLACA]],UNIC!C:R,16,0)</f>
        <v>NORTE</v>
      </c>
      <c r="H323" s="5" t="str">
        <f>VLOOKUP(A323,UNIC!C:H,6,0)</f>
        <v>LEANDRO OLIVEIRA DA COSTA</v>
      </c>
      <c r="I323" s="5" t="str">
        <f>VLOOKUP(H323,UNIC!H:J,3,0)</f>
        <v>INSTALADOR E REPARADOR DE FO</v>
      </c>
      <c r="J323" s="11" t="str">
        <f>VLOOKUP(Tabela1[[#This Row],[PLACA]],UNIC!C:V,20,0)</f>
        <v>R$ 0,00</v>
      </c>
      <c r="K323" s="11">
        <f>IFERROR(VALUE(VLOOKUP(Tabela1[[#This Row],[PLACA]],[1]Planilha2!$A:$F,3,0)),"")</f>
        <v>1280</v>
      </c>
      <c r="L323" s="11">
        <f>IFERROR(VALUE(VLOOKUP(Tabela1[[#This Row],[PLACA]],[1]Planilha2!$A:$F,4,0)),"")</f>
        <v>1429.2</v>
      </c>
      <c r="M323" s="11">
        <f>IFERROR(VALUE(VLOOKUP(Tabela1[[#This Row],[PLACA]],[1]Planilha2!$A:$F,5,0)),"")</f>
        <v>498.78999999999996</v>
      </c>
      <c r="N323" s="11"/>
      <c r="O323" s="12" t="e">
        <f>VLOOKUP(Tabela1[[#This Row],[PLACA]],BASE_LOCADORAS!B:F,5,0)</f>
        <v>#N/A</v>
      </c>
      <c r="P32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3" s="11" t="e">
        <f>VLOOKUP(Tabela1[[#This Row],[PLACA]],BASE_LOCADORAS!B:G,6,0)</f>
        <v>#N/A</v>
      </c>
      <c r="R323" s="5" t="e">
        <f>Tabela1[[#This Row],[VALOR LOCADORA]]=Tabela1[[#This Row],[GASTO ALUGUEL]]</f>
        <v>#N/A</v>
      </c>
      <c r="S323" s="5" t="e">
        <f>UPPER(TEXT(Tabela1[[#This Row],[VENCIMENTO CONTRATO]],"MMM"))</f>
        <v>#N/A</v>
      </c>
      <c r="T323" s="5" t="str">
        <f>IFERROR(YEAR(Tabela1[[#This Row],[VENCIMENTO CONTRATO]]),"-")</f>
        <v>-</v>
      </c>
      <c r="U323" s="5" t="str">
        <f>VLOOKUP(Tabela1[[#This Row],[PLACA]],UNIC!C:T,18,0)</f>
        <v>ATIVO</v>
      </c>
      <c r="V323" s="5" t="str">
        <f>SUBSTITUTE(VLOOKUP(Tabela1[[#This Row],[PLACA]],UNIC!C:K,9,0),".", "")</f>
        <v>11011</v>
      </c>
      <c r="W323" s="5">
        <f>VLOOKUP(Tabela1[[#This Row],[PLACA]],UNIC!C:M,10,0)</f>
        <v>14001</v>
      </c>
      <c r="X323" s="5" t="str">
        <f>VLOOKUP(Tabela1[[#This Row],[PLACA]],UNIC!C:M,11,0)</f>
        <v>VIVO</v>
      </c>
      <c r="Y323" s="7">
        <f>SUM(Tabela1[[#This Row],[GASTO COMBUSTÍVEL FEVEREIRO]:[GASTO COMBUSTÍVE ABRIL]])</f>
        <v>3207.99</v>
      </c>
      <c r="Z323" s="7">
        <f>IFERROR(AVERAGE(Tabela1[[#This Row],[GASTO COMBUSTÍVE ABRIL]:[GASTO COMBUSTÍVE MARÇO]]),"-")</f>
        <v>963.995</v>
      </c>
      <c r="AA323" s="5"/>
    </row>
    <row r="324" spans="1:27" x14ac:dyDescent="0.25">
      <c r="A324" s="5" t="s">
        <v>2463</v>
      </c>
      <c r="B324" s="5" t="str">
        <f>VLOOKUP(A324,UNIC!C:W,2,0)</f>
        <v>MOBI</v>
      </c>
      <c r="C324" s="5" t="str">
        <f>VLOOKUP(A324,UNIC!C:W,3,0)</f>
        <v>LEVE</v>
      </c>
      <c r="D324" s="10">
        <f>VLOOKUP(A324,UNIC!C:W,5,0)</f>
        <v>2025</v>
      </c>
      <c r="E324" s="5" t="str">
        <f>VLOOKUP(A324,UNIC!C:W,21,0)</f>
        <v>MOVIDA</v>
      </c>
      <c r="F324" s="5" t="str">
        <f>VLOOKUP(Tabela1[[#This Row],[PLACA]],UNIC!C:R,15,0)</f>
        <v>AM</v>
      </c>
      <c r="G324" s="5" t="str">
        <f>VLOOKUP(Tabela1[[#This Row],[PLACA]],UNIC!C:R,16,0)</f>
        <v>NORTE</v>
      </c>
      <c r="H324" s="5" t="str">
        <f>VLOOKUP(A324,UNIC!C:H,6,0)</f>
        <v>RAIMUNDO LOPES MAGALHAES</v>
      </c>
      <c r="I324" s="5" t="str">
        <f>VLOOKUP(H324,UNIC!H:J,3,0)</f>
        <v>INSTALADOR E REPARADOR DE FO</v>
      </c>
      <c r="J324" s="11" t="str">
        <f>VLOOKUP(Tabela1[[#This Row],[PLACA]],UNIC!C:V,20,0)</f>
        <v>R$ 0,00</v>
      </c>
      <c r="K324" s="11">
        <f>IFERROR(VALUE(VLOOKUP(Tabela1[[#This Row],[PLACA]],[1]Planilha2!$A:$F,3,0)),"")</f>
        <v>1600.88</v>
      </c>
      <c r="L324" s="11">
        <f>IFERROR(VALUE(VLOOKUP(Tabela1[[#This Row],[PLACA]],[1]Planilha2!$A:$F,4,0)),"")</f>
        <v>2049.66</v>
      </c>
      <c r="M324" s="11">
        <f>IFERROR(VALUE(VLOOKUP(Tabela1[[#This Row],[PLACA]],[1]Planilha2!$A:$F,5,0)),"")</f>
        <v>919.86</v>
      </c>
      <c r="N324" s="11"/>
      <c r="O324" s="12" t="e">
        <f>VLOOKUP(Tabela1[[#This Row],[PLACA]],BASE_LOCADORAS!B:F,5,0)</f>
        <v>#N/A</v>
      </c>
      <c r="P32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4" s="11" t="e">
        <f>VLOOKUP(Tabela1[[#This Row],[PLACA]],BASE_LOCADORAS!B:G,6,0)</f>
        <v>#N/A</v>
      </c>
      <c r="R324" s="5" t="e">
        <f>Tabela1[[#This Row],[VALOR LOCADORA]]=Tabela1[[#This Row],[GASTO ALUGUEL]]</f>
        <v>#N/A</v>
      </c>
      <c r="S324" s="5" t="e">
        <f>UPPER(TEXT(Tabela1[[#This Row],[VENCIMENTO CONTRATO]],"MMM"))</f>
        <v>#N/A</v>
      </c>
      <c r="T324" s="5" t="str">
        <f>IFERROR(YEAR(Tabela1[[#This Row],[VENCIMENTO CONTRATO]]),"-")</f>
        <v>-</v>
      </c>
      <c r="U324" s="5" t="str">
        <f>VLOOKUP(Tabela1[[#This Row],[PLACA]],UNIC!C:T,18,0)</f>
        <v>ATIVO</v>
      </c>
      <c r="V324" s="5" t="str">
        <f>SUBSTITUTE(VLOOKUP(Tabela1[[#This Row],[PLACA]],UNIC!C:K,9,0),".", "")</f>
        <v>11011</v>
      </c>
      <c r="W324" s="5">
        <f>VLOOKUP(Tabela1[[#This Row],[PLACA]],UNIC!C:M,10,0)</f>
        <v>14001</v>
      </c>
      <c r="X324" s="5" t="str">
        <f>VLOOKUP(Tabela1[[#This Row],[PLACA]],UNIC!C:M,11,0)</f>
        <v>VIVO</v>
      </c>
      <c r="Y324" s="7">
        <f>SUM(Tabela1[[#This Row],[GASTO COMBUSTÍVEL FEVEREIRO]:[GASTO COMBUSTÍVE ABRIL]])</f>
        <v>4570.3999999999996</v>
      </c>
      <c r="Z324" s="7">
        <f>IFERROR(AVERAGE(Tabela1[[#This Row],[GASTO COMBUSTÍVE ABRIL]:[GASTO COMBUSTÍVE MARÇO]]),"-")</f>
        <v>1484.76</v>
      </c>
      <c r="AA324" s="5"/>
    </row>
    <row r="325" spans="1:27" x14ac:dyDescent="0.25">
      <c r="A325" s="5" t="s">
        <v>2464</v>
      </c>
      <c r="B325" s="5" t="str">
        <f>VLOOKUP(A325,UNIC!C:W,2,0)</f>
        <v>MOBI</v>
      </c>
      <c r="C325" s="5" t="str">
        <f>VLOOKUP(A325,UNIC!C:W,3,0)</f>
        <v>LEVE</v>
      </c>
      <c r="D325" s="10">
        <f>VLOOKUP(A325,UNIC!C:W,5,0)</f>
        <v>2025</v>
      </c>
      <c r="E325" s="5" t="str">
        <f>VLOOKUP(A325,UNIC!C:W,21,0)</f>
        <v>MOVIDA</v>
      </c>
      <c r="F325" s="5" t="str">
        <f>VLOOKUP(Tabela1[[#This Row],[PLACA]],UNIC!C:R,15,0)</f>
        <v>AM</v>
      </c>
      <c r="G325" s="5" t="str">
        <f>VLOOKUP(Tabela1[[#This Row],[PLACA]],UNIC!C:R,16,0)</f>
        <v>NORTE</v>
      </c>
      <c r="H325" s="5" t="str">
        <f>VLOOKUP(A325,UNIC!C:H,6,0)</f>
        <v>FELIPE GOMES LIRA</v>
      </c>
      <c r="I325" s="5" t="str">
        <f>VLOOKUP(H325,UNIC!H:J,3,0)</f>
        <v>INSTALADOR E REPARADOR DE FO</v>
      </c>
      <c r="J325" s="11" t="str">
        <f>VLOOKUP(Tabela1[[#This Row],[PLACA]],UNIC!C:V,20,0)</f>
        <v>R$ 0,00</v>
      </c>
      <c r="K325" s="11">
        <f>IFERROR(VALUE(VLOOKUP(Tabela1[[#This Row],[PLACA]],[1]Planilha2!$A:$F,3,0)),"")</f>
        <v>1362.77</v>
      </c>
      <c r="L325" s="11">
        <f>IFERROR(VALUE(VLOOKUP(Tabela1[[#This Row],[PLACA]],[1]Planilha2!$A:$F,4,0)),"")</f>
        <v>1670.04</v>
      </c>
      <c r="M325" s="11">
        <f>IFERROR(VALUE(VLOOKUP(Tabela1[[#This Row],[PLACA]],[1]Planilha2!$A:$F,5,0)),"")</f>
        <v>694.02</v>
      </c>
      <c r="N325" s="11"/>
      <c r="O325" s="17" t="e">
        <f>VLOOKUP(Tabela1[[#This Row],[PLACA]],BASE_LOCADORAS!B:F,5,0)</f>
        <v>#N/A</v>
      </c>
      <c r="P32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5" s="11" t="e">
        <f>VLOOKUP(Tabela1[[#This Row],[PLACA]],BASE_LOCADORAS!B:G,6,0)</f>
        <v>#N/A</v>
      </c>
      <c r="R325" s="5" t="e">
        <f>Tabela1[[#This Row],[VALOR LOCADORA]]=Tabela1[[#This Row],[GASTO ALUGUEL]]</f>
        <v>#N/A</v>
      </c>
      <c r="S325" s="5" t="e">
        <f>UPPER(TEXT(Tabela1[[#This Row],[VENCIMENTO CONTRATO]],"MMM"))</f>
        <v>#N/A</v>
      </c>
      <c r="T325" s="5" t="str">
        <f>IFERROR(YEAR(Tabela1[[#This Row],[VENCIMENTO CONTRATO]]),"-")</f>
        <v>-</v>
      </c>
      <c r="U325" s="5" t="str">
        <f>VLOOKUP(Tabela1[[#This Row],[PLACA]],UNIC!C:T,18,0)</f>
        <v>ATIVO</v>
      </c>
      <c r="V325" s="5" t="str">
        <f>SUBSTITUTE(VLOOKUP(Tabela1[[#This Row],[PLACA]],UNIC!C:K,9,0),".", "")</f>
        <v>14011</v>
      </c>
      <c r="W325" s="5">
        <f>VLOOKUP(Tabela1[[#This Row],[PLACA]],UNIC!C:M,10,0)</f>
        <v>14001</v>
      </c>
      <c r="X325" s="5" t="str">
        <f>VLOOKUP(Tabela1[[#This Row],[PLACA]],UNIC!C:M,11,0)</f>
        <v>I-SYSTEMS</v>
      </c>
      <c r="Y325" s="7">
        <f>SUM(Tabela1[[#This Row],[GASTO COMBUSTÍVEL FEVEREIRO]:[GASTO COMBUSTÍVE ABRIL]])</f>
        <v>3726.83</v>
      </c>
      <c r="Z325" s="7">
        <f>IFERROR(AVERAGE(Tabela1[[#This Row],[GASTO COMBUSTÍVE ABRIL]:[GASTO COMBUSTÍVE MARÇO]]),"-")</f>
        <v>1182.03</v>
      </c>
      <c r="AA325" s="5"/>
    </row>
    <row r="326" spans="1:27" x14ac:dyDescent="0.25">
      <c r="A326" s="5" t="s">
        <v>2465</v>
      </c>
      <c r="B326" s="5" t="str">
        <f>VLOOKUP(A326,UNIC!C:W,2,0)</f>
        <v>MOBI</v>
      </c>
      <c r="C326" s="5" t="str">
        <f>VLOOKUP(A326,UNIC!C:W,3,0)</f>
        <v>LEVE</v>
      </c>
      <c r="D326" s="10">
        <f>VLOOKUP(A326,UNIC!C:W,5,0)</f>
        <v>2025</v>
      </c>
      <c r="E326" s="5" t="str">
        <f>VLOOKUP(A326,UNIC!C:W,21,0)</f>
        <v>MOVIDA</v>
      </c>
      <c r="F326" s="5" t="str">
        <f>VLOOKUP(Tabela1[[#This Row],[PLACA]],UNIC!C:R,15,0)</f>
        <v>AM</v>
      </c>
      <c r="G326" s="5" t="str">
        <f>VLOOKUP(Tabela1[[#This Row],[PLACA]],UNIC!C:R,16,0)</f>
        <v>NORTE</v>
      </c>
      <c r="H326" s="5" t="str">
        <f>VLOOKUP(A326,UNIC!C:H,6,0)</f>
        <v>ALCIVAN DE ARAUJO MOTA</v>
      </c>
      <c r="I326" s="5" t="str">
        <f>VLOOKUP(H326,UNIC!H:J,3,0)</f>
        <v>INSTALADOR E REPARADOR DE FO</v>
      </c>
      <c r="J326" s="11" t="str">
        <f>VLOOKUP(Tabela1[[#This Row],[PLACA]],UNIC!C:V,20,0)</f>
        <v>R$ 0,00</v>
      </c>
      <c r="K326" s="11">
        <f>IFERROR(VALUE(VLOOKUP(Tabela1[[#This Row],[PLACA]],[1]Planilha2!$A:$F,3,0)),"")</f>
        <v>1319.97</v>
      </c>
      <c r="L326" s="11">
        <f>IFERROR(VALUE(VLOOKUP(Tabela1[[#This Row],[PLACA]],[1]Planilha2!$A:$F,4,0)),"")</f>
        <v>1489.8999999999999</v>
      </c>
      <c r="M326" s="11">
        <f>IFERROR(VALUE(VLOOKUP(Tabela1[[#This Row],[PLACA]],[1]Planilha2!$A:$F,5,0)),"")</f>
        <v>599.99</v>
      </c>
      <c r="N326" s="11"/>
      <c r="O326" s="12" t="e">
        <f>VLOOKUP(Tabela1[[#This Row],[PLACA]],BASE_LOCADORAS!B:F,5,0)</f>
        <v>#N/A</v>
      </c>
      <c r="P32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6" s="11" t="e">
        <f>VLOOKUP(Tabela1[[#This Row],[PLACA]],BASE_LOCADORAS!B:G,6,0)</f>
        <v>#N/A</v>
      </c>
      <c r="R326" s="5" t="e">
        <f>Tabela1[[#This Row],[VALOR LOCADORA]]=Tabela1[[#This Row],[GASTO ALUGUEL]]</f>
        <v>#N/A</v>
      </c>
      <c r="S326" s="5" t="e">
        <f>UPPER(TEXT(Tabela1[[#This Row],[VENCIMENTO CONTRATO]],"MMM"))</f>
        <v>#N/A</v>
      </c>
      <c r="T326" s="5" t="str">
        <f>IFERROR(YEAR(Tabela1[[#This Row],[VENCIMENTO CONTRATO]]),"-")</f>
        <v>-</v>
      </c>
      <c r="U326" s="5" t="str">
        <f>VLOOKUP(Tabela1[[#This Row],[PLACA]],UNIC!C:T,18,0)</f>
        <v>ATIVO</v>
      </c>
      <c r="V326" s="5" t="str">
        <f>SUBSTITUTE(VLOOKUP(Tabela1[[#This Row],[PLACA]],UNIC!C:K,9,0),".", "")</f>
        <v>11011</v>
      </c>
      <c r="W326" s="5">
        <f>VLOOKUP(Tabela1[[#This Row],[PLACA]],UNIC!C:M,10,0)</f>
        <v>14001</v>
      </c>
      <c r="X326" s="5" t="str">
        <f>VLOOKUP(Tabela1[[#This Row],[PLACA]],UNIC!C:M,11,0)</f>
        <v>VIVO</v>
      </c>
      <c r="Y326" s="7">
        <f>SUM(Tabela1[[#This Row],[GASTO COMBUSTÍVEL FEVEREIRO]:[GASTO COMBUSTÍVE ABRIL]])</f>
        <v>3409.8599999999997</v>
      </c>
      <c r="Z326" s="7">
        <f>IFERROR(AVERAGE(Tabela1[[#This Row],[GASTO COMBUSTÍVE ABRIL]:[GASTO COMBUSTÍVE MARÇO]]),"-")</f>
        <v>1044.9449999999999</v>
      </c>
      <c r="AA326" s="5"/>
    </row>
    <row r="327" spans="1:27" x14ac:dyDescent="0.25">
      <c r="A327" s="5" t="s">
        <v>2432</v>
      </c>
      <c r="B327" s="5" t="str">
        <f>VLOOKUP(A327,UNIC!C:W,2,0)</f>
        <v>MOBI</v>
      </c>
      <c r="C327" s="5" t="str">
        <f>VLOOKUP(A327,UNIC!C:W,3,0)</f>
        <v>LEVE</v>
      </c>
      <c r="D327" s="10">
        <f>VLOOKUP(A327,UNIC!C:W,5,0)</f>
        <v>2025</v>
      </c>
      <c r="E327" s="5" t="str">
        <f>VLOOKUP(A327,UNIC!C:W,21,0)</f>
        <v>MOVIDA</v>
      </c>
      <c r="F327" s="5" t="str">
        <f>VLOOKUP(Tabela1[[#This Row],[PLACA]],UNIC!C:R,15,0)</f>
        <v>AM</v>
      </c>
      <c r="G327" s="5" t="str">
        <f>VLOOKUP(Tabela1[[#This Row],[PLACA]],UNIC!C:R,16,0)</f>
        <v>NORTE</v>
      </c>
      <c r="H327" s="5" t="str">
        <f>VLOOKUP(A327,UNIC!C:H,6,0)</f>
        <v>PAULO ANTONIO CAVALCANTE DA SILVA</v>
      </c>
      <c r="I327" s="5" t="str">
        <f>VLOOKUP(H327,UNIC!H:J,3,0)</f>
        <v>INSTALADOR E REPARADOR DE FO</v>
      </c>
      <c r="J327" s="11" t="str">
        <f>VLOOKUP(Tabela1[[#This Row],[PLACA]],UNIC!C:V,20,0)</f>
        <v>R$ 0,00</v>
      </c>
      <c r="K327" s="11">
        <f>IFERROR(VALUE(VLOOKUP(Tabela1[[#This Row],[PLACA]],[1]Planilha2!$A:$F,3,0)),"")</f>
        <v>1559.72</v>
      </c>
      <c r="L327" s="11">
        <f>IFERROR(VALUE(VLOOKUP(Tabela1[[#This Row],[PLACA]],[1]Planilha2!$A:$F,4,0)),"")</f>
        <v>1870.09</v>
      </c>
      <c r="M327" s="11">
        <f>IFERROR(VALUE(VLOOKUP(Tabela1[[#This Row],[PLACA]],[1]Planilha2!$A:$F,5,0)),"")</f>
        <v>870</v>
      </c>
      <c r="N327" s="11"/>
      <c r="O327" s="12" t="e">
        <f>VLOOKUP(Tabela1[[#This Row],[PLACA]],BASE_LOCADORAS!B:F,5,0)</f>
        <v>#N/A</v>
      </c>
      <c r="P32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7" s="11" t="e">
        <f>VLOOKUP(Tabela1[[#This Row],[PLACA]],BASE_LOCADORAS!B:G,6,0)</f>
        <v>#N/A</v>
      </c>
      <c r="R327" s="5" t="e">
        <f>Tabela1[[#This Row],[VALOR LOCADORA]]=Tabela1[[#This Row],[GASTO ALUGUEL]]</f>
        <v>#N/A</v>
      </c>
      <c r="S327" s="5" t="e">
        <f>UPPER(TEXT(Tabela1[[#This Row],[VENCIMENTO CONTRATO]],"MMM"))</f>
        <v>#N/A</v>
      </c>
      <c r="T327" s="5" t="str">
        <f>IFERROR(YEAR(Tabela1[[#This Row],[VENCIMENTO CONTRATO]]),"-")</f>
        <v>-</v>
      </c>
      <c r="U327" s="5" t="str">
        <f>VLOOKUP(Tabela1[[#This Row],[PLACA]],UNIC!C:T,18,0)</f>
        <v>ATIVO</v>
      </c>
      <c r="V327" s="5" t="str">
        <f>SUBSTITUTE(VLOOKUP(Tabela1[[#This Row],[PLACA]],UNIC!C:K,9,0),".", "")</f>
        <v>11011</v>
      </c>
      <c r="W327" s="5">
        <f>VLOOKUP(Tabela1[[#This Row],[PLACA]],UNIC!C:M,10,0)</f>
        <v>14001</v>
      </c>
      <c r="X327" s="5" t="str">
        <f>VLOOKUP(Tabela1[[#This Row],[PLACA]],UNIC!C:M,11,0)</f>
        <v>VIVO</v>
      </c>
      <c r="Y327" s="7">
        <f>SUM(Tabela1[[#This Row],[GASTO COMBUSTÍVEL FEVEREIRO]:[GASTO COMBUSTÍVE ABRIL]])</f>
        <v>4299.8099999999995</v>
      </c>
      <c r="Z327" s="7">
        <f>IFERROR(AVERAGE(Tabela1[[#This Row],[GASTO COMBUSTÍVE ABRIL]:[GASTO COMBUSTÍVE MARÇO]]),"-")</f>
        <v>1370.0450000000001</v>
      </c>
      <c r="AA327" s="5"/>
    </row>
    <row r="328" spans="1:27" x14ac:dyDescent="0.25">
      <c r="A328" s="5" t="s">
        <v>2433</v>
      </c>
      <c r="B328" s="5" t="str">
        <f>VLOOKUP(A328,UNIC!C:W,2,0)</f>
        <v>MOBI</v>
      </c>
      <c r="C328" s="5" t="str">
        <f>VLOOKUP(A328,UNIC!C:W,3,0)</f>
        <v>LEVE</v>
      </c>
      <c r="D328" s="10">
        <f>VLOOKUP(A328,UNIC!C:W,5,0)</f>
        <v>2023</v>
      </c>
      <c r="E328" s="5" t="str">
        <f>VLOOKUP(A328,UNIC!C:W,21,0)</f>
        <v>MOVIDA</v>
      </c>
      <c r="F328" s="5" t="str">
        <f>VLOOKUP(Tabela1[[#This Row],[PLACA]],UNIC!C:R,15,0)</f>
        <v>AM</v>
      </c>
      <c r="G328" s="5" t="str">
        <f>VLOOKUP(Tabela1[[#This Row],[PLACA]],UNIC!C:R,16,0)</f>
        <v>NORTE</v>
      </c>
      <c r="H328" s="5" t="str">
        <f>VLOOKUP(A328,UNIC!C:H,6,0)</f>
        <v>GABRIEL ALBUQUERQUE CORDEIRO</v>
      </c>
      <c r="I328" s="5" t="str">
        <f>VLOOKUP(H328,UNIC!H:J,3,0)</f>
        <v>INSTALADOR E REPARADOR DE FO</v>
      </c>
      <c r="J328" s="11" t="str">
        <f>VLOOKUP(Tabela1[[#This Row],[PLACA]],UNIC!C:V,20,0)</f>
        <v>R$ 0,00</v>
      </c>
      <c r="K328" s="11">
        <f>IFERROR(VALUE(VLOOKUP(Tabela1[[#This Row],[PLACA]],[1]Planilha2!$A:$F,3,0)),"")</f>
        <v>1685.22</v>
      </c>
      <c r="L328" s="11">
        <f>IFERROR(VALUE(VLOOKUP(Tabela1[[#This Row],[PLACA]],[1]Planilha2!$A:$F,4,0)),"")</f>
        <v>1822.97</v>
      </c>
      <c r="M328" s="11">
        <f>IFERROR(VALUE(VLOOKUP(Tabela1[[#This Row],[PLACA]],[1]Planilha2!$A:$F,5,0)),"")</f>
        <v>829.99</v>
      </c>
      <c r="N328" s="11"/>
      <c r="O328" s="12" t="e">
        <f>VLOOKUP(Tabela1[[#This Row],[PLACA]],BASE_LOCADORAS!B:F,5,0)</f>
        <v>#N/A</v>
      </c>
      <c r="P32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8" s="11" t="e">
        <f>VLOOKUP(Tabela1[[#This Row],[PLACA]],BASE_LOCADORAS!B:G,6,0)</f>
        <v>#N/A</v>
      </c>
      <c r="R328" s="5" t="e">
        <f>Tabela1[[#This Row],[VALOR LOCADORA]]=Tabela1[[#This Row],[GASTO ALUGUEL]]</f>
        <v>#N/A</v>
      </c>
      <c r="S328" s="5" t="e">
        <f>UPPER(TEXT(Tabela1[[#This Row],[VENCIMENTO CONTRATO]],"MMM"))</f>
        <v>#N/A</v>
      </c>
      <c r="T328" s="5" t="str">
        <f>IFERROR(YEAR(Tabela1[[#This Row],[VENCIMENTO CONTRATO]]),"-")</f>
        <v>-</v>
      </c>
      <c r="U328" s="5" t="str">
        <f>VLOOKUP(Tabela1[[#This Row],[PLACA]],UNIC!C:T,18,0)</f>
        <v>ATIVO</v>
      </c>
      <c r="V328" s="5" t="str">
        <f>SUBSTITUTE(VLOOKUP(Tabela1[[#This Row],[PLACA]],UNIC!C:K,9,0),".", "")</f>
        <v>11011</v>
      </c>
      <c r="W328" s="5">
        <f>VLOOKUP(Tabela1[[#This Row],[PLACA]],UNIC!C:M,10,0)</f>
        <v>14001</v>
      </c>
      <c r="X328" s="5" t="str">
        <f>VLOOKUP(Tabela1[[#This Row],[PLACA]],UNIC!C:M,11,0)</f>
        <v>VIVO</v>
      </c>
      <c r="Y328" s="7">
        <f>SUM(Tabela1[[#This Row],[GASTO COMBUSTÍVEL FEVEREIRO]:[GASTO COMBUSTÍVE ABRIL]])</f>
        <v>4338.18</v>
      </c>
      <c r="Z328" s="7">
        <f>IFERROR(AVERAGE(Tabela1[[#This Row],[GASTO COMBUSTÍVE ABRIL]:[GASTO COMBUSTÍVE MARÇO]]),"-")</f>
        <v>1326.48</v>
      </c>
      <c r="AA328" s="5"/>
    </row>
    <row r="329" spans="1:27" x14ac:dyDescent="0.25">
      <c r="A329" s="5" t="s">
        <v>2434</v>
      </c>
      <c r="B329" s="5" t="str">
        <f>VLOOKUP(A329,UNIC!C:W,2,0)</f>
        <v>MOBI</v>
      </c>
      <c r="C329" s="5" t="str">
        <f>VLOOKUP(A329,UNIC!C:W,3,0)</f>
        <v>LEVE</v>
      </c>
      <c r="D329" s="10">
        <f>VLOOKUP(A329,UNIC!C:W,5,0)</f>
        <v>2023</v>
      </c>
      <c r="E329" s="5" t="str">
        <f>VLOOKUP(A329,UNIC!C:W,21,0)</f>
        <v>MOVIDA</v>
      </c>
      <c r="F329" s="5" t="str">
        <f>VLOOKUP(Tabela1[[#This Row],[PLACA]],UNIC!C:R,15,0)</f>
        <v>AM</v>
      </c>
      <c r="G329" s="5" t="str">
        <f>VLOOKUP(Tabela1[[#This Row],[PLACA]],UNIC!C:R,16,0)</f>
        <v>NORTE</v>
      </c>
      <c r="H329" s="5" t="str">
        <f>VLOOKUP(A329,UNIC!C:H,6,0)</f>
        <v>-</v>
      </c>
      <c r="I329" s="5" t="str">
        <f>VLOOKUP(H329,UNIC!H:J,3,0)</f>
        <v>-</v>
      </c>
      <c r="J329" s="11" t="str">
        <f>VLOOKUP(Tabela1[[#This Row],[PLACA]],UNIC!C:V,20,0)</f>
        <v>R$ 0,00</v>
      </c>
      <c r="K329" s="11">
        <f>IFERROR(VALUE(VLOOKUP(Tabela1[[#This Row],[PLACA]],[1]Planilha2!$A:$F,3,0)),"")</f>
        <v>1549.98</v>
      </c>
      <c r="L329" s="11">
        <f>IFERROR(VALUE(VLOOKUP(Tabela1[[#This Row],[PLACA]],[1]Planilha2!$A:$F,4,0)),"")</f>
        <v>1519.97</v>
      </c>
      <c r="M329" s="11">
        <f>IFERROR(VALUE(VLOOKUP(Tabela1[[#This Row],[PLACA]],[1]Planilha2!$A:$F,5,0)),"")</f>
        <v>360</v>
      </c>
      <c r="N329" s="11"/>
      <c r="O329" s="12" t="e">
        <f>VLOOKUP(Tabela1[[#This Row],[PLACA]],BASE_LOCADORAS!B:F,5,0)</f>
        <v>#N/A</v>
      </c>
      <c r="P32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29" s="11" t="e">
        <f>VLOOKUP(Tabela1[[#This Row],[PLACA]],BASE_LOCADORAS!B:G,6,0)</f>
        <v>#N/A</v>
      </c>
      <c r="R329" s="5" t="e">
        <f>Tabela1[[#This Row],[VALOR LOCADORA]]=Tabela1[[#This Row],[GASTO ALUGUEL]]</f>
        <v>#N/A</v>
      </c>
      <c r="S329" s="5" t="e">
        <f>UPPER(TEXT(Tabela1[[#This Row],[VENCIMENTO CONTRATO]],"MMM"))</f>
        <v>#N/A</v>
      </c>
      <c r="T329" s="5" t="str">
        <f>IFERROR(YEAR(Tabela1[[#This Row],[VENCIMENTO CONTRATO]]),"-")</f>
        <v>-</v>
      </c>
      <c r="U329" s="5" t="str">
        <f>VLOOKUP(Tabela1[[#This Row],[PLACA]],UNIC!C:T,18,0)</f>
        <v>PATIO</v>
      </c>
      <c r="V329" s="5" t="str">
        <f>SUBSTITUTE(VLOOKUP(Tabela1[[#This Row],[PLACA]],UNIC!C:K,9,0),".", "")</f>
        <v/>
      </c>
      <c r="W329" s="5">
        <f>VLOOKUP(Tabela1[[#This Row],[PLACA]],UNIC!C:M,10,0)</f>
        <v>0</v>
      </c>
      <c r="X329" s="5">
        <f>VLOOKUP(Tabela1[[#This Row],[PLACA]],UNIC!C:M,11,0)</f>
        <v>0</v>
      </c>
      <c r="Y329" s="7">
        <f>SUM(Tabela1[[#This Row],[GASTO COMBUSTÍVEL FEVEREIRO]:[GASTO COMBUSTÍVE ABRIL]])</f>
        <v>3429.95</v>
      </c>
      <c r="Z329" s="7">
        <f>IFERROR(AVERAGE(Tabela1[[#This Row],[GASTO COMBUSTÍVE ABRIL]:[GASTO COMBUSTÍVE MARÇO]]),"-")</f>
        <v>939.98500000000001</v>
      </c>
      <c r="AA329" s="5"/>
    </row>
    <row r="330" spans="1:27" x14ac:dyDescent="0.25">
      <c r="A330" s="5" t="s">
        <v>7135</v>
      </c>
      <c r="B330" s="5" t="str">
        <f>VLOOKUP(A330,UNIC!C:W,2,0)</f>
        <v>MOBI</v>
      </c>
      <c r="C330" s="5" t="str">
        <f>VLOOKUP(A330,UNIC!C:W,3,0)</f>
        <v>LEVE</v>
      </c>
      <c r="D330" s="10">
        <f>VLOOKUP(A330,UNIC!C:W,5,0)</f>
        <v>2024</v>
      </c>
      <c r="E330" s="5" t="str">
        <f>VLOOKUP(A330,UNIC!C:W,21,0)</f>
        <v>MOVIDA</v>
      </c>
      <c r="F330" s="5" t="str">
        <f>VLOOKUP(Tabela1[[#This Row],[PLACA]],UNIC!C:R,15,0)</f>
        <v>AM</v>
      </c>
      <c r="G330" s="5" t="str">
        <f>VLOOKUP(Tabela1[[#This Row],[PLACA]],UNIC!C:R,16,0)</f>
        <v>NORTE</v>
      </c>
      <c r="H330" s="5" t="str">
        <f>VLOOKUP(A330,UNIC!C:H,6,0)</f>
        <v>WALTER MARIO AUZIER SANTOS</v>
      </c>
      <c r="I330" s="5" t="str">
        <f>VLOOKUP(H330,UNIC!H:J,3,0)</f>
        <v>INSTALADOR E REPARADOR DE FO</v>
      </c>
      <c r="J330" s="11" t="str">
        <f>VLOOKUP(Tabela1[[#This Row],[PLACA]],UNIC!C:V,20,0)</f>
        <v>R$ 0,00</v>
      </c>
      <c r="K330" s="11">
        <f>IFERROR(VALUE(VLOOKUP(Tabela1[[#This Row],[PLACA]],[1]Planilha2!$A:$F,3,0)),"")</f>
        <v>0</v>
      </c>
      <c r="L330" s="11">
        <f>IFERROR(VALUE(VLOOKUP(Tabela1[[#This Row],[PLACA]],[1]Planilha2!$A:$F,4,0)),"")</f>
        <v>0</v>
      </c>
      <c r="M330" s="11">
        <f>IFERROR(VALUE(VLOOKUP(Tabela1[[#This Row],[PLACA]],[1]Planilha2!$A:$F,5,0)),"")</f>
        <v>215.13</v>
      </c>
      <c r="N330" s="11"/>
      <c r="O330" s="12" t="e">
        <f>VLOOKUP(Tabela1[[#This Row],[PLACA]],BASE_LOCADORAS!B:F,5,0)</f>
        <v>#N/A</v>
      </c>
      <c r="P33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0" s="11" t="e">
        <f>VLOOKUP(Tabela1[[#This Row],[PLACA]],BASE_LOCADORAS!B:G,6,0)</f>
        <v>#N/A</v>
      </c>
      <c r="R330" s="5" t="e">
        <f>Tabela1[[#This Row],[VALOR LOCADORA]]=Tabela1[[#This Row],[GASTO ALUGUEL]]</f>
        <v>#N/A</v>
      </c>
      <c r="S330" s="5" t="e">
        <f>UPPER(TEXT(Tabela1[[#This Row],[VENCIMENTO CONTRATO]],"MMM"))</f>
        <v>#N/A</v>
      </c>
      <c r="T330" s="5" t="str">
        <f>IFERROR(YEAR(Tabela1[[#This Row],[VENCIMENTO CONTRATO]]),"-")</f>
        <v>-</v>
      </c>
      <c r="U330" s="5" t="str">
        <f>VLOOKUP(Tabela1[[#This Row],[PLACA]],UNIC!C:T,18,0)</f>
        <v>ATIVO</v>
      </c>
      <c r="V330" s="5" t="str">
        <f>SUBSTITUTE(VLOOKUP(Tabela1[[#This Row],[PLACA]],UNIC!C:K,9,0),".", "")</f>
        <v>11011</v>
      </c>
      <c r="W330" s="5">
        <f>VLOOKUP(Tabela1[[#This Row],[PLACA]],UNIC!C:M,10,0)</f>
        <v>14001</v>
      </c>
      <c r="X330" s="5" t="str">
        <f>VLOOKUP(Tabela1[[#This Row],[PLACA]],UNIC!C:M,11,0)</f>
        <v>VIVO</v>
      </c>
      <c r="Y330" s="7">
        <f>SUM(Tabela1[[#This Row],[GASTO COMBUSTÍVEL FEVEREIRO]:[GASTO COMBUSTÍVE ABRIL]])</f>
        <v>215.13</v>
      </c>
      <c r="Z330" s="7">
        <f>IFERROR(AVERAGE(Tabela1[[#This Row],[GASTO COMBUSTÍVE ABRIL]:[GASTO COMBUSTÍVE MARÇO]]),"-")</f>
        <v>107.565</v>
      </c>
      <c r="AA330" s="5"/>
    </row>
    <row r="331" spans="1:27" x14ac:dyDescent="0.25">
      <c r="A331" s="5" t="s">
        <v>2435</v>
      </c>
      <c r="B331" s="5" t="str">
        <f>VLOOKUP(A331,UNIC!C:W,2,0)</f>
        <v>MOBI</v>
      </c>
      <c r="C331" s="5" t="str">
        <f>VLOOKUP(A331,UNIC!C:W,3,0)</f>
        <v>LEVE</v>
      </c>
      <c r="D331" s="10">
        <f>VLOOKUP(A331,UNIC!C:W,5,0)</f>
        <v>2023</v>
      </c>
      <c r="E331" s="5" t="str">
        <f>VLOOKUP(A331,UNIC!C:W,21,0)</f>
        <v>MOVIDA</v>
      </c>
      <c r="F331" s="5" t="str">
        <f>VLOOKUP(Tabela1[[#This Row],[PLACA]],UNIC!C:R,15,0)</f>
        <v>AM</v>
      </c>
      <c r="G331" s="5" t="str">
        <f>VLOOKUP(Tabela1[[#This Row],[PLACA]],UNIC!C:R,16,0)</f>
        <v>NORTE</v>
      </c>
      <c r="H331" s="5" t="str">
        <f>VLOOKUP(A331,UNIC!C:H,6,0)</f>
        <v>EMANUEL JUNIOR GOMES DE FREITAS</v>
      </c>
      <c r="I331" s="5" t="str">
        <f>VLOOKUP(H331,UNIC!H:J,3,0)</f>
        <v>INSTALADOR E REPARADOR DE FO</v>
      </c>
      <c r="J331" s="11" t="str">
        <f>VLOOKUP(Tabela1[[#This Row],[PLACA]],UNIC!C:V,20,0)</f>
        <v>R$ 0,00</v>
      </c>
      <c r="K331" s="11">
        <f>IFERROR(VALUE(VLOOKUP(Tabela1[[#This Row],[PLACA]],[1]Planilha2!$A:$F,3,0)),"")</f>
        <v>1552.9499999999998</v>
      </c>
      <c r="L331" s="11">
        <f>IFERROR(VALUE(VLOOKUP(Tabela1[[#This Row],[PLACA]],[1]Planilha2!$A:$F,4,0)),"")</f>
        <v>1734.76</v>
      </c>
      <c r="M331" s="11">
        <f>IFERROR(VALUE(VLOOKUP(Tabela1[[#This Row],[PLACA]],[1]Planilha2!$A:$F,5,0)),"")</f>
        <v>379.98</v>
      </c>
      <c r="N331" s="11"/>
      <c r="O331" s="12" t="e">
        <f>VLOOKUP(Tabela1[[#This Row],[PLACA]],BASE_LOCADORAS!B:F,5,0)</f>
        <v>#N/A</v>
      </c>
      <c r="P33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1" s="11" t="e">
        <f>VLOOKUP(Tabela1[[#This Row],[PLACA]],BASE_LOCADORAS!B:G,6,0)</f>
        <v>#N/A</v>
      </c>
      <c r="R331" s="5" t="e">
        <f>Tabela1[[#This Row],[VALOR LOCADORA]]=Tabela1[[#This Row],[GASTO ALUGUEL]]</f>
        <v>#N/A</v>
      </c>
      <c r="S331" s="5" t="e">
        <f>UPPER(TEXT(Tabela1[[#This Row],[VENCIMENTO CONTRATO]],"MMM"))</f>
        <v>#N/A</v>
      </c>
      <c r="T331" s="5" t="str">
        <f>IFERROR(YEAR(Tabela1[[#This Row],[VENCIMENTO CONTRATO]]),"-")</f>
        <v>-</v>
      </c>
      <c r="U331" s="5" t="str">
        <f>VLOOKUP(Tabela1[[#This Row],[PLACA]],UNIC!C:T,18,0)</f>
        <v>ATIVO</v>
      </c>
      <c r="V331" s="5" t="str">
        <f>SUBSTITUTE(VLOOKUP(Tabela1[[#This Row],[PLACA]],UNIC!C:K,9,0),".", "")</f>
        <v>11011</v>
      </c>
      <c r="W331" s="5">
        <f>VLOOKUP(Tabela1[[#This Row],[PLACA]],UNIC!C:M,10,0)</f>
        <v>14001</v>
      </c>
      <c r="X331" s="5" t="str">
        <f>VLOOKUP(Tabela1[[#This Row],[PLACA]],UNIC!C:M,11,0)</f>
        <v>VIVO</v>
      </c>
      <c r="Y331" s="7">
        <f>SUM(Tabela1[[#This Row],[GASTO COMBUSTÍVEL FEVEREIRO]:[GASTO COMBUSTÍVE ABRIL]])</f>
        <v>3667.69</v>
      </c>
      <c r="Z331" s="7">
        <f>IFERROR(AVERAGE(Tabela1[[#This Row],[GASTO COMBUSTÍVE ABRIL]:[GASTO COMBUSTÍVE MARÇO]]),"-")</f>
        <v>1057.3699999999999</v>
      </c>
      <c r="AA331" s="5"/>
    </row>
    <row r="332" spans="1:27" x14ac:dyDescent="0.25">
      <c r="A332" s="5" t="s">
        <v>2436</v>
      </c>
      <c r="B332" s="5" t="str">
        <f>VLOOKUP(A332,UNIC!C:W,2,0)</f>
        <v>MOBI</v>
      </c>
      <c r="C332" s="5" t="str">
        <f>VLOOKUP(A332,UNIC!C:W,3,0)</f>
        <v>LEVE</v>
      </c>
      <c r="D332" s="10">
        <f>VLOOKUP(A332,UNIC!C:W,5,0)</f>
        <v>2023</v>
      </c>
      <c r="E332" s="5" t="str">
        <f>VLOOKUP(A332,UNIC!C:W,21,0)</f>
        <v>MOVIDA</v>
      </c>
      <c r="F332" s="5" t="str">
        <f>VLOOKUP(Tabela1[[#This Row],[PLACA]],UNIC!C:R,15,0)</f>
        <v>AM</v>
      </c>
      <c r="G332" s="5" t="str">
        <f>VLOOKUP(Tabela1[[#This Row],[PLACA]],UNIC!C:R,16,0)</f>
        <v>NORTE</v>
      </c>
      <c r="H332" s="5" t="str">
        <f>VLOOKUP(A332,UNIC!C:H,6,0)</f>
        <v>ALEXANDRE NOGUEIRA NASCIMENTO</v>
      </c>
      <c r="I332" s="5" t="str">
        <f>VLOOKUP(H332,UNIC!H:J,3,0)</f>
        <v>INSTALADOR E REPARADOR DE FO</v>
      </c>
      <c r="J332" s="11" t="str">
        <f>VLOOKUP(Tabela1[[#This Row],[PLACA]],UNIC!C:V,20,0)</f>
        <v>R$ 0,00</v>
      </c>
      <c r="K332" s="11">
        <f>IFERROR(VALUE(VLOOKUP(Tabela1[[#This Row],[PLACA]],[1]Planilha2!$A:$F,3,0)),"")</f>
        <v>1011.66</v>
      </c>
      <c r="L332" s="11">
        <f>IFERROR(VALUE(VLOOKUP(Tabela1[[#This Row],[PLACA]],[1]Planilha2!$A:$F,4,0)),"")</f>
        <v>1266.3799999999999</v>
      </c>
      <c r="M332" s="11">
        <f>IFERROR(VALUE(VLOOKUP(Tabela1[[#This Row],[PLACA]],[1]Planilha2!$A:$F,5,0)),"")</f>
        <v>529.91</v>
      </c>
      <c r="N332" s="11"/>
      <c r="O332" s="17" t="e">
        <f>VLOOKUP(Tabela1[[#This Row],[PLACA]],BASE_LOCADORAS!B:F,5,0)</f>
        <v>#N/A</v>
      </c>
      <c r="P33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2" s="11" t="e">
        <f>VLOOKUP(Tabela1[[#This Row],[PLACA]],BASE_LOCADORAS!B:G,6,0)</f>
        <v>#N/A</v>
      </c>
      <c r="R332" s="5" t="e">
        <f>Tabela1[[#This Row],[VALOR LOCADORA]]=Tabela1[[#This Row],[GASTO ALUGUEL]]</f>
        <v>#N/A</v>
      </c>
      <c r="S332" s="5" t="e">
        <f>UPPER(TEXT(Tabela1[[#This Row],[VENCIMENTO CONTRATO]],"MMM"))</f>
        <v>#N/A</v>
      </c>
      <c r="T332" s="5" t="str">
        <f>IFERROR(YEAR(Tabela1[[#This Row],[VENCIMENTO CONTRATO]]),"-")</f>
        <v>-</v>
      </c>
      <c r="U332" s="5" t="str">
        <f>VLOOKUP(Tabela1[[#This Row],[PLACA]],UNIC!C:T,18,0)</f>
        <v>ATIVO</v>
      </c>
      <c r="V332" s="5" t="str">
        <f>SUBSTITUTE(VLOOKUP(Tabela1[[#This Row],[PLACA]],UNIC!C:K,9,0),".", "")</f>
        <v>11011</v>
      </c>
      <c r="W332" s="5">
        <f>VLOOKUP(Tabela1[[#This Row],[PLACA]],UNIC!C:M,10,0)</f>
        <v>14001</v>
      </c>
      <c r="X332" s="5" t="str">
        <f>VLOOKUP(Tabela1[[#This Row],[PLACA]],UNIC!C:M,11,0)</f>
        <v>VIVO</v>
      </c>
      <c r="Y332" s="7">
        <f>SUM(Tabela1[[#This Row],[GASTO COMBUSTÍVEL FEVEREIRO]:[GASTO COMBUSTÍVE ABRIL]])</f>
        <v>2807.95</v>
      </c>
      <c r="Z332" s="7">
        <f>IFERROR(AVERAGE(Tabela1[[#This Row],[GASTO COMBUSTÍVE ABRIL]:[GASTO COMBUSTÍVE MARÇO]]),"-")</f>
        <v>898.14499999999998</v>
      </c>
      <c r="AA332" s="5"/>
    </row>
    <row r="333" spans="1:27" x14ac:dyDescent="0.25">
      <c r="A333" s="5" t="s">
        <v>2437</v>
      </c>
      <c r="B333" s="5" t="str">
        <f>VLOOKUP(A333,UNIC!C:W,2,0)</f>
        <v>MOBI</v>
      </c>
      <c r="C333" s="5" t="str">
        <f>VLOOKUP(A333,UNIC!C:W,3,0)</f>
        <v>LEVE</v>
      </c>
      <c r="D333" s="10">
        <f>VLOOKUP(A333,UNIC!C:W,5,0)</f>
        <v>2023</v>
      </c>
      <c r="E333" s="5" t="str">
        <f>VLOOKUP(A333,UNIC!C:W,21,0)</f>
        <v>MOVIDA</v>
      </c>
      <c r="F333" s="5" t="str">
        <f>VLOOKUP(Tabela1[[#This Row],[PLACA]],UNIC!C:R,15,0)</f>
        <v>AM</v>
      </c>
      <c r="G333" s="5" t="str">
        <f>VLOOKUP(Tabela1[[#This Row],[PLACA]],UNIC!C:R,16,0)</f>
        <v>NORTE</v>
      </c>
      <c r="H333" s="5" t="str">
        <f>VLOOKUP(A333,UNIC!C:H,6,0)</f>
        <v>ARAMIS BATISTA NORONHA</v>
      </c>
      <c r="I333" s="5" t="str">
        <f>VLOOKUP(H333,UNIC!H:J,3,0)</f>
        <v>INSTALADOR E REPARADOR DE FO</v>
      </c>
      <c r="J333" s="11" t="str">
        <f>VLOOKUP(Tabela1[[#This Row],[PLACA]],UNIC!C:V,20,0)</f>
        <v>R$ 0,00</v>
      </c>
      <c r="K333" s="11">
        <f>IFERROR(VALUE(VLOOKUP(Tabela1[[#This Row],[PLACA]],[1]Planilha2!$A:$F,3,0)),"")</f>
        <v>1359.81</v>
      </c>
      <c r="L333" s="11">
        <f>IFERROR(VALUE(VLOOKUP(Tabela1[[#This Row],[PLACA]],[1]Planilha2!$A:$F,4,0)),"")</f>
        <v>1590.96</v>
      </c>
      <c r="M333" s="11">
        <f>IFERROR(VALUE(VLOOKUP(Tabela1[[#This Row],[PLACA]],[1]Planilha2!$A:$F,5,0)),"")</f>
        <v>799.97</v>
      </c>
      <c r="N333" s="11"/>
      <c r="O333" s="12" t="e">
        <f>VLOOKUP(Tabela1[[#This Row],[PLACA]],BASE_LOCADORAS!B:F,5,0)</f>
        <v>#N/A</v>
      </c>
      <c r="P33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3" s="11" t="e">
        <f>VLOOKUP(Tabela1[[#This Row],[PLACA]],BASE_LOCADORAS!B:G,6,0)</f>
        <v>#N/A</v>
      </c>
      <c r="R333" s="5" t="e">
        <f>Tabela1[[#This Row],[VALOR LOCADORA]]=Tabela1[[#This Row],[GASTO ALUGUEL]]</f>
        <v>#N/A</v>
      </c>
      <c r="S333" s="5" t="e">
        <f>UPPER(TEXT(Tabela1[[#This Row],[VENCIMENTO CONTRATO]],"MMM"))</f>
        <v>#N/A</v>
      </c>
      <c r="T333" s="5" t="str">
        <f>IFERROR(YEAR(Tabela1[[#This Row],[VENCIMENTO CONTRATO]]),"-")</f>
        <v>-</v>
      </c>
      <c r="U333" s="5" t="str">
        <f>VLOOKUP(Tabela1[[#This Row],[PLACA]],UNIC!C:T,18,0)</f>
        <v>ATIVO</v>
      </c>
      <c r="V333" s="5" t="str">
        <f>SUBSTITUTE(VLOOKUP(Tabela1[[#This Row],[PLACA]],UNIC!C:K,9,0),".", "")</f>
        <v>11011</v>
      </c>
      <c r="W333" s="5">
        <f>VLOOKUP(Tabela1[[#This Row],[PLACA]],UNIC!C:M,10,0)</f>
        <v>14001</v>
      </c>
      <c r="X333" s="5" t="str">
        <f>VLOOKUP(Tabela1[[#This Row],[PLACA]],UNIC!C:M,11,0)</f>
        <v>VIVO</v>
      </c>
      <c r="Y333" s="7">
        <f>SUM(Tabela1[[#This Row],[GASTO COMBUSTÍVEL FEVEREIRO]:[GASTO COMBUSTÍVE ABRIL]])</f>
        <v>3750.74</v>
      </c>
      <c r="Z333" s="7">
        <f>IFERROR(AVERAGE(Tabela1[[#This Row],[GASTO COMBUSTÍVE ABRIL]:[GASTO COMBUSTÍVE MARÇO]]),"-")</f>
        <v>1195.4650000000001</v>
      </c>
      <c r="AA333" s="5"/>
    </row>
    <row r="334" spans="1:27" x14ac:dyDescent="0.25">
      <c r="A334" s="5" t="s">
        <v>2438</v>
      </c>
      <c r="B334" s="5" t="str">
        <f>VLOOKUP(A334,UNIC!C:W,2,0)</f>
        <v>MOBI</v>
      </c>
      <c r="C334" s="5" t="str">
        <f>VLOOKUP(A334,UNIC!C:W,3,0)</f>
        <v>LEVE</v>
      </c>
      <c r="D334" s="10">
        <f>VLOOKUP(A334,UNIC!C:W,5,0)</f>
        <v>2023</v>
      </c>
      <c r="E334" s="5" t="str">
        <f>VLOOKUP(A334,UNIC!C:W,21,0)</f>
        <v>MOVIDA</v>
      </c>
      <c r="F334" s="5" t="str">
        <f>VLOOKUP(Tabela1[[#This Row],[PLACA]],UNIC!C:R,15,0)</f>
        <v>AM</v>
      </c>
      <c r="G334" s="5" t="str">
        <f>VLOOKUP(Tabela1[[#This Row],[PLACA]],UNIC!C:R,16,0)</f>
        <v>NORTE</v>
      </c>
      <c r="H334" s="5" t="str">
        <f>VLOOKUP(A334,UNIC!C:H,6,0)</f>
        <v>JANDERSON DA SILVA PADILHA</v>
      </c>
      <c r="I334" s="5" t="str">
        <f>VLOOKUP(H334,UNIC!H:J,3,0)</f>
        <v>INSTALADOR E REPARADOR DE FO</v>
      </c>
      <c r="J334" s="11" t="str">
        <f>VLOOKUP(Tabela1[[#This Row],[PLACA]],UNIC!C:V,20,0)</f>
        <v>R$ 0,00</v>
      </c>
      <c r="K334" s="11">
        <f>IFERROR(VALUE(VLOOKUP(Tabela1[[#This Row],[PLACA]],[1]Planilha2!$A:$F,3,0)),"")</f>
        <v>1579.4</v>
      </c>
      <c r="L334" s="11">
        <f>IFERROR(VALUE(VLOOKUP(Tabela1[[#This Row],[PLACA]],[1]Planilha2!$A:$F,4,0)),"")</f>
        <v>1659.99</v>
      </c>
      <c r="M334" s="11">
        <f>IFERROR(VALUE(VLOOKUP(Tabela1[[#This Row],[PLACA]],[1]Planilha2!$A:$F,5,0)),"")</f>
        <v>899.13</v>
      </c>
      <c r="N334" s="11"/>
      <c r="O334" s="12" t="e">
        <f>VLOOKUP(Tabela1[[#This Row],[PLACA]],BASE_LOCADORAS!B:F,5,0)</f>
        <v>#N/A</v>
      </c>
      <c r="P33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4" s="11" t="e">
        <f>VLOOKUP(Tabela1[[#This Row],[PLACA]],BASE_LOCADORAS!B:G,6,0)</f>
        <v>#N/A</v>
      </c>
      <c r="R334" s="5" t="e">
        <f>Tabela1[[#This Row],[VALOR LOCADORA]]=Tabela1[[#This Row],[GASTO ALUGUEL]]</f>
        <v>#N/A</v>
      </c>
      <c r="S334" s="5" t="e">
        <f>UPPER(TEXT(Tabela1[[#This Row],[VENCIMENTO CONTRATO]],"MMM"))</f>
        <v>#N/A</v>
      </c>
      <c r="T334" s="5" t="str">
        <f>IFERROR(YEAR(Tabela1[[#This Row],[VENCIMENTO CONTRATO]]),"-")</f>
        <v>-</v>
      </c>
      <c r="U334" s="5" t="str">
        <f>VLOOKUP(Tabela1[[#This Row],[PLACA]],UNIC!C:T,18,0)</f>
        <v>ATIVO</v>
      </c>
      <c r="V334" s="5" t="str">
        <f>SUBSTITUTE(VLOOKUP(Tabela1[[#This Row],[PLACA]],UNIC!C:K,9,0),".", "")</f>
        <v>11011</v>
      </c>
      <c r="W334" s="5">
        <f>VLOOKUP(Tabela1[[#This Row],[PLACA]],UNIC!C:M,10,0)</f>
        <v>14001</v>
      </c>
      <c r="X334" s="5" t="str">
        <f>VLOOKUP(Tabela1[[#This Row],[PLACA]],UNIC!C:M,11,0)</f>
        <v>VIVO</v>
      </c>
      <c r="Y334" s="7">
        <f>SUM(Tabela1[[#This Row],[GASTO COMBUSTÍVEL FEVEREIRO]:[GASTO COMBUSTÍVE ABRIL]])</f>
        <v>4138.5200000000004</v>
      </c>
      <c r="Z334" s="7">
        <f>IFERROR(AVERAGE(Tabela1[[#This Row],[GASTO COMBUSTÍVE ABRIL]:[GASTO COMBUSTÍVE MARÇO]]),"-")</f>
        <v>1279.56</v>
      </c>
      <c r="AA334" s="5"/>
    </row>
    <row r="335" spans="1:27" x14ac:dyDescent="0.25">
      <c r="A335" s="5" t="s">
        <v>2439</v>
      </c>
      <c r="B335" s="5" t="str">
        <f>VLOOKUP(A335,UNIC!C:W,2,0)</f>
        <v>MOBI</v>
      </c>
      <c r="C335" s="5" t="str">
        <f>VLOOKUP(A335,UNIC!C:W,3,0)</f>
        <v>LEVE</v>
      </c>
      <c r="D335" s="10">
        <f>VLOOKUP(A335,UNIC!C:W,5,0)</f>
        <v>2023</v>
      </c>
      <c r="E335" s="5" t="str">
        <f>VLOOKUP(A335,UNIC!C:W,21,0)</f>
        <v>MOVIDA</v>
      </c>
      <c r="F335" s="5" t="str">
        <f>VLOOKUP(Tabela1[[#This Row],[PLACA]],UNIC!C:R,15,0)</f>
        <v>AM</v>
      </c>
      <c r="G335" s="5" t="str">
        <f>VLOOKUP(Tabela1[[#This Row],[PLACA]],UNIC!C:R,16,0)</f>
        <v>NORTE</v>
      </c>
      <c r="H335" s="5" t="str">
        <f>VLOOKUP(A335,UNIC!C:H,6,0)</f>
        <v>MAYZEK GONCALVES DE ALENCAR</v>
      </c>
      <c r="I335" s="5" t="str">
        <f>VLOOKUP(H335,UNIC!H:J,3,0)</f>
        <v>INSTALADOR E REPARADOR DE FO</v>
      </c>
      <c r="J335" s="11" t="str">
        <f>VLOOKUP(Tabela1[[#This Row],[PLACA]],UNIC!C:V,20,0)</f>
        <v>R$ 0,00</v>
      </c>
      <c r="K335" s="11">
        <f>IFERROR(VALUE(VLOOKUP(Tabela1[[#This Row],[PLACA]],[1]Planilha2!$A:$F,3,0)),"")</f>
        <v>1417.03</v>
      </c>
      <c r="L335" s="11">
        <f>IFERROR(VALUE(VLOOKUP(Tabela1[[#This Row],[PLACA]],[1]Planilha2!$A:$F,4,0)),"")</f>
        <v>1657.98</v>
      </c>
      <c r="M335" s="11">
        <f>IFERROR(VALUE(VLOOKUP(Tabela1[[#This Row],[PLACA]],[1]Planilha2!$A:$F,5,0)),"")</f>
        <v>629.91</v>
      </c>
      <c r="N335" s="11"/>
      <c r="O335" s="12" t="e">
        <f>VLOOKUP(Tabela1[[#This Row],[PLACA]],BASE_LOCADORAS!B:F,5,0)</f>
        <v>#N/A</v>
      </c>
      <c r="P335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5" s="11" t="e">
        <f>VLOOKUP(Tabela1[[#This Row],[PLACA]],BASE_LOCADORAS!B:G,6,0)</f>
        <v>#N/A</v>
      </c>
      <c r="R335" s="5" t="e">
        <f>Tabela1[[#This Row],[VALOR LOCADORA]]=Tabela1[[#This Row],[GASTO ALUGUEL]]</f>
        <v>#N/A</v>
      </c>
      <c r="S335" s="5" t="e">
        <f>UPPER(TEXT(Tabela1[[#This Row],[VENCIMENTO CONTRATO]],"MMM"))</f>
        <v>#N/A</v>
      </c>
      <c r="T335" s="5" t="str">
        <f>IFERROR(YEAR(Tabela1[[#This Row],[VENCIMENTO CONTRATO]]),"-")</f>
        <v>-</v>
      </c>
      <c r="U335" s="5" t="str">
        <f>VLOOKUP(Tabela1[[#This Row],[PLACA]],UNIC!C:T,18,0)</f>
        <v>ATIVO</v>
      </c>
      <c r="V335" s="5" t="str">
        <f>SUBSTITUTE(VLOOKUP(Tabela1[[#This Row],[PLACA]],UNIC!C:K,9,0),".", "")</f>
        <v>11011</v>
      </c>
      <c r="W335" s="5">
        <f>VLOOKUP(Tabela1[[#This Row],[PLACA]],UNIC!C:M,10,0)</f>
        <v>14001</v>
      </c>
      <c r="X335" s="5" t="str">
        <f>VLOOKUP(Tabela1[[#This Row],[PLACA]],UNIC!C:M,11,0)</f>
        <v>VIVO</v>
      </c>
      <c r="Y335" s="7">
        <f>SUM(Tabela1[[#This Row],[GASTO COMBUSTÍVEL FEVEREIRO]:[GASTO COMBUSTÍVE ABRIL]])</f>
        <v>3704.92</v>
      </c>
      <c r="Z335" s="7">
        <f>IFERROR(AVERAGE(Tabela1[[#This Row],[GASTO COMBUSTÍVE ABRIL]:[GASTO COMBUSTÍVE MARÇO]]),"-")</f>
        <v>1143.9449999999999</v>
      </c>
      <c r="AA335" s="5"/>
    </row>
    <row r="336" spans="1:27" x14ac:dyDescent="0.25">
      <c r="A336" s="5" t="s">
        <v>2440</v>
      </c>
      <c r="B336" s="5" t="str">
        <f>VLOOKUP(A336,UNIC!C:W,2,0)</f>
        <v>MOBI</v>
      </c>
      <c r="C336" s="5" t="str">
        <f>VLOOKUP(A336,UNIC!C:W,3,0)</f>
        <v>LEVE</v>
      </c>
      <c r="D336" s="10">
        <f>VLOOKUP(A336,UNIC!C:W,5,0)</f>
        <v>2023</v>
      </c>
      <c r="E336" s="5" t="str">
        <f>VLOOKUP(A336,UNIC!C:W,21,0)</f>
        <v>MOVIDA</v>
      </c>
      <c r="F336" s="5" t="str">
        <f>VLOOKUP(Tabela1[[#This Row],[PLACA]],UNIC!C:R,15,0)</f>
        <v>AM</v>
      </c>
      <c r="G336" s="5" t="str">
        <f>VLOOKUP(Tabela1[[#This Row],[PLACA]],UNIC!C:R,16,0)</f>
        <v>NORTE</v>
      </c>
      <c r="H336" s="5" t="str">
        <f>VLOOKUP(A336,UNIC!C:H,6,0)</f>
        <v>PEDRO PAULO PERES SIQUEIRA</v>
      </c>
      <c r="I336" s="5" t="str">
        <f>VLOOKUP(H336,UNIC!H:J,3,0)</f>
        <v>SUPERVISOR DE OPERACAO</v>
      </c>
      <c r="J336" s="11" t="str">
        <f>VLOOKUP(Tabela1[[#This Row],[PLACA]],UNIC!C:V,20,0)</f>
        <v>R$ 0,00</v>
      </c>
      <c r="K336" s="11">
        <f>IFERROR(VALUE(VLOOKUP(Tabela1[[#This Row],[PLACA]],[1]Planilha2!$A:$F,3,0)),"")</f>
        <v>1408.37</v>
      </c>
      <c r="L336" s="11">
        <f>IFERROR(VALUE(VLOOKUP(Tabela1[[#This Row],[PLACA]],[1]Planilha2!$A:$F,4,0)),"")</f>
        <v>1696.73</v>
      </c>
      <c r="M336" s="11">
        <f>IFERROR(VALUE(VLOOKUP(Tabela1[[#This Row],[PLACA]],[1]Planilha2!$A:$F,5,0)),"")</f>
        <v>700</v>
      </c>
      <c r="N336" s="11"/>
      <c r="O336" s="17" t="e">
        <f>VLOOKUP(Tabela1[[#This Row],[PLACA]],BASE_LOCADORAS!B:F,5,0)</f>
        <v>#N/A</v>
      </c>
      <c r="P33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6" s="11" t="e">
        <f>VLOOKUP(Tabela1[[#This Row],[PLACA]],BASE_LOCADORAS!B:G,6,0)</f>
        <v>#N/A</v>
      </c>
      <c r="R336" s="5" t="e">
        <f>Tabela1[[#This Row],[VALOR LOCADORA]]=Tabela1[[#This Row],[GASTO ALUGUEL]]</f>
        <v>#N/A</v>
      </c>
      <c r="S336" s="5" t="e">
        <f>UPPER(TEXT(Tabela1[[#This Row],[VENCIMENTO CONTRATO]],"MMM"))</f>
        <v>#N/A</v>
      </c>
      <c r="T336" s="5" t="str">
        <f>IFERROR(YEAR(Tabela1[[#This Row],[VENCIMENTO CONTRATO]]),"-")</f>
        <v>-</v>
      </c>
      <c r="U336" s="5" t="str">
        <f>VLOOKUP(Tabela1[[#This Row],[PLACA]],UNIC!C:T,18,0)</f>
        <v>ATIVO</v>
      </c>
      <c r="V336" s="5" t="str">
        <f>SUBSTITUTE(VLOOKUP(Tabela1[[#This Row],[PLACA]],UNIC!C:K,9,0),".", "")</f>
        <v>11015</v>
      </c>
      <c r="W336" s="5">
        <f>VLOOKUP(Tabela1[[#This Row],[PLACA]],UNIC!C:M,10,0)</f>
        <v>14001</v>
      </c>
      <c r="X336" s="5" t="str">
        <f>VLOOKUP(Tabela1[[#This Row],[PLACA]],UNIC!C:M,11,0)</f>
        <v>VIVO</v>
      </c>
      <c r="Y336" s="7">
        <f>SUM(Tabela1[[#This Row],[GASTO COMBUSTÍVEL FEVEREIRO]:[GASTO COMBUSTÍVE ABRIL]])</f>
        <v>3805.1</v>
      </c>
      <c r="Z336" s="7">
        <f>IFERROR(AVERAGE(Tabela1[[#This Row],[GASTO COMBUSTÍVE ABRIL]:[GASTO COMBUSTÍVE MARÇO]]),"-")</f>
        <v>1198.365</v>
      </c>
      <c r="AA336" s="5"/>
    </row>
    <row r="337" spans="1:27" x14ac:dyDescent="0.25">
      <c r="A337" s="5" t="s">
        <v>2441</v>
      </c>
      <c r="B337" s="5" t="str">
        <f>VLOOKUP(A337,UNIC!C:W,2,0)</f>
        <v>MOBI</v>
      </c>
      <c r="C337" s="5" t="str">
        <f>VLOOKUP(A337,UNIC!C:W,3,0)</f>
        <v>LEVE</v>
      </c>
      <c r="D337" s="10">
        <f>VLOOKUP(A337,UNIC!C:W,5,0)</f>
        <v>2023</v>
      </c>
      <c r="E337" s="5" t="str">
        <f>VLOOKUP(A337,UNIC!C:W,21,0)</f>
        <v>MOVIDA</v>
      </c>
      <c r="F337" s="5" t="str">
        <f>VLOOKUP(Tabela1[[#This Row],[PLACA]],UNIC!C:R,15,0)</f>
        <v>AM</v>
      </c>
      <c r="G337" s="5" t="str">
        <f>VLOOKUP(Tabela1[[#This Row],[PLACA]],UNIC!C:R,16,0)</f>
        <v>NORTE</v>
      </c>
      <c r="H337" s="5" t="str">
        <f>VLOOKUP(A337,UNIC!C:H,6,0)</f>
        <v>GILVAN DE OLIVEIRA CARNEIRO</v>
      </c>
      <c r="I337" s="5" t="str">
        <f>VLOOKUP(H337,UNIC!H:J,3,0)</f>
        <v>INSTALADOR E REPARADOR DE FO</v>
      </c>
      <c r="J337" s="11" t="str">
        <f>VLOOKUP(Tabela1[[#This Row],[PLACA]],UNIC!C:V,20,0)</f>
        <v>R$ 0,00</v>
      </c>
      <c r="K337" s="11">
        <f>IFERROR(VALUE(VLOOKUP(Tabela1[[#This Row],[PLACA]],[1]Planilha2!$A:$F,3,0)),"")</f>
        <v>906.11</v>
      </c>
      <c r="L337" s="11">
        <f>IFERROR(VALUE(VLOOKUP(Tabela1[[#This Row],[PLACA]],[1]Planilha2!$A:$F,4,0)),"")</f>
        <v>1899.27</v>
      </c>
      <c r="M337" s="11">
        <f>IFERROR(VALUE(VLOOKUP(Tabela1[[#This Row],[PLACA]],[1]Planilha2!$A:$F,5,0)),"")</f>
        <v>988.53</v>
      </c>
      <c r="N337" s="11"/>
      <c r="O337" s="17" t="e">
        <f>VLOOKUP(Tabela1[[#This Row],[PLACA]],BASE_LOCADORAS!B:F,5,0)</f>
        <v>#N/A</v>
      </c>
      <c r="P337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7" s="11" t="e">
        <f>VLOOKUP(Tabela1[[#This Row],[PLACA]],BASE_LOCADORAS!B:G,6,0)</f>
        <v>#N/A</v>
      </c>
      <c r="R337" s="5" t="e">
        <f>Tabela1[[#This Row],[VALOR LOCADORA]]=Tabela1[[#This Row],[GASTO ALUGUEL]]</f>
        <v>#N/A</v>
      </c>
      <c r="S337" s="5" t="e">
        <f>UPPER(TEXT(Tabela1[[#This Row],[VENCIMENTO CONTRATO]],"MMM"))</f>
        <v>#N/A</v>
      </c>
      <c r="T337" s="5" t="str">
        <f>IFERROR(YEAR(Tabela1[[#This Row],[VENCIMENTO CONTRATO]]),"-")</f>
        <v>-</v>
      </c>
      <c r="U337" s="5" t="str">
        <f>VLOOKUP(Tabela1[[#This Row],[PLACA]],UNIC!C:T,18,0)</f>
        <v>ATIVO</v>
      </c>
      <c r="V337" s="5" t="str">
        <f>SUBSTITUTE(VLOOKUP(Tabela1[[#This Row],[PLACA]],UNIC!C:K,9,0),".", "")</f>
        <v>11011</v>
      </c>
      <c r="W337" s="5">
        <f>VLOOKUP(Tabela1[[#This Row],[PLACA]],UNIC!C:M,10,0)</f>
        <v>14001</v>
      </c>
      <c r="X337" s="5" t="str">
        <f>VLOOKUP(Tabela1[[#This Row],[PLACA]],UNIC!C:M,11,0)</f>
        <v>VIVO</v>
      </c>
      <c r="Y337" s="7">
        <f>SUM(Tabela1[[#This Row],[GASTO COMBUSTÍVEL FEVEREIRO]:[GASTO COMBUSTÍVE ABRIL]])</f>
        <v>3793.91</v>
      </c>
      <c r="Z337" s="7">
        <f>IFERROR(AVERAGE(Tabela1[[#This Row],[GASTO COMBUSTÍVE ABRIL]:[GASTO COMBUSTÍVE MARÇO]]),"-")</f>
        <v>1443.9</v>
      </c>
      <c r="AA337" s="5"/>
    </row>
    <row r="338" spans="1:27" x14ac:dyDescent="0.25">
      <c r="A338" s="5" t="s">
        <v>2442</v>
      </c>
      <c r="B338" s="5" t="str">
        <f>VLOOKUP(A338,UNIC!C:W,2,0)</f>
        <v>MOBI</v>
      </c>
      <c r="C338" s="5" t="str">
        <f>VLOOKUP(A338,UNIC!C:W,3,0)</f>
        <v>LEVE</v>
      </c>
      <c r="D338" s="10">
        <f>VLOOKUP(A338,UNIC!C:W,5,0)</f>
        <v>2023</v>
      </c>
      <c r="E338" s="5" t="str">
        <f>VLOOKUP(A338,UNIC!C:W,21,0)</f>
        <v>MOVIDA</v>
      </c>
      <c r="F338" s="5" t="str">
        <f>VLOOKUP(Tabela1[[#This Row],[PLACA]],UNIC!C:R,15,0)</f>
        <v>AM</v>
      </c>
      <c r="G338" s="5" t="str">
        <f>VLOOKUP(Tabela1[[#This Row],[PLACA]],UNIC!C:R,16,0)</f>
        <v>NORTE</v>
      </c>
      <c r="H338" s="5" t="str">
        <f>VLOOKUP(A338,UNIC!C:H,6,0)</f>
        <v>JOSIMAR DE SENA OLIVEIRA</v>
      </c>
      <c r="I338" s="5" t="str">
        <f>VLOOKUP(H338,UNIC!H:J,3,0)</f>
        <v>INSTALADOR E REPARADOR DE FO</v>
      </c>
      <c r="J338" s="11" t="str">
        <f>VLOOKUP(Tabela1[[#This Row],[PLACA]],UNIC!C:V,20,0)</f>
        <v>R$ 0,00</v>
      </c>
      <c r="K338" s="11">
        <f>IFERROR(VALUE(VLOOKUP(Tabela1[[#This Row],[PLACA]],[1]Planilha2!$A:$F,3,0)),"")</f>
        <v>1269.9199999999998</v>
      </c>
      <c r="L338" s="11">
        <f>IFERROR(VALUE(VLOOKUP(Tabela1[[#This Row],[PLACA]],[1]Planilha2!$A:$F,4,0)),"")</f>
        <v>1770.5500000000002</v>
      </c>
      <c r="M338" s="11">
        <f>IFERROR(VALUE(VLOOKUP(Tabela1[[#This Row],[PLACA]],[1]Planilha2!$A:$F,5,0)),"")</f>
        <v>810</v>
      </c>
      <c r="N338" s="11"/>
      <c r="O338" s="12" t="e">
        <f>VLOOKUP(Tabela1[[#This Row],[PLACA]],BASE_LOCADORAS!B:F,5,0)</f>
        <v>#N/A</v>
      </c>
      <c r="P338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8" s="11" t="e">
        <f>VLOOKUP(Tabela1[[#This Row],[PLACA]],BASE_LOCADORAS!B:G,6,0)</f>
        <v>#N/A</v>
      </c>
      <c r="R338" s="5" t="e">
        <f>Tabela1[[#This Row],[VALOR LOCADORA]]=Tabela1[[#This Row],[GASTO ALUGUEL]]</f>
        <v>#N/A</v>
      </c>
      <c r="S338" s="5" t="e">
        <f>UPPER(TEXT(Tabela1[[#This Row],[VENCIMENTO CONTRATO]],"MMM"))</f>
        <v>#N/A</v>
      </c>
      <c r="T338" s="5" t="str">
        <f>IFERROR(YEAR(Tabela1[[#This Row],[VENCIMENTO CONTRATO]]),"-")</f>
        <v>-</v>
      </c>
      <c r="U338" s="5" t="str">
        <f>VLOOKUP(Tabela1[[#This Row],[PLACA]],UNIC!C:T,18,0)</f>
        <v>ATIVO</v>
      </c>
      <c r="V338" s="5" t="str">
        <f>SUBSTITUTE(VLOOKUP(Tabela1[[#This Row],[PLACA]],UNIC!C:K,9,0),".", "")</f>
        <v>11011</v>
      </c>
      <c r="W338" s="5">
        <f>VLOOKUP(Tabela1[[#This Row],[PLACA]],UNIC!C:M,10,0)</f>
        <v>14001</v>
      </c>
      <c r="X338" s="5" t="str">
        <f>VLOOKUP(Tabela1[[#This Row],[PLACA]],UNIC!C:M,11,0)</f>
        <v>VIVO</v>
      </c>
      <c r="Y338" s="7">
        <f>SUM(Tabela1[[#This Row],[GASTO COMBUSTÍVEL FEVEREIRO]:[GASTO COMBUSTÍVE ABRIL]])</f>
        <v>3850.4700000000003</v>
      </c>
      <c r="Z338" s="7">
        <f>IFERROR(AVERAGE(Tabela1[[#This Row],[GASTO COMBUSTÍVE ABRIL]:[GASTO COMBUSTÍVE MARÇO]]),"-")</f>
        <v>1290.2750000000001</v>
      </c>
      <c r="AA338" s="5"/>
    </row>
    <row r="339" spans="1:27" x14ac:dyDescent="0.25">
      <c r="A339" s="5" t="s">
        <v>7140</v>
      </c>
      <c r="B339" s="5" t="str">
        <f>VLOOKUP(A339,UNIC!C:W,2,0)</f>
        <v>MOBI</v>
      </c>
      <c r="C339" s="5" t="str">
        <f>VLOOKUP(A339,UNIC!C:W,3,0)</f>
        <v>LEVE</v>
      </c>
      <c r="D339" s="10">
        <f>VLOOKUP(A339,UNIC!C:W,5,0)</f>
        <v>2024</v>
      </c>
      <c r="E339" s="5" t="str">
        <f>VLOOKUP(A339,UNIC!C:W,21,0)</f>
        <v>MOVIDA</v>
      </c>
      <c r="F339" s="5" t="str">
        <f>VLOOKUP(Tabela1[[#This Row],[PLACA]],UNIC!C:R,15,0)</f>
        <v>AM</v>
      </c>
      <c r="G339" s="5" t="str">
        <f>VLOOKUP(Tabela1[[#This Row],[PLACA]],UNIC!C:R,16,0)</f>
        <v>NORTE</v>
      </c>
      <c r="H339" s="5" t="str">
        <f>VLOOKUP(A339,UNIC!C:H,6,0)</f>
        <v>ADRIANO MARCIO SOUZA PEDROSO</v>
      </c>
      <c r="I339" s="5" t="str">
        <f>VLOOKUP(H339,UNIC!H:J,3,0)</f>
        <v>INSTALADOR E REPARADOR DE FO</v>
      </c>
      <c r="J339" s="11" t="str">
        <f>VLOOKUP(Tabela1[[#This Row],[PLACA]],UNIC!C:V,20,0)</f>
        <v>R$ 0,00</v>
      </c>
      <c r="K339" s="11">
        <f>IFERROR(VALUE(VLOOKUP(Tabela1[[#This Row],[PLACA]],[1]Planilha2!$A:$F,3,0)),"")</f>
        <v>1292.8499999999999</v>
      </c>
      <c r="L339" s="11">
        <f>IFERROR(VALUE(VLOOKUP(Tabela1[[#This Row],[PLACA]],[1]Planilha2!$A:$F,4,0)),"")</f>
        <v>1316.69</v>
      </c>
      <c r="M339" s="11">
        <f>IFERROR(VALUE(VLOOKUP(Tabela1[[#This Row],[PLACA]],[1]Planilha2!$A:$F,5,0)),"")</f>
        <v>484.21000000000004</v>
      </c>
      <c r="N339" s="11"/>
      <c r="O339" s="17" t="e">
        <f>VLOOKUP(Tabela1[[#This Row],[PLACA]],BASE_LOCADORAS!B:F,5,0)</f>
        <v>#N/A</v>
      </c>
      <c r="P339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39" s="11" t="e">
        <f>VLOOKUP(Tabela1[[#This Row],[PLACA]],BASE_LOCADORAS!B:G,6,0)</f>
        <v>#N/A</v>
      </c>
      <c r="R339" s="5" t="e">
        <f>Tabela1[[#This Row],[VALOR LOCADORA]]=Tabela1[[#This Row],[GASTO ALUGUEL]]</f>
        <v>#N/A</v>
      </c>
      <c r="S339" s="5" t="e">
        <f>UPPER(TEXT(Tabela1[[#This Row],[VENCIMENTO CONTRATO]],"MMM"))</f>
        <v>#N/A</v>
      </c>
      <c r="T339" s="5" t="str">
        <f>IFERROR(YEAR(Tabela1[[#This Row],[VENCIMENTO CONTRATO]]),"-")</f>
        <v>-</v>
      </c>
      <c r="U339" s="5" t="str">
        <f>VLOOKUP(Tabela1[[#This Row],[PLACA]],UNIC!C:T,18,0)</f>
        <v>ATIVO</v>
      </c>
      <c r="V339" s="5" t="str">
        <f>SUBSTITUTE(VLOOKUP(Tabela1[[#This Row],[PLACA]],UNIC!C:K,9,0),".", "")</f>
        <v>11011</v>
      </c>
      <c r="W339" s="5">
        <f>VLOOKUP(Tabela1[[#This Row],[PLACA]],UNIC!C:M,10,0)</f>
        <v>14001</v>
      </c>
      <c r="X339" s="5" t="str">
        <f>VLOOKUP(Tabela1[[#This Row],[PLACA]],UNIC!C:M,11,0)</f>
        <v>VIVO</v>
      </c>
      <c r="Y339" s="7">
        <f>SUM(Tabela1[[#This Row],[GASTO COMBUSTÍVEL FEVEREIRO]:[GASTO COMBUSTÍVE ABRIL]])</f>
        <v>3093.75</v>
      </c>
      <c r="Z339" s="7">
        <f>IFERROR(AVERAGE(Tabela1[[#This Row],[GASTO COMBUSTÍVE ABRIL]:[GASTO COMBUSTÍVE MARÇO]]),"-")</f>
        <v>900.45</v>
      </c>
      <c r="AA339" s="5"/>
    </row>
    <row r="340" spans="1:27" x14ac:dyDescent="0.25">
      <c r="A340" s="5" t="s">
        <v>2443</v>
      </c>
      <c r="B340" s="5" t="str">
        <f>VLOOKUP(A340,UNIC!C:W,2,0)</f>
        <v>MOBI</v>
      </c>
      <c r="C340" s="5" t="str">
        <f>VLOOKUP(A340,UNIC!C:W,3,0)</f>
        <v>LEVE</v>
      </c>
      <c r="D340" s="10">
        <f>VLOOKUP(A340,UNIC!C:W,5,0)</f>
        <v>2023</v>
      </c>
      <c r="E340" s="5" t="str">
        <f>VLOOKUP(A340,UNIC!C:W,21,0)</f>
        <v>MOVIDA</v>
      </c>
      <c r="F340" s="5" t="str">
        <f>VLOOKUP(Tabela1[[#This Row],[PLACA]],UNIC!C:R,15,0)</f>
        <v>AM</v>
      </c>
      <c r="G340" s="5" t="str">
        <f>VLOOKUP(Tabela1[[#This Row],[PLACA]],UNIC!C:R,16,0)</f>
        <v>NORTE</v>
      </c>
      <c r="H340" s="5" t="str">
        <f>VLOOKUP(A340,UNIC!C:H,6,0)</f>
        <v>DANIEL DA SILVA E SILVA</v>
      </c>
      <c r="I340" s="5" t="str">
        <f>VLOOKUP(H340,UNIC!H:J,3,0)</f>
        <v>INSTALADOR E REPARADOR DE FO</v>
      </c>
      <c r="J340" s="11" t="str">
        <f>VLOOKUP(Tabela1[[#This Row],[PLACA]],UNIC!C:V,20,0)</f>
        <v>R$ 0,00</v>
      </c>
      <c r="K340" s="11">
        <f>IFERROR(VALUE(VLOOKUP(Tabela1[[#This Row],[PLACA]],[1]Planilha2!$A:$F,3,0)),"")</f>
        <v>1287.22</v>
      </c>
      <c r="L340" s="11">
        <f>IFERROR(VALUE(VLOOKUP(Tabela1[[#This Row],[PLACA]],[1]Planilha2!$A:$F,4,0)),"")</f>
        <v>1697.8799999999999</v>
      </c>
      <c r="M340" s="11">
        <f>IFERROR(VALUE(VLOOKUP(Tabela1[[#This Row],[PLACA]],[1]Planilha2!$A:$F,5,0)),"")</f>
        <v>709.33</v>
      </c>
      <c r="N340" s="11"/>
      <c r="O340" s="12" t="e">
        <f>VLOOKUP(Tabela1[[#This Row],[PLACA]],BASE_LOCADORAS!B:F,5,0)</f>
        <v>#N/A</v>
      </c>
      <c r="P340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0" s="11" t="e">
        <f>VLOOKUP(Tabela1[[#This Row],[PLACA]],BASE_LOCADORAS!B:G,6,0)</f>
        <v>#N/A</v>
      </c>
      <c r="R340" s="5" t="e">
        <f>Tabela1[[#This Row],[VALOR LOCADORA]]=Tabela1[[#This Row],[GASTO ALUGUEL]]</f>
        <v>#N/A</v>
      </c>
      <c r="S340" s="5" t="e">
        <f>UPPER(TEXT(Tabela1[[#This Row],[VENCIMENTO CONTRATO]],"MMM"))</f>
        <v>#N/A</v>
      </c>
      <c r="T340" s="5" t="str">
        <f>IFERROR(YEAR(Tabela1[[#This Row],[VENCIMENTO CONTRATO]]),"-")</f>
        <v>-</v>
      </c>
      <c r="U340" s="5" t="str">
        <f>VLOOKUP(Tabela1[[#This Row],[PLACA]],UNIC!C:T,18,0)</f>
        <v>ATIVO</v>
      </c>
      <c r="V340" s="5" t="str">
        <f>SUBSTITUTE(VLOOKUP(Tabela1[[#This Row],[PLACA]],UNIC!C:K,9,0),".", "")</f>
        <v>11011</v>
      </c>
      <c r="W340" s="5">
        <f>VLOOKUP(Tabela1[[#This Row],[PLACA]],UNIC!C:M,10,0)</f>
        <v>14001</v>
      </c>
      <c r="X340" s="5" t="str">
        <f>VLOOKUP(Tabela1[[#This Row],[PLACA]],UNIC!C:M,11,0)</f>
        <v>VIVO</v>
      </c>
      <c r="Y340" s="7">
        <f>SUM(Tabela1[[#This Row],[GASTO COMBUSTÍVEL FEVEREIRO]:[GASTO COMBUSTÍVE ABRIL]])</f>
        <v>3694.43</v>
      </c>
      <c r="Z340" s="7">
        <f>IFERROR(AVERAGE(Tabela1[[#This Row],[GASTO COMBUSTÍVE ABRIL]:[GASTO COMBUSTÍVE MARÇO]]),"-")</f>
        <v>1203.605</v>
      </c>
      <c r="AA340" s="5"/>
    </row>
    <row r="341" spans="1:27" x14ac:dyDescent="0.25">
      <c r="A341" s="5" t="s">
        <v>2444</v>
      </c>
      <c r="B341" s="5" t="str">
        <f>VLOOKUP(A341,UNIC!C:W,2,0)</f>
        <v>MOBI</v>
      </c>
      <c r="C341" s="5" t="str">
        <f>VLOOKUP(A341,UNIC!C:W,3,0)</f>
        <v>LEVE</v>
      </c>
      <c r="D341" s="10">
        <f>VLOOKUP(A341,UNIC!C:W,5,0)</f>
        <v>2023</v>
      </c>
      <c r="E341" s="5" t="str">
        <f>VLOOKUP(A341,UNIC!C:W,21,0)</f>
        <v>MOVIDA</v>
      </c>
      <c r="F341" s="5" t="str">
        <f>VLOOKUP(Tabela1[[#This Row],[PLACA]],UNIC!C:R,15,0)</f>
        <v>AM</v>
      </c>
      <c r="G341" s="5" t="str">
        <f>VLOOKUP(Tabela1[[#This Row],[PLACA]],UNIC!C:R,16,0)</f>
        <v>NORTE</v>
      </c>
      <c r="H341" s="5" t="str">
        <f>VLOOKUP(A341,UNIC!C:H,6,0)</f>
        <v>ALDEMIR DE SOUZA MELO</v>
      </c>
      <c r="I341" s="5" t="str">
        <f>VLOOKUP(H341,UNIC!H:J,3,0)</f>
        <v>INSTALADOR E REPARADOR DE FO</v>
      </c>
      <c r="J341" s="11" t="str">
        <f>VLOOKUP(Tabela1[[#This Row],[PLACA]],UNIC!C:V,20,0)</f>
        <v>R$ 0,00</v>
      </c>
      <c r="K341" s="11">
        <f>IFERROR(VALUE(VLOOKUP(Tabela1[[#This Row],[PLACA]],[1]Planilha2!$A:$F,3,0)),"")</f>
        <v>760</v>
      </c>
      <c r="L341" s="11">
        <f>IFERROR(VALUE(VLOOKUP(Tabela1[[#This Row],[PLACA]],[1]Planilha2!$A:$F,4,0)),"")</f>
        <v>1050</v>
      </c>
      <c r="M341" s="11">
        <f>IFERROR(VALUE(VLOOKUP(Tabela1[[#This Row],[PLACA]],[1]Planilha2!$A:$F,5,0)),"")</f>
        <v>600</v>
      </c>
      <c r="N341" s="11"/>
      <c r="O341" s="17" t="e">
        <f>VLOOKUP(Tabela1[[#This Row],[PLACA]],BASE_LOCADORAS!B:F,5,0)</f>
        <v>#N/A</v>
      </c>
      <c r="P341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1" s="11" t="e">
        <f>VLOOKUP(Tabela1[[#This Row],[PLACA]],BASE_LOCADORAS!B:G,6,0)</f>
        <v>#N/A</v>
      </c>
      <c r="R341" s="5" t="e">
        <f>Tabela1[[#This Row],[VALOR LOCADORA]]=Tabela1[[#This Row],[GASTO ALUGUEL]]</f>
        <v>#N/A</v>
      </c>
      <c r="S341" s="5" t="e">
        <f>UPPER(TEXT(Tabela1[[#This Row],[VENCIMENTO CONTRATO]],"MMM"))</f>
        <v>#N/A</v>
      </c>
      <c r="T341" s="5" t="str">
        <f>IFERROR(YEAR(Tabela1[[#This Row],[VENCIMENTO CONTRATO]]),"-")</f>
        <v>-</v>
      </c>
      <c r="U341" s="5" t="str">
        <f>VLOOKUP(Tabela1[[#This Row],[PLACA]],UNIC!C:T,18,0)</f>
        <v>ATIVO</v>
      </c>
      <c r="V341" s="5" t="str">
        <f>SUBSTITUTE(VLOOKUP(Tabela1[[#This Row],[PLACA]],UNIC!C:K,9,0),".", "")</f>
        <v>11011</v>
      </c>
      <c r="W341" s="5">
        <f>VLOOKUP(Tabela1[[#This Row],[PLACA]],UNIC!C:M,10,0)</f>
        <v>14001</v>
      </c>
      <c r="X341" s="5" t="str">
        <f>VLOOKUP(Tabela1[[#This Row],[PLACA]],UNIC!C:M,11,0)</f>
        <v>VIVO</v>
      </c>
      <c r="Y341" s="7">
        <f>SUM(Tabela1[[#This Row],[GASTO COMBUSTÍVEL FEVEREIRO]:[GASTO COMBUSTÍVE ABRIL]])</f>
        <v>2410</v>
      </c>
      <c r="Z341" s="7">
        <f>IFERROR(AVERAGE(Tabela1[[#This Row],[GASTO COMBUSTÍVE ABRIL]:[GASTO COMBUSTÍVE MARÇO]]),"-")</f>
        <v>825</v>
      </c>
      <c r="AA341" s="5"/>
    </row>
    <row r="342" spans="1:27" x14ac:dyDescent="0.25">
      <c r="A342" s="5" t="s">
        <v>2445</v>
      </c>
      <c r="B342" s="5" t="str">
        <f>VLOOKUP(A342,UNIC!C:W,2,0)</f>
        <v>MOBI</v>
      </c>
      <c r="C342" s="5" t="str">
        <f>VLOOKUP(A342,UNIC!C:W,3,0)</f>
        <v>LEVE</v>
      </c>
      <c r="D342" s="10">
        <f>VLOOKUP(A342,UNIC!C:W,5,0)</f>
        <v>2025</v>
      </c>
      <c r="E342" s="5" t="str">
        <f>VLOOKUP(A342,UNIC!C:W,21,0)</f>
        <v>MOVIDA</v>
      </c>
      <c r="F342" s="5" t="str">
        <f>VLOOKUP(Tabela1[[#This Row],[PLACA]],UNIC!C:R,15,0)</f>
        <v>AM</v>
      </c>
      <c r="G342" s="5" t="str">
        <f>VLOOKUP(Tabela1[[#This Row],[PLACA]],UNIC!C:R,16,0)</f>
        <v>NORTE</v>
      </c>
      <c r="H342" s="5" t="str">
        <f>VLOOKUP(A342,UNIC!C:H,6,0)</f>
        <v>CARLOS ALBERTO SANTOS DE SOUZA</v>
      </c>
      <c r="I342" s="5" t="str">
        <f>VLOOKUP(H342,UNIC!H:J,3,0)</f>
        <v>INSTALADOR E REPARADOR DE FO</v>
      </c>
      <c r="J342" s="11" t="str">
        <f>VLOOKUP(Tabela1[[#This Row],[PLACA]],UNIC!C:V,20,0)</f>
        <v>R$ 0,00</v>
      </c>
      <c r="K342" s="11">
        <f>IFERROR(VALUE(VLOOKUP(Tabela1[[#This Row],[PLACA]],[1]Planilha2!$A:$F,3,0)),"")</f>
        <v>1528.6799999999998</v>
      </c>
      <c r="L342" s="11">
        <f>IFERROR(VALUE(VLOOKUP(Tabela1[[#This Row],[PLACA]],[1]Planilha2!$A:$F,4,0)),"")</f>
        <v>1775.55</v>
      </c>
      <c r="M342" s="11">
        <f>IFERROR(VALUE(VLOOKUP(Tabela1[[#This Row],[PLACA]],[1]Planilha2!$A:$F,5,0)),"")</f>
        <v>999.28</v>
      </c>
      <c r="N342" s="11"/>
      <c r="O342" s="12" t="e">
        <f>VLOOKUP(Tabela1[[#This Row],[PLACA]],BASE_LOCADORAS!B:F,5,0)</f>
        <v>#N/A</v>
      </c>
      <c r="P34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2" s="11" t="e">
        <f>VLOOKUP(Tabela1[[#This Row],[PLACA]],BASE_LOCADORAS!B:G,6,0)</f>
        <v>#N/A</v>
      </c>
      <c r="R342" s="5" t="e">
        <f>Tabela1[[#This Row],[VALOR LOCADORA]]=Tabela1[[#This Row],[GASTO ALUGUEL]]</f>
        <v>#N/A</v>
      </c>
      <c r="S342" s="5" t="e">
        <f>UPPER(TEXT(Tabela1[[#This Row],[VENCIMENTO CONTRATO]],"MMM"))</f>
        <v>#N/A</v>
      </c>
      <c r="T342" s="5" t="str">
        <f>IFERROR(YEAR(Tabela1[[#This Row],[VENCIMENTO CONTRATO]]),"-")</f>
        <v>-</v>
      </c>
      <c r="U342" s="5" t="str">
        <f>VLOOKUP(Tabela1[[#This Row],[PLACA]],UNIC!C:T,18,0)</f>
        <v>ATIVO</v>
      </c>
      <c r="V342" s="5" t="str">
        <f>SUBSTITUTE(VLOOKUP(Tabela1[[#This Row],[PLACA]],UNIC!C:K,9,0),".", "")</f>
        <v>19011</v>
      </c>
      <c r="W342" s="5">
        <f>VLOOKUP(Tabela1[[#This Row],[PLACA]],UNIC!C:M,10,0)</f>
        <v>14001</v>
      </c>
      <c r="X342" s="5" t="str">
        <f>VLOOKUP(Tabela1[[#This Row],[PLACA]],UNIC!C:M,11,0)</f>
        <v>V.TAL</v>
      </c>
      <c r="Y342" s="7">
        <f>SUM(Tabela1[[#This Row],[GASTO COMBUSTÍVEL FEVEREIRO]:[GASTO COMBUSTÍVE ABRIL]])</f>
        <v>4303.5099999999993</v>
      </c>
      <c r="Z342" s="7">
        <f>IFERROR(AVERAGE(Tabela1[[#This Row],[GASTO COMBUSTÍVE ABRIL]:[GASTO COMBUSTÍVE MARÇO]]),"-")</f>
        <v>1387.415</v>
      </c>
      <c r="AA342" s="5"/>
    </row>
    <row r="343" spans="1:27" x14ac:dyDescent="0.25">
      <c r="A343" s="5" t="s">
        <v>2430</v>
      </c>
      <c r="B343" s="5" t="str">
        <f>VLOOKUP(A343,UNIC!C:W,2,0)</f>
        <v>MOBI</v>
      </c>
      <c r="C343" s="5" t="str">
        <f>VLOOKUP(A343,UNIC!C:W,3,0)</f>
        <v>LEVE</v>
      </c>
      <c r="D343" s="10">
        <f>VLOOKUP(A343,UNIC!C:W,5,0)</f>
        <v>2026</v>
      </c>
      <c r="E343" s="5" t="str">
        <f>VLOOKUP(A343,UNIC!C:W,21,0)</f>
        <v>MOVIDA</v>
      </c>
      <c r="F343" s="5" t="str">
        <f>VLOOKUP(Tabela1[[#This Row],[PLACA]],UNIC!C:R,15,0)</f>
        <v>AM</v>
      </c>
      <c r="G343" s="5" t="str">
        <f>VLOOKUP(Tabela1[[#This Row],[PLACA]],UNIC!C:R,16,0)</f>
        <v>NORTE</v>
      </c>
      <c r="H343" s="5" t="str">
        <f>VLOOKUP(A343,UNIC!C:H,6,0)</f>
        <v>WENDEL BATISTA PEREIRA</v>
      </c>
      <c r="I343" s="5" t="str">
        <f>VLOOKUP(H343,UNIC!H:J,3,0)</f>
        <v>INSTALADOR E REPARADOR DE FO</v>
      </c>
      <c r="J343" s="11" t="str">
        <f>VLOOKUP(Tabela1[[#This Row],[PLACA]],UNIC!C:V,20,0)</f>
        <v>R$ 0,00</v>
      </c>
      <c r="K343" s="11">
        <f>IFERROR(VALUE(VLOOKUP(Tabela1[[#This Row],[PLACA]],[1]Planilha2!$A:$F,3,0)),"")</f>
        <v>1189.93</v>
      </c>
      <c r="L343" s="11">
        <f>IFERROR(VALUE(VLOOKUP(Tabela1[[#This Row],[PLACA]],[1]Planilha2!$A:$F,4,0)),"")</f>
        <v>1637.99</v>
      </c>
      <c r="M343" s="11">
        <f>IFERROR(VALUE(VLOOKUP(Tabela1[[#This Row],[PLACA]],[1]Planilha2!$A:$F,5,0)),"")</f>
        <v>580</v>
      </c>
      <c r="N343" s="11"/>
      <c r="O343" s="12" t="e">
        <f>VLOOKUP(Tabela1[[#This Row],[PLACA]],BASE_LOCADORAS!B:F,5,0)</f>
        <v>#N/A</v>
      </c>
      <c r="P343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3" s="11" t="e">
        <f>VLOOKUP(Tabela1[[#This Row],[PLACA]],BASE_LOCADORAS!B:G,6,0)</f>
        <v>#N/A</v>
      </c>
      <c r="R343" s="5" t="e">
        <f>Tabela1[[#This Row],[VALOR LOCADORA]]=Tabela1[[#This Row],[GASTO ALUGUEL]]</f>
        <v>#N/A</v>
      </c>
      <c r="S343" s="5" t="e">
        <f>UPPER(TEXT(Tabela1[[#This Row],[VENCIMENTO CONTRATO]],"MMM"))</f>
        <v>#N/A</v>
      </c>
      <c r="T343" s="5" t="str">
        <f>IFERROR(YEAR(Tabela1[[#This Row],[VENCIMENTO CONTRATO]]),"-")</f>
        <v>-</v>
      </c>
      <c r="U343" s="5" t="str">
        <f>VLOOKUP(Tabela1[[#This Row],[PLACA]],UNIC!C:T,18,0)</f>
        <v>ATIVO</v>
      </c>
      <c r="V343" s="5" t="str">
        <f>SUBSTITUTE(VLOOKUP(Tabela1[[#This Row],[PLACA]],UNIC!C:K,9,0),".", "")</f>
        <v>11011</v>
      </c>
      <c r="W343" s="5">
        <f>VLOOKUP(Tabela1[[#This Row],[PLACA]],UNIC!C:M,10,0)</f>
        <v>14001</v>
      </c>
      <c r="X343" s="5" t="str">
        <f>VLOOKUP(Tabela1[[#This Row],[PLACA]],UNIC!C:M,11,0)</f>
        <v>VIVO</v>
      </c>
      <c r="Y343" s="7">
        <f>SUM(Tabela1[[#This Row],[GASTO COMBUSTÍVEL FEVEREIRO]:[GASTO COMBUSTÍVE ABRIL]])</f>
        <v>3407.92</v>
      </c>
      <c r="Z343" s="7">
        <f>IFERROR(AVERAGE(Tabela1[[#This Row],[GASTO COMBUSTÍVE ABRIL]:[GASTO COMBUSTÍVE MARÇO]]),"-")</f>
        <v>1108.9949999999999</v>
      </c>
      <c r="AA343" s="5"/>
    </row>
    <row r="344" spans="1:27" x14ac:dyDescent="0.25">
      <c r="A344" s="5" t="s">
        <v>2431</v>
      </c>
      <c r="B344" s="5" t="str">
        <f>VLOOKUP(A344,UNIC!C:W,2,0)</f>
        <v>MOBI</v>
      </c>
      <c r="C344" s="5" t="str">
        <f>VLOOKUP(A344,UNIC!C:W,3,0)</f>
        <v>LEVE</v>
      </c>
      <c r="D344" s="10">
        <f>VLOOKUP(A344,UNIC!C:W,5,0)</f>
        <v>2026</v>
      </c>
      <c r="E344" s="5" t="str">
        <f>VLOOKUP(A344,UNIC!C:W,21,0)</f>
        <v>MOVIDA</v>
      </c>
      <c r="F344" s="5" t="str">
        <f>VLOOKUP(Tabela1[[#This Row],[PLACA]],UNIC!C:R,15,0)</f>
        <v>AM</v>
      </c>
      <c r="G344" s="5" t="str">
        <f>VLOOKUP(Tabela1[[#This Row],[PLACA]],UNIC!C:R,16,0)</f>
        <v>NORTE</v>
      </c>
      <c r="H344" s="5" t="str">
        <f>VLOOKUP(A344,UNIC!C:H,6,0)</f>
        <v>NELSON ABESS FARAH NETO</v>
      </c>
      <c r="I344" s="5" t="str">
        <f>VLOOKUP(H344,UNIC!H:J,3,0)</f>
        <v>INSTALADOR E REPARADOR DE FO</v>
      </c>
      <c r="J344" s="11" t="str">
        <f>VLOOKUP(Tabela1[[#This Row],[PLACA]],UNIC!C:V,20,0)</f>
        <v>R$ 0,00</v>
      </c>
      <c r="K344" s="11">
        <f>IFERROR(VALUE(VLOOKUP(Tabela1[[#This Row],[PLACA]],[1]Planilha2!$A:$F,3,0)),"")</f>
        <v>1323.3899999999999</v>
      </c>
      <c r="L344" s="11">
        <f>IFERROR(VALUE(VLOOKUP(Tabela1[[#This Row],[PLACA]],[1]Planilha2!$A:$F,4,0)),"")</f>
        <v>1698.3600000000001</v>
      </c>
      <c r="M344" s="11">
        <f>IFERROR(VALUE(VLOOKUP(Tabela1[[#This Row],[PLACA]],[1]Planilha2!$A:$F,5,0)),"")</f>
        <v>700</v>
      </c>
      <c r="N344" s="11"/>
      <c r="O344" s="12" t="e">
        <f>VLOOKUP(Tabela1[[#This Row],[PLACA]],BASE_LOCADORAS!B:F,5,0)</f>
        <v>#N/A</v>
      </c>
      <c r="P34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4" s="11" t="e">
        <f>VLOOKUP(Tabela1[[#This Row],[PLACA]],BASE_LOCADORAS!B:G,6,0)</f>
        <v>#N/A</v>
      </c>
      <c r="R344" s="5" t="e">
        <f>Tabela1[[#This Row],[VALOR LOCADORA]]=Tabela1[[#This Row],[GASTO ALUGUEL]]</f>
        <v>#N/A</v>
      </c>
      <c r="S344" s="5" t="e">
        <f>UPPER(TEXT(Tabela1[[#This Row],[VENCIMENTO CONTRATO]],"MMM"))</f>
        <v>#N/A</v>
      </c>
      <c r="T344" s="5" t="str">
        <f>IFERROR(YEAR(Tabela1[[#This Row],[VENCIMENTO CONTRATO]]),"-")</f>
        <v>-</v>
      </c>
      <c r="U344" s="5" t="str">
        <f>VLOOKUP(Tabela1[[#This Row],[PLACA]],UNIC!C:T,18,0)</f>
        <v>ATIVO</v>
      </c>
      <c r="V344" s="5" t="str">
        <f>SUBSTITUTE(VLOOKUP(Tabela1[[#This Row],[PLACA]],UNIC!C:K,9,0),".", "")</f>
        <v>14011</v>
      </c>
      <c r="W344" s="5">
        <f>VLOOKUP(Tabela1[[#This Row],[PLACA]],UNIC!C:M,10,0)</f>
        <v>14001</v>
      </c>
      <c r="X344" s="5" t="str">
        <f>VLOOKUP(Tabela1[[#This Row],[PLACA]],UNIC!C:M,11,0)</f>
        <v>I-SYSTEMS</v>
      </c>
      <c r="Y344" s="7">
        <f>SUM(Tabela1[[#This Row],[GASTO COMBUSTÍVEL FEVEREIRO]:[GASTO COMBUSTÍVE ABRIL]])</f>
        <v>3721.75</v>
      </c>
      <c r="Z344" s="7">
        <f>IFERROR(AVERAGE(Tabela1[[#This Row],[GASTO COMBUSTÍVE ABRIL]:[GASTO COMBUSTÍVE MARÇO]]),"-")</f>
        <v>1199.18</v>
      </c>
      <c r="AA344" s="5"/>
    </row>
    <row r="345" spans="1:27" x14ac:dyDescent="0.25">
      <c r="A345" s="5" t="s">
        <v>2446</v>
      </c>
      <c r="B345" s="5" t="str">
        <f>VLOOKUP(A345,UNIC!C:W,2,0)</f>
        <v>TIGGO5X</v>
      </c>
      <c r="C345" s="5" t="str">
        <f>VLOOKUP(A345,UNIC!C:W,3,0)</f>
        <v>SUV</v>
      </c>
      <c r="D345" s="10">
        <f>VLOOKUP(A345,UNIC!C:W,5,0)</f>
        <v>2025</v>
      </c>
      <c r="E345" s="5" t="str">
        <f>VLOOKUP(A345,UNIC!C:W,21,0)</f>
        <v>PARTICULAR</v>
      </c>
      <c r="F345" s="5" t="str">
        <f>VLOOKUP(Tabela1[[#This Row],[PLACA]],UNIC!C:R,15,0)</f>
        <v>SP</v>
      </c>
      <c r="G345" s="5" t="str">
        <f>VLOOKUP(Tabela1[[#This Row],[PLACA]],UNIC!C:R,16,0)</f>
        <v>SUDESTE</v>
      </c>
      <c r="H345" s="5" t="str">
        <f>VLOOKUP(A345,UNIC!C:H,6,0)</f>
        <v>MARCIA APARECIDA MARZOLLA</v>
      </c>
      <c r="I345" s="5" t="str">
        <f>VLOOKUP(H345,UNIC!H:J,3,0)</f>
        <v>GERENTE</v>
      </c>
      <c r="J345" s="11" t="str">
        <f>VLOOKUP(Tabela1[[#This Row],[PLACA]],UNIC!C:V,20,0)</f>
        <v>R$ 2.000,00</v>
      </c>
      <c r="K345" s="11">
        <f>IFERROR(VALUE(VLOOKUP(Tabela1[[#This Row],[PLACA]],[1]Planilha2!$A:$F,3,0)),"")</f>
        <v>236.02</v>
      </c>
      <c r="L345" s="11">
        <f>IFERROR(VALUE(VLOOKUP(Tabela1[[#This Row],[PLACA]],[1]Planilha2!$A:$F,4,0)),"")</f>
        <v>996.78</v>
      </c>
      <c r="M345" s="11">
        <f>IFERROR(VALUE(VLOOKUP(Tabela1[[#This Row],[PLACA]],[1]Planilha2!$A:$F,5,0)),"")</f>
        <v>254.33</v>
      </c>
      <c r="N345" s="11"/>
      <c r="O345" s="17" t="str">
        <f>VLOOKUP(Tabela1[[#This Row],[PLACA]],BASE_LOCADORAS!B:F,5,0)</f>
        <v>01/01/2030</v>
      </c>
      <c r="P3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45" s="11">
        <f>VLOOKUP(Tabela1[[#This Row],[PLACA]],BASE_LOCADORAS!B:G,6,0)</f>
        <v>2000</v>
      </c>
      <c r="R345" s="5" t="b">
        <f>Tabela1[[#This Row],[VALOR LOCADORA]]=Tabela1[[#This Row],[GASTO ALUGUEL]]</f>
        <v>0</v>
      </c>
      <c r="S345" s="5" t="str">
        <f>UPPER(TEXT(Tabela1[[#This Row],[VENCIMENTO CONTRATO]],"MMM"))</f>
        <v>JAN</v>
      </c>
      <c r="T345" s="5">
        <f>IFERROR(YEAR(Tabela1[[#This Row],[VENCIMENTO CONTRATO]]),"-")</f>
        <v>2030</v>
      </c>
      <c r="U345" s="5" t="str">
        <f>VLOOKUP(Tabela1[[#This Row],[PLACA]],UNIC!C:T,18,0)</f>
        <v>ATIVO</v>
      </c>
      <c r="V345" s="5" t="str">
        <f>SUBSTITUTE(VLOOKUP(Tabela1[[#This Row],[PLACA]],UNIC!C:K,9,0),".", "")</f>
        <v>99578</v>
      </c>
      <c r="W345" s="5">
        <f>VLOOKUP(Tabela1[[#This Row],[PLACA]],UNIC!C:M,10,0)</f>
        <v>35001</v>
      </c>
      <c r="X345" s="5" t="str">
        <f>VLOOKUP(Tabela1[[#This Row],[PLACA]],UNIC!C:M,11,0)</f>
        <v>ADMINISTRATIVO</v>
      </c>
      <c r="Y345" s="7">
        <f>SUM(Tabela1[[#This Row],[GASTO COMBUSTÍVEL FEVEREIRO]:[GASTO COMBUSTÍVE ABRIL]])</f>
        <v>1487.1299999999999</v>
      </c>
      <c r="Z345" s="7">
        <f>IFERROR(AVERAGE(Tabela1[[#This Row],[GASTO COMBUSTÍVE ABRIL]:[GASTO COMBUSTÍVE MARÇO]]),"-")</f>
        <v>625.55499999999995</v>
      </c>
      <c r="AA345" s="5"/>
    </row>
    <row r="346" spans="1:27" x14ac:dyDescent="0.25">
      <c r="A346" s="5" t="s">
        <v>2427</v>
      </c>
      <c r="B346" s="5" t="str">
        <f>VLOOKUP(A346,UNIC!C:W,2,0)</f>
        <v>MOBI</v>
      </c>
      <c r="C346" s="5" t="str">
        <f>VLOOKUP(A346,UNIC!C:W,3,0)</f>
        <v>LEVE</v>
      </c>
      <c r="D346" s="10">
        <f>VLOOKUP(A346,UNIC!C:W,5,0)</f>
        <v>2025</v>
      </c>
      <c r="E346" s="5" t="str">
        <f>VLOOKUP(A346,UNIC!C:W,21,0)</f>
        <v>MOVIDA</v>
      </c>
      <c r="F346" s="5" t="str">
        <f>VLOOKUP(Tabela1[[#This Row],[PLACA]],UNIC!C:R,15,0)</f>
        <v>PA</v>
      </c>
      <c r="G346" s="5" t="str">
        <f>VLOOKUP(Tabela1[[#This Row],[PLACA]],UNIC!C:R,16,0)</f>
        <v>NORTE</v>
      </c>
      <c r="H346" s="5" t="str">
        <f>VLOOKUP(A346,UNIC!C:H,6,0)</f>
        <v>CASA CLIENTE VIVO ANANINDEUA</v>
      </c>
      <c r="I346" s="5" t="str">
        <f>VLOOKUP(H346,UNIC!H:J,3,0)</f>
        <v>PARCEIRO</v>
      </c>
      <c r="J346" s="11" t="str">
        <f>VLOOKUP(Tabela1[[#This Row],[PLACA]],UNIC!C:V,20,0)</f>
        <v>R$ 1.856,64</v>
      </c>
      <c r="K346" s="11">
        <f>IFERROR(VALUE(VLOOKUP(Tabela1[[#This Row],[PLACA]],[1]Planilha2!$A:$F,3,0)),"")</f>
        <v>806.45</v>
      </c>
      <c r="L346" s="11">
        <f>IFERROR(VALUE(VLOOKUP(Tabela1[[#This Row],[PLACA]],[1]Planilha2!$A:$F,4,0)),"")</f>
        <v>832.85</v>
      </c>
      <c r="M346" s="11">
        <f>IFERROR(VALUE(VLOOKUP(Tabela1[[#This Row],[PLACA]],[1]Planilha2!$A:$F,5,0)),"")</f>
        <v>618.47</v>
      </c>
      <c r="N346" s="11"/>
      <c r="O346" s="12" t="e">
        <f>VLOOKUP(Tabela1[[#This Row],[PLACA]],BASE_LOCADORAS!B:F,5,0)</f>
        <v>#N/A</v>
      </c>
      <c r="P346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46" s="11" t="e">
        <f>VLOOKUP(Tabela1[[#This Row],[PLACA]],BASE_LOCADORAS!B:G,6,0)</f>
        <v>#N/A</v>
      </c>
      <c r="R346" s="5" t="e">
        <f>Tabela1[[#This Row],[VALOR LOCADORA]]=Tabela1[[#This Row],[GASTO ALUGUEL]]</f>
        <v>#N/A</v>
      </c>
      <c r="S346" s="5" t="e">
        <f>UPPER(TEXT(Tabela1[[#This Row],[VENCIMENTO CONTRATO]],"MMM"))</f>
        <v>#N/A</v>
      </c>
      <c r="T346" s="5" t="str">
        <f>IFERROR(YEAR(Tabela1[[#This Row],[VENCIMENTO CONTRATO]]),"-")</f>
        <v>-</v>
      </c>
      <c r="U346" s="5" t="str">
        <f>VLOOKUP(Tabela1[[#This Row],[PLACA]],UNIC!C:T,18,0)</f>
        <v>MANUTENÇÃO</v>
      </c>
      <c r="V346" s="5" t="str">
        <f>SUBSTITUTE(VLOOKUP(Tabela1[[#This Row],[PLACA]],UNIC!C:K,9,0),".", "")</f>
        <v>11011</v>
      </c>
      <c r="W346" s="5">
        <f>VLOOKUP(Tabela1[[#This Row],[PLACA]],UNIC!C:M,10,0)</f>
        <v>24001</v>
      </c>
      <c r="X346" s="5" t="str">
        <f>VLOOKUP(Tabela1[[#This Row],[PLACA]],UNIC!C:M,11,0)</f>
        <v>VIVO</v>
      </c>
      <c r="Y346" s="7">
        <f>SUM(Tabela1[[#This Row],[GASTO COMBUSTÍVEL FEVEREIRO]:[GASTO COMBUSTÍVE ABRIL]])</f>
        <v>2257.7700000000004</v>
      </c>
      <c r="Z346" s="7">
        <f>IFERROR(AVERAGE(Tabela1[[#This Row],[GASTO COMBUSTÍVE ABRIL]:[GASTO COMBUSTÍVE MARÇO]]),"-")</f>
        <v>725.66000000000008</v>
      </c>
      <c r="AA346" s="5"/>
    </row>
    <row r="347" spans="1:27" x14ac:dyDescent="0.25">
      <c r="A347" s="5" t="s">
        <v>2447</v>
      </c>
      <c r="B347" s="5" t="str">
        <f>VLOOKUP(A347,UNIC!C:W,2,0)</f>
        <v>PULSE</v>
      </c>
      <c r="C347" s="5" t="str">
        <f>VLOOKUP(A347,UNIC!C:W,3,0)</f>
        <v>SUV</v>
      </c>
      <c r="D347" s="10">
        <f>VLOOKUP(A347,UNIC!C:W,5,0)</f>
        <v>2025</v>
      </c>
      <c r="E347" s="5" t="str">
        <f>VLOOKUP(A347,UNIC!C:W,21,0)</f>
        <v>PARTICULAR</v>
      </c>
      <c r="F347" s="5" t="str">
        <f>VLOOKUP(Tabela1[[#This Row],[PLACA]],UNIC!C:R,15,0)</f>
        <v>SP</v>
      </c>
      <c r="G347" s="5" t="str">
        <f>VLOOKUP(Tabela1[[#This Row],[PLACA]],UNIC!C:R,16,0)</f>
        <v>SUDESTE</v>
      </c>
      <c r="H347" s="5" t="str">
        <f>VLOOKUP(A347,UNIC!C:H,6,0)</f>
        <v>MARCOS DE JESUS PEREIRA</v>
      </c>
      <c r="I347" s="5" t="str">
        <f>VLOOKUP(H347,UNIC!H:J,3,0)</f>
        <v>COORDENADOR</v>
      </c>
      <c r="J347" s="11" t="str">
        <f>VLOOKUP(Tabela1[[#This Row],[PLACA]],UNIC!C:V,20,0)</f>
        <v>R$ 0,00</v>
      </c>
      <c r="K347" s="11">
        <f>IFERROR(VALUE(VLOOKUP(Tabela1[[#This Row],[PLACA]],[1]Planilha2!$A:$F,3,0)),"")</f>
        <v>1258</v>
      </c>
      <c r="L347" s="11">
        <f>IFERROR(VALUE(VLOOKUP(Tabela1[[#This Row],[PLACA]],[1]Planilha2!$A:$F,4,0)),"")</f>
        <v>1363.97</v>
      </c>
      <c r="M347" s="11">
        <f>IFERROR(VALUE(VLOOKUP(Tabela1[[#This Row],[PLACA]],[1]Planilha2!$A:$F,5,0)),"")</f>
        <v>502.8900000000001</v>
      </c>
      <c r="N347" s="11"/>
      <c r="O347" s="12" t="str">
        <f>VLOOKUP(Tabela1[[#This Row],[PLACA]],BASE_LOCADORAS!B:F,5,0)</f>
        <v>01/01/2030</v>
      </c>
      <c r="P3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47" s="11">
        <f>VLOOKUP(Tabela1[[#This Row],[PLACA]],BASE_LOCADORAS!B:G,6,0)</f>
        <v>0</v>
      </c>
      <c r="R347" s="5" t="b">
        <f>Tabela1[[#This Row],[VALOR LOCADORA]]=Tabela1[[#This Row],[GASTO ALUGUEL]]</f>
        <v>0</v>
      </c>
      <c r="S347" s="5" t="str">
        <f>UPPER(TEXT(Tabela1[[#This Row],[VENCIMENTO CONTRATO]],"MMM"))</f>
        <v>JAN</v>
      </c>
      <c r="T347" s="5">
        <f>IFERROR(YEAR(Tabela1[[#This Row],[VENCIMENTO CONTRATO]]),"-")</f>
        <v>2030</v>
      </c>
      <c r="U347" s="5" t="str">
        <f>VLOOKUP(Tabela1[[#This Row],[PLACA]],UNIC!C:T,18,0)</f>
        <v>ATIVO</v>
      </c>
      <c r="V347" s="5" t="str">
        <f>SUBSTITUTE(VLOOKUP(Tabela1[[#This Row],[PLACA]],UNIC!C:K,9,0),".", "")</f>
        <v>99678</v>
      </c>
      <c r="W347" s="5">
        <f>VLOOKUP(Tabela1[[#This Row],[PLACA]],UNIC!C:M,10,0)</f>
        <v>35001</v>
      </c>
      <c r="X347" s="5" t="str">
        <f>VLOOKUP(Tabela1[[#This Row],[PLACA]],UNIC!C:M,11,0)</f>
        <v>ADMINISTRATIVO</v>
      </c>
      <c r="Y347" s="7">
        <f>SUM(Tabela1[[#This Row],[GASTO COMBUSTÍVEL FEVEREIRO]:[GASTO COMBUSTÍVE ABRIL]])</f>
        <v>3124.8600000000006</v>
      </c>
      <c r="Z347" s="7">
        <f>IFERROR(AVERAGE(Tabela1[[#This Row],[GASTO COMBUSTÍVE ABRIL]:[GASTO COMBUSTÍVE MARÇO]]),"-")</f>
        <v>933.43000000000006</v>
      </c>
      <c r="AA347" s="5"/>
    </row>
    <row r="348" spans="1:27" x14ac:dyDescent="0.25">
      <c r="A348" s="5" t="s">
        <v>2448</v>
      </c>
      <c r="B348" s="5" t="str">
        <f>VLOOKUP(A348,UNIC!C:W,2,0)</f>
        <v>ONIX</v>
      </c>
      <c r="C348" s="5" t="str">
        <f>VLOOKUP(A348,UNIC!C:W,3,0)</f>
        <v>LEVE</v>
      </c>
      <c r="D348" s="10">
        <f>VLOOKUP(A348,UNIC!C:W,5,0)</f>
        <v>2020</v>
      </c>
      <c r="E348" s="5" t="str">
        <f>VLOOKUP(A348,UNIC!C:W,21,0)</f>
        <v>PARTICULAR</v>
      </c>
      <c r="F348" s="5" t="str">
        <f>VLOOKUP(Tabela1[[#This Row],[PLACA]],UNIC!C:R,15,0)</f>
        <v>MS</v>
      </c>
      <c r="G348" s="5" t="str">
        <f>VLOOKUP(Tabela1[[#This Row],[PLACA]],UNIC!C:R,16,0)</f>
        <v>CENTRO OESTE</v>
      </c>
      <c r="H348" s="5" t="str">
        <f>VLOOKUP(A348,UNIC!C:H,6,0)</f>
        <v>ADEILTON DE SOUZA NAZARETH</v>
      </c>
      <c r="I348" s="5" t="str">
        <f>VLOOKUP(H348,UNIC!H:J,3,0)</f>
        <v>COORDENADOR</v>
      </c>
      <c r="J348" s="11" t="str">
        <f>VLOOKUP(Tabela1[[#This Row],[PLACA]],UNIC!C:V,20,0)</f>
        <v>R$ 2.000,00</v>
      </c>
      <c r="K348" s="11">
        <f>IFERROR(VALUE(VLOOKUP(Tabela1[[#This Row],[PLACA]],[1]Planilha2!$A:$F,3,0)),"")</f>
        <v>1040</v>
      </c>
      <c r="L348" s="11">
        <f>IFERROR(VALUE(VLOOKUP(Tabela1[[#This Row],[PLACA]],[1]Planilha2!$A:$F,4,0)),"")</f>
        <v>800</v>
      </c>
      <c r="M348" s="11">
        <f>IFERROR(VALUE(VLOOKUP(Tabela1[[#This Row],[PLACA]],[1]Planilha2!$A:$F,5,0)),"")</f>
        <v>266.01</v>
      </c>
      <c r="N348" s="11"/>
      <c r="O348" s="12" t="str">
        <f>VLOOKUP(Tabela1[[#This Row],[PLACA]],BASE_LOCADORAS!B:F,5,0)</f>
        <v>01/01/2030</v>
      </c>
      <c r="P3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48" s="11">
        <f>VLOOKUP(Tabela1[[#This Row],[PLACA]],BASE_LOCADORAS!B:G,6,0)</f>
        <v>2000</v>
      </c>
      <c r="R348" s="5" t="b">
        <f>Tabela1[[#This Row],[VALOR LOCADORA]]=Tabela1[[#This Row],[GASTO ALUGUEL]]</f>
        <v>0</v>
      </c>
      <c r="S348" s="5" t="str">
        <f>UPPER(TEXT(Tabela1[[#This Row],[VENCIMENTO CONTRATO]],"MMM"))</f>
        <v>JAN</v>
      </c>
      <c r="T348" s="5">
        <f>IFERROR(YEAR(Tabela1[[#This Row],[VENCIMENTO CONTRATO]]),"-")</f>
        <v>2030</v>
      </c>
      <c r="U348" s="5" t="str">
        <f>VLOOKUP(Tabela1[[#This Row],[PLACA]],UNIC!C:T,18,0)</f>
        <v>ATIVO</v>
      </c>
      <c r="V348" s="5" t="str">
        <f>SUBSTITUTE(VLOOKUP(Tabela1[[#This Row],[PLACA]],UNIC!C:K,9,0),".", "")</f>
        <v>11015</v>
      </c>
      <c r="W348" s="5">
        <f>VLOOKUP(Tabela1[[#This Row],[PLACA]],UNIC!C:M,10,0)</f>
        <v>22020</v>
      </c>
      <c r="X348" s="5" t="str">
        <f>VLOOKUP(Tabela1[[#This Row],[PLACA]],UNIC!C:M,11,0)</f>
        <v>VIVO</v>
      </c>
      <c r="Y348" s="7">
        <f>SUM(Tabela1[[#This Row],[GASTO COMBUSTÍVEL FEVEREIRO]:[GASTO COMBUSTÍVE ABRIL]])</f>
        <v>2106.0100000000002</v>
      </c>
      <c r="Z348" s="7">
        <f>IFERROR(AVERAGE(Tabela1[[#This Row],[GASTO COMBUSTÍVE ABRIL]:[GASTO COMBUSTÍVE MARÇO]]),"-")</f>
        <v>533.005</v>
      </c>
      <c r="AA348" s="5"/>
    </row>
    <row r="349" spans="1:27" x14ac:dyDescent="0.25">
      <c r="A349" s="5" t="s">
        <v>244</v>
      </c>
      <c r="B349" s="5" t="str">
        <f>VLOOKUP(A349,UNIC!C:W,2,0)</f>
        <v>POLO</v>
      </c>
      <c r="C349" s="5" t="str">
        <f>VLOOKUP(A349,UNIC!C:W,3,0)</f>
        <v>LEVE</v>
      </c>
      <c r="D349" s="10">
        <f>VLOOKUP(A349,UNIC!C:W,5,0)</f>
        <v>2023</v>
      </c>
      <c r="E349" s="5" t="str">
        <f>VLOOKUP(A349,UNIC!C:W,21,0)</f>
        <v>PARTICULAR</v>
      </c>
      <c r="F349" s="5" t="str">
        <f>VLOOKUP(Tabela1[[#This Row],[PLACA]],UNIC!C:R,15,0)</f>
        <v>MS</v>
      </c>
      <c r="G349" s="5" t="str">
        <f>VLOOKUP(Tabela1[[#This Row],[PLACA]],UNIC!C:R,16,0)</f>
        <v>CENTRO OESTE</v>
      </c>
      <c r="H349" s="5" t="str">
        <f>VLOOKUP(A349,UNIC!C:H,6,0)</f>
        <v>ADRIANO GAMA DA SILVA</v>
      </c>
      <c r="I349" s="5" t="str">
        <f>VLOOKUP(H349,UNIC!H:J,3,0)</f>
        <v>TECNICO DE FIBRA OPTICA I</v>
      </c>
      <c r="J349" s="11" t="str">
        <f>VLOOKUP(Tabela1[[#This Row],[PLACA]],UNIC!C:V,20,0)</f>
        <v>R$ 1.390,98</v>
      </c>
      <c r="K349" s="11">
        <f>IFERROR(VALUE(VLOOKUP(Tabela1[[#This Row],[PLACA]],[1]Planilha2!$A:$F,3,0)),"")</f>
        <v>1106</v>
      </c>
      <c r="L349" s="11">
        <f>IFERROR(VALUE(VLOOKUP(Tabela1[[#This Row],[PLACA]],[1]Planilha2!$A:$F,4,0)),"")</f>
        <v>1225</v>
      </c>
      <c r="M349" s="11">
        <f>IFERROR(VALUE(VLOOKUP(Tabela1[[#This Row],[PLACA]],[1]Planilha2!$A:$F,5,0)),"")</f>
        <v>485</v>
      </c>
      <c r="N349" s="11"/>
      <c r="O349" s="17" t="str">
        <f>VLOOKUP(Tabela1[[#This Row],[PLACA]],BASE_LOCADORAS!B:F,5,0)</f>
        <v>01/01/2030</v>
      </c>
      <c r="P3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49" s="11">
        <f>VLOOKUP(Tabela1[[#This Row],[PLACA]],BASE_LOCADORAS!B:G,6,0)</f>
        <v>1390.98</v>
      </c>
      <c r="R349" s="5" t="b">
        <f>Tabela1[[#This Row],[VALOR LOCADORA]]=Tabela1[[#This Row],[GASTO ALUGUEL]]</f>
        <v>0</v>
      </c>
      <c r="S349" s="5" t="str">
        <f>UPPER(TEXT(Tabela1[[#This Row],[VENCIMENTO CONTRATO]],"MMM"))</f>
        <v>JAN</v>
      </c>
      <c r="T349" s="5">
        <f>IFERROR(YEAR(Tabela1[[#This Row],[VENCIMENTO CONTRATO]]),"-")</f>
        <v>2030</v>
      </c>
      <c r="U349" s="5" t="str">
        <f>VLOOKUP(Tabela1[[#This Row],[PLACA]],UNIC!C:T,18,0)</f>
        <v>ATIVO</v>
      </c>
      <c r="V349" s="5" t="str">
        <f>SUBSTITUTE(VLOOKUP(Tabela1[[#This Row],[PLACA]],UNIC!C:K,9,0),".", "")</f>
        <v>11021</v>
      </c>
      <c r="W349" s="5">
        <f>VLOOKUP(Tabela1[[#This Row],[PLACA]],UNIC!C:M,10,0)</f>
        <v>22020</v>
      </c>
      <c r="X349" s="5" t="str">
        <f>VLOOKUP(Tabela1[[#This Row],[PLACA]],UNIC!C:M,11,0)</f>
        <v>VIVO</v>
      </c>
      <c r="Y349" s="7">
        <f>SUM(Tabela1[[#This Row],[GASTO COMBUSTÍVEL FEVEREIRO]:[GASTO COMBUSTÍVE ABRIL]])</f>
        <v>2816</v>
      </c>
      <c r="Z349" s="7">
        <f>IFERROR(AVERAGE(Tabela1[[#This Row],[GASTO COMBUSTÍVE ABRIL]:[GASTO COMBUSTÍVE MARÇO]]),"-")</f>
        <v>855</v>
      </c>
      <c r="AA349" s="5"/>
    </row>
    <row r="350" spans="1:27" x14ac:dyDescent="0.25">
      <c r="A350" s="5" t="s">
        <v>1650</v>
      </c>
      <c r="B350" s="5" t="str">
        <f>VLOOKUP(A350,UNIC!C:W,2,0)</f>
        <v>REBOQUE (CARRETINHA)</v>
      </c>
      <c r="C350" s="5" t="str">
        <f>VLOOKUP(A350,UNIC!C:W,3,0)</f>
        <v>PESADO</v>
      </c>
      <c r="D350" s="10">
        <f>VLOOKUP(A350,UNIC!C:W,5,0)</f>
        <v>2013</v>
      </c>
      <c r="E350" s="5" t="str">
        <f>VLOOKUP(A350,UNIC!C:W,21,0)</f>
        <v>PARTICULAR</v>
      </c>
      <c r="F350" s="5" t="str">
        <f>VLOOKUP(Tabela1[[#This Row],[PLACA]],UNIC!C:R,15,0)</f>
        <v>GO</v>
      </c>
      <c r="G350" s="5" t="str">
        <f>VLOOKUP(Tabela1[[#This Row],[PLACA]],UNIC!C:R,16,0)</f>
        <v>CENTRO OESTE</v>
      </c>
      <c r="H350" s="5" t="str">
        <f>VLOOKUP(A350,UNIC!C:H,6,0)</f>
        <v>-</v>
      </c>
      <c r="I350" s="5" t="str">
        <f>VLOOKUP(H350,UNIC!H:J,3,0)</f>
        <v>-</v>
      </c>
      <c r="J350" s="11" t="str">
        <f>VLOOKUP(Tabela1[[#This Row],[PLACA]],UNIC!C:V,20,0)</f>
        <v>R$ 0,00</v>
      </c>
      <c r="K350" s="11" t="str">
        <f>IFERROR(VALUE(VLOOKUP(Tabela1[[#This Row],[PLACA]],[1]Planilha2!$A:$F,3,0)),"")</f>
        <v/>
      </c>
      <c r="L350" s="11" t="str">
        <f>IFERROR(VALUE(VLOOKUP(Tabela1[[#This Row],[PLACA]],[1]Planilha2!$A:$F,4,0)),"")</f>
        <v/>
      </c>
      <c r="M350" s="11" t="str">
        <f>IFERROR(VALUE(VLOOKUP(Tabela1[[#This Row],[PLACA]],[1]Planilha2!$A:$F,5,0)),"")</f>
        <v/>
      </c>
      <c r="N350" s="11"/>
      <c r="O350" s="12" t="str">
        <f>VLOOKUP(Tabela1[[#This Row],[PLACA]],BASE_LOCADORAS!B:F,5,0)</f>
        <v>01/01/2030</v>
      </c>
      <c r="P3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0" s="11">
        <f>VLOOKUP(Tabela1[[#This Row],[PLACA]],BASE_LOCADORAS!B:G,6,0)</f>
        <v>0</v>
      </c>
      <c r="R350" s="5" t="b">
        <f>Tabela1[[#This Row],[VALOR LOCADORA]]=Tabela1[[#This Row],[GASTO ALUGUEL]]</f>
        <v>0</v>
      </c>
      <c r="S350" s="5" t="str">
        <f>UPPER(TEXT(Tabela1[[#This Row],[VENCIMENTO CONTRATO]],"MMM"))</f>
        <v>JAN</v>
      </c>
      <c r="T350" s="5">
        <f>IFERROR(YEAR(Tabela1[[#This Row],[VENCIMENTO CONTRATO]]),"-")</f>
        <v>2030</v>
      </c>
      <c r="U350" s="5" t="str">
        <f>VLOOKUP(Tabela1[[#This Row],[PLACA]],UNIC!C:T,18,0)</f>
        <v>ATIVO</v>
      </c>
      <c r="V350" s="5" t="str">
        <f>SUBSTITUTE(VLOOKUP(Tabela1[[#This Row],[PLACA]],UNIC!C:K,9,0),".", "")</f>
        <v/>
      </c>
      <c r="W350" s="5">
        <f>VLOOKUP(Tabela1[[#This Row],[PLACA]],UNIC!C:M,10,0)</f>
        <v>0</v>
      </c>
      <c r="X350" s="5">
        <f>VLOOKUP(Tabela1[[#This Row],[PLACA]],UNIC!C:M,11,0)</f>
        <v>0</v>
      </c>
      <c r="Y350" s="7">
        <f>SUM(Tabela1[[#This Row],[GASTO COMBUSTÍVEL FEVEREIRO]:[GASTO COMBUSTÍVE ABRIL]])</f>
        <v>0</v>
      </c>
      <c r="Z350" s="7" t="str">
        <f>IFERROR(AVERAGE(Tabela1[[#This Row],[GASTO COMBUSTÍVE ABRIL]:[GASTO COMBUSTÍVE MARÇO]]),"-")</f>
        <v>-</v>
      </c>
      <c r="AA350" s="5"/>
    </row>
    <row r="351" spans="1:27" x14ac:dyDescent="0.25">
      <c r="A351" s="5" t="s">
        <v>469</v>
      </c>
      <c r="B351" s="5" t="str">
        <f>VLOOKUP(A351,UNIC!C:W,2,0)</f>
        <v>VOYAGE</v>
      </c>
      <c r="C351" s="5" t="str">
        <f>VLOOKUP(A351,UNIC!C:W,3,0)</f>
        <v>LEVE</v>
      </c>
      <c r="D351" s="10">
        <f>VLOOKUP(A351,UNIC!C:W,5,0)</f>
        <v>2023</v>
      </c>
      <c r="E351" s="5" t="str">
        <f>VLOOKUP(A351,UNIC!C:W,21,0)</f>
        <v>PARTICULAR</v>
      </c>
      <c r="F351" s="5" t="str">
        <f>VLOOKUP(Tabela1[[#This Row],[PLACA]],UNIC!C:R,15,0)</f>
        <v>GO</v>
      </c>
      <c r="G351" s="5" t="str">
        <f>VLOOKUP(Tabela1[[#This Row],[PLACA]],UNIC!C:R,16,0)</f>
        <v>CENTRO OESTE</v>
      </c>
      <c r="H351" s="5" t="str">
        <f>VLOOKUP(A351,UNIC!C:H,6,0)</f>
        <v>FERNANDO PERES GUIMARAES</v>
      </c>
      <c r="I351" s="5" t="str">
        <f>VLOOKUP(H351,UNIC!H:J,3,0)</f>
        <v>INSTALADOR E REPARADOR DE FO</v>
      </c>
      <c r="J351" s="11" t="str">
        <f>VLOOKUP(Tabela1[[#This Row],[PLACA]],UNIC!C:V,20,0)</f>
        <v>R$ 1.550,00</v>
      </c>
      <c r="K351" s="11">
        <f>IFERROR(VALUE(VLOOKUP(Tabela1[[#This Row],[PLACA]],[1]Planilha2!$A:$F,3,0)),"")</f>
        <v>1440</v>
      </c>
      <c r="L351" s="11">
        <f>IFERROR(VALUE(VLOOKUP(Tabela1[[#This Row],[PLACA]],[1]Planilha2!$A:$F,4,0)),"")</f>
        <v>1330</v>
      </c>
      <c r="M351" s="11">
        <f>IFERROR(VALUE(VLOOKUP(Tabela1[[#This Row],[PLACA]],[1]Planilha2!$A:$F,5,0)),"")</f>
        <v>0</v>
      </c>
      <c r="N351" s="11"/>
      <c r="O351" s="12" t="str">
        <f>VLOOKUP(Tabela1[[#This Row],[PLACA]],BASE_LOCADORAS!B:F,5,0)</f>
        <v>01/01/2030</v>
      </c>
      <c r="P3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1" s="11">
        <f>VLOOKUP(Tabela1[[#This Row],[PLACA]],BASE_LOCADORAS!B:G,6,0)</f>
        <v>1550</v>
      </c>
      <c r="R351" s="5" t="b">
        <f>Tabela1[[#This Row],[VALOR LOCADORA]]=Tabela1[[#This Row],[GASTO ALUGUEL]]</f>
        <v>0</v>
      </c>
      <c r="S351" s="5" t="str">
        <f>UPPER(TEXT(Tabela1[[#This Row],[VENCIMENTO CONTRATO]],"MMM"))</f>
        <v>JAN</v>
      </c>
      <c r="T351" s="5">
        <f>IFERROR(YEAR(Tabela1[[#This Row],[VENCIMENTO CONTRATO]]),"-")</f>
        <v>2030</v>
      </c>
      <c r="U351" s="5" t="str">
        <f>VLOOKUP(Tabela1[[#This Row],[PLACA]],UNIC!C:T,18,0)</f>
        <v>ATIVO</v>
      </c>
      <c r="V351" s="5" t="str">
        <f>SUBSTITUTE(VLOOKUP(Tabela1[[#This Row],[PLACA]],UNIC!C:K,9,0),".", "")</f>
        <v>11011</v>
      </c>
      <c r="W351" s="5">
        <f>VLOOKUP(Tabela1[[#This Row],[PLACA]],UNIC!C:M,10,0)</f>
        <v>19125</v>
      </c>
      <c r="X351" s="5" t="str">
        <f>VLOOKUP(Tabela1[[#This Row],[PLACA]],UNIC!C:M,11,0)</f>
        <v>VIVO</v>
      </c>
      <c r="Y351" s="7">
        <f>SUM(Tabela1[[#This Row],[GASTO COMBUSTÍVEL FEVEREIRO]:[GASTO COMBUSTÍVE ABRIL]])</f>
        <v>2770</v>
      </c>
      <c r="Z351" s="7">
        <f>IFERROR(AVERAGE(Tabela1[[#This Row],[GASTO COMBUSTÍVE ABRIL]:[GASTO COMBUSTÍVE MARÇO]]),"-")</f>
        <v>665</v>
      </c>
      <c r="AA351" s="5"/>
    </row>
    <row r="352" spans="1:27" x14ac:dyDescent="0.25">
      <c r="A352" s="5" t="s">
        <v>1652</v>
      </c>
      <c r="B352" s="5" t="str">
        <f>VLOOKUP(A352,UNIC!C:W,2,0)</f>
        <v>REBOQUE (CARRETINHA)</v>
      </c>
      <c r="C352" s="5" t="str">
        <f>VLOOKUP(A352,UNIC!C:W,3,0)</f>
        <v>PESADO</v>
      </c>
      <c r="D352" s="10">
        <f>VLOOKUP(A352,UNIC!C:W,5,0)</f>
        <v>2018</v>
      </c>
      <c r="E352" s="5" t="str">
        <f>VLOOKUP(A352,UNIC!C:W,21,0)</f>
        <v>PARTICULAR</v>
      </c>
      <c r="F352" s="5" t="str">
        <f>VLOOKUP(Tabela1[[#This Row],[PLACA]],UNIC!C:R,15,0)</f>
        <v>PR</v>
      </c>
      <c r="G352" s="5" t="str">
        <f>VLOOKUP(Tabela1[[#This Row],[PLACA]],UNIC!C:R,16,0)</f>
        <v>SUL</v>
      </c>
      <c r="H352" s="5" t="str">
        <f>VLOOKUP(A352,UNIC!C:H,6,0)</f>
        <v>-</v>
      </c>
      <c r="I352" s="5" t="str">
        <f>VLOOKUP(H352,UNIC!H:J,3,0)</f>
        <v>-</v>
      </c>
      <c r="J352" s="11" t="str">
        <f>VLOOKUP(Tabela1[[#This Row],[PLACA]],UNIC!C:V,20,0)</f>
        <v>R$ 0,00</v>
      </c>
      <c r="K352" s="11" t="str">
        <f>IFERROR(VALUE(VLOOKUP(Tabela1[[#This Row],[PLACA]],[1]Planilha2!$A:$F,3,0)),"")</f>
        <v/>
      </c>
      <c r="L352" s="11" t="str">
        <f>IFERROR(VALUE(VLOOKUP(Tabela1[[#This Row],[PLACA]],[1]Planilha2!$A:$F,4,0)),"")</f>
        <v/>
      </c>
      <c r="M352" s="11" t="str">
        <f>IFERROR(VALUE(VLOOKUP(Tabela1[[#This Row],[PLACA]],[1]Planilha2!$A:$F,5,0)),"")</f>
        <v/>
      </c>
      <c r="N352" s="11"/>
      <c r="O352" s="12" t="str">
        <f>VLOOKUP(Tabela1[[#This Row],[PLACA]],BASE_LOCADORAS!B:F,5,0)</f>
        <v>01/01/2030</v>
      </c>
      <c r="P3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2" s="11">
        <f>VLOOKUP(Tabela1[[#This Row],[PLACA]],BASE_LOCADORAS!B:G,6,0)</f>
        <v>0</v>
      </c>
      <c r="R352" s="5" t="b">
        <f>Tabela1[[#This Row],[VALOR LOCADORA]]=Tabela1[[#This Row],[GASTO ALUGUEL]]</f>
        <v>0</v>
      </c>
      <c r="S352" s="5" t="str">
        <f>UPPER(TEXT(Tabela1[[#This Row],[VENCIMENTO CONTRATO]],"MMM"))</f>
        <v>JAN</v>
      </c>
      <c r="T352" s="5">
        <f>IFERROR(YEAR(Tabela1[[#This Row],[VENCIMENTO CONTRATO]]),"-")</f>
        <v>2030</v>
      </c>
      <c r="U352" s="5" t="str">
        <f>VLOOKUP(Tabela1[[#This Row],[PLACA]],UNIC!C:T,18,0)</f>
        <v>PATIO</v>
      </c>
      <c r="V352" s="5" t="str">
        <f>SUBSTITUTE(VLOOKUP(Tabela1[[#This Row],[PLACA]],UNIC!C:K,9,0),".", "")</f>
        <v/>
      </c>
      <c r="W352" s="5">
        <f>VLOOKUP(Tabela1[[#This Row],[PLACA]],UNIC!C:M,10,0)</f>
        <v>0</v>
      </c>
      <c r="X352" s="5">
        <f>VLOOKUP(Tabela1[[#This Row],[PLACA]],UNIC!C:M,11,0)</f>
        <v>0</v>
      </c>
      <c r="Y352" s="7">
        <f>SUM(Tabela1[[#This Row],[GASTO COMBUSTÍVEL FEVEREIRO]:[GASTO COMBUSTÍVE ABRIL]])</f>
        <v>0</v>
      </c>
      <c r="Z352" s="7" t="str">
        <f>IFERROR(AVERAGE(Tabela1[[#This Row],[GASTO COMBUSTÍVE ABRIL]:[GASTO COMBUSTÍVE MARÇO]]),"-")</f>
        <v>-</v>
      </c>
      <c r="AA352" s="5"/>
    </row>
    <row r="353" spans="1:27" x14ac:dyDescent="0.25">
      <c r="A353" s="5" t="s">
        <v>1653</v>
      </c>
      <c r="B353" s="5" t="str">
        <f>VLOOKUP(A353,UNIC!C:W,2,0)</f>
        <v>REBOQUE (CARRETINHA)</v>
      </c>
      <c r="C353" s="5" t="str">
        <f>VLOOKUP(A353,UNIC!C:W,3,0)</f>
        <v>PESADO</v>
      </c>
      <c r="D353" s="10">
        <f>VLOOKUP(A353,UNIC!C:W,5,0)</f>
        <v>2018</v>
      </c>
      <c r="E353" s="5" t="str">
        <f>VLOOKUP(A353,UNIC!C:W,21,0)</f>
        <v>PARTICULAR</v>
      </c>
      <c r="F353" s="5" t="str">
        <f>VLOOKUP(Tabela1[[#This Row],[PLACA]],UNIC!C:R,15,0)</f>
        <v>PR</v>
      </c>
      <c r="G353" s="5" t="str">
        <f>VLOOKUP(Tabela1[[#This Row],[PLACA]],UNIC!C:R,16,0)</f>
        <v>SUL</v>
      </c>
      <c r="H353" s="5" t="str">
        <f>VLOOKUP(A353,UNIC!C:H,6,0)</f>
        <v>-</v>
      </c>
      <c r="I353" s="5" t="str">
        <f>VLOOKUP(H353,UNIC!H:J,3,0)</f>
        <v>-</v>
      </c>
      <c r="J353" s="11" t="str">
        <f>VLOOKUP(Tabela1[[#This Row],[PLACA]],UNIC!C:V,20,0)</f>
        <v>R$ 0,00</v>
      </c>
      <c r="K353" s="11" t="str">
        <f>IFERROR(VALUE(VLOOKUP(Tabela1[[#This Row],[PLACA]],[1]Planilha2!$A:$F,3,0)),"")</f>
        <v/>
      </c>
      <c r="L353" s="11" t="str">
        <f>IFERROR(VALUE(VLOOKUP(Tabela1[[#This Row],[PLACA]],[1]Planilha2!$A:$F,4,0)),"")</f>
        <v/>
      </c>
      <c r="M353" s="11" t="str">
        <f>IFERROR(VALUE(VLOOKUP(Tabela1[[#This Row],[PLACA]],[1]Planilha2!$A:$F,5,0)),"")</f>
        <v/>
      </c>
      <c r="N353" s="11"/>
      <c r="O353" s="12" t="str">
        <f>VLOOKUP(Tabela1[[#This Row],[PLACA]],BASE_LOCADORAS!B:F,5,0)</f>
        <v>01/01/2030</v>
      </c>
      <c r="P3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3" s="11">
        <f>VLOOKUP(Tabela1[[#This Row],[PLACA]],BASE_LOCADORAS!B:G,6,0)</f>
        <v>0</v>
      </c>
      <c r="R353" s="5" t="b">
        <f>Tabela1[[#This Row],[VALOR LOCADORA]]=Tabela1[[#This Row],[GASTO ALUGUEL]]</f>
        <v>0</v>
      </c>
      <c r="S353" s="5" t="str">
        <f>UPPER(TEXT(Tabela1[[#This Row],[VENCIMENTO CONTRATO]],"MMM"))</f>
        <v>JAN</v>
      </c>
      <c r="T353" s="5">
        <f>IFERROR(YEAR(Tabela1[[#This Row],[VENCIMENTO CONTRATO]]),"-")</f>
        <v>2030</v>
      </c>
      <c r="U353" s="5" t="str">
        <f>VLOOKUP(Tabela1[[#This Row],[PLACA]],UNIC!C:T,18,0)</f>
        <v>PATIO</v>
      </c>
      <c r="V353" s="5" t="str">
        <f>SUBSTITUTE(VLOOKUP(Tabela1[[#This Row],[PLACA]],UNIC!C:K,9,0),".", "")</f>
        <v/>
      </c>
      <c r="W353" s="5">
        <f>VLOOKUP(Tabela1[[#This Row],[PLACA]],UNIC!C:M,10,0)</f>
        <v>0</v>
      </c>
      <c r="X353" s="5">
        <f>VLOOKUP(Tabela1[[#This Row],[PLACA]],UNIC!C:M,11,0)</f>
        <v>0</v>
      </c>
      <c r="Y353" s="7">
        <f>SUM(Tabela1[[#This Row],[GASTO COMBUSTÍVEL FEVEREIRO]:[GASTO COMBUSTÍVE ABRIL]])</f>
        <v>0</v>
      </c>
      <c r="Z353" s="7" t="str">
        <f>IFERROR(AVERAGE(Tabela1[[#This Row],[GASTO COMBUSTÍVE ABRIL]:[GASTO COMBUSTÍVE MARÇO]]),"-")</f>
        <v>-</v>
      </c>
      <c r="AA353" s="5"/>
    </row>
    <row r="354" spans="1:27" x14ac:dyDescent="0.25">
      <c r="A354" s="5" t="s">
        <v>1228</v>
      </c>
      <c r="B354" s="5" t="str">
        <f>VLOOKUP(A354,UNIC!C:W,2,0)</f>
        <v>COROLLA</v>
      </c>
      <c r="C354" s="5" t="str">
        <f>VLOOKUP(A354,UNIC!C:W,3,0)</f>
        <v>LEVE</v>
      </c>
      <c r="D354" s="10">
        <f>VLOOKUP(A354,UNIC!C:W,5,0)</f>
        <v>2021</v>
      </c>
      <c r="E354" s="5" t="str">
        <f>VLOOKUP(A354,UNIC!C:W,21,0)</f>
        <v>PARTICULAR</v>
      </c>
      <c r="F354" s="5" t="str">
        <f>VLOOKUP(Tabela1[[#This Row],[PLACA]],UNIC!C:R,15,0)</f>
        <v>GO</v>
      </c>
      <c r="G354" s="5" t="str">
        <f>VLOOKUP(Tabela1[[#This Row],[PLACA]],UNIC!C:R,16,0)</f>
        <v>CENTRO OESTE</v>
      </c>
      <c r="H354" s="5" t="str">
        <f>VLOOKUP(A354,UNIC!C:H,6,0)</f>
        <v>WALACE JAMES FLORES DE LIMA</v>
      </c>
      <c r="I354" s="5" t="str">
        <f>VLOOKUP(H354,UNIC!H:J,3,0)</f>
        <v>SUPERVISOR DE OPERACAO</v>
      </c>
      <c r="J354" s="11" t="str">
        <f>VLOOKUP(Tabela1[[#This Row],[PLACA]],UNIC!C:V,20,0)</f>
        <v>R$ 2.000,00</v>
      </c>
      <c r="K354" s="11">
        <f>IFERROR(VALUE(VLOOKUP(Tabela1[[#This Row],[PLACA]],[1]Planilha2!$A:$F,3,0)),"")</f>
        <v>2610</v>
      </c>
      <c r="L354" s="11">
        <f>IFERROR(VALUE(VLOOKUP(Tabela1[[#This Row],[PLACA]],[1]Planilha2!$A:$F,4,0)),"")</f>
        <v>1810</v>
      </c>
      <c r="M354" s="11">
        <f>IFERROR(VALUE(VLOOKUP(Tabela1[[#This Row],[PLACA]],[1]Planilha2!$A:$F,5,0)),"")</f>
        <v>1757.9499999999998</v>
      </c>
      <c r="N354" s="11"/>
      <c r="O354" s="12" t="str">
        <f>VLOOKUP(Tabela1[[#This Row],[PLACA]],BASE_LOCADORAS!B:F,5,0)</f>
        <v>01/01/2030</v>
      </c>
      <c r="P3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4" s="11">
        <f>VLOOKUP(Tabela1[[#This Row],[PLACA]],BASE_LOCADORAS!B:G,6,0)</f>
        <v>2000</v>
      </c>
      <c r="R354" s="5" t="b">
        <f>Tabela1[[#This Row],[VALOR LOCADORA]]=Tabela1[[#This Row],[GASTO ALUGUEL]]</f>
        <v>0</v>
      </c>
      <c r="S354" s="5" t="str">
        <f>UPPER(TEXT(Tabela1[[#This Row],[VENCIMENTO CONTRATO]],"MMM"))</f>
        <v>JAN</v>
      </c>
      <c r="T354" s="5">
        <f>IFERROR(YEAR(Tabela1[[#This Row],[VENCIMENTO CONTRATO]]),"-")</f>
        <v>2030</v>
      </c>
      <c r="U354" s="5" t="str">
        <f>VLOOKUP(Tabela1[[#This Row],[PLACA]],UNIC!C:T,18,0)</f>
        <v>ATIVO</v>
      </c>
      <c r="V354" s="5" t="str">
        <f>SUBSTITUTE(VLOOKUP(Tabela1[[#This Row],[PLACA]],UNIC!C:K,9,0),".", "")</f>
        <v>11015</v>
      </c>
      <c r="W354" s="5">
        <f>VLOOKUP(Tabela1[[#This Row],[PLACA]],UNIC!C:M,10,0)</f>
        <v>19048</v>
      </c>
      <c r="X354" s="5" t="str">
        <f>VLOOKUP(Tabela1[[#This Row],[PLACA]],UNIC!C:M,11,0)</f>
        <v>VIVO</v>
      </c>
      <c r="Y354" s="7">
        <f>SUM(Tabela1[[#This Row],[GASTO COMBUSTÍVEL FEVEREIRO]:[GASTO COMBUSTÍVE ABRIL]])</f>
        <v>6177.95</v>
      </c>
      <c r="Z354" s="7">
        <f>IFERROR(AVERAGE(Tabela1[[#This Row],[GASTO COMBUSTÍVE ABRIL]:[GASTO COMBUSTÍVE MARÇO]]),"-")</f>
        <v>1783.9749999999999</v>
      </c>
      <c r="AA354" s="5"/>
    </row>
    <row r="355" spans="1:27" x14ac:dyDescent="0.25">
      <c r="A355" s="5" t="s">
        <v>531</v>
      </c>
      <c r="B355" s="5" t="str">
        <f>VLOOKUP(A355,UNIC!C:W,2,0)</f>
        <v>GOL</v>
      </c>
      <c r="C355" s="5" t="str">
        <f>VLOOKUP(A355,UNIC!C:W,3,0)</f>
        <v>LEVE</v>
      </c>
      <c r="D355" s="10">
        <f>VLOOKUP(A355,UNIC!C:W,5,0)</f>
        <v>2020</v>
      </c>
      <c r="E355" s="5" t="str">
        <f>VLOOKUP(A355,UNIC!C:W,21,0)</f>
        <v>PARTICULAR</v>
      </c>
      <c r="F355" s="5" t="str">
        <f>VLOOKUP(Tabela1[[#This Row],[PLACA]],UNIC!C:R,15,0)</f>
        <v>MG</v>
      </c>
      <c r="G355" s="5" t="str">
        <f>VLOOKUP(Tabela1[[#This Row],[PLACA]],UNIC!C:R,16,0)</f>
        <v>SUDESTE</v>
      </c>
      <c r="H355" s="5" t="str">
        <f>VLOOKUP(A355,UNIC!C:H,6,0)</f>
        <v>LUCAS TEIXEIRA CARDOSO</v>
      </c>
      <c r="I355" s="5" t="str">
        <f>VLOOKUP(H355,UNIC!H:J,3,0)</f>
        <v>TECNICO DE FIBRA OPTICA I</v>
      </c>
      <c r="J355" s="11" t="str">
        <f>VLOOKUP(Tabela1[[#This Row],[PLACA]],UNIC!C:V,20,0)</f>
        <v>R$ 850,00</v>
      </c>
      <c r="K355" s="11">
        <f>IFERROR(VALUE(VLOOKUP(Tabela1[[#This Row],[PLACA]],[1]Planilha2!$A:$F,3,0)),"")</f>
        <v>1163</v>
      </c>
      <c r="L355" s="11">
        <f>IFERROR(VALUE(VLOOKUP(Tabela1[[#This Row],[PLACA]],[1]Planilha2!$A:$F,4,0)),"")</f>
        <v>1296</v>
      </c>
      <c r="M355" s="11">
        <f>IFERROR(VALUE(VLOOKUP(Tabela1[[#This Row],[PLACA]],[1]Planilha2!$A:$F,5,0)),"")</f>
        <v>906</v>
      </c>
      <c r="N355" s="11"/>
      <c r="O355" s="12" t="str">
        <f>VLOOKUP(Tabela1[[#This Row],[PLACA]],BASE_LOCADORAS!B:F,5,0)</f>
        <v>01/01/2030</v>
      </c>
      <c r="P3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5" s="11">
        <f>VLOOKUP(Tabela1[[#This Row],[PLACA]],BASE_LOCADORAS!B:G,6,0)</f>
        <v>850</v>
      </c>
      <c r="R355" s="5" t="b">
        <f>Tabela1[[#This Row],[VALOR LOCADORA]]=Tabela1[[#This Row],[GASTO ALUGUEL]]</f>
        <v>0</v>
      </c>
      <c r="S355" s="5" t="str">
        <f>UPPER(TEXT(Tabela1[[#This Row],[VENCIMENTO CONTRATO]],"MMM"))</f>
        <v>JAN</v>
      </c>
      <c r="T355" s="5">
        <f>IFERROR(YEAR(Tabela1[[#This Row],[VENCIMENTO CONTRATO]]),"-")</f>
        <v>2030</v>
      </c>
      <c r="U355" s="5" t="str">
        <f>VLOOKUP(Tabela1[[#This Row],[PLACA]],UNIC!C:T,18,0)</f>
        <v>ATIVO</v>
      </c>
      <c r="V355" s="5" t="str">
        <f>SUBSTITUTE(VLOOKUP(Tabela1[[#This Row],[PLACA]],UNIC!C:K,9,0),".", "")</f>
        <v>11011</v>
      </c>
      <c r="W355" s="5">
        <f>VLOOKUP(Tabela1[[#This Row],[PLACA]],UNIC!C:M,10,0)</f>
        <v>23844</v>
      </c>
      <c r="X355" s="5" t="str">
        <f>VLOOKUP(Tabela1[[#This Row],[PLACA]],UNIC!C:M,11,0)</f>
        <v>VIVO</v>
      </c>
      <c r="Y355" s="7">
        <f>SUM(Tabela1[[#This Row],[GASTO COMBUSTÍVEL FEVEREIRO]:[GASTO COMBUSTÍVE ABRIL]])</f>
        <v>3365</v>
      </c>
      <c r="Z355" s="7">
        <f>IFERROR(AVERAGE(Tabela1[[#This Row],[GASTO COMBUSTÍVE ABRIL]:[GASTO COMBUSTÍVE MARÇO]]),"-")</f>
        <v>1101</v>
      </c>
      <c r="AA355" s="5"/>
    </row>
    <row r="356" spans="1:27" x14ac:dyDescent="0.25">
      <c r="A356" s="5" t="s">
        <v>351</v>
      </c>
      <c r="B356" s="5" t="str">
        <f>VLOOKUP(A356,UNIC!C:W,2,0)</f>
        <v>FOX</v>
      </c>
      <c r="C356" s="5" t="str">
        <f>VLOOKUP(A356,UNIC!C:W,3,0)</f>
        <v>LEVE</v>
      </c>
      <c r="D356" s="10">
        <f>VLOOKUP(A356,UNIC!C:W,5,0)</f>
        <v>2019</v>
      </c>
      <c r="E356" s="5" t="str">
        <f>VLOOKUP(A356,UNIC!C:W,21,0)</f>
        <v>PARTICULAR</v>
      </c>
      <c r="F356" s="5" t="str">
        <f>VLOOKUP(Tabela1[[#This Row],[PLACA]],UNIC!C:R,15,0)</f>
        <v>RS</v>
      </c>
      <c r="G356" s="5" t="str">
        <f>VLOOKUP(Tabela1[[#This Row],[PLACA]],UNIC!C:R,16,0)</f>
        <v>SUL</v>
      </c>
      <c r="H356" s="5" t="str">
        <f>VLOOKUP(A356,UNIC!C:H,6,0)</f>
        <v>FRANCISCO ROGERIO DE LIMA</v>
      </c>
      <c r="I356" s="5" t="str">
        <f>VLOOKUP(H356,UNIC!H:J,3,0)</f>
        <v>TECNICO DE MANUTENCAO PI I</v>
      </c>
      <c r="J356" s="11" t="str">
        <f>VLOOKUP(Tabela1[[#This Row],[PLACA]],UNIC!C:V,20,0)</f>
        <v>R$ 949,21</v>
      </c>
      <c r="K356" s="11">
        <f>IFERROR(VALUE(VLOOKUP(Tabela1[[#This Row],[PLACA]],[1]Planilha2!$A:$F,3,0)),"")</f>
        <v>1049.6399999999999</v>
      </c>
      <c r="L356" s="11">
        <f>IFERROR(VALUE(VLOOKUP(Tabela1[[#This Row],[PLACA]],[1]Planilha2!$A:$F,4,0)),"")</f>
        <v>1567.44</v>
      </c>
      <c r="M356" s="11">
        <f>IFERROR(VALUE(VLOOKUP(Tabela1[[#This Row],[PLACA]],[1]Planilha2!$A:$F,5,0)),"")</f>
        <v>1034.74</v>
      </c>
      <c r="N356" s="11"/>
      <c r="O356" s="12" t="str">
        <f>VLOOKUP(Tabela1[[#This Row],[PLACA]],BASE_LOCADORAS!B:F,5,0)</f>
        <v>01/01/2030</v>
      </c>
      <c r="P3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6" s="11">
        <f>VLOOKUP(Tabela1[[#This Row],[PLACA]],BASE_LOCADORAS!B:G,6,0)</f>
        <v>449.21</v>
      </c>
      <c r="R356" s="5" t="b">
        <f>Tabela1[[#This Row],[VALOR LOCADORA]]=Tabela1[[#This Row],[GASTO ALUGUEL]]</f>
        <v>0</v>
      </c>
      <c r="S356" s="5" t="str">
        <f>UPPER(TEXT(Tabela1[[#This Row],[VENCIMENTO CONTRATO]],"MMM"))</f>
        <v>JAN</v>
      </c>
      <c r="T356" s="5">
        <f>IFERROR(YEAR(Tabela1[[#This Row],[VENCIMENTO CONTRATO]]),"-")</f>
        <v>2030</v>
      </c>
      <c r="U356" s="5" t="str">
        <f>VLOOKUP(Tabela1[[#This Row],[PLACA]],UNIC!C:T,18,0)</f>
        <v>ATIVO</v>
      </c>
      <c r="V356" s="5" t="str">
        <f>SUBSTITUTE(VLOOKUP(Tabela1[[#This Row],[PLACA]],UNIC!C:K,9,0),".", "")</f>
        <v>12081</v>
      </c>
      <c r="W356" s="5">
        <f>VLOOKUP(Tabela1[[#This Row],[PLACA]],UNIC!C:M,10,0)</f>
        <v>31001</v>
      </c>
      <c r="X356" s="5" t="str">
        <f>VLOOKUP(Tabela1[[#This Row],[PLACA]],UNIC!C:M,11,0)</f>
        <v>TIM MOVEL</v>
      </c>
      <c r="Y356" s="7">
        <f>SUM(Tabela1[[#This Row],[GASTO COMBUSTÍVEL FEVEREIRO]:[GASTO COMBUSTÍVE ABRIL]])</f>
        <v>3651.8199999999997</v>
      </c>
      <c r="Z356" s="7">
        <f>IFERROR(AVERAGE(Tabela1[[#This Row],[GASTO COMBUSTÍVE ABRIL]:[GASTO COMBUSTÍVE MARÇO]]),"-")</f>
        <v>1301.0900000000001</v>
      </c>
      <c r="AA356" s="5"/>
    </row>
    <row r="357" spans="1:27" x14ac:dyDescent="0.25">
      <c r="A357" s="5" t="s">
        <v>1415</v>
      </c>
      <c r="B357" s="5" t="str">
        <f>VLOOKUP(A357,UNIC!C:W,2,0)</f>
        <v>CRUZE</v>
      </c>
      <c r="C357" s="5" t="str">
        <f>VLOOKUP(A357,UNIC!C:W,3,0)</f>
        <v>LEVE</v>
      </c>
      <c r="D357" s="10">
        <f>VLOOKUP(A357,UNIC!C:W,5,0)</f>
        <v>2018</v>
      </c>
      <c r="E357" s="5" t="str">
        <f>VLOOKUP(A357,UNIC!C:W,21,0)</f>
        <v>PARTICULAR</v>
      </c>
      <c r="F357" s="5" t="str">
        <f>VLOOKUP(Tabela1[[#This Row],[PLACA]],UNIC!C:R,15,0)</f>
        <v>RS</v>
      </c>
      <c r="G357" s="5" t="str">
        <f>VLOOKUP(Tabela1[[#This Row],[PLACA]],UNIC!C:R,16,0)</f>
        <v>SUL</v>
      </c>
      <c r="H357" s="5" t="str">
        <f>VLOOKUP(A357,UNIC!C:H,6,0)</f>
        <v>ALEIXO BRENOL BETIEMP</v>
      </c>
      <c r="I357" s="5" t="str">
        <f>VLOOKUP(H357,UNIC!H:J,3,0)</f>
        <v>SUPERVISOR DE OPERACAO DE PI II</v>
      </c>
      <c r="J357" s="11" t="str">
        <f>VLOOKUP(Tabela1[[#This Row],[PLACA]],UNIC!C:V,20,0)</f>
        <v>R$ 1.005,05</v>
      </c>
      <c r="K357" s="11">
        <f>IFERROR(VALUE(VLOOKUP(Tabela1[[#This Row],[PLACA]],[1]Planilha2!$A:$F,3,0)),"")</f>
        <v>575.23</v>
      </c>
      <c r="L357" s="11">
        <f>IFERROR(VALUE(VLOOKUP(Tabela1[[#This Row],[PLACA]],[1]Planilha2!$A:$F,4,0)),"")</f>
        <v>269.08</v>
      </c>
      <c r="M357" s="11">
        <f>IFERROR(VALUE(VLOOKUP(Tabela1[[#This Row],[PLACA]],[1]Planilha2!$A:$F,5,0)),"")</f>
        <v>290</v>
      </c>
      <c r="N357" s="11"/>
      <c r="O357" s="12" t="str">
        <f>VLOOKUP(Tabela1[[#This Row],[PLACA]],BASE_LOCADORAS!B:F,5,0)</f>
        <v>01/01/2030</v>
      </c>
      <c r="P3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7" s="11">
        <f>VLOOKUP(Tabela1[[#This Row],[PLACA]],BASE_LOCADORAS!B:G,6,0)</f>
        <v>1005.05</v>
      </c>
      <c r="R357" s="5" t="b">
        <f>Tabela1[[#This Row],[VALOR LOCADORA]]=Tabela1[[#This Row],[GASTO ALUGUEL]]</f>
        <v>0</v>
      </c>
      <c r="S357" s="5" t="str">
        <f>UPPER(TEXT(Tabela1[[#This Row],[VENCIMENTO CONTRATO]],"MMM"))</f>
        <v>JAN</v>
      </c>
      <c r="T357" s="5">
        <f>IFERROR(YEAR(Tabela1[[#This Row],[VENCIMENTO CONTRATO]]),"-")</f>
        <v>2030</v>
      </c>
      <c r="U357" s="5" t="str">
        <f>VLOOKUP(Tabela1[[#This Row],[PLACA]],UNIC!C:T,18,0)</f>
        <v>ATIVO</v>
      </c>
      <c r="V357" s="5" t="str">
        <f>SUBSTITUTE(VLOOKUP(Tabela1[[#This Row],[PLACA]],UNIC!C:K,9,0),".", "")</f>
        <v>12085</v>
      </c>
      <c r="W357" s="5">
        <f>VLOOKUP(Tabela1[[#This Row],[PLACA]],UNIC!C:M,10,0)</f>
        <v>31292</v>
      </c>
      <c r="X357" s="5" t="str">
        <f>VLOOKUP(Tabela1[[#This Row],[PLACA]],UNIC!C:M,11,0)</f>
        <v>TIM MOVEL</v>
      </c>
      <c r="Y357" s="7">
        <f>SUM(Tabela1[[#This Row],[GASTO COMBUSTÍVEL FEVEREIRO]:[GASTO COMBUSTÍVE ABRIL]])</f>
        <v>1134.31</v>
      </c>
      <c r="Z357" s="7">
        <f>IFERROR(AVERAGE(Tabela1[[#This Row],[GASTO COMBUSTÍVE ABRIL]:[GASTO COMBUSTÍVE MARÇO]]),"-")</f>
        <v>279.53999999999996</v>
      </c>
      <c r="AA357" s="5"/>
    </row>
    <row r="358" spans="1:27" x14ac:dyDescent="0.25">
      <c r="A358" s="5" t="s">
        <v>485</v>
      </c>
      <c r="B358" s="5" t="str">
        <f>VLOOKUP(A358,UNIC!C:W,2,0)</f>
        <v>GOL</v>
      </c>
      <c r="C358" s="5" t="str">
        <f>VLOOKUP(A358,UNIC!C:W,3,0)</f>
        <v>LEVE</v>
      </c>
      <c r="D358" s="10">
        <f>VLOOKUP(A358,UNIC!C:W,5,0)</f>
        <v>2011</v>
      </c>
      <c r="E358" s="5" t="str">
        <f>VLOOKUP(A358,UNIC!C:W,21,0)</f>
        <v>PARTICULAR</v>
      </c>
      <c r="F358" s="5" t="str">
        <f>VLOOKUP(Tabela1[[#This Row],[PLACA]],UNIC!C:R,15,0)</f>
        <v>ES</v>
      </c>
      <c r="G358" s="5" t="str">
        <f>VLOOKUP(Tabela1[[#This Row],[PLACA]],UNIC!C:R,16,0)</f>
        <v>SUDESTE</v>
      </c>
      <c r="H358" s="5" t="str">
        <f>VLOOKUP(A358,UNIC!C:H,6,0)</f>
        <v>ANDRE PIONTI ALVES</v>
      </c>
      <c r="I358" s="5" t="str">
        <f>VLOOKUP(H358,UNIC!H:J,3,0)</f>
        <v>SUPERVISOR DE OPERACAO</v>
      </c>
      <c r="J358" s="11" t="str">
        <f>VLOOKUP(Tabela1[[#This Row],[PLACA]],UNIC!C:V,20,0)</f>
        <v>R$ 850,00</v>
      </c>
      <c r="K358" s="11">
        <f>IFERROR(VALUE(VLOOKUP(Tabela1[[#This Row],[PLACA]],[1]Planilha2!$A:$F,3,0)),"")</f>
        <v>1449.4</v>
      </c>
      <c r="L358" s="11">
        <f>IFERROR(VALUE(VLOOKUP(Tabela1[[#This Row],[PLACA]],[1]Planilha2!$A:$F,4,0)),"")</f>
        <v>1498.07</v>
      </c>
      <c r="M358" s="11">
        <f>IFERROR(VALUE(VLOOKUP(Tabela1[[#This Row],[PLACA]],[1]Planilha2!$A:$F,5,0)),"")</f>
        <v>949.91</v>
      </c>
      <c r="N358" s="11"/>
      <c r="O358" s="12" t="str">
        <f>VLOOKUP(Tabela1[[#This Row],[PLACA]],BASE_LOCADORAS!B:F,5,0)</f>
        <v>01/01/2030</v>
      </c>
      <c r="P3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8" s="11">
        <f>VLOOKUP(Tabela1[[#This Row],[PLACA]],BASE_LOCADORAS!B:G,6,0)</f>
        <v>850</v>
      </c>
      <c r="R358" s="5" t="b">
        <f>Tabela1[[#This Row],[VALOR LOCADORA]]=Tabela1[[#This Row],[GASTO ALUGUEL]]</f>
        <v>0</v>
      </c>
      <c r="S358" s="5" t="str">
        <f>UPPER(TEXT(Tabela1[[#This Row],[VENCIMENTO CONTRATO]],"MMM"))</f>
        <v>JAN</v>
      </c>
      <c r="T358" s="5">
        <f>IFERROR(YEAR(Tabela1[[#This Row],[VENCIMENTO CONTRATO]]),"-")</f>
        <v>2030</v>
      </c>
      <c r="U358" s="5" t="str">
        <f>VLOOKUP(Tabela1[[#This Row],[PLACA]],UNIC!C:T,18,0)</f>
        <v>ATIVO</v>
      </c>
      <c r="V358" s="5" t="str">
        <f>SUBSTITUTE(VLOOKUP(Tabela1[[#This Row],[PLACA]],UNIC!C:K,9,0),".", "")</f>
        <v>11015</v>
      </c>
      <c r="W358" s="5">
        <f>VLOOKUP(Tabela1[[#This Row],[PLACA]],UNIC!C:M,10,0)</f>
        <v>18001</v>
      </c>
      <c r="X358" s="5" t="str">
        <f>VLOOKUP(Tabela1[[#This Row],[PLACA]],UNIC!C:M,11,0)</f>
        <v>VIVO</v>
      </c>
      <c r="Y358" s="7">
        <f>SUM(Tabela1[[#This Row],[GASTO COMBUSTÍVEL FEVEREIRO]:[GASTO COMBUSTÍVE ABRIL]])</f>
        <v>3897.38</v>
      </c>
      <c r="Z358" s="7">
        <f>IFERROR(AVERAGE(Tabela1[[#This Row],[GASTO COMBUSTÍVE ABRIL]:[GASTO COMBUSTÍVE MARÇO]]),"-")</f>
        <v>1223.99</v>
      </c>
      <c r="AA358" s="5"/>
    </row>
    <row r="359" spans="1:27" x14ac:dyDescent="0.25">
      <c r="A359" s="5" t="s">
        <v>1641</v>
      </c>
      <c r="B359" s="5" t="str">
        <f>VLOOKUP(A359,UNIC!C:W,2,0)</f>
        <v>REBOQUE (CARRETINHA)</v>
      </c>
      <c r="C359" s="5" t="str">
        <f>VLOOKUP(A359,UNIC!C:W,3,0)</f>
        <v>PESADO</v>
      </c>
      <c r="D359" s="10">
        <f>VLOOKUP(A359,UNIC!C:W,5,0)</f>
        <v>2010</v>
      </c>
      <c r="E359" s="5" t="str">
        <f>VLOOKUP(A359,UNIC!C:W,21,0)</f>
        <v>PARTICULAR</v>
      </c>
      <c r="F359" s="5" t="str">
        <f>VLOOKUP(Tabela1[[#This Row],[PLACA]],UNIC!C:R,15,0)</f>
        <v>SP</v>
      </c>
      <c r="G359" s="5" t="str">
        <f>VLOOKUP(Tabela1[[#This Row],[PLACA]],UNIC!C:R,16,0)</f>
        <v>SUDESTE</v>
      </c>
      <c r="H359" s="5" t="str">
        <f>VLOOKUP(A359,UNIC!C:H,6,0)</f>
        <v>MANUTENCAO ACESSO VIVO SAO PAULO</v>
      </c>
      <c r="I359" s="5" t="str">
        <f>VLOOKUP(H359,UNIC!H:J,3,0)</f>
        <v>PARCEIRO</v>
      </c>
      <c r="J359" s="11" t="str">
        <f>VLOOKUP(Tabela1[[#This Row],[PLACA]],UNIC!C:V,20,0)</f>
        <v>R$ 0,00</v>
      </c>
      <c r="K359" s="11" t="str">
        <f>IFERROR(VALUE(VLOOKUP(Tabela1[[#This Row],[PLACA]],[1]Planilha2!$A:$F,3,0)),"")</f>
        <v/>
      </c>
      <c r="L359" s="11" t="str">
        <f>IFERROR(VALUE(VLOOKUP(Tabela1[[#This Row],[PLACA]],[1]Planilha2!$A:$F,4,0)),"")</f>
        <v/>
      </c>
      <c r="M359" s="11" t="str">
        <f>IFERROR(VALUE(VLOOKUP(Tabela1[[#This Row],[PLACA]],[1]Planilha2!$A:$F,5,0)),"")</f>
        <v/>
      </c>
      <c r="N359" s="11"/>
      <c r="O359" s="17" t="str">
        <f>VLOOKUP(Tabela1[[#This Row],[PLACA]],BASE_LOCADORAS!B:F,5,0)</f>
        <v>02/01/2030</v>
      </c>
      <c r="P3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59" s="11">
        <f>VLOOKUP(Tabela1[[#This Row],[PLACA]],BASE_LOCADORAS!B:G,6,0)</f>
        <v>0</v>
      </c>
      <c r="R359" s="5" t="b">
        <f>Tabela1[[#This Row],[VALOR LOCADORA]]=Tabela1[[#This Row],[GASTO ALUGUEL]]</f>
        <v>0</v>
      </c>
      <c r="S359" s="5" t="str">
        <f>UPPER(TEXT(Tabela1[[#This Row],[VENCIMENTO CONTRATO]],"MMM"))</f>
        <v>JAN</v>
      </c>
      <c r="T359" s="5">
        <f>IFERROR(YEAR(Tabela1[[#This Row],[VENCIMENTO CONTRATO]]),"-")</f>
        <v>2030</v>
      </c>
      <c r="U359" s="5" t="str">
        <f>VLOOKUP(Tabela1[[#This Row],[PLACA]],UNIC!C:T,18,0)</f>
        <v>ATIVO</v>
      </c>
      <c r="V359" s="5" t="str">
        <f>SUBSTITUTE(VLOOKUP(Tabela1[[#This Row],[PLACA]],UNIC!C:K,9,0),".", "")</f>
        <v>11021</v>
      </c>
      <c r="W359" s="5">
        <f>VLOOKUP(Tabela1[[#This Row],[PLACA]],UNIC!C:M,10,0)</f>
        <v>35001</v>
      </c>
      <c r="X359" s="5" t="str">
        <f>VLOOKUP(Tabela1[[#This Row],[PLACA]],UNIC!C:M,11,0)</f>
        <v>VIVO</v>
      </c>
      <c r="Y359" s="7">
        <f>SUM(Tabela1[[#This Row],[GASTO COMBUSTÍVEL FEVEREIRO]:[GASTO COMBUSTÍVE ABRIL]])</f>
        <v>0</v>
      </c>
      <c r="Z359" s="7" t="str">
        <f>IFERROR(AVERAGE(Tabela1[[#This Row],[GASTO COMBUSTÍVE ABRIL]:[GASTO COMBUSTÍVE MARÇO]]),"-")</f>
        <v>-</v>
      </c>
      <c r="AA359" s="5"/>
    </row>
    <row r="360" spans="1:27" x14ac:dyDescent="0.25">
      <c r="A360" s="5" t="s">
        <v>338</v>
      </c>
      <c r="B360" s="5" t="str">
        <f>VLOOKUP(A360,UNIC!C:W,2,0)</f>
        <v>ARGO</v>
      </c>
      <c r="C360" s="5" t="str">
        <f>VLOOKUP(A360,UNIC!C:W,3,0)</f>
        <v>LEVE</v>
      </c>
      <c r="D360" s="10">
        <f>VLOOKUP(A360,UNIC!C:W,5,0)</f>
        <v>2018</v>
      </c>
      <c r="E360" s="5" t="str">
        <f>VLOOKUP(A360,UNIC!C:W,21,0)</f>
        <v>PARTICULAR</v>
      </c>
      <c r="F360" s="5" t="str">
        <f>VLOOKUP(Tabela1[[#This Row],[PLACA]],UNIC!C:R,15,0)</f>
        <v>AM</v>
      </c>
      <c r="G360" s="5" t="str">
        <f>VLOOKUP(Tabela1[[#This Row],[PLACA]],UNIC!C:R,16,0)</f>
        <v>NORTE</v>
      </c>
      <c r="H360" s="5" t="str">
        <f>VLOOKUP(A360,UNIC!C:H,6,0)</f>
        <v>ADRIANO ALVES SOBRINHO</v>
      </c>
      <c r="I360" s="5" t="str">
        <f>VLOOKUP(H360,UNIC!H:J,3,0)</f>
        <v>SUPERVISOR DE REPARO</v>
      </c>
      <c r="J360" s="11" t="str">
        <f>VLOOKUP(Tabela1[[#This Row],[PLACA]],UNIC!C:V,20,0)</f>
        <v>R$ 850,00</v>
      </c>
      <c r="K360" s="11">
        <f>IFERROR(VALUE(VLOOKUP(Tabela1[[#This Row],[PLACA]],[1]Planilha2!$A:$F,3,0)),"")</f>
        <v>964.1400000000001</v>
      </c>
      <c r="L360" s="11">
        <f>IFERROR(VALUE(VLOOKUP(Tabela1[[#This Row],[PLACA]],[1]Planilha2!$A:$F,4,0)),"")</f>
        <v>746.59</v>
      </c>
      <c r="M360" s="11">
        <f>IFERROR(VALUE(VLOOKUP(Tabela1[[#This Row],[PLACA]],[1]Planilha2!$A:$F,5,0)),"")</f>
        <v>350</v>
      </c>
      <c r="N360" s="11"/>
      <c r="O360" s="17" t="str">
        <f>VLOOKUP(Tabela1[[#This Row],[PLACA]],BASE_LOCADORAS!B:F,5,0)</f>
        <v>03/01/2030</v>
      </c>
      <c r="P3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0" s="11">
        <f>VLOOKUP(Tabela1[[#This Row],[PLACA]],BASE_LOCADORAS!B:G,6,0)</f>
        <v>850</v>
      </c>
      <c r="R360" s="5" t="b">
        <f>Tabela1[[#This Row],[VALOR LOCADORA]]=Tabela1[[#This Row],[GASTO ALUGUEL]]</f>
        <v>0</v>
      </c>
      <c r="S360" s="5" t="str">
        <f>UPPER(TEXT(Tabela1[[#This Row],[VENCIMENTO CONTRATO]],"MMM"))</f>
        <v>JAN</v>
      </c>
      <c r="T360" s="5">
        <f>IFERROR(YEAR(Tabela1[[#This Row],[VENCIMENTO CONTRATO]]),"-")</f>
        <v>2030</v>
      </c>
      <c r="U360" s="5" t="str">
        <f>VLOOKUP(Tabela1[[#This Row],[PLACA]],UNIC!C:T,18,0)</f>
        <v>ATIVO</v>
      </c>
      <c r="V360" s="5" t="str">
        <f>SUBSTITUTE(VLOOKUP(Tabela1[[#This Row],[PLACA]],UNIC!C:K,9,0),".", "")</f>
        <v>19015</v>
      </c>
      <c r="W360" s="5">
        <f>VLOOKUP(Tabela1[[#This Row],[PLACA]],UNIC!C:M,10,0)</f>
        <v>14001</v>
      </c>
      <c r="X360" s="5" t="str">
        <f>VLOOKUP(Tabela1[[#This Row],[PLACA]],UNIC!C:M,11,0)</f>
        <v>V.TAL</v>
      </c>
      <c r="Y360" s="7">
        <f>SUM(Tabela1[[#This Row],[GASTO COMBUSTÍVEL FEVEREIRO]:[GASTO COMBUSTÍVE ABRIL]])</f>
        <v>2060.73</v>
      </c>
      <c r="Z360" s="7">
        <f>IFERROR(AVERAGE(Tabela1[[#This Row],[GASTO COMBUSTÍVE ABRIL]:[GASTO COMBUSTÍVE MARÇO]]),"-")</f>
        <v>548.29500000000007</v>
      </c>
      <c r="AA360" s="5"/>
    </row>
    <row r="361" spans="1:27" x14ac:dyDescent="0.25">
      <c r="A361" s="5" t="s">
        <v>923</v>
      </c>
      <c r="B361" s="5" t="str">
        <f>VLOOKUP(A361,UNIC!C:W,2,0)</f>
        <v>UNO</v>
      </c>
      <c r="C361" s="5" t="str">
        <f>VLOOKUP(A361,UNIC!C:W,3,0)</f>
        <v>LEVE</v>
      </c>
      <c r="D361" s="10">
        <f>VLOOKUP(A361,UNIC!C:W,5,0)</f>
        <v>2014</v>
      </c>
      <c r="E361" s="5" t="str">
        <f>VLOOKUP(A361,UNIC!C:W,21,0)</f>
        <v>PARTICULAR</v>
      </c>
      <c r="F361" s="5" t="str">
        <f>VLOOKUP(Tabela1[[#This Row],[PLACA]],UNIC!C:R,15,0)</f>
        <v>DF</v>
      </c>
      <c r="G361" s="5" t="str">
        <f>VLOOKUP(Tabela1[[#This Row],[PLACA]],UNIC!C:R,16,0)</f>
        <v>CENTRO OESTE</v>
      </c>
      <c r="H361" s="5" t="str">
        <f>VLOOKUP(A361,UNIC!C:H,6,0)</f>
        <v>REBERT FELIPE BATISTA FERREIRA</v>
      </c>
      <c r="I361" s="5" t="str">
        <f>VLOOKUP(H361,UNIC!H:J,3,0)</f>
        <v>COORDENADOR DE LOGISTICA</v>
      </c>
      <c r="J361" s="11" t="str">
        <f>VLOOKUP(Tabela1[[#This Row],[PLACA]],UNIC!C:V,20,0)</f>
        <v>R$ 2.000,00</v>
      </c>
      <c r="K361" s="11">
        <f>IFERROR(VALUE(VLOOKUP(Tabela1[[#This Row],[PLACA]],[1]Planilha2!$A:$F,3,0)),"")</f>
        <v>300</v>
      </c>
      <c r="L361" s="11">
        <f>IFERROR(VALUE(VLOOKUP(Tabela1[[#This Row],[PLACA]],[1]Planilha2!$A:$F,4,0)),"")</f>
        <v>600</v>
      </c>
      <c r="M361" s="11">
        <f>IFERROR(VALUE(VLOOKUP(Tabela1[[#This Row],[PLACA]],[1]Planilha2!$A:$F,5,0)),"")</f>
        <v>323.37</v>
      </c>
      <c r="N361" s="11"/>
      <c r="O361" s="17" t="str">
        <f>VLOOKUP(Tabela1[[#This Row],[PLACA]],BASE_LOCADORAS!B:F,5,0)</f>
        <v>04/01/2030</v>
      </c>
      <c r="P3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1" s="11">
        <f>VLOOKUP(Tabela1[[#This Row],[PLACA]],BASE_LOCADORAS!B:G,6,0)</f>
        <v>2000</v>
      </c>
      <c r="R361" s="5" t="b">
        <f>Tabela1[[#This Row],[VALOR LOCADORA]]=Tabela1[[#This Row],[GASTO ALUGUEL]]</f>
        <v>0</v>
      </c>
      <c r="S361" s="5" t="str">
        <f>UPPER(TEXT(Tabela1[[#This Row],[VENCIMENTO CONTRATO]],"MMM"))</f>
        <v>JAN</v>
      </c>
      <c r="T361" s="5">
        <f>IFERROR(YEAR(Tabela1[[#This Row],[VENCIMENTO CONTRATO]]),"-")</f>
        <v>2030</v>
      </c>
      <c r="U361" s="5" t="str">
        <f>VLOOKUP(Tabela1[[#This Row],[PLACA]],UNIC!C:T,18,0)</f>
        <v>ATIVO</v>
      </c>
      <c r="V361" s="5" t="str">
        <f>SUBSTITUTE(VLOOKUP(Tabela1[[#This Row],[PLACA]],UNIC!C:K,9,0),".", "")</f>
        <v>99568</v>
      </c>
      <c r="W361" s="5">
        <f>VLOOKUP(Tabela1[[#This Row],[PLACA]],UNIC!C:M,10,0)</f>
        <v>17001</v>
      </c>
      <c r="X361" s="5" t="str">
        <f>VLOOKUP(Tabela1[[#This Row],[PLACA]],UNIC!C:M,11,0)</f>
        <v>ADMINISTRATIVO</v>
      </c>
      <c r="Y361" s="7">
        <f>SUM(Tabela1[[#This Row],[GASTO COMBUSTÍVEL FEVEREIRO]:[GASTO COMBUSTÍVE ABRIL]])</f>
        <v>1223.3699999999999</v>
      </c>
      <c r="Z361" s="7">
        <f>IFERROR(AVERAGE(Tabela1[[#This Row],[GASTO COMBUSTÍVE ABRIL]:[GASTO COMBUSTÍVE MARÇO]]),"-")</f>
        <v>461.685</v>
      </c>
      <c r="AA361" s="5"/>
    </row>
    <row r="362" spans="1:27" x14ac:dyDescent="0.25">
      <c r="A362" s="5" t="s">
        <v>403</v>
      </c>
      <c r="B362" s="5" t="str">
        <f>VLOOKUP(A362,UNIC!C:W,2,0)</f>
        <v>KWID</v>
      </c>
      <c r="C362" s="5" t="str">
        <f>VLOOKUP(A362,UNIC!C:W,3,0)</f>
        <v>LEVE</v>
      </c>
      <c r="D362" s="10">
        <f>VLOOKUP(A362,UNIC!C:W,5,0)</f>
        <v>2024</v>
      </c>
      <c r="E362" s="5" t="str">
        <f>VLOOKUP(A362,UNIC!C:W,21,0)</f>
        <v>PARTICULAR</v>
      </c>
      <c r="F362" s="5" t="str">
        <f>VLOOKUP(Tabela1[[#This Row],[PLACA]],UNIC!C:R,15,0)</f>
        <v>MS</v>
      </c>
      <c r="G362" s="5" t="str">
        <f>VLOOKUP(Tabela1[[#This Row],[PLACA]],UNIC!C:R,16,0)</f>
        <v>CENTRO OESTE</v>
      </c>
      <c r="H362" s="5" t="str">
        <f>VLOOKUP(A362,UNIC!C:H,6,0)</f>
        <v>VAGNER CARBONARI</v>
      </c>
      <c r="I362" s="5" t="str">
        <f>VLOOKUP(H362,UNIC!H:J,3,0)</f>
        <v>INSTALADOR E REPARADOR DE FO</v>
      </c>
      <c r="J362" s="11" t="str">
        <f>VLOOKUP(Tabela1[[#This Row],[PLACA]],UNIC!C:V,20,0)</f>
        <v>R$ 1.390,98</v>
      </c>
      <c r="K362" s="11">
        <f>IFERROR(VALUE(VLOOKUP(Tabela1[[#This Row],[PLACA]],[1]Planilha2!$A:$F,3,0)),"")</f>
        <v>919.79</v>
      </c>
      <c r="L362" s="11">
        <f>IFERROR(VALUE(VLOOKUP(Tabela1[[#This Row],[PLACA]],[1]Planilha2!$A:$F,4,0)),"")</f>
        <v>446.9</v>
      </c>
      <c r="M362" s="11">
        <f>IFERROR(VALUE(VLOOKUP(Tabela1[[#This Row],[PLACA]],[1]Planilha2!$A:$F,5,0)),"")</f>
        <v>0</v>
      </c>
      <c r="N362" s="11"/>
      <c r="O362" s="12" t="str">
        <f>VLOOKUP(Tabela1[[#This Row],[PLACA]],BASE_LOCADORAS!B:F,5,0)</f>
        <v>05/01/2030</v>
      </c>
      <c r="P3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2" s="11">
        <f>VLOOKUP(Tabela1[[#This Row],[PLACA]],BASE_LOCADORAS!B:G,6,0)</f>
        <v>1390.98</v>
      </c>
      <c r="R362" s="5" t="b">
        <f>Tabela1[[#This Row],[VALOR LOCADORA]]=Tabela1[[#This Row],[GASTO ALUGUEL]]</f>
        <v>0</v>
      </c>
      <c r="S362" s="5" t="str">
        <f>UPPER(TEXT(Tabela1[[#This Row],[VENCIMENTO CONTRATO]],"MMM"))</f>
        <v>JAN</v>
      </c>
      <c r="T362" s="5">
        <f>IFERROR(YEAR(Tabela1[[#This Row],[VENCIMENTO CONTRATO]]),"-")</f>
        <v>2030</v>
      </c>
      <c r="U362" s="5" t="str">
        <f>VLOOKUP(Tabela1[[#This Row],[PLACA]],UNIC!C:T,18,0)</f>
        <v>ATIVO</v>
      </c>
      <c r="V362" s="5" t="str">
        <f>SUBSTITUTE(VLOOKUP(Tabela1[[#This Row],[PLACA]],UNIC!C:K,9,0),".", "")</f>
        <v>11011</v>
      </c>
      <c r="W362" s="5">
        <f>VLOOKUP(Tabela1[[#This Row],[PLACA]],UNIC!C:M,10,0)</f>
        <v>22032</v>
      </c>
      <c r="X362" s="5" t="str">
        <f>VLOOKUP(Tabela1[[#This Row],[PLACA]],UNIC!C:M,11,0)</f>
        <v>VIVO</v>
      </c>
      <c r="Y362" s="7">
        <f>SUM(Tabela1[[#This Row],[GASTO COMBUSTÍVEL FEVEREIRO]:[GASTO COMBUSTÍVE ABRIL]])</f>
        <v>1366.69</v>
      </c>
      <c r="Z362" s="7">
        <f>IFERROR(AVERAGE(Tabela1[[#This Row],[GASTO COMBUSTÍVE ABRIL]:[GASTO COMBUSTÍVE MARÇO]]),"-")</f>
        <v>223.45</v>
      </c>
      <c r="AA362" s="5"/>
    </row>
    <row r="363" spans="1:27" x14ac:dyDescent="0.25">
      <c r="A363" s="5" t="s">
        <v>1048</v>
      </c>
      <c r="B363" s="5" t="str">
        <f>VLOOKUP(A363,UNIC!C:W,2,0)</f>
        <v>ARGO</v>
      </c>
      <c r="C363" s="5" t="str">
        <f>VLOOKUP(A363,UNIC!C:W,3,0)</f>
        <v>LEVE</v>
      </c>
      <c r="D363" s="10">
        <f>VLOOKUP(A363,UNIC!C:W,5,0)</f>
        <v>2023</v>
      </c>
      <c r="E363" s="5" t="str">
        <f>VLOOKUP(A363,UNIC!C:W,21,0)</f>
        <v>PARTICULAR</v>
      </c>
      <c r="F363" s="5" t="str">
        <f>VLOOKUP(Tabela1[[#This Row],[PLACA]],UNIC!C:R,15,0)</f>
        <v>GO</v>
      </c>
      <c r="G363" s="5" t="str">
        <f>VLOOKUP(Tabela1[[#This Row],[PLACA]],UNIC!C:R,16,0)</f>
        <v>CENTRO OESTE</v>
      </c>
      <c r="H363" s="5" t="str">
        <f>VLOOKUP(A363,UNIC!C:H,6,0)</f>
        <v>JOAO PAULO SANTOS MACIEL</v>
      </c>
      <c r="I363" s="5" t="str">
        <f>VLOOKUP(H363,UNIC!H:J,3,0)</f>
        <v>INSTALADOR E REPARADOR DE FO</v>
      </c>
      <c r="J363" s="11" t="str">
        <f>VLOOKUP(Tabela1[[#This Row],[PLACA]],UNIC!C:V,20,0)</f>
        <v>R$ 1.550,00</v>
      </c>
      <c r="K363" s="11">
        <f>IFERROR(VALUE(VLOOKUP(Tabela1[[#This Row],[PLACA]],[1]Planilha2!$A:$F,3,0)),"")</f>
        <v>1539.98</v>
      </c>
      <c r="L363" s="11">
        <f>IFERROR(VALUE(VLOOKUP(Tabela1[[#This Row],[PLACA]],[1]Planilha2!$A:$F,4,0)),"")</f>
        <v>1400</v>
      </c>
      <c r="M363" s="11">
        <f>IFERROR(VALUE(VLOOKUP(Tabela1[[#This Row],[PLACA]],[1]Planilha2!$A:$F,5,0)),"")</f>
        <v>719.65</v>
      </c>
      <c r="N363" s="11"/>
      <c r="O363" s="12" t="str">
        <f>VLOOKUP(Tabela1[[#This Row],[PLACA]],BASE_LOCADORAS!B:F,5,0)</f>
        <v>06/01/2030</v>
      </c>
      <c r="P3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3" s="11">
        <f>VLOOKUP(Tabela1[[#This Row],[PLACA]],BASE_LOCADORAS!B:G,6,0)</f>
        <v>1390.98</v>
      </c>
      <c r="R363" s="5" t="b">
        <f>Tabela1[[#This Row],[VALOR LOCADORA]]=Tabela1[[#This Row],[GASTO ALUGUEL]]</f>
        <v>0</v>
      </c>
      <c r="S363" s="5" t="str">
        <f>UPPER(TEXT(Tabela1[[#This Row],[VENCIMENTO CONTRATO]],"MMM"))</f>
        <v>JAN</v>
      </c>
      <c r="T363" s="5">
        <f>IFERROR(YEAR(Tabela1[[#This Row],[VENCIMENTO CONTRATO]]),"-")</f>
        <v>2030</v>
      </c>
      <c r="U363" s="5" t="str">
        <f>VLOOKUP(Tabela1[[#This Row],[PLACA]],UNIC!C:T,18,0)</f>
        <v>ATIVO</v>
      </c>
      <c r="V363" s="5" t="str">
        <f>SUBSTITUTE(VLOOKUP(Tabela1[[#This Row],[PLACA]],UNIC!C:K,9,0),".", "")</f>
        <v>11011</v>
      </c>
      <c r="W363" s="5">
        <f>VLOOKUP(Tabela1[[#This Row],[PLACA]],UNIC!C:M,10,0)</f>
        <v>19019</v>
      </c>
      <c r="X363" s="5" t="str">
        <f>VLOOKUP(Tabela1[[#This Row],[PLACA]],UNIC!C:M,11,0)</f>
        <v>VIVO</v>
      </c>
      <c r="Y363" s="7">
        <f>SUM(Tabela1[[#This Row],[GASTO COMBUSTÍVEL FEVEREIRO]:[GASTO COMBUSTÍVE ABRIL]])</f>
        <v>3659.63</v>
      </c>
      <c r="Z363" s="7">
        <f>IFERROR(AVERAGE(Tabela1[[#This Row],[GASTO COMBUSTÍVE ABRIL]:[GASTO COMBUSTÍVE MARÇO]]),"-")</f>
        <v>1059.825</v>
      </c>
      <c r="AA363" s="5"/>
    </row>
    <row r="364" spans="1:27" x14ac:dyDescent="0.25">
      <c r="A364" s="5" t="s">
        <v>391</v>
      </c>
      <c r="B364" s="5" t="str">
        <f>VLOOKUP(A364,UNIC!C:W,2,0)</f>
        <v>KWID</v>
      </c>
      <c r="C364" s="5" t="str">
        <f>VLOOKUP(A364,UNIC!C:W,3,0)</f>
        <v>LEVE</v>
      </c>
      <c r="D364" s="10">
        <f>VLOOKUP(A364,UNIC!C:W,5,0)</f>
        <v>2021</v>
      </c>
      <c r="E364" s="5" t="str">
        <f>VLOOKUP(A364,UNIC!C:W,21,0)</f>
        <v>PARTICULAR</v>
      </c>
      <c r="F364" s="5" t="str">
        <f>VLOOKUP(Tabela1[[#This Row],[PLACA]],UNIC!C:R,15,0)</f>
        <v>MS</v>
      </c>
      <c r="G364" s="5" t="str">
        <f>VLOOKUP(Tabela1[[#This Row],[PLACA]],UNIC!C:R,16,0)</f>
        <v>CENTRO OESTE</v>
      </c>
      <c r="H364" s="5" t="str">
        <f>VLOOKUP(A364,UNIC!C:H,6,0)</f>
        <v>MANOEL SOARES DANTAS</v>
      </c>
      <c r="I364" s="5" t="str">
        <f>VLOOKUP(H364,UNIC!H:J,3,0)</f>
        <v>INSTALADOR E REPARADOR DE FO</v>
      </c>
      <c r="J364" s="11" t="str">
        <f>VLOOKUP(Tabela1[[#This Row],[PLACA]],UNIC!C:V,20,0)</f>
        <v>R$ 1.390,98</v>
      </c>
      <c r="K364" s="11">
        <f>IFERROR(VALUE(VLOOKUP(Tabela1[[#This Row],[PLACA]],[1]Planilha2!$A:$F,3,0)),"")</f>
        <v>918.80000000000007</v>
      </c>
      <c r="L364" s="11">
        <f>IFERROR(VALUE(VLOOKUP(Tabela1[[#This Row],[PLACA]],[1]Planilha2!$A:$F,4,0)),"")</f>
        <v>1069.95</v>
      </c>
      <c r="M364" s="11">
        <f>IFERROR(VALUE(VLOOKUP(Tabela1[[#This Row],[PLACA]],[1]Planilha2!$A:$F,5,0)),"")</f>
        <v>460</v>
      </c>
      <c r="N364" s="11"/>
      <c r="O364" s="12" t="str">
        <f>VLOOKUP(Tabela1[[#This Row],[PLACA]],BASE_LOCADORAS!B:F,5,0)</f>
        <v>01/01/2030</v>
      </c>
      <c r="P3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4" s="11">
        <f>VLOOKUP(Tabela1[[#This Row],[PLACA]],BASE_LOCADORAS!B:G,6,0)</f>
        <v>1390.98</v>
      </c>
      <c r="R364" s="5" t="b">
        <f>Tabela1[[#This Row],[VALOR LOCADORA]]=Tabela1[[#This Row],[GASTO ALUGUEL]]</f>
        <v>0</v>
      </c>
      <c r="S364" s="5" t="str">
        <f>UPPER(TEXT(Tabela1[[#This Row],[VENCIMENTO CONTRATO]],"MMM"))</f>
        <v>JAN</v>
      </c>
      <c r="T364" s="5">
        <f>IFERROR(YEAR(Tabela1[[#This Row],[VENCIMENTO CONTRATO]]),"-")</f>
        <v>2030</v>
      </c>
      <c r="U364" s="5" t="str">
        <f>VLOOKUP(Tabela1[[#This Row],[PLACA]],UNIC!C:T,18,0)</f>
        <v>ATIVO</v>
      </c>
      <c r="V364" s="5" t="str">
        <f>SUBSTITUTE(VLOOKUP(Tabela1[[#This Row],[PLACA]],UNIC!C:K,9,0),".", "")</f>
        <v>11011</v>
      </c>
      <c r="W364" s="5">
        <f>VLOOKUP(Tabela1[[#This Row],[PLACA]],UNIC!C:M,10,0)</f>
        <v>22032</v>
      </c>
      <c r="X364" s="5" t="str">
        <f>VLOOKUP(Tabela1[[#This Row],[PLACA]],UNIC!C:M,11,0)</f>
        <v>VIVO</v>
      </c>
      <c r="Y364" s="7">
        <f>SUM(Tabela1[[#This Row],[GASTO COMBUSTÍVEL FEVEREIRO]:[GASTO COMBUSTÍVE ABRIL]])</f>
        <v>2448.75</v>
      </c>
      <c r="Z364" s="7">
        <f>IFERROR(AVERAGE(Tabela1[[#This Row],[GASTO COMBUSTÍVE ABRIL]:[GASTO COMBUSTÍVE MARÇO]]),"-")</f>
        <v>764.97500000000002</v>
      </c>
      <c r="AA364" s="5"/>
    </row>
    <row r="365" spans="1:27" x14ac:dyDescent="0.25">
      <c r="A365" s="5" t="s">
        <v>356</v>
      </c>
      <c r="B365" s="5" t="str">
        <f>VLOOKUP(A365,UNIC!C:W,2,0)</f>
        <v>ONIX</v>
      </c>
      <c r="C365" s="5" t="str">
        <f>VLOOKUP(A365,UNIC!C:W,3,0)</f>
        <v>LEVE</v>
      </c>
      <c r="D365" s="10">
        <f>VLOOKUP(A365,UNIC!C:W,5,0)</f>
        <v>2014</v>
      </c>
      <c r="E365" s="5" t="str">
        <f>VLOOKUP(A365,UNIC!C:W,21,0)</f>
        <v>PARTICULAR</v>
      </c>
      <c r="F365" s="5" t="str">
        <f>VLOOKUP(Tabela1[[#This Row],[PLACA]],UNIC!C:R,15,0)</f>
        <v>MG</v>
      </c>
      <c r="G365" s="5" t="str">
        <f>VLOOKUP(Tabela1[[#This Row],[PLACA]],UNIC!C:R,16,0)</f>
        <v>SUDESTE</v>
      </c>
      <c r="H365" s="5" t="str">
        <f>VLOOKUP(A365,UNIC!C:H,6,0)</f>
        <v>LUIZ FERNANDO DA SILVA DE PAULA</v>
      </c>
      <c r="I365" s="5" t="str">
        <f>VLOOKUP(H365,UNIC!H:J,3,0)</f>
        <v>SUPERVISOR DE OPERACAO CASA CLIENTE</v>
      </c>
      <c r="J365" s="11" t="str">
        <f>VLOOKUP(Tabela1[[#This Row],[PLACA]],UNIC!C:V,20,0)</f>
        <v>R$ 850,00</v>
      </c>
      <c r="K365" s="11">
        <f>IFERROR(VALUE(VLOOKUP(Tabela1[[#This Row],[PLACA]],[1]Planilha2!$A:$F,3,0)),"")</f>
        <v>600</v>
      </c>
      <c r="L365" s="11">
        <f>IFERROR(VALUE(VLOOKUP(Tabela1[[#This Row],[PLACA]],[1]Planilha2!$A:$F,4,0)),"")</f>
        <v>1238.24</v>
      </c>
      <c r="M365" s="11">
        <f>IFERROR(VALUE(VLOOKUP(Tabela1[[#This Row],[PLACA]],[1]Planilha2!$A:$F,5,0)),"")</f>
        <v>428.81</v>
      </c>
      <c r="N365" s="11"/>
      <c r="O365" s="12" t="str">
        <f>VLOOKUP(Tabela1[[#This Row],[PLACA]],BASE_LOCADORAS!B:F,5,0)</f>
        <v>01/01/2030</v>
      </c>
      <c r="P3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5" s="11">
        <f>VLOOKUP(Tabela1[[#This Row],[PLACA]],BASE_LOCADORAS!B:G,6,0)</f>
        <v>850</v>
      </c>
      <c r="R365" s="5" t="b">
        <f>Tabela1[[#This Row],[VALOR LOCADORA]]=Tabela1[[#This Row],[GASTO ALUGUEL]]</f>
        <v>0</v>
      </c>
      <c r="S365" s="5" t="str">
        <f>UPPER(TEXT(Tabela1[[#This Row],[VENCIMENTO CONTRATO]],"MMM"))</f>
        <v>JAN</v>
      </c>
      <c r="T365" s="5">
        <f>IFERROR(YEAR(Tabela1[[#This Row],[VENCIMENTO CONTRATO]]),"-")</f>
        <v>2030</v>
      </c>
      <c r="U365" s="5" t="str">
        <f>VLOOKUP(Tabela1[[#This Row],[PLACA]],UNIC!C:T,18,0)</f>
        <v>ATIVO</v>
      </c>
      <c r="V365" s="5" t="str">
        <f>SUBSTITUTE(VLOOKUP(Tabela1[[#This Row],[PLACA]],UNIC!C:K,9,0),".", "")</f>
        <v>11015</v>
      </c>
      <c r="W365" s="5">
        <f>VLOOKUP(Tabela1[[#This Row],[PLACA]],UNIC!C:M,10,0)</f>
        <v>23847</v>
      </c>
      <c r="X365" s="5" t="str">
        <f>VLOOKUP(Tabela1[[#This Row],[PLACA]],UNIC!C:M,11,0)</f>
        <v>VIVO</v>
      </c>
      <c r="Y365" s="7">
        <f>SUM(Tabela1[[#This Row],[GASTO COMBUSTÍVEL FEVEREIRO]:[GASTO COMBUSTÍVE ABRIL]])</f>
        <v>2267.0500000000002</v>
      </c>
      <c r="Z365" s="7">
        <f>IFERROR(AVERAGE(Tabela1[[#This Row],[GASTO COMBUSTÍVE ABRIL]:[GASTO COMBUSTÍVE MARÇO]]),"-")</f>
        <v>833.52499999999998</v>
      </c>
      <c r="AA365" s="5"/>
    </row>
    <row r="366" spans="1:27" x14ac:dyDescent="0.25">
      <c r="A366" s="5" t="s">
        <v>397</v>
      </c>
      <c r="B366" s="5">
        <f>VLOOKUP(A366,UNIC!C:W,2,0)</f>
        <v>208</v>
      </c>
      <c r="C366" s="5" t="str">
        <f>VLOOKUP(A366,UNIC!C:W,3,0)</f>
        <v>LEVE</v>
      </c>
      <c r="D366" s="10">
        <f>VLOOKUP(A366,UNIC!C:W,5,0)</f>
        <v>2015</v>
      </c>
      <c r="E366" s="5" t="str">
        <f>VLOOKUP(A366,UNIC!C:W,21,0)</f>
        <v>PARTICULAR</v>
      </c>
      <c r="F366" s="5" t="str">
        <f>VLOOKUP(Tabela1[[#This Row],[PLACA]],UNIC!C:R,15,0)</f>
        <v>MA</v>
      </c>
      <c r="G366" s="5" t="str">
        <f>VLOOKUP(Tabela1[[#This Row],[PLACA]],UNIC!C:R,16,0)</f>
        <v>NORTE</v>
      </c>
      <c r="H366" s="5" t="str">
        <f>VLOOKUP(A366,UNIC!C:H,6,0)</f>
        <v>MARCELO HENRIQUE DA SILVA FRANCO DE SA</v>
      </c>
      <c r="I366" s="5" t="str">
        <f>VLOOKUP(H366,UNIC!H:J,3,0)</f>
        <v>COORDENADOR DE FTTX</v>
      </c>
      <c r="J366" s="11" t="str">
        <f>VLOOKUP(Tabela1[[#This Row],[PLACA]],UNIC!C:V,20,0)</f>
        <v>R$ 900,00</v>
      </c>
      <c r="K366" s="11">
        <f>IFERROR(VALUE(VLOOKUP(Tabela1[[#This Row],[PLACA]],[1]Planilha2!$A:$F,3,0)),"")</f>
        <v>562.39</v>
      </c>
      <c r="L366" s="11">
        <f>IFERROR(VALUE(VLOOKUP(Tabela1[[#This Row],[PLACA]],[1]Planilha2!$A:$F,4,0)),"")</f>
        <v>725.02</v>
      </c>
      <c r="M366" s="11">
        <f>IFERROR(VALUE(VLOOKUP(Tabela1[[#This Row],[PLACA]],[1]Planilha2!$A:$F,5,0)),"")</f>
        <v>640</v>
      </c>
      <c r="N366" s="11"/>
      <c r="O366" s="12" t="str">
        <f>VLOOKUP(Tabela1[[#This Row],[PLACA]],BASE_LOCADORAS!B:F,5,0)</f>
        <v>04/09/2026</v>
      </c>
      <c r="P3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6" s="11">
        <f>VLOOKUP(Tabela1[[#This Row],[PLACA]],BASE_LOCADORAS!B:G,6,0)</f>
        <v>900</v>
      </c>
      <c r="R366" s="5" t="b">
        <f>Tabela1[[#This Row],[VALOR LOCADORA]]=Tabela1[[#This Row],[GASTO ALUGUEL]]</f>
        <v>0</v>
      </c>
      <c r="S366" s="5" t="str">
        <f>UPPER(TEXT(Tabela1[[#This Row],[VENCIMENTO CONTRATO]],"MMM"))</f>
        <v>SET</v>
      </c>
      <c r="T366" s="5">
        <f>IFERROR(YEAR(Tabela1[[#This Row],[VENCIMENTO CONTRATO]]),"-")</f>
        <v>2026</v>
      </c>
      <c r="U366" s="5" t="str">
        <f>VLOOKUP(Tabela1[[#This Row],[PLACA]],UNIC!C:T,18,0)</f>
        <v>ATIVO</v>
      </c>
      <c r="V366" s="5" t="str">
        <f>SUBSTITUTE(VLOOKUP(Tabela1[[#This Row],[PLACA]],UNIC!C:K,9,0),".", "")</f>
        <v>11015</v>
      </c>
      <c r="W366" s="5">
        <f>VLOOKUP(Tabela1[[#This Row],[PLACA]],UNIC!C:M,10,0)</f>
        <v>20001</v>
      </c>
      <c r="X366" s="5" t="str">
        <f>VLOOKUP(Tabela1[[#This Row],[PLACA]],UNIC!C:M,11,0)</f>
        <v>VIVO</v>
      </c>
      <c r="Y366" s="7">
        <f>SUM(Tabela1[[#This Row],[GASTO COMBUSTÍVEL FEVEREIRO]:[GASTO COMBUSTÍVE ABRIL]])</f>
        <v>1927.4099999999999</v>
      </c>
      <c r="Z366" s="7">
        <f>IFERROR(AVERAGE(Tabela1[[#This Row],[GASTO COMBUSTÍVE ABRIL]:[GASTO COMBUSTÍVE MARÇO]]),"-")</f>
        <v>682.51</v>
      </c>
      <c r="AA366" s="5"/>
    </row>
    <row r="367" spans="1:27" x14ac:dyDescent="0.25">
      <c r="A367" s="5" t="s">
        <v>913</v>
      </c>
      <c r="B367" s="5" t="str">
        <f>VLOOKUP(A367,UNIC!C:W,2,0)</f>
        <v>ONIX</v>
      </c>
      <c r="C367" s="5" t="str">
        <f>VLOOKUP(A367,UNIC!C:W,3,0)</f>
        <v>LEVE</v>
      </c>
      <c r="D367" s="10">
        <f>VLOOKUP(A367,UNIC!C:W,5,0)</f>
        <v>2021</v>
      </c>
      <c r="E367" s="5" t="str">
        <f>VLOOKUP(A367,UNIC!C:W,21,0)</f>
        <v>PARTICULAR</v>
      </c>
      <c r="F367" s="5" t="str">
        <f>VLOOKUP(Tabela1[[#This Row],[PLACA]],UNIC!C:R,15,0)</f>
        <v>DF</v>
      </c>
      <c r="G367" s="5" t="str">
        <f>VLOOKUP(Tabela1[[#This Row],[PLACA]],UNIC!C:R,16,0)</f>
        <v>CENTRO OESTE</v>
      </c>
      <c r="H367" s="5" t="str">
        <f>VLOOKUP(A367,UNIC!C:H,6,0)</f>
        <v>ROGERIO FARIAS DE OLIVEIRA</v>
      </c>
      <c r="I367" s="5" t="str">
        <f>VLOOKUP(H367,UNIC!H:J,3,0)</f>
        <v>SUPERVISOR DE ALMOXARIFADO I</v>
      </c>
      <c r="J367" s="11" t="str">
        <f>VLOOKUP(Tabela1[[#This Row],[PLACA]],UNIC!C:V,20,0)</f>
        <v>R$ 2.000,00</v>
      </c>
      <c r="K367" s="11">
        <f>IFERROR(VALUE(VLOOKUP(Tabela1[[#This Row],[PLACA]],[1]Planilha2!$A:$F,3,0)),"")</f>
        <v>1488.22</v>
      </c>
      <c r="L367" s="11">
        <f>IFERROR(VALUE(VLOOKUP(Tabela1[[#This Row],[PLACA]],[1]Planilha2!$A:$F,4,0)),"")</f>
        <v>1319.46</v>
      </c>
      <c r="M367" s="11">
        <f>IFERROR(VALUE(VLOOKUP(Tabela1[[#This Row],[PLACA]],[1]Planilha2!$A:$F,5,0)),"")</f>
        <v>629.61</v>
      </c>
      <c r="N367" s="11"/>
      <c r="O367" s="12" t="str">
        <f>VLOOKUP(Tabela1[[#This Row],[PLACA]],BASE_LOCADORAS!B:F,5,0)</f>
        <v>01/09/2030</v>
      </c>
      <c r="P3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7" s="11">
        <f>VLOOKUP(Tabela1[[#This Row],[PLACA]],BASE_LOCADORAS!B:G,6,0)</f>
        <v>2000</v>
      </c>
      <c r="R367" s="5" t="b">
        <f>Tabela1[[#This Row],[VALOR LOCADORA]]=Tabela1[[#This Row],[GASTO ALUGUEL]]</f>
        <v>0</v>
      </c>
      <c r="S367" s="5" t="str">
        <f>UPPER(TEXT(Tabela1[[#This Row],[VENCIMENTO CONTRATO]],"MMM"))</f>
        <v>SET</v>
      </c>
      <c r="T367" s="5">
        <f>IFERROR(YEAR(Tabela1[[#This Row],[VENCIMENTO CONTRATO]]),"-")</f>
        <v>2030</v>
      </c>
      <c r="U367" s="5" t="str">
        <f>VLOOKUP(Tabela1[[#This Row],[PLACA]],UNIC!C:T,18,0)</f>
        <v>ATIVO</v>
      </c>
      <c r="V367" s="5" t="str">
        <f>SUBSTITUTE(VLOOKUP(Tabela1[[#This Row],[PLACA]],UNIC!C:K,9,0),".", "")</f>
        <v>99568</v>
      </c>
      <c r="W367" s="5">
        <f>VLOOKUP(Tabela1[[#This Row],[PLACA]],UNIC!C:M,10,0)</f>
        <v>19019</v>
      </c>
      <c r="X367" s="5" t="str">
        <f>VLOOKUP(Tabela1[[#This Row],[PLACA]],UNIC!C:M,11,0)</f>
        <v>ADMINISTRATIVO</v>
      </c>
      <c r="Y367" s="7">
        <f>SUM(Tabela1[[#This Row],[GASTO COMBUSTÍVEL FEVEREIRO]:[GASTO COMBUSTÍVE ABRIL]])</f>
        <v>3437.2900000000004</v>
      </c>
      <c r="Z367" s="7">
        <f>IFERROR(AVERAGE(Tabela1[[#This Row],[GASTO COMBUSTÍVE ABRIL]:[GASTO COMBUSTÍVE MARÇO]]),"-")</f>
        <v>974.53500000000008</v>
      </c>
      <c r="AA367" s="5"/>
    </row>
    <row r="368" spans="1:27" x14ac:dyDescent="0.25">
      <c r="A368" s="5" t="s">
        <v>246</v>
      </c>
      <c r="B368" s="5" t="str">
        <f>VLOOKUP(A368,UNIC!C:W,2,0)</f>
        <v>RENEGADE</v>
      </c>
      <c r="C368" s="5" t="str">
        <f>VLOOKUP(A368,UNIC!C:W,3,0)</f>
        <v>SUV</v>
      </c>
      <c r="D368" s="10">
        <f>VLOOKUP(A368,UNIC!C:W,5,0)</f>
        <v>2022</v>
      </c>
      <c r="E368" s="5" t="str">
        <f>VLOOKUP(A368,UNIC!C:W,21,0)</f>
        <v>PARTICULAR</v>
      </c>
      <c r="F368" s="5" t="str">
        <f>VLOOKUP(Tabela1[[#This Row],[PLACA]],UNIC!C:R,15,0)</f>
        <v>GO</v>
      </c>
      <c r="G368" s="5" t="str">
        <f>VLOOKUP(Tabela1[[#This Row],[PLACA]],UNIC!C:R,16,0)</f>
        <v>CENTRO OESTE</v>
      </c>
      <c r="H368" s="5" t="str">
        <f>VLOOKUP(A368,UNIC!C:H,6,0)</f>
        <v>CARLOS HENRIQUE DE OLIVEIRA MATOS</v>
      </c>
      <c r="I368" s="5" t="str">
        <f>VLOOKUP(H368,UNIC!H:J,3,0)</f>
        <v>ENCARREGADO DE ALMOXARIFADO</v>
      </c>
      <c r="J368" s="11" t="str">
        <f>VLOOKUP(Tabela1[[#This Row],[PLACA]],UNIC!C:V,20,0)</f>
        <v>R$ 2.000,00</v>
      </c>
      <c r="K368" s="11">
        <f>IFERROR(VALUE(VLOOKUP(Tabela1[[#This Row],[PLACA]],[1]Planilha2!$A:$F,3,0)),"")</f>
        <v>600</v>
      </c>
      <c r="L368" s="11">
        <f>IFERROR(VALUE(VLOOKUP(Tabela1[[#This Row],[PLACA]],[1]Planilha2!$A:$F,4,0)),"")</f>
        <v>600</v>
      </c>
      <c r="M368" s="11">
        <f>IFERROR(VALUE(VLOOKUP(Tabela1[[#This Row],[PLACA]],[1]Planilha2!$A:$F,5,0)),"")</f>
        <v>760</v>
      </c>
      <c r="N368" s="11"/>
      <c r="O368" s="12" t="str">
        <f>VLOOKUP(Tabela1[[#This Row],[PLACA]],BASE_LOCADORAS!B:F,5,0)</f>
        <v>01/01/2030</v>
      </c>
      <c r="P3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8" s="11">
        <f>VLOOKUP(Tabela1[[#This Row],[PLACA]],BASE_LOCADORAS!B:G,6,0)</f>
        <v>2000</v>
      </c>
      <c r="R368" s="5" t="b">
        <f>Tabela1[[#This Row],[VALOR LOCADORA]]=Tabela1[[#This Row],[GASTO ALUGUEL]]</f>
        <v>0</v>
      </c>
      <c r="S368" s="5" t="str">
        <f>UPPER(TEXT(Tabela1[[#This Row],[VENCIMENTO CONTRATO]],"MMM"))</f>
        <v>JAN</v>
      </c>
      <c r="T368" s="5">
        <f>IFERROR(YEAR(Tabela1[[#This Row],[VENCIMENTO CONTRATO]]),"-")</f>
        <v>2030</v>
      </c>
      <c r="U368" s="5" t="str">
        <f>VLOOKUP(Tabela1[[#This Row],[PLACA]],UNIC!C:T,18,0)</f>
        <v>ATIVO</v>
      </c>
      <c r="V368" s="5" t="str">
        <f>SUBSTITUTE(VLOOKUP(Tabela1[[#This Row],[PLACA]],UNIC!C:K,9,0),".", "")</f>
        <v>99568</v>
      </c>
      <c r="W368" s="5">
        <f>VLOOKUP(Tabela1[[#This Row],[PLACA]],UNIC!C:M,10,0)</f>
        <v>19019</v>
      </c>
      <c r="X368" s="5" t="str">
        <f>VLOOKUP(Tabela1[[#This Row],[PLACA]],UNIC!C:M,11,0)</f>
        <v>ADMINISTRATIVO</v>
      </c>
      <c r="Y368" s="7">
        <f>SUM(Tabela1[[#This Row],[GASTO COMBUSTÍVEL FEVEREIRO]:[GASTO COMBUSTÍVE ABRIL]])</f>
        <v>1960</v>
      </c>
      <c r="Z368" s="7">
        <f>IFERROR(AVERAGE(Tabela1[[#This Row],[GASTO COMBUSTÍVE ABRIL]:[GASTO COMBUSTÍVE MARÇO]]),"-")</f>
        <v>680</v>
      </c>
      <c r="AA368" s="5"/>
    </row>
    <row r="369" spans="1:27" x14ac:dyDescent="0.25">
      <c r="A369" s="5" t="s">
        <v>1157</v>
      </c>
      <c r="B369" s="5" t="str">
        <f>VLOOKUP(A369,UNIC!C:W,2,0)</f>
        <v>L200</v>
      </c>
      <c r="C369" s="5" t="str">
        <f>VLOOKUP(A369,UNIC!C:W,3,0)</f>
        <v>4X4</v>
      </c>
      <c r="D369" s="10">
        <f>VLOOKUP(A369,UNIC!C:W,5,0)</f>
        <v>2023</v>
      </c>
      <c r="E369" s="5" t="str">
        <f>VLOOKUP(A369,UNIC!C:W,21,0)</f>
        <v>PARTICULAR</v>
      </c>
      <c r="F369" s="5" t="str">
        <f>VLOOKUP(Tabela1[[#This Row],[PLACA]],UNIC!C:R,15,0)</f>
        <v>SC</v>
      </c>
      <c r="G369" s="5" t="str">
        <f>VLOOKUP(Tabela1[[#This Row],[PLACA]],UNIC!C:R,16,0)</f>
        <v>SUL</v>
      </c>
      <c r="H369" s="5" t="str">
        <f>VLOOKUP(A369,UNIC!C:H,6,0)</f>
        <v>EDSON RODRIGO GOULART</v>
      </c>
      <c r="I369" s="5" t="str">
        <f>VLOOKUP(H369,UNIC!H:J,3,0)</f>
        <v>TECNICO DE MANUTENCAO PI III</v>
      </c>
      <c r="J369" s="11" t="str">
        <f>VLOOKUP(Tabela1[[#This Row],[PLACA]],UNIC!C:V,20,0)</f>
        <v>R$ 2.700,00</v>
      </c>
      <c r="K369" s="11">
        <f>IFERROR(VALUE(VLOOKUP(Tabela1[[#This Row],[PLACA]],[1]Planilha2!$A:$F,3,0)),"")</f>
        <v>1495.22</v>
      </c>
      <c r="L369" s="11">
        <f>IFERROR(VALUE(VLOOKUP(Tabela1[[#This Row],[PLACA]],[1]Planilha2!$A:$F,4,0)),"")</f>
        <v>3920</v>
      </c>
      <c r="M369" s="11">
        <f>IFERROR(VALUE(VLOOKUP(Tabela1[[#This Row],[PLACA]],[1]Planilha2!$A:$F,5,0)),"")</f>
        <v>2153.58</v>
      </c>
      <c r="N369" s="11"/>
      <c r="O369" s="12" t="str">
        <f>VLOOKUP(Tabela1[[#This Row],[PLACA]],BASE_LOCADORAS!B:F,5,0)</f>
        <v>01/01/2030</v>
      </c>
      <c r="P3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69" s="11">
        <f>VLOOKUP(Tabela1[[#This Row],[PLACA]],BASE_LOCADORAS!B:G,6,0)</f>
        <v>2700</v>
      </c>
      <c r="R369" s="5" t="b">
        <f>Tabela1[[#This Row],[VALOR LOCADORA]]=Tabela1[[#This Row],[GASTO ALUGUEL]]</f>
        <v>0</v>
      </c>
      <c r="S369" s="5" t="str">
        <f>UPPER(TEXT(Tabela1[[#This Row],[VENCIMENTO CONTRATO]],"MMM"))</f>
        <v>JAN</v>
      </c>
      <c r="T369" s="5">
        <f>IFERROR(YEAR(Tabela1[[#This Row],[VENCIMENTO CONTRATO]]),"-")</f>
        <v>2030</v>
      </c>
      <c r="U369" s="5" t="str">
        <f>VLOOKUP(Tabela1[[#This Row],[PLACA]],UNIC!C:T,18,0)</f>
        <v>ATIVO</v>
      </c>
      <c r="V369" s="5" t="str">
        <f>SUBSTITUTE(VLOOKUP(Tabela1[[#This Row],[PLACA]],UNIC!C:K,9,0),".", "")</f>
        <v>12081</v>
      </c>
      <c r="W369" s="5">
        <f>VLOOKUP(Tabela1[[#This Row],[PLACA]],UNIC!C:M,10,0)</f>
        <v>34137</v>
      </c>
      <c r="X369" s="5" t="str">
        <f>VLOOKUP(Tabela1[[#This Row],[PLACA]],UNIC!C:M,11,0)</f>
        <v>TIM MOVEL</v>
      </c>
      <c r="Y369" s="7">
        <f>SUM(Tabela1[[#This Row],[GASTO COMBUSTÍVEL FEVEREIRO]:[GASTO COMBUSTÍVE ABRIL]])</f>
        <v>7568.8</v>
      </c>
      <c r="Z369" s="7">
        <f>IFERROR(AVERAGE(Tabela1[[#This Row],[GASTO COMBUSTÍVE ABRIL]:[GASTO COMBUSTÍVE MARÇO]]),"-")</f>
        <v>3036.79</v>
      </c>
      <c r="AA369" s="5"/>
    </row>
    <row r="370" spans="1:27" x14ac:dyDescent="0.25">
      <c r="A370" s="5" t="s">
        <v>1643</v>
      </c>
      <c r="B370" s="5" t="str">
        <f>VLOOKUP(A370,UNIC!C:W,2,0)</f>
        <v>REBOQUE (CARRETINHA)</v>
      </c>
      <c r="C370" s="5" t="str">
        <f>VLOOKUP(A370,UNIC!C:W,3,0)</f>
        <v>PESADO</v>
      </c>
      <c r="D370" s="10">
        <f>VLOOKUP(A370,UNIC!C:W,5,0)</f>
        <v>2012</v>
      </c>
      <c r="E370" s="5" t="str">
        <f>VLOOKUP(A370,UNIC!C:W,21,0)</f>
        <v>PARTICULAR</v>
      </c>
      <c r="F370" s="5" t="str">
        <f>VLOOKUP(Tabela1[[#This Row],[PLACA]],UNIC!C:R,15,0)</f>
        <v>GO</v>
      </c>
      <c r="G370" s="5" t="str">
        <f>VLOOKUP(Tabela1[[#This Row],[PLACA]],UNIC!C:R,16,0)</f>
        <v>CENTRO OESTE</v>
      </c>
      <c r="H370" s="5" t="str">
        <f>VLOOKUP(A370,UNIC!C:H,6,0)</f>
        <v>LEONARDO GONCALVES BORGES SANTOS</v>
      </c>
      <c r="I370" s="5" t="str">
        <f>VLOOKUP(H370,UNIC!H:J,3,0)</f>
        <v>AUXILIAR DE FIBRA OPTICA</v>
      </c>
      <c r="J370" s="11" t="str">
        <f>VLOOKUP(Tabela1[[#This Row],[PLACA]],UNIC!C:V,20,0)</f>
        <v>R$ 0,00</v>
      </c>
      <c r="K370" s="11" t="str">
        <f>IFERROR(VALUE(VLOOKUP(Tabela1[[#This Row],[PLACA]],[1]Planilha2!$A:$F,3,0)),"")</f>
        <v/>
      </c>
      <c r="L370" s="11" t="str">
        <f>IFERROR(VALUE(VLOOKUP(Tabela1[[#This Row],[PLACA]],[1]Planilha2!$A:$F,4,0)),"")</f>
        <v/>
      </c>
      <c r="M370" s="11" t="str">
        <f>IFERROR(VALUE(VLOOKUP(Tabela1[[#This Row],[PLACA]],[1]Planilha2!$A:$F,5,0)),"")</f>
        <v/>
      </c>
      <c r="N370" s="11"/>
      <c r="O370" s="12" t="str">
        <f>VLOOKUP(Tabela1[[#This Row],[PLACA]],BASE_LOCADORAS!B:F,5,0)</f>
        <v>28/08/2030</v>
      </c>
      <c r="P3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0" s="11">
        <f>VLOOKUP(Tabela1[[#This Row],[PLACA]],BASE_LOCADORAS!B:G,6,0)</f>
        <v>0</v>
      </c>
      <c r="R370" s="5" t="b">
        <f>Tabela1[[#This Row],[VALOR LOCADORA]]=Tabela1[[#This Row],[GASTO ALUGUEL]]</f>
        <v>0</v>
      </c>
      <c r="S370" s="5" t="str">
        <f>UPPER(TEXT(Tabela1[[#This Row],[VENCIMENTO CONTRATO]],"MMM"))</f>
        <v>AGO</v>
      </c>
      <c r="T370" s="5">
        <f>IFERROR(YEAR(Tabela1[[#This Row],[VENCIMENTO CONTRATO]]),"-")</f>
        <v>2030</v>
      </c>
      <c r="U370" s="5" t="str">
        <f>VLOOKUP(Tabela1[[#This Row],[PLACA]],UNIC!C:T,18,0)</f>
        <v>ATIVO</v>
      </c>
      <c r="V370" s="5" t="str">
        <f>SUBSTITUTE(VLOOKUP(Tabela1[[#This Row],[PLACA]],UNIC!C:K,9,0),".", "")</f>
        <v>11031</v>
      </c>
      <c r="W370" s="5">
        <f>VLOOKUP(Tabela1[[#This Row],[PLACA]],UNIC!C:M,10,0)</f>
        <v>19019</v>
      </c>
      <c r="X370" s="5" t="str">
        <f>VLOOKUP(Tabela1[[#This Row],[PLACA]],UNIC!C:M,11,0)</f>
        <v>VIVO</v>
      </c>
      <c r="Y370" s="7">
        <f>SUM(Tabela1[[#This Row],[GASTO COMBUSTÍVEL FEVEREIRO]:[GASTO COMBUSTÍVE ABRIL]])</f>
        <v>0</v>
      </c>
      <c r="Z370" s="7" t="str">
        <f>IFERROR(AVERAGE(Tabela1[[#This Row],[GASTO COMBUSTÍVE ABRIL]:[GASTO COMBUSTÍVE MARÇO]]),"-")</f>
        <v>-</v>
      </c>
      <c r="AA370" s="5"/>
    </row>
    <row r="371" spans="1:27" x14ac:dyDescent="0.25">
      <c r="A371" s="5" t="s">
        <v>1247</v>
      </c>
      <c r="B371" s="5" t="str">
        <f>VLOOKUP(A371,UNIC!C:W,2,0)</f>
        <v>MOBI</v>
      </c>
      <c r="C371" s="5" t="str">
        <f>VLOOKUP(A371,UNIC!C:W,3,0)</f>
        <v>LEVE</v>
      </c>
      <c r="D371" s="10">
        <f>VLOOKUP(A371,UNIC!C:W,5,0)</f>
        <v>2025</v>
      </c>
      <c r="E371" s="5" t="str">
        <f>VLOOKUP(A371,UNIC!C:W,21,0)</f>
        <v>LOCALIZA</v>
      </c>
      <c r="F371" s="5" t="str">
        <f>VLOOKUP(Tabela1[[#This Row],[PLACA]],UNIC!C:R,15,0)</f>
        <v>AM</v>
      </c>
      <c r="G371" s="5" t="str">
        <f>VLOOKUP(Tabela1[[#This Row],[PLACA]],UNIC!C:R,16,0)</f>
        <v>NORTE</v>
      </c>
      <c r="H371" s="5" t="str">
        <f>VLOOKUP(A371,UNIC!C:H,6,0)</f>
        <v>SERGIO PAULO DA SILVA FILHO</v>
      </c>
      <c r="I371" s="5" t="str">
        <f>VLOOKUP(H371,UNIC!H:J,3,0)</f>
        <v>SUPERVISOR DE OPERACAO</v>
      </c>
      <c r="J371" s="11" t="str">
        <f>VLOOKUP(Tabela1[[#This Row],[PLACA]],UNIC!C:V,20,0)</f>
        <v>R$ 2.108,00</v>
      </c>
      <c r="K371" s="11">
        <f>IFERROR(VALUE(VLOOKUP(Tabela1[[#This Row],[PLACA]],[1]Planilha2!$A:$F,3,0)),"")</f>
        <v>1589.92</v>
      </c>
      <c r="L371" s="11">
        <f>IFERROR(VALUE(VLOOKUP(Tabela1[[#This Row],[PLACA]],[1]Planilha2!$A:$F,4,0)),"")</f>
        <v>1091.21</v>
      </c>
      <c r="M371" s="11">
        <f>IFERROR(VALUE(VLOOKUP(Tabela1[[#This Row],[PLACA]],[1]Planilha2!$A:$F,5,0)),"")</f>
        <v>939.98</v>
      </c>
      <c r="N371" s="11"/>
      <c r="O371" s="17" t="str">
        <f>VLOOKUP(Tabela1[[#This Row],[PLACA]],BASE_LOCADORAS!B:F,5,0)</f>
        <v>23/05/2029</v>
      </c>
      <c r="P3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1" s="11">
        <f>VLOOKUP(Tabela1[[#This Row],[PLACA]],BASE_LOCADORAS!B:G,6,0)</f>
        <v>2108</v>
      </c>
      <c r="R371" s="5" t="b">
        <f>Tabela1[[#This Row],[VALOR LOCADORA]]=Tabela1[[#This Row],[GASTO ALUGUEL]]</f>
        <v>0</v>
      </c>
      <c r="S371" s="5" t="str">
        <f>UPPER(TEXT(Tabela1[[#This Row],[VENCIMENTO CONTRATO]],"MMM"))</f>
        <v>MAI</v>
      </c>
      <c r="T371" s="5">
        <f>IFERROR(YEAR(Tabela1[[#This Row],[VENCIMENTO CONTRATO]]),"-")</f>
        <v>2029</v>
      </c>
      <c r="U371" s="5" t="str">
        <f>VLOOKUP(Tabela1[[#This Row],[PLACA]],UNIC!C:T,18,0)</f>
        <v>ATIVO</v>
      </c>
      <c r="V371" s="5" t="str">
        <f>SUBSTITUTE(VLOOKUP(Tabela1[[#This Row],[PLACA]],UNIC!C:K,9,0),".", "")</f>
        <v>11015</v>
      </c>
      <c r="W371" s="5">
        <f>VLOOKUP(Tabela1[[#This Row],[PLACA]],UNIC!C:M,10,0)</f>
        <v>14001</v>
      </c>
      <c r="X371" s="5" t="str">
        <f>VLOOKUP(Tabela1[[#This Row],[PLACA]],UNIC!C:M,11,0)</f>
        <v>VIVO</v>
      </c>
      <c r="Y371" s="7">
        <f>SUM(Tabela1[[#This Row],[GASTO COMBUSTÍVEL FEVEREIRO]:[GASTO COMBUSTÍVE ABRIL]])</f>
        <v>3621.11</v>
      </c>
      <c r="Z371" s="7">
        <f>IFERROR(AVERAGE(Tabela1[[#This Row],[GASTO COMBUSTÍVE ABRIL]:[GASTO COMBUSTÍVE MARÇO]]),"-")</f>
        <v>1015.595</v>
      </c>
      <c r="AA371" s="5"/>
    </row>
    <row r="372" spans="1:27" x14ac:dyDescent="0.25">
      <c r="A372" s="5" t="s">
        <v>1022</v>
      </c>
      <c r="B372" s="5" t="str">
        <f>VLOOKUP(A372,UNIC!C:W,2,0)</f>
        <v>ONIX</v>
      </c>
      <c r="C372" s="5" t="str">
        <f>VLOOKUP(A372,UNIC!C:W,3,0)</f>
        <v>LEVE</v>
      </c>
      <c r="D372" s="10">
        <f>VLOOKUP(A372,UNIC!C:W,5,0)</f>
        <v>2015</v>
      </c>
      <c r="E372" s="5" t="str">
        <f>VLOOKUP(A372,UNIC!C:W,21,0)</f>
        <v>PARTICULAR</v>
      </c>
      <c r="F372" s="5" t="str">
        <f>VLOOKUP(Tabela1[[#This Row],[PLACA]],UNIC!C:R,15,0)</f>
        <v>SP</v>
      </c>
      <c r="G372" s="5" t="str">
        <f>VLOOKUP(Tabela1[[#This Row],[PLACA]],UNIC!C:R,16,0)</f>
        <v>SUDESTE</v>
      </c>
      <c r="H372" s="5" t="str">
        <f>VLOOKUP(A372,UNIC!C:H,6,0)</f>
        <v>ANDRE GRANDIZOLI PERIGO MOURA</v>
      </c>
      <c r="I372" s="5" t="str">
        <f>VLOOKUP(H372,UNIC!H:J,3,0)</f>
        <v>COORDENADOR</v>
      </c>
      <c r="J372" s="11" t="str">
        <f>VLOOKUP(Tabela1[[#This Row],[PLACA]],UNIC!C:V,20,0)</f>
        <v>R$ 1.050,00</v>
      </c>
      <c r="K372" s="11">
        <f>IFERROR(VALUE(VLOOKUP(Tabela1[[#This Row],[PLACA]],[1]Planilha2!$A:$F,3,0)),"")</f>
        <v>951.88</v>
      </c>
      <c r="L372" s="11">
        <f>IFERROR(VALUE(VLOOKUP(Tabela1[[#This Row],[PLACA]],[1]Planilha2!$A:$F,4,0)),"")</f>
        <v>583.61</v>
      </c>
      <c r="M372" s="11">
        <f>IFERROR(VALUE(VLOOKUP(Tabela1[[#This Row],[PLACA]],[1]Planilha2!$A:$F,5,0)),"")</f>
        <v>0</v>
      </c>
      <c r="N372" s="11"/>
      <c r="O372" s="12" t="str">
        <f>VLOOKUP(Tabela1[[#This Row],[PLACA]],BASE_LOCADORAS!B:F,5,0)</f>
        <v>13/08/2030</v>
      </c>
      <c r="P3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2" s="11">
        <f>VLOOKUP(Tabela1[[#This Row],[PLACA]],BASE_LOCADORAS!B:G,6,0)</f>
        <v>1050</v>
      </c>
      <c r="R372" s="5" t="b">
        <f>Tabela1[[#This Row],[VALOR LOCADORA]]=Tabela1[[#This Row],[GASTO ALUGUEL]]</f>
        <v>0</v>
      </c>
      <c r="S372" s="5" t="str">
        <f>UPPER(TEXT(Tabela1[[#This Row],[VENCIMENTO CONTRATO]],"MMM"))</f>
        <v>AGO</v>
      </c>
      <c r="T372" s="5">
        <f>IFERROR(YEAR(Tabela1[[#This Row],[VENCIMENTO CONTRATO]]),"-")</f>
        <v>2030</v>
      </c>
      <c r="U372" s="5" t="str">
        <f>VLOOKUP(Tabela1[[#This Row],[PLACA]],UNIC!C:T,18,0)</f>
        <v>ATIVO</v>
      </c>
      <c r="V372" s="5" t="str">
        <f>SUBSTITUTE(VLOOKUP(Tabela1[[#This Row],[PLACA]],UNIC!C:K,9,0),".", "")</f>
        <v>11095</v>
      </c>
      <c r="W372" s="5">
        <f>VLOOKUP(Tabela1[[#This Row],[PLACA]],UNIC!C:M,10,0)</f>
        <v>35001</v>
      </c>
      <c r="X372" s="5" t="str">
        <f>VLOOKUP(Tabela1[[#This Row],[PLACA]],UNIC!C:M,11,0)</f>
        <v>VIVO</v>
      </c>
      <c r="Y372" s="7">
        <f>SUM(Tabela1[[#This Row],[GASTO COMBUSTÍVEL FEVEREIRO]:[GASTO COMBUSTÍVE ABRIL]])</f>
        <v>1535.49</v>
      </c>
      <c r="Z372" s="7">
        <f>IFERROR(AVERAGE(Tabela1[[#This Row],[GASTO COMBUSTÍVE ABRIL]:[GASTO COMBUSTÍVE MARÇO]]),"-")</f>
        <v>291.80500000000001</v>
      </c>
      <c r="AA372" s="5"/>
    </row>
    <row r="373" spans="1:27" x14ac:dyDescent="0.25">
      <c r="A373" s="5" t="s">
        <v>400</v>
      </c>
      <c r="B373" s="5" t="str">
        <f>VLOOKUP(A373,UNIC!C:W,2,0)</f>
        <v>GOL</v>
      </c>
      <c r="C373" s="5" t="str">
        <f>VLOOKUP(A373,UNIC!C:W,3,0)</f>
        <v>LEVE</v>
      </c>
      <c r="D373" s="10">
        <f>VLOOKUP(A373,UNIC!C:W,5,0)</f>
        <v>2020</v>
      </c>
      <c r="E373" s="5" t="str">
        <f>VLOOKUP(A373,UNIC!C:W,21,0)</f>
        <v>PARTICULAR</v>
      </c>
      <c r="F373" s="5" t="str">
        <f>VLOOKUP(Tabela1[[#This Row],[PLACA]],UNIC!C:R,15,0)</f>
        <v>MS</v>
      </c>
      <c r="G373" s="5" t="str">
        <f>VLOOKUP(Tabela1[[#This Row],[PLACA]],UNIC!C:R,16,0)</f>
        <v>CENTRO OESTE</v>
      </c>
      <c r="H373" s="5" t="str">
        <f>VLOOKUP(A373,UNIC!C:H,6,0)</f>
        <v>MATHEUS ALENCAR ZORIO DE OLIVEIRA</v>
      </c>
      <c r="I373" s="5" t="str">
        <f>VLOOKUP(H373,UNIC!H:J,3,0)</f>
        <v>INSTALADOR E REPARADOR DE FO</v>
      </c>
      <c r="J373" s="11" t="str">
        <f>VLOOKUP(Tabela1[[#This Row],[PLACA]],UNIC!C:V,20,0)</f>
        <v>R$ 1.390,98</v>
      </c>
      <c r="K373" s="11">
        <f>IFERROR(VALUE(VLOOKUP(Tabela1[[#This Row],[PLACA]],[1]Planilha2!$A:$F,3,0)),"")</f>
        <v>1090</v>
      </c>
      <c r="L373" s="11">
        <f>IFERROR(VALUE(VLOOKUP(Tabela1[[#This Row],[PLACA]],[1]Planilha2!$A:$F,4,0)),"")</f>
        <v>1365.52</v>
      </c>
      <c r="M373" s="11">
        <f>IFERROR(VALUE(VLOOKUP(Tabela1[[#This Row],[PLACA]],[1]Planilha2!$A:$F,5,0)),"")</f>
        <v>463.9</v>
      </c>
      <c r="N373" s="11"/>
      <c r="O373" s="12" t="str">
        <f>VLOOKUP(Tabela1[[#This Row],[PLACA]],BASE_LOCADORAS!B:F,5,0)</f>
        <v>01/01/2030</v>
      </c>
      <c r="P3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3" s="11">
        <f>VLOOKUP(Tabela1[[#This Row],[PLACA]],BASE_LOCADORAS!B:G,6,0)</f>
        <v>1390.98</v>
      </c>
      <c r="R373" s="5" t="b">
        <f>Tabela1[[#This Row],[VALOR LOCADORA]]=Tabela1[[#This Row],[GASTO ALUGUEL]]</f>
        <v>0</v>
      </c>
      <c r="S373" s="5" t="str">
        <f>UPPER(TEXT(Tabela1[[#This Row],[VENCIMENTO CONTRATO]],"MMM"))</f>
        <v>JAN</v>
      </c>
      <c r="T373" s="5">
        <f>IFERROR(YEAR(Tabela1[[#This Row],[VENCIMENTO CONTRATO]]),"-")</f>
        <v>2030</v>
      </c>
      <c r="U373" s="5" t="str">
        <f>VLOOKUP(Tabela1[[#This Row],[PLACA]],UNIC!C:T,18,0)</f>
        <v>ATIVO</v>
      </c>
      <c r="V373" s="5" t="str">
        <f>SUBSTITUTE(VLOOKUP(Tabela1[[#This Row],[PLACA]],UNIC!C:K,9,0),".", "")</f>
        <v>11011</v>
      </c>
      <c r="W373" s="5">
        <f>VLOOKUP(Tabela1[[#This Row],[PLACA]],UNIC!C:M,10,0)</f>
        <v>22020</v>
      </c>
      <c r="X373" s="5" t="str">
        <f>VLOOKUP(Tabela1[[#This Row],[PLACA]],UNIC!C:M,11,0)</f>
        <v>VIVO</v>
      </c>
      <c r="Y373" s="7">
        <f>SUM(Tabela1[[#This Row],[GASTO COMBUSTÍVEL FEVEREIRO]:[GASTO COMBUSTÍVE ABRIL]])</f>
        <v>2919.42</v>
      </c>
      <c r="Z373" s="7">
        <f>IFERROR(AVERAGE(Tabela1[[#This Row],[GASTO COMBUSTÍVE ABRIL]:[GASTO COMBUSTÍVE MARÇO]]),"-")</f>
        <v>914.71</v>
      </c>
      <c r="AA373" s="5"/>
    </row>
    <row r="374" spans="1:27" x14ac:dyDescent="0.25">
      <c r="A374" s="5" t="s">
        <v>899</v>
      </c>
      <c r="B374" s="5" t="str">
        <f>VLOOKUP(A374,UNIC!C:W,2,0)</f>
        <v>HB20</v>
      </c>
      <c r="C374" s="5" t="str">
        <f>VLOOKUP(A374,UNIC!C:W,3,0)</f>
        <v>LEVE</v>
      </c>
      <c r="D374" s="10">
        <f>VLOOKUP(A374,UNIC!C:W,5,0)</f>
        <v>2024</v>
      </c>
      <c r="E374" s="5" t="str">
        <f>VLOOKUP(A374,UNIC!C:W,21,0)</f>
        <v>PARTICULAR</v>
      </c>
      <c r="F374" s="5" t="str">
        <f>VLOOKUP(Tabela1[[#This Row],[PLACA]],UNIC!C:R,15,0)</f>
        <v>RS</v>
      </c>
      <c r="G374" s="5" t="str">
        <f>VLOOKUP(Tabela1[[#This Row],[PLACA]],UNIC!C:R,16,0)</f>
        <v>SUL</v>
      </c>
      <c r="H374" s="5" t="str">
        <f>VLOOKUP(A374,UNIC!C:H,6,0)</f>
        <v>PAULO ROBERTO MEDEIROS DE AZAMBUJA</v>
      </c>
      <c r="I374" s="5" t="str">
        <f>VLOOKUP(H374,UNIC!H:J,3,0)</f>
        <v>SUPERVISOR DE MANUTENCAO III</v>
      </c>
      <c r="J374" s="11" t="str">
        <f>VLOOKUP(Tabela1[[#This Row],[PLACA]],UNIC!C:V,20,0)</f>
        <v>R$ 1.005,05</v>
      </c>
      <c r="K374" s="11">
        <f>IFERROR(VALUE(VLOOKUP(Tabela1[[#This Row],[PLACA]],[1]Planilha2!$A:$F,3,0)),"")</f>
        <v>1435.12</v>
      </c>
      <c r="L374" s="11">
        <f>IFERROR(VALUE(VLOOKUP(Tabela1[[#This Row],[PLACA]],[1]Planilha2!$A:$F,4,0)),"")</f>
        <v>499.01</v>
      </c>
      <c r="M374" s="11">
        <f>IFERROR(VALUE(VLOOKUP(Tabela1[[#This Row],[PLACA]],[1]Planilha2!$A:$F,5,0)),"")</f>
        <v>699.31</v>
      </c>
      <c r="N374" s="11"/>
      <c r="O374" s="12" t="str">
        <f>VLOOKUP(Tabela1[[#This Row],[PLACA]],BASE_LOCADORAS!B:F,5,0)</f>
        <v>04/06/2026</v>
      </c>
      <c r="P3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374" s="11">
        <f>VLOOKUP(Tabela1[[#This Row],[PLACA]],BASE_LOCADORAS!B:G,6,0)</f>
        <v>1005.05</v>
      </c>
      <c r="R374" s="5" t="b">
        <f>Tabela1[[#This Row],[VALOR LOCADORA]]=Tabela1[[#This Row],[GASTO ALUGUEL]]</f>
        <v>0</v>
      </c>
      <c r="S374" s="5" t="str">
        <f>UPPER(TEXT(Tabela1[[#This Row],[VENCIMENTO CONTRATO]],"MMM"))</f>
        <v>JUN</v>
      </c>
      <c r="T374" s="5">
        <f>IFERROR(YEAR(Tabela1[[#This Row],[VENCIMENTO CONTRATO]]),"-")</f>
        <v>2026</v>
      </c>
      <c r="U374" s="5" t="str">
        <f>VLOOKUP(Tabela1[[#This Row],[PLACA]],UNIC!C:T,18,0)</f>
        <v>ATIVO</v>
      </c>
      <c r="V374" s="5" t="str">
        <f>SUBSTITUTE(VLOOKUP(Tabela1[[#This Row],[PLACA]],UNIC!C:K,9,0),".", "")</f>
        <v>12075</v>
      </c>
      <c r="W374" s="5">
        <f>VLOOKUP(Tabela1[[#This Row],[PLACA]],UNIC!C:M,10,0)</f>
        <v>31001</v>
      </c>
      <c r="X374" s="5" t="str">
        <f>VLOOKUP(Tabela1[[#This Row],[PLACA]],UNIC!C:M,11,0)</f>
        <v>TIM</v>
      </c>
      <c r="Y374" s="7">
        <f>SUM(Tabela1[[#This Row],[GASTO COMBUSTÍVEL FEVEREIRO]:[GASTO COMBUSTÍVE ABRIL]])</f>
        <v>2633.4399999999996</v>
      </c>
      <c r="Z374" s="7">
        <f>IFERROR(AVERAGE(Tabela1[[#This Row],[GASTO COMBUSTÍVE ABRIL]:[GASTO COMBUSTÍVE MARÇO]]),"-")</f>
        <v>599.16</v>
      </c>
      <c r="AA374" s="5"/>
    </row>
    <row r="375" spans="1:27" x14ac:dyDescent="0.25">
      <c r="A375" s="5" t="s">
        <v>984</v>
      </c>
      <c r="B375" s="5" t="str">
        <f>VLOOKUP(A375,UNIC!C:W,2,0)</f>
        <v>MOBI</v>
      </c>
      <c r="C375" s="5" t="str">
        <f>VLOOKUP(A375,UNIC!C:W,3,0)</f>
        <v>LEVE</v>
      </c>
      <c r="D375" s="10">
        <f>VLOOKUP(A375,UNIC!C:W,5,0)</f>
        <v>2025</v>
      </c>
      <c r="E375" s="5" t="str">
        <f>VLOOKUP(A375,UNIC!C:W,21,0)</f>
        <v>LOCALIZA</v>
      </c>
      <c r="F375" s="5" t="str">
        <f>VLOOKUP(Tabela1[[#This Row],[PLACA]],UNIC!C:R,15,0)</f>
        <v>AM</v>
      </c>
      <c r="G375" s="5" t="str">
        <f>VLOOKUP(Tabela1[[#This Row],[PLACA]],UNIC!C:R,16,0)</f>
        <v>NORTE</v>
      </c>
      <c r="H375" s="5" t="str">
        <f>VLOOKUP(A375,UNIC!C:H,6,0)</f>
        <v>RAIMUNDO AUGUSTO TRINDADE FERREIRA</v>
      </c>
      <c r="I375" s="5" t="str">
        <f>VLOOKUP(H375,UNIC!H:J,3,0)</f>
        <v>INSTALADOR E REPARADOR DE FO</v>
      </c>
      <c r="J375" s="11" t="str">
        <f>VLOOKUP(Tabela1[[#This Row],[PLACA]],UNIC!C:V,20,0)</f>
        <v>R$ 2.108,00</v>
      </c>
      <c r="K375" s="11">
        <f>IFERROR(VALUE(VLOOKUP(Tabela1[[#This Row],[PLACA]],[1]Planilha2!$A:$F,3,0)),"")</f>
        <v>1080</v>
      </c>
      <c r="L375" s="11">
        <f>IFERROR(VALUE(VLOOKUP(Tabela1[[#This Row],[PLACA]],[1]Planilha2!$A:$F,4,0)),"")</f>
        <v>1467.57</v>
      </c>
      <c r="M375" s="11">
        <f>IFERROR(VALUE(VLOOKUP(Tabela1[[#This Row],[PLACA]],[1]Planilha2!$A:$F,5,0)),"")</f>
        <v>915.29</v>
      </c>
      <c r="N375" s="11"/>
      <c r="O375" s="12" t="str">
        <f>VLOOKUP(Tabela1[[#This Row],[PLACA]],BASE_LOCADORAS!B:F,5,0)</f>
        <v>07/08/2029</v>
      </c>
      <c r="P3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5" s="11">
        <f>VLOOKUP(Tabela1[[#This Row],[PLACA]],BASE_LOCADORAS!B:G,6,0)</f>
        <v>2108</v>
      </c>
      <c r="R375" s="5" t="b">
        <f>Tabela1[[#This Row],[VALOR LOCADORA]]=Tabela1[[#This Row],[GASTO ALUGUEL]]</f>
        <v>0</v>
      </c>
      <c r="S375" s="5" t="str">
        <f>UPPER(TEXT(Tabela1[[#This Row],[VENCIMENTO CONTRATO]],"MMM"))</f>
        <v>AGO</v>
      </c>
      <c r="T375" s="5">
        <f>IFERROR(YEAR(Tabela1[[#This Row],[VENCIMENTO CONTRATO]]),"-")</f>
        <v>2029</v>
      </c>
      <c r="U375" s="5" t="str">
        <f>VLOOKUP(Tabela1[[#This Row],[PLACA]],UNIC!C:T,18,0)</f>
        <v>ATIVO</v>
      </c>
      <c r="V375" s="5" t="str">
        <f>SUBSTITUTE(VLOOKUP(Tabela1[[#This Row],[PLACA]],UNIC!C:K,9,0),".", "")</f>
        <v>11011</v>
      </c>
      <c r="W375" s="5">
        <f>VLOOKUP(Tabela1[[#This Row],[PLACA]],UNIC!C:M,10,0)</f>
        <v>14001</v>
      </c>
      <c r="X375" s="5" t="str">
        <f>VLOOKUP(Tabela1[[#This Row],[PLACA]],UNIC!C:M,11,0)</f>
        <v>VIVO</v>
      </c>
      <c r="Y375" s="7">
        <f>SUM(Tabela1[[#This Row],[GASTO COMBUSTÍVEL FEVEREIRO]:[GASTO COMBUSTÍVE ABRIL]])</f>
        <v>3462.8599999999997</v>
      </c>
      <c r="Z375" s="7">
        <f>IFERROR(AVERAGE(Tabela1[[#This Row],[GASTO COMBUSTÍVE ABRIL]:[GASTO COMBUSTÍVE MARÇO]]),"-")</f>
        <v>1191.4299999999998</v>
      </c>
      <c r="AA375" s="5"/>
    </row>
    <row r="376" spans="1:27" x14ac:dyDescent="0.25">
      <c r="A376" s="5" t="s">
        <v>675</v>
      </c>
      <c r="B376" s="5" t="str">
        <f>VLOOKUP(A376,UNIC!C:W,2,0)</f>
        <v>MOBI</v>
      </c>
      <c r="C376" s="5" t="str">
        <f>VLOOKUP(A376,UNIC!C:W,3,0)</f>
        <v>LEVE</v>
      </c>
      <c r="D376" s="10">
        <f>VLOOKUP(A376,UNIC!C:W,5,0)</f>
        <v>2025</v>
      </c>
      <c r="E376" s="5" t="str">
        <f>VLOOKUP(A376,UNIC!C:W,21,0)</f>
        <v>LOCALIZA</v>
      </c>
      <c r="F376" s="5" t="str">
        <f>VLOOKUP(Tabela1[[#This Row],[PLACA]],UNIC!C:R,15,0)</f>
        <v>MG</v>
      </c>
      <c r="G376" s="5" t="str">
        <f>VLOOKUP(Tabela1[[#This Row],[PLACA]],UNIC!C:R,16,0)</f>
        <v>SUDESTE</v>
      </c>
      <c r="H376" s="5" t="str">
        <f>VLOOKUP(A376,UNIC!C:H,6,0)</f>
        <v>ROMULO WYLER SOARES SILVA</v>
      </c>
      <c r="I376" s="5" t="str">
        <f>VLOOKUP(H376,UNIC!H:J,3,0)</f>
        <v>TECNICO DE FIBRA OPTICA I</v>
      </c>
      <c r="J376" s="11" t="str">
        <f>VLOOKUP(Tabela1[[#This Row],[PLACA]],UNIC!C:V,20,0)</f>
        <v>R$ 2.108,00</v>
      </c>
      <c r="K376" s="11">
        <f>IFERROR(VALUE(VLOOKUP(Tabela1[[#This Row],[PLACA]],[1]Planilha2!$A:$F,3,0)),"")</f>
        <v>719.66</v>
      </c>
      <c r="L376" s="11">
        <f>IFERROR(VALUE(VLOOKUP(Tabela1[[#This Row],[PLACA]],[1]Planilha2!$A:$F,4,0)),"")</f>
        <v>720</v>
      </c>
      <c r="M376" s="11">
        <f>IFERROR(VALUE(VLOOKUP(Tabela1[[#This Row],[PLACA]],[1]Planilha2!$A:$F,5,0)),"")</f>
        <v>553.12</v>
      </c>
      <c r="N376" s="11"/>
      <c r="O376" s="12" t="str">
        <f>VLOOKUP(Tabela1[[#This Row],[PLACA]],BASE_LOCADORAS!B:F,5,0)</f>
        <v>24/07/2029</v>
      </c>
      <c r="P3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6" s="11">
        <f>VLOOKUP(Tabela1[[#This Row],[PLACA]],BASE_LOCADORAS!B:G,6,0)</f>
        <v>2108</v>
      </c>
      <c r="R376" s="5" t="b">
        <f>Tabela1[[#This Row],[VALOR LOCADORA]]=Tabela1[[#This Row],[GASTO ALUGUEL]]</f>
        <v>0</v>
      </c>
      <c r="S376" s="5" t="str">
        <f>UPPER(TEXT(Tabela1[[#This Row],[VENCIMENTO CONTRATO]],"MMM"))</f>
        <v>JUL</v>
      </c>
      <c r="T376" s="5">
        <f>IFERROR(YEAR(Tabela1[[#This Row],[VENCIMENTO CONTRATO]]),"-")</f>
        <v>2029</v>
      </c>
      <c r="U376" s="5" t="str">
        <f>VLOOKUP(Tabela1[[#This Row],[PLACA]],UNIC!C:T,18,0)</f>
        <v>ATIVO</v>
      </c>
      <c r="V376" s="5" t="str">
        <f>SUBSTITUTE(VLOOKUP(Tabela1[[#This Row],[PLACA]],UNIC!C:K,9,0),".", "")</f>
        <v>11011</v>
      </c>
      <c r="W376" s="5">
        <f>VLOOKUP(Tabela1[[#This Row],[PLACA]],UNIC!C:M,10,0)</f>
        <v>23852</v>
      </c>
      <c r="X376" s="5" t="str">
        <f>VLOOKUP(Tabela1[[#This Row],[PLACA]],UNIC!C:M,11,0)</f>
        <v>VIVO</v>
      </c>
      <c r="Y376" s="7">
        <f>SUM(Tabela1[[#This Row],[GASTO COMBUSTÍVEL FEVEREIRO]:[GASTO COMBUSTÍVE ABRIL]])</f>
        <v>1992.7799999999997</v>
      </c>
      <c r="Z376" s="7">
        <f>IFERROR(AVERAGE(Tabela1[[#This Row],[GASTO COMBUSTÍVE ABRIL]:[GASTO COMBUSTÍVE MARÇO]]),"-")</f>
        <v>636.55999999999995</v>
      </c>
      <c r="AA376" s="5"/>
    </row>
    <row r="377" spans="1:27" x14ac:dyDescent="0.25">
      <c r="A377" s="5" t="s">
        <v>807</v>
      </c>
      <c r="B377" s="5" t="str">
        <f>VLOOKUP(A377,UNIC!C:W,2,0)</f>
        <v>POLO</v>
      </c>
      <c r="C377" s="5" t="str">
        <f>VLOOKUP(A377,UNIC!C:W,3,0)</f>
        <v>LEVE</v>
      </c>
      <c r="D377" s="10">
        <f>VLOOKUP(A377,UNIC!C:W,5,0)</f>
        <v>2023</v>
      </c>
      <c r="E377" s="5" t="str">
        <f>VLOOKUP(A377,UNIC!C:W,21,0)</f>
        <v>PARTICULAR</v>
      </c>
      <c r="F377" s="5" t="str">
        <f>VLOOKUP(Tabela1[[#This Row],[PLACA]],UNIC!C:R,15,0)</f>
        <v>GO</v>
      </c>
      <c r="G377" s="5" t="str">
        <f>VLOOKUP(Tabela1[[#This Row],[PLACA]],UNIC!C:R,16,0)</f>
        <v>CENTRO OESTE</v>
      </c>
      <c r="H377" s="5" t="str">
        <f>VLOOKUP(A377,UNIC!C:H,6,0)</f>
        <v>ODAIR ISAIAS DA SILVA</v>
      </c>
      <c r="I377" s="5" t="str">
        <f>VLOOKUP(H377,UNIC!H:J,3,0)</f>
        <v>INSTALADOR E REPARADOR DE FO</v>
      </c>
      <c r="J377" s="11" t="str">
        <f>VLOOKUP(Tabela1[[#This Row],[PLACA]],UNIC!C:V,20,0)</f>
        <v>R$ 1.550,00</v>
      </c>
      <c r="K377" s="11">
        <f>IFERROR(VALUE(VLOOKUP(Tabela1[[#This Row],[PLACA]],[1]Planilha2!$A:$F,3,0)),"")</f>
        <v>1307.01</v>
      </c>
      <c r="L377" s="11">
        <f>IFERROR(VALUE(VLOOKUP(Tabela1[[#This Row],[PLACA]],[1]Planilha2!$A:$F,4,0)),"")</f>
        <v>331.14</v>
      </c>
      <c r="M377" s="11">
        <f>IFERROR(VALUE(VLOOKUP(Tabela1[[#This Row],[PLACA]],[1]Planilha2!$A:$F,5,0)),"")</f>
        <v>769.91</v>
      </c>
      <c r="N377" s="11"/>
      <c r="O377" s="12" t="str">
        <f>VLOOKUP(Tabela1[[#This Row],[PLACA]],BASE_LOCADORAS!B:F,5,0)</f>
        <v>01/01/2030</v>
      </c>
      <c r="P3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7" s="11">
        <f>VLOOKUP(Tabela1[[#This Row],[PLACA]],BASE_LOCADORAS!B:G,6,0)</f>
        <v>1390.98</v>
      </c>
      <c r="R377" s="5" t="b">
        <f>Tabela1[[#This Row],[VALOR LOCADORA]]=Tabela1[[#This Row],[GASTO ALUGUEL]]</f>
        <v>0</v>
      </c>
      <c r="S377" s="5" t="str">
        <f>UPPER(TEXT(Tabela1[[#This Row],[VENCIMENTO CONTRATO]],"MMM"))</f>
        <v>JAN</v>
      </c>
      <c r="T377" s="5">
        <f>IFERROR(YEAR(Tabela1[[#This Row],[VENCIMENTO CONTRATO]]),"-")</f>
        <v>2030</v>
      </c>
      <c r="U377" s="5" t="str">
        <f>VLOOKUP(Tabela1[[#This Row],[PLACA]],UNIC!C:T,18,0)</f>
        <v>ATIVO</v>
      </c>
      <c r="V377" s="5" t="str">
        <f>SUBSTITUTE(VLOOKUP(Tabela1[[#This Row],[PLACA]],UNIC!C:K,9,0),".", "")</f>
        <v>11011</v>
      </c>
      <c r="W377" s="5">
        <f>VLOOKUP(Tabela1[[#This Row],[PLACA]],UNIC!C:M,10,0)</f>
        <v>19019</v>
      </c>
      <c r="X377" s="5" t="str">
        <f>VLOOKUP(Tabela1[[#This Row],[PLACA]],UNIC!C:M,11,0)</f>
        <v>VIVO</v>
      </c>
      <c r="Y377" s="7">
        <f>SUM(Tabela1[[#This Row],[GASTO COMBUSTÍVEL FEVEREIRO]:[GASTO COMBUSTÍVE ABRIL]])</f>
        <v>2408.06</v>
      </c>
      <c r="Z377" s="7">
        <f>IFERROR(AVERAGE(Tabela1[[#This Row],[GASTO COMBUSTÍVE ABRIL]:[GASTO COMBUSTÍVE MARÇO]]),"-")</f>
        <v>550.52499999999998</v>
      </c>
      <c r="AA377" s="5"/>
    </row>
    <row r="378" spans="1:27" x14ac:dyDescent="0.25">
      <c r="A378" s="5" t="s">
        <v>271</v>
      </c>
      <c r="B378" s="5" t="str">
        <f>VLOOKUP(A378,UNIC!C:W,2,0)</f>
        <v>STILO</v>
      </c>
      <c r="C378" s="5" t="str">
        <f>VLOOKUP(A378,UNIC!C:W,3,0)</f>
        <v>LEVE</v>
      </c>
      <c r="D378" s="10">
        <f>VLOOKUP(A378,UNIC!C:W,5,0)</f>
        <v>2004</v>
      </c>
      <c r="E378" s="5" t="str">
        <f>VLOOKUP(A378,UNIC!C:W,21,0)</f>
        <v>PARTICULAR</v>
      </c>
      <c r="F378" s="5" t="str">
        <f>VLOOKUP(Tabela1[[#This Row],[PLACA]],UNIC!C:R,15,0)</f>
        <v>RS</v>
      </c>
      <c r="G378" s="5" t="str">
        <f>VLOOKUP(Tabela1[[#This Row],[PLACA]],UNIC!C:R,16,0)</f>
        <v>SUL</v>
      </c>
      <c r="H378" s="5" t="str">
        <f>VLOOKUP(A378,UNIC!C:H,6,0)</f>
        <v>TIAGO PEREIRA DE FRAGA</v>
      </c>
      <c r="I378" s="5" t="str">
        <f>VLOOKUP(H378,UNIC!H:J,3,0)</f>
        <v>TECNICO DE MANUTENCAO PI II</v>
      </c>
      <c r="J378" s="11" t="str">
        <f>VLOOKUP(Tabela1[[#This Row],[PLACA]],UNIC!C:V,20,0)</f>
        <v>R$ 949,21</v>
      </c>
      <c r="K378" s="11">
        <f>IFERROR(VALUE(VLOOKUP(Tabela1[[#This Row],[PLACA]],[1]Planilha2!$A:$F,3,0)),"")</f>
        <v>1723.4099999999999</v>
      </c>
      <c r="L378" s="11">
        <f>IFERROR(VALUE(VLOOKUP(Tabela1[[#This Row],[PLACA]],[1]Planilha2!$A:$F,4,0)),"")</f>
        <v>1971.9499999999998</v>
      </c>
      <c r="M378" s="11">
        <f>IFERROR(VALUE(VLOOKUP(Tabela1[[#This Row],[PLACA]],[1]Planilha2!$A:$F,5,0)),"")</f>
        <v>1228.1799999999998</v>
      </c>
      <c r="N378" s="11"/>
      <c r="O378" s="12" t="str">
        <f>VLOOKUP(Tabela1[[#This Row],[PLACA]],BASE_LOCADORAS!B:F,5,0)</f>
        <v>01/01/2030</v>
      </c>
      <c r="P3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8" s="11">
        <f>VLOOKUP(Tabela1[[#This Row],[PLACA]],BASE_LOCADORAS!B:G,6,0)</f>
        <v>949.21</v>
      </c>
      <c r="R378" s="5" t="b">
        <f>Tabela1[[#This Row],[VALOR LOCADORA]]=Tabela1[[#This Row],[GASTO ALUGUEL]]</f>
        <v>0</v>
      </c>
      <c r="S378" s="5" t="str">
        <f>UPPER(TEXT(Tabela1[[#This Row],[VENCIMENTO CONTRATO]],"MMM"))</f>
        <v>JAN</v>
      </c>
      <c r="T378" s="5">
        <f>IFERROR(YEAR(Tabela1[[#This Row],[VENCIMENTO CONTRATO]]),"-")</f>
        <v>2030</v>
      </c>
      <c r="U378" s="5" t="str">
        <f>VLOOKUP(Tabela1[[#This Row],[PLACA]],UNIC!C:T,18,0)</f>
        <v>ATIVO</v>
      </c>
      <c r="V378" s="5" t="str">
        <f>SUBSTITUTE(VLOOKUP(Tabela1[[#This Row],[PLACA]],UNIC!C:K,9,0),".", "")</f>
        <v>12081</v>
      </c>
      <c r="W378" s="5">
        <f>VLOOKUP(Tabela1[[#This Row],[PLACA]],UNIC!C:M,10,0)</f>
        <v>31001</v>
      </c>
      <c r="X378" s="5" t="str">
        <f>VLOOKUP(Tabela1[[#This Row],[PLACA]],UNIC!C:M,11,0)</f>
        <v>TIM MOVEL</v>
      </c>
      <c r="Y378" s="7">
        <f>SUM(Tabela1[[#This Row],[GASTO COMBUSTÍVEL FEVEREIRO]:[GASTO COMBUSTÍVE ABRIL]])</f>
        <v>4923.5399999999991</v>
      </c>
      <c r="Z378" s="7">
        <f>IFERROR(AVERAGE(Tabela1[[#This Row],[GASTO COMBUSTÍVE ABRIL]:[GASTO COMBUSTÍVE MARÇO]]),"-")</f>
        <v>1600.0649999999998</v>
      </c>
      <c r="AA378" s="5"/>
    </row>
    <row r="379" spans="1:27" x14ac:dyDescent="0.25">
      <c r="A379" s="5" t="s">
        <v>270</v>
      </c>
      <c r="B379" s="5" t="str">
        <f>VLOOKUP(A379,UNIC!C:W,2,0)</f>
        <v>HB20</v>
      </c>
      <c r="C379" s="5" t="str">
        <f>VLOOKUP(A379,UNIC!C:W,3,0)</f>
        <v>LEVE</v>
      </c>
      <c r="D379" s="10">
        <f>VLOOKUP(A379,UNIC!C:W,5,0)</f>
        <v>2026</v>
      </c>
      <c r="E379" s="5" t="str">
        <f>VLOOKUP(A379,UNIC!C:W,21,0)</f>
        <v>LOCALIZA</v>
      </c>
      <c r="F379" s="5" t="str">
        <f>VLOOKUP(Tabela1[[#This Row],[PLACA]],UNIC!C:R,15,0)</f>
        <v>SP</v>
      </c>
      <c r="G379" s="5" t="str">
        <f>VLOOKUP(Tabela1[[#This Row],[PLACA]],UNIC!C:R,16,0)</f>
        <v>SUDESTE</v>
      </c>
      <c r="H379" s="5" t="str">
        <f>VLOOKUP(A379,UNIC!C:H,6,0)</f>
        <v>JOSUE MARCOS CARDOSO</v>
      </c>
      <c r="I379" s="5" t="str">
        <f>VLOOKUP(H379,UNIC!H:J,3,0)</f>
        <v>COORDENADOR</v>
      </c>
      <c r="J379" s="11" t="str">
        <f>VLOOKUP(Tabela1[[#This Row],[PLACA]],UNIC!C:V,20,0)</f>
        <v>R$ 2.391,00</v>
      </c>
      <c r="K379" s="11">
        <f>IFERROR(VALUE(VLOOKUP(Tabela1[[#This Row],[PLACA]],[1]Planilha2!$A:$F,3,0)),"")</f>
        <v>1664.56</v>
      </c>
      <c r="L379" s="11">
        <f>IFERROR(VALUE(VLOOKUP(Tabela1[[#This Row],[PLACA]],[1]Planilha2!$A:$F,4,0)),"")</f>
        <v>1916.83</v>
      </c>
      <c r="M379" s="11">
        <f>IFERROR(VALUE(VLOOKUP(Tabela1[[#This Row],[PLACA]],[1]Planilha2!$A:$F,5,0)),"")</f>
        <v>705.06</v>
      </c>
      <c r="N379" s="11"/>
      <c r="O379" s="12" t="str">
        <f>VLOOKUP(Tabela1[[#This Row],[PLACA]],BASE_LOCADORAS!B:F,5,0)</f>
        <v>08/07/2029</v>
      </c>
      <c r="P3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79" s="11">
        <f>VLOOKUP(Tabela1[[#This Row],[PLACA]],BASE_LOCADORAS!B:G,6,0)</f>
        <v>2391</v>
      </c>
      <c r="R379" s="5" t="b">
        <f>Tabela1[[#This Row],[VALOR LOCADORA]]=Tabela1[[#This Row],[GASTO ALUGUEL]]</f>
        <v>0</v>
      </c>
      <c r="S379" s="5" t="str">
        <f>UPPER(TEXT(Tabela1[[#This Row],[VENCIMENTO CONTRATO]],"MMM"))</f>
        <v>JUL</v>
      </c>
      <c r="T379" s="5">
        <f>IFERROR(YEAR(Tabela1[[#This Row],[VENCIMENTO CONTRATO]]),"-")</f>
        <v>2029</v>
      </c>
      <c r="U379" s="5" t="str">
        <f>VLOOKUP(Tabela1[[#This Row],[PLACA]],UNIC!C:T,18,0)</f>
        <v>ATIVO</v>
      </c>
      <c r="V379" s="5" t="str">
        <f>SUBSTITUTE(VLOOKUP(Tabela1[[#This Row],[PLACA]],UNIC!C:K,9,0),".", "")</f>
        <v>11015</v>
      </c>
      <c r="W379" s="5">
        <f>VLOOKUP(Tabela1[[#This Row],[PLACA]],UNIC!C:M,10,0)</f>
        <v>19019</v>
      </c>
      <c r="X379" s="5" t="str">
        <f>VLOOKUP(Tabela1[[#This Row],[PLACA]],UNIC!C:M,11,0)</f>
        <v>VIVO</v>
      </c>
      <c r="Y379" s="7">
        <f>SUM(Tabela1[[#This Row],[GASTO COMBUSTÍVEL FEVEREIRO]:[GASTO COMBUSTÍVE ABRIL]])</f>
        <v>4286.45</v>
      </c>
      <c r="Z379" s="7">
        <f>IFERROR(AVERAGE(Tabela1[[#This Row],[GASTO COMBUSTÍVE ABRIL]:[GASTO COMBUSTÍVE MARÇO]]),"-")</f>
        <v>1310.9449999999999</v>
      </c>
      <c r="AA379" s="5"/>
    </row>
    <row r="380" spans="1:27" x14ac:dyDescent="0.25">
      <c r="A380" s="5" t="s">
        <v>559</v>
      </c>
      <c r="B380" s="5" t="str">
        <f>VLOOKUP(A380,UNIC!C:W,2,0)</f>
        <v>MOBI</v>
      </c>
      <c r="C380" s="5" t="str">
        <f>VLOOKUP(A380,UNIC!C:W,3,0)</f>
        <v>LEVE</v>
      </c>
      <c r="D380" s="10">
        <f>VLOOKUP(A380,UNIC!C:W,5,0)</f>
        <v>2025</v>
      </c>
      <c r="E380" s="5" t="str">
        <f>VLOOKUP(A380,UNIC!C:W,21,0)</f>
        <v>LOCALIZA</v>
      </c>
      <c r="F380" s="5" t="str">
        <f>VLOOKUP(Tabela1[[#This Row],[PLACA]],UNIC!C:R,15,0)</f>
        <v>AM</v>
      </c>
      <c r="G380" s="5" t="str">
        <f>VLOOKUP(Tabela1[[#This Row],[PLACA]],UNIC!C:R,16,0)</f>
        <v>NORTE</v>
      </c>
      <c r="H380" s="5" t="str">
        <f>VLOOKUP(A380,UNIC!C:H,6,0)</f>
        <v>CARLOS ALBERTO DA SILVA VASCONCELOS</v>
      </c>
      <c r="I380" s="5" t="str">
        <f>VLOOKUP(H380,UNIC!H:J,3,0)</f>
        <v>INSTALADOR E REPARADOR DE FO</v>
      </c>
      <c r="J380" s="11" t="str">
        <f>VLOOKUP(Tabela1[[#This Row],[PLACA]],UNIC!C:V,20,0)</f>
        <v>R$ 2.108,00</v>
      </c>
      <c r="K380" s="11">
        <f>IFERROR(VALUE(VLOOKUP(Tabela1[[#This Row],[PLACA]],[1]Planilha2!$A:$F,3,0)),"")</f>
        <v>974.22</v>
      </c>
      <c r="L380" s="11">
        <f>IFERROR(VALUE(VLOOKUP(Tabela1[[#This Row],[PLACA]],[1]Planilha2!$A:$F,4,0)),"")</f>
        <v>1221.8799999999999</v>
      </c>
      <c r="M380" s="11">
        <f>IFERROR(VALUE(VLOOKUP(Tabela1[[#This Row],[PLACA]],[1]Planilha2!$A:$F,5,0)),"")</f>
        <v>669.07</v>
      </c>
      <c r="N380" s="11"/>
      <c r="O380" s="12" t="str">
        <f>VLOOKUP(Tabela1[[#This Row],[PLACA]],BASE_LOCADORAS!B:F,5,0)</f>
        <v>29/05/2029</v>
      </c>
      <c r="P3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0" s="11">
        <f>VLOOKUP(Tabela1[[#This Row],[PLACA]],BASE_LOCADORAS!B:G,6,0)</f>
        <v>2108</v>
      </c>
      <c r="R380" s="5" t="b">
        <f>Tabela1[[#This Row],[VALOR LOCADORA]]=Tabela1[[#This Row],[GASTO ALUGUEL]]</f>
        <v>0</v>
      </c>
      <c r="S380" s="5" t="str">
        <f>UPPER(TEXT(Tabela1[[#This Row],[VENCIMENTO CONTRATO]],"MMM"))</f>
        <v>MAI</v>
      </c>
      <c r="T380" s="5">
        <f>IFERROR(YEAR(Tabela1[[#This Row],[VENCIMENTO CONTRATO]]),"-")</f>
        <v>2029</v>
      </c>
      <c r="U380" s="5" t="str">
        <f>VLOOKUP(Tabela1[[#This Row],[PLACA]],UNIC!C:T,18,0)</f>
        <v>ATIVO</v>
      </c>
      <c r="V380" s="5" t="str">
        <f>SUBSTITUTE(VLOOKUP(Tabela1[[#This Row],[PLACA]],UNIC!C:K,9,0),".", "")</f>
        <v>19011</v>
      </c>
      <c r="W380" s="5">
        <f>VLOOKUP(Tabela1[[#This Row],[PLACA]],UNIC!C:M,10,0)</f>
        <v>14001</v>
      </c>
      <c r="X380" s="5" t="str">
        <f>VLOOKUP(Tabela1[[#This Row],[PLACA]],UNIC!C:M,11,0)</f>
        <v>V.TAL</v>
      </c>
      <c r="Y380" s="7">
        <f>SUM(Tabela1[[#This Row],[GASTO COMBUSTÍVEL FEVEREIRO]:[GASTO COMBUSTÍVE ABRIL]])</f>
        <v>2865.17</v>
      </c>
      <c r="Z380" s="7">
        <f>IFERROR(AVERAGE(Tabela1[[#This Row],[GASTO COMBUSTÍVE ABRIL]:[GASTO COMBUSTÍVE MARÇO]]),"-")</f>
        <v>945.47499999999991</v>
      </c>
      <c r="AA380" s="5"/>
    </row>
    <row r="381" spans="1:27" x14ac:dyDescent="0.25">
      <c r="A381" s="5" t="s">
        <v>982</v>
      </c>
      <c r="B381" s="5" t="str">
        <f>VLOOKUP(A381,UNIC!C:W,2,0)</f>
        <v>MOBI</v>
      </c>
      <c r="C381" s="5" t="str">
        <f>VLOOKUP(A381,UNIC!C:W,3,0)</f>
        <v>LEVE</v>
      </c>
      <c r="D381" s="10">
        <f>VLOOKUP(A381,UNIC!C:W,5,0)</f>
        <v>2025</v>
      </c>
      <c r="E381" s="5" t="str">
        <f>VLOOKUP(A381,UNIC!C:W,21,0)</f>
        <v>LOCALIZA</v>
      </c>
      <c r="F381" s="5" t="str">
        <f>VLOOKUP(Tabela1[[#This Row],[PLACA]],UNIC!C:R,15,0)</f>
        <v>AM</v>
      </c>
      <c r="G381" s="5" t="str">
        <f>VLOOKUP(Tabela1[[#This Row],[PLACA]],UNIC!C:R,16,0)</f>
        <v>NORTE</v>
      </c>
      <c r="H381" s="5" t="str">
        <f>VLOOKUP(A381,UNIC!C:H,6,0)</f>
        <v>SIDNEY GOMES MORENO</v>
      </c>
      <c r="I381" s="5" t="str">
        <f>VLOOKUP(H381,UNIC!H:J,3,0)</f>
        <v>INSTALADOR E REPARADOR DE FO</v>
      </c>
      <c r="J381" s="11" t="str">
        <f>VLOOKUP(Tabela1[[#This Row],[PLACA]],UNIC!C:V,20,0)</f>
        <v>R$ 2.108,00</v>
      </c>
      <c r="K381" s="11">
        <f>IFERROR(VALUE(VLOOKUP(Tabela1[[#This Row],[PLACA]],[1]Planilha2!$A:$F,3,0)),"")</f>
        <v>1521.7</v>
      </c>
      <c r="L381" s="11">
        <f>IFERROR(VALUE(VLOOKUP(Tabela1[[#This Row],[PLACA]],[1]Planilha2!$A:$F,4,0)),"")</f>
        <v>1097.17</v>
      </c>
      <c r="M381" s="11">
        <f>IFERROR(VALUE(VLOOKUP(Tabela1[[#This Row],[PLACA]],[1]Planilha2!$A:$F,5,0)),"")</f>
        <v>709.97</v>
      </c>
      <c r="N381" s="11"/>
      <c r="O381" s="12" t="str">
        <f>VLOOKUP(Tabela1[[#This Row],[PLACA]],BASE_LOCADORAS!B:F,5,0)</f>
        <v>15/05/2029</v>
      </c>
      <c r="P3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1" s="11">
        <f>VLOOKUP(Tabela1[[#This Row],[PLACA]],BASE_LOCADORAS!B:G,6,0)</f>
        <v>2108</v>
      </c>
      <c r="R381" s="5" t="b">
        <f>Tabela1[[#This Row],[VALOR LOCADORA]]=Tabela1[[#This Row],[GASTO ALUGUEL]]</f>
        <v>0</v>
      </c>
      <c r="S381" s="5" t="str">
        <f>UPPER(TEXT(Tabela1[[#This Row],[VENCIMENTO CONTRATO]],"MMM"))</f>
        <v>MAI</v>
      </c>
      <c r="T381" s="5">
        <f>IFERROR(YEAR(Tabela1[[#This Row],[VENCIMENTO CONTRATO]]),"-")</f>
        <v>2029</v>
      </c>
      <c r="U381" s="5" t="str">
        <f>VLOOKUP(Tabela1[[#This Row],[PLACA]],UNIC!C:T,18,0)</f>
        <v>ATIVO</v>
      </c>
      <c r="V381" s="5" t="str">
        <f>SUBSTITUTE(VLOOKUP(Tabela1[[#This Row],[PLACA]],UNIC!C:K,9,0),".", "")</f>
        <v>11011</v>
      </c>
      <c r="W381" s="5">
        <f>VLOOKUP(Tabela1[[#This Row],[PLACA]],UNIC!C:M,10,0)</f>
        <v>14001</v>
      </c>
      <c r="X381" s="5" t="str">
        <f>VLOOKUP(Tabela1[[#This Row],[PLACA]],UNIC!C:M,11,0)</f>
        <v>VIVO</v>
      </c>
      <c r="Y381" s="7">
        <f>SUM(Tabela1[[#This Row],[GASTO COMBUSTÍVEL FEVEREIRO]:[GASTO COMBUSTÍVE ABRIL]])</f>
        <v>3328.84</v>
      </c>
      <c r="Z381" s="7">
        <f>IFERROR(AVERAGE(Tabela1[[#This Row],[GASTO COMBUSTÍVE ABRIL]:[GASTO COMBUSTÍVE MARÇO]]),"-")</f>
        <v>903.57</v>
      </c>
      <c r="AA381" s="5"/>
    </row>
    <row r="382" spans="1:27" x14ac:dyDescent="0.25">
      <c r="A382" s="5" t="s">
        <v>6381</v>
      </c>
      <c r="B382" s="5" t="str">
        <f>VLOOKUP(A382,UNIC!C:W,2,0)</f>
        <v>HB20</v>
      </c>
      <c r="C382" s="5" t="str">
        <f>VLOOKUP(A382,UNIC!C:W,3,0)</f>
        <v>LEVE</v>
      </c>
      <c r="D382" s="10">
        <f>VLOOKUP(A382,UNIC!C:W,5,0)</f>
        <v>2024</v>
      </c>
      <c r="E382" s="5" t="str">
        <f>VLOOKUP(A382,UNIC!C:W,21,0)</f>
        <v>PARTICULAR</v>
      </c>
      <c r="F382" s="5" t="str">
        <f>VLOOKUP(Tabela1[[#This Row],[PLACA]],UNIC!C:R,15,0)</f>
        <v>GO</v>
      </c>
      <c r="G382" s="5" t="str">
        <f>VLOOKUP(Tabela1[[#This Row],[PLACA]],UNIC!C:R,16,0)</f>
        <v>CENTRO OESTE</v>
      </c>
      <c r="H382" s="5" t="str">
        <f>VLOOKUP(A382,UNIC!C:H,6,0)</f>
        <v>PEDRO HENRIQUE ASSIS NAPOLEONE</v>
      </c>
      <c r="I382" s="5" t="str">
        <f>VLOOKUP(H382,UNIC!H:J,3,0)</f>
        <v>INSTALADOR E REPARADOR DE FO</v>
      </c>
      <c r="J382" s="11" t="str">
        <f>VLOOKUP(Tabela1[[#This Row],[PLACA]],UNIC!C:V,20,0)</f>
        <v>R$ 1.550,00</v>
      </c>
      <c r="K382" s="11">
        <f>IFERROR(VALUE(VLOOKUP(Tabela1[[#This Row],[PLACA]],[1]Planilha2!$A:$F,3,0)),"")</f>
        <v>1840</v>
      </c>
      <c r="L382" s="11">
        <f>IFERROR(VALUE(VLOOKUP(Tabela1[[#This Row],[PLACA]],[1]Planilha2!$A:$F,4,0)),"")</f>
        <v>2330</v>
      </c>
      <c r="M382" s="11">
        <f>IFERROR(VALUE(VLOOKUP(Tabela1[[#This Row],[PLACA]],[1]Planilha2!$A:$F,5,0)),"")</f>
        <v>1257.6599999999999</v>
      </c>
      <c r="N382" s="11"/>
      <c r="O382" s="17" t="e">
        <f>VLOOKUP(Tabela1[[#This Row],[PLACA]],BASE_LOCADORAS!B:F,5,0)</f>
        <v>#N/A</v>
      </c>
      <c r="P382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382" s="11" t="e">
        <f>VLOOKUP(Tabela1[[#This Row],[PLACA]],BASE_LOCADORAS!B:G,6,0)</f>
        <v>#N/A</v>
      </c>
      <c r="R382" s="5" t="e">
        <f>Tabela1[[#This Row],[VALOR LOCADORA]]=Tabela1[[#This Row],[GASTO ALUGUEL]]</f>
        <v>#N/A</v>
      </c>
      <c r="S382" s="5" t="e">
        <f>UPPER(TEXT(Tabela1[[#This Row],[VENCIMENTO CONTRATO]],"MMM"))</f>
        <v>#N/A</v>
      </c>
      <c r="T382" s="5" t="str">
        <f>IFERROR(YEAR(Tabela1[[#This Row],[VENCIMENTO CONTRATO]]),"-")</f>
        <v>-</v>
      </c>
      <c r="U382" s="5" t="str">
        <f>VLOOKUP(Tabela1[[#This Row],[PLACA]],UNIC!C:T,18,0)</f>
        <v>ATIVO</v>
      </c>
      <c r="V382" s="5" t="str">
        <f>SUBSTITUTE(VLOOKUP(Tabela1[[#This Row],[PLACA]],UNIC!C:K,9,0),".", "")</f>
        <v>11011</v>
      </c>
      <c r="W382" s="5">
        <f>VLOOKUP(Tabela1[[#This Row],[PLACA]],UNIC!C:M,10,0)</f>
        <v>19125</v>
      </c>
      <c r="X382" s="5" t="str">
        <f>VLOOKUP(Tabela1[[#This Row],[PLACA]],UNIC!C:M,11,0)</f>
        <v>VIVO</v>
      </c>
      <c r="Y382" s="7">
        <f>SUM(Tabela1[[#This Row],[GASTO COMBUSTÍVEL FEVEREIRO]:[GASTO COMBUSTÍVE ABRIL]])</f>
        <v>5427.66</v>
      </c>
      <c r="Z382" s="7">
        <f>IFERROR(AVERAGE(Tabela1[[#This Row],[GASTO COMBUSTÍVE ABRIL]:[GASTO COMBUSTÍVE MARÇO]]),"-")</f>
        <v>1793.83</v>
      </c>
      <c r="AA382" s="5"/>
    </row>
    <row r="383" spans="1:27" x14ac:dyDescent="0.25">
      <c r="A383" s="5" t="s">
        <v>302</v>
      </c>
      <c r="B383" s="5" t="str">
        <f>VLOOKUP(A383,UNIC!C:W,2,0)</f>
        <v>MOBI</v>
      </c>
      <c r="C383" s="5" t="str">
        <f>VLOOKUP(A383,UNIC!C:W,3,0)</f>
        <v>LEVE</v>
      </c>
      <c r="D383" s="10">
        <f>VLOOKUP(A383,UNIC!C:W,5,0)</f>
        <v>2025</v>
      </c>
      <c r="E383" s="5" t="str">
        <f>VLOOKUP(A383,UNIC!C:W,21,0)</f>
        <v>LOCALIZA</v>
      </c>
      <c r="F383" s="5" t="str">
        <f>VLOOKUP(Tabela1[[#This Row],[PLACA]],UNIC!C:R,15,0)</f>
        <v>AM</v>
      </c>
      <c r="G383" s="5" t="str">
        <f>VLOOKUP(Tabela1[[#This Row],[PLACA]],UNIC!C:R,16,0)</f>
        <v>NORTE</v>
      </c>
      <c r="H383" s="5" t="str">
        <f>VLOOKUP(A383,UNIC!C:H,6,0)</f>
        <v>ANTONIO FABIO EVANGELISTA LOURENCO</v>
      </c>
      <c r="I383" s="5" t="str">
        <f>VLOOKUP(H383,UNIC!H:J,3,0)</f>
        <v>INSTALADOR E REPARADOR DE FO</v>
      </c>
      <c r="J383" s="11" t="str">
        <f>VLOOKUP(Tabela1[[#This Row],[PLACA]],UNIC!C:V,20,0)</f>
        <v>R$ 2.108,00</v>
      </c>
      <c r="K383" s="11">
        <f>IFERROR(VALUE(VLOOKUP(Tabela1[[#This Row],[PLACA]],[1]Planilha2!$A:$F,3,0)),"")</f>
        <v>1789.98</v>
      </c>
      <c r="L383" s="11">
        <f>IFERROR(VALUE(VLOOKUP(Tabela1[[#This Row],[PLACA]],[1]Planilha2!$A:$F,4,0)),"")</f>
        <v>1648.46</v>
      </c>
      <c r="M383" s="11">
        <f>IFERROR(VALUE(VLOOKUP(Tabela1[[#This Row],[PLACA]],[1]Planilha2!$A:$F,5,0)),"")</f>
        <v>779.98</v>
      </c>
      <c r="N383" s="11"/>
      <c r="O383" s="12" t="str">
        <f>VLOOKUP(Tabela1[[#This Row],[PLACA]],BASE_LOCADORAS!B:F,5,0)</f>
        <v>19/05/2029</v>
      </c>
      <c r="P3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3" s="11">
        <f>VLOOKUP(Tabela1[[#This Row],[PLACA]],BASE_LOCADORAS!B:G,6,0)</f>
        <v>2108</v>
      </c>
      <c r="R383" s="5" t="b">
        <f>Tabela1[[#This Row],[VALOR LOCADORA]]=Tabela1[[#This Row],[GASTO ALUGUEL]]</f>
        <v>0</v>
      </c>
      <c r="S383" s="5" t="str">
        <f>UPPER(TEXT(Tabela1[[#This Row],[VENCIMENTO CONTRATO]],"MMM"))</f>
        <v>MAI</v>
      </c>
      <c r="T383" s="5">
        <f>IFERROR(YEAR(Tabela1[[#This Row],[VENCIMENTO CONTRATO]]),"-")</f>
        <v>2029</v>
      </c>
      <c r="U383" s="5" t="str">
        <f>VLOOKUP(Tabela1[[#This Row],[PLACA]],UNIC!C:T,18,0)</f>
        <v>ATIVO</v>
      </c>
      <c r="V383" s="5" t="str">
        <f>SUBSTITUTE(VLOOKUP(Tabela1[[#This Row],[PLACA]],UNIC!C:K,9,0),".", "")</f>
        <v>14011</v>
      </c>
      <c r="W383" s="5">
        <f>VLOOKUP(Tabela1[[#This Row],[PLACA]],UNIC!C:M,10,0)</f>
        <v>14001</v>
      </c>
      <c r="X383" s="5" t="str">
        <f>VLOOKUP(Tabela1[[#This Row],[PLACA]],UNIC!C:M,11,0)</f>
        <v>I-SYSTEMS</v>
      </c>
      <c r="Y383" s="7">
        <f>SUM(Tabela1[[#This Row],[GASTO COMBUSTÍVEL FEVEREIRO]:[GASTO COMBUSTÍVE ABRIL]])</f>
        <v>4218.42</v>
      </c>
      <c r="Z383" s="7">
        <f>IFERROR(AVERAGE(Tabela1[[#This Row],[GASTO COMBUSTÍVE ABRIL]:[GASTO COMBUSTÍVE MARÇO]]),"-")</f>
        <v>1214.22</v>
      </c>
      <c r="AA383" s="5"/>
    </row>
    <row r="384" spans="1:27" x14ac:dyDescent="0.25">
      <c r="A384" s="5" t="s">
        <v>1229</v>
      </c>
      <c r="B384" s="5" t="str">
        <f>VLOOKUP(A384,UNIC!C:W,2,0)</f>
        <v>MOBI</v>
      </c>
      <c r="C384" s="5" t="str">
        <f>VLOOKUP(A384,UNIC!C:W,3,0)</f>
        <v>LEVE</v>
      </c>
      <c r="D384" s="10">
        <f>VLOOKUP(A384,UNIC!C:W,5,0)</f>
        <v>2025</v>
      </c>
      <c r="E384" s="5" t="str">
        <f>VLOOKUP(A384,UNIC!C:W,21,0)</f>
        <v>LOCALIZA</v>
      </c>
      <c r="F384" s="5" t="str">
        <f>VLOOKUP(Tabela1[[#This Row],[PLACA]],UNIC!C:R,15,0)</f>
        <v>AM</v>
      </c>
      <c r="G384" s="5" t="str">
        <f>VLOOKUP(Tabela1[[#This Row],[PLACA]],UNIC!C:R,16,0)</f>
        <v>NORTE</v>
      </c>
      <c r="H384" s="5" t="str">
        <f>VLOOKUP(A384,UNIC!C:H,6,0)</f>
        <v>KEVIN ALBUQUERQUE ROCHA</v>
      </c>
      <c r="I384" s="5" t="str">
        <f>VLOOKUP(H384,UNIC!H:J,3,0)</f>
        <v>INSTALADOR E REPARADOR DE FO</v>
      </c>
      <c r="J384" s="11" t="str">
        <f>VLOOKUP(Tabela1[[#This Row],[PLACA]],UNIC!C:V,20,0)</f>
        <v>R$ 2.108,00</v>
      </c>
      <c r="K384" s="11">
        <f>IFERROR(VALUE(VLOOKUP(Tabela1[[#This Row],[PLACA]],[1]Planilha2!$A:$F,3,0)),"")</f>
        <v>1638.77</v>
      </c>
      <c r="L384" s="11">
        <f>IFERROR(VALUE(VLOOKUP(Tabela1[[#This Row],[PLACA]],[1]Planilha2!$A:$F,4,0)),"")</f>
        <v>1509.21</v>
      </c>
      <c r="M384" s="11">
        <f>IFERROR(VALUE(VLOOKUP(Tabela1[[#This Row],[PLACA]],[1]Planilha2!$A:$F,5,0)),"")</f>
        <v>850</v>
      </c>
      <c r="N384" s="11"/>
      <c r="O384" s="12" t="str">
        <f>VLOOKUP(Tabela1[[#This Row],[PLACA]],BASE_LOCADORAS!B:F,5,0)</f>
        <v>15/05/2029</v>
      </c>
      <c r="P3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4" s="11">
        <f>VLOOKUP(Tabela1[[#This Row],[PLACA]],BASE_LOCADORAS!B:G,6,0)</f>
        <v>2108</v>
      </c>
      <c r="R384" s="5" t="b">
        <f>Tabela1[[#This Row],[VALOR LOCADORA]]=Tabela1[[#This Row],[GASTO ALUGUEL]]</f>
        <v>0</v>
      </c>
      <c r="S384" s="5" t="str">
        <f>UPPER(TEXT(Tabela1[[#This Row],[VENCIMENTO CONTRATO]],"MMM"))</f>
        <v>MAI</v>
      </c>
      <c r="T384" s="5">
        <f>IFERROR(YEAR(Tabela1[[#This Row],[VENCIMENTO CONTRATO]]),"-")</f>
        <v>2029</v>
      </c>
      <c r="U384" s="5" t="str">
        <f>VLOOKUP(Tabela1[[#This Row],[PLACA]],UNIC!C:T,18,0)</f>
        <v>ATIVO</v>
      </c>
      <c r="V384" s="5" t="str">
        <f>SUBSTITUTE(VLOOKUP(Tabela1[[#This Row],[PLACA]],UNIC!C:K,9,0),".", "")</f>
        <v>12011</v>
      </c>
      <c r="W384" s="5">
        <f>VLOOKUP(Tabela1[[#This Row],[PLACA]],UNIC!C:M,10,0)</f>
        <v>14001</v>
      </c>
      <c r="X384" s="5" t="str">
        <f>VLOOKUP(Tabela1[[#This Row],[PLACA]],UNIC!C:M,11,0)</f>
        <v>TIM</v>
      </c>
      <c r="Y384" s="7">
        <f>SUM(Tabela1[[#This Row],[GASTO COMBUSTÍVEL FEVEREIRO]:[GASTO COMBUSTÍVE ABRIL]])</f>
        <v>3997.98</v>
      </c>
      <c r="Z384" s="7">
        <f>IFERROR(AVERAGE(Tabela1[[#This Row],[GASTO COMBUSTÍVE ABRIL]:[GASTO COMBUSTÍVE MARÇO]]),"-")</f>
        <v>1179.605</v>
      </c>
      <c r="AA384" s="5"/>
    </row>
    <row r="385" spans="1:27" x14ac:dyDescent="0.25">
      <c r="A385" s="5" t="s">
        <v>1182</v>
      </c>
      <c r="B385" s="5" t="str">
        <f>VLOOKUP(A385,UNIC!C:W,2,0)</f>
        <v>MOBI</v>
      </c>
      <c r="C385" s="5" t="str">
        <f>VLOOKUP(A385,UNIC!C:W,3,0)</f>
        <v>LEVE</v>
      </c>
      <c r="D385" s="10">
        <f>VLOOKUP(A385,UNIC!C:W,5,0)</f>
        <v>2025</v>
      </c>
      <c r="E385" s="5" t="str">
        <f>VLOOKUP(A385,UNIC!C:W,21,0)</f>
        <v>LOCALIZA</v>
      </c>
      <c r="F385" s="5" t="str">
        <f>VLOOKUP(Tabela1[[#This Row],[PLACA]],UNIC!C:R,15,0)</f>
        <v>AM</v>
      </c>
      <c r="G385" s="5" t="str">
        <f>VLOOKUP(Tabela1[[#This Row],[PLACA]],UNIC!C:R,16,0)</f>
        <v>NORTE</v>
      </c>
      <c r="H385" s="5" t="str">
        <f>VLOOKUP(A385,UNIC!C:H,6,0)</f>
        <v>ELISSANDRO MATOS DE CASTRO</v>
      </c>
      <c r="I385" s="5" t="str">
        <f>VLOOKUP(H385,UNIC!H:J,3,0)</f>
        <v>INSTALADOR E REPARADOR DE FO</v>
      </c>
      <c r="J385" s="11" t="str">
        <f>VLOOKUP(Tabela1[[#This Row],[PLACA]],UNIC!C:V,20,0)</f>
        <v>R$ 2.108,00</v>
      </c>
      <c r="K385" s="11">
        <f>IFERROR(VALUE(VLOOKUP(Tabela1[[#This Row],[PLACA]],[1]Planilha2!$A:$F,3,0)),"")</f>
        <v>1408.6</v>
      </c>
      <c r="L385" s="11">
        <f>IFERROR(VALUE(VLOOKUP(Tabela1[[#This Row],[PLACA]],[1]Planilha2!$A:$F,4,0)),"")</f>
        <v>1865.33</v>
      </c>
      <c r="M385" s="11">
        <f>IFERROR(VALUE(VLOOKUP(Tabela1[[#This Row],[PLACA]],[1]Planilha2!$A:$F,5,0)),"")</f>
        <v>929.97</v>
      </c>
      <c r="N385" s="11"/>
      <c r="O385" s="17" t="str">
        <f>VLOOKUP(Tabela1[[#This Row],[PLACA]],BASE_LOCADORAS!B:F,5,0)</f>
        <v>23/05/2029</v>
      </c>
      <c r="P3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5" s="11">
        <f>VLOOKUP(Tabela1[[#This Row],[PLACA]],BASE_LOCADORAS!B:G,6,0)</f>
        <v>2108</v>
      </c>
      <c r="R385" s="5" t="b">
        <f>Tabela1[[#This Row],[VALOR LOCADORA]]=Tabela1[[#This Row],[GASTO ALUGUEL]]</f>
        <v>0</v>
      </c>
      <c r="S385" s="5" t="str">
        <f>UPPER(TEXT(Tabela1[[#This Row],[VENCIMENTO CONTRATO]],"MMM"))</f>
        <v>MAI</v>
      </c>
      <c r="T385" s="5">
        <f>IFERROR(YEAR(Tabela1[[#This Row],[VENCIMENTO CONTRATO]]),"-")</f>
        <v>2029</v>
      </c>
      <c r="U385" s="5" t="str">
        <f>VLOOKUP(Tabela1[[#This Row],[PLACA]],UNIC!C:T,18,0)</f>
        <v>ATIVO</v>
      </c>
      <c r="V385" s="5" t="str">
        <f>SUBSTITUTE(VLOOKUP(Tabela1[[#This Row],[PLACA]],UNIC!C:K,9,0),".", "")</f>
        <v>11011</v>
      </c>
      <c r="W385" s="5">
        <f>VLOOKUP(Tabela1[[#This Row],[PLACA]],UNIC!C:M,10,0)</f>
        <v>14001</v>
      </c>
      <c r="X385" s="5" t="str">
        <f>VLOOKUP(Tabela1[[#This Row],[PLACA]],UNIC!C:M,11,0)</f>
        <v>VIVO</v>
      </c>
      <c r="Y385" s="7">
        <f>SUM(Tabela1[[#This Row],[GASTO COMBUSTÍVEL FEVEREIRO]:[GASTO COMBUSTÍVE ABRIL]])</f>
        <v>4203.8999999999996</v>
      </c>
      <c r="Z385" s="7">
        <f>IFERROR(AVERAGE(Tabela1[[#This Row],[GASTO COMBUSTÍVE ABRIL]:[GASTO COMBUSTÍVE MARÇO]]),"-")</f>
        <v>1397.65</v>
      </c>
      <c r="AA385" s="5"/>
    </row>
    <row r="386" spans="1:27" x14ac:dyDescent="0.25">
      <c r="A386" s="5" t="s">
        <v>884</v>
      </c>
      <c r="B386" s="5" t="str">
        <f>VLOOKUP(A386,UNIC!C:W,2,0)</f>
        <v>MOBI</v>
      </c>
      <c r="C386" s="5" t="str">
        <f>VLOOKUP(A386,UNIC!C:W,3,0)</f>
        <v>LEVE</v>
      </c>
      <c r="D386" s="10">
        <f>VLOOKUP(A386,UNIC!C:W,5,0)</f>
        <v>2025</v>
      </c>
      <c r="E386" s="5" t="str">
        <f>VLOOKUP(A386,UNIC!C:W,21,0)</f>
        <v>LOCALIZA</v>
      </c>
      <c r="F386" s="5" t="str">
        <f>VLOOKUP(Tabela1[[#This Row],[PLACA]],UNIC!C:R,15,0)</f>
        <v>AM</v>
      </c>
      <c r="G386" s="5" t="str">
        <f>VLOOKUP(Tabela1[[#This Row],[PLACA]],UNIC!C:R,16,0)</f>
        <v>NORTE</v>
      </c>
      <c r="H386" s="5" t="str">
        <f>VLOOKUP(A386,UNIC!C:H,6,0)</f>
        <v>RODRIGO MACEDO TRINDADE</v>
      </c>
      <c r="I386" s="5" t="str">
        <f>VLOOKUP(H386,UNIC!H:J,3,0)</f>
        <v>INSTALADOR E REPARADOR DE FO</v>
      </c>
      <c r="J386" s="11" t="str">
        <f>VLOOKUP(Tabela1[[#This Row],[PLACA]],UNIC!C:V,20,0)</f>
        <v>R$ 2.108,00</v>
      </c>
      <c r="K386" s="11">
        <f>IFERROR(VALUE(VLOOKUP(Tabela1[[#This Row],[PLACA]],[1]Planilha2!$A:$F,3,0)),"")</f>
        <v>1514.96</v>
      </c>
      <c r="L386" s="11">
        <f>IFERROR(VALUE(VLOOKUP(Tabela1[[#This Row],[PLACA]],[1]Planilha2!$A:$F,4,0)),"")</f>
        <v>1871.0299999999997</v>
      </c>
      <c r="M386" s="11">
        <f>IFERROR(VALUE(VLOOKUP(Tabela1[[#This Row],[PLACA]],[1]Planilha2!$A:$F,5,0)),"")</f>
        <v>867.99</v>
      </c>
      <c r="N386" s="11"/>
      <c r="O386" s="17" t="str">
        <f>VLOOKUP(Tabela1[[#This Row],[PLACA]],BASE_LOCADORAS!B:F,5,0)</f>
        <v>15/05/2029</v>
      </c>
      <c r="P3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6" s="11">
        <f>VLOOKUP(Tabela1[[#This Row],[PLACA]],BASE_LOCADORAS!B:G,6,0)</f>
        <v>2108</v>
      </c>
      <c r="R386" s="5" t="b">
        <f>Tabela1[[#This Row],[VALOR LOCADORA]]=Tabela1[[#This Row],[GASTO ALUGUEL]]</f>
        <v>0</v>
      </c>
      <c r="S386" s="5" t="str">
        <f>UPPER(TEXT(Tabela1[[#This Row],[VENCIMENTO CONTRATO]],"MMM"))</f>
        <v>MAI</v>
      </c>
      <c r="T386" s="5">
        <f>IFERROR(YEAR(Tabela1[[#This Row],[VENCIMENTO CONTRATO]]),"-")</f>
        <v>2029</v>
      </c>
      <c r="U386" s="5" t="str">
        <f>VLOOKUP(Tabela1[[#This Row],[PLACA]],UNIC!C:T,18,0)</f>
        <v>ATIVO</v>
      </c>
      <c r="V386" s="5" t="str">
        <f>SUBSTITUTE(VLOOKUP(Tabela1[[#This Row],[PLACA]],UNIC!C:K,9,0),".", "")</f>
        <v>19011</v>
      </c>
      <c r="W386" s="5">
        <f>VLOOKUP(Tabela1[[#This Row],[PLACA]],UNIC!C:M,10,0)</f>
        <v>14001</v>
      </c>
      <c r="X386" s="5" t="str">
        <f>VLOOKUP(Tabela1[[#This Row],[PLACA]],UNIC!C:M,11,0)</f>
        <v>V.TAL</v>
      </c>
      <c r="Y386" s="7">
        <f>SUM(Tabela1[[#This Row],[GASTO COMBUSTÍVEL FEVEREIRO]:[GASTO COMBUSTÍVE ABRIL]])</f>
        <v>4253.9799999999996</v>
      </c>
      <c r="Z386" s="7">
        <f>IFERROR(AVERAGE(Tabela1[[#This Row],[GASTO COMBUSTÍVE ABRIL]:[GASTO COMBUSTÍVE MARÇO]]),"-")</f>
        <v>1369.5099999999998</v>
      </c>
      <c r="AA386" s="5"/>
    </row>
    <row r="387" spans="1:27" x14ac:dyDescent="0.25">
      <c r="A387" s="5" t="s">
        <v>1037</v>
      </c>
      <c r="B387" s="5" t="str">
        <f>VLOOKUP(A387,UNIC!C:W,2,0)</f>
        <v>MOBI</v>
      </c>
      <c r="C387" s="5" t="str">
        <f>VLOOKUP(A387,UNIC!C:W,3,0)</f>
        <v>LEVE</v>
      </c>
      <c r="D387" s="10">
        <f>VLOOKUP(A387,UNIC!C:W,5,0)</f>
        <v>2025</v>
      </c>
      <c r="E387" s="5" t="str">
        <f>VLOOKUP(A387,UNIC!C:W,21,0)</f>
        <v>LOCALIZA</v>
      </c>
      <c r="F387" s="5" t="str">
        <f>VLOOKUP(Tabela1[[#This Row],[PLACA]],UNIC!C:R,15,0)</f>
        <v>AM</v>
      </c>
      <c r="G387" s="5" t="str">
        <f>VLOOKUP(Tabela1[[#This Row],[PLACA]],UNIC!C:R,16,0)</f>
        <v>NORTE</v>
      </c>
      <c r="H387" s="5" t="str">
        <f>VLOOKUP(A387,UNIC!C:H,6,0)</f>
        <v>GILSON SOUSA DE ASSIS</v>
      </c>
      <c r="I387" s="5" t="str">
        <f>VLOOKUP(H387,UNIC!H:J,3,0)</f>
        <v>INSTALADOR E REPARADOR DE FO</v>
      </c>
      <c r="J387" s="11" t="str">
        <f>VLOOKUP(Tabela1[[#This Row],[PLACA]],UNIC!C:V,20,0)</f>
        <v>R$ 2.108,00</v>
      </c>
      <c r="K387" s="11">
        <f>IFERROR(VALUE(VLOOKUP(Tabela1[[#This Row],[PLACA]],[1]Planilha2!$A:$F,3,0)),"")</f>
        <v>1209.96</v>
      </c>
      <c r="L387" s="11">
        <f>IFERROR(VALUE(VLOOKUP(Tabela1[[#This Row],[PLACA]],[1]Planilha2!$A:$F,4,0)),"")</f>
        <v>1989.0700000000002</v>
      </c>
      <c r="M387" s="11">
        <f>IFERROR(VALUE(VLOOKUP(Tabela1[[#This Row],[PLACA]],[1]Planilha2!$A:$F,5,0)),"")</f>
        <v>877.97</v>
      </c>
      <c r="N387" s="11"/>
      <c r="O387" s="12" t="str">
        <f>VLOOKUP(Tabela1[[#This Row],[PLACA]],BASE_LOCADORAS!B:F,5,0)</f>
        <v>24/06/2029</v>
      </c>
      <c r="P3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7" s="11">
        <f>VLOOKUP(Tabela1[[#This Row],[PLACA]],BASE_LOCADORAS!B:G,6,0)</f>
        <v>2108</v>
      </c>
      <c r="R387" s="5" t="b">
        <f>Tabela1[[#This Row],[VALOR LOCADORA]]=Tabela1[[#This Row],[GASTO ALUGUEL]]</f>
        <v>0</v>
      </c>
      <c r="S387" s="5" t="str">
        <f>UPPER(TEXT(Tabela1[[#This Row],[VENCIMENTO CONTRATO]],"MMM"))</f>
        <v>JUN</v>
      </c>
      <c r="T387" s="5">
        <f>IFERROR(YEAR(Tabela1[[#This Row],[VENCIMENTO CONTRATO]]),"-")</f>
        <v>2029</v>
      </c>
      <c r="U387" s="5" t="str">
        <f>VLOOKUP(Tabela1[[#This Row],[PLACA]],UNIC!C:T,18,0)</f>
        <v>ATIVO</v>
      </c>
      <c r="V387" s="5" t="str">
        <f>SUBSTITUTE(VLOOKUP(Tabela1[[#This Row],[PLACA]],UNIC!C:K,9,0),".", "")</f>
        <v>14011</v>
      </c>
      <c r="W387" s="5">
        <f>VLOOKUP(Tabela1[[#This Row],[PLACA]],UNIC!C:M,10,0)</f>
        <v>14001</v>
      </c>
      <c r="X387" s="5" t="str">
        <f>VLOOKUP(Tabela1[[#This Row],[PLACA]],UNIC!C:M,11,0)</f>
        <v>I-SYSTEMS</v>
      </c>
      <c r="Y387" s="7">
        <f>SUM(Tabela1[[#This Row],[GASTO COMBUSTÍVEL FEVEREIRO]:[GASTO COMBUSTÍVE ABRIL]])</f>
        <v>4077</v>
      </c>
      <c r="Z387" s="7">
        <f>IFERROR(AVERAGE(Tabela1[[#This Row],[GASTO COMBUSTÍVE ABRIL]:[GASTO COMBUSTÍVE MARÇO]]),"-")</f>
        <v>1433.52</v>
      </c>
      <c r="AA387" s="5"/>
    </row>
    <row r="388" spans="1:27" x14ac:dyDescent="0.25">
      <c r="A388" s="5" t="s">
        <v>1007</v>
      </c>
      <c r="B388" s="5" t="str">
        <f>VLOOKUP(A388,UNIC!C:W,2,0)</f>
        <v>MOBI</v>
      </c>
      <c r="C388" s="5" t="str">
        <f>VLOOKUP(A388,UNIC!C:W,3,0)</f>
        <v>LEVE</v>
      </c>
      <c r="D388" s="10">
        <f>VLOOKUP(A388,UNIC!C:W,5,0)</f>
        <v>2025</v>
      </c>
      <c r="E388" s="5" t="str">
        <f>VLOOKUP(A388,UNIC!C:W,21,0)</f>
        <v>LOCALIZA</v>
      </c>
      <c r="F388" s="5" t="str">
        <f>VLOOKUP(Tabela1[[#This Row],[PLACA]],UNIC!C:R,15,0)</f>
        <v>AM</v>
      </c>
      <c r="G388" s="5" t="str">
        <f>VLOOKUP(Tabela1[[#This Row],[PLACA]],UNIC!C:R,16,0)</f>
        <v>NORTE</v>
      </c>
      <c r="H388" s="5" t="str">
        <f>VLOOKUP(A388,UNIC!C:H,6,0)</f>
        <v>ABEL FRANCA PEDRACA NETO</v>
      </c>
      <c r="I388" s="5" t="str">
        <f>VLOOKUP(H388,UNIC!H:J,3,0)</f>
        <v>INSTALADOR E REPARADOR DE FO</v>
      </c>
      <c r="J388" s="11" t="str">
        <f>VLOOKUP(Tabela1[[#This Row],[PLACA]],UNIC!C:V,20,0)</f>
        <v>R$ 2.108,00</v>
      </c>
      <c r="K388" s="11">
        <f>IFERROR(VALUE(VLOOKUP(Tabela1[[#This Row],[PLACA]],[1]Planilha2!$A:$F,3,0)),"")</f>
        <v>1470</v>
      </c>
      <c r="L388" s="11">
        <f>IFERROR(VALUE(VLOOKUP(Tabela1[[#This Row],[PLACA]],[1]Planilha2!$A:$F,4,0)),"")</f>
        <v>1688.83</v>
      </c>
      <c r="M388" s="11">
        <f>IFERROR(VALUE(VLOOKUP(Tabela1[[#This Row],[PLACA]],[1]Planilha2!$A:$F,5,0)),"")</f>
        <v>900</v>
      </c>
      <c r="N388" s="11"/>
      <c r="O388" s="12" t="str">
        <f>VLOOKUP(Tabela1[[#This Row],[PLACA]],BASE_LOCADORAS!B:F,5,0)</f>
        <v>23/06/2029</v>
      </c>
      <c r="P3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8" s="11">
        <f>VLOOKUP(Tabela1[[#This Row],[PLACA]],BASE_LOCADORAS!B:G,6,0)</f>
        <v>2108</v>
      </c>
      <c r="R388" s="5" t="b">
        <f>Tabela1[[#This Row],[VALOR LOCADORA]]=Tabela1[[#This Row],[GASTO ALUGUEL]]</f>
        <v>0</v>
      </c>
      <c r="S388" s="5" t="str">
        <f>UPPER(TEXT(Tabela1[[#This Row],[VENCIMENTO CONTRATO]],"MMM"))</f>
        <v>JUN</v>
      </c>
      <c r="T388" s="5">
        <f>IFERROR(YEAR(Tabela1[[#This Row],[VENCIMENTO CONTRATO]]),"-")</f>
        <v>2029</v>
      </c>
      <c r="U388" s="5" t="str">
        <f>VLOOKUP(Tabela1[[#This Row],[PLACA]],UNIC!C:T,18,0)</f>
        <v>ATIVO</v>
      </c>
      <c r="V388" s="5" t="str">
        <f>SUBSTITUTE(VLOOKUP(Tabela1[[#This Row],[PLACA]],UNIC!C:K,9,0),".", "")</f>
        <v>11011</v>
      </c>
      <c r="W388" s="5">
        <f>VLOOKUP(Tabela1[[#This Row],[PLACA]],UNIC!C:M,10,0)</f>
        <v>14001</v>
      </c>
      <c r="X388" s="5" t="str">
        <f>VLOOKUP(Tabela1[[#This Row],[PLACA]],UNIC!C:M,11,0)</f>
        <v>VIVO</v>
      </c>
      <c r="Y388" s="7">
        <f>SUM(Tabela1[[#This Row],[GASTO COMBUSTÍVEL FEVEREIRO]:[GASTO COMBUSTÍVE ABRIL]])</f>
        <v>4058.83</v>
      </c>
      <c r="Z388" s="7">
        <f>IFERROR(AVERAGE(Tabela1[[#This Row],[GASTO COMBUSTÍVE ABRIL]:[GASTO COMBUSTÍVE MARÇO]]),"-")</f>
        <v>1294.415</v>
      </c>
      <c r="AA388" s="5"/>
    </row>
    <row r="389" spans="1:27" x14ac:dyDescent="0.25">
      <c r="A389" s="5" t="s">
        <v>1142</v>
      </c>
      <c r="B389" s="5" t="str">
        <f>VLOOKUP(A389,UNIC!C:W,2,0)</f>
        <v>MOBI</v>
      </c>
      <c r="C389" s="5" t="str">
        <f>VLOOKUP(A389,UNIC!C:W,3,0)</f>
        <v>LEVE</v>
      </c>
      <c r="D389" s="10">
        <f>VLOOKUP(A389,UNIC!C:W,5,0)</f>
        <v>2025</v>
      </c>
      <c r="E389" s="5" t="str">
        <f>VLOOKUP(A389,UNIC!C:W,21,0)</f>
        <v>LOCALIZA</v>
      </c>
      <c r="F389" s="5" t="str">
        <f>VLOOKUP(Tabela1[[#This Row],[PLACA]],UNIC!C:R,15,0)</f>
        <v>AM</v>
      </c>
      <c r="G389" s="5" t="str">
        <f>VLOOKUP(Tabela1[[#This Row],[PLACA]],UNIC!C:R,16,0)</f>
        <v>NORTE</v>
      </c>
      <c r="H389" s="5" t="str">
        <f>VLOOKUP(A389,UNIC!C:H,6,0)</f>
        <v>MARCELO AZEVEDO GOMES</v>
      </c>
      <c r="I389" s="5" t="str">
        <f>VLOOKUP(H389,UNIC!H:J,3,0)</f>
        <v>INSTALADOR E REPARADOR DE FO</v>
      </c>
      <c r="J389" s="11" t="str">
        <f>VLOOKUP(Tabela1[[#This Row],[PLACA]],UNIC!C:V,20,0)</f>
        <v>R$ 2.108,00</v>
      </c>
      <c r="K389" s="11">
        <f>IFERROR(VALUE(VLOOKUP(Tabela1[[#This Row],[PLACA]],[1]Planilha2!$A:$F,3,0)),"")</f>
        <v>1639.45</v>
      </c>
      <c r="L389" s="11">
        <f>IFERROR(VALUE(VLOOKUP(Tabela1[[#This Row],[PLACA]],[1]Planilha2!$A:$F,4,0)),"")</f>
        <v>1894.64</v>
      </c>
      <c r="M389" s="11">
        <f>IFERROR(VALUE(VLOOKUP(Tabela1[[#This Row],[PLACA]],[1]Planilha2!$A:$F,5,0)),"")</f>
        <v>767.96</v>
      </c>
      <c r="N389" s="11"/>
      <c r="O389" s="12" t="str">
        <f>VLOOKUP(Tabela1[[#This Row],[PLACA]],BASE_LOCADORAS!B:F,5,0)</f>
        <v>15/05/2029</v>
      </c>
      <c r="P3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89" s="11">
        <f>VLOOKUP(Tabela1[[#This Row],[PLACA]],BASE_LOCADORAS!B:G,6,0)</f>
        <v>2108</v>
      </c>
      <c r="R389" s="5" t="b">
        <f>Tabela1[[#This Row],[VALOR LOCADORA]]=Tabela1[[#This Row],[GASTO ALUGUEL]]</f>
        <v>0</v>
      </c>
      <c r="S389" s="5" t="str">
        <f>UPPER(TEXT(Tabela1[[#This Row],[VENCIMENTO CONTRATO]],"MMM"))</f>
        <v>MAI</v>
      </c>
      <c r="T389" s="5">
        <f>IFERROR(YEAR(Tabela1[[#This Row],[VENCIMENTO CONTRATO]]),"-")</f>
        <v>2029</v>
      </c>
      <c r="U389" s="5" t="str">
        <f>VLOOKUP(Tabela1[[#This Row],[PLACA]],UNIC!C:T,18,0)</f>
        <v>ATIVO</v>
      </c>
      <c r="V389" s="5" t="str">
        <f>SUBSTITUTE(VLOOKUP(Tabela1[[#This Row],[PLACA]],UNIC!C:K,9,0),".", "")</f>
        <v>14011</v>
      </c>
      <c r="W389" s="5">
        <f>VLOOKUP(Tabela1[[#This Row],[PLACA]],UNIC!C:M,10,0)</f>
        <v>14001</v>
      </c>
      <c r="X389" s="5" t="str">
        <f>VLOOKUP(Tabela1[[#This Row],[PLACA]],UNIC!C:M,11,0)</f>
        <v>I-SYSTEMS</v>
      </c>
      <c r="Y389" s="7">
        <f>SUM(Tabela1[[#This Row],[GASTO COMBUSTÍVEL FEVEREIRO]:[GASTO COMBUSTÍVE ABRIL]])</f>
        <v>4302.05</v>
      </c>
      <c r="Z389" s="7">
        <f>IFERROR(AVERAGE(Tabela1[[#This Row],[GASTO COMBUSTÍVE ABRIL]:[GASTO COMBUSTÍVE MARÇO]]),"-")</f>
        <v>1331.3000000000002</v>
      </c>
      <c r="AA389" s="5"/>
    </row>
    <row r="390" spans="1:27" x14ac:dyDescent="0.25">
      <c r="A390" s="5" t="s">
        <v>1138</v>
      </c>
      <c r="B390" s="5" t="str">
        <f>VLOOKUP(A390,UNIC!C:W,2,0)</f>
        <v>MOBI</v>
      </c>
      <c r="C390" s="5" t="str">
        <f>VLOOKUP(A390,UNIC!C:W,3,0)</f>
        <v>LEVE</v>
      </c>
      <c r="D390" s="10">
        <f>VLOOKUP(A390,UNIC!C:W,5,0)</f>
        <v>2025</v>
      </c>
      <c r="E390" s="5" t="str">
        <f>VLOOKUP(A390,UNIC!C:W,21,0)</f>
        <v>LOCALIZA</v>
      </c>
      <c r="F390" s="5" t="str">
        <f>VLOOKUP(Tabela1[[#This Row],[PLACA]],UNIC!C:R,15,0)</f>
        <v>AM</v>
      </c>
      <c r="G390" s="5" t="str">
        <f>VLOOKUP(Tabela1[[#This Row],[PLACA]],UNIC!C:R,16,0)</f>
        <v>NORTE</v>
      </c>
      <c r="H390" s="5" t="str">
        <f>VLOOKUP(A390,UNIC!C:H,6,0)</f>
        <v>RAYLIN WARLEY COSTA E COSTA</v>
      </c>
      <c r="I390" s="5" t="str">
        <f>VLOOKUP(H390,UNIC!H:J,3,0)</f>
        <v>INSTALADOR E REPARADOR DE FO</v>
      </c>
      <c r="J390" s="11" t="str">
        <f>VLOOKUP(Tabela1[[#This Row],[PLACA]],UNIC!C:V,20,0)</f>
        <v>R$ 2.108,00</v>
      </c>
      <c r="K390" s="11">
        <f>IFERROR(VALUE(VLOOKUP(Tabela1[[#This Row],[PLACA]],[1]Planilha2!$A:$F,3,0)),"")</f>
        <v>1372.98</v>
      </c>
      <c r="L390" s="11">
        <f>IFERROR(VALUE(VLOOKUP(Tabela1[[#This Row],[PLACA]],[1]Planilha2!$A:$F,4,0)),"")</f>
        <v>1600</v>
      </c>
      <c r="M390" s="11">
        <f>IFERROR(VALUE(VLOOKUP(Tabela1[[#This Row],[PLACA]],[1]Planilha2!$A:$F,5,0)),"")</f>
        <v>759.95</v>
      </c>
      <c r="N390" s="11"/>
      <c r="O390" s="12" t="str">
        <f>VLOOKUP(Tabela1[[#This Row],[PLACA]],BASE_LOCADORAS!B:F,5,0)</f>
        <v>27/06/2029</v>
      </c>
      <c r="P3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0" s="11">
        <f>VLOOKUP(Tabela1[[#This Row],[PLACA]],BASE_LOCADORAS!B:G,6,0)</f>
        <v>2108</v>
      </c>
      <c r="R390" s="5" t="b">
        <f>Tabela1[[#This Row],[VALOR LOCADORA]]=Tabela1[[#This Row],[GASTO ALUGUEL]]</f>
        <v>0</v>
      </c>
      <c r="S390" s="5" t="str">
        <f>UPPER(TEXT(Tabela1[[#This Row],[VENCIMENTO CONTRATO]],"MMM"))</f>
        <v>JUN</v>
      </c>
      <c r="T390" s="5">
        <f>IFERROR(YEAR(Tabela1[[#This Row],[VENCIMENTO CONTRATO]]),"-")</f>
        <v>2029</v>
      </c>
      <c r="U390" s="5" t="str">
        <f>VLOOKUP(Tabela1[[#This Row],[PLACA]],UNIC!C:T,18,0)</f>
        <v>ATIVO</v>
      </c>
      <c r="V390" s="5" t="str">
        <f>SUBSTITUTE(VLOOKUP(Tabela1[[#This Row],[PLACA]],UNIC!C:K,9,0),".", "")</f>
        <v>11011</v>
      </c>
      <c r="W390" s="5">
        <f>VLOOKUP(Tabela1[[#This Row],[PLACA]],UNIC!C:M,10,0)</f>
        <v>14001</v>
      </c>
      <c r="X390" s="5" t="str">
        <f>VLOOKUP(Tabela1[[#This Row],[PLACA]],UNIC!C:M,11,0)</f>
        <v>VIVO</v>
      </c>
      <c r="Y390" s="7">
        <f>SUM(Tabela1[[#This Row],[GASTO COMBUSTÍVEL FEVEREIRO]:[GASTO COMBUSTÍVE ABRIL]])</f>
        <v>3732.9300000000003</v>
      </c>
      <c r="Z390" s="7">
        <f>IFERROR(AVERAGE(Tabela1[[#This Row],[GASTO COMBUSTÍVE ABRIL]:[GASTO COMBUSTÍVE MARÇO]]),"-")</f>
        <v>1179.9749999999999</v>
      </c>
      <c r="AA390" s="5"/>
    </row>
    <row r="391" spans="1:27" x14ac:dyDescent="0.25">
      <c r="A391" s="5" t="s">
        <v>1225</v>
      </c>
      <c r="B391" s="5" t="str">
        <f>VLOOKUP(A391,UNIC!C:W,2,0)</f>
        <v>MOBI</v>
      </c>
      <c r="C391" s="5" t="str">
        <f>VLOOKUP(A391,UNIC!C:W,3,0)</f>
        <v>LEVE</v>
      </c>
      <c r="D391" s="10">
        <f>VLOOKUP(A391,UNIC!C:W,5,0)</f>
        <v>2025</v>
      </c>
      <c r="E391" s="5" t="str">
        <f>VLOOKUP(A391,UNIC!C:W,21,0)</f>
        <v>LOCALIZA</v>
      </c>
      <c r="F391" s="5" t="str">
        <f>VLOOKUP(Tabela1[[#This Row],[PLACA]],UNIC!C:R,15,0)</f>
        <v>AM</v>
      </c>
      <c r="G391" s="5" t="str">
        <f>VLOOKUP(Tabela1[[#This Row],[PLACA]],UNIC!C:R,16,0)</f>
        <v>NORTE</v>
      </c>
      <c r="H391" s="5" t="str">
        <f>VLOOKUP(A391,UNIC!C:H,6,0)</f>
        <v>RONNY RAFAEL GONZALEZ RODRIGUEZ</v>
      </c>
      <c r="I391" s="5" t="str">
        <f>VLOOKUP(H391,UNIC!H:J,3,0)</f>
        <v>INSTALADOR E REPARADOR DE FO</v>
      </c>
      <c r="J391" s="11" t="str">
        <f>VLOOKUP(Tabela1[[#This Row],[PLACA]],UNIC!C:V,20,0)</f>
        <v>R$ 2.108,00</v>
      </c>
      <c r="K391" s="11">
        <f>IFERROR(VALUE(VLOOKUP(Tabela1[[#This Row],[PLACA]],[1]Planilha2!$A:$F,3,0)),"")</f>
        <v>1598.91</v>
      </c>
      <c r="L391" s="11">
        <f>IFERROR(VALUE(VLOOKUP(Tabela1[[#This Row],[PLACA]],[1]Planilha2!$A:$F,4,0)),"")</f>
        <v>1649.8</v>
      </c>
      <c r="M391" s="11">
        <f>IFERROR(VALUE(VLOOKUP(Tabela1[[#This Row],[PLACA]],[1]Planilha2!$A:$F,5,0)),"")</f>
        <v>457.99</v>
      </c>
      <c r="N391" s="11"/>
      <c r="O391" s="12" t="str">
        <f>VLOOKUP(Tabela1[[#This Row],[PLACA]],BASE_LOCADORAS!B:F,5,0)</f>
        <v>18/06/2029</v>
      </c>
      <c r="P3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1" s="11">
        <f>VLOOKUP(Tabela1[[#This Row],[PLACA]],BASE_LOCADORAS!B:G,6,0)</f>
        <v>2108</v>
      </c>
      <c r="R391" s="5" t="b">
        <f>Tabela1[[#This Row],[VALOR LOCADORA]]=Tabela1[[#This Row],[GASTO ALUGUEL]]</f>
        <v>0</v>
      </c>
      <c r="S391" s="5" t="str">
        <f>UPPER(TEXT(Tabela1[[#This Row],[VENCIMENTO CONTRATO]],"MMM"))</f>
        <v>JUN</v>
      </c>
      <c r="T391" s="5">
        <f>IFERROR(YEAR(Tabela1[[#This Row],[VENCIMENTO CONTRATO]]),"-")</f>
        <v>2029</v>
      </c>
      <c r="U391" s="5" t="str">
        <f>VLOOKUP(Tabela1[[#This Row],[PLACA]],UNIC!C:T,18,0)</f>
        <v>ATIVO</v>
      </c>
      <c r="V391" s="5" t="str">
        <f>SUBSTITUTE(VLOOKUP(Tabela1[[#This Row],[PLACA]],UNIC!C:K,9,0),".", "")</f>
        <v>12011</v>
      </c>
      <c r="W391" s="5">
        <f>VLOOKUP(Tabela1[[#This Row],[PLACA]],UNIC!C:M,10,0)</f>
        <v>14001</v>
      </c>
      <c r="X391" s="5" t="str">
        <f>VLOOKUP(Tabela1[[#This Row],[PLACA]],UNIC!C:M,11,0)</f>
        <v>TIM</v>
      </c>
      <c r="Y391" s="7">
        <f>SUM(Tabela1[[#This Row],[GASTO COMBUSTÍVEL FEVEREIRO]:[GASTO COMBUSTÍVE ABRIL]])</f>
        <v>3706.7</v>
      </c>
      <c r="Z391" s="7">
        <f>IFERROR(AVERAGE(Tabela1[[#This Row],[GASTO COMBUSTÍVE ABRIL]:[GASTO COMBUSTÍVE MARÇO]]),"-")</f>
        <v>1053.895</v>
      </c>
      <c r="AA391" s="5"/>
    </row>
    <row r="392" spans="1:27" x14ac:dyDescent="0.25">
      <c r="A392" s="5" t="s">
        <v>1070</v>
      </c>
      <c r="B392" s="5" t="str">
        <f>VLOOKUP(A392,UNIC!C:W,2,0)</f>
        <v>MOBI</v>
      </c>
      <c r="C392" s="5" t="str">
        <f>VLOOKUP(A392,UNIC!C:W,3,0)</f>
        <v>LEVE</v>
      </c>
      <c r="D392" s="10">
        <f>VLOOKUP(A392,UNIC!C:W,5,0)</f>
        <v>2025</v>
      </c>
      <c r="E392" s="5" t="str">
        <f>VLOOKUP(A392,UNIC!C:W,21,0)</f>
        <v>LOCALIZA</v>
      </c>
      <c r="F392" s="5" t="str">
        <f>VLOOKUP(Tabela1[[#This Row],[PLACA]],UNIC!C:R,15,0)</f>
        <v>AM</v>
      </c>
      <c r="G392" s="5" t="str">
        <f>VLOOKUP(Tabela1[[#This Row],[PLACA]],UNIC!C:R,16,0)</f>
        <v>NORTE</v>
      </c>
      <c r="H392" s="5" t="str">
        <f>VLOOKUP(A392,UNIC!C:H,6,0)</f>
        <v>WENDELL OLIVEIRA DE SOUZA</v>
      </c>
      <c r="I392" s="5" t="str">
        <f>VLOOKUP(H392,UNIC!H:J,3,0)</f>
        <v>INSTALADOR E REPARADOR DE FO</v>
      </c>
      <c r="J392" s="11" t="str">
        <f>VLOOKUP(Tabela1[[#This Row],[PLACA]],UNIC!C:V,20,0)</f>
        <v>R$ 2.108,00</v>
      </c>
      <c r="K392" s="11">
        <f>IFERROR(VALUE(VLOOKUP(Tabela1[[#This Row],[PLACA]],[1]Planilha2!$A:$F,3,0)),"")</f>
        <v>1587.73</v>
      </c>
      <c r="L392" s="11">
        <f>IFERROR(VALUE(VLOOKUP(Tabela1[[#This Row],[PLACA]],[1]Planilha2!$A:$F,4,0)),"")</f>
        <v>1709.88</v>
      </c>
      <c r="M392" s="11">
        <f>IFERROR(VALUE(VLOOKUP(Tabela1[[#This Row],[PLACA]],[1]Planilha2!$A:$F,5,0)),"")</f>
        <v>740</v>
      </c>
      <c r="N392" s="11"/>
      <c r="O392" s="12" t="str">
        <f>VLOOKUP(Tabela1[[#This Row],[PLACA]],BASE_LOCADORAS!B:F,5,0)</f>
        <v>19/05/2029</v>
      </c>
      <c r="P3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2" s="11">
        <f>VLOOKUP(Tabela1[[#This Row],[PLACA]],BASE_LOCADORAS!B:G,6,0)</f>
        <v>2108</v>
      </c>
      <c r="R392" s="5" t="b">
        <f>Tabela1[[#This Row],[VALOR LOCADORA]]=Tabela1[[#This Row],[GASTO ALUGUEL]]</f>
        <v>0</v>
      </c>
      <c r="S392" s="5" t="str">
        <f>UPPER(TEXT(Tabela1[[#This Row],[VENCIMENTO CONTRATO]],"MMM"))</f>
        <v>MAI</v>
      </c>
      <c r="T392" s="5">
        <f>IFERROR(YEAR(Tabela1[[#This Row],[VENCIMENTO CONTRATO]]),"-")</f>
        <v>2029</v>
      </c>
      <c r="U392" s="5" t="str">
        <f>VLOOKUP(Tabela1[[#This Row],[PLACA]],UNIC!C:T,18,0)</f>
        <v>ATIVO</v>
      </c>
      <c r="V392" s="5" t="str">
        <f>SUBSTITUTE(VLOOKUP(Tabela1[[#This Row],[PLACA]],UNIC!C:K,9,0),".", "")</f>
        <v>11011</v>
      </c>
      <c r="W392" s="5">
        <f>VLOOKUP(Tabela1[[#This Row],[PLACA]],UNIC!C:M,10,0)</f>
        <v>14001</v>
      </c>
      <c r="X392" s="5" t="str">
        <f>VLOOKUP(Tabela1[[#This Row],[PLACA]],UNIC!C:M,11,0)</f>
        <v>VIVO</v>
      </c>
      <c r="Y392" s="7">
        <f>SUM(Tabela1[[#This Row],[GASTO COMBUSTÍVEL FEVEREIRO]:[GASTO COMBUSTÍVE ABRIL]])</f>
        <v>4037.61</v>
      </c>
      <c r="Z392" s="7">
        <f>IFERROR(AVERAGE(Tabela1[[#This Row],[GASTO COMBUSTÍVE ABRIL]:[GASTO COMBUSTÍVE MARÇO]]),"-")</f>
        <v>1224.94</v>
      </c>
      <c r="AA392" s="5"/>
    </row>
    <row r="393" spans="1:27" x14ac:dyDescent="0.25">
      <c r="A393" s="5" t="s">
        <v>714</v>
      </c>
      <c r="B393" s="5" t="str">
        <f>VLOOKUP(A393,UNIC!C:W,2,0)</f>
        <v>MOBI</v>
      </c>
      <c r="C393" s="5" t="str">
        <f>VLOOKUP(A393,UNIC!C:W,3,0)</f>
        <v>LEVE</v>
      </c>
      <c r="D393" s="10">
        <f>VLOOKUP(A393,UNIC!C:W,5,0)</f>
        <v>2025</v>
      </c>
      <c r="E393" s="5" t="str">
        <f>VLOOKUP(A393,UNIC!C:W,21,0)</f>
        <v>LOCALIZA</v>
      </c>
      <c r="F393" s="5" t="str">
        <f>VLOOKUP(Tabela1[[#This Row],[PLACA]],UNIC!C:R,15,0)</f>
        <v>AM</v>
      </c>
      <c r="G393" s="5" t="str">
        <f>VLOOKUP(Tabela1[[#This Row],[PLACA]],UNIC!C:R,16,0)</f>
        <v>NORTE</v>
      </c>
      <c r="H393" s="5" t="str">
        <f>VLOOKUP(A393,UNIC!C:H,6,0)</f>
        <v>JOAO PAULO DE OLIVEIRA BRANDAO</v>
      </c>
      <c r="I393" s="5" t="str">
        <f>VLOOKUP(H393,UNIC!H:J,3,0)</f>
        <v>INSTALADOR E REPARADOR DE FO</v>
      </c>
      <c r="J393" s="11" t="str">
        <f>VLOOKUP(Tabela1[[#This Row],[PLACA]],UNIC!C:V,20,0)</f>
        <v>R$ 2.108,00</v>
      </c>
      <c r="K393" s="11">
        <f>IFERROR(VALUE(VLOOKUP(Tabela1[[#This Row],[PLACA]],[1]Planilha2!$A:$F,3,0)),"")</f>
        <v>1190.96</v>
      </c>
      <c r="L393" s="11">
        <f>IFERROR(VALUE(VLOOKUP(Tabela1[[#This Row],[PLACA]],[1]Planilha2!$A:$F,4,0)),"")</f>
        <v>1325.95</v>
      </c>
      <c r="M393" s="11">
        <f>IFERROR(VALUE(VLOOKUP(Tabela1[[#This Row],[PLACA]],[1]Planilha2!$A:$F,5,0)),"")</f>
        <v>678.04</v>
      </c>
      <c r="N393" s="11"/>
      <c r="O393" s="12" t="str">
        <f>VLOOKUP(Tabela1[[#This Row],[PLACA]],BASE_LOCADORAS!B:F,5,0)</f>
        <v>15/05/2029</v>
      </c>
      <c r="P3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3" s="11">
        <f>VLOOKUP(Tabela1[[#This Row],[PLACA]],BASE_LOCADORAS!B:G,6,0)</f>
        <v>2108</v>
      </c>
      <c r="R393" s="5" t="b">
        <f>Tabela1[[#This Row],[VALOR LOCADORA]]=Tabela1[[#This Row],[GASTO ALUGUEL]]</f>
        <v>0</v>
      </c>
      <c r="S393" s="5" t="str">
        <f>UPPER(TEXT(Tabela1[[#This Row],[VENCIMENTO CONTRATO]],"MMM"))</f>
        <v>MAI</v>
      </c>
      <c r="T393" s="5">
        <f>IFERROR(YEAR(Tabela1[[#This Row],[VENCIMENTO CONTRATO]]),"-")</f>
        <v>2029</v>
      </c>
      <c r="U393" s="5" t="str">
        <f>VLOOKUP(Tabela1[[#This Row],[PLACA]],UNIC!C:T,18,0)</f>
        <v>ATIVO</v>
      </c>
      <c r="V393" s="5" t="str">
        <f>SUBSTITUTE(VLOOKUP(Tabela1[[#This Row],[PLACA]],UNIC!C:K,9,0),".", "")</f>
        <v>14011</v>
      </c>
      <c r="W393" s="5">
        <f>VLOOKUP(Tabela1[[#This Row],[PLACA]],UNIC!C:M,10,0)</f>
        <v>14001</v>
      </c>
      <c r="X393" s="5" t="str">
        <f>VLOOKUP(Tabela1[[#This Row],[PLACA]],UNIC!C:M,11,0)</f>
        <v>I-SYSTEMS</v>
      </c>
      <c r="Y393" s="7">
        <f>SUM(Tabela1[[#This Row],[GASTO COMBUSTÍVEL FEVEREIRO]:[GASTO COMBUSTÍVE ABRIL]])</f>
        <v>3194.95</v>
      </c>
      <c r="Z393" s="7">
        <f>IFERROR(AVERAGE(Tabela1[[#This Row],[GASTO COMBUSTÍVE ABRIL]:[GASTO COMBUSTÍVE MARÇO]]),"-")</f>
        <v>1001.995</v>
      </c>
      <c r="AA393" s="5"/>
    </row>
    <row r="394" spans="1:27" x14ac:dyDescent="0.25">
      <c r="A394" s="5" t="s">
        <v>567</v>
      </c>
      <c r="B394" s="5" t="str">
        <f>VLOOKUP(A394,UNIC!C:W,2,0)</f>
        <v>MOBI</v>
      </c>
      <c r="C394" s="5" t="str">
        <f>VLOOKUP(A394,UNIC!C:W,3,0)</f>
        <v>LEVE</v>
      </c>
      <c r="D394" s="10">
        <f>VLOOKUP(A394,UNIC!C:W,5,0)</f>
        <v>2025</v>
      </c>
      <c r="E394" s="5" t="str">
        <f>VLOOKUP(A394,UNIC!C:W,21,0)</f>
        <v>LOCALIZA</v>
      </c>
      <c r="F394" s="5" t="str">
        <f>VLOOKUP(Tabela1[[#This Row],[PLACA]],UNIC!C:R,15,0)</f>
        <v>DF</v>
      </c>
      <c r="G394" s="5" t="str">
        <f>VLOOKUP(Tabela1[[#This Row],[PLACA]],UNIC!C:R,16,0)</f>
        <v>CENTRO OESTE</v>
      </c>
      <c r="H394" s="5" t="str">
        <f>VLOOKUP(A394,UNIC!C:H,6,0)</f>
        <v>ALBERTO VIEIRA DA SILVA JUNIOR</v>
      </c>
      <c r="I394" s="5" t="str">
        <f>VLOOKUP(H394,UNIC!H:J,3,0)</f>
        <v>INSTALADOR E REPARADOR DE FO</v>
      </c>
      <c r="J394" s="11" t="str">
        <f>VLOOKUP(Tabela1[[#This Row],[PLACA]],UNIC!C:V,20,0)</f>
        <v>R$ 2.108,00</v>
      </c>
      <c r="K394" s="11">
        <f>IFERROR(VALUE(VLOOKUP(Tabela1[[#This Row],[PLACA]],[1]Planilha2!$A:$F,3,0)),"")</f>
        <v>1123</v>
      </c>
      <c r="L394" s="11">
        <f>IFERROR(VALUE(VLOOKUP(Tabela1[[#This Row],[PLACA]],[1]Planilha2!$A:$F,4,0)),"")</f>
        <v>1306</v>
      </c>
      <c r="M394" s="11">
        <f>IFERROR(VALUE(VLOOKUP(Tabela1[[#This Row],[PLACA]],[1]Planilha2!$A:$F,5,0)),"")</f>
        <v>640</v>
      </c>
      <c r="N394" s="11"/>
      <c r="O394" s="17" t="str">
        <f>VLOOKUP(Tabela1[[#This Row],[PLACA]],BASE_LOCADORAS!B:F,5,0)</f>
        <v>15/04/2029</v>
      </c>
      <c r="P3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4" s="11">
        <f>VLOOKUP(Tabela1[[#This Row],[PLACA]],BASE_LOCADORAS!B:G,6,0)</f>
        <v>2108</v>
      </c>
      <c r="R394" s="5" t="b">
        <f>Tabela1[[#This Row],[VALOR LOCADORA]]=Tabela1[[#This Row],[GASTO ALUGUEL]]</f>
        <v>0</v>
      </c>
      <c r="S394" s="5" t="str">
        <f>UPPER(TEXT(Tabela1[[#This Row],[VENCIMENTO CONTRATO]],"MMM"))</f>
        <v>ABR</v>
      </c>
      <c r="T394" s="5">
        <f>IFERROR(YEAR(Tabela1[[#This Row],[VENCIMENTO CONTRATO]]),"-")</f>
        <v>2029</v>
      </c>
      <c r="U394" s="5" t="str">
        <f>VLOOKUP(Tabela1[[#This Row],[PLACA]],UNIC!C:T,18,0)</f>
        <v>ATIVO</v>
      </c>
      <c r="V394" s="5" t="str">
        <f>SUBSTITUTE(VLOOKUP(Tabela1[[#This Row],[PLACA]],UNIC!C:K,9,0),".", "")</f>
        <v>11011</v>
      </c>
      <c r="W394" s="5">
        <f>VLOOKUP(Tabela1[[#This Row],[PLACA]],UNIC!C:M,10,0)</f>
        <v>17001</v>
      </c>
      <c r="X394" s="5" t="str">
        <f>VLOOKUP(Tabela1[[#This Row],[PLACA]],UNIC!C:M,11,0)</f>
        <v>VIVO</v>
      </c>
      <c r="Y394" s="7">
        <f>SUM(Tabela1[[#This Row],[GASTO COMBUSTÍVEL FEVEREIRO]:[GASTO COMBUSTÍVE ABRIL]])</f>
        <v>3069</v>
      </c>
      <c r="Z394" s="7">
        <f>IFERROR(AVERAGE(Tabela1[[#This Row],[GASTO COMBUSTÍVE ABRIL]:[GASTO COMBUSTÍVE MARÇO]]),"-")</f>
        <v>973</v>
      </c>
      <c r="AA394" s="5"/>
    </row>
    <row r="395" spans="1:27" x14ac:dyDescent="0.25">
      <c r="A395" s="5" t="s">
        <v>370</v>
      </c>
      <c r="B395" s="5" t="str">
        <f>VLOOKUP(A395,UNIC!C:W,2,0)</f>
        <v>MOBI</v>
      </c>
      <c r="C395" s="5" t="str">
        <f>VLOOKUP(A395,UNIC!C:W,3,0)</f>
        <v>LEVE</v>
      </c>
      <c r="D395" s="10">
        <f>VLOOKUP(A395,UNIC!C:W,5,0)</f>
        <v>2025</v>
      </c>
      <c r="E395" s="5" t="str">
        <f>VLOOKUP(A395,UNIC!C:W,21,0)</f>
        <v>LOCALIZA</v>
      </c>
      <c r="F395" s="5" t="str">
        <f>VLOOKUP(Tabela1[[#This Row],[PLACA]],UNIC!C:R,15,0)</f>
        <v>MS</v>
      </c>
      <c r="G395" s="5" t="str">
        <f>VLOOKUP(Tabela1[[#This Row],[PLACA]],UNIC!C:R,16,0)</f>
        <v>CENTRO OESTE</v>
      </c>
      <c r="H395" s="5" t="str">
        <f>VLOOKUP(A395,UNIC!C:H,6,0)</f>
        <v>HENRIVICHISON RIBEIRO DA GUARDA</v>
      </c>
      <c r="I395" s="5" t="str">
        <f>VLOOKUP(H395,UNIC!H:J,3,0)</f>
        <v>INSTALADOR E REPARADOR DE FO</v>
      </c>
      <c r="J395" s="11" t="str">
        <f>VLOOKUP(Tabela1[[#This Row],[PLACA]],UNIC!C:V,20,0)</f>
        <v>R$ 2.108,00</v>
      </c>
      <c r="K395" s="11">
        <f>IFERROR(VALUE(VLOOKUP(Tabela1[[#This Row],[PLACA]],[1]Planilha2!$A:$F,3,0)),"")</f>
        <v>1346.6100000000001</v>
      </c>
      <c r="L395" s="11">
        <f>IFERROR(VALUE(VLOOKUP(Tabela1[[#This Row],[PLACA]],[1]Planilha2!$A:$F,4,0)),"")</f>
        <v>2324.14</v>
      </c>
      <c r="M395" s="11">
        <f>IFERROR(VALUE(VLOOKUP(Tabela1[[#This Row],[PLACA]],[1]Planilha2!$A:$F,5,0)),"")</f>
        <v>1324.6499999999999</v>
      </c>
      <c r="N395" s="11"/>
      <c r="O395" s="12" t="str">
        <f>VLOOKUP(Tabela1[[#This Row],[PLACA]],BASE_LOCADORAS!B:F,5,0)</f>
        <v>15/04/2029</v>
      </c>
      <c r="P3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5" s="11">
        <f>VLOOKUP(Tabela1[[#This Row],[PLACA]],BASE_LOCADORAS!B:G,6,0)</f>
        <v>2108</v>
      </c>
      <c r="R395" s="5" t="b">
        <f>Tabela1[[#This Row],[VALOR LOCADORA]]=Tabela1[[#This Row],[GASTO ALUGUEL]]</f>
        <v>0</v>
      </c>
      <c r="S395" s="5" t="str">
        <f>UPPER(TEXT(Tabela1[[#This Row],[VENCIMENTO CONTRATO]],"MMM"))</f>
        <v>ABR</v>
      </c>
      <c r="T395" s="5">
        <f>IFERROR(YEAR(Tabela1[[#This Row],[VENCIMENTO CONTRATO]]),"-")</f>
        <v>2029</v>
      </c>
      <c r="U395" s="5" t="str">
        <f>VLOOKUP(Tabela1[[#This Row],[PLACA]],UNIC!C:T,18,0)</f>
        <v>ATIVO</v>
      </c>
      <c r="V395" s="5" t="str">
        <f>SUBSTITUTE(VLOOKUP(Tabela1[[#This Row],[PLACA]],UNIC!C:K,9,0),".", "")</f>
        <v>11011</v>
      </c>
      <c r="W395" s="5">
        <f>VLOOKUP(Tabela1[[#This Row],[PLACA]],UNIC!C:M,10,0)</f>
        <v>22020</v>
      </c>
      <c r="X395" s="5" t="str">
        <f>VLOOKUP(Tabela1[[#This Row],[PLACA]],UNIC!C:M,11,0)</f>
        <v>VIVO</v>
      </c>
      <c r="Y395" s="7">
        <f>SUM(Tabela1[[#This Row],[GASTO COMBUSTÍVEL FEVEREIRO]:[GASTO COMBUSTÍVE ABRIL]])</f>
        <v>4995.3999999999996</v>
      </c>
      <c r="Z395" s="7">
        <f>IFERROR(AVERAGE(Tabela1[[#This Row],[GASTO COMBUSTÍVE ABRIL]:[GASTO COMBUSTÍVE MARÇO]]),"-")</f>
        <v>1824.395</v>
      </c>
      <c r="AA395" s="5"/>
    </row>
    <row r="396" spans="1:27" x14ac:dyDescent="0.25">
      <c r="A396" s="5" t="s">
        <v>475</v>
      </c>
      <c r="B396" s="5" t="str">
        <f>VLOOKUP(A396,UNIC!C:W,2,0)</f>
        <v>MOBI</v>
      </c>
      <c r="C396" s="5" t="str">
        <f>VLOOKUP(A396,UNIC!C:W,3,0)</f>
        <v>LEVE</v>
      </c>
      <c r="D396" s="10">
        <f>VLOOKUP(A396,UNIC!C:W,5,0)</f>
        <v>2025</v>
      </c>
      <c r="E396" s="5" t="str">
        <f>VLOOKUP(A396,UNIC!C:W,21,0)</f>
        <v>LOCALIZA</v>
      </c>
      <c r="F396" s="5" t="str">
        <f>VLOOKUP(Tabela1[[#This Row],[PLACA]],UNIC!C:R,15,0)</f>
        <v>MS</v>
      </c>
      <c r="G396" s="5" t="str">
        <f>VLOOKUP(Tabela1[[#This Row],[PLACA]],UNIC!C:R,16,0)</f>
        <v>CENTRO OESTE</v>
      </c>
      <c r="H396" s="5" t="str">
        <f>VLOOKUP(A396,UNIC!C:H,6,0)</f>
        <v>SABINO MIRANDA DIAS</v>
      </c>
      <c r="I396" s="5" t="str">
        <f>VLOOKUP(H396,UNIC!H:J,3,0)</f>
        <v>INSTALADOR E REPARADOR DE FO</v>
      </c>
      <c r="J396" s="11" t="str">
        <f>VLOOKUP(Tabela1[[#This Row],[PLACA]],UNIC!C:V,20,0)</f>
        <v>R$ 2.108,00</v>
      </c>
      <c r="K396" s="11">
        <f>IFERROR(VALUE(VLOOKUP(Tabela1[[#This Row],[PLACA]],[1]Planilha2!$A:$F,3,0)),"")</f>
        <v>688.63</v>
      </c>
      <c r="L396" s="11">
        <f>IFERROR(VALUE(VLOOKUP(Tabela1[[#This Row],[PLACA]],[1]Planilha2!$A:$F,4,0)),"")</f>
        <v>918.75</v>
      </c>
      <c r="M396" s="11">
        <f>IFERROR(VALUE(VLOOKUP(Tabela1[[#This Row],[PLACA]],[1]Planilha2!$A:$F,5,0)),"")</f>
        <v>399.02</v>
      </c>
      <c r="N396" s="11"/>
      <c r="O396" s="12" t="str">
        <f>VLOOKUP(Tabela1[[#This Row],[PLACA]],BASE_LOCADORAS!B:F,5,0)</f>
        <v>15/04/2029</v>
      </c>
      <c r="P3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6" s="11">
        <f>VLOOKUP(Tabela1[[#This Row],[PLACA]],BASE_LOCADORAS!B:G,6,0)</f>
        <v>2108</v>
      </c>
      <c r="R396" s="5" t="b">
        <f>Tabela1[[#This Row],[VALOR LOCADORA]]=Tabela1[[#This Row],[GASTO ALUGUEL]]</f>
        <v>0</v>
      </c>
      <c r="S396" s="5" t="str">
        <f>UPPER(TEXT(Tabela1[[#This Row],[VENCIMENTO CONTRATO]],"MMM"))</f>
        <v>ABR</v>
      </c>
      <c r="T396" s="5">
        <f>IFERROR(YEAR(Tabela1[[#This Row],[VENCIMENTO CONTRATO]]),"-")</f>
        <v>2029</v>
      </c>
      <c r="U396" s="5" t="str">
        <f>VLOOKUP(Tabela1[[#This Row],[PLACA]],UNIC!C:T,18,0)</f>
        <v>ATIVO</v>
      </c>
      <c r="V396" s="5" t="str">
        <f>SUBSTITUTE(VLOOKUP(Tabela1[[#This Row],[PLACA]],UNIC!C:K,9,0),".", "")</f>
        <v>11011</v>
      </c>
      <c r="W396" s="5">
        <f>VLOOKUP(Tabela1[[#This Row],[PLACA]],UNIC!C:M,10,0)</f>
        <v>22032</v>
      </c>
      <c r="X396" s="5" t="str">
        <f>VLOOKUP(Tabela1[[#This Row],[PLACA]],UNIC!C:M,11,0)</f>
        <v>VIVO</v>
      </c>
      <c r="Y396" s="7">
        <f>SUM(Tabela1[[#This Row],[GASTO COMBUSTÍVEL FEVEREIRO]:[GASTO COMBUSTÍVE ABRIL]])</f>
        <v>2006.4</v>
      </c>
      <c r="Z396" s="7">
        <f>IFERROR(AVERAGE(Tabela1[[#This Row],[GASTO COMBUSTÍVE ABRIL]:[GASTO COMBUSTÍVE MARÇO]]),"-")</f>
        <v>658.88499999999999</v>
      </c>
      <c r="AA396" s="5"/>
    </row>
    <row r="397" spans="1:27" x14ac:dyDescent="0.25">
      <c r="A397" s="5" t="s">
        <v>1563</v>
      </c>
      <c r="B397" s="5" t="str">
        <f>VLOOKUP(A397,UNIC!C:W,2,0)</f>
        <v>MOBI</v>
      </c>
      <c r="C397" s="5" t="str">
        <f>VLOOKUP(A397,UNIC!C:W,3,0)</f>
        <v>LEVE</v>
      </c>
      <c r="D397" s="10">
        <f>VLOOKUP(A397,UNIC!C:W,5,0)</f>
        <v>2025</v>
      </c>
      <c r="E397" s="5" t="str">
        <f>VLOOKUP(A397,UNIC!C:W,21,0)</f>
        <v>LOCALIZA</v>
      </c>
      <c r="F397" s="5" t="str">
        <f>VLOOKUP(Tabela1[[#This Row],[PLACA]],UNIC!C:R,15,0)</f>
        <v>MG</v>
      </c>
      <c r="G397" s="5" t="str">
        <f>VLOOKUP(Tabela1[[#This Row],[PLACA]],UNIC!C:R,16,0)</f>
        <v>SUDESTE</v>
      </c>
      <c r="H397" s="5" t="str">
        <f>VLOOKUP(A397,UNIC!C:H,6,0)</f>
        <v>CASA CLIENTE VIVO BRASILIA</v>
      </c>
      <c r="I397" s="5" t="str">
        <f>VLOOKUP(H397,UNIC!H:J,3,0)</f>
        <v>PARCEIRO</v>
      </c>
      <c r="J397" s="11" t="str">
        <f>VLOOKUP(Tabela1[[#This Row],[PLACA]],UNIC!C:V,20,0)</f>
        <v>R$ 2.108,00</v>
      </c>
      <c r="K397" s="11">
        <f>IFERROR(VALUE(VLOOKUP(Tabela1[[#This Row],[PLACA]],[1]Planilha2!$A:$F,3,0)),"")</f>
        <v>1091.8</v>
      </c>
      <c r="L397" s="11">
        <f>IFERROR(VALUE(VLOOKUP(Tabela1[[#This Row],[PLACA]],[1]Planilha2!$A:$F,4,0)),"")</f>
        <v>1601.04</v>
      </c>
      <c r="M397" s="11">
        <f>IFERROR(VALUE(VLOOKUP(Tabela1[[#This Row],[PLACA]],[1]Planilha2!$A:$F,5,0)),"")</f>
        <v>946.62</v>
      </c>
      <c r="N397" s="11"/>
      <c r="O397" s="12" t="str">
        <f>VLOOKUP(Tabela1[[#This Row],[PLACA]],BASE_LOCADORAS!B:F,5,0)</f>
        <v>15/04/2029</v>
      </c>
      <c r="P3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7" s="11">
        <f>VLOOKUP(Tabela1[[#This Row],[PLACA]],BASE_LOCADORAS!B:G,6,0)</f>
        <v>2108</v>
      </c>
      <c r="R397" s="5" t="b">
        <f>Tabela1[[#This Row],[VALOR LOCADORA]]=Tabela1[[#This Row],[GASTO ALUGUEL]]</f>
        <v>0</v>
      </c>
      <c r="S397" s="5" t="str">
        <f>UPPER(TEXT(Tabela1[[#This Row],[VENCIMENTO CONTRATO]],"MMM"))</f>
        <v>ABR</v>
      </c>
      <c r="T397" s="5">
        <f>IFERROR(YEAR(Tabela1[[#This Row],[VENCIMENTO CONTRATO]]),"-")</f>
        <v>2029</v>
      </c>
      <c r="U397" s="5" t="str">
        <f>VLOOKUP(Tabela1[[#This Row],[PLACA]],UNIC!C:T,18,0)</f>
        <v>ATIVO</v>
      </c>
      <c r="V397" s="5" t="str">
        <f>SUBSTITUTE(VLOOKUP(Tabela1[[#This Row],[PLACA]],UNIC!C:K,9,0),".", "")</f>
        <v>11011</v>
      </c>
      <c r="W397" s="5">
        <f>VLOOKUP(Tabela1[[#This Row],[PLACA]],UNIC!C:M,10,0)</f>
        <v>17001</v>
      </c>
      <c r="X397" s="5" t="str">
        <f>VLOOKUP(Tabela1[[#This Row],[PLACA]],UNIC!C:M,11,0)</f>
        <v>VIVO</v>
      </c>
      <c r="Y397" s="7">
        <f>SUM(Tabela1[[#This Row],[GASTO COMBUSTÍVEL FEVEREIRO]:[GASTO COMBUSTÍVE ABRIL]])</f>
        <v>3639.46</v>
      </c>
      <c r="Z397" s="7">
        <f>IFERROR(AVERAGE(Tabela1[[#This Row],[GASTO COMBUSTÍVE ABRIL]:[GASTO COMBUSTÍVE MARÇO]]),"-")</f>
        <v>1273.83</v>
      </c>
      <c r="AA397" s="5"/>
    </row>
    <row r="398" spans="1:27" x14ac:dyDescent="0.25">
      <c r="A398" s="5" t="s">
        <v>206</v>
      </c>
      <c r="B398" s="5" t="str">
        <f>VLOOKUP(A398,UNIC!C:W,2,0)</f>
        <v>MOBI</v>
      </c>
      <c r="C398" s="5" t="str">
        <f>VLOOKUP(A398,UNIC!C:W,3,0)</f>
        <v>LEVE</v>
      </c>
      <c r="D398" s="10">
        <f>VLOOKUP(A398,UNIC!C:W,5,0)</f>
        <v>2025</v>
      </c>
      <c r="E398" s="5" t="str">
        <f>VLOOKUP(A398,UNIC!C:W,21,0)</f>
        <v>LOCALIZA</v>
      </c>
      <c r="F398" s="5" t="str">
        <f>VLOOKUP(Tabela1[[#This Row],[PLACA]],UNIC!C:R,15,0)</f>
        <v>MT</v>
      </c>
      <c r="G398" s="5" t="str">
        <f>VLOOKUP(Tabela1[[#This Row],[PLACA]],UNIC!C:R,16,0)</f>
        <v>CENTRO OESTE</v>
      </c>
      <c r="H398" s="5" t="str">
        <f>VLOOKUP(A398,UNIC!C:H,6,0)</f>
        <v>RAUL RENATO COSTA LEAL</v>
      </c>
      <c r="I398" s="5" t="str">
        <f>VLOOKUP(H398,UNIC!H:J,3,0)</f>
        <v>SUPERVISOR DE OPERACAO</v>
      </c>
      <c r="J398" s="11" t="str">
        <f>VLOOKUP(Tabela1[[#This Row],[PLACA]],UNIC!C:V,20,0)</f>
        <v>R$ 2.108,00</v>
      </c>
      <c r="K398" s="11">
        <f>IFERROR(VALUE(VLOOKUP(Tabela1[[#This Row],[PLACA]],[1]Planilha2!$A:$F,3,0)),"")</f>
        <v>2039.5599999999997</v>
      </c>
      <c r="L398" s="11">
        <f>IFERROR(VALUE(VLOOKUP(Tabela1[[#This Row],[PLACA]],[1]Planilha2!$A:$F,4,0)),"")</f>
        <v>2095.44</v>
      </c>
      <c r="M398" s="11">
        <f>IFERROR(VALUE(VLOOKUP(Tabela1[[#This Row],[PLACA]],[1]Planilha2!$A:$F,5,0)),"")</f>
        <v>687.41</v>
      </c>
      <c r="N398" s="11"/>
      <c r="O398" s="12" t="str">
        <f>VLOOKUP(Tabela1[[#This Row],[PLACA]],BASE_LOCADORAS!B:F,5,0)</f>
        <v>15/04/2029</v>
      </c>
      <c r="P3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8" s="11">
        <f>VLOOKUP(Tabela1[[#This Row],[PLACA]],BASE_LOCADORAS!B:G,6,0)</f>
        <v>2108</v>
      </c>
      <c r="R398" s="5" t="b">
        <f>Tabela1[[#This Row],[VALOR LOCADORA]]=Tabela1[[#This Row],[GASTO ALUGUEL]]</f>
        <v>0</v>
      </c>
      <c r="S398" s="5" t="str">
        <f>UPPER(TEXT(Tabela1[[#This Row],[VENCIMENTO CONTRATO]],"MMM"))</f>
        <v>ABR</v>
      </c>
      <c r="T398" s="5">
        <f>IFERROR(YEAR(Tabela1[[#This Row],[VENCIMENTO CONTRATO]]),"-")</f>
        <v>2029</v>
      </c>
      <c r="U398" s="5" t="str">
        <f>VLOOKUP(Tabela1[[#This Row],[PLACA]],UNIC!C:T,18,0)</f>
        <v>ATIVO</v>
      </c>
      <c r="V398" s="5" t="str">
        <f>SUBSTITUTE(VLOOKUP(Tabela1[[#This Row],[PLACA]],UNIC!C:K,9,0),".", "")</f>
        <v>11015</v>
      </c>
      <c r="W398" s="5">
        <f>VLOOKUP(Tabela1[[#This Row],[PLACA]],UNIC!C:M,10,0)</f>
        <v>21111</v>
      </c>
      <c r="X398" s="5" t="str">
        <f>VLOOKUP(Tabela1[[#This Row],[PLACA]],UNIC!C:M,11,0)</f>
        <v>VIVO</v>
      </c>
      <c r="Y398" s="7">
        <f>SUM(Tabela1[[#This Row],[GASTO COMBUSTÍVEL FEVEREIRO]:[GASTO COMBUSTÍVE ABRIL]])</f>
        <v>4822.41</v>
      </c>
      <c r="Z398" s="7">
        <f>IFERROR(AVERAGE(Tabela1[[#This Row],[GASTO COMBUSTÍVE ABRIL]:[GASTO COMBUSTÍVE MARÇO]]),"-")</f>
        <v>1391.425</v>
      </c>
      <c r="AA398" s="5"/>
    </row>
    <row r="399" spans="1:27" x14ac:dyDescent="0.25">
      <c r="A399" s="5" t="s">
        <v>832</v>
      </c>
      <c r="B399" s="5" t="str">
        <f>VLOOKUP(A399,UNIC!C:W,2,0)</f>
        <v>MOBI</v>
      </c>
      <c r="C399" s="5" t="str">
        <f>VLOOKUP(A399,UNIC!C:W,3,0)</f>
        <v>LEVE</v>
      </c>
      <c r="D399" s="10">
        <f>VLOOKUP(A399,UNIC!C:W,5,0)</f>
        <v>2025</v>
      </c>
      <c r="E399" s="5" t="str">
        <f>VLOOKUP(A399,UNIC!C:W,21,0)</f>
        <v>LOCALIZA</v>
      </c>
      <c r="F399" s="5" t="str">
        <f>VLOOKUP(Tabela1[[#This Row],[PLACA]],UNIC!C:R,15,0)</f>
        <v>MS</v>
      </c>
      <c r="G399" s="5" t="str">
        <f>VLOOKUP(Tabela1[[#This Row],[PLACA]],UNIC!C:R,16,0)</f>
        <v>CENTRO OESTE</v>
      </c>
      <c r="H399" s="5" t="str">
        <f>VLOOKUP(A399,UNIC!C:H,6,0)</f>
        <v>ELBERSON ALVES DE LARA</v>
      </c>
      <c r="I399" s="5" t="str">
        <f>VLOOKUP(H399,UNIC!H:J,3,0)</f>
        <v>INSTALADOR E REPARADOR DE FO</v>
      </c>
      <c r="J399" s="11" t="str">
        <f>VLOOKUP(Tabela1[[#This Row],[PLACA]],UNIC!C:V,20,0)</f>
        <v>R$ 2.108,00</v>
      </c>
      <c r="K399" s="11">
        <f>IFERROR(VALUE(VLOOKUP(Tabela1[[#This Row],[PLACA]],[1]Planilha2!$A:$F,3,0)),"")</f>
        <v>1370</v>
      </c>
      <c r="L399" s="11">
        <f>IFERROR(VALUE(VLOOKUP(Tabela1[[#This Row],[PLACA]],[1]Planilha2!$A:$F,4,0)),"")</f>
        <v>2589.8099999999995</v>
      </c>
      <c r="M399" s="11">
        <f>IFERROR(VALUE(VLOOKUP(Tabela1[[#This Row],[PLACA]],[1]Planilha2!$A:$F,5,0)),"")</f>
        <v>1489.0500000000002</v>
      </c>
      <c r="N399" s="11"/>
      <c r="O399" s="12" t="str">
        <f>VLOOKUP(Tabela1[[#This Row],[PLACA]],BASE_LOCADORAS!B:F,5,0)</f>
        <v>15/04/2029</v>
      </c>
      <c r="P3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399" s="11">
        <f>VLOOKUP(Tabela1[[#This Row],[PLACA]],BASE_LOCADORAS!B:G,6,0)</f>
        <v>2108</v>
      </c>
      <c r="R399" s="5" t="b">
        <f>Tabela1[[#This Row],[VALOR LOCADORA]]=Tabela1[[#This Row],[GASTO ALUGUEL]]</f>
        <v>0</v>
      </c>
      <c r="S399" s="5" t="str">
        <f>UPPER(TEXT(Tabela1[[#This Row],[VENCIMENTO CONTRATO]],"MMM"))</f>
        <v>ABR</v>
      </c>
      <c r="T399" s="5">
        <f>IFERROR(YEAR(Tabela1[[#This Row],[VENCIMENTO CONTRATO]]),"-")</f>
        <v>2029</v>
      </c>
      <c r="U399" s="5" t="str">
        <f>VLOOKUP(Tabela1[[#This Row],[PLACA]],UNIC!C:T,18,0)</f>
        <v>ATIVO</v>
      </c>
      <c r="V399" s="5" t="str">
        <f>SUBSTITUTE(VLOOKUP(Tabela1[[#This Row],[PLACA]],UNIC!C:K,9,0),".", "")</f>
        <v>11011</v>
      </c>
      <c r="W399" s="5">
        <f>VLOOKUP(Tabela1[[#This Row],[PLACA]],UNIC!C:M,10,0)</f>
        <v>22020</v>
      </c>
      <c r="X399" s="5" t="str">
        <f>VLOOKUP(Tabela1[[#This Row],[PLACA]],UNIC!C:M,11,0)</f>
        <v>VIVO</v>
      </c>
      <c r="Y399" s="7">
        <f>SUM(Tabela1[[#This Row],[GASTO COMBUSTÍVEL FEVEREIRO]:[GASTO COMBUSTÍVE ABRIL]])</f>
        <v>5448.86</v>
      </c>
      <c r="Z399" s="7">
        <f>IFERROR(AVERAGE(Tabela1[[#This Row],[GASTO COMBUSTÍVE ABRIL]:[GASTO COMBUSTÍVE MARÇO]]),"-")</f>
        <v>2039.4299999999998</v>
      </c>
      <c r="AA399" s="5"/>
    </row>
    <row r="400" spans="1:27" x14ac:dyDescent="0.25">
      <c r="A400" s="5" t="s">
        <v>825</v>
      </c>
      <c r="B400" s="5" t="str">
        <f>VLOOKUP(A400,UNIC!C:W,2,0)</f>
        <v>NIVUS</v>
      </c>
      <c r="C400" s="5" t="str">
        <f>VLOOKUP(A400,UNIC!C:W,3,0)</f>
        <v>SUV</v>
      </c>
      <c r="D400" s="10">
        <f>VLOOKUP(A400,UNIC!C:W,5,0)</f>
        <v>2020</v>
      </c>
      <c r="E400" s="5" t="str">
        <f>VLOOKUP(A400,UNIC!C:W,21,0)</f>
        <v>PARTICULAR</v>
      </c>
      <c r="F400" s="5" t="str">
        <f>VLOOKUP(Tabela1[[#This Row],[PLACA]],UNIC!C:R,15,0)</f>
        <v>DF</v>
      </c>
      <c r="G400" s="5" t="str">
        <f>VLOOKUP(Tabela1[[#This Row],[PLACA]],UNIC!C:R,16,0)</f>
        <v>CENTRO OESTE</v>
      </c>
      <c r="H400" s="5" t="str">
        <f>VLOOKUP(A400,UNIC!C:H,6,0)</f>
        <v>LUCAS ALVES VIEIRA</v>
      </c>
      <c r="I400" s="5" t="str">
        <f>VLOOKUP(H400,UNIC!H:J,3,0)</f>
        <v>INSTALADOR E REPARADOR DE FO</v>
      </c>
      <c r="J400" s="11" t="str">
        <f>VLOOKUP(Tabela1[[#This Row],[PLACA]],UNIC!C:V,20,0)</f>
        <v>R$ 1.500,00</v>
      </c>
      <c r="K400" s="11">
        <f>IFERROR(VALUE(VLOOKUP(Tabela1[[#This Row],[PLACA]],[1]Planilha2!$A:$F,3,0)),"")</f>
        <v>1020</v>
      </c>
      <c r="L400" s="11">
        <f>IFERROR(VALUE(VLOOKUP(Tabela1[[#This Row],[PLACA]],[1]Planilha2!$A:$F,4,0)),"")</f>
        <v>1453</v>
      </c>
      <c r="M400" s="11">
        <f>IFERROR(VALUE(VLOOKUP(Tabela1[[#This Row],[PLACA]],[1]Planilha2!$A:$F,5,0)),"")</f>
        <v>860</v>
      </c>
      <c r="N400" s="11"/>
      <c r="O400" s="17" t="str">
        <f>VLOOKUP(Tabela1[[#This Row],[PLACA]],BASE_LOCADORAS!B:F,5,0)</f>
        <v>01/01/2030</v>
      </c>
      <c r="P4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0" s="11">
        <f>VLOOKUP(Tabela1[[#This Row],[PLACA]],BASE_LOCADORAS!B:G,6,0)</f>
        <v>1390.98</v>
      </c>
      <c r="R400" s="5" t="b">
        <f>Tabela1[[#This Row],[VALOR LOCADORA]]=Tabela1[[#This Row],[GASTO ALUGUEL]]</f>
        <v>0</v>
      </c>
      <c r="S400" s="5" t="str">
        <f>UPPER(TEXT(Tabela1[[#This Row],[VENCIMENTO CONTRATO]],"MMM"))</f>
        <v>JAN</v>
      </c>
      <c r="T400" s="5">
        <f>IFERROR(YEAR(Tabela1[[#This Row],[VENCIMENTO CONTRATO]]),"-")</f>
        <v>2030</v>
      </c>
      <c r="U400" s="5" t="str">
        <f>VLOOKUP(Tabela1[[#This Row],[PLACA]],UNIC!C:T,18,0)</f>
        <v>ATIVO</v>
      </c>
      <c r="V400" s="5" t="str">
        <f>SUBSTITUTE(VLOOKUP(Tabela1[[#This Row],[PLACA]],UNIC!C:K,9,0),".", "")</f>
        <v>11011</v>
      </c>
      <c r="W400" s="5">
        <f>VLOOKUP(Tabela1[[#This Row],[PLACA]],UNIC!C:M,10,0)</f>
        <v>17001</v>
      </c>
      <c r="X400" s="5" t="str">
        <f>VLOOKUP(Tabela1[[#This Row],[PLACA]],UNIC!C:M,11,0)</f>
        <v>VIVO</v>
      </c>
      <c r="Y400" s="7">
        <f>SUM(Tabela1[[#This Row],[GASTO COMBUSTÍVEL FEVEREIRO]:[GASTO COMBUSTÍVE ABRIL]])</f>
        <v>3333</v>
      </c>
      <c r="Z400" s="7">
        <f>IFERROR(AVERAGE(Tabela1[[#This Row],[GASTO COMBUSTÍVE ABRIL]:[GASTO COMBUSTÍVE MARÇO]]),"-")</f>
        <v>1156.5</v>
      </c>
      <c r="AA400" s="5"/>
    </row>
    <row r="401" spans="1:27" x14ac:dyDescent="0.25">
      <c r="A401" s="5" t="s">
        <v>1442</v>
      </c>
      <c r="B401" s="5" t="str">
        <f>VLOOKUP(A401,UNIC!C:W,2,0)</f>
        <v>MOBI</v>
      </c>
      <c r="C401" s="5" t="str">
        <f>VLOOKUP(A401,UNIC!C:W,3,0)</f>
        <v>LEVE</v>
      </c>
      <c r="D401" s="10">
        <f>VLOOKUP(A401,UNIC!C:W,5,0)</f>
        <v>2025</v>
      </c>
      <c r="E401" s="5" t="str">
        <f>VLOOKUP(A401,UNIC!C:W,21,0)</f>
        <v>LOCALIZA</v>
      </c>
      <c r="F401" s="5" t="str">
        <f>VLOOKUP(Tabela1[[#This Row],[PLACA]],UNIC!C:R,15,0)</f>
        <v>AM</v>
      </c>
      <c r="G401" s="5" t="str">
        <f>VLOOKUP(Tabela1[[#This Row],[PLACA]],UNIC!C:R,16,0)</f>
        <v>NORTE</v>
      </c>
      <c r="H401" s="5" t="str">
        <f>VLOOKUP(A401,UNIC!C:H,6,0)</f>
        <v>FRANCISCO DAS CHAGAS DE CASTRO VIANA</v>
      </c>
      <c r="I401" s="5" t="str">
        <f>VLOOKUP(H401,UNIC!H:J,3,0)</f>
        <v>INSTALADOR E REPARADOR DE FO</v>
      </c>
      <c r="J401" s="11" t="str">
        <f>VLOOKUP(Tabela1[[#This Row],[PLACA]],UNIC!C:V,20,0)</f>
        <v>R$ 2.108,00</v>
      </c>
      <c r="K401" s="11">
        <f>IFERROR(VALUE(VLOOKUP(Tabela1[[#This Row],[PLACA]],[1]Planilha2!$A:$F,3,0)),"")</f>
        <v>837.75000000000011</v>
      </c>
      <c r="L401" s="11">
        <f>IFERROR(VALUE(VLOOKUP(Tabela1[[#This Row],[PLACA]],[1]Planilha2!$A:$F,4,0)),"")</f>
        <v>1094.3499999999999</v>
      </c>
      <c r="M401" s="11">
        <f>IFERROR(VALUE(VLOOKUP(Tabela1[[#This Row],[PLACA]],[1]Planilha2!$A:$F,5,0)),"")</f>
        <v>536.41</v>
      </c>
      <c r="N401" s="11"/>
      <c r="O401" s="17" t="str">
        <f>VLOOKUP(Tabela1[[#This Row],[PLACA]],BASE_LOCADORAS!B:F,5,0)</f>
        <v>20/05/2029</v>
      </c>
      <c r="P4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1" s="11">
        <f>VLOOKUP(Tabela1[[#This Row],[PLACA]],BASE_LOCADORAS!B:G,6,0)</f>
        <v>2108</v>
      </c>
      <c r="R401" s="5" t="b">
        <f>Tabela1[[#This Row],[VALOR LOCADORA]]=Tabela1[[#This Row],[GASTO ALUGUEL]]</f>
        <v>0</v>
      </c>
      <c r="S401" s="5" t="str">
        <f>UPPER(TEXT(Tabela1[[#This Row],[VENCIMENTO CONTRATO]],"MMM"))</f>
        <v>MAI</v>
      </c>
      <c r="T401" s="5">
        <f>IFERROR(YEAR(Tabela1[[#This Row],[VENCIMENTO CONTRATO]]),"-")</f>
        <v>2029</v>
      </c>
      <c r="U401" s="5" t="str">
        <f>VLOOKUP(Tabela1[[#This Row],[PLACA]],UNIC!C:T,18,0)</f>
        <v>ATIVO</v>
      </c>
      <c r="V401" s="5" t="str">
        <f>SUBSTITUTE(VLOOKUP(Tabela1[[#This Row],[PLACA]],UNIC!C:K,9,0),".", "")</f>
        <v>11031</v>
      </c>
      <c r="W401" s="5">
        <f>VLOOKUP(Tabela1[[#This Row],[PLACA]],UNIC!C:M,10,0)</f>
        <v>14001</v>
      </c>
      <c r="X401" s="5" t="str">
        <f>VLOOKUP(Tabela1[[#This Row],[PLACA]],UNIC!C:M,11,0)</f>
        <v>VIVO</v>
      </c>
      <c r="Y401" s="7">
        <f>SUM(Tabela1[[#This Row],[GASTO COMBUSTÍVEL FEVEREIRO]:[GASTO COMBUSTÍVE ABRIL]])</f>
        <v>2468.5099999999998</v>
      </c>
      <c r="Z401" s="7">
        <f>IFERROR(AVERAGE(Tabela1[[#This Row],[GASTO COMBUSTÍVE ABRIL]:[GASTO COMBUSTÍVE MARÇO]]),"-")</f>
        <v>815.37999999999988</v>
      </c>
      <c r="AA401" s="5"/>
    </row>
    <row r="402" spans="1:27" x14ac:dyDescent="0.25">
      <c r="A402" s="5" t="s">
        <v>672</v>
      </c>
      <c r="B402" s="5" t="str">
        <f>VLOOKUP(A402,UNIC!C:W,2,0)</f>
        <v>MOBI</v>
      </c>
      <c r="C402" s="5" t="str">
        <f>VLOOKUP(A402,UNIC!C:W,3,0)</f>
        <v>LEVE</v>
      </c>
      <c r="D402" s="10">
        <f>VLOOKUP(A402,UNIC!C:W,5,0)</f>
        <v>2025</v>
      </c>
      <c r="E402" s="5" t="str">
        <f>VLOOKUP(A402,UNIC!C:W,21,0)</f>
        <v>LOCALIZA</v>
      </c>
      <c r="F402" s="5" t="str">
        <f>VLOOKUP(Tabela1[[#This Row],[PLACA]],UNIC!C:R,15,0)</f>
        <v>AM</v>
      </c>
      <c r="G402" s="5" t="str">
        <f>VLOOKUP(Tabela1[[#This Row],[PLACA]],UNIC!C:R,16,0)</f>
        <v>NORTE</v>
      </c>
      <c r="H402" s="5" t="str">
        <f>VLOOKUP(A402,UNIC!C:H,6,0)</f>
        <v>HERNANY DE SOUZA PIMENTA</v>
      </c>
      <c r="I402" s="5" t="str">
        <f>VLOOKUP(H402,UNIC!H:J,3,0)</f>
        <v>INSTALADOR E REPARADOR DE FO</v>
      </c>
      <c r="J402" s="11" t="str">
        <f>VLOOKUP(Tabela1[[#This Row],[PLACA]],UNIC!C:V,20,0)</f>
        <v>R$ 2.108,00</v>
      </c>
      <c r="K402" s="11">
        <f>IFERROR(VALUE(VLOOKUP(Tabela1[[#This Row],[PLACA]],[1]Planilha2!$A:$F,3,0)),"")</f>
        <v>1261.6599999999999</v>
      </c>
      <c r="L402" s="11">
        <f>IFERROR(VALUE(VLOOKUP(Tabela1[[#This Row],[PLACA]],[1]Planilha2!$A:$F,4,0)),"")</f>
        <v>1323.79</v>
      </c>
      <c r="M402" s="11">
        <f>IFERROR(VALUE(VLOOKUP(Tabela1[[#This Row],[PLACA]],[1]Planilha2!$A:$F,5,0)),"")</f>
        <v>642.95000000000005</v>
      </c>
      <c r="N402" s="11"/>
      <c r="O402" s="12" t="str">
        <f>VLOOKUP(Tabela1[[#This Row],[PLACA]],BASE_LOCADORAS!B:F,5,0)</f>
        <v>16/05/2029</v>
      </c>
      <c r="P4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2" s="11">
        <f>VLOOKUP(Tabela1[[#This Row],[PLACA]],BASE_LOCADORAS!B:G,6,0)</f>
        <v>2108</v>
      </c>
      <c r="R402" s="5" t="b">
        <f>Tabela1[[#This Row],[VALOR LOCADORA]]=Tabela1[[#This Row],[GASTO ALUGUEL]]</f>
        <v>0</v>
      </c>
      <c r="S402" s="5" t="str">
        <f>UPPER(TEXT(Tabela1[[#This Row],[VENCIMENTO CONTRATO]],"MMM"))</f>
        <v>MAI</v>
      </c>
      <c r="T402" s="5">
        <f>IFERROR(YEAR(Tabela1[[#This Row],[VENCIMENTO CONTRATO]]),"-")</f>
        <v>2029</v>
      </c>
      <c r="U402" s="5" t="str">
        <f>VLOOKUP(Tabela1[[#This Row],[PLACA]],UNIC!C:T,18,0)</f>
        <v>ATIVO</v>
      </c>
      <c r="V402" s="5" t="str">
        <f>SUBSTITUTE(VLOOKUP(Tabela1[[#This Row],[PLACA]],UNIC!C:K,9,0),".", "")</f>
        <v>14011</v>
      </c>
      <c r="W402" s="5">
        <f>VLOOKUP(Tabela1[[#This Row],[PLACA]],UNIC!C:M,10,0)</f>
        <v>14001</v>
      </c>
      <c r="X402" s="5" t="str">
        <f>VLOOKUP(Tabela1[[#This Row],[PLACA]],UNIC!C:M,11,0)</f>
        <v>I-SYSTEMS</v>
      </c>
      <c r="Y402" s="7">
        <f>SUM(Tabela1[[#This Row],[GASTO COMBUSTÍVEL FEVEREIRO]:[GASTO COMBUSTÍVE ABRIL]])</f>
        <v>3228.3999999999996</v>
      </c>
      <c r="Z402" s="7">
        <f>IFERROR(AVERAGE(Tabela1[[#This Row],[GASTO COMBUSTÍVE ABRIL]:[GASTO COMBUSTÍVE MARÇO]]),"-")</f>
        <v>983.37</v>
      </c>
      <c r="AA402" s="5"/>
    </row>
    <row r="403" spans="1:27" x14ac:dyDescent="0.25">
      <c r="A403" s="5" t="s">
        <v>1217</v>
      </c>
      <c r="B403" s="5" t="str">
        <f>VLOOKUP(A403,UNIC!C:W,2,0)</f>
        <v>MOBI</v>
      </c>
      <c r="C403" s="5" t="str">
        <f>VLOOKUP(A403,UNIC!C:W,3,0)</f>
        <v>LEVE</v>
      </c>
      <c r="D403" s="10">
        <f>VLOOKUP(A403,UNIC!C:W,5,0)</f>
        <v>2025</v>
      </c>
      <c r="E403" s="5" t="str">
        <f>VLOOKUP(A403,UNIC!C:W,21,0)</f>
        <v>LOCALIZA</v>
      </c>
      <c r="F403" s="5" t="str">
        <f>VLOOKUP(Tabela1[[#This Row],[PLACA]],UNIC!C:R,15,0)</f>
        <v>AM</v>
      </c>
      <c r="G403" s="5" t="str">
        <f>VLOOKUP(Tabela1[[#This Row],[PLACA]],UNIC!C:R,16,0)</f>
        <v>NORTE</v>
      </c>
      <c r="H403" s="5" t="str">
        <f>VLOOKUP(A403,UNIC!C:H,6,0)</f>
        <v>FRANKLIN MAURICIO MARTINEZ</v>
      </c>
      <c r="I403" s="5" t="str">
        <f>VLOOKUP(H403,UNIC!H:J,3,0)</f>
        <v>INSTALADOR E REPARADOR DE FO</v>
      </c>
      <c r="J403" s="11" t="str">
        <f>VLOOKUP(Tabela1[[#This Row],[PLACA]],UNIC!C:V,20,0)</f>
        <v>R$ 2.108,00</v>
      </c>
      <c r="K403" s="11">
        <f>IFERROR(VALUE(VLOOKUP(Tabela1[[#This Row],[PLACA]],[1]Planilha2!$A:$F,3,0)),"")</f>
        <v>1583.1799999999998</v>
      </c>
      <c r="L403" s="11">
        <f>IFERROR(VALUE(VLOOKUP(Tabela1[[#This Row],[PLACA]],[1]Planilha2!$A:$F,4,0)),"")</f>
        <v>1789.76</v>
      </c>
      <c r="M403" s="11">
        <f>IFERROR(VALUE(VLOOKUP(Tabela1[[#This Row],[PLACA]],[1]Planilha2!$A:$F,5,0)),"")</f>
        <v>900</v>
      </c>
      <c r="N403" s="11"/>
      <c r="O403" s="17" t="str">
        <f>VLOOKUP(Tabela1[[#This Row],[PLACA]],BASE_LOCADORAS!B:F,5,0)</f>
        <v>27/05/2029</v>
      </c>
      <c r="P4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3" s="11">
        <f>VLOOKUP(Tabela1[[#This Row],[PLACA]],BASE_LOCADORAS!B:G,6,0)</f>
        <v>2108</v>
      </c>
      <c r="R403" s="5" t="b">
        <f>Tabela1[[#This Row],[VALOR LOCADORA]]=Tabela1[[#This Row],[GASTO ALUGUEL]]</f>
        <v>0</v>
      </c>
      <c r="S403" s="5" t="str">
        <f>UPPER(TEXT(Tabela1[[#This Row],[VENCIMENTO CONTRATO]],"MMM"))</f>
        <v>MAI</v>
      </c>
      <c r="T403" s="5">
        <f>IFERROR(YEAR(Tabela1[[#This Row],[VENCIMENTO CONTRATO]]),"-")</f>
        <v>2029</v>
      </c>
      <c r="U403" s="5" t="str">
        <f>VLOOKUP(Tabela1[[#This Row],[PLACA]],UNIC!C:T,18,0)</f>
        <v>ATIVO</v>
      </c>
      <c r="V403" s="5" t="str">
        <f>SUBSTITUTE(VLOOKUP(Tabela1[[#This Row],[PLACA]],UNIC!C:K,9,0),".", "")</f>
        <v>11011</v>
      </c>
      <c r="W403" s="5">
        <f>VLOOKUP(Tabela1[[#This Row],[PLACA]],UNIC!C:M,10,0)</f>
        <v>14001</v>
      </c>
      <c r="X403" s="5" t="str">
        <f>VLOOKUP(Tabela1[[#This Row],[PLACA]],UNIC!C:M,11,0)</f>
        <v>VIVO</v>
      </c>
      <c r="Y403" s="7">
        <f>SUM(Tabela1[[#This Row],[GASTO COMBUSTÍVEL FEVEREIRO]:[GASTO COMBUSTÍVE ABRIL]])</f>
        <v>4272.9399999999996</v>
      </c>
      <c r="Z403" s="7">
        <f>IFERROR(AVERAGE(Tabela1[[#This Row],[GASTO COMBUSTÍVE ABRIL]:[GASTO COMBUSTÍVE MARÇO]]),"-")</f>
        <v>1344.88</v>
      </c>
      <c r="AA403" s="5"/>
    </row>
    <row r="404" spans="1:27" x14ac:dyDescent="0.25">
      <c r="A404" s="5" t="s">
        <v>1009</v>
      </c>
      <c r="B404" s="5" t="str">
        <f>VLOOKUP(A404,UNIC!C:W,2,0)</f>
        <v>MOBI</v>
      </c>
      <c r="C404" s="5" t="str">
        <f>VLOOKUP(A404,UNIC!C:W,3,0)</f>
        <v>LEVE</v>
      </c>
      <c r="D404" s="10">
        <f>VLOOKUP(A404,UNIC!C:W,5,0)</f>
        <v>2025</v>
      </c>
      <c r="E404" s="5" t="str">
        <f>VLOOKUP(A404,UNIC!C:W,21,0)</f>
        <v>LOCALIZA</v>
      </c>
      <c r="F404" s="5" t="str">
        <f>VLOOKUP(Tabela1[[#This Row],[PLACA]],UNIC!C:R,15,0)</f>
        <v>AM</v>
      </c>
      <c r="G404" s="5" t="str">
        <f>VLOOKUP(Tabela1[[#This Row],[PLACA]],UNIC!C:R,16,0)</f>
        <v>NORTE</v>
      </c>
      <c r="H404" s="5" t="str">
        <f>VLOOKUP(A404,UNIC!C:H,6,0)</f>
        <v>DANIEL ALMEIDA DO NASCIMENTO</v>
      </c>
      <c r="I404" s="5" t="str">
        <f>VLOOKUP(H404,UNIC!H:J,3,0)</f>
        <v>INSTALADOR E REPARADOR DE FO</v>
      </c>
      <c r="J404" s="11" t="str">
        <f>VLOOKUP(Tabela1[[#This Row],[PLACA]],UNIC!C:V,20,0)</f>
        <v>R$ 2.108,00</v>
      </c>
      <c r="K404" s="11">
        <f>IFERROR(VALUE(VLOOKUP(Tabela1[[#This Row],[PLACA]],[1]Planilha2!$A:$F,3,0)),"")</f>
        <v>873.74</v>
      </c>
      <c r="L404" s="11">
        <f>IFERROR(VALUE(VLOOKUP(Tabela1[[#This Row],[PLACA]],[1]Planilha2!$A:$F,4,0)),"")</f>
        <v>1387.73</v>
      </c>
      <c r="M404" s="11">
        <f>IFERROR(VALUE(VLOOKUP(Tabela1[[#This Row],[PLACA]],[1]Planilha2!$A:$F,5,0)),"")</f>
        <v>608.89</v>
      </c>
      <c r="N404" s="11"/>
      <c r="O404" s="12" t="str">
        <f>VLOOKUP(Tabela1[[#This Row],[PLACA]],BASE_LOCADORAS!B:F,5,0)</f>
        <v>20/05/2029</v>
      </c>
      <c r="P4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4" s="11">
        <f>VLOOKUP(Tabela1[[#This Row],[PLACA]],BASE_LOCADORAS!B:G,6,0)</f>
        <v>2108</v>
      </c>
      <c r="R404" s="5" t="b">
        <f>Tabela1[[#This Row],[VALOR LOCADORA]]=Tabela1[[#This Row],[GASTO ALUGUEL]]</f>
        <v>0</v>
      </c>
      <c r="S404" s="5" t="str">
        <f>UPPER(TEXT(Tabela1[[#This Row],[VENCIMENTO CONTRATO]],"MMM"))</f>
        <v>MAI</v>
      </c>
      <c r="T404" s="5">
        <f>IFERROR(YEAR(Tabela1[[#This Row],[VENCIMENTO CONTRATO]]),"-")</f>
        <v>2029</v>
      </c>
      <c r="U404" s="5" t="str">
        <f>VLOOKUP(Tabela1[[#This Row],[PLACA]],UNIC!C:T,18,0)</f>
        <v>ATIVO</v>
      </c>
      <c r="V404" s="5" t="str">
        <f>SUBSTITUTE(VLOOKUP(Tabela1[[#This Row],[PLACA]],UNIC!C:K,9,0),".", "")</f>
        <v>11011</v>
      </c>
      <c r="W404" s="5">
        <f>VLOOKUP(Tabela1[[#This Row],[PLACA]],UNIC!C:M,10,0)</f>
        <v>14001</v>
      </c>
      <c r="X404" s="5" t="str">
        <f>VLOOKUP(Tabela1[[#This Row],[PLACA]],UNIC!C:M,11,0)</f>
        <v>VIVO</v>
      </c>
      <c r="Y404" s="7">
        <f>SUM(Tabela1[[#This Row],[GASTO COMBUSTÍVEL FEVEREIRO]:[GASTO COMBUSTÍVE ABRIL]])</f>
        <v>2870.36</v>
      </c>
      <c r="Z404" s="7">
        <f>IFERROR(AVERAGE(Tabela1[[#This Row],[GASTO COMBUSTÍVE ABRIL]:[GASTO COMBUSTÍVE MARÇO]]),"-")</f>
        <v>998.31</v>
      </c>
      <c r="AA404" s="5"/>
    </row>
    <row r="405" spans="1:27" x14ac:dyDescent="0.25">
      <c r="A405" s="5" t="s">
        <v>1430</v>
      </c>
      <c r="B405" s="5" t="str">
        <f>VLOOKUP(A405,UNIC!C:W,2,0)</f>
        <v>FLUENCE</v>
      </c>
      <c r="C405" s="5" t="str">
        <f>VLOOKUP(A405,UNIC!C:W,3,0)</f>
        <v>LEVE</v>
      </c>
      <c r="D405" s="10">
        <f>VLOOKUP(A405,UNIC!C:W,5,0)</f>
        <v>2016</v>
      </c>
      <c r="E405" s="5" t="str">
        <f>VLOOKUP(A405,UNIC!C:W,21,0)</f>
        <v>PARTICULAR</v>
      </c>
      <c r="F405" s="5" t="str">
        <f>VLOOKUP(Tabela1[[#This Row],[PLACA]],UNIC!C:R,15,0)</f>
        <v>PR</v>
      </c>
      <c r="G405" s="5" t="str">
        <f>VLOOKUP(Tabela1[[#This Row],[PLACA]],UNIC!C:R,16,0)</f>
        <v>SUL</v>
      </c>
      <c r="H405" s="5" t="str">
        <f>VLOOKUP(A405,UNIC!C:H,6,0)</f>
        <v>SAMARA TEIXEIRA PEREIRA</v>
      </c>
      <c r="I405" s="5" t="str">
        <f>VLOOKUP(H405,UNIC!H:J,3,0)</f>
        <v>SUPERVISOR DE FROTA</v>
      </c>
      <c r="J405" s="11" t="str">
        <f>VLOOKUP(Tabela1[[#This Row],[PLACA]],UNIC!C:V,20,0)</f>
        <v>R$ 972,00</v>
      </c>
      <c r="K405" s="11" t="str">
        <f>IFERROR(VALUE(VLOOKUP(Tabela1[[#This Row],[PLACA]],[1]Planilha2!$A:$F,3,0)),"")</f>
        <v/>
      </c>
      <c r="L405" s="11" t="str">
        <f>IFERROR(VALUE(VLOOKUP(Tabela1[[#This Row],[PLACA]],[1]Planilha2!$A:$F,4,0)),"")</f>
        <v/>
      </c>
      <c r="M405" s="11" t="str">
        <f>IFERROR(VALUE(VLOOKUP(Tabela1[[#This Row],[PLACA]],[1]Planilha2!$A:$F,5,0)),"")</f>
        <v/>
      </c>
      <c r="N405" s="11"/>
      <c r="O405" s="17" t="str">
        <f>VLOOKUP(Tabela1[[#This Row],[PLACA]],BASE_LOCADORAS!B:F,5,0)</f>
        <v>01/01/2030</v>
      </c>
      <c r="P4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5" s="11">
        <f>VLOOKUP(Tabela1[[#This Row],[PLACA]],BASE_LOCADORAS!B:G,6,0)</f>
        <v>972</v>
      </c>
      <c r="R405" s="5" t="b">
        <f>Tabela1[[#This Row],[VALOR LOCADORA]]=Tabela1[[#This Row],[GASTO ALUGUEL]]</f>
        <v>0</v>
      </c>
      <c r="S405" s="5" t="str">
        <f>UPPER(TEXT(Tabela1[[#This Row],[VENCIMENTO CONTRATO]],"MMM"))</f>
        <v>JAN</v>
      </c>
      <c r="T405" s="5">
        <f>IFERROR(YEAR(Tabela1[[#This Row],[VENCIMENTO CONTRATO]]),"-")</f>
        <v>2030</v>
      </c>
      <c r="U405" s="5" t="str">
        <f>VLOOKUP(Tabela1[[#This Row],[PLACA]],UNIC!C:T,18,0)</f>
        <v>ATIVO</v>
      </c>
      <c r="V405" s="5" t="str">
        <f>SUBSTITUTE(VLOOKUP(Tabela1[[#This Row],[PLACA]],UNIC!C:K,9,0),".", "")</f>
        <v>99628</v>
      </c>
      <c r="W405" s="5">
        <f>VLOOKUP(Tabela1[[#This Row],[PLACA]],UNIC!C:M,10,0)</f>
        <v>26001</v>
      </c>
      <c r="X405" s="5" t="str">
        <f>VLOOKUP(Tabela1[[#This Row],[PLACA]],UNIC!C:M,11,0)</f>
        <v>ADMINISTRATIVO</v>
      </c>
      <c r="Y405" s="7">
        <f>SUM(Tabela1[[#This Row],[GASTO COMBUSTÍVEL FEVEREIRO]:[GASTO COMBUSTÍVE ABRIL]])</f>
        <v>0</v>
      </c>
      <c r="Z405" s="7" t="str">
        <f>IFERROR(AVERAGE(Tabela1[[#This Row],[GASTO COMBUSTÍVE ABRIL]:[GASTO COMBUSTÍVE MARÇO]]),"-")</f>
        <v>-</v>
      </c>
      <c r="AA405" s="5"/>
    </row>
    <row r="406" spans="1:27" x14ac:dyDescent="0.25">
      <c r="A406" s="5" t="s">
        <v>1273</v>
      </c>
      <c r="B406" s="5" t="str">
        <f>VLOOKUP(A406,UNIC!C:W,2,0)</f>
        <v>MOBI</v>
      </c>
      <c r="C406" s="5" t="str">
        <f>VLOOKUP(A406,UNIC!C:W,3,0)</f>
        <v>LEVE</v>
      </c>
      <c r="D406" s="10">
        <f>VLOOKUP(A406,UNIC!C:W,5,0)</f>
        <v>2025</v>
      </c>
      <c r="E406" s="5" t="str">
        <f>VLOOKUP(A406,UNIC!C:W,21,0)</f>
        <v>LOCALIZA</v>
      </c>
      <c r="F406" s="5" t="str">
        <f>VLOOKUP(Tabela1[[#This Row],[PLACA]],UNIC!C:R,15,0)</f>
        <v>AM</v>
      </c>
      <c r="G406" s="5" t="str">
        <f>VLOOKUP(Tabela1[[#This Row],[PLACA]],UNIC!C:R,16,0)</f>
        <v>NORTE</v>
      </c>
      <c r="H406" s="5" t="str">
        <f>VLOOKUP(A406,UNIC!C:H,6,0)</f>
        <v>ANGELO RAMON BASTOS VIEIRA</v>
      </c>
      <c r="I406" s="5" t="str">
        <f>VLOOKUP(H406,UNIC!H:J,3,0)</f>
        <v>INSTALADOR E REPARADOR DE FO</v>
      </c>
      <c r="J406" s="11" t="str">
        <f>VLOOKUP(Tabela1[[#This Row],[PLACA]],UNIC!C:V,20,0)</f>
        <v>R$ 2.108,00</v>
      </c>
      <c r="K406" s="11">
        <f>IFERROR(VALUE(VLOOKUP(Tabela1[[#This Row],[PLACA]],[1]Planilha2!$A:$F,3,0)),"")</f>
        <v>1689.97</v>
      </c>
      <c r="L406" s="11">
        <f>IFERROR(VALUE(VLOOKUP(Tabela1[[#This Row],[PLACA]],[1]Planilha2!$A:$F,4,0)),"")</f>
        <v>1559.97</v>
      </c>
      <c r="M406" s="11">
        <f>IFERROR(VALUE(VLOOKUP(Tabela1[[#This Row],[PLACA]],[1]Planilha2!$A:$F,5,0)),"")</f>
        <v>849.9</v>
      </c>
      <c r="N406" s="11"/>
      <c r="O406" s="12" t="str">
        <f>VLOOKUP(Tabela1[[#This Row],[PLACA]],BASE_LOCADORAS!B:F,5,0)</f>
        <v>20/05/2029</v>
      </c>
      <c r="P4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6" s="11">
        <f>VLOOKUP(Tabela1[[#This Row],[PLACA]],BASE_LOCADORAS!B:G,6,0)</f>
        <v>2108</v>
      </c>
      <c r="R406" s="5" t="b">
        <f>Tabela1[[#This Row],[VALOR LOCADORA]]=Tabela1[[#This Row],[GASTO ALUGUEL]]</f>
        <v>0</v>
      </c>
      <c r="S406" s="5" t="str">
        <f>UPPER(TEXT(Tabela1[[#This Row],[VENCIMENTO CONTRATO]],"MMM"))</f>
        <v>MAI</v>
      </c>
      <c r="T406" s="5">
        <f>IFERROR(YEAR(Tabela1[[#This Row],[VENCIMENTO CONTRATO]]),"-")</f>
        <v>2029</v>
      </c>
      <c r="U406" s="5" t="str">
        <f>VLOOKUP(Tabela1[[#This Row],[PLACA]],UNIC!C:T,18,0)</f>
        <v>ATIVO</v>
      </c>
      <c r="V406" s="5" t="str">
        <f>SUBSTITUTE(VLOOKUP(Tabela1[[#This Row],[PLACA]],UNIC!C:K,9,0),".", "")</f>
        <v>11011</v>
      </c>
      <c r="W406" s="5">
        <f>VLOOKUP(Tabela1[[#This Row],[PLACA]],UNIC!C:M,10,0)</f>
        <v>14001</v>
      </c>
      <c r="X406" s="5" t="str">
        <f>VLOOKUP(Tabela1[[#This Row],[PLACA]],UNIC!C:M,11,0)</f>
        <v>VIVO</v>
      </c>
      <c r="Y406" s="7">
        <f>SUM(Tabela1[[#This Row],[GASTO COMBUSTÍVEL FEVEREIRO]:[GASTO COMBUSTÍVE ABRIL]])</f>
        <v>4099.84</v>
      </c>
      <c r="Z406" s="7">
        <f>IFERROR(AVERAGE(Tabela1[[#This Row],[GASTO COMBUSTÍVE ABRIL]:[GASTO COMBUSTÍVE MARÇO]]),"-")</f>
        <v>1204.9349999999999</v>
      </c>
      <c r="AA406" s="5"/>
    </row>
    <row r="407" spans="1:27" x14ac:dyDescent="0.25">
      <c r="A407" s="5" t="s">
        <v>326</v>
      </c>
      <c r="B407" s="5" t="str">
        <f>VLOOKUP(A407,UNIC!C:W,2,0)</f>
        <v>MOBI</v>
      </c>
      <c r="C407" s="5" t="str">
        <f>VLOOKUP(A407,UNIC!C:W,3,0)</f>
        <v>LEVE</v>
      </c>
      <c r="D407" s="10">
        <f>VLOOKUP(A407,UNIC!C:W,5,0)</f>
        <v>2025</v>
      </c>
      <c r="E407" s="5" t="str">
        <f>VLOOKUP(A407,UNIC!C:W,21,0)</f>
        <v>LOCALIZA</v>
      </c>
      <c r="F407" s="5" t="str">
        <f>VLOOKUP(Tabela1[[#This Row],[PLACA]],UNIC!C:R,15,0)</f>
        <v>ES</v>
      </c>
      <c r="G407" s="5" t="str">
        <f>VLOOKUP(Tabela1[[#This Row],[PLACA]],UNIC!C:R,16,0)</f>
        <v>SUDESTE</v>
      </c>
      <c r="H407" s="5" t="str">
        <f>VLOOKUP(A407,UNIC!C:H,6,0)</f>
        <v>WELDER DIAS DE ANDRADE</v>
      </c>
      <c r="I407" s="5" t="str">
        <f>VLOOKUP(H407,UNIC!H:J,3,0)</f>
        <v>INSTALADOR E REPARADOR DE FO</v>
      </c>
      <c r="J407" s="11" t="str">
        <f>VLOOKUP(Tabela1[[#This Row],[PLACA]],UNIC!C:V,20,0)</f>
        <v>R$ 2.108,00</v>
      </c>
      <c r="K407" s="11">
        <f>IFERROR(VALUE(VLOOKUP(Tabela1[[#This Row],[PLACA]],[1]Planilha2!$A:$F,3,0)),"")</f>
        <v>878.26</v>
      </c>
      <c r="L407" s="11">
        <f>IFERROR(VALUE(VLOOKUP(Tabela1[[#This Row],[PLACA]],[1]Planilha2!$A:$F,4,0)),"")</f>
        <v>716.35</v>
      </c>
      <c r="M407" s="11">
        <f>IFERROR(VALUE(VLOOKUP(Tabela1[[#This Row],[PLACA]],[1]Planilha2!$A:$F,5,0)),"")</f>
        <v>744.01</v>
      </c>
      <c r="N407" s="11"/>
      <c r="O407" s="12" t="str">
        <f>VLOOKUP(Tabela1[[#This Row],[PLACA]],BASE_LOCADORAS!B:F,5,0)</f>
        <v>03/06/2029</v>
      </c>
      <c r="P4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7" s="11">
        <f>VLOOKUP(Tabela1[[#This Row],[PLACA]],BASE_LOCADORAS!B:G,6,0)</f>
        <v>2108</v>
      </c>
      <c r="R407" s="5" t="b">
        <f>Tabela1[[#This Row],[VALOR LOCADORA]]=Tabela1[[#This Row],[GASTO ALUGUEL]]</f>
        <v>0</v>
      </c>
      <c r="S407" s="5" t="str">
        <f>UPPER(TEXT(Tabela1[[#This Row],[VENCIMENTO CONTRATO]],"MMM"))</f>
        <v>JUN</v>
      </c>
      <c r="T407" s="5">
        <f>IFERROR(YEAR(Tabela1[[#This Row],[VENCIMENTO CONTRATO]]),"-")</f>
        <v>2029</v>
      </c>
      <c r="U407" s="5" t="str">
        <f>VLOOKUP(Tabela1[[#This Row],[PLACA]],UNIC!C:T,18,0)</f>
        <v>ATIVO</v>
      </c>
      <c r="V407" s="5" t="str">
        <f>SUBSTITUTE(VLOOKUP(Tabela1[[#This Row],[PLACA]],UNIC!C:K,9,0),".", "")</f>
        <v>11011</v>
      </c>
      <c r="W407" s="5">
        <f>VLOOKUP(Tabela1[[#This Row],[PLACA]],UNIC!C:M,10,0)</f>
        <v>18001</v>
      </c>
      <c r="X407" s="5" t="str">
        <f>VLOOKUP(Tabela1[[#This Row],[PLACA]],UNIC!C:M,11,0)</f>
        <v>VIVO</v>
      </c>
      <c r="Y407" s="7">
        <f>SUM(Tabela1[[#This Row],[GASTO COMBUSTÍVEL FEVEREIRO]:[GASTO COMBUSTÍVE ABRIL]])</f>
        <v>2338.62</v>
      </c>
      <c r="Z407" s="7">
        <f>IFERROR(AVERAGE(Tabela1[[#This Row],[GASTO COMBUSTÍVE ABRIL]:[GASTO COMBUSTÍVE MARÇO]]),"-")</f>
        <v>730.18000000000006</v>
      </c>
      <c r="AA407" s="5"/>
    </row>
    <row r="408" spans="1:27" x14ac:dyDescent="0.25">
      <c r="A408" s="5" t="s">
        <v>457</v>
      </c>
      <c r="B408" s="5" t="str">
        <f>VLOOKUP(A408,UNIC!C:W,2,0)</f>
        <v>TRACKER</v>
      </c>
      <c r="C408" s="5" t="str">
        <f>VLOOKUP(A408,UNIC!C:W,3,0)</f>
        <v>SUV</v>
      </c>
      <c r="D408" s="10">
        <f>VLOOKUP(A408,UNIC!C:W,5,0)</f>
        <v>2025</v>
      </c>
      <c r="E408" s="5" t="str">
        <f>VLOOKUP(A408,UNIC!C:W,21,0)</f>
        <v>PARTICULAR</v>
      </c>
      <c r="F408" s="5" t="str">
        <f>VLOOKUP(Tabela1[[#This Row],[PLACA]],UNIC!C:R,15,0)</f>
        <v>SP</v>
      </c>
      <c r="G408" s="5" t="str">
        <f>VLOOKUP(Tabela1[[#This Row],[PLACA]],UNIC!C:R,16,0)</f>
        <v>SUDESTE</v>
      </c>
      <c r="H408" s="5" t="str">
        <f>VLOOKUP(A408,UNIC!C:H,6,0)</f>
        <v>FERNANDA DE BARROS VILLAS BOAS</v>
      </c>
      <c r="I408" s="5" t="str">
        <f>VLOOKUP(H408,UNIC!H:J,3,0)</f>
        <v>ADVOGADA</v>
      </c>
      <c r="J408" s="11" t="str">
        <f>VLOOKUP(Tabela1[[#This Row],[PLACA]],UNIC!C:V,20,0)</f>
        <v>R$ 2.000,00</v>
      </c>
      <c r="K408" s="11">
        <f>IFERROR(VALUE(VLOOKUP(Tabela1[[#This Row],[PLACA]],[1]Planilha2!$A:$F,3,0)),"")</f>
        <v>0</v>
      </c>
      <c r="L408" s="11">
        <f>IFERROR(VALUE(VLOOKUP(Tabela1[[#This Row],[PLACA]],[1]Planilha2!$A:$F,4,0)),"")</f>
        <v>0</v>
      </c>
      <c r="M408" s="11">
        <f>IFERROR(VALUE(VLOOKUP(Tabela1[[#This Row],[PLACA]],[1]Planilha2!$A:$F,5,0)),"")</f>
        <v>0</v>
      </c>
      <c r="N408" s="11"/>
      <c r="O408" s="17" t="str">
        <f>VLOOKUP(Tabela1[[#This Row],[PLACA]],BASE_LOCADORAS!B:F,5,0)</f>
        <v>01/01/2030</v>
      </c>
      <c r="P4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8" s="11">
        <f>VLOOKUP(Tabela1[[#This Row],[PLACA]],BASE_LOCADORAS!B:G,6,0)</f>
        <v>2000</v>
      </c>
      <c r="R408" s="5" t="b">
        <f>Tabela1[[#This Row],[VALOR LOCADORA]]=Tabela1[[#This Row],[GASTO ALUGUEL]]</f>
        <v>0</v>
      </c>
      <c r="S408" s="5" t="str">
        <f>UPPER(TEXT(Tabela1[[#This Row],[VENCIMENTO CONTRATO]],"MMM"))</f>
        <v>JAN</v>
      </c>
      <c r="T408" s="5">
        <f>IFERROR(YEAR(Tabela1[[#This Row],[VENCIMENTO CONTRATO]]),"-")</f>
        <v>2030</v>
      </c>
      <c r="U408" s="5" t="str">
        <f>VLOOKUP(Tabela1[[#This Row],[PLACA]],UNIC!C:T,18,0)</f>
        <v>ATIVO</v>
      </c>
      <c r="V408" s="5" t="str">
        <f>SUBSTITUTE(VLOOKUP(Tabela1[[#This Row],[PLACA]],UNIC!C:K,9,0),".", "")</f>
        <v>99638</v>
      </c>
      <c r="W408" s="5">
        <f>VLOOKUP(Tabela1[[#This Row],[PLACA]],UNIC!C:M,10,0)</f>
        <v>35001</v>
      </c>
      <c r="X408" s="5" t="str">
        <f>VLOOKUP(Tabela1[[#This Row],[PLACA]],UNIC!C:M,11,0)</f>
        <v>ADMINISTRATIVO</v>
      </c>
      <c r="Y408" s="7">
        <f>SUM(Tabela1[[#This Row],[GASTO COMBUSTÍVEL FEVEREIRO]:[GASTO COMBUSTÍVE ABRIL]])</f>
        <v>0</v>
      </c>
      <c r="Z408" s="7">
        <f>IFERROR(AVERAGE(Tabela1[[#This Row],[GASTO COMBUSTÍVE ABRIL]:[GASTO COMBUSTÍVE MARÇO]]),"-")</f>
        <v>0</v>
      </c>
      <c r="AA408" s="5"/>
    </row>
    <row r="409" spans="1:27" x14ac:dyDescent="0.25">
      <c r="A409" s="5" t="s">
        <v>831</v>
      </c>
      <c r="B409" s="5" t="str">
        <f>VLOOKUP(A409,UNIC!C:W,2,0)</f>
        <v>FIORINO</v>
      </c>
      <c r="C409" s="5" t="str">
        <f>VLOOKUP(A409,UNIC!C:W,3,0)</f>
        <v>UTILITARIO</v>
      </c>
      <c r="D409" s="10">
        <f>VLOOKUP(A409,UNIC!C:W,5,0)</f>
        <v>2025</v>
      </c>
      <c r="E409" s="5" t="str">
        <f>VLOOKUP(A409,UNIC!C:W,21,0)</f>
        <v>LOCALIZA</v>
      </c>
      <c r="F409" s="5" t="str">
        <f>VLOOKUP(Tabela1[[#This Row],[PLACA]],UNIC!C:R,15,0)</f>
        <v>GO</v>
      </c>
      <c r="G409" s="5" t="str">
        <f>VLOOKUP(Tabela1[[#This Row],[PLACA]],UNIC!C:R,16,0)</f>
        <v>CENTRO OESTE</v>
      </c>
      <c r="H409" s="5" t="str">
        <f>VLOOKUP(A409,UNIC!C:H,6,0)</f>
        <v>ACLÉCIO RIBEIRO DO NASCIMENTO</v>
      </c>
      <c r="I409" s="5" t="str">
        <f>VLOOKUP(H409,UNIC!H:J,3,0)</f>
        <v>SUPERV IMPLANTACAO</v>
      </c>
      <c r="J409" s="11" t="str">
        <f>VLOOKUP(Tabela1[[#This Row],[PLACA]],UNIC!C:V,20,0)</f>
        <v>R$ 3.085,00</v>
      </c>
      <c r="K409" s="11">
        <f>IFERROR(VALUE(VLOOKUP(Tabela1[[#This Row],[PLACA]],[1]Planilha2!$A:$F,3,0)),"")</f>
        <v>3196.1899999999996</v>
      </c>
      <c r="L409" s="11">
        <f>IFERROR(VALUE(VLOOKUP(Tabela1[[#This Row],[PLACA]],[1]Planilha2!$A:$F,4,0)),"")</f>
        <v>5529.6599999999989</v>
      </c>
      <c r="M409" s="11">
        <f>IFERROR(VALUE(VLOOKUP(Tabela1[[#This Row],[PLACA]],[1]Planilha2!$A:$F,5,0)),"")</f>
        <v>1966.77</v>
      </c>
      <c r="N409" s="11"/>
      <c r="O409" s="12" t="str">
        <f>VLOOKUP(Tabela1[[#This Row],[PLACA]],BASE_LOCADORAS!B:F,5,0)</f>
        <v>29/05/2029</v>
      </c>
      <c r="P4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09" s="11">
        <f>VLOOKUP(Tabela1[[#This Row],[PLACA]],BASE_LOCADORAS!B:G,6,0)</f>
        <v>3085</v>
      </c>
      <c r="R409" s="5" t="b">
        <f>Tabela1[[#This Row],[VALOR LOCADORA]]=Tabela1[[#This Row],[GASTO ALUGUEL]]</f>
        <v>0</v>
      </c>
      <c r="S409" s="5" t="str">
        <f>UPPER(TEXT(Tabela1[[#This Row],[VENCIMENTO CONTRATO]],"MMM"))</f>
        <v>MAI</v>
      </c>
      <c r="T409" s="5">
        <f>IFERROR(YEAR(Tabela1[[#This Row],[VENCIMENTO CONTRATO]]),"-")</f>
        <v>2029</v>
      </c>
      <c r="U409" s="5" t="str">
        <f>VLOOKUP(Tabela1[[#This Row],[PLACA]],UNIC!C:T,18,0)</f>
        <v>ATIVO</v>
      </c>
      <c r="V409" s="5" t="str">
        <f>SUBSTITUTE(VLOOKUP(Tabela1[[#This Row],[PLACA]],UNIC!C:K,9,0),".", "")</f>
        <v>11035</v>
      </c>
      <c r="W409" s="5">
        <f>VLOOKUP(Tabela1[[#This Row],[PLACA]],UNIC!C:M,10,0)</f>
        <v>21104</v>
      </c>
      <c r="X409" s="5" t="str">
        <f>VLOOKUP(Tabela1[[#This Row],[PLACA]],UNIC!C:M,11,0)</f>
        <v>VIVO</v>
      </c>
      <c r="Y409" s="7">
        <f>SUM(Tabela1[[#This Row],[GASTO COMBUSTÍVEL FEVEREIRO]:[GASTO COMBUSTÍVE ABRIL]])</f>
        <v>10692.619999999999</v>
      </c>
      <c r="Z409" s="7">
        <f>IFERROR(AVERAGE(Tabela1[[#This Row],[GASTO COMBUSTÍVE ABRIL]:[GASTO COMBUSTÍVE MARÇO]]),"-")</f>
        <v>3748.2149999999992</v>
      </c>
      <c r="AA409" s="5"/>
    </row>
    <row r="410" spans="1:27" x14ac:dyDescent="0.25">
      <c r="A410" s="5" t="s">
        <v>189</v>
      </c>
      <c r="B410" s="5" t="str">
        <f>VLOOKUP(A410,UNIC!C:W,2,0)</f>
        <v>COROLLA</v>
      </c>
      <c r="C410" s="5" t="str">
        <f>VLOOKUP(A410,UNIC!C:W,3,0)</f>
        <v>LEVE</v>
      </c>
      <c r="D410" s="10">
        <f>VLOOKUP(A410,UNIC!C:W,5,0)</f>
        <v>2016</v>
      </c>
      <c r="E410" s="5" t="str">
        <f>VLOOKUP(A410,UNIC!C:W,21,0)</f>
        <v>PARTICULAR</v>
      </c>
      <c r="F410" s="5" t="str">
        <f>VLOOKUP(Tabela1[[#This Row],[PLACA]],UNIC!C:R,15,0)</f>
        <v>MS</v>
      </c>
      <c r="G410" s="5" t="str">
        <f>VLOOKUP(Tabela1[[#This Row],[PLACA]],UNIC!C:R,16,0)</f>
        <v>CENTRO OESTE</v>
      </c>
      <c r="H410" s="5" t="str">
        <f>VLOOKUP(A410,UNIC!C:H,6,0)</f>
        <v>ADEMIR TOMAZ DE MELO</v>
      </c>
      <c r="I410" s="5" t="str">
        <f>VLOOKUP(H410,UNIC!H:J,3,0)</f>
        <v>COORD DE IMPLANTACAO</v>
      </c>
      <c r="J410" s="11" t="str">
        <f>VLOOKUP(Tabela1[[#This Row],[PLACA]],UNIC!C:V,20,0)</f>
        <v>R$ 2.000,00</v>
      </c>
      <c r="K410" s="11">
        <f>IFERROR(VALUE(VLOOKUP(Tabela1[[#This Row],[PLACA]],[1]Planilha2!$A:$F,3,0)),"")</f>
        <v>2042.12</v>
      </c>
      <c r="L410" s="11">
        <f>IFERROR(VALUE(VLOOKUP(Tabela1[[#This Row],[PLACA]],[1]Planilha2!$A:$F,4,0)),"")</f>
        <v>1880.33</v>
      </c>
      <c r="M410" s="11">
        <f>IFERROR(VALUE(VLOOKUP(Tabela1[[#This Row],[PLACA]],[1]Planilha2!$A:$F,5,0)),"")</f>
        <v>935.21</v>
      </c>
      <c r="N410" s="11"/>
      <c r="O410" s="12" t="str">
        <f>VLOOKUP(Tabela1[[#This Row],[PLACA]],BASE_LOCADORAS!B:F,5,0)</f>
        <v>01/01/2030</v>
      </c>
      <c r="P4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0" s="11">
        <f>VLOOKUP(Tabela1[[#This Row],[PLACA]],BASE_LOCADORAS!B:G,6,0)</f>
        <v>2000</v>
      </c>
      <c r="R410" s="5" t="b">
        <f>Tabela1[[#This Row],[VALOR LOCADORA]]=Tabela1[[#This Row],[GASTO ALUGUEL]]</f>
        <v>0</v>
      </c>
      <c r="S410" s="5" t="str">
        <f>UPPER(TEXT(Tabela1[[#This Row],[VENCIMENTO CONTRATO]],"MMM"))</f>
        <v>JAN</v>
      </c>
      <c r="T410" s="5">
        <f>IFERROR(YEAR(Tabela1[[#This Row],[VENCIMENTO CONTRATO]]),"-")</f>
        <v>2030</v>
      </c>
      <c r="U410" s="5" t="str">
        <f>VLOOKUP(Tabela1[[#This Row],[PLACA]],UNIC!C:T,18,0)</f>
        <v>ATIVO</v>
      </c>
      <c r="V410" s="5" t="str">
        <f>SUBSTITUTE(VLOOKUP(Tabela1[[#This Row],[PLACA]],UNIC!C:K,9,0),".", "")</f>
        <v>11035</v>
      </c>
      <c r="W410" s="5">
        <f>VLOOKUP(Tabela1[[#This Row],[PLACA]],UNIC!C:M,10,0)</f>
        <v>22020</v>
      </c>
      <c r="X410" s="5" t="str">
        <f>VLOOKUP(Tabela1[[#This Row],[PLACA]],UNIC!C:M,11,0)</f>
        <v>VIVO</v>
      </c>
      <c r="Y410" s="7">
        <f>SUM(Tabela1[[#This Row],[GASTO COMBUSTÍVEL FEVEREIRO]:[GASTO COMBUSTÍVE ABRIL]])</f>
        <v>4857.66</v>
      </c>
      <c r="Z410" s="7">
        <f>IFERROR(AVERAGE(Tabela1[[#This Row],[GASTO COMBUSTÍVE ABRIL]:[GASTO COMBUSTÍVE MARÇO]]),"-")</f>
        <v>1407.77</v>
      </c>
      <c r="AA410" s="5"/>
    </row>
    <row r="411" spans="1:27" x14ac:dyDescent="0.25">
      <c r="A411" s="5" t="s">
        <v>772</v>
      </c>
      <c r="B411" s="5" t="str">
        <f>VLOOKUP(A411,UNIC!C:W,2,0)</f>
        <v>FIORINO</v>
      </c>
      <c r="C411" s="5" t="str">
        <f>VLOOKUP(A411,UNIC!C:W,3,0)</f>
        <v>UTILITARIO</v>
      </c>
      <c r="D411" s="10">
        <f>VLOOKUP(A411,UNIC!C:W,5,0)</f>
        <v>2025</v>
      </c>
      <c r="E411" s="5" t="str">
        <f>VLOOKUP(A411,UNIC!C:W,21,0)</f>
        <v>LOCALIZA</v>
      </c>
      <c r="F411" s="5" t="str">
        <f>VLOOKUP(Tabela1[[#This Row],[PLACA]],UNIC!C:R,15,0)</f>
        <v>SP</v>
      </c>
      <c r="G411" s="5" t="str">
        <f>VLOOKUP(Tabela1[[#This Row],[PLACA]],UNIC!C:R,16,0)</f>
        <v>SUDESTE</v>
      </c>
      <c r="H411" s="5" t="str">
        <f>VLOOKUP(A411,UNIC!C:H,6,0)</f>
        <v>VALDEMARIO MENDES DOS SANTOS</v>
      </c>
      <c r="I411" s="5" t="str">
        <f>VLOOKUP(H411,UNIC!H:J,3,0)</f>
        <v>CABISTA I</v>
      </c>
      <c r="J411" s="11" t="str">
        <f>VLOOKUP(Tabela1[[#This Row],[PLACA]],UNIC!C:V,20,0)</f>
        <v>R$ 3.085,00</v>
      </c>
      <c r="K411" s="11">
        <f>IFERROR(VALUE(VLOOKUP(Tabela1[[#This Row],[PLACA]],[1]Planilha2!$A:$F,3,0)),"")</f>
        <v>1400.4699999999998</v>
      </c>
      <c r="L411" s="11">
        <f>IFERROR(VALUE(VLOOKUP(Tabela1[[#This Row],[PLACA]],[1]Planilha2!$A:$F,4,0)),"")</f>
        <v>1976.37</v>
      </c>
      <c r="M411" s="11">
        <f>IFERROR(VALUE(VLOOKUP(Tabela1[[#This Row],[PLACA]],[1]Planilha2!$A:$F,5,0)),"")</f>
        <v>964.40000000000009</v>
      </c>
      <c r="N411" s="11"/>
      <c r="O411" s="12" t="str">
        <f>VLOOKUP(Tabela1[[#This Row],[PLACA]],BASE_LOCADORAS!B:F,5,0)</f>
        <v>28/05/2029</v>
      </c>
      <c r="P4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1" s="11">
        <f>VLOOKUP(Tabela1[[#This Row],[PLACA]],BASE_LOCADORAS!B:G,6,0)</f>
        <v>3085</v>
      </c>
      <c r="R411" s="5" t="b">
        <f>Tabela1[[#This Row],[VALOR LOCADORA]]=Tabela1[[#This Row],[GASTO ALUGUEL]]</f>
        <v>0</v>
      </c>
      <c r="S411" s="5" t="str">
        <f>UPPER(TEXT(Tabela1[[#This Row],[VENCIMENTO CONTRATO]],"MMM"))</f>
        <v>MAI</v>
      </c>
      <c r="T411" s="5">
        <f>IFERROR(YEAR(Tabela1[[#This Row],[VENCIMENTO CONTRATO]]),"-")</f>
        <v>2029</v>
      </c>
      <c r="U411" s="5" t="str">
        <f>VLOOKUP(Tabela1[[#This Row],[PLACA]],UNIC!C:T,18,0)</f>
        <v>ATIVO</v>
      </c>
      <c r="V411" s="5" t="str">
        <f>SUBSTITUTE(VLOOKUP(Tabela1[[#This Row],[PLACA]],UNIC!C:K,9,0),".", "")</f>
        <v>11021</v>
      </c>
      <c r="W411" s="5">
        <f>VLOOKUP(Tabela1[[#This Row],[PLACA]],UNIC!C:M,10,0)</f>
        <v>35001</v>
      </c>
      <c r="X411" s="5" t="str">
        <f>VLOOKUP(Tabela1[[#This Row],[PLACA]],UNIC!C:M,11,0)</f>
        <v>VIVO</v>
      </c>
      <c r="Y411" s="7">
        <f>SUM(Tabela1[[#This Row],[GASTO COMBUSTÍVEL FEVEREIRO]:[GASTO COMBUSTÍVE ABRIL]])</f>
        <v>4341.24</v>
      </c>
      <c r="Z411" s="7">
        <f>IFERROR(AVERAGE(Tabela1[[#This Row],[GASTO COMBUSTÍVE ABRIL]:[GASTO COMBUSTÍVE MARÇO]]),"-")</f>
        <v>1470.385</v>
      </c>
      <c r="AA411" s="5"/>
    </row>
    <row r="412" spans="1:27" x14ac:dyDescent="0.25">
      <c r="A412" s="5" t="s">
        <v>479</v>
      </c>
      <c r="B412" s="5" t="str">
        <f>VLOOKUP(A412,UNIC!C:W,2,0)</f>
        <v>MOBI</v>
      </c>
      <c r="C412" s="5" t="str">
        <f>VLOOKUP(A412,UNIC!C:W,3,0)</f>
        <v>LEVE</v>
      </c>
      <c r="D412" s="10">
        <f>VLOOKUP(A412,UNIC!C:W,5,0)</f>
        <v>2025</v>
      </c>
      <c r="E412" s="5" t="str">
        <f>VLOOKUP(A412,UNIC!C:W,21,0)</f>
        <v>LOCALIZA</v>
      </c>
      <c r="F412" s="5" t="str">
        <f>VLOOKUP(Tabela1[[#This Row],[PLACA]],UNIC!C:R,15,0)</f>
        <v>ES</v>
      </c>
      <c r="G412" s="5" t="str">
        <f>VLOOKUP(Tabela1[[#This Row],[PLACA]],UNIC!C:R,16,0)</f>
        <v>SUDESTE</v>
      </c>
      <c r="H412" s="5" t="str">
        <f>VLOOKUP(A412,UNIC!C:H,6,0)</f>
        <v>PABLO HENRIQUE ZANOLI</v>
      </c>
      <c r="I412" s="5" t="str">
        <f>VLOOKUP(H412,UNIC!H:J,3,0)</f>
        <v>INSTALADOR E REPARADOR DE FO</v>
      </c>
      <c r="J412" s="11" t="str">
        <f>VLOOKUP(Tabela1[[#This Row],[PLACA]],UNIC!C:V,20,0)</f>
        <v>R$ 2.108,00</v>
      </c>
      <c r="K412" s="11">
        <f>IFERROR(VALUE(VLOOKUP(Tabela1[[#This Row],[PLACA]],[1]Planilha2!$A:$F,3,0)),"")</f>
        <v>780.29000000000008</v>
      </c>
      <c r="L412" s="11">
        <f>IFERROR(VALUE(VLOOKUP(Tabela1[[#This Row],[PLACA]],[1]Planilha2!$A:$F,4,0)),"")</f>
        <v>1048.19</v>
      </c>
      <c r="M412" s="11">
        <f>IFERROR(VALUE(VLOOKUP(Tabela1[[#This Row],[PLACA]],[1]Planilha2!$A:$F,5,0)),"")</f>
        <v>840</v>
      </c>
      <c r="N412" s="11"/>
      <c r="O412" s="17" t="str">
        <f>VLOOKUP(Tabela1[[#This Row],[PLACA]],BASE_LOCADORAS!B:F,5,0)</f>
        <v>03/06/2029</v>
      </c>
      <c r="P4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2" s="11">
        <f>VLOOKUP(Tabela1[[#This Row],[PLACA]],BASE_LOCADORAS!B:G,6,0)</f>
        <v>2108</v>
      </c>
      <c r="R412" s="5" t="b">
        <f>Tabela1[[#This Row],[VALOR LOCADORA]]=Tabela1[[#This Row],[GASTO ALUGUEL]]</f>
        <v>0</v>
      </c>
      <c r="S412" s="5" t="str">
        <f>UPPER(TEXT(Tabela1[[#This Row],[VENCIMENTO CONTRATO]],"MMM"))</f>
        <v>JUN</v>
      </c>
      <c r="T412" s="5">
        <f>IFERROR(YEAR(Tabela1[[#This Row],[VENCIMENTO CONTRATO]]),"-")</f>
        <v>2029</v>
      </c>
      <c r="U412" s="5" t="str">
        <f>VLOOKUP(Tabela1[[#This Row],[PLACA]],UNIC!C:T,18,0)</f>
        <v>ATIVO</v>
      </c>
      <c r="V412" s="5" t="str">
        <f>SUBSTITUTE(VLOOKUP(Tabela1[[#This Row],[PLACA]],UNIC!C:K,9,0),".", "")</f>
        <v>11011</v>
      </c>
      <c r="W412" s="5">
        <f>VLOOKUP(Tabela1[[#This Row],[PLACA]],UNIC!C:M,10,0)</f>
        <v>18001</v>
      </c>
      <c r="X412" s="5" t="str">
        <f>VLOOKUP(Tabela1[[#This Row],[PLACA]],UNIC!C:M,11,0)</f>
        <v>VIVO</v>
      </c>
      <c r="Y412" s="7">
        <f>SUM(Tabela1[[#This Row],[GASTO COMBUSTÍVEL FEVEREIRO]:[GASTO COMBUSTÍVE ABRIL]])</f>
        <v>2668.48</v>
      </c>
      <c r="Z412" s="7">
        <f>IFERROR(AVERAGE(Tabela1[[#This Row],[GASTO COMBUSTÍVE ABRIL]:[GASTO COMBUSTÍVE MARÇO]]),"-")</f>
        <v>944.09500000000003</v>
      </c>
      <c r="AA412" s="5"/>
    </row>
    <row r="413" spans="1:27" x14ac:dyDescent="0.25">
      <c r="A413" s="5" t="s">
        <v>808</v>
      </c>
      <c r="B413" s="5" t="str">
        <f>VLOOKUP(A413,UNIC!C:W,2,0)</f>
        <v>SIENA</v>
      </c>
      <c r="C413" s="5" t="str">
        <f>VLOOKUP(A413,UNIC!C:W,3,0)</f>
        <v>LEVE</v>
      </c>
      <c r="D413" s="10">
        <f>VLOOKUP(A413,UNIC!C:W,5,0)</f>
        <v>2021</v>
      </c>
      <c r="E413" s="5" t="str">
        <f>VLOOKUP(A413,UNIC!C:W,21,0)</f>
        <v>PARTICULAR</v>
      </c>
      <c r="F413" s="5" t="str">
        <f>VLOOKUP(Tabela1[[#This Row],[PLACA]],UNIC!C:R,15,0)</f>
        <v>GO</v>
      </c>
      <c r="G413" s="5" t="str">
        <f>VLOOKUP(Tabela1[[#This Row],[PLACA]],UNIC!C:R,16,0)</f>
        <v>CENTRO OESTE</v>
      </c>
      <c r="H413" s="5" t="str">
        <f>VLOOKUP(A413,UNIC!C:H,6,0)</f>
        <v>HUGO GONCALVES DE OLIVEIRA</v>
      </c>
      <c r="I413" s="5" t="str">
        <f>VLOOKUP(H413,UNIC!H:J,3,0)</f>
        <v>INSTALADOR E REPARADOR DE FO</v>
      </c>
      <c r="J413" s="11" t="str">
        <f>VLOOKUP(Tabela1[[#This Row],[PLACA]],UNIC!C:V,20,0)</f>
        <v>R$ 1.550,00</v>
      </c>
      <c r="K413" s="11">
        <f>IFERROR(VALUE(VLOOKUP(Tabela1[[#This Row],[PLACA]],[1]Planilha2!$A:$F,3,0)),"")</f>
        <v>1450</v>
      </c>
      <c r="L413" s="11">
        <f>IFERROR(VALUE(VLOOKUP(Tabela1[[#This Row],[PLACA]],[1]Planilha2!$A:$F,4,0)),"")</f>
        <v>1489.6</v>
      </c>
      <c r="M413" s="11">
        <f>IFERROR(VALUE(VLOOKUP(Tabela1[[#This Row],[PLACA]],[1]Planilha2!$A:$F,5,0)),"")</f>
        <v>680</v>
      </c>
      <c r="N413" s="11"/>
      <c r="O413" s="12" t="str">
        <f>VLOOKUP(Tabela1[[#This Row],[PLACA]],BASE_LOCADORAS!B:F,5,0)</f>
        <v>01/01/2030</v>
      </c>
      <c r="P4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3" s="11">
        <f>VLOOKUP(Tabela1[[#This Row],[PLACA]],BASE_LOCADORAS!B:G,6,0)</f>
        <v>1390.86</v>
      </c>
      <c r="R413" s="5" t="b">
        <f>Tabela1[[#This Row],[VALOR LOCADORA]]=Tabela1[[#This Row],[GASTO ALUGUEL]]</f>
        <v>0</v>
      </c>
      <c r="S413" s="5" t="str">
        <f>UPPER(TEXT(Tabela1[[#This Row],[VENCIMENTO CONTRATO]],"MMM"))</f>
        <v>JAN</v>
      </c>
      <c r="T413" s="5">
        <f>IFERROR(YEAR(Tabela1[[#This Row],[VENCIMENTO CONTRATO]]),"-")</f>
        <v>2030</v>
      </c>
      <c r="U413" s="5" t="str">
        <f>VLOOKUP(Tabela1[[#This Row],[PLACA]],UNIC!C:T,18,0)</f>
        <v>ATIVO</v>
      </c>
      <c r="V413" s="5" t="str">
        <f>SUBSTITUTE(VLOOKUP(Tabela1[[#This Row],[PLACA]],UNIC!C:K,9,0),".", "")</f>
        <v>11011</v>
      </c>
      <c r="W413" s="5">
        <f>VLOOKUP(Tabela1[[#This Row],[PLACA]],UNIC!C:M,10,0)</f>
        <v>19093</v>
      </c>
      <c r="X413" s="5" t="str">
        <f>VLOOKUP(Tabela1[[#This Row],[PLACA]],UNIC!C:M,11,0)</f>
        <v>VIVO</v>
      </c>
      <c r="Y413" s="7">
        <f>SUM(Tabela1[[#This Row],[GASTO COMBUSTÍVEL FEVEREIRO]:[GASTO COMBUSTÍVE ABRIL]])</f>
        <v>3619.6</v>
      </c>
      <c r="Z413" s="7">
        <f>IFERROR(AVERAGE(Tabela1[[#This Row],[GASTO COMBUSTÍVE ABRIL]:[GASTO COMBUSTÍVE MARÇO]]),"-")</f>
        <v>1084.8</v>
      </c>
      <c r="AA413" s="5"/>
    </row>
    <row r="414" spans="1:27" x14ac:dyDescent="0.25">
      <c r="A414" s="5" t="s">
        <v>1231</v>
      </c>
      <c r="B414" s="5" t="str">
        <f>VLOOKUP(A414,UNIC!C:W,2,0)</f>
        <v>MOBI</v>
      </c>
      <c r="C414" s="5" t="str">
        <f>VLOOKUP(A414,UNIC!C:W,3,0)</f>
        <v>LEVE</v>
      </c>
      <c r="D414" s="10">
        <f>VLOOKUP(A414,UNIC!C:W,5,0)</f>
        <v>2025</v>
      </c>
      <c r="E414" s="5" t="str">
        <f>VLOOKUP(A414,UNIC!C:W,21,0)</f>
        <v>LOCALIZA</v>
      </c>
      <c r="F414" s="5" t="str">
        <f>VLOOKUP(Tabela1[[#This Row],[PLACA]],UNIC!C:R,15,0)</f>
        <v>AM</v>
      </c>
      <c r="G414" s="5" t="str">
        <f>VLOOKUP(Tabela1[[#This Row],[PLACA]],UNIC!C:R,16,0)</f>
        <v>NORTE</v>
      </c>
      <c r="H414" s="5" t="str">
        <f>VLOOKUP(A414,UNIC!C:H,6,0)</f>
        <v>IVANILSON NERES DE SOUZA</v>
      </c>
      <c r="I414" s="5" t="str">
        <f>VLOOKUP(H414,UNIC!H:J,3,0)</f>
        <v>INSTALADOR E REPARADOR DE FO</v>
      </c>
      <c r="J414" s="11" t="str">
        <f>VLOOKUP(Tabela1[[#This Row],[PLACA]],UNIC!C:V,20,0)</f>
        <v>R$ 2.108,00</v>
      </c>
      <c r="K414" s="11">
        <f>IFERROR(VALUE(VLOOKUP(Tabela1[[#This Row],[PLACA]],[1]Planilha2!$A:$F,3,0)),"")</f>
        <v>1310</v>
      </c>
      <c r="L414" s="11">
        <f>IFERROR(VALUE(VLOOKUP(Tabela1[[#This Row],[PLACA]],[1]Planilha2!$A:$F,4,0)),"")</f>
        <v>1580</v>
      </c>
      <c r="M414" s="11">
        <f>IFERROR(VALUE(VLOOKUP(Tabela1[[#This Row],[PLACA]],[1]Planilha2!$A:$F,5,0)),"")</f>
        <v>690</v>
      </c>
      <c r="N414" s="11"/>
      <c r="O414" s="12" t="str">
        <f>VLOOKUP(Tabela1[[#This Row],[PLACA]],BASE_LOCADORAS!B:F,5,0)</f>
        <v>27/05/2029</v>
      </c>
      <c r="P4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4" s="11">
        <f>VLOOKUP(Tabela1[[#This Row],[PLACA]],BASE_LOCADORAS!B:G,6,0)</f>
        <v>2108</v>
      </c>
      <c r="R414" s="5" t="b">
        <f>Tabela1[[#This Row],[VALOR LOCADORA]]=Tabela1[[#This Row],[GASTO ALUGUEL]]</f>
        <v>0</v>
      </c>
      <c r="S414" s="5" t="str">
        <f>UPPER(TEXT(Tabela1[[#This Row],[VENCIMENTO CONTRATO]],"MMM"))</f>
        <v>MAI</v>
      </c>
      <c r="T414" s="5">
        <f>IFERROR(YEAR(Tabela1[[#This Row],[VENCIMENTO CONTRATO]]),"-")</f>
        <v>2029</v>
      </c>
      <c r="U414" s="5" t="str">
        <f>VLOOKUP(Tabela1[[#This Row],[PLACA]],UNIC!C:T,18,0)</f>
        <v>ATIVO</v>
      </c>
      <c r="V414" s="5" t="str">
        <f>SUBSTITUTE(VLOOKUP(Tabela1[[#This Row],[PLACA]],UNIC!C:K,9,0),".", "")</f>
        <v>14011</v>
      </c>
      <c r="W414" s="5">
        <f>VLOOKUP(Tabela1[[#This Row],[PLACA]],UNIC!C:M,10,0)</f>
        <v>14001</v>
      </c>
      <c r="X414" s="5" t="str">
        <f>VLOOKUP(Tabela1[[#This Row],[PLACA]],UNIC!C:M,11,0)</f>
        <v>I-SYSTEMS</v>
      </c>
      <c r="Y414" s="7">
        <f>SUM(Tabela1[[#This Row],[GASTO COMBUSTÍVEL FEVEREIRO]:[GASTO COMBUSTÍVE ABRIL]])</f>
        <v>3580</v>
      </c>
      <c r="Z414" s="7">
        <f>IFERROR(AVERAGE(Tabela1[[#This Row],[GASTO COMBUSTÍVE ABRIL]:[GASTO COMBUSTÍVE MARÇO]]),"-")</f>
        <v>1135</v>
      </c>
      <c r="AA414" s="5"/>
    </row>
    <row r="415" spans="1:27" x14ac:dyDescent="0.25">
      <c r="A415" s="5" t="s">
        <v>1096</v>
      </c>
      <c r="B415" s="5" t="str">
        <f>VLOOKUP(A415,UNIC!C:W,2,0)</f>
        <v>MOBI</v>
      </c>
      <c r="C415" s="5" t="str">
        <f>VLOOKUP(A415,UNIC!C:W,3,0)</f>
        <v>LEVE</v>
      </c>
      <c r="D415" s="10">
        <f>VLOOKUP(A415,UNIC!C:W,5,0)</f>
        <v>2025</v>
      </c>
      <c r="E415" s="5" t="str">
        <f>VLOOKUP(A415,UNIC!C:W,21,0)</f>
        <v>LOCALIZA</v>
      </c>
      <c r="F415" s="5" t="str">
        <f>VLOOKUP(Tabela1[[#This Row],[PLACA]],UNIC!C:R,15,0)</f>
        <v>AM</v>
      </c>
      <c r="G415" s="5" t="str">
        <f>VLOOKUP(Tabela1[[#This Row],[PLACA]],UNIC!C:R,16,0)</f>
        <v>NORTE</v>
      </c>
      <c r="H415" s="5" t="str">
        <f>VLOOKUP(A415,UNIC!C:H,6,0)</f>
        <v>IAN VICTOR PEREIRA FELEOL</v>
      </c>
      <c r="I415" s="5" t="str">
        <f>VLOOKUP(H415,UNIC!H:J,3,0)</f>
        <v>TECNICO DE REDE</v>
      </c>
      <c r="J415" s="11" t="str">
        <f>VLOOKUP(Tabela1[[#This Row],[PLACA]],UNIC!C:V,20,0)</f>
        <v>R$ 2.108,00</v>
      </c>
      <c r="K415" s="11">
        <f>IFERROR(VALUE(VLOOKUP(Tabela1[[#This Row],[PLACA]],[1]Planilha2!$A:$F,3,0)),"")</f>
        <v>1420.3899999999999</v>
      </c>
      <c r="L415" s="11">
        <f>IFERROR(VALUE(VLOOKUP(Tabela1[[#This Row],[PLACA]],[1]Planilha2!$A:$F,4,0)),"")</f>
        <v>1270.43</v>
      </c>
      <c r="M415" s="11">
        <f>IFERROR(VALUE(VLOOKUP(Tabela1[[#This Row],[PLACA]],[1]Planilha2!$A:$F,5,0)),"")</f>
        <v>329.97</v>
      </c>
      <c r="N415" s="11"/>
      <c r="O415" s="12" t="str">
        <f>VLOOKUP(Tabela1[[#This Row],[PLACA]],BASE_LOCADORAS!B:F,5,0)</f>
        <v>23/05/2029</v>
      </c>
      <c r="P4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5" s="11">
        <f>VLOOKUP(Tabela1[[#This Row],[PLACA]],BASE_LOCADORAS!B:G,6,0)</f>
        <v>2108</v>
      </c>
      <c r="R415" s="5" t="b">
        <f>Tabela1[[#This Row],[VALOR LOCADORA]]=Tabela1[[#This Row],[GASTO ALUGUEL]]</f>
        <v>0</v>
      </c>
      <c r="S415" s="5" t="str">
        <f>UPPER(TEXT(Tabela1[[#This Row],[VENCIMENTO CONTRATO]],"MMM"))</f>
        <v>MAI</v>
      </c>
      <c r="T415" s="5">
        <f>IFERROR(YEAR(Tabela1[[#This Row],[VENCIMENTO CONTRATO]]),"-")</f>
        <v>2029</v>
      </c>
      <c r="U415" s="5" t="str">
        <f>VLOOKUP(Tabela1[[#This Row],[PLACA]],UNIC!C:T,18,0)</f>
        <v>ATIVO</v>
      </c>
      <c r="V415" s="5" t="str">
        <f>SUBSTITUTE(VLOOKUP(Tabela1[[#This Row],[PLACA]],UNIC!C:K,9,0),".", "")</f>
        <v>19011</v>
      </c>
      <c r="W415" s="5">
        <f>VLOOKUP(Tabela1[[#This Row],[PLACA]],UNIC!C:M,10,0)</f>
        <v>14001</v>
      </c>
      <c r="X415" s="5" t="str">
        <f>VLOOKUP(Tabela1[[#This Row],[PLACA]],UNIC!C:M,11,0)</f>
        <v>V.TAL</v>
      </c>
      <c r="Y415" s="7">
        <f>SUM(Tabela1[[#This Row],[GASTO COMBUSTÍVEL FEVEREIRO]:[GASTO COMBUSTÍVE ABRIL]])</f>
        <v>3020.79</v>
      </c>
      <c r="Z415" s="7">
        <f>IFERROR(AVERAGE(Tabela1[[#This Row],[GASTO COMBUSTÍVE ABRIL]:[GASTO COMBUSTÍVE MARÇO]]),"-")</f>
        <v>800.2</v>
      </c>
      <c r="AA415" s="5"/>
    </row>
    <row r="416" spans="1:27" x14ac:dyDescent="0.25">
      <c r="A416" s="5" t="s">
        <v>991</v>
      </c>
      <c r="B416" s="5" t="str">
        <f>VLOOKUP(A416,UNIC!C:W,2,0)</f>
        <v>MOBI</v>
      </c>
      <c r="C416" s="5" t="str">
        <f>VLOOKUP(A416,UNIC!C:W,3,0)</f>
        <v>LEVE</v>
      </c>
      <c r="D416" s="10">
        <f>VLOOKUP(A416,UNIC!C:W,5,0)</f>
        <v>2025</v>
      </c>
      <c r="E416" s="5" t="str">
        <f>VLOOKUP(A416,UNIC!C:W,21,0)</f>
        <v>LOCALIZA</v>
      </c>
      <c r="F416" s="5" t="str">
        <f>VLOOKUP(Tabela1[[#This Row],[PLACA]],UNIC!C:R,15,0)</f>
        <v>AM</v>
      </c>
      <c r="G416" s="5" t="str">
        <f>VLOOKUP(Tabela1[[#This Row],[PLACA]],UNIC!C:R,16,0)</f>
        <v>NORTE</v>
      </c>
      <c r="H416" s="5" t="str">
        <f>VLOOKUP(A416,UNIC!C:H,6,0)</f>
        <v>CASA CLIENTE VIVO MANAUS</v>
      </c>
      <c r="I416" s="5" t="str">
        <f>VLOOKUP(H416,UNIC!H:J,3,0)</f>
        <v>PARCEIRO</v>
      </c>
      <c r="J416" s="11" t="str">
        <f>VLOOKUP(Tabela1[[#This Row],[PLACA]],UNIC!C:V,20,0)</f>
        <v>R$ 2.108,00</v>
      </c>
      <c r="K416" s="11">
        <f>IFERROR(VALUE(VLOOKUP(Tabela1[[#This Row],[PLACA]],[1]Planilha2!$A:$F,3,0)),"")</f>
        <v>1439.84</v>
      </c>
      <c r="L416" s="11">
        <f>IFERROR(VALUE(VLOOKUP(Tabela1[[#This Row],[PLACA]],[1]Planilha2!$A:$F,4,0)),"")</f>
        <v>1559.0100000000002</v>
      </c>
      <c r="M416" s="11">
        <f>IFERROR(VALUE(VLOOKUP(Tabela1[[#This Row],[PLACA]],[1]Planilha2!$A:$F,5,0)),"")</f>
        <v>889.96</v>
      </c>
      <c r="N416" s="11"/>
      <c r="O416" s="12" t="str">
        <f>VLOOKUP(Tabela1[[#This Row],[PLACA]],BASE_LOCADORAS!B:F,5,0)</f>
        <v>16/05/2029</v>
      </c>
      <c r="P4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6" s="11">
        <f>VLOOKUP(Tabela1[[#This Row],[PLACA]],BASE_LOCADORAS!B:G,6,0)</f>
        <v>2108</v>
      </c>
      <c r="R416" s="5" t="b">
        <f>Tabela1[[#This Row],[VALOR LOCADORA]]=Tabela1[[#This Row],[GASTO ALUGUEL]]</f>
        <v>0</v>
      </c>
      <c r="S416" s="5" t="str">
        <f>UPPER(TEXT(Tabela1[[#This Row],[VENCIMENTO CONTRATO]],"MMM"))</f>
        <v>MAI</v>
      </c>
      <c r="T416" s="5">
        <f>IFERROR(YEAR(Tabela1[[#This Row],[VENCIMENTO CONTRATO]]),"-")</f>
        <v>2029</v>
      </c>
      <c r="U416" s="5" t="str">
        <f>VLOOKUP(Tabela1[[#This Row],[PLACA]],UNIC!C:T,18,0)</f>
        <v>ATIVO</v>
      </c>
      <c r="V416" s="5" t="str">
        <f>SUBSTITUTE(VLOOKUP(Tabela1[[#This Row],[PLACA]],UNIC!C:K,9,0),".", "")</f>
        <v>11015</v>
      </c>
      <c r="W416" s="5">
        <f>VLOOKUP(Tabela1[[#This Row],[PLACA]],UNIC!C:M,10,0)</f>
        <v>14001</v>
      </c>
      <c r="X416" s="5" t="str">
        <f>VLOOKUP(Tabela1[[#This Row],[PLACA]],UNIC!C:M,11,0)</f>
        <v>VIVO</v>
      </c>
      <c r="Y416" s="7">
        <f>SUM(Tabela1[[#This Row],[GASTO COMBUSTÍVEL FEVEREIRO]:[GASTO COMBUSTÍVE ABRIL]])</f>
        <v>3888.8100000000004</v>
      </c>
      <c r="Z416" s="7">
        <f>IFERROR(AVERAGE(Tabela1[[#This Row],[GASTO COMBUSTÍVE ABRIL]:[GASTO COMBUSTÍVE MARÇO]]),"-")</f>
        <v>1224.4850000000001</v>
      </c>
      <c r="AA416" s="5"/>
    </row>
    <row r="417" spans="1:27" x14ac:dyDescent="0.25">
      <c r="A417" s="5" t="s">
        <v>404</v>
      </c>
      <c r="B417" s="5" t="str">
        <f>VLOOKUP(A417,UNIC!C:W,2,0)</f>
        <v>MOBI</v>
      </c>
      <c r="C417" s="5" t="str">
        <f>VLOOKUP(A417,UNIC!C:W,3,0)</f>
        <v>LEVE</v>
      </c>
      <c r="D417" s="10">
        <f>VLOOKUP(A417,UNIC!C:W,5,0)</f>
        <v>2025</v>
      </c>
      <c r="E417" s="5" t="str">
        <f>VLOOKUP(A417,UNIC!C:W,21,0)</f>
        <v>LOCALIZA</v>
      </c>
      <c r="F417" s="5" t="str">
        <f>VLOOKUP(Tabela1[[#This Row],[PLACA]],UNIC!C:R,15,0)</f>
        <v>AM</v>
      </c>
      <c r="G417" s="5" t="str">
        <f>VLOOKUP(Tabela1[[#This Row],[PLACA]],UNIC!C:R,16,0)</f>
        <v>NORTE</v>
      </c>
      <c r="H417" s="5" t="str">
        <f>VLOOKUP(A417,UNIC!C:H,6,0)</f>
        <v>MOISES DE OLIVEIRA DO PRADO</v>
      </c>
      <c r="I417" s="5" t="str">
        <f>VLOOKUP(H417,UNIC!H:J,3,0)</f>
        <v>INSTALADOR E REPARADOR DE FO</v>
      </c>
      <c r="J417" s="11" t="str">
        <f>VLOOKUP(Tabela1[[#This Row],[PLACA]],UNIC!C:V,20,0)</f>
        <v>R$ 2.108,00</v>
      </c>
      <c r="K417" s="11">
        <f>IFERROR(VALUE(VLOOKUP(Tabela1[[#This Row],[PLACA]],[1]Planilha2!$A:$F,3,0)),"")</f>
        <v>1119.99</v>
      </c>
      <c r="L417" s="11">
        <f>IFERROR(VALUE(VLOOKUP(Tabela1[[#This Row],[PLACA]],[1]Planilha2!$A:$F,4,0)),"")</f>
        <v>1220.97</v>
      </c>
      <c r="M417" s="11">
        <f>IFERROR(VALUE(VLOOKUP(Tabela1[[#This Row],[PLACA]],[1]Planilha2!$A:$F,5,0)),"")</f>
        <v>760.51</v>
      </c>
      <c r="N417" s="11"/>
      <c r="O417" s="17" t="str">
        <f>VLOOKUP(Tabela1[[#This Row],[PLACA]],BASE_LOCADORAS!B:F,5,0)</f>
        <v>16/05/2029</v>
      </c>
      <c r="P4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7" s="11">
        <f>VLOOKUP(Tabela1[[#This Row],[PLACA]],BASE_LOCADORAS!B:G,6,0)</f>
        <v>2108</v>
      </c>
      <c r="R417" s="5" t="b">
        <f>Tabela1[[#This Row],[VALOR LOCADORA]]=Tabela1[[#This Row],[GASTO ALUGUEL]]</f>
        <v>0</v>
      </c>
      <c r="S417" s="5" t="str">
        <f>UPPER(TEXT(Tabela1[[#This Row],[VENCIMENTO CONTRATO]],"MMM"))</f>
        <v>MAI</v>
      </c>
      <c r="T417" s="5">
        <f>IFERROR(YEAR(Tabela1[[#This Row],[VENCIMENTO CONTRATO]]),"-")</f>
        <v>2029</v>
      </c>
      <c r="U417" s="5" t="str">
        <f>VLOOKUP(Tabela1[[#This Row],[PLACA]],UNIC!C:T,18,0)</f>
        <v>ATIVO</v>
      </c>
      <c r="V417" s="5" t="str">
        <f>SUBSTITUTE(VLOOKUP(Tabela1[[#This Row],[PLACA]],UNIC!C:K,9,0),".", "")</f>
        <v>11011</v>
      </c>
      <c r="W417" s="5">
        <f>VLOOKUP(Tabela1[[#This Row],[PLACA]],UNIC!C:M,10,0)</f>
        <v>14001</v>
      </c>
      <c r="X417" s="5" t="str">
        <f>VLOOKUP(Tabela1[[#This Row],[PLACA]],UNIC!C:M,11,0)</f>
        <v>VIVO</v>
      </c>
      <c r="Y417" s="7">
        <f>SUM(Tabela1[[#This Row],[GASTO COMBUSTÍVEL FEVEREIRO]:[GASTO COMBUSTÍVE ABRIL]])</f>
        <v>3101.4700000000003</v>
      </c>
      <c r="Z417" s="7">
        <f>IFERROR(AVERAGE(Tabela1[[#This Row],[GASTO COMBUSTÍVE ABRIL]:[GASTO COMBUSTÍVE MARÇO]]),"-")</f>
        <v>990.74</v>
      </c>
      <c r="AA417" s="5"/>
    </row>
    <row r="418" spans="1:27" x14ac:dyDescent="0.25">
      <c r="A418" s="5" t="s">
        <v>1124</v>
      </c>
      <c r="B418" s="5" t="str">
        <f>VLOOKUP(A418,UNIC!C:W,2,0)</f>
        <v>MOBI</v>
      </c>
      <c r="C418" s="5" t="str">
        <f>VLOOKUP(A418,UNIC!C:W,3,0)</f>
        <v>LEVE</v>
      </c>
      <c r="D418" s="10">
        <f>VLOOKUP(A418,UNIC!C:W,5,0)</f>
        <v>2025</v>
      </c>
      <c r="E418" s="5" t="str">
        <f>VLOOKUP(A418,UNIC!C:W,21,0)</f>
        <v>LOCALIZA</v>
      </c>
      <c r="F418" s="5" t="str">
        <f>VLOOKUP(Tabela1[[#This Row],[PLACA]],UNIC!C:R,15,0)</f>
        <v>AM</v>
      </c>
      <c r="G418" s="5" t="str">
        <f>VLOOKUP(Tabela1[[#This Row],[PLACA]],UNIC!C:R,16,0)</f>
        <v>NORTE</v>
      </c>
      <c r="H418" s="5" t="str">
        <f>VLOOKUP(A418,UNIC!C:H,6,0)</f>
        <v>MIKAEL LIMA BEZERRA</v>
      </c>
      <c r="I418" s="5" t="str">
        <f>VLOOKUP(H418,UNIC!H:J,3,0)</f>
        <v>INSTALADOR E REPARADOR DE FO</v>
      </c>
      <c r="J418" s="11" t="str">
        <f>VLOOKUP(Tabela1[[#This Row],[PLACA]],UNIC!C:V,20,0)</f>
        <v>R$ 2.108,00</v>
      </c>
      <c r="K418" s="11">
        <f>IFERROR(VALUE(VLOOKUP(Tabela1[[#This Row],[PLACA]],[1]Planilha2!$A:$F,3,0)),"")</f>
        <v>1070</v>
      </c>
      <c r="L418" s="11">
        <f>IFERROR(VALUE(VLOOKUP(Tabela1[[#This Row],[PLACA]],[1]Planilha2!$A:$F,4,0)),"")</f>
        <v>1049.99</v>
      </c>
      <c r="M418" s="11">
        <f>IFERROR(VALUE(VLOOKUP(Tabela1[[#This Row],[PLACA]],[1]Planilha2!$A:$F,5,0)),"")</f>
        <v>559.98</v>
      </c>
      <c r="N418" s="11"/>
      <c r="O418" s="12" t="str">
        <f>VLOOKUP(Tabela1[[#This Row],[PLACA]],BASE_LOCADORAS!B:F,5,0)</f>
        <v>19/05/2029</v>
      </c>
      <c r="P4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8" s="11">
        <f>VLOOKUP(Tabela1[[#This Row],[PLACA]],BASE_LOCADORAS!B:G,6,0)</f>
        <v>2108</v>
      </c>
      <c r="R418" s="5" t="b">
        <f>Tabela1[[#This Row],[VALOR LOCADORA]]=Tabela1[[#This Row],[GASTO ALUGUEL]]</f>
        <v>0</v>
      </c>
      <c r="S418" s="5" t="str">
        <f>UPPER(TEXT(Tabela1[[#This Row],[VENCIMENTO CONTRATO]],"MMM"))</f>
        <v>MAI</v>
      </c>
      <c r="T418" s="5">
        <f>IFERROR(YEAR(Tabela1[[#This Row],[VENCIMENTO CONTRATO]]),"-")</f>
        <v>2029</v>
      </c>
      <c r="U418" s="5" t="str">
        <f>VLOOKUP(Tabela1[[#This Row],[PLACA]],UNIC!C:T,18,0)</f>
        <v>ATIVO</v>
      </c>
      <c r="V418" s="5" t="str">
        <f>SUBSTITUTE(VLOOKUP(Tabela1[[#This Row],[PLACA]],UNIC!C:K,9,0),".", "")</f>
        <v>11011</v>
      </c>
      <c r="W418" s="5">
        <f>VLOOKUP(Tabela1[[#This Row],[PLACA]],UNIC!C:M,10,0)</f>
        <v>14001</v>
      </c>
      <c r="X418" s="5" t="str">
        <f>VLOOKUP(Tabela1[[#This Row],[PLACA]],UNIC!C:M,11,0)</f>
        <v>VIVO</v>
      </c>
      <c r="Y418" s="7">
        <f>SUM(Tabela1[[#This Row],[GASTO COMBUSTÍVEL FEVEREIRO]:[GASTO COMBUSTÍVE ABRIL]])</f>
        <v>2679.97</v>
      </c>
      <c r="Z418" s="7">
        <f>IFERROR(AVERAGE(Tabela1[[#This Row],[GASTO COMBUSTÍVE ABRIL]:[GASTO COMBUSTÍVE MARÇO]]),"-")</f>
        <v>804.98500000000001</v>
      </c>
      <c r="AA418" s="5"/>
    </row>
    <row r="419" spans="1:27" x14ac:dyDescent="0.25">
      <c r="A419" s="5" t="s">
        <v>1364</v>
      </c>
      <c r="B419" s="5" t="str">
        <f>VLOOKUP(A419,UNIC!C:W,2,0)</f>
        <v>FIORINO</v>
      </c>
      <c r="C419" s="5" t="str">
        <f>VLOOKUP(A419,UNIC!C:W,3,0)</f>
        <v>UTILITARIO</v>
      </c>
      <c r="D419" s="10">
        <f>VLOOKUP(A419,UNIC!C:W,5,0)</f>
        <v>2025</v>
      </c>
      <c r="E419" s="5" t="str">
        <f>VLOOKUP(A419,UNIC!C:W,21,0)</f>
        <v>LOCALIZA</v>
      </c>
      <c r="F419" s="5" t="str">
        <f>VLOOKUP(Tabela1[[#This Row],[PLACA]],UNIC!C:R,15,0)</f>
        <v>MS</v>
      </c>
      <c r="G419" s="5" t="str">
        <f>VLOOKUP(Tabela1[[#This Row],[PLACA]],UNIC!C:R,16,0)</f>
        <v>CENTRO OESTE</v>
      </c>
      <c r="H419" s="5" t="str">
        <f>VLOOKUP(A419,UNIC!C:H,6,0)</f>
        <v>LEANDRO JOSE DOS SANTOS ONCA</v>
      </c>
      <c r="I419" s="5" t="str">
        <f>VLOOKUP(H419,UNIC!H:J,3,0)</f>
        <v>ASSISTENTE DE LOGISTICA I</v>
      </c>
      <c r="J419" s="11" t="str">
        <f>VLOOKUP(Tabela1[[#This Row],[PLACA]],UNIC!C:V,20,0)</f>
        <v>R$ 2.995,00</v>
      </c>
      <c r="K419" s="11">
        <f>IFERROR(VALUE(VLOOKUP(Tabela1[[#This Row],[PLACA]],[1]Planilha2!$A:$F,3,0)),"")</f>
        <v>787.93</v>
      </c>
      <c r="L419" s="11">
        <f>IFERROR(VALUE(VLOOKUP(Tabela1[[#This Row],[PLACA]],[1]Planilha2!$A:$F,4,0)),"")</f>
        <v>600</v>
      </c>
      <c r="M419" s="11">
        <f>IFERROR(VALUE(VLOOKUP(Tabela1[[#This Row],[PLACA]],[1]Planilha2!$A:$F,5,0)),"")</f>
        <v>797.56999999999994</v>
      </c>
      <c r="N419" s="11"/>
      <c r="O419" s="12" t="str">
        <f>VLOOKUP(Tabela1[[#This Row],[PLACA]],BASE_LOCADORAS!B:F,5,0)</f>
        <v>19/05/2029</v>
      </c>
      <c r="P4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19" s="11">
        <f>VLOOKUP(Tabela1[[#This Row],[PLACA]],BASE_LOCADORAS!B:G,6,0)</f>
        <v>2995</v>
      </c>
      <c r="R419" s="5" t="b">
        <f>Tabela1[[#This Row],[VALOR LOCADORA]]=Tabela1[[#This Row],[GASTO ALUGUEL]]</f>
        <v>0</v>
      </c>
      <c r="S419" s="5" t="str">
        <f>UPPER(TEXT(Tabela1[[#This Row],[VENCIMENTO CONTRATO]],"MMM"))</f>
        <v>MAI</v>
      </c>
      <c r="T419" s="5">
        <f>IFERROR(YEAR(Tabela1[[#This Row],[VENCIMENTO CONTRATO]]),"-")</f>
        <v>2029</v>
      </c>
      <c r="U419" s="5" t="str">
        <f>VLOOKUP(Tabela1[[#This Row],[PLACA]],UNIC!C:T,18,0)</f>
        <v>ATIVO</v>
      </c>
      <c r="V419" s="5" t="str">
        <f>SUBSTITUTE(VLOOKUP(Tabela1[[#This Row],[PLACA]],UNIC!C:K,9,0),".", "")</f>
        <v>99568</v>
      </c>
      <c r="W419" s="5">
        <f>VLOOKUP(Tabela1[[#This Row],[PLACA]],UNIC!C:M,10,0)</f>
        <v>22020</v>
      </c>
      <c r="X419" s="5" t="str">
        <f>VLOOKUP(Tabela1[[#This Row],[PLACA]],UNIC!C:M,11,0)</f>
        <v>ADMINISTRATIVO</v>
      </c>
      <c r="Y419" s="7">
        <f>SUM(Tabela1[[#This Row],[GASTO COMBUSTÍVEL FEVEREIRO]:[GASTO COMBUSTÍVE ABRIL]])</f>
        <v>2185.5</v>
      </c>
      <c r="Z419" s="7">
        <f>IFERROR(AVERAGE(Tabela1[[#This Row],[GASTO COMBUSTÍVE ABRIL]:[GASTO COMBUSTÍVE MARÇO]]),"-")</f>
        <v>698.78499999999997</v>
      </c>
      <c r="AA419" s="5"/>
    </row>
    <row r="420" spans="1:27" x14ac:dyDescent="0.25">
      <c r="A420" s="5" t="s">
        <v>1242</v>
      </c>
      <c r="B420" s="5" t="str">
        <f>VLOOKUP(A420,UNIC!C:W,2,0)</f>
        <v>MOBI</v>
      </c>
      <c r="C420" s="5" t="str">
        <f>VLOOKUP(A420,UNIC!C:W,3,0)</f>
        <v>LEVE</v>
      </c>
      <c r="D420" s="10">
        <f>VLOOKUP(A420,UNIC!C:W,5,0)</f>
        <v>2025</v>
      </c>
      <c r="E420" s="5" t="str">
        <f>VLOOKUP(A420,UNIC!C:W,21,0)</f>
        <v>LOCALIZA</v>
      </c>
      <c r="F420" s="5" t="str">
        <f>VLOOKUP(Tabela1[[#This Row],[PLACA]],UNIC!C:R,15,0)</f>
        <v>AM</v>
      </c>
      <c r="G420" s="5" t="str">
        <f>VLOOKUP(Tabela1[[#This Row],[PLACA]],UNIC!C:R,16,0)</f>
        <v>NORTE</v>
      </c>
      <c r="H420" s="5" t="str">
        <f>VLOOKUP(A420,UNIC!C:H,6,0)</f>
        <v>WILLIAMS ANDRADE DA SILVA</v>
      </c>
      <c r="I420" s="5" t="str">
        <f>VLOOKUP(H420,UNIC!H:J,3,0)</f>
        <v>INSTALADOR E REPARADOR DE FO</v>
      </c>
      <c r="J420" s="11" t="str">
        <f>VLOOKUP(Tabela1[[#This Row],[PLACA]],UNIC!C:V,20,0)</f>
        <v>R$ 2.108,00</v>
      </c>
      <c r="K420" s="11">
        <f>IFERROR(VALUE(VLOOKUP(Tabela1[[#This Row],[PLACA]],[1]Planilha2!$A:$F,3,0)),"")</f>
        <v>1373.74</v>
      </c>
      <c r="L420" s="11">
        <f>IFERROR(VALUE(VLOOKUP(Tabela1[[#This Row],[PLACA]],[1]Planilha2!$A:$F,4,0)),"")</f>
        <v>1670.62</v>
      </c>
      <c r="M420" s="11">
        <f>IFERROR(VALUE(VLOOKUP(Tabela1[[#This Row],[PLACA]],[1]Planilha2!$A:$F,5,0)),"")</f>
        <v>892</v>
      </c>
      <c r="N420" s="11"/>
      <c r="O420" s="12" t="str">
        <f>VLOOKUP(Tabela1[[#This Row],[PLACA]],BASE_LOCADORAS!B:F,5,0)</f>
        <v>23/05/2029</v>
      </c>
      <c r="P4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0" s="11">
        <f>VLOOKUP(Tabela1[[#This Row],[PLACA]],BASE_LOCADORAS!B:G,6,0)</f>
        <v>2108</v>
      </c>
      <c r="R420" s="5" t="b">
        <f>Tabela1[[#This Row],[VALOR LOCADORA]]=Tabela1[[#This Row],[GASTO ALUGUEL]]</f>
        <v>0</v>
      </c>
      <c r="S420" s="5" t="str">
        <f>UPPER(TEXT(Tabela1[[#This Row],[VENCIMENTO CONTRATO]],"MMM"))</f>
        <v>MAI</v>
      </c>
      <c r="T420" s="5">
        <f>IFERROR(YEAR(Tabela1[[#This Row],[VENCIMENTO CONTRATO]]),"-")</f>
        <v>2029</v>
      </c>
      <c r="U420" s="5" t="str">
        <f>VLOOKUP(Tabela1[[#This Row],[PLACA]],UNIC!C:T,18,0)</f>
        <v>ATIVO</v>
      </c>
      <c r="V420" s="5" t="str">
        <f>SUBSTITUTE(VLOOKUP(Tabela1[[#This Row],[PLACA]],UNIC!C:K,9,0),".", "")</f>
        <v>11011</v>
      </c>
      <c r="W420" s="5">
        <f>VLOOKUP(Tabela1[[#This Row],[PLACA]],UNIC!C:M,10,0)</f>
        <v>14001</v>
      </c>
      <c r="X420" s="5" t="str">
        <f>VLOOKUP(Tabela1[[#This Row],[PLACA]],UNIC!C:M,11,0)</f>
        <v>VIVO</v>
      </c>
      <c r="Y420" s="7">
        <f>SUM(Tabela1[[#This Row],[GASTO COMBUSTÍVEL FEVEREIRO]:[GASTO COMBUSTÍVE ABRIL]])</f>
        <v>3936.3599999999997</v>
      </c>
      <c r="Z420" s="7">
        <f>IFERROR(AVERAGE(Tabela1[[#This Row],[GASTO COMBUSTÍVE ABRIL]:[GASTO COMBUSTÍVE MARÇO]]),"-")</f>
        <v>1281.31</v>
      </c>
      <c r="AA420" s="5"/>
    </row>
    <row r="421" spans="1:27" x14ac:dyDescent="0.25">
      <c r="A421" s="5" t="s">
        <v>1334</v>
      </c>
      <c r="B421" s="5" t="str">
        <f>VLOOKUP(A421,UNIC!C:W,2,0)</f>
        <v>FIORINO</v>
      </c>
      <c r="C421" s="5" t="str">
        <f>VLOOKUP(A421,UNIC!C:W,3,0)</f>
        <v>UTILITARIO</v>
      </c>
      <c r="D421" s="10">
        <f>VLOOKUP(A421,UNIC!C:W,5,0)</f>
        <v>2025</v>
      </c>
      <c r="E421" s="5" t="str">
        <f>VLOOKUP(A421,UNIC!C:W,21,0)</f>
        <v>LOCALIZA</v>
      </c>
      <c r="F421" s="5" t="str">
        <f>VLOOKUP(Tabela1[[#This Row],[PLACA]],UNIC!C:R,15,0)</f>
        <v>GO</v>
      </c>
      <c r="G421" s="5" t="str">
        <f>VLOOKUP(Tabela1[[#This Row],[PLACA]],UNIC!C:R,16,0)</f>
        <v>CENTRO OESTE</v>
      </c>
      <c r="H421" s="5" t="str">
        <f>VLOOKUP(A421,UNIC!C:H,6,0)</f>
        <v>VICTOR SOUSA OLIVEIRA</v>
      </c>
      <c r="I421" s="5" t="str">
        <f>VLOOKUP(H421,UNIC!H:J,3,0)</f>
        <v>ALMOXARIFE III</v>
      </c>
      <c r="J421" s="11" t="str">
        <f>VLOOKUP(Tabela1[[#This Row],[PLACA]],UNIC!C:V,20,0)</f>
        <v>R$ 2.995,00</v>
      </c>
      <c r="K421" s="11">
        <f>IFERROR(VALUE(VLOOKUP(Tabela1[[#This Row],[PLACA]],[1]Planilha2!$A:$F,3,0)),"")</f>
        <v>1610.79</v>
      </c>
      <c r="L421" s="11">
        <f>IFERROR(VALUE(VLOOKUP(Tabela1[[#This Row],[PLACA]],[1]Planilha2!$A:$F,4,0)),"")</f>
        <v>2281.17</v>
      </c>
      <c r="M421" s="11">
        <f>IFERROR(VALUE(VLOOKUP(Tabela1[[#This Row],[PLACA]],[1]Planilha2!$A:$F,5,0)),"")</f>
        <v>1519.67</v>
      </c>
      <c r="N421" s="11"/>
      <c r="O421" s="12" t="str">
        <f>VLOOKUP(Tabela1[[#This Row],[PLACA]],BASE_LOCADORAS!B:F,5,0)</f>
        <v>14/04/2029</v>
      </c>
      <c r="P4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1" s="11">
        <f>VLOOKUP(Tabela1[[#This Row],[PLACA]],BASE_LOCADORAS!B:G,6,0)</f>
        <v>2995</v>
      </c>
      <c r="R421" s="5" t="b">
        <f>Tabela1[[#This Row],[VALOR LOCADORA]]=Tabela1[[#This Row],[GASTO ALUGUEL]]</f>
        <v>0</v>
      </c>
      <c r="S421" s="5" t="str">
        <f>UPPER(TEXT(Tabela1[[#This Row],[VENCIMENTO CONTRATO]],"MMM"))</f>
        <v>ABR</v>
      </c>
      <c r="T421" s="5">
        <f>IFERROR(YEAR(Tabela1[[#This Row],[VENCIMENTO CONTRATO]]),"-")</f>
        <v>2029</v>
      </c>
      <c r="U421" s="5" t="str">
        <f>VLOOKUP(Tabela1[[#This Row],[PLACA]],UNIC!C:T,18,0)</f>
        <v>ATIVO</v>
      </c>
      <c r="V421" s="5" t="str">
        <f>SUBSTITUTE(VLOOKUP(Tabela1[[#This Row],[PLACA]],UNIC!C:K,9,0),".", "")</f>
        <v>99568</v>
      </c>
      <c r="W421" s="5">
        <f>VLOOKUP(Tabela1[[#This Row],[PLACA]],UNIC!C:M,10,0)</f>
        <v>19194</v>
      </c>
      <c r="X421" s="5" t="str">
        <f>VLOOKUP(Tabela1[[#This Row],[PLACA]],UNIC!C:M,11,0)</f>
        <v>ADMINISTRATIVO</v>
      </c>
      <c r="Y421" s="7">
        <f>SUM(Tabela1[[#This Row],[GASTO COMBUSTÍVEL FEVEREIRO]:[GASTO COMBUSTÍVE ABRIL]])</f>
        <v>5411.63</v>
      </c>
      <c r="Z421" s="7">
        <f>IFERROR(AVERAGE(Tabela1[[#This Row],[GASTO COMBUSTÍVE ABRIL]:[GASTO COMBUSTÍVE MARÇO]]),"-")</f>
        <v>1900.42</v>
      </c>
      <c r="AA421" s="5"/>
    </row>
    <row r="422" spans="1:27" x14ac:dyDescent="0.25">
      <c r="A422" s="5" t="s">
        <v>1392</v>
      </c>
      <c r="B422" s="5" t="str">
        <f>VLOOKUP(A422,UNIC!C:W,2,0)</f>
        <v>FIORINO</v>
      </c>
      <c r="C422" s="5" t="str">
        <f>VLOOKUP(A422,UNIC!C:W,3,0)</f>
        <v>UTILITARIO</v>
      </c>
      <c r="D422" s="10">
        <f>VLOOKUP(A422,UNIC!C:W,5,0)</f>
        <v>2025</v>
      </c>
      <c r="E422" s="5" t="str">
        <f>VLOOKUP(A422,UNIC!C:W,21,0)</f>
        <v>LOCALIZA</v>
      </c>
      <c r="F422" s="5" t="str">
        <f>VLOOKUP(Tabela1[[#This Row],[PLACA]],UNIC!C:R,15,0)</f>
        <v>PR</v>
      </c>
      <c r="G422" s="5" t="str">
        <f>VLOOKUP(Tabela1[[#This Row],[PLACA]],UNIC!C:R,16,0)</f>
        <v>SUL</v>
      </c>
      <c r="H422" s="5" t="str">
        <f>VLOOKUP(A422,UNIC!C:H,6,0)</f>
        <v>ALANDECIR JOSE RODRIGUES</v>
      </c>
      <c r="I422" s="5" t="str">
        <f>VLOOKUP(H422,UNIC!H:J,3,0)</f>
        <v>AUXILIAR TECNICO DE FIBRA OPTICA</v>
      </c>
      <c r="J422" s="11" t="str">
        <f>VLOOKUP(Tabela1[[#This Row],[PLACA]],UNIC!C:V,20,0)</f>
        <v>R$ 2.995,00</v>
      </c>
      <c r="K422" s="11">
        <f>IFERROR(VALUE(VLOOKUP(Tabela1[[#This Row],[PLACA]],[1]Planilha2!$A:$F,3,0)),"")</f>
        <v>3452.5699999999997</v>
      </c>
      <c r="L422" s="11">
        <f>IFERROR(VALUE(VLOOKUP(Tabela1[[#This Row],[PLACA]],[1]Planilha2!$A:$F,4,0)),"")</f>
        <v>3001.78</v>
      </c>
      <c r="M422" s="11">
        <f>IFERROR(VALUE(VLOOKUP(Tabela1[[#This Row],[PLACA]],[1]Planilha2!$A:$F,5,0)),"")</f>
        <v>1432.1299999999997</v>
      </c>
      <c r="N422" s="11"/>
      <c r="O422" s="12" t="str">
        <f>VLOOKUP(Tabela1[[#This Row],[PLACA]],BASE_LOCADORAS!B:F,5,0)</f>
        <v>16/05/2029</v>
      </c>
      <c r="P4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2" s="11">
        <f>VLOOKUP(Tabela1[[#This Row],[PLACA]],BASE_LOCADORAS!B:G,6,0)</f>
        <v>2995</v>
      </c>
      <c r="R422" s="5" t="b">
        <f>Tabela1[[#This Row],[VALOR LOCADORA]]=Tabela1[[#This Row],[GASTO ALUGUEL]]</f>
        <v>0</v>
      </c>
      <c r="S422" s="5" t="str">
        <f>UPPER(TEXT(Tabela1[[#This Row],[VENCIMENTO CONTRATO]],"MMM"))</f>
        <v>MAI</v>
      </c>
      <c r="T422" s="5">
        <f>IFERROR(YEAR(Tabela1[[#This Row],[VENCIMENTO CONTRATO]]),"-")</f>
        <v>2029</v>
      </c>
      <c r="U422" s="5" t="str">
        <f>VLOOKUP(Tabela1[[#This Row],[PLACA]],UNIC!C:T,18,0)</f>
        <v>ATIVO</v>
      </c>
      <c r="V422" s="5" t="str">
        <f>SUBSTITUTE(VLOOKUP(Tabela1[[#This Row],[PLACA]],UNIC!C:K,9,0),".", "")</f>
        <v>17071</v>
      </c>
      <c r="W422" s="5">
        <f>VLOOKUP(Tabela1[[#This Row],[PLACA]],UNIC!C:M,10,0)</f>
        <v>26002</v>
      </c>
      <c r="X422" s="5" t="str">
        <f>VLOOKUP(Tabela1[[#This Row],[PLACA]],UNIC!C:M,11,0)</f>
        <v>LIGGA</v>
      </c>
      <c r="Y422" s="7">
        <f>SUM(Tabela1[[#This Row],[GASTO COMBUSTÍVEL FEVEREIRO]:[GASTO COMBUSTÍVE ABRIL]])</f>
        <v>7886.48</v>
      </c>
      <c r="Z422" s="7">
        <f>IFERROR(AVERAGE(Tabela1[[#This Row],[GASTO COMBUSTÍVE ABRIL]:[GASTO COMBUSTÍVE MARÇO]]),"-")</f>
        <v>2216.9549999999999</v>
      </c>
      <c r="AA422" s="5"/>
    </row>
    <row r="423" spans="1:27" x14ac:dyDescent="0.25">
      <c r="A423" s="5" t="s">
        <v>1317</v>
      </c>
      <c r="B423" s="5" t="str">
        <f>VLOOKUP(A423,UNIC!C:W,2,0)</f>
        <v>FIORINO</v>
      </c>
      <c r="C423" s="5" t="str">
        <f>VLOOKUP(A423,UNIC!C:W,3,0)</f>
        <v>UTILITARIO</v>
      </c>
      <c r="D423" s="10">
        <f>VLOOKUP(A423,UNIC!C:W,5,0)</f>
        <v>2025</v>
      </c>
      <c r="E423" s="5" t="str">
        <f>VLOOKUP(A423,UNIC!C:W,21,0)</f>
        <v>LOCALIZA</v>
      </c>
      <c r="F423" s="5" t="str">
        <f>VLOOKUP(Tabela1[[#This Row],[PLACA]],UNIC!C:R,15,0)</f>
        <v>PR</v>
      </c>
      <c r="G423" s="5" t="str">
        <f>VLOOKUP(Tabela1[[#This Row],[PLACA]],UNIC!C:R,16,0)</f>
        <v>SUL</v>
      </c>
      <c r="H423" s="5" t="str">
        <f>VLOOKUP(A423,UNIC!C:H,6,0)</f>
        <v>LUIZ FLAVIO FERREIRA COELHO</v>
      </c>
      <c r="I423" s="5" t="str">
        <f>VLOOKUP(H423,UNIC!H:J,3,0)</f>
        <v>TECNICO DE MANUTENCAO PI I</v>
      </c>
      <c r="J423" s="11" t="str">
        <f>VLOOKUP(Tabela1[[#This Row],[PLACA]],UNIC!C:V,20,0)</f>
        <v>R$ 2.995,00</v>
      </c>
      <c r="K423" s="11">
        <f>IFERROR(VALUE(VLOOKUP(Tabela1[[#This Row],[PLACA]],[1]Planilha2!$A:$F,3,0)),"")</f>
        <v>3263.33</v>
      </c>
      <c r="L423" s="11">
        <f>IFERROR(VALUE(VLOOKUP(Tabela1[[#This Row],[PLACA]],[1]Planilha2!$A:$F,4,0)),"")</f>
        <v>2283</v>
      </c>
      <c r="M423" s="11">
        <f>IFERROR(VALUE(VLOOKUP(Tabela1[[#This Row],[PLACA]],[1]Planilha2!$A:$F,5,0)),"")</f>
        <v>1175.71</v>
      </c>
      <c r="N423" s="11"/>
      <c r="O423" s="12" t="str">
        <f>VLOOKUP(Tabela1[[#This Row],[PLACA]],BASE_LOCADORAS!B:F,5,0)</f>
        <v>20/05/2029</v>
      </c>
      <c r="P4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3" s="11">
        <f>VLOOKUP(Tabela1[[#This Row],[PLACA]],BASE_LOCADORAS!B:G,6,0)</f>
        <v>2995</v>
      </c>
      <c r="R423" s="5" t="b">
        <f>Tabela1[[#This Row],[VALOR LOCADORA]]=Tabela1[[#This Row],[GASTO ALUGUEL]]</f>
        <v>0</v>
      </c>
      <c r="S423" s="5" t="str">
        <f>UPPER(TEXT(Tabela1[[#This Row],[VENCIMENTO CONTRATO]],"MMM"))</f>
        <v>MAI</v>
      </c>
      <c r="T423" s="5">
        <f>IFERROR(YEAR(Tabela1[[#This Row],[VENCIMENTO CONTRATO]]),"-")</f>
        <v>2029</v>
      </c>
      <c r="U423" s="5" t="str">
        <f>VLOOKUP(Tabela1[[#This Row],[PLACA]],UNIC!C:T,18,0)</f>
        <v>ATIVO</v>
      </c>
      <c r="V423" s="5" t="str">
        <f>SUBSTITUTE(VLOOKUP(Tabela1[[#This Row],[PLACA]],UNIC!C:K,9,0),".", "")</f>
        <v>12081</v>
      </c>
      <c r="W423" s="5">
        <f>VLOOKUP(Tabela1[[#This Row],[PLACA]],UNIC!C:M,10,0)</f>
        <v>26010</v>
      </c>
      <c r="X423" s="5" t="str">
        <f>VLOOKUP(Tabela1[[#This Row],[PLACA]],UNIC!C:M,11,0)</f>
        <v>TIM MOVEL</v>
      </c>
      <c r="Y423" s="7">
        <f>SUM(Tabela1[[#This Row],[GASTO COMBUSTÍVEL FEVEREIRO]:[GASTO COMBUSTÍVE ABRIL]])</f>
        <v>6722.04</v>
      </c>
      <c r="Z423" s="7">
        <f>IFERROR(AVERAGE(Tabela1[[#This Row],[GASTO COMBUSTÍVE ABRIL]:[GASTO COMBUSTÍVE MARÇO]]),"-")</f>
        <v>1729.355</v>
      </c>
      <c r="AA423" s="5"/>
    </row>
    <row r="424" spans="1:27" x14ac:dyDescent="0.25">
      <c r="A424" s="5" t="s">
        <v>533</v>
      </c>
      <c r="B424" s="5" t="str">
        <f>VLOOKUP(A424,UNIC!C:W,2,0)</f>
        <v>TUCSON</v>
      </c>
      <c r="C424" s="5" t="str">
        <f>VLOOKUP(A424,UNIC!C:W,3,0)</f>
        <v>SUV</v>
      </c>
      <c r="D424" s="10">
        <f>VLOOKUP(A424,UNIC!C:W,5,0)</f>
        <v>2013</v>
      </c>
      <c r="E424" s="5" t="str">
        <f>VLOOKUP(A424,UNIC!C:W,21,0)</f>
        <v>PARTICULAR</v>
      </c>
      <c r="F424" s="5" t="str">
        <f>VLOOKUP(Tabela1[[#This Row],[PLACA]],UNIC!C:R,15,0)</f>
        <v>RS</v>
      </c>
      <c r="G424" s="5" t="str">
        <f>VLOOKUP(Tabela1[[#This Row],[PLACA]],UNIC!C:R,16,0)</f>
        <v>SUL</v>
      </c>
      <c r="H424" s="5" t="str">
        <f>VLOOKUP(A424,UNIC!C:H,6,0)</f>
        <v>VANDERSON JARBAS SCHMITZ DA SILVA</v>
      </c>
      <c r="I424" s="5" t="str">
        <f>VLOOKUP(H424,UNIC!H:J,3,0)</f>
        <v>ESPECIALISTA OPERACIONAL DE PI III</v>
      </c>
      <c r="J424" s="11" t="str">
        <f>VLOOKUP(Tabela1[[#This Row],[PLACA]],UNIC!C:V,20,0)</f>
        <v>R$ 949,21</v>
      </c>
      <c r="K424" s="11">
        <f>IFERROR(VALUE(VLOOKUP(Tabela1[[#This Row],[PLACA]],[1]Planilha2!$A:$F,3,0)),"")</f>
        <v>1113.08</v>
      </c>
      <c r="L424" s="11">
        <f>IFERROR(VALUE(VLOOKUP(Tabela1[[#This Row],[PLACA]],[1]Planilha2!$A:$F,4,0)),"")</f>
        <v>1252.4899999999998</v>
      </c>
      <c r="M424" s="11">
        <f>IFERROR(VALUE(VLOOKUP(Tabela1[[#This Row],[PLACA]],[1]Planilha2!$A:$F,5,0)),"")</f>
        <v>559.3900000000001</v>
      </c>
      <c r="N424" s="11"/>
      <c r="O424" s="12" t="str">
        <f>VLOOKUP(Tabela1[[#This Row],[PLACA]],BASE_LOCADORAS!B:F,5,0)</f>
        <v>01/01/2030</v>
      </c>
      <c r="P4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4" s="11">
        <f>VLOOKUP(Tabela1[[#This Row],[PLACA]],BASE_LOCADORAS!B:G,6,0)</f>
        <v>949.21</v>
      </c>
      <c r="R424" s="5" t="b">
        <f>Tabela1[[#This Row],[VALOR LOCADORA]]=Tabela1[[#This Row],[GASTO ALUGUEL]]</f>
        <v>0</v>
      </c>
      <c r="S424" s="5" t="str">
        <f>UPPER(TEXT(Tabela1[[#This Row],[VENCIMENTO CONTRATO]],"MMM"))</f>
        <v>JAN</v>
      </c>
      <c r="T424" s="5">
        <f>IFERROR(YEAR(Tabela1[[#This Row],[VENCIMENTO CONTRATO]]),"-")</f>
        <v>2030</v>
      </c>
      <c r="U424" s="5" t="str">
        <f>VLOOKUP(Tabela1[[#This Row],[PLACA]],UNIC!C:T,18,0)</f>
        <v>ATIVO</v>
      </c>
      <c r="V424" s="5" t="str">
        <f>SUBSTITUTE(VLOOKUP(Tabela1[[#This Row],[PLACA]],UNIC!C:K,9,0),".", "")</f>
        <v>12081</v>
      </c>
      <c r="W424" s="5">
        <f>VLOOKUP(Tabela1[[#This Row],[PLACA]],UNIC!C:M,10,0)</f>
        <v>31001</v>
      </c>
      <c r="X424" s="5" t="str">
        <f>VLOOKUP(Tabela1[[#This Row],[PLACA]],UNIC!C:M,11,0)</f>
        <v>TIM MOVEL</v>
      </c>
      <c r="Y424" s="7">
        <f>SUM(Tabela1[[#This Row],[GASTO COMBUSTÍVEL FEVEREIRO]:[GASTO COMBUSTÍVE ABRIL]])</f>
        <v>2924.96</v>
      </c>
      <c r="Z424" s="7">
        <f>IFERROR(AVERAGE(Tabela1[[#This Row],[GASTO COMBUSTÍVE ABRIL]:[GASTO COMBUSTÍVE MARÇO]]),"-")</f>
        <v>905.93999999999994</v>
      </c>
      <c r="AA424" s="5"/>
    </row>
    <row r="425" spans="1:27" x14ac:dyDescent="0.25">
      <c r="A425" s="5" t="s">
        <v>282</v>
      </c>
      <c r="B425" s="5" t="str">
        <f>VLOOKUP(A425,UNIC!C:W,2,0)</f>
        <v>FIORINO</v>
      </c>
      <c r="C425" s="5" t="str">
        <f>VLOOKUP(A425,UNIC!C:W,3,0)</f>
        <v>UTILITARIO</v>
      </c>
      <c r="D425" s="10">
        <f>VLOOKUP(A425,UNIC!C:W,5,0)</f>
        <v>2025</v>
      </c>
      <c r="E425" s="5" t="str">
        <f>VLOOKUP(A425,UNIC!C:W,21,0)</f>
        <v>LOCALIZA</v>
      </c>
      <c r="F425" s="5" t="str">
        <f>VLOOKUP(Tabela1[[#This Row],[PLACA]],UNIC!C:R,15,0)</f>
        <v>SC</v>
      </c>
      <c r="G425" s="5" t="str">
        <f>VLOOKUP(Tabela1[[#This Row],[PLACA]],UNIC!C:R,16,0)</f>
        <v>SUL</v>
      </c>
      <c r="H425" s="5" t="str">
        <f>VLOOKUP(A425,UNIC!C:H,6,0)</f>
        <v>JURANDI BELOLI DO NASCIMENTO</v>
      </c>
      <c r="I425" s="5" t="str">
        <f>VLOOKUP(H425,UNIC!H:J,3,0)</f>
        <v>TECNICO DE MANUTENCAO FO I</v>
      </c>
      <c r="J425" s="11" t="str">
        <f>VLOOKUP(Tabela1[[#This Row],[PLACA]],UNIC!C:V,20,0)</f>
        <v>R$ 3.085,00</v>
      </c>
      <c r="K425" s="11">
        <f>IFERROR(VALUE(VLOOKUP(Tabela1[[#This Row],[PLACA]],[1]Planilha2!$A:$F,3,0)),"")</f>
        <v>1168.3000000000002</v>
      </c>
      <c r="L425" s="11">
        <f>IFERROR(VALUE(VLOOKUP(Tabela1[[#This Row],[PLACA]],[1]Planilha2!$A:$F,4,0)),"")</f>
        <v>1650.7399999999998</v>
      </c>
      <c r="M425" s="11">
        <f>IFERROR(VALUE(VLOOKUP(Tabela1[[#This Row],[PLACA]],[1]Planilha2!$A:$F,5,0)),"")</f>
        <v>1286.25</v>
      </c>
      <c r="N425" s="11"/>
      <c r="O425" s="12" t="str">
        <f>VLOOKUP(Tabela1[[#This Row],[PLACA]],BASE_LOCADORAS!B:F,5,0)</f>
        <v>28/05/2029</v>
      </c>
      <c r="P4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5" s="11">
        <f>VLOOKUP(Tabela1[[#This Row],[PLACA]],BASE_LOCADORAS!B:G,6,0)</f>
        <v>3085</v>
      </c>
      <c r="R425" s="5" t="b">
        <f>Tabela1[[#This Row],[VALOR LOCADORA]]=Tabela1[[#This Row],[GASTO ALUGUEL]]</f>
        <v>0</v>
      </c>
      <c r="S425" s="5" t="str">
        <f>UPPER(TEXT(Tabela1[[#This Row],[VENCIMENTO CONTRATO]],"MMM"))</f>
        <v>MAI</v>
      </c>
      <c r="T425" s="5">
        <f>IFERROR(YEAR(Tabela1[[#This Row],[VENCIMENTO CONTRATO]]),"-")</f>
        <v>2029</v>
      </c>
      <c r="U425" s="5" t="str">
        <f>VLOOKUP(Tabela1[[#This Row],[PLACA]],UNIC!C:T,18,0)</f>
        <v>ATIVO</v>
      </c>
      <c r="V425" s="5" t="str">
        <f>SUBSTITUTE(VLOOKUP(Tabela1[[#This Row],[PLACA]],UNIC!C:K,9,0),".", "")</f>
        <v>12071</v>
      </c>
      <c r="W425" s="5">
        <f>VLOOKUP(Tabela1[[#This Row],[PLACA]],UNIC!C:M,10,0)</f>
        <v>34076</v>
      </c>
      <c r="X425" s="5" t="str">
        <f>VLOOKUP(Tabela1[[#This Row],[PLACA]],UNIC!C:M,11,0)</f>
        <v>TIM MOVEL</v>
      </c>
      <c r="Y425" s="7">
        <f>SUM(Tabela1[[#This Row],[GASTO COMBUSTÍVEL FEVEREIRO]:[GASTO COMBUSTÍVE ABRIL]])</f>
        <v>4105.29</v>
      </c>
      <c r="Z425" s="7">
        <f>IFERROR(AVERAGE(Tabela1[[#This Row],[GASTO COMBUSTÍVE ABRIL]:[GASTO COMBUSTÍVE MARÇO]]),"-")</f>
        <v>1468.4949999999999</v>
      </c>
      <c r="AA425" s="5"/>
    </row>
    <row r="426" spans="1:27" x14ac:dyDescent="0.25">
      <c r="A426" s="5" t="s">
        <v>833</v>
      </c>
      <c r="B426" s="5" t="str">
        <f>VLOOKUP(A426,UNIC!C:W,2,0)</f>
        <v>MOBI</v>
      </c>
      <c r="C426" s="5" t="str">
        <f>VLOOKUP(A426,UNIC!C:W,3,0)</f>
        <v>LEVE</v>
      </c>
      <c r="D426" s="10">
        <f>VLOOKUP(A426,UNIC!C:W,5,0)</f>
        <v>2025</v>
      </c>
      <c r="E426" s="5" t="str">
        <f>VLOOKUP(A426,UNIC!C:W,21,0)</f>
        <v>LOCALIZA</v>
      </c>
      <c r="F426" s="5" t="str">
        <f>VLOOKUP(Tabela1[[#This Row],[PLACA]],UNIC!C:R,15,0)</f>
        <v>AM</v>
      </c>
      <c r="G426" s="5" t="str">
        <f>VLOOKUP(Tabela1[[#This Row],[PLACA]],UNIC!C:R,16,0)</f>
        <v>NORTE</v>
      </c>
      <c r="H426" s="5" t="str">
        <f>VLOOKUP(A426,UNIC!C:H,6,0)</f>
        <v>ROBSON FERREIRA BARRETO</v>
      </c>
      <c r="I426" s="5" t="str">
        <f>VLOOKUP(H426,UNIC!H:J,3,0)</f>
        <v>INSTALADOR E REPARADOR DE FO</v>
      </c>
      <c r="J426" s="11" t="str">
        <f>VLOOKUP(Tabela1[[#This Row],[PLACA]],UNIC!C:V,20,0)</f>
        <v>R$ 2.108,00</v>
      </c>
      <c r="K426" s="11">
        <f>IFERROR(VALUE(VLOOKUP(Tabela1[[#This Row],[PLACA]],[1]Planilha2!$A:$F,3,0)),"")</f>
        <v>1478.5800000000002</v>
      </c>
      <c r="L426" s="11">
        <f>IFERROR(VALUE(VLOOKUP(Tabela1[[#This Row],[PLACA]],[1]Planilha2!$A:$F,4,0)),"")</f>
        <v>1579.42</v>
      </c>
      <c r="M426" s="11">
        <f>IFERROR(VALUE(VLOOKUP(Tabela1[[#This Row],[PLACA]],[1]Planilha2!$A:$F,5,0)),"")</f>
        <v>809.97</v>
      </c>
      <c r="N426" s="11"/>
      <c r="O426" s="12" t="str">
        <f>VLOOKUP(Tabela1[[#This Row],[PLACA]],BASE_LOCADORAS!B:F,5,0)</f>
        <v>20/05/2029</v>
      </c>
      <c r="P4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6" s="11">
        <f>VLOOKUP(Tabela1[[#This Row],[PLACA]],BASE_LOCADORAS!B:G,6,0)</f>
        <v>2108</v>
      </c>
      <c r="R426" s="5" t="b">
        <f>Tabela1[[#This Row],[VALOR LOCADORA]]=Tabela1[[#This Row],[GASTO ALUGUEL]]</f>
        <v>0</v>
      </c>
      <c r="S426" s="5" t="str">
        <f>UPPER(TEXT(Tabela1[[#This Row],[VENCIMENTO CONTRATO]],"MMM"))</f>
        <v>MAI</v>
      </c>
      <c r="T426" s="5">
        <f>IFERROR(YEAR(Tabela1[[#This Row],[VENCIMENTO CONTRATO]]),"-")</f>
        <v>2029</v>
      </c>
      <c r="U426" s="5" t="str">
        <f>VLOOKUP(Tabela1[[#This Row],[PLACA]],UNIC!C:T,18,0)</f>
        <v>ATIVO</v>
      </c>
      <c r="V426" s="5" t="str">
        <f>SUBSTITUTE(VLOOKUP(Tabela1[[#This Row],[PLACA]],UNIC!C:K,9,0),".", "")</f>
        <v>14011</v>
      </c>
      <c r="W426" s="5">
        <f>VLOOKUP(Tabela1[[#This Row],[PLACA]],UNIC!C:M,10,0)</f>
        <v>14001</v>
      </c>
      <c r="X426" s="5" t="str">
        <f>VLOOKUP(Tabela1[[#This Row],[PLACA]],UNIC!C:M,11,0)</f>
        <v>I-SYSTEMS</v>
      </c>
      <c r="Y426" s="7">
        <f>SUM(Tabela1[[#This Row],[GASTO COMBUSTÍVEL FEVEREIRO]:[GASTO COMBUSTÍVE ABRIL]])</f>
        <v>3867.9700000000003</v>
      </c>
      <c r="Z426" s="7">
        <f>IFERROR(AVERAGE(Tabela1[[#This Row],[GASTO COMBUSTÍVE ABRIL]:[GASTO COMBUSTÍVE MARÇO]]),"-")</f>
        <v>1194.6950000000002</v>
      </c>
      <c r="AA426" s="5"/>
    </row>
    <row r="427" spans="1:27" x14ac:dyDescent="0.25">
      <c r="A427" s="5" t="s">
        <v>1200</v>
      </c>
      <c r="B427" s="5" t="str">
        <f>VLOOKUP(A427,UNIC!C:W,2,0)</f>
        <v>MOBI</v>
      </c>
      <c r="C427" s="5" t="str">
        <f>VLOOKUP(A427,UNIC!C:W,3,0)</f>
        <v>LEVE</v>
      </c>
      <c r="D427" s="10">
        <f>VLOOKUP(A427,UNIC!C:W,5,0)</f>
        <v>2025</v>
      </c>
      <c r="E427" s="5" t="str">
        <f>VLOOKUP(A427,UNIC!C:W,21,0)</f>
        <v>LOCALIZA</v>
      </c>
      <c r="F427" s="5" t="str">
        <f>VLOOKUP(Tabela1[[#This Row],[PLACA]],UNIC!C:R,15,0)</f>
        <v>AM</v>
      </c>
      <c r="G427" s="5" t="str">
        <f>VLOOKUP(Tabela1[[#This Row],[PLACA]],UNIC!C:R,16,0)</f>
        <v>NORTE</v>
      </c>
      <c r="H427" s="5" t="str">
        <f>VLOOKUP(A427,UNIC!C:H,6,0)</f>
        <v>JEAN CARLOS OLIVEIRA DE OLIVEIRA</v>
      </c>
      <c r="I427" s="5" t="str">
        <f>VLOOKUP(H427,UNIC!H:J,3,0)</f>
        <v>INSTALADOR E REPARADOR DE FO</v>
      </c>
      <c r="J427" s="11" t="str">
        <f>VLOOKUP(Tabela1[[#This Row],[PLACA]],UNIC!C:V,20,0)</f>
        <v>R$ 2.108,00</v>
      </c>
      <c r="K427" s="11">
        <f>IFERROR(VALUE(VLOOKUP(Tabela1[[#This Row],[PLACA]],[1]Planilha2!$A:$F,3,0)),"")</f>
        <v>1449.99</v>
      </c>
      <c r="L427" s="11">
        <f>IFERROR(VALUE(VLOOKUP(Tabela1[[#This Row],[PLACA]],[1]Planilha2!$A:$F,4,0)),"")</f>
        <v>1788.37</v>
      </c>
      <c r="M427" s="11">
        <f>IFERROR(VALUE(VLOOKUP(Tabela1[[#This Row],[PLACA]],[1]Planilha2!$A:$F,5,0)),"")</f>
        <v>560</v>
      </c>
      <c r="N427" s="11"/>
      <c r="O427" s="12" t="str">
        <f>VLOOKUP(Tabela1[[#This Row],[PLACA]],BASE_LOCADORAS!B:F,5,0)</f>
        <v>19/05/2029</v>
      </c>
      <c r="P4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7" s="11">
        <f>VLOOKUP(Tabela1[[#This Row],[PLACA]],BASE_LOCADORAS!B:G,6,0)</f>
        <v>2108</v>
      </c>
      <c r="R427" s="5" t="b">
        <f>Tabela1[[#This Row],[VALOR LOCADORA]]=Tabela1[[#This Row],[GASTO ALUGUEL]]</f>
        <v>0</v>
      </c>
      <c r="S427" s="5" t="str">
        <f>UPPER(TEXT(Tabela1[[#This Row],[VENCIMENTO CONTRATO]],"MMM"))</f>
        <v>MAI</v>
      </c>
      <c r="T427" s="5">
        <f>IFERROR(YEAR(Tabela1[[#This Row],[VENCIMENTO CONTRATO]]),"-")</f>
        <v>2029</v>
      </c>
      <c r="U427" s="5" t="str">
        <f>VLOOKUP(Tabela1[[#This Row],[PLACA]],UNIC!C:T,18,0)</f>
        <v>ATIVO</v>
      </c>
      <c r="V427" s="5" t="str">
        <f>SUBSTITUTE(VLOOKUP(Tabela1[[#This Row],[PLACA]],UNIC!C:K,9,0),".", "")</f>
        <v>19011</v>
      </c>
      <c r="W427" s="5">
        <f>VLOOKUP(Tabela1[[#This Row],[PLACA]],UNIC!C:M,10,0)</f>
        <v>14001</v>
      </c>
      <c r="X427" s="5" t="str">
        <f>VLOOKUP(Tabela1[[#This Row],[PLACA]],UNIC!C:M,11,0)</f>
        <v>V.TAL</v>
      </c>
      <c r="Y427" s="7">
        <f>SUM(Tabela1[[#This Row],[GASTO COMBUSTÍVEL FEVEREIRO]:[GASTO COMBUSTÍVE ABRIL]])</f>
        <v>3798.3599999999997</v>
      </c>
      <c r="Z427" s="7">
        <f>IFERROR(AVERAGE(Tabela1[[#This Row],[GASTO COMBUSTÍVE ABRIL]:[GASTO COMBUSTÍVE MARÇO]]),"-")</f>
        <v>1174.1849999999999</v>
      </c>
      <c r="AA427" s="5"/>
    </row>
    <row r="428" spans="1:27" x14ac:dyDescent="0.25">
      <c r="A428" s="5" t="s">
        <v>1034</v>
      </c>
      <c r="B428" s="5" t="str">
        <f>VLOOKUP(A428,UNIC!C:W,2,0)</f>
        <v>MOBI</v>
      </c>
      <c r="C428" s="5" t="str">
        <f>VLOOKUP(A428,UNIC!C:W,3,0)</f>
        <v>LEVE</v>
      </c>
      <c r="D428" s="10">
        <f>VLOOKUP(A428,UNIC!C:W,5,0)</f>
        <v>2025</v>
      </c>
      <c r="E428" s="5" t="str">
        <f>VLOOKUP(A428,UNIC!C:W,21,0)</f>
        <v>LOCALIZA</v>
      </c>
      <c r="F428" s="5" t="str">
        <f>VLOOKUP(Tabela1[[#This Row],[PLACA]],UNIC!C:R,15,0)</f>
        <v>AM</v>
      </c>
      <c r="G428" s="5" t="str">
        <f>VLOOKUP(Tabela1[[#This Row],[PLACA]],UNIC!C:R,16,0)</f>
        <v>NORTE</v>
      </c>
      <c r="H428" s="5" t="str">
        <f>VLOOKUP(A428,UNIC!C:H,6,0)</f>
        <v>HUDSON MEDEIROS MARTINS</v>
      </c>
      <c r="I428" s="5" t="str">
        <f>VLOOKUP(H428,UNIC!H:J,3,0)</f>
        <v>INSTALADOR E REPARADOR DE FO</v>
      </c>
      <c r="J428" s="11" t="str">
        <f>VLOOKUP(Tabela1[[#This Row],[PLACA]],UNIC!C:V,20,0)</f>
        <v>R$ 2.108,00</v>
      </c>
      <c r="K428" s="11">
        <f>IFERROR(VALUE(VLOOKUP(Tabela1[[#This Row],[PLACA]],[1]Planilha2!$A:$F,3,0)),"")</f>
        <v>1794.1</v>
      </c>
      <c r="L428" s="11">
        <f>IFERROR(VALUE(VLOOKUP(Tabela1[[#This Row],[PLACA]],[1]Planilha2!$A:$F,4,0)),"")</f>
        <v>1288.56</v>
      </c>
      <c r="M428" s="11">
        <f>IFERROR(VALUE(VLOOKUP(Tabela1[[#This Row],[PLACA]],[1]Planilha2!$A:$F,5,0)),"")</f>
        <v>1004.32</v>
      </c>
      <c r="N428" s="11"/>
      <c r="O428" s="12" t="str">
        <f>VLOOKUP(Tabela1[[#This Row],[PLACA]],BASE_LOCADORAS!B:F,5,0)</f>
        <v>19/05/2029</v>
      </c>
      <c r="P4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8" s="11">
        <f>VLOOKUP(Tabela1[[#This Row],[PLACA]],BASE_LOCADORAS!B:G,6,0)</f>
        <v>2108</v>
      </c>
      <c r="R428" s="5" t="b">
        <f>Tabela1[[#This Row],[VALOR LOCADORA]]=Tabela1[[#This Row],[GASTO ALUGUEL]]</f>
        <v>0</v>
      </c>
      <c r="S428" s="5" t="str">
        <f>UPPER(TEXT(Tabela1[[#This Row],[VENCIMENTO CONTRATO]],"MMM"))</f>
        <v>MAI</v>
      </c>
      <c r="T428" s="5">
        <f>IFERROR(YEAR(Tabela1[[#This Row],[VENCIMENTO CONTRATO]]),"-")</f>
        <v>2029</v>
      </c>
      <c r="U428" s="5" t="str">
        <f>VLOOKUP(Tabela1[[#This Row],[PLACA]],UNIC!C:T,18,0)</f>
        <v>ATIVO</v>
      </c>
      <c r="V428" s="5" t="str">
        <f>SUBSTITUTE(VLOOKUP(Tabela1[[#This Row],[PLACA]],UNIC!C:K,9,0),".", "")</f>
        <v>11011</v>
      </c>
      <c r="W428" s="5">
        <f>VLOOKUP(Tabela1[[#This Row],[PLACA]],UNIC!C:M,10,0)</f>
        <v>14001</v>
      </c>
      <c r="X428" s="5" t="str">
        <f>VLOOKUP(Tabela1[[#This Row],[PLACA]],UNIC!C:M,11,0)</f>
        <v>VIVO</v>
      </c>
      <c r="Y428" s="7">
        <f>SUM(Tabela1[[#This Row],[GASTO COMBUSTÍVEL FEVEREIRO]:[GASTO COMBUSTÍVE ABRIL]])</f>
        <v>4086.98</v>
      </c>
      <c r="Z428" s="7">
        <f>IFERROR(AVERAGE(Tabela1[[#This Row],[GASTO COMBUSTÍVE ABRIL]:[GASTO COMBUSTÍVE MARÇO]]),"-")</f>
        <v>1146.44</v>
      </c>
      <c r="AA428" s="5"/>
    </row>
    <row r="429" spans="1:27" x14ac:dyDescent="0.25">
      <c r="A429" s="5" t="s">
        <v>1039</v>
      </c>
      <c r="B429" s="5" t="str">
        <f>VLOOKUP(A429,UNIC!C:W,2,0)</f>
        <v>MOBI</v>
      </c>
      <c r="C429" s="5" t="str">
        <f>VLOOKUP(A429,UNIC!C:W,3,0)</f>
        <v>LEVE</v>
      </c>
      <c r="D429" s="10">
        <f>VLOOKUP(A429,UNIC!C:W,5,0)</f>
        <v>2025</v>
      </c>
      <c r="E429" s="5" t="str">
        <f>VLOOKUP(A429,UNIC!C:W,21,0)</f>
        <v>LOCALIZA</v>
      </c>
      <c r="F429" s="5" t="str">
        <f>VLOOKUP(Tabela1[[#This Row],[PLACA]],UNIC!C:R,15,0)</f>
        <v>AM</v>
      </c>
      <c r="G429" s="5" t="str">
        <f>VLOOKUP(Tabela1[[#This Row],[PLACA]],UNIC!C:R,16,0)</f>
        <v>NORTE</v>
      </c>
      <c r="H429" s="5" t="str">
        <f>VLOOKUP(A429,UNIC!C:H,6,0)</f>
        <v>DIEGO QUEIROZ DOS SANTOS</v>
      </c>
      <c r="I429" s="5" t="str">
        <f>VLOOKUP(H429,UNIC!H:J,3,0)</f>
        <v>INSTALADOR E REPARADOR DE FO</v>
      </c>
      <c r="J429" s="11" t="str">
        <f>VLOOKUP(Tabela1[[#This Row],[PLACA]],UNIC!C:V,20,0)</f>
        <v>R$ 2.108,00</v>
      </c>
      <c r="K429" s="11">
        <f>IFERROR(VALUE(VLOOKUP(Tabela1[[#This Row],[PLACA]],[1]Planilha2!$A:$F,3,0)),"")</f>
        <v>1054.77</v>
      </c>
      <c r="L429" s="11">
        <f>IFERROR(VALUE(VLOOKUP(Tabela1[[#This Row],[PLACA]],[1]Planilha2!$A:$F,4,0)),"")</f>
        <v>1266.48</v>
      </c>
      <c r="M429" s="11">
        <f>IFERROR(VALUE(VLOOKUP(Tabela1[[#This Row],[PLACA]],[1]Planilha2!$A:$F,5,0)),"")</f>
        <v>532.35</v>
      </c>
      <c r="N429" s="11"/>
      <c r="O429" s="12" t="str">
        <f>VLOOKUP(Tabela1[[#This Row],[PLACA]],BASE_LOCADORAS!B:F,5,0)</f>
        <v>26/05/2029</v>
      </c>
      <c r="P4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29" s="11">
        <f>VLOOKUP(Tabela1[[#This Row],[PLACA]],BASE_LOCADORAS!B:G,6,0)</f>
        <v>2108</v>
      </c>
      <c r="R429" s="5" t="b">
        <f>Tabela1[[#This Row],[VALOR LOCADORA]]=Tabela1[[#This Row],[GASTO ALUGUEL]]</f>
        <v>0</v>
      </c>
      <c r="S429" s="5" t="str">
        <f>UPPER(TEXT(Tabela1[[#This Row],[VENCIMENTO CONTRATO]],"MMM"))</f>
        <v>MAI</v>
      </c>
      <c r="T429" s="5">
        <f>IFERROR(YEAR(Tabela1[[#This Row],[VENCIMENTO CONTRATO]]),"-")</f>
        <v>2029</v>
      </c>
      <c r="U429" s="5" t="str">
        <f>VLOOKUP(Tabela1[[#This Row],[PLACA]],UNIC!C:T,18,0)</f>
        <v>ATIVO</v>
      </c>
      <c r="V429" s="5" t="str">
        <f>SUBSTITUTE(VLOOKUP(Tabela1[[#This Row],[PLACA]],UNIC!C:K,9,0),".", "")</f>
        <v>11011</v>
      </c>
      <c r="W429" s="5">
        <f>VLOOKUP(Tabela1[[#This Row],[PLACA]],UNIC!C:M,10,0)</f>
        <v>14001</v>
      </c>
      <c r="X429" s="5" t="str">
        <f>VLOOKUP(Tabela1[[#This Row],[PLACA]],UNIC!C:M,11,0)</f>
        <v>VIVO</v>
      </c>
      <c r="Y429" s="7">
        <f>SUM(Tabela1[[#This Row],[GASTO COMBUSTÍVEL FEVEREIRO]:[GASTO COMBUSTÍVE ABRIL]])</f>
        <v>2853.6</v>
      </c>
      <c r="Z429" s="7">
        <f>IFERROR(AVERAGE(Tabela1[[#This Row],[GASTO COMBUSTÍVE ABRIL]:[GASTO COMBUSTÍVE MARÇO]]),"-")</f>
        <v>899.41499999999996</v>
      </c>
      <c r="AA429" s="5"/>
    </row>
    <row r="430" spans="1:27" x14ac:dyDescent="0.25">
      <c r="A430" s="5" t="s">
        <v>434</v>
      </c>
      <c r="B430" s="5" t="str">
        <f>VLOOKUP(A430,UNIC!C:W,2,0)</f>
        <v>ONIX</v>
      </c>
      <c r="C430" s="5" t="str">
        <f>VLOOKUP(A430,UNIC!C:W,3,0)</f>
        <v>LEVE</v>
      </c>
      <c r="D430" s="10">
        <f>VLOOKUP(A430,UNIC!C:W,5,0)</f>
        <v>2023</v>
      </c>
      <c r="E430" s="5" t="str">
        <f>VLOOKUP(A430,UNIC!C:W,21,0)</f>
        <v>PARTICULAR</v>
      </c>
      <c r="F430" s="5" t="str">
        <f>VLOOKUP(Tabela1[[#This Row],[PLACA]],UNIC!C:R,15,0)</f>
        <v>MS</v>
      </c>
      <c r="G430" s="5" t="str">
        <f>VLOOKUP(Tabela1[[#This Row],[PLACA]],UNIC!C:R,16,0)</f>
        <v>CENTRO OESTE</v>
      </c>
      <c r="H430" s="5" t="str">
        <f>VLOOKUP(A430,UNIC!C:H,6,0)</f>
        <v>WANDER DE SOUZA PEREIRA</v>
      </c>
      <c r="I430" s="5" t="str">
        <f>VLOOKUP(H430,UNIC!H:J,3,0)</f>
        <v>INSTALADOR E REPARADOR DE FO</v>
      </c>
      <c r="J430" s="11" t="str">
        <f>VLOOKUP(Tabela1[[#This Row],[PLACA]],UNIC!C:V,20,0)</f>
        <v>R$ 1.390,86</v>
      </c>
      <c r="K430" s="11">
        <f>IFERROR(VALUE(VLOOKUP(Tabela1[[#This Row],[PLACA]],[1]Planilha2!$A:$F,3,0)),"")</f>
        <v>837.87</v>
      </c>
      <c r="L430" s="11">
        <f>IFERROR(VALUE(VLOOKUP(Tabela1[[#This Row],[PLACA]],[1]Planilha2!$A:$F,4,0)),"")</f>
        <v>444.03</v>
      </c>
      <c r="M430" s="11">
        <f>IFERROR(VALUE(VLOOKUP(Tabela1[[#This Row],[PLACA]],[1]Planilha2!$A:$F,5,0)),"")</f>
        <v>364.19</v>
      </c>
      <c r="N430" s="11"/>
      <c r="O430" s="12" t="str">
        <f>VLOOKUP(Tabela1[[#This Row],[PLACA]],BASE_LOCADORAS!B:F,5,0)</f>
        <v>01/01/2030</v>
      </c>
      <c r="P4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0" s="11">
        <f>VLOOKUP(Tabela1[[#This Row],[PLACA]],BASE_LOCADORAS!B:G,6,0)</f>
        <v>1390.86</v>
      </c>
      <c r="R430" s="5" t="b">
        <f>Tabela1[[#This Row],[VALOR LOCADORA]]=Tabela1[[#This Row],[GASTO ALUGUEL]]</f>
        <v>0</v>
      </c>
      <c r="S430" s="5" t="str">
        <f>UPPER(TEXT(Tabela1[[#This Row],[VENCIMENTO CONTRATO]],"MMM"))</f>
        <v>JAN</v>
      </c>
      <c r="T430" s="5">
        <f>IFERROR(YEAR(Tabela1[[#This Row],[VENCIMENTO CONTRATO]]),"-")</f>
        <v>2030</v>
      </c>
      <c r="U430" s="5" t="str">
        <f>VLOOKUP(Tabela1[[#This Row],[PLACA]],UNIC!C:T,18,0)</f>
        <v>ATIVO</v>
      </c>
      <c r="V430" s="5" t="str">
        <f>SUBSTITUTE(VLOOKUP(Tabela1[[#This Row],[PLACA]],UNIC!C:K,9,0),".", "")</f>
        <v>11011</v>
      </c>
      <c r="W430" s="5">
        <f>VLOOKUP(Tabela1[[#This Row],[PLACA]],UNIC!C:M,10,0)</f>
        <v>22032</v>
      </c>
      <c r="X430" s="5" t="str">
        <f>VLOOKUP(Tabela1[[#This Row],[PLACA]],UNIC!C:M,11,0)</f>
        <v>VIVO</v>
      </c>
      <c r="Y430" s="7">
        <f>SUM(Tabela1[[#This Row],[GASTO COMBUSTÍVEL FEVEREIRO]:[GASTO COMBUSTÍVE ABRIL]])</f>
        <v>1646.0900000000001</v>
      </c>
      <c r="Z430" s="7">
        <f>IFERROR(AVERAGE(Tabela1[[#This Row],[GASTO COMBUSTÍVE ABRIL]:[GASTO COMBUSTÍVE MARÇO]]),"-")</f>
        <v>404.11</v>
      </c>
      <c r="AA430" s="5"/>
    </row>
    <row r="431" spans="1:27" x14ac:dyDescent="0.25">
      <c r="A431" s="5" t="s">
        <v>392</v>
      </c>
      <c r="B431" s="5" t="str">
        <f>VLOOKUP(A431,UNIC!C:W,2,0)</f>
        <v>MOBI</v>
      </c>
      <c r="C431" s="5" t="str">
        <f>VLOOKUP(A431,UNIC!C:W,3,0)</f>
        <v>LEVE</v>
      </c>
      <c r="D431" s="10">
        <f>VLOOKUP(A431,UNIC!C:W,5,0)</f>
        <v>2025</v>
      </c>
      <c r="E431" s="5" t="str">
        <f>VLOOKUP(A431,UNIC!C:W,21,0)</f>
        <v>LOCALIZA</v>
      </c>
      <c r="F431" s="5" t="str">
        <f>VLOOKUP(Tabela1[[#This Row],[PLACA]],UNIC!C:R,15,0)</f>
        <v>AM</v>
      </c>
      <c r="G431" s="5" t="str">
        <f>VLOOKUP(Tabela1[[#This Row],[PLACA]],UNIC!C:R,16,0)</f>
        <v>NORTE</v>
      </c>
      <c r="H431" s="5" t="str">
        <f>VLOOKUP(A431,UNIC!C:H,6,0)</f>
        <v>JOAO DA GRACA MORAES FERRAZ JUNIOR</v>
      </c>
      <c r="I431" s="5" t="str">
        <f>VLOOKUP(H431,UNIC!H:J,3,0)</f>
        <v>INSTALADOR E REPARADOR DE FO</v>
      </c>
      <c r="J431" s="11" t="str">
        <f>VLOOKUP(Tabela1[[#This Row],[PLACA]],UNIC!C:V,20,0)</f>
        <v>R$ 2.108,00</v>
      </c>
      <c r="K431" s="11">
        <f>IFERROR(VALUE(VLOOKUP(Tabela1[[#This Row],[PLACA]],[1]Planilha2!$A:$F,3,0)),"")</f>
        <v>1568.6000000000001</v>
      </c>
      <c r="L431" s="11">
        <f>IFERROR(VALUE(VLOOKUP(Tabela1[[#This Row],[PLACA]],[1]Planilha2!$A:$F,4,0)),"")</f>
        <v>1772.34</v>
      </c>
      <c r="M431" s="11">
        <f>IFERROR(VALUE(VLOOKUP(Tabela1[[#This Row],[PLACA]],[1]Planilha2!$A:$F,5,0)),"")</f>
        <v>875.17000000000007</v>
      </c>
      <c r="N431" s="11"/>
      <c r="O431" s="17" t="str">
        <f>VLOOKUP(Tabela1[[#This Row],[PLACA]],BASE_LOCADORAS!B:F,5,0)</f>
        <v>15/05/2029</v>
      </c>
      <c r="P4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1" s="11">
        <f>VLOOKUP(Tabela1[[#This Row],[PLACA]],BASE_LOCADORAS!B:G,6,0)</f>
        <v>2108</v>
      </c>
      <c r="R431" s="5" t="b">
        <f>Tabela1[[#This Row],[VALOR LOCADORA]]=Tabela1[[#This Row],[GASTO ALUGUEL]]</f>
        <v>0</v>
      </c>
      <c r="S431" s="5" t="str">
        <f>UPPER(TEXT(Tabela1[[#This Row],[VENCIMENTO CONTRATO]],"MMM"))</f>
        <v>MAI</v>
      </c>
      <c r="T431" s="5">
        <f>IFERROR(YEAR(Tabela1[[#This Row],[VENCIMENTO CONTRATO]]),"-")</f>
        <v>2029</v>
      </c>
      <c r="U431" s="5" t="str">
        <f>VLOOKUP(Tabela1[[#This Row],[PLACA]],UNIC!C:T,18,0)</f>
        <v>ATIVO</v>
      </c>
      <c r="V431" s="5" t="str">
        <f>SUBSTITUTE(VLOOKUP(Tabela1[[#This Row],[PLACA]],UNIC!C:K,9,0),".", "")</f>
        <v>12011</v>
      </c>
      <c r="W431" s="5">
        <f>VLOOKUP(Tabela1[[#This Row],[PLACA]],UNIC!C:M,10,0)</f>
        <v>14001</v>
      </c>
      <c r="X431" s="5" t="str">
        <f>VLOOKUP(Tabela1[[#This Row],[PLACA]],UNIC!C:M,11,0)</f>
        <v>TIM</v>
      </c>
      <c r="Y431" s="7">
        <f>SUM(Tabela1[[#This Row],[GASTO COMBUSTÍVEL FEVEREIRO]:[GASTO COMBUSTÍVE ABRIL]])</f>
        <v>4216.1100000000006</v>
      </c>
      <c r="Z431" s="7">
        <f>IFERROR(AVERAGE(Tabela1[[#This Row],[GASTO COMBUSTÍVE ABRIL]:[GASTO COMBUSTÍVE MARÇO]]),"-")</f>
        <v>1323.7550000000001</v>
      </c>
      <c r="AA431" s="5"/>
    </row>
    <row r="432" spans="1:27" x14ac:dyDescent="0.25">
      <c r="A432" s="5" t="s">
        <v>717</v>
      </c>
      <c r="B432" s="5" t="str">
        <f>VLOOKUP(A432,UNIC!C:W,2,0)</f>
        <v>MOBI</v>
      </c>
      <c r="C432" s="5" t="str">
        <f>VLOOKUP(A432,UNIC!C:W,3,0)</f>
        <v>LEVE</v>
      </c>
      <c r="D432" s="10">
        <f>VLOOKUP(A432,UNIC!C:W,5,0)</f>
        <v>2025</v>
      </c>
      <c r="E432" s="5" t="str">
        <f>VLOOKUP(A432,UNIC!C:W,21,0)</f>
        <v>LOCALIZA</v>
      </c>
      <c r="F432" s="5" t="str">
        <f>VLOOKUP(Tabela1[[#This Row],[PLACA]],UNIC!C:R,15,0)</f>
        <v>AM</v>
      </c>
      <c r="G432" s="5" t="str">
        <f>VLOOKUP(Tabela1[[#This Row],[PLACA]],UNIC!C:R,16,0)</f>
        <v>NORTE</v>
      </c>
      <c r="H432" s="5" t="str">
        <f>VLOOKUP(A432,UNIC!C:H,6,0)</f>
        <v>FABIANO CONRADO DE LIMA</v>
      </c>
      <c r="I432" s="5" t="str">
        <f>VLOOKUP(H432,UNIC!H:J,3,0)</f>
        <v>INSTALADOR E REPARADOR DE FO</v>
      </c>
      <c r="J432" s="11" t="str">
        <f>VLOOKUP(Tabela1[[#This Row],[PLACA]],UNIC!C:V,20,0)</f>
        <v>R$ 2.108,00</v>
      </c>
      <c r="K432" s="11">
        <f>IFERROR(VALUE(VLOOKUP(Tabela1[[#This Row],[PLACA]],[1]Planilha2!$A:$F,3,0)),"")</f>
        <v>1583.6799999999998</v>
      </c>
      <c r="L432" s="11">
        <f>IFERROR(VALUE(VLOOKUP(Tabela1[[#This Row],[PLACA]],[1]Planilha2!$A:$F,4,0)),"")</f>
        <v>1677.19</v>
      </c>
      <c r="M432" s="11">
        <f>IFERROR(VALUE(VLOOKUP(Tabela1[[#This Row],[PLACA]],[1]Planilha2!$A:$F,5,0)),"")</f>
        <v>878.42000000000007</v>
      </c>
      <c r="N432" s="11"/>
      <c r="O432" s="12" t="str">
        <f>VLOOKUP(Tabela1[[#This Row],[PLACA]],BASE_LOCADORAS!B:F,5,0)</f>
        <v>16/05/2029</v>
      </c>
      <c r="P4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2" s="11">
        <f>VLOOKUP(Tabela1[[#This Row],[PLACA]],BASE_LOCADORAS!B:G,6,0)</f>
        <v>2108</v>
      </c>
      <c r="R432" s="5" t="b">
        <f>Tabela1[[#This Row],[VALOR LOCADORA]]=Tabela1[[#This Row],[GASTO ALUGUEL]]</f>
        <v>0</v>
      </c>
      <c r="S432" s="5" t="str">
        <f>UPPER(TEXT(Tabela1[[#This Row],[VENCIMENTO CONTRATO]],"MMM"))</f>
        <v>MAI</v>
      </c>
      <c r="T432" s="5">
        <f>IFERROR(YEAR(Tabela1[[#This Row],[VENCIMENTO CONTRATO]]),"-")</f>
        <v>2029</v>
      </c>
      <c r="U432" s="5" t="str">
        <f>VLOOKUP(Tabela1[[#This Row],[PLACA]],UNIC!C:T,18,0)</f>
        <v>ATIVO</v>
      </c>
      <c r="V432" s="5" t="str">
        <f>SUBSTITUTE(VLOOKUP(Tabela1[[#This Row],[PLACA]],UNIC!C:K,9,0),".", "")</f>
        <v>14011</v>
      </c>
      <c r="W432" s="5">
        <f>VLOOKUP(Tabela1[[#This Row],[PLACA]],UNIC!C:M,10,0)</f>
        <v>14001</v>
      </c>
      <c r="X432" s="5" t="str">
        <f>VLOOKUP(Tabela1[[#This Row],[PLACA]],UNIC!C:M,11,0)</f>
        <v>I-SYSTEMS</v>
      </c>
      <c r="Y432" s="7">
        <f>SUM(Tabela1[[#This Row],[GASTO COMBUSTÍVEL FEVEREIRO]:[GASTO COMBUSTÍVE ABRIL]])</f>
        <v>4139.29</v>
      </c>
      <c r="Z432" s="7">
        <f>IFERROR(AVERAGE(Tabela1[[#This Row],[GASTO COMBUSTÍVE ABRIL]:[GASTO COMBUSTÍVE MARÇO]]),"-")</f>
        <v>1277.8050000000001</v>
      </c>
      <c r="AA432" s="5"/>
    </row>
    <row r="433" spans="1:27" x14ac:dyDescent="0.25">
      <c r="A433" s="5" t="s">
        <v>981</v>
      </c>
      <c r="B433" s="5" t="str">
        <f>VLOOKUP(A433,UNIC!C:W,2,0)</f>
        <v>MOBI</v>
      </c>
      <c r="C433" s="5" t="str">
        <f>VLOOKUP(A433,UNIC!C:W,3,0)</f>
        <v>LEVE</v>
      </c>
      <c r="D433" s="10">
        <f>VLOOKUP(A433,UNIC!C:W,5,0)</f>
        <v>2025</v>
      </c>
      <c r="E433" s="5" t="str">
        <f>VLOOKUP(A433,UNIC!C:W,21,0)</f>
        <v>LOCALIZA</v>
      </c>
      <c r="F433" s="5" t="str">
        <f>VLOOKUP(Tabela1[[#This Row],[PLACA]],UNIC!C:R,15,0)</f>
        <v>AM</v>
      </c>
      <c r="G433" s="5" t="str">
        <f>VLOOKUP(Tabela1[[#This Row],[PLACA]],UNIC!C:R,16,0)</f>
        <v>NORTE</v>
      </c>
      <c r="H433" s="5" t="str">
        <f>VLOOKUP(A433,UNIC!C:H,6,0)</f>
        <v>EUDES ROCHA DA SILVA</v>
      </c>
      <c r="I433" s="5" t="str">
        <f>VLOOKUP(H433,UNIC!H:J,3,0)</f>
        <v>INSTALADOR E REPARADOR DE FO</v>
      </c>
      <c r="J433" s="11" t="str">
        <f>VLOOKUP(Tabela1[[#This Row],[PLACA]],UNIC!C:V,20,0)</f>
        <v>R$ 2.108,00</v>
      </c>
      <c r="K433" s="11">
        <f>IFERROR(VALUE(VLOOKUP(Tabela1[[#This Row],[PLACA]],[1]Planilha2!$A:$F,3,0)),"")</f>
        <v>1315.6299999999999</v>
      </c>
      <c r="L433" s="11">
        <f>IFERROR(VALUE(VLOOKUP(Tabela1[[#This Row],[PLACA]],[1]Planilha2!$A:$F,4,0)),"")</f>
        <v>1931.8899999999999</v>
      </c>
      <c r="M433" s="11">
        <f>IFERROR(VALUE(VLOOKUP(Tabela1[[#This Row],[PLACA]],[1]Planilha2!$A:$F,5,0)),"")</f>
        <v>912.63000000000011</v>
      </c>
      <c r="N433" s="11"/>
      <c r="O433" s="17" t="str">
        <f>VLOOKUP(Tabela1[[#This Row],[PLACA]],BASE_LOCADORAS!B:F,5,0)</f>
        <v>15/05/2029</v>
      </c>
      <c r="P4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3" s="11">
        <f>VLOOKUP(Tabela1[[#This Row],[PLACA]],BASE_LOCADORAS!B:G,6,0)</f>
        <v>2108</v>
      </c>
      <c r="R433" s="5" t="b">
        <f>Tabela1[[#This Row],[VALOR LOCADORA]]=Tabela1[[#This Row],[GASTO ALUGUEL]]</f>
        <v>0</v>
      </c>
      <c r="S433" s="5" t="str">
        <f>UPPER(TEXT(Tabela1[[#This Row],[VENCIMENTO CONTRATO]],"MMM"))</f>
        <v>MAI</v>
      </c>
      <c r="T433" s="5">
        <f>IFERROR(YEAR(Tabela1[[#This Row],[VENCIMENTO CONTRATO]]),"-")</f>
        <v>2029</v>
      </c>
      <c r="U433" s="5" t="str">
        <f>VLOOKUP(Tabela1[[#This Row],[PLACA]],UNIC!C:T,18,0)</f>
        <v>ATIVO</v>
      </c>
      <c r="V433" s="5" t="str">
        <f>SUBSTITUTE(VLOOKUP(Tabela1[[#This Row],[PLACA]],UNIC!C:K,9,0),".", "")</f>
        <v>14011</v>
      </c>
      <c r="W433" s="5">
        <f>VLOOKUP(Tabela1[[#This Row],[PLACA]],UNIC!C:M,10,0)</f>
        <v>14001</v>
      </c>
      <c r="X433" s="5" t="str">
        <f>VLOOKUP(Tabela1[[#This Row],[PLACA]],UNIC!C:M,11,0)</f>
        <v>I-SYSTEMS</v>
      </c>
      <c r="Y433" s="7">
        <f>SUM(Tabela1[[#This Row],[GASTO COMBUSTÍVEL FEVEREIRO]:[GASTO COMBUSTÍVE ABRIL]])</f>
        <v>4160.1499999999996</v>
      </c>
      <c r="Z433" s="7">
        <f>IFERROR(AVERAGE(Tabela1[[#This Row],[GASTO COMBUSTÍVE ABRIL]:[GASTO COMBUSTÍVE MARÇO]]),"-")</f>
        <v>1422.26</v>
      </c>
      <c r="AA433" s="5"/>
    </row>
    <row r="434" spans="1:27" x14ac:dyDescent="0.25">
      <c r="A434" s="5" t="s">
        <v>985</v>
      </c>
      <c r="B434" s="5" t="str">
        <f>VLOOKUP(A434,UNIC!C:W,2,0)</f>
        <v>MOBI</v>
      </c>
      <c r="C434" s="5" t="str">
        <f>VLOOKUP(A434,UNIC!C:W,3,0)</f>
        <v>LEVE</v>
      </c>
      <c r="D434" s="10">
        <f>VLOOKUP(A434,UNIC!C:W,5,0)</f>
        <v>2025</v>
      </c>
      <c r="E434" s="5" t="str">
        <f>VLOOKUP(A434,UNIC!C:W,21,0)</f>
        <v>LOCALIZA</v>
      </c>
      <c r="F434" s="5" t="str">
        <f>VLOOKUP(Tabela1[[#This Row],[PLACA]],UNIC!C:R,15,0)</f>
        <v>AM</v>
      </c>
      <c r="G434" s="5" t="str">
        <f>VLOOKUP(Tabela1[[#This Row],[PLACA]],UNIC!C:R,16,0)</f>
        <v>NORTE</v>
      </c>
      <c r="H434" s="5" t="str">
        <f>VLOOKUP(A434,UNIC!C:H,6,0)</f>
        <v>CASA CLIENTE-I-SYSTEMS MANAUS</v>
      </c>
      <c r="I434" s="5" t="str">
        <f>VLOOKUP(H434,UNIC!H:J,3,0)</f>
        <v>PARCEIRO</v>
      </c>
      <c r="J434" s="11" t="str">
        <f>VLOOKUP(Tabela1[[#This Row],[PLACA]],UNIC!C:V,20,0)</f>
        <v>R$ 2.108,00</v>
      </c>
      <c r="K434" s="11">
        <f>IFERROR(VALUE(VLOOKUP(Tabela1[[#This Row],[PLACA]],[1]Planilha2!$A:$F,3,0)),"")</f>
        <v>1539.59</v>
      </c>
      <c r="L434" s="11">
        <f>IFERROR(VALUE(VLOOKUP(Tabela1[[#This Row],[PLACA]],[1]Planilha2!$A:$F,4,0)),"")</f>
        <v>1639.81</v>
      </c>
      <c r="M434" s="11">
        <f>IFERROR(VALUE(VLOOKUP(Tabela1[[#This Row],[PLACA]],[1]Planilha2!$A:$F,5,0)),"")</f>
        <v>210</v>
      </c>
      <c r="N434" s="11"/>
      <c r="O434" s="12" t="str">
        <f>VLOOKUP(Tabela1[[#This Row],[PLACA]],BASE_LOCADORAS!B:F,5,0)</f>
        <v>16/05/2029</v>
      </c>
      <c r="P4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4" s="11">
        <f>VLOOKUP(Tabela1[[#This Row],[PLACA]],BASE_LOCADORAS!B:G,6,0)</f>
        <v>2108</v>
      </c>
      <c r="R434" s="5" t="b">
        <f>Tabela1[[#This Row],[VALOR LOCADORA]]=Tabela1[[#This Row],[GASTO ALUGUEL]]</f>
        <v>0</v>
      </c>
      <c r="S434" s="5" t="str">
        <f>UPPER(TEXT(Tabela1[[#This Row],[VENCIMENTO CONTRATO]],"MMM"))</f>
        <v>MAI</v>
      </c>
      <c r="T434" s="5">
        <f>IFERROR(YEAR(Tabela1[[#This Row],[VENCIMENTO CONTRATO]]),"-")</f>
        <v>2029</v>
      </c>
      <c r="U434" s="5" t="str">
        <f>VLOOKUP(Tabela1[[#This Row],[PLACA]],UNIC!C:T,18,0)</f>
        <v>MANUTENÇÃO</v>
      </c>
      <c r="V434" s="5" t="str">
        <f>SUBSTITUTE(VLOOKUP(Tabela1[[#This Row],[PLACA]],UNIC!C:K,9,0),".", "")</f>
        <v>14011</v>
      </c>
      <c r="W434" s="5">
        <f>VLOOKUP(Tabela1[[#This Row],[PLACA]],UNIC!C:M,10,0)</f>
        <v>14001</v>
      </c>
      <c r="X434" s="5" t="str">
        <f>VLOOKUP(Tabela1[[#This Row],[PLACA]],UNIC!C:M,11,0)</f>
        <v>I-SYSTEMS</v>
      </c>
      <c r="Y434" s="7">
        <f>SUM(Tabela1[[#This Row],[GASTO COMBUSTÍVEL FEVEREIRO]:[GASTO COMBUSTÍVE ABRIL]])</f>
        <v>3389.3999999999996</v>
      </c>
      <c r="Z434" s="7">
        <f>IFERROR(AVERAGE(Tabela1[[#This Row],[GASTO COMBUSTÍVE ABRIL]:[GASTO COMBUSTÍVE MARÇO]]),"-")</f>
        <v>924.90499999999997</v>
      </c>
      <c r="AA434" s="5"/>
    </row>
    <row r="435" spans="1:27" x14ac:dyDescent="0.25">
      <c r="A435" s="5" t="s">
        <v>900</v>
      </c>
      <c r="B435" s="5" t="str">
        <f>VLOOKUP(A435,UNIC!C:W,2,0)</f>
        <v>MOBI</v>
      </c>
      <c r="C435" s="5" t="str">
        <f>VLOOKUP(A435,UNIC!C:W,3,0)</f>
        <v>LEVE</v>
      </c>
      <c r="D435" s="10">
        <f>VLOOKUP(A435,UNIC!C:W,5,0)</f>
        <v>2025</v>
      </c>
      <c r="E435" s="5" t="str">
        <f>VLOOKUP(A435,UNIC!C:W,21,0)</f>
        <v>LOCALIZA</v>
      </c>
      <c r="F435" s="5" t="str">
        <f>VLOOKUP(Tabela1[[#This Row],[PLACA]],UNIC!C:R,15,0)</f>
        <v>AM</v>
      </c>
      <c r="G435" s="5" t="str">
        <f>VLOOKUP(Tabela1[[#This Row],[PLACA]],UNIC!C:R,16,0)</f>
        <v>NORTE</v>
      </c>
      <c r="H435" s="5" t="str">
        <f>VLOOKUP(A435,UNIC!C:H,6,0)</f>
        <v>THIAGO CONDE DE SOUZA</v>
      </c>
      <c r="I435" s="5" t="str">
        <f>VLOOKUP(H435,UNIC!H:J,3,0)</f>
        <v>INSTALADOR E REPARADOR DE FO</v>
      </c>
      <c r="J435" s="11" t="str">
        <f>VLOOKUP(Tabela1[[#This Row],[PLACA]],UNIC!C:V,20,0)</f>
        <v>R$ 2.108,00</v>
      </c>
      <c r="K435" s="11">
        <f>IFERROR(VALUE(VLOOKUP(Tabela1[[#This Row],[PLACA]],[1]Planilha2!$A:$F,3,0)),"")</f>
        <v>1475.59</v>
      </c>
      <c r="L435" s="11">
        <f>IFERROR(VALUE(VLOOKUP(Tabela1[[#This Row],[PLACA]],[1]Planilha2!$A:$F,4,0)),"")</f>
        <v>1703.0900000000001</v>
      </c>
      <c r="M435" s="11">
        <f>IFERROR(VALUE(VLOOKUP(Tabela1[[#This Row],[PLACA]],[1]Planilha2!$A:$F,5,0)),"")</f>
        <v>796.94</v>
      </c>
      <c r="N435" s="11"/>
      <c r="O435" s="12" t="str">
        <f>VLOOKUP(Tabela1[[#This Row],[PLACA]],BASE_LOCADORAS!B:F,5,0)</f>
        <v>14/05/2029</v>
      </c>
      <c r="P4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5" s="11">
        <f>VLOOKUP(Tabela1[[#This Row],[PLACA]],BASE_LOCADORAS!B:G,6,0)</f>
        <v>2108</v>
      </c>
      <c r="R435" s="5" t="b">
        <f>Tabela1[[#This Row],[VALOR LOCADORA]]=Tabela1[[#This Row],[GASTO ALUGUEL]]</f>
        <v>0</v>
      </c>
      <c r="S435" s="5" t="str">
        <f>UPPER(TEXT(Tabela1[[#This Row],[VENCIMENTO CONTRATO]],"MMM"))</f>
        <v>MAI</v>
      </c>
      <c r="T435" s="5">
        <f>IFERROR(YEAR(Tabela1[[#This Row],[VENCIMENTO CONTRATO]]),"-")</f>
        <v>2029</v>
      </c>
      <c r="U435" s="5" t="str">
        <f>VLOOKUP(Tabela1[[#This Row],[PLACA]],UNIC!C:T,18,0)</f>
        <v>ATIVO</v>
      </c>
      <c r="V435" s="5" t="str">
        <f>SUBSTITUTE(VLOOKUP(Tabela1[[#This Row],[PLACA]],UNIC!C:K,9,0),".", "")</f>
        <v>14011</v>
      </c>
      <c r="W435" s="5">
        <f>VLOOKUP(Tabela1[[#This Row],[PLACA]],UNIC!C:M,10,0)</f>
        <v>14001</v>
      </c>
      <c r="X435" s="5" t="str">
        <f>VLOOKUP(Tabela1[[#This Row],[PLACA]],UNIC!C:M,11,0)</f>
        <v>I-SYSTEMS</v>
      </c>
      <c r="Y435" s="7">
        <f>SUM(Tabela1[[#This Row],[GASTO COMBUSTÍVEL FEVEREIRO]:[GASTO COMBUSTÍVE ABRIL]])</f>
        <v>3975.6200000000003</v>
      </c>
      <c r="Z435" s="7">
        <f>IFERROR(AVERAGE(Tabela1[[#This Row],[GASTO COMBUSTÍVE ABRIL]:[GASTO COMBUSTÍVE MARÇO]]),"-")</f>
        <v>1250.0150000000001</v>
      </c>
      <c r="AA435" s="5"/>
    </row>
    <row r="436" spans="1:27" x14ac:dyDescent="0.25">
      <c r="A436" s="5" t="s">
        <v>371</v>
      </c>
      <c r="B436" s="5" t="str">
        <f>VLOOKUP(A436,UNIC!C:W,2,0)</f>
        <v>MOBI</v>
      </c>
      <c r="C436" s="5" t="str">
        <f>VLOOKUP(A436,UNIC!C:W,3,0)</f>
        <v>LEVE</v>
      </c>
      <c r="D436" s="10">
        <f>VLOOKUP(A436,UNIC!C:W,5,0)</f>
        <v>2025</v>
      </c>
      <c r="E436" s="5" t="str">
        <f>VLOOKUP(A436,UNIC!C:W,21,0)</f>
        <v>LOCALIZA</v>
      </c>
      <c r="F436" s="5" t="str">
        <f>VLOOKUP(Tabela1[[#This Row],[PLACA]],UNIC!C:R,15,0)</f>
        <v>AM</v>
      </c>
      <c r="G436" s="5" t="str">
        <f>VLOOKUP(Tabela1[[#This Row],[PLACA]],UNIC!C:R,16,0)</f>
        <v>NORTE</v>
      </c>
      <c r="H436" s="5" t="str">
        <f>VLOOKUP(A436,UNIC!C:H,6,0)</f>
        <v>JOAO ANDERSON FARIAS TAVARES</v>
      </c>
      <c r="I436" s="5" t="str">
        <f>VLOOKUP(H436,UNIC!H:J,3,0)</f>
        <v>INSTALADOR E REPARADOR DE FO</v>
      </c>
      <c r="J436" s="11" t="str">
        <f>VLOOKUP(Tabela1[[#This Row],[PLACA]],UNIC!C:V,20,0)</f>
        <v>R$ 2.108,00</v>
      </c>
      <c r="K436" s="11">
        <f>IFERROR(VALUE(VLOOKUP(Tabela1[[#This Row],[PLACA]],[1]Planilha2!$A:$F,3,0)),"")</f>
        <v>1290</v>
      </c>
      <c r="L436" s="11">
        <f>IFERROR(VALUE(VLOOKUP(Tabela1[[#This Row],[PLACA]],[1]Planilha2!$A:$F,4,0)),"")</f>
        <v>1369.83</v>
      </c>
      <c r="M436" s="11">
        <f>IFERROR(VALUE(VLOOKUP(Tabela1[[#This Row],[PLACA]],[1]Planilha2!$A:$F,5,0)),"")</f>
        <v>541</v>
      </c>
      <c r="N436" s="11"/>
      <c r="O436" s="12" t="str">
        <f>VLOOKUP(Tabela1[[#This Row],[PLACA]],BASE_LOCADORAS!B:F,5,0)</f>
        <v>14/05/2029</v>
      </c>
      <c r="P4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6" s="11">
        <f>VLOOKUP(Tabela1[[#This Row],[PLACA]],BASE_LOCADORAS!B:G,6,0)</f>
        <v>2108</v>
      </c>
      <c r="R436" s="5" t="b">
        <f>Tabela1[[#This Row],[VALOR LOCADORA]]=Tabela1[[#This Row],[GASTO ALUGUEL]]</f>
        <v>0</v>
      </c>
      <c r="S436" s="5" t="str">
        <f>UPPER(TEXT(Tabela1[[#This Row],[VENCIMENTO CONTRATO]],"MMM"))</f>
        <v>MAI</v>
      </c>
      <c r="T436" s="5">
        <f>IFERROR(YEAR(Tabela1[[#This Row],[VENCIMENTO CONTRATO]]),"-")</f>
        <v>2029</v>
      </c>
      <c r="U436" s="5" t="str">
        <f>VLOOKUP(Tabela1[[#This Row],[PLACA]],UNIC!C:T,18,0)</f>
        <v>ATIVO</v>
      </c>
      <c r="V436" s="5" t="str">
        <f>SUBSTITUTE(VLOOKUP(Tabela1[[#This Row],[PLACA]],UNIC!C:K,9,0),".", "")</f>
        <v>11011</v>
      </c>
      <c r="W436" s="5">
        <f>VLOOKUP(Tabela1[[#This Row],[PLACA]],UNIC!C:M,10,0)</f>
        <v>14001</v>
      </c>
      <c r="X436" s="5" t="str">
        <f>VLOOKUP(Tabela1[[#This Row],[PLACA]],UNIC!C:M,11,0)</f>
        <v>VIVO</v>
      </c>
      <c r="Y436" s="7">
        <f>SUM(Tabela1[[#This Row],[GASTO COMBUSTÍVEL FEVEREIRO]:[GASTO COMBUSTÍVE ABRIL]])</f>
        <v>3200.83</v>
      </c>
      <c r="Z436" s="7">
        <f>IFERROR(AVERAGE(Tabela1[[#This Row],[GASTO COMBUSTÍVE ABRIL]:[GASTO COMBUSTÍVE MARÇO]]),"-")</f>
        <v>955.41499999999996</v>
      </c>
      <c r="AA436" s="5"/>
    </row>
    <row r="437" spans="1:27" x14ac:dyDescent="0.25">
      <c r="A437" s="5" t="s">
        <v>341</v>
      </c>
      <c r="B437" s="5" t="str">
        <f>VLOOKUP(A437,UNIC!C:W,2,0)</f>
        <v>MOBI</v>
      </c>
      <c r="C437" s="5" t="str">
        <f>VLOOKUP(A437,UNIC!C:W,3,0)</f>
        <v>LEVE</v>
      </c>
      <c r="D437" s="10">
        <f>VLOOKUP(A437,UNIC!C:W,5,0)</f>
        <v>2025</v>
      </c>
      <c r="E437" s="5" t="str">
        <f>VLOOKUP(A437,UNIC!C:W,21,0)</f>
        <v>LOCALIZA</v>
      </c>
      <c r="F437" s="5" t="str">
        <f>VLOOKUP(Tabela1[[#This Row],[PLACA]],UNIC!C:R,15,0)</f>
        <v>SP</v>
      </c>
      <c r="G437" s="5" t="str">
        <f>VLOOKUP(Tabela1[[#This Row],[PLACA]],UNIC!C:R,16,0)</f>
        <v>SUDESTE</v>
      </c>
      <c r="H437" s="5" t="str">
        <f>VLOOKUP(A437,UNIC!C:H,6,0)</f>
        <v>LUCAS ARAUJO PINHEIRO</v>
      </c>
      <c r="I437" s="5" t="str">
        <f>VLOOKUP(H437,UNIC!H:J,3,0)</f>
        <v>TECNICO MULTSKILL METALICO/FI</v>
      </c>
      <c r="J437" s="11" t="str">
        <f>VLOOKUP(Tabela1[[#This Row],[PLACA]],UNIC!C:V,20,0)</f>
        <v>R$ 2.108,00</v>
      </c>
      <c r="K437" s="11">
        <f>IFERROR(VALUE(VLOOKUP(Tabela1[[#This Row],[PLACA]],[1]Planilha2!$A:$F,3,0)),"")</f>
        <v>396.27</v>
      </c>
      <c r="L437" s="11">
        <f>IFERROR(VALUE(VLOOKUP(Tabela1[[#This Row],[PLACA]],[1]Planilha2!$A:$F,4,0)),"")</f>
        <v>736.25</v>
      </c>
      <c r="M437" s="11">
        <f>IFERROR(VALUE(VLOOKUP(Tabela1[[#This Row],[PLACA]],[1]Planilha2!$A:$F,5,0)),"")</f>
        <v>406.04</v>
      </c>
      <c r="N437" s="11"/>
      <c r="O437" s="12" t="str">
        <f>VLOOKUP(Tabela1[[#This Row],[PLACA]],BASE_LOCADORAS!B:F,5,0)</f>
        <v>15/04/2029</v>
      </c>
      <c r="P4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7" s="11">
        <f>VLOOKUP(Tabela1[[#This Row],[PLACA]],BASE_LOCADORAS!B:G,6,0)</f>
        <v>2108</v>
      </c>
      <c r="R437" s="5" t="b">
        <f>Tabela1[[#This Row],[VALOR LOCADORA]]=Tabela1[[#This Row],[GASTO ALUGUEL]]</f>
        <v>0</v>
      </c>
      <c r="S437" s="5" t="str">
        <f>UPPER(TEXT(Tabela1[[#This Row],[VENCIMENTO CONTRATO]],"MMM"))</f>
        <v>ABR</v>
      </c>
      <c r="T437" s="5">
        <f>IFERROR(YEAR(Tabela1[[#This Row],[VENCIMENTO CONTRATO]]),"-")</f>
        <v>2029</v>
      </c>
      <c r="U437" s="5" t="str">
        <f>VLOOKUP(Tabela1[[#This Row],[PLACA]],UNIC!C:T,18,0)</f>
        <v>ATIVO</v>
      </c>
      <c r="V437" s="5" t="str">
        <f>SUBSTITUTE(VLOOKUP(Tabela1[[#This Row],[PLACA]],UNIC!C:K,9,0),".", "")</f>
        <v>11015</v>
      </c>
      <c r="W437" s="5">
        <f>VLOOKUP(Tabela1[[#This Row],[PLACA]],UNIC!C:M,10,0)</f>
        <v>35001</v>
      </c>
      <c r="X437" s="5" t="str">
        <f>VLOOKUP(Tabela1[[#This Row],[PLACA]],UNIC!C:M,11,0)</f>
        <v>VIVO</v>
      </c>
      <c r="Y437" s="7">
        <f>SUM(Tabela1[[#This Row],[GASTO COMBUSTÍVEL FEVEREIRO]:[GASTO COMBUSTÍVE ABRIL]])</f>
        <v>1538.56</v>
      </c>
      <c r="Z437" s="7">
        <f>IFERROR(AVERAGE(Tabela1[[#This Row],[GASTO COMBUSTÍVE ABRIL]:[GASTO COMBUSTÍVE MARÇO]]),"-")</f>
        <v>571.14499999999998</v>
      </c>
      <c r="AA437" s="5"/>
    </row>
    <row r="438" spans="1:27" x14ac:dyDescent="0.25">
      <c r="A438" s="5" t="s">
        <v>405</v>
      </c>
      <c r="B438" s="5" t="str">
        <f>VLOOKUP(A438,UNIC!C:W,2,0)</f>
        <v>MOBI</v>
      </c>
      <c r="C438" s="5" t="str">
        <f>VLOOKUP(A438,UNIC!C:W,3,0)</f>
        <v>LEVE</v>
      </c>
      <c r="D438" s="10">
        <f>VLOOKUP(A438,UNIC!C:W,5,0)</f>
        <v>2025</v>
      </c>
      <c r="E438" s="5" t="str">
        <f>VLOOKUP(A438,UNIC!C:W,21,0)</f>
        <v>LOCALIZA</v>
      </c>
      <c r="F438" s="5" t="str">
        <f>VLOOKUP(Tabela1[[#This Row],[PLACA]],UNIC!C:R,15,0)</f>
        <v>GO</v>
      </c>
      <c r="G438" s="5" t="str">
        <f>VLOOKUP(Tabela1[[#This Row],[PLACA]],UNIC!C:R,16,0)</f>
        <v>CENTRO OESTE</v>
      </c>
      <c r="H438" s="5" t="str">
        <f>VLOOKUP(A438,UNIC!C:H,6,0)</f>
        <v>JOSUE RODOLFO SANTOS DE ARAUJO</v>
      </c>
      <c r="I438" s="5" t="str">
        <f>VLOOKUP(H438,UNIC!H:J,3,0)</f>
        <v>ASSISTENTE TEC. DE MANUTENCAO DE FO III</v>
      </c>
      <c r="J438" s="11" t="str">
        <f>VLOOKUP(Tabela1[[#This Row],[PLACA]],UNIC!C:V,20,0)</f>
        <v>R$ 2.108,00</v>
      </c>
      <c r="K438" s="11">
        <f>IFERROR(VALUE(VLOOKUP(Tabela1[[#This Row],[PLACA]],[1]Planilha2!$A:$F,3,0)),"")</f>
        <v>1640</v>
      </c>
      <c r="L438" s="11">
        <f>IFERROR(VALUE(VLOOKUP(Tabela1[[#This Row],[PLACA]],[1]Planilha2!$A:$F,4,0)),"")</f>
        <v>780</v>
      </c>
      <c r="M438" s="11">
        <f>IFERROR(VALUE(VLOOKUP(Tabela1[[#This Row],[PLACA]],[1]Planilha2!$A:$F,5,0)),"")</f>
        <v>637.84</v>
      </c>
      <c r="N438" s="11"/>
      <c r="O438" s="12" t="str">
        <f>VLOOKUP(Tabela1[[#This Row],[PLACA]],BASE_LOCADORAS!B:F,5,0)</f>
        <v>16/04/2029</v>
      </c>
      <c r="P4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8" s="11">
        <f>VLOOKUP(Tabela1[[#This Row],[PLACA]],BASE_LOCADORAS!B:G,6,0)</f>
        <v>2108</v>
      </c>
      <c r="R438" s="5" t="b">
        <f>Tabela1[[#This Row],[VALOR LOCADORA]]=Tabela1[[#This Row],[GASTO ALUGUEL]]</f>
        <v>0</v>
      </c>
      <c r="S438" s="5" t="str">
        <f>UPPER(TEXT(Tabela1[[#This Row],[VENCIMENTO CONTRATO]],"MMM"))</f>
        <v>ABR</v>
      </c>
      <c r="T438" s="5">
        <f>IFERROR(YEAR(Tabela1[[#This Row],[VENCIMENTO CONTRATO]]),"-")</f>
        <v>2029</v>
      </c>
      <c r="U438" s="5" t="str">
        <f>VLOOKUP(Tabela1[[#This Row],[PLACA]],UNIC!C:T,18,0)</f>
        <v>ATIVO</v>
      </c>
      <c r="V438" s="5" t="str">
        <f>SUBSTITUTE(VLOOKUP(Tabela1[[#This Row],[PLACA]],UNIC!C:K,9,0),".", "")</f>
        <v>11021</v>
      </c>
      <c r="W438" s="5">
        <f>VLOOKUP(Tabela1[[#This Row],[PLACA]],UNIC!C:M,10,0)</f>
        <v>19019</v>
      </c>
      <c r="X438" s="5" t="str">
        <f>VLOOKUP(Tabela1[[#This Row],[PLACA]],UNIC!C:M,11,0)</f>
        <v>VIVO</v>
      </c>
      <c r="Y438" s="7">
        <f>SUM(Tabela1[[#This Row],[GASTO COMBUSTÍVEL FEVEREIRO]:[GASTO COMBUSTÍVE ABRIL]])</f>
        <v>3057.84</v>
      </c>
      <c r="Z438" s="7">
        <f>IFERROR(AVERAGE(Tabela1[[#This Row],[GASTO COMBUSTÍVE ABRIL]:[GASTO COMBUSTÍVE MARÇO]]),"-")</f>
        <v>708.92000000000007</v>
      </c>
      <c r="AA438" s="5"/>
    </row>
    <row r="439" spans="1:27" x14ac:dyDescent="0.25">
      <c r="A439" s="5" t="s">
        <v>1277</v>
      </c>
      <c r="B439" s="5" t="str">
        <f>VLOOKUP(A439,UNIC!C:W,2,0)</f>
        <v>MOBI</v>
      </c>
      <c r="C439" s="5" t="str">
        <f>VLOOKUP(A439,UNIC!C:W,3,0)</f>
        <v>LEVE</v>
      </c>
      <c r="D439" s="10">
        <f>VLOOKUP(A439,UNIC!C:W,5,0)</f>
        <v>2025</v>
      </c>
      <c r="E439" s="5" t="str">
        <f>VLOOKUP(A439,UNIC!C:W,21,0)</f>
        <v>LOCALIZA</v>
      </c>
      <c r="F439" s="5" t="str">
        <f>VLOOKUP(Tabela1[[#This Row],[PLACA]],UNIC!C:R,15,0)</f>
        <v>AM</v>
      </c>
      <c r="G439" s="5" t="str">
        <f>VLOOKUP(Tabela1[[#This Row],[PLACA]],UNIC!C:R,16,0)</f>
        <v>NORTE</v>
      </c>
      <c r="H439" s="5" t="str">
        <f>VLOOKUP(A439,UNIC!C:H,6,0)</f>
        <v>MATHEUS PONTES SENA</v>
      </c>
      <c r="I439" s="5" t="str">
        <f>VLOOKUP(H439,UNIC!H:J,3,0)</f>
        <v>TECNICO DE REDE</v>
      </c>
      <c r="J439" s="11" t="str">
        <f>VLOOKUP(Tabela1[[#This Row],[PLACA]],UNIC!C:V,20,0)</f>
        <v>R$ 2.108,00</v>
      </c>
      <c r="K439" s="11">
        <f>IFERROR(VALUE(VLOOKUP(Tabela1[[#This Row],[PLACA]],[1]Planilha2!$A:$F,3,0)),"")</f>
        <v>1579.98</v>
      </c>
      <c r="L439" s="11">
        <f>IFERROR(VALUE(VLOOKUP(Tabela1[[#This Row],[PLACA]],[1]Planilha2!$A:$F,4,0)),"")</f>
        <v>2018.8100000000002</v>
      </c>
      <c r="M439" s="11">
        <f>IFERROR(VALUE(VLOOKUP(Tabela1[[#This Row],[PLACA]],[1]Planilha2!$A:$F,5,0)),"")</f>
        <v>809.97</v>
      </c>
      <c r="N439" s="11"/>
      <c r="O439" s="12" t="str">
        <f>VLOOKUP(Tabela1[[#This Row],[PLACA]],BASE_LOCADORAS!B:F,5,0)</f>
        <v>14/05/2029</v>
      </c>
      <c r="P4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39" s="11">
        <f>VLOOKUP(Tabela1[[#This Row],[PLACA]],BASE_LOCADORAS!B:G,6,0)</f>
        <v>2108</v>
      </c>
      <c r="R439" s="5" t="b">
        <f>Tabela1[[#This Row],[VALOR LOCADORA]]=Tabela1[[#This Row],[GASTO ALUGUEL]]</f>
        <v>0</v>
      </c>
      <c r="S439" s="5" t="str">
        <f>UPPER(TEXT(Tabela1[[#This Row],[VENCIMENTO CONTRATO]],"MMM"))</f>
        <v>MAI</v>
      </c>
      <c r="T439" s="5">
        <f>IFERROR(YEAR(Tabela1[[#This Row],[VENCIMENTO CONTRATO]]),"-")</f>
        <v>2029</v>
      </c>
      <c r="U439" s="5" t="str">
        <f>VLOOKUP(Tabela1[[#This Row],[PLACA]],UNIC!C:T,18,0)</f>
        <v>ATIVO</v>
      </c>
      <c r="V439" s="5" t="str">
        <f>SUBSTITUTE(VLOOKUP(Tabela1[[#This Row],[PLACA]],UNIC!C:K,9,0),".", "")</f>
        <v>14011</v>
      </c>
      <c r="W439" s="5">
        <f>VLOOKUP(Tabela1[[#This Row],[PLACA]],UNIC!C:M,10,0)</f>
        <v>14001</v>
      </c>
      <c r="X439" s="5" t="str">
        <f>VLOOKUP(Tabela1[[#This Row],[PLACA]],UNIC!C:M,11,0)</f>
        <v>I-SYSTEMS</v>
      </c>
      <c r="Y439" s="7">
        <f>SUM(Tabela1[[#This Row],[GASTO COMBUSTÍVEL FEVEREIRO]:[GASTO COMBUSTÍVE ABRIL]])</f>
        <v>4408.76</v>
      </c>
      <c r="Z439" s="7">
        <f>IFERROR(AVERAGE(Tabela1[[#This Row],[GASTO COMBUSTÍVE ABRIL]:[GASTO COMBUSTÍVE MARÇO]]),"-")</f>
        <v>1414.39</v>
      </c>
      <c r="AA439" s="5"/>
    </row>
    <row r="440" spans="1:27" x14ac:dyDescent="0.25">
      <c r="A440" s="5" t="s">
        <v>818</v>
      </c>
      <c r="B440" s="5" t="str">
        <f>VLOOKUP(A440,UNIC!C:W,2,0)</f>
        <v>MOBI</v>
      </c>
      <c r="C440" s="5" t="str">
        <f>VLOOKUP(A440,UNIC!C:W,3,0)</f>
        <v>LEVE</v>
      </c>
      <c r="D440" s="10">
        <f>VLOOKUP(A440,UNIC!C:W,5,0)</f>
        <v>2025</v>
      </c>
      <c r="E440" s="5" t="str">
        <f>VLOOKUP(A440,UNIC!C:W,21,0)</f>
        <v>LOCALIZA</v>
      </c>
      <c r="F440" s="5" t="str">
        <f>VLOOKUP(Tabela1[[#This Row],[PLACA]],UNIC!C:R,15,0)</f>
        <v>AM</v>
      </c>
      <c r="G440" s="5" t="str">
        <f>VLOOKUP(Tabela1[[#This Row],[PLACA]],UNIC!C:R,16,0)</f>
        <v>NORTE</v>
      </c>
      <c r="H440" s="5" t="str">
        <f>VLOOKUP(A440,UNIC!C:H,6,0)</f>
        <v>IZAIAS PICANCO DA SILVA</v>
      </c>
      <c r="I440" s="5" t="str">
        <f>VLOOKUP(H440,UNIC!H:J,3,0)</f>
        <v>INSTALADOR E REPARADOR DE FO</v>
      </c>
      <c r="J440" s="11" t="str">
        <f>VLOOKUP(Tabela1[[#This Row],[PLACA]],UNIC!C:V,20,0)</f>
        <v>R$ 2.108,00</v>
      </c>
      <c r="K440" s="11">
        <f>IFERROR(VALUE(VLOOKUP(Tabela1[[#This Row],[PLACA]],[1]Planilha2!$A:$F,3,0)),"")</f>
        <v>1318.49</v>
      </c>
      <c r="L440" s="11">
        <f>IFERROR(VALUE(VLOOKUP(Tabela1[[#This Row],[PLACA]],[1]Planilha2!$A:$F,4,0)),"")</f>
        <v>1683.33</v>
      </c>
      <c r="M440" s="11">
        <f>IFERROR(VALUE(VLOOKUP(Tabela1[[#This Row],[PLACA]],[1]Planilha2!$A:$F,5,0)),"")</f>
        <v>939.97</v>
      </c>
      <c r="N440" s="11"/>
      <c r="O440" s="12" t="str">
        <f>VLOOKUP(Tabela1[[#This Row],[PLACA]],BASE_LOCADORAS!B:F,5,0)</f>
        <v>15/05/2029</v>
      </c>
      <c r="P4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0" s="11">
        <f>VLOOKUP(Tabela1[[#This Row],[PLACA]],BASE_LOCADORAS!B:G,6,0)</f>
        <v>2108</v>
      </c>
      <c r="R440" s="5" t="b">
        <f>Tabela1[[#This Row],[VALOR LOCADORA]]=Tabela1[[#This Row],[GASTO ALUGUEL]]</f>
        <v>0</v>
      </c>
      <c r="S440" s="5" t="str">
        <f>UPPER(TEXT(Tabela1[[#This Row],[VENCIMENTO CONTRATO]],"MMM"))</f>
        <v>MAI</v>
      </c>
      <c r="T440" s="5">
        <f>IFERROR(YEAR(Tabela1[[#This Row],[VENCIMENTO CONTRATO]]),"-")</f>
        <v>2029</v>
      </c>
      <c r="U440" s="5" t="str">
        <f>VLOOKUP(Tabela1[[#This Row],[PLACA]],UNIC!C:T,18,0)</f>
        <v>ATIVO</v>
      </c>
      <c r="V440" s="5" t="str">
        <f>SUBSTITUTE(VLOOKUP(Tabela1[[#This Row],[PLACA]],UNIC!C:K,9,0),".", "")</f>
        <v>11011</v>
      </c>
      <c r="W440" s="5">
        <f>VLOOKUP(Tabela1[[#This Row],[PLACA]],UNIC!C:M,10,0)</f>
        <v>14001</v>
      </c>
      <c r="X440" s="5" t="str">
        <f>VLOOKUP(Tabela1[[#This Row],[PLACA]],UNIC!C:M,11,0)</f>
        <v>VIVO</v>
      </c>
      <c r="Y440" s="7">
        <f>SUM(Tabela1[[#This Row],[GASTO COMBUSTÍVEL FEVEREIRO]:[GASTO COMBUSTÍVE ABRIL]])</f>
        <v>3941.79</v>
      </c>
      <c r="Z440" s="7">
        <f>IFERROR(AVERAGE(Tabela1[[#This Row],[GASTO COMBUSTÍVE ABRIL]:[GASTO COMBUSTÍVE MARÇO]]),"-")</f>
        <v>1311.65</v>
      </c>
      <c r="AA440" s="5"/>
    </row>
    <row r="441" spans="1:27" x14ac:dyDescent="0.25">
      <c r="A441" s="5" t="s">
        <v>1144</v>
      </c>
      <c r="B441" s="5" t="str">
        <f>VLOOKUP(A441,UNIC!C:W,2,0)</f>
        <v>MOBI</v>
      </c>
      <c r="C441" s="5" t="str">
        <f>VLOOKUP(A441,UNIC!C:W,3,0)</f>
        <v>LEVE</v>
      </c>
      <c r="D441" s="10">
        <f>VLOOKUP(A441,UNIC!C:W,5,0)</f>
        <v>2025</v>
      </c>
      <c r="E441" s="5" t="str">
        <f>VLOOKUP(A441,UNIC!C:W,21,0)</f>
        <v>LOCALIZA</v>
      </c>
      <c r="F441" s="5" t="str">
        <f>VLOOKUP(Tabela1[[#This Row],[PLACA]],UNIC!C:R,15,0)</f>
        <v>AM</v>
      </c>
      <c r="G441" s="5" t="str">
        <f>VLOOKUP(Tabela1[[#This Row],[PLACA]],UNIC!C:R,16,0)</f>
        <v>NORTE</v>
      </c>
      <c r="H441" s="5" t="str">
        <f>VLOOKUP(A441,UNIC!C:H,6,0)</f>
        <v>JULIO CESAR DA SILVA ALVES</v>
      </c>
      <c r="I441" s="5" t="str">
        <f>VLOOKUP(H441,UNIC!H:J,3,0)</f>
        <v>INSTALADOR E REPARADOR DE FO</v>
      </c>
      <c r="J441" s="11" t="str">
        <f>VLOOKUP(Tabela1[[#This Row],[PLACA]],UNIC!C:V,20,0)</f>
        <v>R$ 2.108,00</v>
      </c>
      <c r="K441" s="11">
        <f>IFERROR(VALUE(VLOOKUP(Tabela1[[#This Row],[PLACA]],[1]Planilha2!$A:$F,3,0)),"")</f>
        <v>1409.98</v>
      </c>
      <c r="L441" s="11">
        <f>IFERROR(VALUE(VLOOKUP(Tabela1[[#This Row],[PLACA]],[1]Planilha2!$A:$F,4,0)),"")</f>
        <v>1659.99</v>
      </c>
      <c r="M441" s="11">
        <f>IFERROR(VALUE(VLOOKUP(Tabela1[[#This Row],[PLACA]],[1]Planilha2!$A:$F,5,0)),"")</f>
        <v>698.96</v>
      </c>
      <c r="N441" s="11"/>
      <c r="O441" s="12" t="str">
        <f>VLOOKUP(Tabela1[[#This Row],[PLACA]],BASE_LOCADORAS!B:F,5,0)</f>
        <v>15/05/2029</v>
      </c>
      <c r="P4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1" s="11">
        <f>VLOOKUP(Tabela1[[#This Row],[PLACA]],BASE_LOCADORAS!B:G,6,0)</f>
        <v>2108</v>
      </c>
      <c r="R441" s="5" t="b">
        <f>Tabela1[[#This Row],[VALOR LOCADORA]]=Tabela1[[#This Row],[GASTO ALUGUEL]]</f>
        <v>0</v>
      </c>
      <c r="S441" s="5" t="str">
        <f>UPPER(TEXT(Tabela1[[#This Row],[VENCIMENTO CONTRATO]],"MMM"))</f>
        <v>MAI</v>
      </c>
      <c r="T441" s="5">
        <f>IFERROR(YEAR(Tabela1[[#This Row],[VENCIMENTO CONTRATO]]),"-")</f>
        <v>2029</v>
      </c>
      <c r="U441" s="5" t="str">
        <f>VLOOKUP(Tabela1[[#This Row],[PLACA]],UNIC!C:T,18,0)</f>
        <v>ATIVO</v>
      </c>
      <c r="V441" s="5" t="str">
        <f>SUBSTITUTE(VLOOKUP(Tabela1[[#This Row],[PLACA]],UNIC!C:K,9,0),".", "")</f>
        <v>11011</v>
      </c>
      <c r="W441" s="5">
        <f>VLOOKUP(Tabela1[[#This Row],[PLACA]],UNIC!C:M,10,0)</f>
        <v>14001</v>
      </c>
      <c r="X441" s="5" t="str">
        <f>VLOOKUP(Tabela1[[#This Row],[PLACA]],UNIC!C:M,11,0)</f>
        <v>VIVO</v>
      </c>
      <c r="Y441" s="7">
        <f>SUM(Tabela1[[#This Row],[GASTO COMBUSTÍVEL FEVEREIRO]:[GASTO COMBUSTÍVE ABRIL]])</f>
        <v>3768.9300000000003</v>
      </c>
      <c r="Z441" s="7">
        <f>IFERROR(AVERAGE(Tabela1[[#This Row],[GASTO COMBUSTÍVE ABRIL]:[GASTO COMBUSTÍVE MARÇO]]),"-")</f>
        <v>1179.4749999999999</v>
      </c>
      <c r="AA441" s="5"/>
    </row>
    <row r="442" spans="1:27" x14ac:dyDescent="0.25">
      <c r="A442" s="5" t="s">
        <v>1269</v>
      </c>
      <c r="B442" s="5" t="str">
        <f>VLOOKUP(A442,UNIC!C:W,2,0)</f>
        <v>FIORINO</v>
      </c>
      <c r="C442" s="5" t="str">
        <f>VLOOKUP(A442,UNIC!C:W,3,0)</f>
        <v>UTILITARIO</v>
      </c>
      <c r="D442" s="10">
        <f>VLOOKUP(A442,UNIC!C:W,5,0)</f>
        <v>2025</v>
      </c>
      <c r="E442" s="5" t="str">
        <f>VLOOKUP(A442,UNIC!C:W,21,0)</f>
        <v>LOCALIZA</v>
      </c>
      <c r="F442" s="5" t="str">
        <f>VLOOKUP(Tabela1[[#This Row],[PLACA]],UNIC!C:R,15,0)</f>
        <v>SP</v>
      </c>
      <c r="G442" s="5" t="str">
        <f>VLOOKUP(Tabela1[[#This Row],[PLACA]],UNIC!C:R,16,0)</f>
        <v>SUDESTE</v>
      </c>
      <c r="H442" s="5" t="str">
        <f>VLOOKUP(A442,UNIC!C:H,6,0)</f>
        <v>ANDREW YAN GOMES DA SILVA MOURA</v>
      </c>
      <c r="I442" s="5" t="str">
        <f>VLOOKUP(H442,UNIC!H:J,3,0)</f>
        <v>OFICIAL DE REDE I</v>
      </c>
      <c r="J442" s="11" t="str">
        <f>VLOOKUP(Tabela1[[#This Row],[PLACA]],UNIC!C:V,20,0)</f>
        <v>R$ 2.995,00</v>
      </c>
      <c r="K442" s="11">
        <f>IFERROR(VALUE(VLOOKUP(Tabela1[[#This Row],[PLACA]],[1]Planilha2!$A:$F,3,0)),"")</f>
        <v>1899.73</v>
      </c>
      <c r="L442" s="11">
        <f>IFERROR(VALUE(VLOOKUP(Tabela1[[#This Row],[PLACA]],[1]Planilha2!$A:$F,4,0)),"")</f>
        <v>2780.65</v>
      </c>
      <c r="M442" s="11">
        <f>IFERROR(VALUE(VLOOKUP(Tabela1[[#This Row],[PLACA]],[1]Planilha2!$A:$F,5,0)),"")</f>
        <v>1444.59</v>
      </c>
      <c r="N442" s="11"/>
      <c r="O442" s="12" t="str">
        <f>VLOOKUP(Tabela1[[#This Row],[PLACA]],BASE_LOCADORAS!B:F,5,0)</f>
        <v>10/04/2029</v>
      </c>
      <c r="P4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2" s="11">
        <f>VLOOKUP(Tabela1[[#This Row],[PLACA]],BASE_LOCADORAS!B:G,6,0)</f>
        <v>2995</v>
      </c>
      <c r="R442" s="5" t="b">
        <f>Tabela1[[#This Row],[VALOR LOCADORA]]=Tabela1[[#This Row],[GASTO ALUGUEL]]</f>
        <v>0</v>
      </c>
      <c r="S442" s="5" t="str">
        <f>UPPER(TEXT(Tabela1[[#This Row],[VENCIMENTO CONTRATO]],"MMM"))</f>
        <v>ABR</v>
      </c>
      <c r="T442" s="5">
        <f>IFERROR(YEAR(Tabela1[[#This Row],[VENCIMENTO CONTRATO]]),"-")</f>
        <v>2029</v>
      </c>
      <c r="U442" s="5" t="str">
        <f>VLOOKUP(Tabela1[[#This Row],[PLACA]],UNIC!C:T,18,0)</f>
        <v>ATIVO</v>
      </c>
      <c r="V442" s="5" t="str">
        <f>SUBSTITUTE(VLOOKUP(Tabela1[[#This Row],[PLACA]],UNIC!C:K,9,0),".", "")</f>
        <v>11031</v>
      </c>
      <c r="W442" s="5">
        <f>VLOOKUP(Tabela1[[#This Row],[PLACA]],UNIC!C:M,10,0)</f>
        <v>35001</v>
      </c>
      <c r="X442" s="5" t="str">
        <f>VLOOKUP(Tabela1[[#This Row],[PLACA]],UNIC!C:M,11,0)</f>
        <v>VIVO</v>
      </c>
      <c r="Y442" s="7">
        <f>SUM(Tabela1[[#This Row],[GASTO COMBUSTÍVEL FEVEREIRO]:[GASTO COMBUSTÍVE ABRIL]])</f>
        <v>6124.97</v>
      </c>
      <c r="Z442" s="7">
        <f>IFERROR(AVERAGE(Tabela1[[#This Row],[GASTO COMBUSTÍVE ABRIL]:[GASTO COMBUSTÍVE MARÇO]]),"-")</f>
        <v>2112.62</v>
      </c>
      <c r="AA442" s="5"/>
    </row>
    <row r="443" spans="1:27" x14ac:dyDescent="0.25">
      <c r="A443" s="5" t="s">
        <v>339</v>
      </c>
      <c r="B443" s="5" t="str">
        <f>VLOOKUP(A443,UNIC!C:W,2,0)</f>
        <v>MOBI</v>
      </c>
      <c r="C443" s="5" t="str">
        <f>VLOOKUP(A443,UNIC!C:W,3,0)</f>
        <v>LEVE</v>
      </c>
      <c r="D443" s="10">
        <f>VLOOKUP(A443,UNIC!C:W,5,0)</f>
        <v>2025</v>
      </c>
      <c r="E443" s="5" t="str">
        <f>VLOOKUP(A443,UNIC!C:W,21,0)</f>
        <v>LOCALIZA</v>
      </c>
      <c r="F443" s="5" t="str">
        <f>VLOOKUP(Tabela1[[#This Row],[PLACA]],UNIC!C:R,15,0)</f>
        <v>ES</v>
      </c>
      <c r="G443" s="5" t="str">
        <f>VLOOKUP(Tabela1[[#This Row],[PLACA]],UNIC!C:R,16,0)</f>
        <v>SUDESTE</v>
      </c>
      <c r="H443" s="5" t="str">
        <f>VLOOKUP(A443,UNIC!C:H,6,0)</f>
        <v>EDIMILSON RITTER LIMA</v>
      </c>
      <c r="I443" s="5" t="str">
        <f>VLOOKUP(H443,UNIC!H:J,3,0)</f>
        <v>TECNICO DE FIBRA OPTICA IV</v>
      </c>
      <c r="J443" s="11" t="str">
        <f>VLOOKUP(Tabela1[[#This Row],[PLACA]],UNIC!C:V,20,0)</f>
        <v>R$ 2.108,00</v>
      </c>
      <c r="K443" s="11">
        <f>IFERROR(VALUE(VLOOKUP(Tabela1[[#This Row],[PLACA]],[1]Planilha2!$A:$F,3,0)),"")</f>
        <v>928.71</v>
      </c>
      <c r="L443" s="11">
        <f>IFERROR(VALUE(VLOOKUP(Tabela1[[#This Row],[PLACA]],[1]Planilha2!$A:$F,4,0)),"")</f>
        <v>1152.73</v>
      </c>
      <c r="M443" s="11">
        <f>IFERROR(VALUE(VLOOKUP(Tabela1[[#This Row],[PLACA]],[1]Planilha2!$A:$F,5,0)),"")</f>
        <v>416.16999999999996</v>
      </c>
      <c r="N443" s="11"/>
      <c r="O443" s="12" t="str">
        <f>VLOOKUP(Tabela1[[#This Row],[PLACA]],BASE_LOCADORAS!B:F,5,0)</f>
        <v>14/04/2029</v>
      </c>
      <c r="P4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3" s="11">
        <f>VLOOKUP(Tabela1[[#This Row],[PLACA]],BASE_LOCADORAS!B:G,6,0)</f>
        <v>2108</v>
      </c>
      <c r="R443" s="5" t="b">
        <f>Tabela1[[#This Row],[VALOR LOCADORA]]=Tabela1[[#This Row],[GASTO ALUGUEL]]</f>
        <v>0</v>
      </c>
      <c r="S443" s="5" t="str">
        <f>UPPER(TEXT(Tabela1[[#This Row],[VENCIMENTO CONTRATO]],"MMM"))</f>
        <v>ABR</v>
      </c>
      <c r="T443" s="5">
        <f>IFERROR(YEAR(Tabela1[[#This Row],[VENCIMENTO CONTRATO]]),"-")</f>
        <v>2029</v>
      </c>
      <c r="U443" s="5" t="str">
        <f>VLOOKUP(Tabela1[[#This Row],[PLACA]],UNIC!C:T,18,0)</f>
        <v>ATIVO</v>
      </c>
      <c r="V443" s="5" t="str">
        <f>SUBSTITUTE(VLOOKUP(Tabela1[[#This Row],[PLACA]],UNIC!C:K,9,0),".", "")</f>
        <v>11021</v>
      </c>
      <c r="W443" s="5">
        <f>VLOOKUP(Tabela1[[#This Row],[PLACA]],UNIC!C:M,10,0)</f>
        <v>18001</v>
      </c>
      <c r="X443" s="5" t="str">
        <f>VLOOKUP(Tabela1[[#This Row],[PLACA]],UNIC!C:M,11,0)</f>
        <v>VIVO</v>
      </c>
      <c r="Y443" s="7">
        <f>SUM(Tabela1[[#This Row],[GASTO COMBUSTÍVEL FEVEREIRO]:[GASTO COMBUSTÍVE ABRIL]])</f>
        <v>2497.61</v>
      </c>
      <c r="Z443" s="7">
        <f>IFERROR(AVERAGE(Tabela1[[#This Row],[GASTO COMBUSTÍVE ABRIL]:[GASTO COMBUSTÍVE MARÇO]]),"-")</f>
        <v>784.45</v>
      </c>
      <c r="AA443" s="5"/>
    </row>
    <row r="444" spans="1:27" x14ac:dyDescent="0.25">
      <c r="A444" s="5" t="s">
        <v>822</v>
      </c>
      <c r="B444" s="5" t="str">
        <f>VLOOKUP(A444,UNIC!C:W,2,0)</f>
        <v>MOBI</v>
      </c>
      <c r="C444" s="5" t="str">
        <f>VLOOKUP(A444,UNIC!C:W,3,0)</f>
        <v>LEVE</v>
      </c>
      <c r="D444" s="10">
        <f>VLOOKUP(A444,UNIC!C:W,5,0)</f>
        <v>2025</v>
      </c>
      <c r="E444" s="5" t="str">
        <f>VLOOKUP(A444,UNIC!C:W,21,0)</f>
        <v>LOCALIZA</v>
      </c>
      <c r="F444" s="5" t="str">
        <f>VLOOKUP(Tabela1[[#This Row],[PLACA]],UNIC!C:R,15,0)</f>
        <v>ES</v>
      </c>
      <c r="G444" s="5" t="str">
        <f>VLOOKUP(Tabela1[[#This Row],[PLACA]],UNIC!C:R,16,0)</f>
        <v>SUDESTE</v>
      </c>
      <c r="H444" s="5" t="str">
        <f>VLOOKUP(A444,UNIC!C:H,6,0)</f>
        <v>DEIVISON AURELIANO DE SOUZA</v>
      </c>
      <c r="I444" s="5" t="str">
        <f>VLOOKUP(H444,UNIC!H:J,3,0)</f>
        <v>INSTALADOR E REPARADOR DE FO</v>
      </c>
      <c r="J444" s="11" t="str">
        <f>VLOOKUP(Tabela1[[#This Row],[PLACA]],UNIC!C:V,20,0)</f>
        <v>R$ 2.108,00</v>
      </c>
      <c r="K444" s="11">
        <f>IFERROR(VALUE(VLOOKUP(Tabela1[[#This Row],[PLACA]],[1]Planilha2!$A:$F,3,0)),"")</f>
        <v>1100.3200000000002</v>
      </c>
      <c r="L444" s="11">
        <f>IFERROR(VALUE(VLOOKUP(Tabela1[[#This Row],[PLACA]],[1]Planilha2!$A:$F,4,0)),"")</f>
        <v>999.67</v>
      </c>
      <c r="M444" s="11">
        <f>IFERROR(VALUE(VLOOKUP(Tabela1[[#This Row],[PLACA]],[1]Planilha2!$A:$F,5,0)),"")</f>
        <v>624.98</v>
      </c>
      <c r="N444" s="11"/>
      <c r="O444" s="12" t="str">
        <f>VLOOKUP(Tabela1[[#This Row],[PLACA]],BASE_LOCADORAS!B:F,5,0)</f>
        <v>14/04/2029</v>
      </c>
      <c r="P4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4" s="11">
        <f>VLOOKUP(Tabela1[[#This Row],[PLACA]],BASE_LOCADORAS!B:G,6,0)</f>
        <v>2108</v>
      </c>
      <c r="R444" s="5" t="b">
        <f>Tabela1[[#This Row],[VALOR LOCADORA]]=Tabela1[[#This Row],[GASTO ALUGUEL]]</f>
        <v>0</v>
      </c>
      <c r="S444" s="5" t="str">
        <f>UPPER(TEXT(Tabela1[[#This Row],[VENCIMENTO CONTRATO]],"MMM"))</f>
        <v>ABR</v>
      </c>
      <c r="T444" s="5">
        <f>IFERROR(YEAR(Tabela1[[#This Row],[VENCIMENTO CONTRATO]]),"-")</f>
        <v>2029</v>
      </c>
      <c r="U444" s="5" t="str">
        <f>VLOOKUP(Tabela1[[#This Row],[PLACA]],UNIC!C:T,18,0)</f>
        <v>ATIVO</v>
      </c>
      <c r="V444" s="5" t="str">
        <f>SUBSTITUTE(VLOOKUP(Tabela1[[#This Row],[PLACA]],UNIC!C:K,9,0),".", "")</f>
        <v>11011</v>
      </c>
      <c r="W444" s="5">
        <f>VLOOKUP(Tabela1[[#This Row],[PLACA]],UNIC!C:M,10,0)</f>
        <v>18001</v>
      </c>
      <c r="X444" s="5" t="str">
        <f>VLOOKUP(Tabela1[[#This Row],[PLACA]],UNIC!C:M,11,0)</f>
        <v>VIVO</v>
      </c>
      <c r="Y444" s="7">
        <f>SUM(Tabela1[[#This Row],[GASTO COMBUSTÍVEL FEVEREIRO]:[GASTO COMBUSTÍVE ABRIL]])</f>
        <v>2724.9700000000003</v>
      </c>
      <c r="Z444" s="7">
        <f>IFERROR(AVERAGE(Tabela1[[#This Row],[GASTO COMBUSTÍVE ABRIL]:[GASTO COMBUSTÍVE MARÇO]]),"-")</f>
        <v>812.32500000000005</v>
      </c>
      <c r="AA444" s="5"/>
    </row>
    <row r="445" spans="1:27" x14ac:dyDescent="0.25">
      <c r="A445" s="5" t="s">
        <v>1085</v>
      </c>
      <c r="B445" s="5" t="str">
        <f>VLOOKUP(A445,UNIC!C:W,2,0)</f>
        <v>FIORINO</v>
      </c>
      <c r="C445" s="5" t="str">
        <f>VLOOKUP(A445,UNIC!C:W,3,0)</f>
        <v>UTILITARIO</v>
      </c>
      <c r="D445" s="10">
        <f>VLOOKUP(A445,UNIC!C:W,5,0)</f>
        <v>2025</v>
      </c>
      <c r="E445" s="5" t="str">
        <f>VLOOKUP(A445,UNIC!C:W,21,0)</f>
        <v>LOCALIZA</v>
      </c>
      <c r="F445" s="5" t="str">
        <f>VLOOKUP(Tabela1[[#This Row],[PLACA]],UNIC!C:R,15,0)</f>
        <v>SC</v>
      </c>
      <c r="G445" s="5" t="str">
        <f>VLOOKUP(Tabela1[[#This Row],[PLACA]],UNIC!C:R,16,0)</f>
        <v>SUL</v>
      </c>
      <c r="H445" s="5" t="str">
        <f>VLOOKUP(A445,UNIC!C:H,6,0)</f>
        <v>VILMAR ISAIAS JUNGLES</v>
      </c>
      <c r="I445" s="5" t="str">
        <f>VLOOKUP(H445,UNIC!H:J,3,0)</f>
        <v>TECNICO DE MANUTENCAO PI III</v>
      </c>
      <c r="J445" s="11" t="str">
        <f>VLOOKUP(Tabela1[[#This Row],[PLACA]],UNIC!C:V,20,0)</f>
        <v>R$ 3.085,00</v>
      </c>
      <c r="K445" s="11">
        <f>IFERROR(VALUE(VLOOKUP(Tabela1[[#This Row],[PLACA]],[1]Planilha2!$A:$F,3,0)),"")</f>
        <v>1254.19</v>
      </c>
      <c r="L445" s="11">
        <f>IFERROR(VALUE(VLOOKUP(Tabela1[[#This Row],[PLACA]],[1]Planilha2!$A:$F,4,0)),"")</f>
        <v>2154.0200000000004</v>
      </c>
      <c r="M445" s="11">
        <f>IFERROR(VALUE(VLOOKUP(Tabela1[[#This Row],[PLACA]],[1]Planilha2!$A:$F,5,0)),"")</f>
        <v>1209.54</v>
      </c>
      <c r="N445" s="11"/>
      <c r="O445" s="17" t="str">
        <f>VLOOKUP(Tabela1[[#This Row],[PLACA]],BASE_LOCADORAS!B:F,5,0)</f>
        <v>13/05/2029</v>
      </c>
      <c r="P4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5" s="11">
        <f>VLOOKUP(Tabela1[[#This Row],[PLACA]],BASE_LOCADORAS!B:G,6,0)</f>
        <v>3085</v>
      </c>
      <c r="R445" s="5" t="b">
        <f>Tabela1[[#This Row],[VALOR LOCADORA]]=Tabela1[[#This Row],[GASTO ALUGUEL]]</f>
        <v>0</v>
      </c>
      <c r="S445" s="5" t="str">
        <f>UPPER(TEXT(Tabela1[[#This Row],[VENCIMENTO CONTRATO]],"MMM"))</f>
        <v>MAI</v>
      </c>
      <c r="T445" s="5">
        <f>IFERROR(YEAR(Tabela1[[#This Row],[VENCIMENTO CONTRATO]]),"-")</f>
        <v>2029</v>
      </c>
      <c r="U445" s="5" t="str">
        <f>VLOOKUP(Tabela1[[#This Row],[PLACA]],UNIC!C:T,18,0)</f>
        <v>ATIVO</v>
      </c>
      <c r="V445" s="5" t="str">
        <f>SUBSTITUTE(VLOOKUP(Tabela1[[#This Row],[PLACA]],UNIC!C:K,9,0),".", "")</f>
        <v>12081</v>
      </c>
      <c r="W445" s="5">
        <f>VLOOKUP(Tabela1[[#This Row],[PLACA]],UNIC!C:M,10,0)</f>
        <v>34001</v>
      </c>
      <c r="X445" s="5" t="str">
        <f>VLOOKUP(Tabela1[[#This Row],[PLACA]],UNIC!C:M,11,0)</f>
        <v>TIM MOVEL</v>
      </c>
      <c r="Y445" s="7">
        <f>SUM(Tabela1[[#This Row],[GASTO COMBUSTÍVEL FEVEREIRO]:[GASTO COMBUSTÍVE ABRIL]])</f>
        <v>4617.75</v>
      </c>
      <c r="Z445" s="7">
        <f>IFERROR(AVERAGE(Tabela1[[#This Row],[GASTO COMBUSTÍVE ABRIL]:[GASTO COMBUSTÍVE MARÇO]]),"-")</f>
        <v>1681.7800000000002</v>
      </c>
      <c r="AA445" s="5"/>
    </row>
    <row r="446" spans="1:27" x14ac:dyDescent="0.25">
      <c r="A446" s="5" t="s">
        <v>1012</v>
      </c>
      <c r="B446" s="5" t="str">
        <f>VLOOKUP(A446,UNIC!C:W,2,0)</f>
        <v>MOBI</v>
      </c>
      <c r="C446" s="5" t="str">
        <f>VLOOKUP(A446,UNIC!C:W,3,0)</f>
        <v>LEVE</v>
      </c>
      <c r="D446" s="10">
        <f>VLOOKUP(A446,UNIC!C:W,5,0)</f>
        <v>2025</v>
      </c>
      <c r="E446" s="5" t="str">
        <f>VLOOKUP(A446,UNIC!C:W,21,0)</f>
        <v>LOCALIZA</v>
      </c>
      <c r="F446" s="5" t="str">
        <f>VLOOKUP(Tabela1[[#This Row],[PLACA]],UNIC!C:R,15,0)</f>
        <v>SP</v>
      </c>
      <c r="G446" s="5" t="str">
        <f>VLOOKUP(Tabela1[[#This Row],[PLACA]],UNIC!C:R,16,0)</f>
        <v>SUDESTE</v>
      </c>
      <c r="H446" s="5" t="str">
        <f>VLOOKUP(A446,UNIC!C:H,6,0)</f>
        <v>WALLACE FERNANDO DE SOUZA</v>
      </c>
      <c r="I446" s="5" t="str">
        <f>VLOOKUP(H446,UNIC!H:J,3,0)</f>
        <v>TECNICO MULTSKILL METALICO/FI</v>
      </c>
      <c r="J446" s="11" t="str">
        <f>VLOOKUP(Tabela1[[#This Row],[PLACA]],UNIC!C:V,20,0)</f>
        <v>R$ 2.108,00</v>
      </c>
      <c r="K446" s="11">
        <f>IFERROR(VALUE(VLOOKUP(Tabela1[[#This Row],[PLACA]],[1]Planilha2!$A:$F,3,0)),"")</f>
        <v>845</v>
      </c>
      <c r="L446" s="11">
        <f>IFERROR(VALUE(VLOOKUP(Tabela1[[#This Row],[PLACA]],[1]Planilha2!$A:$F,4,0)),"")</f>
        <v>845</v>
      </c>
      <c r="M446" s="11">
        <f>IFERROR(VALUE(VLOOKUP(Tabela1[[#This Row],[PLACA]],[1]Planilha2!$A:$F,5,0)),"")</f>
        <v>496.02</v>
      </c>
      <c r="N446" s="11"/>
      <c r="O446" s="12" t="str">
        <f>VLOOKUP(Tabela1[[#This Row],[PLACA]],BASE_LOCADORAS!B:F,5,0)</f>
        <v>13/05/2029</v>
      </c>
      <c r="P4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6" s="11">
        <f>VLOOKUP(Tabela1[[#This Row],[PLACA]],BASE_LOCADORAS!B:G,6,0)</f>
        <v>2108</v>
      </c>
      <c r="R446" s="5" t="b">
        <f>Tabela1[[#This Row],[VALOR LOCADORA]]=Tabela1[[#This Row],[GASTO ALUGUEL]]</f>
        <v>0</v>
      </c>
      <c r="S446" s="5" t="str">
        <f>UPPER(TEXT(Tabela1[[#This Row],[VENCIMENTO CONTRATO]],"MMM"))</f>
        <v>MAI</v>
      </c>
      <c r="T446" s="5">
        <f>IFERROR(YEAR(Tabela1[[#This Row],[VENCIMENTO CONTRATO]]),"-")</f>
        <v>2029</v>
      </c>
      <c r="U446" s="5" t="str">
        <f>VLOOKUP(Tabela1[[#This Row],[PLACA]],UNIC!C:T,18,0)</f>
        <v>ATIVO</v>
      </c>
      <c r="V446" s="5" t="str">
        <f>SUBSTITUTE(VLOOKUP(Tabela1[[#This Row],[PLACA]],UNIC!C:K,9,0),".", "")</f>
        <v>14011</v>
      </c>
      <c r="W446" s="5">
        <f>VLOOKUP(Tabela1[[#This Row],[PLACA]],UNIC!C:M,10,0)</f>
        <v>35001</v>
      </c>
      <c r="X446" s="5" t="str">
        <f>VLOOKUP(Tabela1[[#This Row],[PLACA]],UNIC!C:M,11,0)</f>
        <v>I-SYSTEMS</v>
      </c>
      <c r="Y446" s="7">
        <f>SUM(Tabela1[[#This Row],[GASTO COMBUSTÍVEL FEVEREIRO]:[GASTO COMBUSTÍVE ABRIL]])</f>
        <v>2186.02</v>
      </c>
      <c r="Z446" s="7">
        <f>IFERROR(AVERAGE(Tabela1[[#This Row],[GASTO COMBUSTÍVE ABRIL]:[GASTO COMBUSTÍVE MARÇO]]),"-")</f>
        <v>670.51</v>
      </c>
      <c r="AA446" s="5"/>
    </row>
    <row r="447" spans="1:27" x14ac:dyDescent="0.25">
      <c r="A447" s="5" t="s">
        <v>165</v>
      </c>
      <c r="B447" s="5" t="str">
        <f>VLOOKUP(A447,UNIC!C:W,2,0)</f>
        <v>ONIX</v>
      </c>
      <c r="C447" s="5" t="str">
        <f>VLOOKUP(A447,UNIC!C:W,3,0)</f>
        <v>LEVE</v>
      </c>
      <c r="D447" s="10">
        <f>VLOOKUP(A447,UNIC!C:W,5,0)</f>
        <v>2025</v>
      </c>
      <c r="E447" s="5" t="str">
        <f>VLOOKUP(A447,UNIC!C:W,21,0)</f>
        <v>PARTICULAR</v>
      </c>
      <c r="F447" s="5" t="str">
        <f>VLOOKUP(Tabela1[[#This Row],[PLACA]],UNIC!C:R,15,0)</f>
        <v>DF</v>
      </c>
      <c r="G447" s="5" t="str">
        <f>VLOOKUP(Tabela1[[#This Row],[PLACA]],UNIC!C:R,16,0)</f>
        <v>CENTRO OESTE</v>
      </c>
      <c r="H447" s="5" t="str">
        <f>VLOOKUP(A447,UNIC!C:H,6,0)</f>
        <v>JOAO PEDRO RIBEIRO TAVARES FELIX</v>
      </c>
      <c r="I447" s="5" t="str">
        <f>VLOOKUP(H447,UNIC!H:J,3,0)</f>
        <v>SUPERVISOR DE OPERACAO</v>
      </c>
      <c r="J447" s="11" t="str">
        <f>VLOOKUP(Tabela1[[#This Row],[PLACA]],UNIC!C:V,20,0)</f>
        <v>R$ 1.500,00</v>
      </c>
      <c r="K447" s="11">
        <f>IFERROR(VALUE(VLOOKUP(Tabela1[[#This Row],[PLACA]],[1]Planilha2!$A:$F,3,0)),"")</f>
        <v>923</v>
      </c>
      <c r="L447" s="11">
        <f>IFERROR(VALUE(VLOOKUP(Tabela1[[#This Row],[PLACA]],[1]Planilha2!$A:$F,4,0)),"")</f>
        <v>1519</v>
      </c>
      <c r="M447" s="11">
        <f>IFERROR(VALUE(VLOOKUP(Tabela1[[#This Row],[PLACA]],[1]Planilha2!$A:$F,5,0)),"")</f>
        <v>663</v>
      </c>
      <c r="N447" s="11"/>
      <c r="O447" s="12" t="str">
        <f>VLOOKUP(Tabela1[[#This Row],[PLACA]],BASE_LOCADORAS!B:F,5,0)</f>
        <v>01/01/2030</v>
      </c>
      <c r="P4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7" s="11">
        <f>VLOOKUP(Tabela1[[#This Row],[PLACA]],BASE_LOCADORAS!B:G,6,0)</f>
        <v>1390.98</v>
      </c>
      <c r="R447" s="5" t="b">
        <f>Tabela1[[#This Row],[VALOR LOCADORA]]=Tabela1[[#This Row],[GASTO ALUGUEL]]</f>
        <v>0</v>
      </c>
      <c r="S447" s="5" t="str">
        <f>UPPER(TEXT(Tabela1[[#This Row],[VENCIMENTO CONTRATO]],"MMM"))</f>
        <v>JAN</v>
      </c>
      <c r="T447" s="5">
        <f>IFERROR(YEAR(Tabela1[[#This Row],[VENCIMENTO CONTRATO]]),"-")</f>
        <v>2030</v>
      </c>
      <c r="U447" s="5" t="str">
        <f>VLOOKUP(Tabela1[[#This Row],[PLACA]],UNIC!C:T,18,0)</f>
        <v>ATIVO</v>
      </c>
      <c r="V447" s="5" t="str">
        <f>SUBSTITUTE(VLOOKUP(Tabela1[[#This Row],[PLACA]],UNIC!C:K,9,0),".", "")</f>
        <v>11011</v>
      </c>
      <c r="W447" s="5">
        <f>VLOOKUP(Tabela1[[#This Row],[PLACA]],UNIC!C:M,10,0)</f>
        <v>17001</v>
      </c>
      <c r="X447" s="5" t="str">
        <f>VLOOKUP(Tabela1[[#This Row],[PLACA]],UNIC!C:M,11,0)</f>
        <v>VIVO</v>
      </c>
      <c r="Y447" s="7">
        <f>SUM(Tabela1[[#This Row],[GASTO COMBUSTÍVEL FEVEREIRO]:[GASTO COMBUSTÍVE ABRIL]])</f>
        <v>3105</v>
      </c>
      <c r="Z447" s="7">
        <f>IFERROR(AVERAGE(Tabela1[[#This Row],[GASTO COMBUSTÍVE ABRIL]:[GASTO COMBUSTÍVE MARÇO]]),"-")</f>
        <v>1091</v>
      </c>
      <c r="AA447" s="5"/>
    </row>
    <row r="448" spans="1:27" x14ac:dyDescent="0.25">
      <c r="A448" s="5" t="s">
        <v>1307</v>
      </c>
      <c r="B448" s="5" t="str">
        <f>VLOOKUP(A448,UNIC!C:W,2,0)</f>
        <v>MOBI</v>
      </c>
      <c r="C448" s="5" t="str">
        <f>VLOOKUP(A448,UNIC!C:W,3,0)</f>
        <v>LEVE</v>
      </c>
      <c r="D448" s="10">
        <f>VLOOKUP(A448,UNIC!C:W,5,0)</f>
        <v>2025</v>
      </c>
      <c r="E448" s="5" t="str">
        <f>VLOOKUP(A448,UNIC!C:W,21,0)</f>
        <v>LOCALIZA</v>
      </c>
      <c r="F448" s="5" t="str">
        <f>VLOOKUP(Tabela1[[#This Row],[PLACA]],UNIC!C:R,15,0)</f>
        <v>AM</v>
      </c>
      <c r="G448" s="5" t="str">
        <f>VLOOKUP(Tabela1[[#This Row],[PLACA]],UNIC!C:R,16,0)</f>
        <v>NORTE</v>
      </c>
      <c r="H448" s="5" t="str">
        <f>VLOOKUP(A448,UNIC!C:H,6,0)</f>
        <v>MARCOS GOMES DA SILVA</v>
      </c>
      <c r="I448" s="5" t="str">
        <f>VLOOKUP(H448,UNIC!H:J,3,0)</f>
        <v>INSTALADOR E REPARADOR DE FO</v>
      </c>
      <c r="J448" s="11" t="str">
        <f>VLOOKUP(Tabela1[[#This Row],[PLACA]],UNIC!C:V,20,0)</f>
        <v>R$ 2.108,00</v>
      </c>
      <c r="K448" s="11">
        <f>IFERROR(VALUE(VLOOKUP(Tabela1[[#This Row],[PLACA]],[1]Planilha2!$A:$F,3,0)),"")</f>
        <v>1604.95</v>
      </c>
      <c r="L448" s="11">
        <f>IFERROR(VALUE(VLOOKUP(Tabela1[[#This Row],[PLACA]],[1]Planilha2!$A:$F,4,0)),"")</f>
        <v>1708.04</v>
      </c>
      <c r="M448" s="11">
        <f>IFERROR(VALUE(VLOOKUP(Tabela1[[#This Row],[PLACA]],[1]Planilha2!$A:$F,5,0)),"")</f>
        <v>948.99</v>
      </c>
      <c r="N448" s="11"/>
      <c r="O448" s="12" t="str">
        <f>VLOOKUP(Tabela1[[#This Row],[PLACA]],BASE_LOCADORAS!B:F,5,0)</f>
        <v>14/05/2029</v>
      </c>
      <c r="P4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8" s="11">
        <f>VLOOKUP(Tabela1[[#This Row],[PLACA]],BASE_LOCADORAS!B:G,6,0)</f>
        <v>2108</v>
      </c>
      <c r="R448" s="5" t="b">
        <f>Tabela1[[#This Row],[VALOR LOCADORA]]=Tabela1[[#This Row],[GASTO ALUGUEL]]</f>
        <v>0</v>
      </c>
      <c r="S448" s="5" t="str">
        <f>UPPER(TEXT(Tabela1[[#This Row],[VENCIMENTO CONTRATO]],"MMM"))</f>
        <v>MAI</v>
      </c>
      <c r="T448" s="5">
        <f>IFERROR(YEAR(Tabela1[[#This Row],[VENCIMENTO CONTRATO]]),"-")</f>
        <v>2029</v>
      </c>
      <c r="U448" s="5" t="str">
        <f>VLOOKUP(Tabela1[[#This Row],[PLACA]],UNIC!C:T,18,0)</f>
        <v>ATIVO</v>
      </c>
      <c r="V448" s="5" t="str">
        <f>SUBSTITUTE(VLOOKUP(Tabela1[[#This Row],[PLACA]],UNIC!C:K,9,0),".", "")</f>
        <v>14011</v>
      </c>
      <c r="W448" s="5">
        <f>VLOOKUP(Tabela1[[#This Row],[PLACA]],UNIC!C:M,10,0)</f>
        <v>14001</v>
      </c>
      <c r="X448" s="5" t="str">
        <f>VLOOKUP(Tabela1[[#This Row],[PLACA]],UNIC!C:M,11,0)</f>
        <v>I-SYSTEMS</v>
      </c>
      <c r="Y448" s="7">
        <f>SUM(Tabela1[[#This Row],[GASTO COMBUSTÍVEL FEVEREIRO]:[GASTO COMBUSTÍVE ABRIL]])</f>
        <v>4261.9799999999996</v>
      </c>
      <c r="Z448" s="7">
        <f>IFERROR(AVERAGE(Tabela1[[#This Row],[GASTO COMBUSTÍVE ABRIL]:[GASTO COMBUSTÍVE MARÇO]]),"-")</f>
        <v>1328.5149999999999</v>
      </c>
      <c r="AA448" s="5"/>
    </row>
    <row r="449" spans="1:27" x14ac:dyDescent="0.25">
      <c r="A449" s="5" t="s">
        <v>1036</v>
      </c>
      <c r="B449" s="5" t="str">
        <f>VLOOKUP(A449,UNIC!C:W,2,0)</f>
        <v>MOBI</v>
      </c>
      <c r="C449" s="5" t="str">
        <f>VLOOKUP(A449,UNIC!C:W,3,0)</f>
        <v>LEVE</v>
      </c>
      <c r="D449" s="10">
        <f>VLOOKUP(A449,UNIC!C:W,5,0)</f>
        <v>2025</v>
      </c>
      <c r="E449" s="5" t="str">
        <f>VLOOKUP(A449,UNIC!C:W,21,0)</f>
        <v>LOCALIZA</v>
      </c>
      <c r="F449" s="5" t="str">
        <f>VLOOKUP(Tabela1[[#This Row],[PLACA]],UNIC!C:R,15,0)</f>
        <v>AM</v>
      </c>
      <c r="G449" s="5" t="str">
        <f>VLOOKUP(Tabela1[[#This Row],[PLACA]],UNIC!C:R,16,0)</f>
        <v>NORTE</v>
      </c>
      <c r="H449" s="5" t="str">
        <f>VLOOKUP(A449,UNIC!C:H,6,0)</f>
        <v>WALLESON FERREIRA LIMA</v>
      </c>
      <c r="I449" s="5" t="str">
        <f>VLOOKUP(H449,UNIC!H:J,3,0)</f>
        <v>INSTALADOR E REPARADOR DE FO</v>
      </c>
      <c r="J449" s="11" t="str">
        <f>VLOOKUP(Tabela1[[#This Row],[PLACA]],UNIC!C:V,20,0)</f>
        <v>R$ 2.108,00</v>
      </c>
      <c r="K449" s="11">
        <f>IFERROR(VALUE(VLOOKUP(Tabela1[[#This Row],[PLACA]],[1]Planilha2!$A:$F,3,0)),"")</f>
        <v>1714.5500000000002</v>
      </c>
      <c r="L449" s="11">
        <f>IFERROR(VALUE(VLOOKUP(Tabela1[[#This Row],[PLACA]],[1]Planilha2!$A:$F,4,0)),"")</f>
        <v>1738.27</v>
      </c>
      <c r="M449" s="11">
        <f>IFERROR(VALUE(VLOOKUP(Tabela1[[#This Row],[PLACA]],[1]Planilha2!$A:$F,5,0)),"")</f>
        <v>867.67000000000007</v>
      </c>
      <c r="N449" s="11"/>
      <c r="O449" s="12" t="str">
        <f>VLOOKUP(Tabela1[[#This Row],[PLACA]],BASE_LOCADORAS!B:F,5,0)</f>
        <v>14/05/2029</v>
      </c>
      <c r="P4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49" s="11">
        <f>VLOOKUP(Tabela1[[#This Row],[PLACA]],BASE_LOCADORAS!B:G,6,0)</f>
        <v>2108</v>
      </c>
      <c r="R449" s="5" t="b">
        <f>Tabela1[[#This Row],[VALOR LOCADORA]]=Tabela1[[#This Row],[GASTO ALUGUEL]]</f>
        <v>0</v>
      </c>
      <c r="S449" s="5" t="str">
        <f>UPPER(TEXT(Tabela1[[#This Row],[VENCIMENTO CONTRATO]],"MMM"))</f>
        <v>MAI</v>
      </c>
      <c r="T449" s="5">
        <f>IFERROR(YEAR(Tabela1[[#This Row],[VENCIMENTO CONTRATO]]),"-")</f>
        <v>2029</v>
      </c>
      <c r="U449" s="5" t="str">
        <f>VLOOKUP(Tabela1[[#This Row],[PLACA]],UNIC!C:T,18,0)</f>
        <v>ATIVO</v>
      </c>
      <c r="V449" s="5" t="str">
        <f>SUBSTITUTE(VLOOKUP(Tabela1[[#This Row],[PLACA]],UNIC!C:K,9,0),".", "")</f>
        <v>14011</v>
      </c>
      <c r="W449" s="5">
        <f>VLOOKUP(Tabela1[[#This Row],[PLACA]],UNIC!C:M,10,0)</f>
        <v>14001</v>
      </c>
      <c r="X449" s="5" t="str">
        <f>VLOOKUP(Tabela1[[#This Row],[PLACA]],UNIC!C:M,11,0)</f>
        <v>I-SYSTEMS</v>
      </c>
      <c r="Y449" s="7">
        <f>SUM(Tabela1[[#This Row],[GASTO COMBUSTÍVEL FEVEREIRO]:[GASTO COMBUSTÍVE ABRIL]])</f>
        <v>4320.49</v>
      </c>
      <c r="Z449" s="7">
        <f>IFERROR(AVERAGE(Tabela1[[#This Row],[GASTO COMBUSTÍVE ABRIL]:[GASTO COMBUSTÍVE MARÇO]]),"-")</f>
        <v>1302.97</v>
      </c>
      <c r="AA449" s="5"/>
    </row>
    <row r="450" spans="1:27" x14ac:dyDescent="0.25">
      <c r="A450" s="5" t="s">
        <v>787</v>
      </c>
      <c r="B450" s="5" t="str">
        <f>VLOOKUP(A450,UNIC!C:W,2,0)</f>
        <v>MOBI</v>
      </c>
      <c r="C450" s="5" t="str">
        <f>VLOOKUP(A450,UNIC!C:W,3,0)</f>
        <v>LEVE</v>
      </c>
      <c r="D450" s="10">
        <f>VLOOKUP(A450,UNIC!C:W,5,0)</f>
        <v>2025</v>
      </c>
      <c r="E450" s="5" t="str">
        <f>VLOOKUP(A450,UNIC!C:W,21,0)</f>
        <v>LOCALIZA</v>
      </c>
      <c r="F450" s="5" t="str">
        <f>VLOOKUP(Tabela1[[#This Row],[PLACA]],UNIC!C:R,15,0)</f>
        <v>AM</v>
      </c>
      <c r="G450" s="5" t="str">
        <f>VLOOKUP(Tabela1[[#This Row],[PLACA]],UNIC!C:R,16,0)</f>
        <v>NORTE</v>
      </c>
      <c r="H450" s="5" t="str">
        <f>VLOOKUP(A450,UNIC!C:H,6,0)</f>
        <v>RONILDO BEZERRA DE LIMA</v>
      </c>
      <c r="I450" s="5" t="str">
        <f>VLOOKUP(H450,UNIC!H:J,3,0)</f>
        <v>INSTALADOR E REPARADOR DE FO</v>
      </c>
      <c r="J450" s="11" t="str">
        <f>VLOOKUP(Tabela1[[#This Row],[PLACA]],UNIC!C:V,20,0)</f>
        <v>R$ 2.108,00</v>
      </c>
      <c r="K450" s="11">
        <f>IFERROR(VALUE(VLOOKUP(Tabela1[[#This Row],[PLACA]],[1]Planilha2!$A:$F,3,0)),"")</f>
        <v>1516.85</v>
      </c>
      <c r="L450" s="11">
        <f>IFERROR(VALUE(VLOOKUP(Tabela1[[#This Row],[PLACA]],[1]Planilha2!$A:$F,4,0)),"")</f>
        <v>1734.0000000000002</v>
      </c>
      <c r="M450" s="11">
        <f>IFERROR(VALUE(VLOOKUP(Tabela1[[#This Row],[PLACA]],[1]Planilha2!$A:$F,5,0)),"")</f>
        <v>798.03000000000009</v>
      </c>
      <c r="N450" s="11"/>
      <c r="O450" s="17" t="str">
        <f>VLOOKUP(Tabela1[[#This Row],[PLACA]],BASE_LOCADORAS!B:F,5,0)</f>
        <v>14/05/2029</v>
      </c>
      <c r="P4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0" s="11">
        <f>VLOOKUP(Tabela1[[#This Row],[PLACA]],BASE_LOCADORAS!B:G,6,0)</f>
        <v>2108</v>
      </c>
      <c r="R450" s="5" t="b">
        <f>Tabela1[[#This Row],[VALOR LOCADORA]]=Tabela1[[#This Row],[GASTO ALUGUEL]]</f>
        <v>0</v>
      </c>
      <c r="S450" s="5" t="str">
        <f>UPPER(TEXT(Tabela1[[#This Row],[VENCIMENTO CONTRATO]],"MMM"))</f>
        <v>MAI</v>
      </c>
      <c r="T450" s="5">
        <f>IFERROR(YEAR(Tabela1[[#This Row],[VENCIMENTO CONTRATO]]),"-")</f>
        <v>2029</v>
      </c>
      <c r="U450" s="5" t="str">
        <f>VLOOKUP(Tabela1[[#This Row],[PLACA]],UNIC!C:T,18,0)</f>
        <v>ATIVO</v>
      </c>
      <c r="V450" s="5" t="str">
        <f>SUBSTITUTE(VLOOKUP(Tabela1[[#This Row],[PLACA]],UNIC!C:K,9,0),".", "")</f>
        <v>14011</v>
      </c>
      <c r="W450" s="5">
        <f>VLOOKUP(Tabela1[[#This Row],[PLACA]],UNIC!C:M,10,0)</f>
        <v>14001</v>
      </c>
      <c r="X450" s="5" t="str">
        <f>VLOOKUP(Tabela1[[#This Row],[PLACA]],UNIC!C:M,11,0)</f>
        <v>I-SYSTEMS</v>
      </c>
      <c r="Y450" s="7">
        <f>SUM(Tabela1[[#This Row],[GASTO COMBUSTÍVEL FEVEREIRO]:[GASTO COMBUSTÍVE ABRIL]])</f>
        <v>4048.8800000000006</v>
      </c>
      <c r="Z450" s="7">
        <f>IFERROR(AVERAGE(Tabela1[[#This Row],[GASTO COMBUSTÍVE ABRIL]:[GASTO COMBUSTÍVE MARÇO]]),"-")</f>
        <v>1266.0150000000001</v>
      </c>
      <c r="AA450" s="5"/>
    </row>
    <row r="451" spans="1:27" x14ac:dyDescent="0.25">
      <c r="A451" s="5" t="s">
        <v>1008</v>
      </c>
      <c r="B451" s="5" t="str">
        <f>VLOOKUP(A451,UNIC!C:W,2,0)</f>
        <v>MOBI</v>
      </c>
      <c r="C451" s="5" t="str">
        <f>VLOOKUP(A451,UNIC!C:W,3,0)</f>
        <v>LEVE</v>
      </c>
      <c r="D451" s="10">
        <f>VLOOKUP(A451,UNIC!C:W,5,0)</f>
        <v>2025</v>
      </c>
      <c r="E451" s="5" t="str">
        <f>VLOOKUP(A451,UNIC!C:W,21,0)</f>
        <v>LOCALIZA</v>
      </c>
      <c r="F451" s="5" t="str">
        <f>VLOOKUP(Tabela1[[#This Row],[PLACA]],UNIC!C:R,15,0)</f>
        <v>AM</v>
      </c>
      <c r="G451" s="5" t="str">
        <f>VLOOKUP(Tabela1[[#This Row],[PLACA]],UNIC!C:R,16,0)</f>
        <v>NORTE</v>
      </c>
      <c r="H451" s="5" t="str">
        <f>VLOOKUP(A451,UNIC!C:H,6,0)</f>
        <v>LEANDRO SILVA DAS CHAGAS</v>
      </c>
      <c r="I451" s="5" t="str">
        <f>VLOOKUP(H451,UNIC!H:J,3,0)</f>
        <v>INSTALADOR E REPARADOR DE FO</v>
      </c>
      <c r="J451" s="11" t="str">
        <f>VLOOKUP(Tabela1[[#This Row],[PLACA]],UNIC!C:V,20,0)</f>
        <v>R$ 2.108,00</v>
      </c>
      <c r="K451" s="11">
        <f>IFERROR(VALUE(VLOOKUP(Tabela1[[#This Row],[PLACA]],[1]Planilha2!$A:$F,3,0)),"")</f>
        <v>1538.8000000000002</v>
      </c>
      <c r="L451" s="11">
        <f>IFERROR(VALUE(VLOOKUP(Tabela1[[#This Row],[PLACA]],[1]Planilha2!$A:$F,4,0)),"")</f>
        <v>1658.2500000000002</v>
      </c>
      <c r="M451" s="11">
        <f>IFERROR(VALUE(VLOOKUP(Tabela1[[#This Row],[PLACA]],[1]Planilha2!$A:$F,5,0)),"")</f>
        <v>868.92</v>
      </c>
      <c r="N451" s="11"/>
      <c r="O451" s="12" t="str">
        <f>VLOOKUP(Tabela1[[#This Row],[PLACA]],BASE_LOCADORAS!B:F,5,0)</f>
        <v>14/05/2029</v>
      </c>
      <c r="P4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1" s="11">
        <f>VLOOKUP(Tabela1[[#This Row],[PLACA]],BASE_LOCADORAS!B:G,6,0)</f>
        <v>2108</v>
      </c>
      <c r="R451" s="5" t="b">
        <f>Tabela1[[#This Row],[VALOR LOCADORA]]=Tabela1[[#This Row],[GASTO ALUGUEL]]</f>
        <v>0</v>
      </c>
      <c r="S451" s="5" t="str">
        <f>UPPER(TEXT(Tabela1[[#This Row],[VENCIMENTO CONTRATO]],"MMM"))</f>
        <v>MAI</v>
      </c>
      <c r="T451" s="5">
        <f>IFERROR(YEAR(Tabela1[[#This Row],[VENCIMENTO CONTRATO]]),"-")</f>
        <v>2029</v>
      </c>
      <c r="U451" s="5" t="str">
        <f>VLOOKUP(Tabela1[[#This Row],[PLACA]],UNIC!C:T,18,0)</f>
        <v>ATIVO</v>
      </c>
      <c r="V451" s="5" t="str">
        <f>SUBSTITUTE(VLOOKUP(Tabela1[[#This Row],[PLACA]],UNIC!C:K,9,0),".", "")</f>
        <v>14011</v>
      </c>
      <c r="W451" s="5">
        <f>VLOOKUP(Tabela1[[#This Row],[PLACA]],UNIC!C:M,10,0)</f>
        <v>14001</v>
      </c>
      <c r="X451" s="5" t="str">
        <f>VLOOKUP(Tabela1[[#This Row],[PLACA]],UNIC!C:M,11,0)</f>
        <v>I-SYSTEMS</v>
      </c>
      <c r="Y451" s="7">
        <f>SUM(Tabela1[[#This Row],[GASTO COMBUSTÍVEL FEVEREIRO]:[GASTO COMBUSTÍVE ABRIL]])</f>
        <v>4065.9700000000003</v>
      </c>
      <c r="Z451" s="7">
        <f>IFERROR(AVERAGE(Tabela1[[#This Row],[GASTO COMBUSTÍVE ABRIL]:[GASTO COMBUSTÍVE MARÇO]]),"-")</f>
        <v>1263.585</v>
      </c>
      <c r="AA451" s="5"/>
    </row>
    <row r="452" spans="1:27" x14ac:dyDescent="0.25">
      <c r="A452" s="5" t="s">
        <v>873</v>
      </c>
      <c r="B452" s="5" t="str">
        <f>VLOOKUP(A452,UNIC!C:W,2,0)</f>
        <v>MOBI</v>
      </c>
      <c r="C452" s="5" t="str">
        <f>VLOOKUP(A452,UNIC!C:W,3,0)</f>
        <v>LEVE</v>
      </c>
      <c r="D452" s="10">
        <f>VLOOKUP(A452,UNIC!C:W,5,0)</f>
        <v>2025</v>
      </c>
      <c r="E452" s="5" t="str">
        <f>VLOOKUP(A452,UNIC!C:W,21,0)</f>
        <v>LOCALIZA</v>
      </c>
      <c r="F452" s="5" t="str">
        <f>VLOOKUP(Tabela1[[#This Row],[PLACA]],UNIC!C:R,15,0)</f>
        <v>SP</v>
      </c>
      <c r="G452" s="5" t="str">
        <f>VLOOKUP(Tabela1[[#This Row],[PLACA]],UNIC!C:R,16,0)</f>
        <v>SUDESTE</v>
      </c>
      <c r="H452" s="5" t="str">
        <f>VLOOKUP(A452,UNIC!C:H,6,0)</f>
        <v>WALLISON SILVA DE MIRANDA</v>
      </c>
      <c r="I452" s="5" t="str">
        <f>VLOOKUP(H452,UNIC!H:J,3,0)</f>
        <v>TECNICO MULTSKILL METALICO/FI</v>
      </c>
      <c r="J452" s="11" t="str">
        <f>VLOOKUP(Tabela1[[#This Row],[PLACA]],UNIC!C:V,20,0)</f>
        <v>R$ 2.108,00</v>
      </c>
      <c r="K452" s="11">
        <f>IFERROR(VALUE(VLOOKUP(Tabela1[[#This Row],[PLACA]],[1]Planilha2!$A:$F,3,0)),"")</f>
        <v>1419.73</v>
      </c>
      <c r="L452" s="11">
        <f>IFERROR(VALUE(VLOOKUP(Tabela1[[#This Row],[PLACA]],[1]Planilha2!$A:$F,4,0)),"")</f>
        <v>1529.4500000000003</v>
      </c>
      <c r="M452" s="11">
        <f>IFERROR(VALUE(VLOOKUP(Tabela1[[#This Row],[PLACA]],[1]Planilha2!$A:$F,5,0)),"")</f>
        <v>835.86</v>
      </c>
      <c r="N452" s="11"/>
      <c r="O452" s="12" t="str">
        <f>VLOOKUP(Tabela1[[#This Row],[PLACA]],BASE_LOCADORAS!B:F,5,0)</f>
        <v>15/04/2029</v>
      </c>
      <c r="P4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2" s="11">
        <f>VLOOKUP(Tabela1[[#This Row],[PLACA]],BASE_LOCADORAS!B:G,6,0)</f>
        <v>2108</v>
      </c>
      <c r="R452" s="5" t="b">
        <f>Tabela1[[#This Row],[VALOR LOCADORA]]=Tabela1[[#This Row],[GASTO ALUGUEL]]</f>
        <v>0</v>
      </c>
      <c r="S452" s="5" t="str">
        <f>UPPER(TEXT(Tabela1[[#This Row],[VENCIMENTO CONTRATO]],"MMM"))</f>
        <v>ABR</v>
      </c>
      <c r="T452" s="5">
        <f>IFERROR(YEAR(Tabela1[[#This Row],[VENCIMENTO CONTRATO]]),"-")</f>
        <v>2029</v>
      </c>
      <c r="U452" s="5" t="str">
        <f>VLOOKUP(Tabela1[[#This Row],[PLACA]],UNIC!C:T,18,0)</f>
        <v>ATIVO</v>
      </c>
      <c r="V452" s="5" t="str">
        <f>SUBSTITUTE(VLOOKUP(Tabela1[[#This Row],[PLACA]],UNIC!C:K,9,0),".", "")</f>
        <v>14011</v>
      </c>
      <c r="W452" s="5">
        <f>VLOOKUP(Tabela1[[#This Row],[PLACA]],UNIC!C:M,10,0)</f>
        <v>35001</v>
      </c>
      <c r="X452" s="5" t="str">
        <f>VLOOKUP(Tabela1[[#This Row],[PLACA]],UNIC!C:M,11,0)</f>
        <v>I-SYSTEMS</v>
      </c>
      <c r="Y452" s="7">
        <f>SUM(Tabela1[[#This Row],[GASTO COMBUSTÍVEL FEVEREIRO]:[GASTO COMBUSTÍVE ABRIL]])</f>
        <v>3785.0400000000004</v>
      </c>
      <c r="Z452" s="7">
        <f>IFERROR(AVERAGE(Tabela1[[#This Row],[GASTO COMBUSTÍVE ABRIL]:[GASTO COMBUSTÍVE MARÇO]]),"-")</f>
        <v>1182.6550000000002</v>
      </c>
      <c r="AA452" s="5"/>
    </row>
    <row r="453" spans="1:27" x14ac:dyDescent="0.25">
      <c r="A453" s="5" t="s">
        <v>850</v>
      </c>
      <c r="B453" s="5" t="str">
        <f>VLOOKUP(A453,UNIC!C:W,2,0)</f>
        <v>MOBI</v>
      </c>
      <c r="C453" s="5" t="str">
        <f>VLOOKUP(A453,UNIC!C:W,3,0)</f>
        <v>LEVE</v>
      </c>
      <c r="D453" s="10">
        <f>VLOOKUP(A453,UNIC!C:W,5,0)</f>
        <v>2025</v>
      </c>
      <c r="E453" s="5" t="str">
        <f>VLOOKUP(A453,UNIC!C:W,21,0)</f>
        <v>LOCALIZA</v>
      </c>
      <c r="F453" s="5" t="str">
        <f>VLOOKUP(Tabela1[[#This Row],[PLACA]],UNIC!C:R,15,0)</f>
        <v>SP</v>
      </c>
      <c r="G453" s="5" t="str">
        <f>VLOOKUP(Tabela1[[#This Row],[PLACA]],UNIC!C:R,16,0)</f>
        <v>SUDESTE</v>
      </c>
      <c r="H453" s="5" t="str">
        <f>VLOOKUP(A453,UNIC!C:H,6,0)</f>
        <v>WASHINGTON LUIZ BERNARDINO FILHO</v>
      </c>
      <c r="I453" s="5" t="str">
        <f>VLOOKUP(H453,UNIC!H:J,3,0)</f>
        <v>TECNICO MULTSKILL METALICO/FI</v>
      </c>
      <c r="J453" s="11" t="str">
        <f>VLOOKUP(Tabela1[[#This Row],[PLACA]],UNIC!C:V,20,0)</f>
        <v>R$ 2.108,00</v>
      </c>
      <c r="K453" s="11">
        <f>IFERROR(VALUE(VLOOKUP(Tabela1[[#This Row],[PLACA]],[1]Planilha2!$A:$F,3,0)),"")</f>
        <v>572.72</v>
      </c>
      <c r="L453" s="11">
        <f>IFERROR(VALUE(VLOOKUP(Tabela1[[#This Row],[PLACA]],[1]Planilha2!$A:$F,4,0)),"")</f>
        <v>288.57</v>
      </c>
      <c r="M453" s="11">
        <f>IFERROR(VALUE(VLOOKUP(Tabela1[[#This Row],[PLACA]],[1]Planilha2!$A:$F,5,0)),"")</f>
        <v>505.17</v>
      </c>
      <c r="N453" s="11"/>
      <c r="O453" s="12" t="str">
        <f>VLOOKUP(Tabela1[[#This Row],[PLACA]],BASE_LOCADORAS!B:F,5,0)</f>
        <v>15/04/2029</v>
      </c>
      <c r="P4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3" s="11">
        <f>VLOOKUP(Tabela1[[#This Row],[PLACA]],BASE_LOCADORAS!B:G,6,0)</f>
        <v>2108</v>
      </c>
      <c r="R453" s="5" t="b">
        <f>Tabela1[[#This Row],[VALOR LOCADORA]]=Tabela1[[#This Row],[GASTO ALUGUEL]]</f>
        <v>0</v>
      </c>
      <c r="S453" s="5" t="str">
        <f>UPPER(TEXT(Tabela1[[#This Row],[VENCIMENTO CONTRATO]],"MMM"))</f>
        <v>ABR</v>
      </c>
      <c r="T453" s="5">
        <f>IFERROR(YEAR(Tabela1[[#This Row],[VENCIMENTO CONTRATO]]),"-")</f>
        <v>2029</v>
      </c>
      <c r="U453" s="5" t="str">
        <f>VLOOKUP(Tabela1[[#This Row],[PLACA]],UNIC!C:T,18,0)</f>
        <v>ATIVO</v>
      </c>
      <c r="V453" s="5" t="str">
        <f>SUBSTITUTE(VLOOKUP(Tabela1[[#This Row],[PLACA]],UNIC!C:K,9,0),".", "")</f>
        <v>14011</v>
      </c>
      <c r="W453" s="5">
        <f>VLOOKUP(Tabela1[[#This Row],[PLACA]],UNIC!C:M,10,0)</f>
        <v>35001</v>
      </c>
      <c r="X453" s="5" t="str">
        <f>VLOOKUP(Tabela1[[#This Row],[PLACA]],UNIC!C:M,11,0)</f>
        <v>I-SYSTEMS</v>
      </c>
      <c r="Y453" s="7">
        <f>SUM(Tabela1[[#This Row],[GASTO COMBUSTÍVEL FEVEREIRO]:[GASTO COMBUSTÍVE ABRIL]])</f>
        <v>1366.46</v>
      </c>
      <c r="Z453" s="7">
        <f>IFERROR(AVERAGE(Tabela1[[#This Row],[GASTO COMBUSTÍVE ABRIL]:[GASTO COMBUSTÍVE MARÇO]]),"-")</f>
        <v>396.87</v>
      </c>
      <c r="AA453" s="5"/>
    </row>
    <row r="454" spans="1:27" x14ac:dyDescent="0.25">
      <c r="A454" s="5" t="s">
        <v>342</v>
      </c>
      <c r="B454" s="5" t="str">
        <f>VLOOKUP(A454,UNIC!C:W,2,0)</f>
        <v>MOBI</v>
      </c>
      <c r="C454" s="5" t="str">
        <f>VLOOKUP(A454,UNIC!C:W,3,0)</f>
        <v>LEVE</v>
      </c>
      <c r="D454" s="10">
        <f>VLOOKUP(A454,UNIC!C:W,5,0)</f>
        <v>2025</v>
      </c>
      <c r="E454" s="5" t="str">
        <f>VLOOKUP(A454,UNIC!C:W,21,0)</f>
        <v>LOCALIZA</v>
      </c>
      <c r="F454" s="5" t="str">
        <f>VLOOKUP(Tabela1[[#This Row],[PLACA]],UNIC!C:R,15,0)</f>
        <v>SP</v>
      </c>
      <c r="G454" s="5" t="str">
        <f>VLOOKUP(Tabela1[[#This Row],[PLACA]],UNIC!C:R,16,0)</f>
        <v>SUDESTE</v>
      </c>
      <c r="H454" s="5" t="str">
        <f>VLOOKUP(A454,UNIC!C:H,6,0)</f>
        <v>VICTOR HUGO ARAUJO E SILVA</v>
      </c>
      <c r="I454" s="5" t="str">
        <f>VLOOKUP(H454,UNIC!H:J,3,0)</f>
        <v>TECNICO DE FIBRA OPTICA II</v>
      </c>
      <c r="J454" s="11" t="str">
        <f>VLOOKUP(Tabela1[[#This Row],[PLACA]],UNIC!C:V,20,0)</f>
        <v>R$ 2.108,00</v>
      </c>
      <c r="K454" s="11">
        <f>IFERROR(VALUE(VLOOKUP(Tabela1[[#This Row],[PLACA]],[1]Planilha2!$A:$F,3,0)),"")</f>
        <v>902.91000000000008</v>
      </c>
      <c r="L454" s="11">
        <f>IFERROR(VALUE(VLOOKUP(Tabela1[[#This Row],[PLACA]],[1]Planilha2!$A:$F,4,0)),"")</f>
        <v>741.77</v>
      </c>
      <c r="M454" s="11">
        <f>IFERROR(VALUE(VLOOKUP(Tabela1[[#This Row],[PLACA]],[1]Planilha2!$A:$F,5,0)),"")</f>
        <v>514.54999999999995</v>
      </c>
      <c r="N454" s="11"/>
      <c r="O454" s="12" t="str">
        <f>VLOOKUP(Tabela1[[#This Row],[PLACA]],BASE_LOCADORAS!B:F,5,0)</f>
        <v>15/04/2029</v>
      </c>
      <c r="P4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4" s="11">
        <f>VLOOKUP(Tabela1[[#This Row],[PLACA]],BASE_LOCADORAS!B:G,6,0)</f>
        <v>2108</v>
      </c>
      <c r="R454" s="5" t="b">
        <f>Tabela1[[#This Row],[VALOR LOCADORA]]=Tabela1[[#This Row],[GASTO ALUGUEL]]</f>
        <v>0</v>
      </c>
      <c r="S454" s="5" t="str">
        <f>UPPER(TEXT(Tabela1[[#This Row],[VENCIMENTO CONTRATO]],"MMM"))</f>
        <v>ABR</v>
      </c>
      <c r="T454" s="5">
        <f>IFERROR(YEAR(Tabela1[[#This Row],[VENCIMENTO CONTRATO]]),"-")</f>
        <v>2029</v>
      </c>
      <c r="U454" s="5" t="str">
        <f>VLOOKUP(Tabela1[[#This Row],[PLACA]],UNIC!C:T,18,0)</f>
        <v>ATIVO</v>
      </c>
      <c r="V454" s="5" t="str">
        <f>SUBSTITUTE(VLOOKUP(Tabela1[[#This Row],[PLACA]],UNIC!C:K,9,0),".", "")</f>
        <v>11021</v>
      </c>
      <c r="W454" s="5">
        <f>VLOOKUP(Tabela1[[#This Row],[PLACA]],UNIC!C:M,10,0)</f>
        <v>35001</v>
      </c>
      <c r="X454" s="5" t="str">
        <f>VLOOKUP(Tabela1[[#This Row],[PLACA]],UNIC!C:M,11,0)</f>
        <v>VIVO</v>
      </c>
      <c r="Y454" s="7">
        <f>SUM(Tabela1[[#This Row],[GASTO COMBUSTÍVEL FEVEREIRO]:[GASTO COMBUSTÍVE ABRIL]])</f>
        <v>2159.23</v>
      </c>
      <c r="Z454" s="7">
        <f>IFERROR(AVERAGE(Tabela1[[#This Row],[GASTO COMBUSTÍVE ABRIL]:[GASTO COMBUSTÍVE MARÇO]]),"-")</f>
        <v>628.16</v>
      </c>
      <c r="AA454" s="5"/>
    </row>
    <row r="455" spans="1:27" x14ac:dyDescent="0.25">
      <c r="A455" s="5" t="s">
        <v>943</v>
      </c>
      <c r="B455" s="5" t="str">
        <f>VLOOKUP(A455,UNIC!C:W,2,0)</f>
        <v>MOBI</v>
      </c>
      <c r="C455" s="5" t="str">
        <f>VLOOKUP(A455,UNIC!C:W,3,0)</f>
        <v>LEVE</v>
      </c>
      <c r="D455" s="10">
        <f>VLOOKUP(A455,UNIC!C:W,5,0)</f>
        <v>2025</v>
      </c>
      <c r="E455" s="5" t="str">
        <f>VLOOKUP(A455,UNIC!C:W,21,0)</f>
        <v>LOCALIZA</v>
      </c>
      <c r="F455" s="5" t="str">
        <f>VLOOKUP(Tabela1[[#This Row],[PLACA]],UNIC!C:R,15,0)</f>
        <v>SP</v>
      </c>
      <c r="G455" s="5" t="str">
        <f>VLOOKUP(Tabela1[[#This Row],[PLACA]],UNIC!C:R,16,0)</f>
        <v>SUDESTE</v>
      </c>
      <c r="H455" s="5" t="str">
        <f>VLOOKUP(A455,UNIC!C:H,6,0)</f>
        <v>ARIEL MENDES ARAGON DOS SANTOS</v>
      </c>
      <c r="I455" s="5" t="str">
        <f>VLOOKUP(H455,UNIC!H:J,3,0)</f>
        <v>TECNICO DE FIBRA OPTICA IV</v>
      </c>
      <c r="J455" s="11" t="str">
        <f>VLOOKUP(Tabela1[[#This Row],[PLACA]],UNIC!C:V,20,0)</f>
        <v>R$ 2.108,00</v>
      </c>
      <c r="K455" s="11" t="str">
        <f>IFERROR(VALUE(VLOOKUP(Tabela1[[#This Row],[PLACA]],[1]Planilha2!$A:$F,3,0)),"")</f>
        <v/>
      </c>
      <c r="L455" s="11" t="str">
        <f>IFERROR(VALUE(VLOOKUP(Tabela1[[#This Row],[PLACA]],[1]Planilha2!$A:$F,4,0)),"")</f>
        <v/>
      </c>
      <c r="M455" s="11" t="str">
        <f>IFERROR(VALUE(VLOOKUP(Tabela1[[#This Row],[PLACA]],[1]Planilha2!$A:$F,5,0)),"")</f>
        <v/>
      </c>
      <c r="N455" s="11"/>
      <c r="O455" s="12" t="str">
        <f>VLOOKUP(Tabela1[[#This Row],[PLACA]],BASE_LOCADORAS!B:F,5,0)</f>
        <v>16/04/2029</v>
      </c>
      <c r="P4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5" s="11">
        <f>VLOOKUP(Tabela1[[#This Row],[PLACA]],BASE_LOCADORAS!B:G,6,0)</f>
        <v>2108</v>
      </c>
      <c r="R455" s="5" t="b">
        <f>Tabela1[[#This Row],[VALOR LOCADORA]]=Tabela1[[#This Row],[GASTO ALUGUEL]]</f>
        <v>0</v>
      </c>
      <c r="S455" s="5" t="str">
        <f>UPPER(TEXT(Tabela1[[#This Row],[VENCIMENTO CONTRATO]],"MMM"))</f>
        <v>ABR</v>
      </c>
      <c r="T455" s="5">
        <f>IFERROR(YEAR(Tabela1[[#This Row],[VENCIMENTO CONTRATO]]),"-")</f>
        <v>2029</v>
      </c>
      <c r="U455" s="5" t="str">
        <f>VLOOKUP(Tabela1[[#This Row],[PLACA]],UNIC!C:T,18,0)</f>
        <v>ATIVO</v>
      </c>
      <c r="V455" s="5" t="str">
        <f>SUBSTITUTE(VLOOKUP(Tabela1[[#This Row],[PLACA]],UNIC!C:K,9,0),".", "")</f>
        <v>11021</v>
      </c>
      <c r="W455" s="5">
        <f>VLOOKUP(Tabela1[[#This Row],[PLACA]],UNIC!C:M,10,0)</f>
        <v>35001</v>
      </c>
      <c r="X455" s="5" t="str">
        <f>VLOOKUP(Tabela1[[#This Row],[PLACA]],UNIC!C:M,11,0)</f>
        <v>VIVO</v>
      </c>
      <c r="Y455" s="7">
        <f>SUM(Tabela1[[#This Row],[GASTO COMBUSTÍVEL FEVEREIRO]:[GASTO COMBUSTÍVE ABRIL]])</f>
        <v>0</v>
      </c>
      <c r="Z455" s="7" t="str">
        <f>IFERROR(AVERAGE(Tabela1[[#This Row],[GASTO COMBUSTÍVE ABRIL]:[GASTO COMBUSTÍVE MARÇO]]),"-")</f>
        <v>-</v>
      </c>
      <c r="AA455" s="5"/>
    </row>
    <row r="456" spans="1:27" x14ac:dyDescent="0.25">
      <c r="A456" s="5" t="s">
        <v>1371</v>
      </c>
      <c r="B456" s="5" t="str">
        <f>VLOOKUP(A456,UNIC!C:W,2,0)</f>
        <v>FIORINO</v>
      </c>
      <c r="C456" s="5" t="str">
        <f>VLOOKUP(A456,UNIC!C:W,3,0)</f>
        <v>UTILITARIO</v>
      </c>
      <c r="D456" s="10">
        <f>VLOOKUP(A456,UNIC!C:W,5,0)</f>
        <v>2025</v>
      </c>
      <c r="E456" s="5" t="str">
        <f>VLOOKUP(A456,UNIC!C:W,21,0)</f>
        <v>LOCALIZA</v>
      </c>
      <c r="F456" s="5" t="str">
        <f>VLOOKUP(Tabela1[[#This Row],[PLACA]],UNIC!C:R,15,0)</f>
        <v>RS</v>
      </c>
      <c r="G456" s="5" t="str">
        <f>VLOOKUP(Tabela1[[#This Row],[PLACA]],UNIC!C:R,16,0)</f>
        <v>SUL</v>
      </c>
      <c r="H456" s="5" t="str">
        <f>VLOOKUP(A456,UNIC!C:H,6,0)</f>
        <v>NATHANIEL MENDRANA DA ROSA</v>
      </c>
      <c r="I456" s="5" t="str">
        <f>VLOOKUP(H456,UNIC!H:J,3,0)</f>
        <v>ASSISTENTE TEC. DE MANUTENCAO DE FO III</v>
      </c>
      <c r="J456" s="11" t="str">
        <f>VLOOKUP(Tabela1[[#This Row],[PLACA]],UNIC!C:V,20,0)</f>
        <v>R$ 2.995,00</v>
      </c>
      <c r="K456" s="11">
        <f>IFERROR(VALUE(VLOOKUP(Tabela1[[#This Row],[PLACA]],[1]Planilha2!$A:$F,3,0)),"")</f>
        <v>3140.88</v>
      </c>
      <c r="L456" s="11">
        <f>IFERROR(VALUE(VLOOKUP(Tabela1[[#This Row],[PLACA]],[1]Planilha2!$A:$F,4,0)),"")</f>
        <v>2011.16</v>
      </c>
      <c r="M456" s="11">
        <f>IFERROR(VALUE(VLOOKUP(Tabela1[[#This Row],[PLACA]],[1]Planilha2!$A:$F,5,0)),"")</f>
        <v>603.20000000000005</v>
      </c>
      <c r="N456" s="11"/>
      <c r="O456" s="12" t="str">
        <f>VLOOKUP(Tabela1[[#This Row],[PLACA]],BASE_LOCADORAS!B:F,5,0)</f>
        <v>14/04/2029</v>
      </c>
      <c r="P4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6" s="11">
        <f>VLOOKUP(Tabela1[[#This Row],[PLACA]],BASE_LOCADORAS!B:G,6,0)</f>
        <v>2995</v>
      </c>
      <c r="R456" s="5" t="b">
        <f>Tabela1[[#This Row],[VALOR LOCADORA]]=Tabela1[[#This Row],[GASTO ALUGUEL]]</f>
        <v>0</v>
      </c>
      <c r="S456" s="5" t="str">
        <f>UPPER(TEXT(Tabela1[[#This Row],[VENCIMENTO CONTRATO]],"MMM"))</f>
        <v>ABR</v>
      </c>
      <c r="T456" s="5">
        <f>IFERROR(YEAR(Tabela1[[#This Row],[VENCIMENTO CONTRATO]]),"-")</f>
        <v>2029</v>
      </c>
      <c r="U456" s="5" t="str">
        <f>VLOOKUP(Tabela1[[#This Row],[PLACA]],UNIC!C:T,18,0)</f>
        <v>ATIVO</v>
      </c>
      <c r="V456" s="5" t="str">
        <f>SUBSTITUTE(VLOOKUP(Tabela1[[#This Row],[PLACA]],UNIC!C:K,9,0),".", "")</f>
        <v>12071</v>
      </c>
      <c r="W456" s="5">
        <f>VLOOKUP(Tabela1[[#This Row],[PLACA]],UNIC!C:M,10,0)</f>
        <v>31001</v>
      </c>
      <c r="X456" s="5" t="str">
        <f>VLOOKUP(Tabela1[[#This Row],[PLACA]],UNIC!C:M,11,0)</f>
        <v>TIM MOVEL</v>
      </c>
      <c r="Y456" s="7">
        <f>SUM(Tabela1[[#This Row],[GASTO COMBUSTÍVEL FEVEREIRO]:[GASTO COMBUSTÍVE ABRIL]])</f>
        <v>5755.24</v>
      </c>
      <c r="Z456" s="7">
        <f>IFERROR(AVERAGE(Tabela1[[#This Row],[GASTO COMBUSTÍVE ABRIL]:[GASTO COMBUSTÍVE MARÇO]]),"-")</f>
        <v>1307.18</v>
      </c>
      <c r="AA456" s="5"/>
    </row>
    <row r="457" spans="1:27" x14ac:dyDescent="0.25">
      <c r="A457" s="5" t="s">
        <v>1278</v>
      </c>
      <c r="B457" s="5" t="str">
        <f>VLOOKUP(A457,UNIC!C:W,2,0)</f>
        <v>FIORINO</v>
      </c>
      <c r="C457" s="5" t="str">
        <f>VLOOKUP(A457,UNIC!C:W,3,0)</f>
        <v>UTILITARIO</v>
      </c>
      <c r="D457" s="10">
        <f>VLOOKUP(A457,UNIC!C:W,5,0)</f>
        <v>2025</v>
      </c>
      <c r="E457" s="5" t="str">
        <f>VLOOKUP(A457,UNIC!C:W,21,0)</f>
        <v>LOCALIZA</v>
      </c>
      <c r="F457" s="5" t="str">
        <f>VLOOKUP(Tabela1[[#This Row],[PLACA]],UNIC!C:R,15,0)</f>
        <v>SC</v>
      </c>
      <c r="G457" s="5" t="str">
        <f>VLOOKUP(Tabela1[[#This Row],[PLACA]],UNIC!C:R,16,0)</f>
        <v>SUL</v>
      </c>
      <c r="H457" s="5" t="str">
        <f>VLOOKUP(A457,UNIC!C:H,6,0)</f>
        <v>JOSE LAURO OLIVEIRA DA SILVA JUNIOR</v>
      </c>
      <c r="I457" s="5" t="str">
        <f>VLOOKUP(H457,UNIC!H:J,3,0)</f>
        <v>ASSISTENTE TEC. DE MANUTENCAO DE PI III</v>
      </c>
      <c r="J457" s="11" t="str">
        <f>VLOOKUP(Tabela1[[#This Row],[PLACA]],UNIC!C:V,20,0)</f>
        <v>R$ 2.995,00</v>
      </c>
      <c r="K457" s="11">
        <f>IFERROR(VALUE(VLOOKUP(Tabela1[[#This Row],[PLACA]],[1]Planilha2!$A:$F,3,0)),"")</f>
        <v>3266.64</v>
      </c>
      <c r="L457" s="11">
        <f>IFERROR(VALUE(VLOOKUP(Tabela1[[#This Row],[PLACA]],[1]Planilha2!$A:$F,4,0)),"")</f>
        <v>1651.92</v>
      </c>
      <c r="M457" s="11">
        <f>IFERROR(VALUE(VLOOKUP(Tabela1[[#This Row],[PLACA]],[1]Planilha2!$A:$F,5,0)),"")</f>
        <v>829.98</v>
      </c>
      <c r="N457" s="11"/>
      <c r="O457" s="12" t="str">
        <f>VLOOKUP(Tabela1[[#This Row],[PLACA]],BASE_LOCADORAS!B:F,5,0)</f>
        <v>16/04/2029</v>
      </c>
      <c r="P4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7" s="11">
        <f>VLOOKUP(Tabela1[[#This Row],[PLACA]],BASE_LOCADORAS!B:G,6,0)</f>
        <v>2995</v>
      </c>
      <c r="R457" s="5" t="b">
        <f>Tabela1[[#This Row],[VALOR LOCADORA]]=Tabela1[[#This Row],[GASTO ALUGUEL]]</f>
        <v>0</v>
      </c>
      <c r="S457" s="5" t="str">
        <f>UPPER(TEXT(Tabela1[[#This Row],[VENCIMENTO CONTRATO]],"MMM"))</f>
        <v>ABR</v>
      </c>
      <c r="T457" s="5">
        <f>IFERROR(YEAR(Tabela1[[#This Row],[VENCIMENTO CONTRATO]]),"-")</f>
        <v>2029</v>
      </c>
      <c r="U457" s="5" t="str">
        <f>VLOOKUP(Tabela1[[#This Row],[PLACA]],UNIC!C:T,18,0)</f>
        <v>ATIVO</v>
      </c>
      <c r="V457" s="5" t="str">
        <f>SUBSTITUTE(VLOOKUP(Tabela1[[#This Row],[PLACA]],UNIC!C:K,9,0),".", "")</f>
        <v>12081</v>
      </c>
      <c r="W457" s="5">
        <f>VLOOKUP(Tabela1[[#This Row],[PLACA]],UNIC!C:M,10,0)</f>
        <v>34002</v>
      </c>
      <c r="X457" s="5" t="str">
        <f>VLOOKUP(Tabela1[[#This Row],[PLACA]],UNIC!C:M,11,0)</f>
        <v>TIM MOVEL</v>
      </c>
      <c r="Y457" s="7">
        <f>SUM(Tabela1[[#This Row],[GASTO COMBUSTÍVEL FEVEREIRO]:[GASTO COMBUSTÍVE ABRIL]])</f>
        <v>5748.5399999999991</v>
      </c>
      <c r="Z457" s="7">
        <f>IFERROR(AVERAGE(Tabela1[[#This Row],[GASTO COMBUSTÍVE ABRIL]:[GASTO COMBUSTÍVE MARÇO]]),"-")</f>
        <v>1240.95</v>
      </c>
      <c r="AA457" s="5"/>
    </row>
    <row r="458" spans="1:27" x14ac:dyDescent="0.25">
      <c r="A458" s="5" t="s">
        <v>586</v>
      </c>
      <c r="B458" s="5" t="str">
        <f>VLOOKUP(A458,UNIC!C:W,2,0)</f>
        <v>MOBI</v>
      </c>
      <c r="C458" s="5" t="str">
        <f>VLOOKUP(A458,UNIC!C:W,3,0)</f>
        <v>LEVE</v>
      </c>
      <c r="D458" s="10">
        <f>VLOOKUP(A458,UNIC!C:W,5,0)</f>
        <v>2025</v>
      </c>
      <c r="E458" s="5" t="str">
        <f>VLOOKUP(A458,UNIC!C:W,21,0)</f>
        <v>LOCALIZA</v>
      </c>
      <c r="F458" s="5" t="str">
        <f>VLOOKUP(Tabela1[[#This Row],[PLACA]],UNIC!C:R,15,0)</f>
        <v>GO</v>
      </c>
      <c r="G458" s="5" t="str">
        <f>VLOOKUP(Tabela1[[#This Row],[PLACA]],UNIC!C:R,16,0)</f>
        <v>CENTRO OESTE</v>
      </c>
      <c r="H458" s="5" t="str">
        <f>VLOOKUP(A458,UNIC!C:H,6,0)</f>
        <v>MARCOS DANIEL OLIVEIRA SOARES</v>
      </c>
      <c r="I458" s="5" t="str">
        <f>VLOOKUP(H458,UNIC!H:J,3,0)</f>
        <v>INSTALADOR E REPARADOR DE FO</v>
      </c>
      <c r="J458" s="11" t="str">
        <f>VLOOKUP(Tabela1[[#This Row],[PLACA]],UNIC!C:V,20,0)</f>
        <v>R$ 2.108,00</v>
      </c>
      <c r="K458" s="11">
        <f>IFERROR(VALUE(VLOOKUP(Tabela1[[#This Row],[PLACA]],[1]Planilha2!$A:$F,3,0)),"")</f>
        <v>680</v>
      </c>
      <c r="L458" s="11">
        <f>IFERROR(VALUE(VLOOKUP(Tabela1[[#This Row],[PLACA]],[1]Planilha2!$A:$F,4,0)),"")</f>
        <v>1073.18</v>
      </c>
      <c r="M458" s="11">
        <f>IFERROR(VALUE(VLOOKUP(Tabela1[[#This Row],[PLACA]],[1]Planilha2!$A:$F,5,0)),"")</f>
        <v>282.02999999999997</v>
      </c>
      <c r="N458" s="11"/>
      <c r="O458" s="12" t="str">
        <f>VLOOKUP(Tabela1[[#This Row],[PLACA]],BASE_LOCADORAS!B:F,5,0)</f>
        <v>15/04/2029</v>
      </c>
      <c r="P4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8" s="11">
        <f>VLOOKUP(Tabela1[[#This Row],[PLACA]],BASE_LOCADORAS!B:G,6,0)</f>
        <v>2108</v>
      </c>
      <c r="R458" s="5" t="b">
        <f>Tabela1[[#This Row],[VALOR LOCADORA]]=Tabela1[[#This Row],[GASTO ALUGUEL]]</f>
        <v>0</v>
      </c>
      <c r="S458" s="5" t="str">
        <f>UPPER(TEXT(Tabela1[[#This Row],[VENCIMENTO CONTRATO]],"MMM"))</f>
        <v>ABR</v>
      </c>
      <c r="T458" s="5">
        <f>IFERROR(YEAR(Tabela1[[#This Row],[VENCIMENTO CONTRATO]]),"-")</f>
        <v>2029</v>
      </c>
      <c r="U458" s="5" t="str">
        <f>VLOOKUP(Tabela1[[#This Row],[PLACA]],UNIC!C:T,18,0)</f>
        <v>ATIVO</v>
      </c>
      <c r="V458" s="5" t="str">
        <f>SUBSTITUTE(VLOOKUP(Tabela1[[#This Row],[PLACA]],UNIC!C:K,9,0),".", "")</f>
        <v>11011</v>
      </c>
      <c r="W458" s="5">
        <f>VLOOKUP(Tabela1[[#This Row],[PLACA]],UNIC!C:M,10,0)</f>
        <v>19019</v>
      </c>
      <c r="X458" s="5" t="str">
        <f>VLOOKUP(Tabela1[[#This Row],[PLACA]],UNIC!C:M,11,0)</f>
        <v>VIVO</v>
      </c>
      <c r="Y458" s="7">
        <f>SUM(Tabela1[[#This Row],[GASTO COMBUSTÍVEL FEVEREIRO]:[GASTO COMBUSTÍVE ABRIL]])</f>
        <v>2035.21</v>
      </c>
      <c r="Z458" s="7">
        <f>IFERROR(AVERAGE(Tabela1[[#This Row],[GASTO COMBUSTÍVE ABRIL]:[GASTO COMBUSTÍVE MARÇO]]),"-")</f>
        <v>677.60500000000002</v>
      </c>
      <c r="AA458" s="5"/>
    </row>
    <row r="459" spans="1:27" x14ac:dyDescent="0.25">
      <c r="A459" s="5" t="s">
        <v>207</v>
      </c>
      <c r="B459" s="5" t="str">
        <f>VLOOKUP(A459,UNIC!C:W,2,0)</f>
        <v>MOBI</v>
      </c>
      <c r="C459" s="5" t="str">
        <f>VLOOKUP(A459,UNIC!C:W,3,0)</f>
        <v>LEVE</v>
      </c>
      <c r="D459" s="10">
        <f>VLOOKUP(A459,UNIC!C:W,5,0)</f>
        <v>2025</v>
      </c>
      <c r="E459" s="5" t="str">
        <f>VLOOKUP(A459,UNIC!C:W,21,0)</f>
        <v>LOCALIZA</v>
      </c>
      <c r="F459" s="5" t="str">
        <f>VLOOKUP(Tabela1[[#This Row],[PLACA]],UNIC!C:R,15,0)</f>
        <v>GO</v>
      </c>
      <c r="G459" s="5" t="str">
        <f>VLOOKUP(Tabela1[[#This Row],[PLACA]],UNIC!C:R,16,0)</f>
        <v>CENTRO OESTE</v>
      </c>
      <c r="H459" s="5" t="str">
        <f>VLOOKUP(A459,UNIC!C:H,6,0)</f>
        <v>WALLISSON MARTINS DE OLIVEIRA</v>
      </c>
      <c r="I459" s="5" t="str">
        <f>VLOOKUP(H459,UNIC!H:J,3,0)</f>
        <v>INSTALADOR E REPARADOR DE FO</v>
      </c>
      <c r="J459" s="11" t="str">
        <f>VLOOKUP(Tabela1[[#This Row],[PLACA]],UNIC!C:V,20,0)</f>
        <v>R$ 2.108,00</v>
      </c>
      <c r="K459" s="11">
        <f>IFERROR(VALUE(VLOOKUP(Tabela1[[#This Row],[PLACA]],[1]Planilha2!$A:$F,3,0)),"")</f>
        <v>958.14</v>
      </c>
      <c r="L459" s="11">
        <f>IFERROR(VALUE(VLOOKUP(Tabela1[[#This Row],[PLACA]],[1]Planilha2!$A:$F,4,0)),"")</f>
        <v>1642.8999999999999</v>
      </c>
      <c r="M459" s="11">
        <f>IFERROR(VALUE(VLOOKUP(Tabela1[[#This Row],[PLACA]],[1]Planilha2!$A:$F,5,0)),"")</f>
        <v>831.28</v>
      </c>
      <c r="N459" s="11"/>
      <c r="O459" s="12" t="str">
        <f>VLOOKUP(Tabela1[[#This Row],[PLACA]],BASE_LOCADORAS!B:F,5,0)</f>
        <v>15/04/2029</v>
      </c>
      <c r="P4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59" s="11">
        <f>VLOOKUP(Tabela1[[#This Row],[PLACA]],BASE_LOCADORAS!B:G,6,0)</f>
        <v>2108</v>
      </c>
      <c r="R459" s="5" t="b">
        <f>Tabela1[[#This Row],[VALOR LOCADORA]]=Tabela1[[#This Row],[GASTO ALUGUEL]]</f>
        <v>0</v>
      </c>
      <c r="S459" s="5" t="str">
        <f>UPPER(TEXT(Tabela1[[#This Row],[VENCIMENTO CONTRATO]],"MMM"))</f>
        <v>ABR</v>
      </c>
      <c r="T459" s="5">
        <f>IFERROR(YEAR(Tabela1[[#This Row],[VENCIMENTO CONTRATO]]),"-")</f>
        <v>2029</v>
      </c>
      <c r="U459" s="5" t="str">
        <f>VLOOKUP(Tabela1[[#This Row],[PLACA]],UNIC!C:T,18,0)</f>
        <v>ATIVO</v>
      </c>
      <c r="V459" s="5" t="str">
        <f>SUBSTITUTE(VLOOKUP(Tabela1[[#This Row],[PLACA]],UNIC!C:K,9,0),".", "")</f>
        <v>11011</v>
      </c>
      <c r="W459" s="5">
        <f>VLOOKUP(Tabela1[[#This Row],[PLACA]],UNIC!C:M,10,0)</f>
        <v>19146</v>
      </c>
      <c r="X459" s="5" t="str">
        <f>VLOOKUP(Tabela1[[#This Row],[PLACA]],UNIC!C:M,11,0)</f>
        <v>VIVO</v>
      </c>
      <c r="Y459" s="7">
        <f>SUM(Tabela1[[#This Row],[GASTO COMBUSTÍVEL FEVEREIRO]:[GASTO COMBUSTÍVE ABRIL]])</f>
        <v>3432.3199999999997</v>
      </c>
      <c r="Z459" s="7">
        <f>IFERROR(AVERAGE(Tabela1[[#This Row],[GASTO COMBUSTÍVE ABRIL]:[GASTO COMBUSTÍVE MARÇO]]),"-")</f>
        <v>1237.0899999999999</v>
      </c>
      <c r="AA459" s="5"/>
    </row>
    <row r="460" spans="1:27" x14ac:dyDescent="0.25">
      <c r="A460" s="5" t="s">
        <v>1152</v>
      </c>
      <c r="B460" s="5" t="str">
        <f>VLOOKUP(A460,UNIC!C:W,2,0)</f>
        <v>MOBI</v>
      </c>
      <c r="C460" s="5" t="str">
        <f>VLOOKUP(A460,UNIC!C:W,3,0)</f>
        <v>LEVE</v>
      </c>
      <c r="D460" s="10">
        <f>VLOOKUP(A460,UNIC!C:W,5,0)</f>
        <v>2025</v>
      </c>
      <c r="E460" s="5" t="str">
        <f>VLOOKUP(A460,UNIC!C:W,21,0)</f>
        <v>LOCALIZA</v>
      </c>
      <c r="F460" s="5" t="str">
        <f>VLOOKUP(Tabela1[[#This Row],[PLACA]],UNIC!C:R,15,0)</f>
        <v>GO</v>
      </c>
      <c r="G460" s="5" t="str">
        <f>VLOOKUP(Tabela1[[#This Row],[PLACA]],UNIC!C:R,16,0)</f>
        <v>CENTRO OESTE</v>
      </c>
      <c r="H460" s="5" t="str">
        <f>VLOOKUP(A460,UNIC!C:H,6,0)</f>
        <v>ALEX VELOSO ALCANTARA</v>
      </c>
      <c r="I460" s="5" t="str">
        <f>VLOOKUP(H460,UNIC!H:J,3,0)</f>
        <v>INSTALADOR E REPARADOR DE FO</v>
      </c>
      <c r="J460" s="11" t="str">
        <f>VLOOKUP(Tabela1[[#This Row],[PLACA]],UNIC!C:V,20,0)</f>
        <v>R$ 2.108,00</v>
      </c>
      <c r="K460" s="11">
        <f>IFERROR(VALUE(VLOOKUP(Tabela1[[#This Row],[PLACA]],[1]Planilha2!$A:$F,3,0)),"")</f>
        <v>1320</v>
      </c>
      <c r="L460" s="11">
        <f>IFERROR(VALUE(VLOOKUP(Tabela1[[#This Row],[PLACA]],[1]Planilha2!$A:$F,4,0)),"")</f>
        <v>1130</v>
      </c>
      <c r="M460" s="11">
        <f>IFERROR(VALUE(VLOOKUP(Tabela1[[#This Row],[PLACA]],[1]Planilha2!$A:$F,5,0)),"")</f>
        <v>600</v>
      </c>
      <c r="N460" s="11"/>
      <c r="O460" s="12" t="str">
        <f>VLOOKUP(Tabela1[[#This Row],[PLACA]],BASE_LOCADORAS!B:F,5,0)</f>
        <v>16/04/2029</v>
      </c>
      <c r="P4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0" s="11">
        <f>VLOOKUP(Tabela1[[#This Row],[PLACA]],BASE_LOCADORAS!B:G,6,0)</f>
        <v>2108</v>
      </c>
      <c r="R460" s="5" t="b">
        <f>Tabela1[[#This Row],[VALOR LOCADORA]]=Tabela1[[#This Row],[GASTO ALUGUEL]]</f>
        <v>0</v>
      </c>
      <c r="S460" s="5" t="str">
        <f>UPPER(TEXT(Tabela1[[#This Row],[VENCIMENTO CONTRATO]],"MMM"))</f>
        <v>ABR</v>
      </c>
      <c r="T460" s="5">
        <f>IFERROR(YEAR(Tabela1[[#This Row],[VENCIMENTO CONTRATO]]),"-")</f>
        <v>2029</v>
      </c>
      <c r="U460" s="5" t="str">
        <f>VLOOKUP(Tabela1[[#This Row],[PLACA]],UNIC!C:T,18,0)</f>
        <v>ATIVO</v>
      </c>
      <c r="V460" s="5" t="str">
        <f>SUBSTITUTE(VLOOKUP(Tabela1[[#This Row],[PLACA]],UNIC!C:K,9,0),".", "")</f>
        <v>11011</v>
      </c>
      <c r="W460" s="5">
        <f>VLOOKUP(Tabela1[[#This Row],[PLACA]],UNIC!C:M,10,0)</f>
        <v>19140</v>
      </c>
      <c r="X460" s="5" t="str">
        <f>VLOOKUP(Tabela1[[#This Row],[PLACA]],UNIC!C:M,11,0)</f>
        <v>VIVO</v>
      </c>
      <c r="Y460" s="7">
        <f>SUM(Tabela1[[#This Row],[GASTO COMBUSTÍVEL FEVEREIRO]:[GASTO COMBUSTÍVE ABRIL]])</f>
        <v>3050</v>
      </c>
      <c r="Z460" s="7">
        <f>IFERROR(AVERAGE(Tabela1[[#This Row],[GASTO COMBUSTÍVE ABRIL]:[GASTO COMBUSTÍVE MARÇO]]),"-")</f>
        <v>865</v>
      </c>
      <c r="AA460" s="5"/>
    </row>
    <row r="461" spans="1:27" x14ac:dyDescent="0.25">
      <c r="A461" s="5" t="s">
        <v>1214</v>
      </c>
      <c r="B461" s="5" t="str">
        <f>VLOOKUP(A461,UNIC!C:W,2,0)</f>
        <v>MOBI</v>
      </c>
      <c r="C461" s="5" t="str">
        <f>VLOOKUP(A461,UNIC!C:W,3,0)</f>
        <v>LEVE</v>
      </c>
      <c r="D461" s="10">
        <f>VLOOKUP(A461,UNIC!C:W,5,0)</f>
        <v>2025</v>
      </c>
      <c r="E461" s="5" t="str">
        <f>VLOOKUP(A461,UNIC!C:W,21,0)</f>
        <v>LOCALIZA</v>
      </c>
      <c r="F461" s="5" t="str">
        <f>VLOOKUP(Tabela1[[#This Row],[PLACA]],UNIC!C:R,15,0)</f>
        <v>GO</v>
      </c>
      <c r="G461" s="5" t="str">
        <f>VLOOKUP(Tabela1[[#This Row],[PLACA]],UNIC!C:R,16,0)</f>
        <v>CENTRO OESTE</v>
      </c>
      <c r="H461" s="5" t="str">
        <f>VLOOKUP(A461,UNIC!C:H,6,0)</f>
        <v>KELVIS LIMA RODRIGUES</v>
      </c>
      <c r="I461" s="5" t="str">
        <f>VLOOKUP(H461,UNIC!H:J,3,0)</f>
        <v>INSTALADOR E REPARADOR DE FO</v>
      </c>
      <c r="J461" s="11" t="str">
        <f>VLOOKUP(Tabela1[[#This Row],[PLACA]],UNIC!C:V,20,0)</f>
        <v>R$ 2.108,00</v>
      </c>
      <c r="K461" s="11">
        <f>IFERROR(VALUE(VLOOKUP(Tabela1[[#This Row],[PLACA]],[1]Planilha2!$A:$F,3,0)),"")</f>
        <v>1255</v>
      </c>
      <c r="L461" s="11">
        <f>IFERROR(VALUE(VLOOKUP(Tabela1[[#This Row],[PLACA]],[1]Planilha2!$A:$F,4,0)),"")</f>
        <v>1592</v>
      </c>
      <c r="M461" s="11">
        <f>IFERROR(VALUE(VLOOKUP(Tabela1[[#This Row],[PLACA]],[1]Planilha2!$A:$F,5,0)),"")</f>
        <v>915.12</v>
      </c>
      <c r="N461" s="11"/>
      <c r="O461" s="12" t="str">
        <f>VLOOKUP(Tabela1[[#This Row],[PLACA]],BASE_LOCADORAS!B:F,5,0)</f>
        <v>29/04/2029</v>
      </c>
      <c r="P4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1" s="11">
        <f>VLOOKUP(Tabela1[[#This Row],[PLACA]],BASE_LOCADORAS!B:G,6,0)</f>
        <v>2108</v>
      </c>
      <c r="R461" s="5" t="b">
        <f>Tabela1[[#This Row],[VALOR LOCADORA]]=Tabela1[[#This Row],[GASTO ALUGUEL]]</f>
        <v>0</v>
      </c>
      <c r="S461" s="5" t="str">
        <f>UPPER(TEXT(Tabela1[[#This Row],[VENCIMENTO CONTRATO]],"MMM"))</f>
        <v>ABR</v>
      </c>
      <c r="T461" s="5">
        <f>IFERROR(YEAR(Tabela1[[#This Row],[VENCIMENTO CONTRATO]]),"-")</f>
        <v>2029</v>
      </c>
      <c r="U461" s="5" t="str">
        <f>VLOOKUP(Tabela1[[#This Row],[PLACA]],UNIC!C:T,18,0)</f>
        <v>ATIVO</v>
      </c>
      <c r="V461" s="5" t="str">
        <f>SUBSTITUTE(VLOOKUP(Tabela1[[#This Row],[PLACA]],UNIC!C:K,9,0),".", "")</f>
        <v>11011</v>
      </c>
      <c r="W461" s="5">
        <f>VLOOKUP(Tabela1[[#This Row],[PLACA]],UNIC!C:M,10,0)</f>
        <v>19125</v>
      </c>
      <c r="X461" s="5" t="str">
        <f>VLOOKUP(Tabela1[[#This Row],[PLACA]],UNIC!C:M,11,0)</f>
        <v>VIVO</v>
      </c>
      <c r="Y461" s="7">
        <f>SUM(Tabela1[[#This Row],[GASTO COMBUSTÍVEL FEVEREIRO]:[GASTO COMBUSTÍVE ABRIL]])</f>
        <v>3762.12</v>
      </c>
      <c r="Z461" s="7">
        <f>IFERROR(AVERAGE(Tabela1[[#This Row],[GASTO COMBUSTÍVE ABRIL]:[GASTO COMBUSTÍVE MARÇO]]),"-")</f>
        <v>1253.56</v>
      </c>
      <c r="AA461" s="5"/>
    </row>
    <row r="462" spans="1:27" x14ac:dyDescent="0.25">
      <c r="A462" s="5" t="s">
        <v>1183</v>
      </c>
      <c r="B462" s="5" t="str">
        <f>VLOOKUP(A462,UNIC!C:W,2,0)</f>
        <v>FIORINO</v>
      </c>
      <c r="C462" s="5" t="str">
        <f>VLOOKUP(A462,UNIC!C:W,3,0)</f>
        <v>UTILITARIO</v>
      </c>
      <c r="D462" s="10">
        <f>VLOOKUP(A462,UNIC!C:W,5,0)</f>
        <v>2025</v>
      </c>
      <c r="E462" s="5" t="str">
        <f>VLOOKUP(A462,UNIC!C:W,21,0)</f>
        <v>LOCALIZA</v>
      </c>
      <c r="F462" s="5" t="str">
        <f>VLOOKUP(Tabela1[[#This Row],[PLACA]],UNIC!C:R,15,0)</f>
        <v>GO</v>
      </c>
      <c r="G462" s="5" t="str">
        <f>VLOOKUP(Tabela1[[#This Row],[PLACA]],UNIC!C:R,16,0)</f>
        <v>CENTRO OESTE</v>
      </c>
      <c r="H462" s="5" t="str">
        <f>VLOOKUP(A462,UNIC!C:H,6,0)</f>
        <v>RODRIGO DIOMEDIO CARDOSO</v>
      </c>
      <c r="I462" s="5" t="str">
        <f>VLOOKUP(H462,UNIC!H:J,3,0)</f>
        <v>TECNICO DE FIBRA OPTICA III</v>
      </c>
      <c r="J462" s="11" t="str">
        <f>VLOOKUP(Tabela1[[#This Row],[PLACA]],UNIC!C:V,20,0)</f>
        <v>R$ 2.995,00</v>
      </c>
      <c r="K462" s="11">
        <f>IFERROR(VALUE(VLOOKUP(Tabela1[[#This Row],[PLACA]],[1]Planilha2!$A:$F,3,0)),"")</f>
        <v>1620</v>
      </c>
      <c r="L462" s="11">
        <f>IFERROR(VALUE(VLOOKUP(Tabela1[[#This Row],[PLACA]],[1]Planilha2!$A:$F,4,0)),"")</f>
        <v>1477.3</v>
      </c>
      <c r="M462" s="11">
        <f>IFERROR(VALUE(VLOOKUP(Tabela1[[#This Row],[PLACA]],[1]Planilha2!$A:$F,5,0)),"")</f>
        <v>899.07</v>
      </c>
      <c r="N462" s="11"/>
      <c r="O462" s="12" t="str">
        <f>VLOOKUP(Tabela1[[#This Row],[PLACA]],BASE_LOCADORAS!B:F,5,0)</f>
        <v>30/04/2029</v>
      </c>
      <c r="P4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2" s="11">
        <f>VLOOKUP(Tabela1[[#This Row],[PLACA]],BASE_LOCADORAS!B:G,6,0)</f>
        <v>2995</v>
      </c>
      <c r="R462" s="5" t="b">
        <f>Tabela1[[#This Row],[VALOR LOCADORA]]=Tabela1[[#This Row],[GASTO ALUGUEL]]</f>
        <v>0</v>
      </c>
      <c r="S462" s="5" t="str">
        <f>UPPER(TEXT(Tabela1[[#This Row],[VENCIMENTO CONTRATO]],"MMM"))</f>
        <v>ABR</v>
      </c>
      <c r="T462" s="5">
        <f>IFERROR(YEAR(Tabela1[[#This Row],[VENCIMENTO CONTRATO]]),"-")</f>
        <v>2029</v>
      </c>
      <c r="U462" s="5" t="str">
        <f>VLOOKUP(Tabela1[[#This Row],[PLACA]],UNIC!C:T,18,0)</f>
        <v>ATIVO</v>
      </c>
      <c r="V462" s="5" t="str">
        <f>SUBSTITUTE(VLOOKUP(Tabela1[[#This Row],[PLACA]],UNIC!C:K,9,0),".", "")</f>
        <v>11021</v>
      </c>
      <c r="W462" s="5">
        <f>VLOOKUP(Tabela1[[#This Row],[PLACA]],UNIC!C:M,10,0)</f>
        <v>19093</v>
      </c>
      <c r="X462" s="5" t="str">
        <f>VLOOKUP(Tabela1[[#This Row],[PLACA]],UNIC!C:M,11,0)</f>
        <v>VIVO</v>
      </c>
      <c r="Y462" s="7">
        <f>SUM(Tabela1[[#This Row],[GASTO COMBUSTÍVEL FEVEREIRO]:[GASTO COMBUSTÍVE ABRIL]])</f>
        <v>3996.3700000000003</v>
      </c>
      <c r="Z462" s="7">
        <f>IFERROR(AVERAGE(Tabela1[[#This Row],[GASTO COMBUSTÍVE ABRIL]:[GASTO COMBUSTÍVE MARÇO]]),"-")</f>
        <v>1188.1849999999999</v>
      </c>
      <c r="AA462" s="5"/>
    </row>
    <row r="463" spans="1:27" x14ac:dyDescent="0.25">
      <c r="A463" s="5" t="s">
        <v>1395</v>
      </c>
      <c r="B463" s="5" t="str">
        <f>VLOOKUP(A463,UNIC!C:W,2,0)</f>
        <v>FIORINO</v>
      </c>
      <c r="C463" s="5" t="str">
        <f>VLOOKUP(A463,UNIC!C:W,3,0)</f>
        <v>UTILITARIO</v>
      </c>
      <c r="D463" s="10">
        <f>VLOOKUP(A463,UNIC!C:W,5,0)</f>
        <v>2025</v>
      </c>
      <c r="E463" s="5" t="str">
        <f>VLOOKUP(A463,UNIC!C:W,21,0)</f>
        <v>LOCALIZA</v>
      </c>
      <c r="F463" s="5" t="str">
        <f>VLOOKUP(Tabela1[[#This Row],[PLACA]],UNIC!C:R,15,0)</f>
        <v>GO</v>
      </c>
      <c r="G463" s="5" t="str">
        <f>VLOOKUP(Tabela1[[#This Row],[PLACA]],UNIC!C:R,16,0)</f>
        <v>CENTRO OESTE</v>
      </c>
      <c r="H463" s="5" t="str">
        <f>VLOOKUP(A463,UNIC!C:H,6,0)</f>
        <v>PEDRO PEREIRA DA SILVA</v>
      </c>
      <c r="I463" s="5" t="str">
        <f>VLOOKUP(H463,UNIC!H:J,3,0)</f>
        <v>ASSISTENTE TEC. DE MANUTENCAO DE FO III</v>
      </c>
      <c r="J463" s="11" t="str">
        <f>VLOOKUP(Tabela1[[#This Row],[PLACA]],UNIC!C:V,20,0)</f>
        <v>R$ 2.995,00</v>
      </c>
      <c r="K463" s="11">
        <f>IFERROR(VALUE(VLOOKUP(Tabela1[[#This Row],[PLACA]],[1]Planilha2!$A:$F,3,0)),"")</f>
        <v>300</v>
      </c>
      <c r="L463" s="11">
        <f>IFERROR(VALUE(VLOOKUP(Tabela1[[#This Row],[PLACA]],[1]Planilha2!$A:$F,4,0)),"")</f>
        <v>1469.54</v>
      </c>
      <c r="M463" s="11">
        <f>IFERROR(VALUE(VLOOKUP(Tabela1[[#This Row],[PLACA]],[1]Planilha2!$A:$F,5,0)),"")</f>
        <v>816.2</v>
      </c>
      <c r="N463" s="11"/>
      <c r="O463" s="12" t="str">
        <f>VLOOKUP(Tabela1[[#This Row],[PLACA]],BASE_LOCADORAS!B:F,5,0)</f>
        <v>14/04/2029</v>
      </c>
      <c r="P4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3" s="11">
        <f>VLOOKUP(Tabela1[[#This Row],[PLACA]],BASE_LOCADORAS!B:G,6,0)</f>
        <v>2995</v>
      </c>
      <c r="R463" s="5" t="b">
        <f>Tabela1[[#This Row],[VALOR LOCADORA]]=Tabela1[[#This Row],[GASTO ALUGUEL]]</f>
        <v>0</v>
      </c>
      <c r="S463" s="5" t="str">
        <f>UPPER(TEXT(Tabela1[[#This Row],[VENCIMENTO CONTRATO]],"MMM"))</f>
        <v>ABR</v>
      </c>
      <c r="T463" s="5">
        <f>IFERROR(YEAR(Tabela1[[#This Row],[VENCIMENTO CONTRATO]]),"-")</f>
        <v>2029</v>
      </c>
      <c r="U463" s="5" t="str">
        <f>VLOOKUP(Tabela1[[#This Row],[PLACA]],UNIC!C:T,18,0)</f>
        <v>ATIVO</v>
      </c>
      <c r="V463" s="5" t="str">
        <f>SUBSTITUTE(VLOOKUP(Tabela1[[#This Row],[PLACA]],UNIC!C:K,9,0),".", "")</f>
        <v>12071</v>
      </c>
      <c r="W463" s="5">
        <f>VLOOKUP(Tabela1[[#This Row],[PLACA]],UNIC!C:M,10,0)</f>
        <v>19019</v>
      </c>
      <c r="X463" s="5" t="str">
        <f>VLOOKUP(Tabela1[[#This Row],[PLACA]],UNIC!C:M,11,0)</f>
        <v>TIM MOVEL</v>
      </c>
      <c r="Y463" s="7">
        <f>SUM(Tabela1[[#This Row],[GASTO COMBUSTÍVEL FEVEREIRO]:[GASTO COMBUSTÍVE ABRIL]])</f>
        <v>2585.7399999999998</v>
      </c>
      <c r="Z463" s="7">
        <f>IFERROR(AVERAGE(Tabela1[[#This Row],[GASTO COMBUSTÍVE ABRIL]:[GASTO COMBUSTÍVE MARÇO]]),"-")</f>
        <v>1142.8699999999999</v>
      </c>
      <c r="AA463" s="5"/>
    </row>
    <row r="464" spans="1:27" x14ac:dyDescent="0.25">
      <c r="A464" s="5" t="s">
        <v>1098</v>
      </c>
      <c r="B464" s="5" t="str">
        <f>VLOOKUP(A464,UNIC!C:W,2,0)</f>
        <v>MOBI</v>
      </c>
      <c r="C464" s="5" t="str">
        <f>VLOOKUP(A464,UNIC!C:W,3,0)</f>
        <v>LEVE</v>
      </c>
      <c r="D464" s="10">
        <f>VLOOKUP(A464,UNIC!C:W,5,0)</f>
        <v>2025</v>
      </c>
      <c r="E464" s="5" t="str">
        <f>VLOOKUP(A464,UNIC!C:W,21,0)</f>
        <v>LOCALIZA</v>
      </c>
      <c r="F464" s="5" t="str">
        <f>VLOOKUP(Tabela1[[#This Row],[PLACA]],UNIC!C:R,15,0)</f>
        <v>AM</v>
      </c>
      <c r="G464" s="5" t="str">
        <f>VLOOKUP(Tabela1[[#This Row],[PLACA]],UNIC!C:R,16,0)</f>
        <v>NORTE</v>
      </c>
      <c r="H464" s="5" t="str">
        <f>VLOOKUP(A464,UNIC!C:H,6,0)</f>
        <v>LEANDRO LUAN CAVALCANTE LEMOS</v>
      </c>
      <c r="I464" s="5" t="str">
        <f>VLOOKUP(H464,UNIC!H:J,3,0)</f>
        <v>INSTALADOR E REPARADOR DE FO</v>
      </c>
      <c r="J464" s="11" t="str">
        <f>VLOOKUP(Tabela1[[#This Row],[PLACA]],UNIC!C:V,20,0)</f>
        <v>R$ 2.108,00</v>
      </c>
      <c r="K464" s="11">
        <f>IFERROR(VALUE(VLOOKUP(Tabela1[[#This Row],[PLACA]],[1]Planilha2!$A:$F,3,0)),"")</f>
        <v>1378.69</v>
      </c>
      <c r="L464" s="11">
        <f>IFERROR(VALUE(VLOOKUP(Tabela1[[#This Row],[PLACA]],[1]Planilha2!$A:$F,4,0)),"")</f>
        <v>1678.6200000000001</v>
      </c>
      <c r="M464" s="11">
        <f>IFERROR(VALUE(VLOOKUP(Tabela1[[#This Row],[PLACA]],[1]Planilha2!$A:$F,5,0)),"")</f>
        <v>848.43999999999994</v>
      </c>
      <c r="N464" s="11"/>
      <c r="O464" s="12" t="str">
        <f>VLOOKUP(Tabela1[[#This Row],[PLACA]],BASE_LOCADORAS!B:F,5,0)</f>
        <v>30/04/2029</v>
      </c>
      <c r="P4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4" s="11">
        <f>VLOOKUP(Tabela1[[#This Row],[PLACA]],BASE_LOCADORAS!B:G,6,0)</f>
        <v>2108</v>
      </c>
      <c r="R464" s="5" t="b">
        <f>Tabela1[[#This Row],[VALOR LOCADORA]]=Tabela1[[#This Row],[GASTO ALUGUEL]]</f>
        <v>0</v>
      </c>
      <c r="S464" s="5" t="str">
        <f>UPPER(TEXT(Tabela1[[#This Row],[VENCIMENTO CONTRATO]],"MMM"))</f>
        <v>ABR</v>
      </c>
      <c r="T464" s="5">
        <f>IFERROR(YEAR(Tabela1[[#This Row],[VENCIMENTO CONTRATO]]),"-")</f>
        <v>2029</v>
      </c>
      <c r="U464" s="5" t="str">
        <f>VLOOKUP(Tabela1[[#This Row],[PLACA]],UNIC!C:T,18,0)</f>
        <v>ATIVO</v>
      </c>
      <c r="V464" s="5" t="str">
        <f>SUBSTITUTE(VLOOKUP(Tabela1[[#This Row],[PLACA]],UNIC!C:K,9,0),".", "")</f>
        <v>14011</v>
      </c>
      <c r="W464" s="5">
        <f>VLOOKUP(Tabela1[[#This Row],[PLACA]],UNIC!C:M,10,0)</f>
        <v>14001</v>
      </c>
      <c r="X464" s="5" t="str">
        <f>VLOOKUP(Tabela1[[#This Row],[PLACA]],UNIC!C:M,11,0)</f>
        <v>I-SYSTEMS</v>
      </c>
      <c r="Y464" s="7">
        <f>SUM(Tabela1[[#This Row],[GASTO COMBUSTÍVEL FEVEREIRO]:[GASTO COMBUSTÍVE ABRIL]])</f>
        <v>3905.7500000000005</v>
      </c>
      <c r="Z464" s="7">
        <f>IFERROR(AVERAGE(Tabela1[[#This Row],[GASTO COMBUSTÍVE ABRIL]:[GASTO COMBUSTÍVE MARÇO]]),"-")</f>
        <v>1263.53</v>
      </c>
      <c r="AA464" s="5"/>
    </row>
    <row r="465" spans="1:27" x14ac:dyDescent="0.25">
      <c r="A465" s="5" t="s">
        <v>954</v>
      </c>
      <c r="B465" s="5" t="str">
        <f>VLOOKUP(A465,UNIC!C:W,2,0)</f>
        <v>MOBI</v>
      </c>
      <c r="C465" s="5" t="str">
        <f>VLOOKUP(A465,UNIC!C:W,3,0)</f>
        <v>LEVE</v>
      </c>
      <c r="D465" s="10">
        <f>VLOOKUP(A465,UNIC!C:W,5,0)</f>
        <v>2025</v>
      </c>
      <c r="E465" s="5" t="str">
        <f>VLOOKUP(A465,UNIC!C:W,21,0)</f>
        <v>LOCALIZA</v>
      </c>
      <c r="F465" s="5" t="str">
        <f>VLOOKUP(Tabela1[[#This Row],[PLACA]],UNIC!C:R,15,0)</f>
        <v>AM</v>
      </c>
      <c r="G465" s="5" t="str">
        <f>VLOOKUP(Tabela1[[#This Row],[PLACA]],UNIC!C:R,16,0)</f>
        <v>NORTE</v>
      </c>
      <c r="H465" s="5" t="str">
        <f>VLOOKUP(A465,UNIC!C:H,6,0)</f>
        <v>WILSON BRITO DA SILVA JUNIOR</v>
      </c>
      <c r="I465" s="5" t="str">
        <f>VLOOKUP(H465,UNIC!H:J,3,0)</f>
        <v>INSTALADOR E REPARADOR DE FO</v>
      </c>
      <c r="J465" s="11" t="str">
        <f>VLOOKUP(Tabela1[[#This Row],[PLACA]],UNIC!C:V,20,0)</f>
        <v>R$ 2.108,00</v>
      </c>
      <c r="K465" s="11">
        <f>IFERROR(VALUE(VLOOKUP(Tabela1[[#This Row],[PLACA]],[1]Planilha2!$A:$F,3,0)),"")</f>
        <v>1739.98</v>
      </c>
      <c r="L465" s="11">
        <f>IFERROR(VALUE(VLOOKUP(Tabela1[[#This Row],[PLACA]],[1]Planilha2!$A:$F,4,0)),"")</f>
        <v>1689.96</v>
      </c>
      <c r="M465" s="11">
        <f>IFERROR(VALUE(VLOOKUP(Tabela1[[#This Row],[PLACA]],[1]Planilha2!$A:$F,5,0)),"")</f>
        <v>870</v>
      </c>
      <c r="N465" s="11"/>
      <c r="O465" s="12" t="str">
        <f>VLOOKUP(Tabela1[[#This Row],[PLACA]],BASE_LOCADORAS!B:F,5,0)</f>
        <v>30/04/2029</v>
      </c>
      <c r="P4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5" s="11">
        <f>VLOOKUP(Tabela1[[#This Row],[PLACA]],BASE_LOCADORAS!B:G,6,0)</f>
        <v>2108</v>
      </c>
      <c r="R465" s="5" t="b">
        <f>Tabela1[[#This Row],[VALOR LOCADORA]]=Tabela1[[#This Row],[GASTO ALUGUEL]]</f>
        <v>0</v>
      </c>
      <c r="S465" s="5" t="str">
        <f>UPPER(TEXT(Tabela1[[#This Row],[VENCIMENTO CONTRATO]],"MMM"))</f>
        <v>ABR</v>
      </c>
      <c r="T465" s="5">
        <f>IFERROR(YEAR(Tabela1[[#This Row],[VENCIMENTO CONTRATO]]),"-")</f>
        <v>2029</v>
      </c>
      <c r="U465" s="5" t="str">
        <f>VLOOKUP(Tabela1[[#This Row],[PLACA]],UNIC!C:T,18,0)</f>
        <v>ATIVO</v>
      </c>
      <c r="V465" s="5" t="str">
        <f>SUBSTITUTE(VLOOKUP(Tabela1[[#This Row],[PLACA]],UNIC!C:K,9,0),".", "")</f>
        <v>14011</v>
      </c>
      <c r="W465" s="5">
        <f>VLOOKUP(Tabela1[[#This Row],[PLACA]],UNIC!C:M,10,0)</f>
        <v>14001</v>
      </c>
      <c r="X465" s="5" t="str">
        <f>VLOOKUP(Tabela1[[#This Row],[PLACA]],UNIC!C:M,11,0)</f>
        <v>I-SYSTEMS</v>
      </c>
      <c r="Y465" s="7">
        <f>SUM(Tabela1[[#This Row],[GASTO COMBUSTÍVEL FEVEREIRO]:[GASTO COMBUSTÍVE ABRIL]])</f>
        <v>4299.9400000000005</v>
      </c>
      <c r="Z465" s="7">
        <f>IFERROR(AVERAGE(Tabela1[[#This Row],[GASTO COMBUSTÍVE ABRIL]:[GASTO COMBUSTÍVE MARÇO]]),"-")</f>
        <v>1279.98</v>
      </c>
      <c r="AA465" s="5"/>
    </row>
    <row r="466" spans="1:27" x14ac:dyDescent="0.25">
      <c r="A466" s="5" t="s">
        <v>1092</v>
      </c>
      <c r="B466" s="5" t="str">
        <f>VLOOKUP(A466,UNIC!C:W,2,0)</f>
        <v>MOBI</v>
      </c>
      <c r="C466" s="5" t="str">
        <f>VLOOKUP(A466,UNIC!C:W,3,0)</f>
        <v>LEVE</v>
      </c>
      <c r="D466" s="10">
        <f>VLOOKUP(A466,UNIC!C:W,5,0)</f>
        <v>2025</v>
      </c>
      <c r="E466" s="5" t="str">
        <f>VLOOKUP(A466,UNIC!C:W,21,0)</f>
        <v>LOCALIZA</v>
      </c>
      <c r="F466" s="5" t="str">
        <f>VLOOKUP(Tabela1[[#This Row],[PLACA]],UNIC!C:R,15,0)</f>
        <v>AM</v>
      </c>
      <c r="G466" s="5" t="str">
        <f>VLOOKUP(Tabela1[[#This Row],[PLACA]],UNIC!C:R,16,0)</f>
        <v>NORTE</v>
      </c>
      <c r="H466" s="5" t="str">
        <f>VLOOKUP(A466,UNIC!C:H,6,0)</f>
        <v>ALESON DE SOUZA ABREU</v>
      </c>
      <c r="I466" s="5" t="str">
        <f>VLOOKUP(H466,UNIC!H:J,3,0)</f>
        <v>INSTALADOR E REPARADOR DE FO</v>
      </c>
      <c r="J466" s="11" t="str">
        <f>VLOOKUP(Tabela1[[#This Row],[PLACA]],UNIC!C:V,20,0)</f>
        <v>R$ 2.108,00</v>
      </c>
      <c r="K466" s="11">
        <f>IFERROR(VALUE(VLOOKUP(Tabela1[[#This Row],[PLACA]],[1]Planilha2!$A:$F,3,0)),"")</f>
        <v>1238.26</v>
      </c>
      <c r="L466" s="11">
        <f>IFERROR(VALUE(VLOOKUP(Tabela1[[#This Row],[PLACA]],[1]Planilha2!$A:$F,4,0)),"")</f>
        <v>1491.13</v>
      </c>
      <c r="M466" s="11">
        <f>IFERROR(VALUE(VLOOKUP(Tabela1[[#This Row],[PLACA]],[1]Planilha2!$A:$F,5,0)),"")</f>
        <v>725.17</v>
      </c>
      <c r="N466" s="11"/>
      <c r="O466" s="12" t="str">
        <f>VLOOKUP(Tabela1[[#This Row],[PLACA]],BASE_LOCADORAS!B:F,5,0)</f>
        <v>30/04/2029</v>
      </c>
      <c r="P4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6" s="11">
        <f>VLOOKUP(Tabela1[[#This Row],[PLACA]],BASE_LOCADORAS!B:G,6,0)</f>
        <v>2108</v>
      </c>
      <c r="R466" s="5" t="b">
        <f>Tabela1[[#This Row],[VALOR LOCADORA]]=Tabela1[[#This Row],[GASTO ALUGUEL]]</f>
        <v>0</v>
      </c>
      <c r="S466" s="5" t="str">
        <f>UPPER(TEXT(Tabela1[[#This Row],[VENCIMENTO CONTRATO]],"MMM"))</f>
        <v>ABR</v>
      </c>
      <c r="T466" s="5">
        <f>IFERROR(YEAR(Tabela1[[#This Row],[VENCIMENTO CONTRATO]]),"-")</f>
        <v>2029</v>
      </c>
      <c r="U466" s="5" t="str">
        <f>VLOOKUP(Tabela1[[#This Row],[PLACA]],UNIC!C:T,18,0)</f>
        <v>ATIVO</v>
      </c>
      <c r="V466" s="5" t="str">
        <f>SUBSTITUTE(VLOOKUP(Tabela1[[#This Row],[PLACA]],UNIC!C:K,9,0),".", "")</f>
        <v>14011</v>
      </c>
      <c r="W466" s="5">
        <f>VLOOKUP(Tabela1[[#This Row],[PLACA]],UNIC!C:M,10,0)</f>
        <v>14001</v>
      </c>
      <c r="X466" s="5" t="str">
        <f>VLOOKUP(Tabela1[[#This Row],[PLACA]],UNIC!C:M,11,0)</f>
        <v>I-SYSTEMS</v>
      </c>
      <c r="Y466" s="7">
        <f>SUM(Tabela1[[#This Row],[GASTO COMBUSTÍVEL FEVEREIRO]:[GASTO COMBUSTÍVE ABRIL]])</f>
        <v>3454.5600000000004</v>
      </c>
      <c r="Z466" s="7">
        <f>IFERROR(AVERAGE(Tabela1[[#This Row],[GASTO COMBUSTÍVE ABRIL]:[GASTO COMBUSTÍVE MARÇO]]),"-")</f>
        <v>1108.1500000000001</v>
      </c>
      <c r="AA466" s="5"/>
    </row>
    <row r="467" spans="1:27" x14ac:dyDescent="0.25">
      <c r="A467" s="5" t="s">
        <v>1380</v>
      </c>
      <c r="B467" s="5" t="str">
        <f>VLOOKUP(A467,UNIC!C:W,2,0)</f>
        <v>FIORINO</v>
      </c>
      <c r="C467" s="5" t="str">
        <f>VLOOKUP(A467,UNIC!C:W,3,0)</f>
        <v>UTILITARIO</v>
      </c>
      <c r="D467" s="10">
        <f>VLOOKUP(A467,UNIC!C:W,5,0)</f>
        <v>2025</v>
      </c>
      <c r="E467" s="5" t="str">
        <f>VLOOKUP(A467,UNIC!C:W,21,0)</f>
        <v>LOCALIZA</v>
      </c>
      <c r="F467" s="5" t="str">
        <f>VLOOKUP(Tabela1[[#This Row],[PLACA]],UNIC!C:R,15,0)</f>
        <v>MG</v>
      </c>
      <c r="G467" s="5" t="str">
        <f>VLOOKUP(Tabela1[[#This Row],[PLACA]],UNIC!C:R,16,0)</f>
        <v>SUDESTE</v>
      </c>
      <c r="H467" s="5" t="str">
        <f>VLOOKUP(A467,UNIC!C:H,6,0)</f>
        <v>WILBER ANTONIO SILVA</v>
      </c>
      <c r="I467" s="5" t="str">
        <f>VLOOKUP(H467,UNIC!H:J,3,0)</f>
        <v>ENCARREGADO DE ALMOXARIFADO</v>
      </c>
      <c r="J467" s="11" t="str">
        <f>VLOOKUP(Tabela1[[#This Row],[PLACA]],UNIC!C:V,20,0)</f>
        <v>R$ 2.995,00</v>
      </c>
      <c r="K467" s="11">
        <f>IFERROR(VALUE(VLOOKUP(Tabela1[[#This Row],[PLACA]],[1]Planilha2!$A:$F,3,0)),"")</f>
        <v>2569.5499999999993</v>
      </c>
      <c r="L467" s="11">
        <f>IFERROR(VALUE(VLOOKUP(Tabela1[[#This Row],[PLACA]],[1]Planilha2!$A:$F,4,0)),"")</f>
        <v>3390.7800000000007</v>
      </c>
      <c r="M467" s="11">
        <f>IFERROR(VALUE(VLOOKUP(Tabela1[[#This Row],[PLACA]],[1]Planilha2!$A:$F,5,0)),"")</f>
        <v>1875.94</v>
      </c>
      <c r="N467" s="11"/>
      <c r="O467" s="17" t="str">
        <f>VLOOKUP(Tabela1[[#This Row],[PLACA]],BASE_LOCADORAS!B:F,5,0)</f>
        <v>15/04/2029</v>
      </c>
      <c r="P4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7" s="11">
        <f>VLOOKUP(Tabela1[[#This Row],[PLACA]],BASE_LOCADORAS!B:G,6,0)</f>
        <v>2995</v>
      </c>
      <c r="R467" s="5" t="b">
        <f>Tabela1[[#This Row],[VALOR LOCADORA]]=Tabela1[[#This Row],[GASTO ALUGUEL]]</f>
        <v>0</v>
      </c>
      <c r="S467" s="5" t="str">
        <f>UPPER(TEXT(Tabela1[[#This Row],[VENCIMENTO CONTRATO]],"MMM"))</f>
        <v>ABR</v>
      </c>
      <c r="T467" s="5">
        <f>IFERROR(YEAR(Tabela1[[#This Row],[VENCIMENTO CONTRATO]]),"-")</f>
        <v>2029</v>
      </c>
      <c r="U467" s="5" t="str">
        <f>VLOOKUP(Tabela1[[#This Row],[PLACA]],UNIC!C:T,18,0)</f>
        <v>ATIVO</v>
      </c>
      <c r="V467" s="5" t="str">
        <f>SUBSTITUTE(VLOOKUP(Tabela1[[#This Row],[PLACA]],UNIC!C:K,9,0),".", "")</f>
        <v>99568</v>
      </c>
      <c r="W467" s="5">
        <f>VLOOKUP(Tabela1[[#This Row],[PLACA]],UNIC!C:M,10,0)</f>
        <v>23845</v>
      </c>
      <c r="X467" s="5" t="str">
        <f>VLOOKUP(Tabela1[[#This Row],[PLACA]],UNIC!C:M,11,0)</f>
        <v>ADMINISTRATIVO</v>
      </c>
      <c r="Y467" s="7">
        <f>SUM(Tabela1[[#This Row],[GASTO COMBUSTÍVEL FEVEREIRO]:[GASTO COMBUSTÍVE ABRIL]])</f>
        <v>7836.27</v>
      </c>
      <c r="Z467" s="7">
        <f>IFERROR(AVERAGE(Tabela1[[#This Row],[GASTO COMBUSTÍVE ABRIL]:[GASTO COMBUSTÍVE MARÇO]]),"-")</f>
        <v>2633.3600000000006</v>
      </c>
      <c r="AA467" s="5"/>
    </row>
    <row r="468" spans="1:27" x14ac:dyDescent="0.25">
      <c r="A468" s="5" t="s">
        <v>303</v>
      </c>
      <c r="B468" s="5" t="str">
        <f>VLOOKUP(A468,UNIC!C:W,2,0)</f>
        <v>MOBI</v>
      </c>
      <c r="C468" s="5" t="str">
        <f>VLOOKUP(A468,UNIC!C:W,3,0)</f>
        <v>LEVE</v>
      </c>
      <c r="D468" s="10">
        <f>VLOOKUP(A468,UNIC!C:W,5,0)</f>
        <v>2025</v>
      </c>
      <c r="E468" s="5" t="str">
        <f>VLOOKUP(A468,UNIC!C:W,21,0)</f>
        <v>LOCALIZA</v>
      </c>
      <c r="F468" s="5" t="str">
        <f>VLOOKUP(Tabela1[[#This Row],[PLACA]],UNIC!C:R,15,0)</f>
        <v>GO</v>
      </c>
      <c r="G468" s="5" t="str">
        <f>VLOOKUP(Tabela1[[#This Row],[PLACA]],UNIC!C:R,16,0)</f>
        <v>CENTRO OESTE</v>
      </c>
      <c r="H468" s="5" t="str">
        <f>VLOOKUP(A468,UNIC!C:H,6,0)</f>
        <v>MATHEUS SOUZA DA COSTA</v>
      </c>
      <c r="I468" s="5" t="str">
        <f>VLOOKUP(H468,UNIC!H:J,3,0)</f>
        <v>INSTALADOR E REPARADOR DE FO</v>
      </c>
      <c r="J468" s="11" t="str">
        <f>VLOOKUP(Tabela1[[#This Row],[PLACA]],UNIC!C:V,20,0)</f>
        <v>R$ 2.108,00</v>
      </c>
      <c r="K468" s="11">
        <f>IFERROR(VALUE(VLOOKUP(Tabela1[[#This Row],[PLACA]],[1]Planilha2!$A:$F,3,0)),"")</f>
        <v>826.26</v>
      </c>
      <c r="L468" s="11">
        <f>IFERROR(VALUE(VLOOKUP(Tabela1[[#This Row],[PLACA]],[1]Planilha2!$A:$F,4,0)),"")</f>
        <v>1060</v>
      </c>
      <c r="M468" s="11">
        <f>IFERROR(VALUE(VLOOKUP(Tabela1[[#This Row],[PLACA]],[1]Planilha2!$A:$F,5,0)),"")</f>
        <v>600.04</v>
      </c>
      <c r="N468" s="11"/>
      <c r="O468" s="12" t="str">
        <f>VLOOKUP(Tabela1[[#This Row],[PLACA]],BASE_LOCADORAS!B:F,5,0)</f>
        <v>16/04/2029</v>
      </c>
      <c r="P4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8" s="11">
        <f>VLOOKUP(Tabela1[[#This Row],[PLACA]],BASE_LOCADORAS!B:G,6,0)</f>
        <v>2108</v>
      </c>
      <c r="R468" s="5" t="b">
        <f>Tabela1[[#This Row],[VALOR LOCADORA]]=Tabela1[[#This Row],[GASTO ALUGUEL]]</f>
        <v>0</v>
      </c>
      <c r="S468" s="5" t="str">
        <f>UPPER(TEXT(Tabela1[[#This Row],[VENCIMENTO CONTRATO]],"MMM"))</f>
        <v>ABR</v>
      </c>
      <c r="T468" s="5">
        <f>IFERROR(YEAR(Tabela1[[#This Row],[VENCIMENTO CONTRATO]]),"-")</f>
        <v>2029</v>
      </c>
      <c r="U468" s="5" t="str">
        <f>VLOOKUP(Tabela1[[#This Row],[PLACA]],UNIC!C:T,18,0)</f>
        <v>ATIVO</v>
      </c>
      <c r="V468" s="5" t="str">
        <f>SUBSTITUTE(VLOOKUP(Tabela1[[#This Row],[PLACA]],UNIC!C:K,9,0),".", "")</f>
        <v>11011</v>
      </c>
      <c r="W468" s="5">
        <f>VLOOKUP(Tabela1[[#This Row],[PLACA]],UNIC!C:M,10,0)</f>
        <v>19194</v>
      </c>
      <c r="X468" s="5" t="str">
        <f>VLOOKUP(Tabela1[[#This Row],[PLACA]],UNIC!C:M,11,0)</f>
        <v>VIVO</v>
      </c>
      <c r="Y468" s="7">
        <f>SUM(Tabela1[[#This Row],[GASTO COMBUSTÍVEL FEVEREIRO]:[GASTO COMBUSTÍVE ABRIL]])</f>
        <v>2486.3000000000002</v>
      </c>
      <c r="Z468" s="7">
        <f>IFERROR(AVERAGE(Tabela1[[#This Row],[GASTO COMBUSTÍVE ABRIL]:[GASTO COMBUSTÍVE MARÇO]]),"-")</f>
        <v>830.02</v>
      </c>
      <c r="AA468" s="5"/>
    </row>
    <row r="469" spans="1:27" x14ac:dyDescent="0.25">
      <c r="A469" s="5" t="s">
        <v>994</v>
      </c>
      <c r="B469" s="5" t="str">
        <f>VLOOKUP(A469,UNIC!C:W,2,0)</f>
        <v>MOBI</v>
      </c>
      <c r="C469" s="5" t="str">
        <f>VLOOKUP(A469,UNIC!C:W,3,0)</f>
        <v>LEVE</v>
      </c>
      <c r="D469" s="10">
        <f>VLOOKUP(A469,UNIC!C:W,5,0)</f>
        <v>2025</v>
      </c>
      <c r="E469" s="5" t="str">
        <f>VLOOKUP(A469,UNIC!C:W,21,0)</f>
        <v>LOCALIZA</v>
      </c>
      <c r="F469" s="5" t="str">
        <f>VLOOKUP(Tabela1[[#This Row],[PLACA]],UNIC!C:R,15,0)</f>
        <v>MT</v>
      </c>
      <c r="G469" s="5" t="str">
        <f>VLOOKUP(Tabela1[[#This Row],[PLACA]],UNIC!C:R,16,0)</f>
        <v>CENTRO OESTE</v>
      </c>
      <c r="H469" s="5" t="str">
        <f>VLOOKUP(A469,UNIC!C:H,6,0)</f>
        <v>RUDIHERIO JUNIO PAULO DOURADO</v>
      </c>
      <c r="I469" s="5" t="str">
        <f>VLOOKUP(H469,UNIC!H:J,3,0)</f>
        <v>SUPERVISOR DE OPERACAO</v>
      </c>
      <c r="J469" s="11" t="str">
        <f>VLOOKUP(Tabela1[[#This Row],[PLACA]],UNIC!C:V,20,0)</f>
        <v>R$ 2.108,00</v>
      </c>
      <c r="K469" s="11">
        <f>IFERROR(VALUE(VLOOKUP(Tabela1[[#This Row],[PLACA]],[1]Planilha2!$A:$F,3,0)),"")</f>
        <v>1778.6499999999999</v>
      </c>
      <c r="L469" s="11">
        <f>IFERROR(VALUE(VLOOKUP(Tabela1[[#This Row],[PLACA]],[1]Planilha2!$A:$F,4,0)),"")</f>
        <v>1490.22</v>
      </c>
      <c r="M469" s="11">
        <f>IFERROR(VALUE(VLOOKUP(Tabela1[[#This Row],[PLACA]],[1]Planilha2!$A:$F,5,0)),"")</f>
        <v>548.14</v>
      </c>
      <c r="N469" s="11"/>
      <c r="O469" s="12" t="str">
        <f>VLOOKUP(Tabela1[[#This Row],[PLACA]],BASE_LOCADORAS!B:F,5,0)</f>
        <v>16/04/2029</v>
      </c>
      <c r="P4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69" s="11">
        <f>VLOOKUP(Tabela1[[#This Row],[PLACA]],BASE_LOCADORAS!B:G,6,0)</f>
        <v>2108</v>
      </c>
      <c r="R469" s="5" t="b">
        <f>Tabela1[[#This Row],[VALOR LOCADORA]]=Tabela1[[#This Row],[GASTO ALUGUEL]]</f>
        <v>0</v>
      </c>
      <c r="S469" s="5" t="str">
        <f>UPPER(TEXT(Tabela1[[#This Row],[VENCIMENTO CONTRATO]],"MMM"))</f>
        <v>ABR</v>
      </c>
      <c r="T469" s="5">
        <f>IFERROR(YEAR(Tabela1[[#This Row],[VENCIMENTO CONTRATO]]),"-")</f>
        <v>2029</v>
      </c>
      <c r="U469" s="5" t="str">
        <f>VLOOKUP(Tabela1[[#This Row],[PLACA]],UNIC!C:T,18,0)</f>
        <v>ATIVO</v>
      </c>
      <c r="V469" s="5" t="str">
        <f>SUBSTITUTE(VLOOKUP(Tabela1[[#This Row],[PLACA]],UNIC!C:K,9,0),".", "")</f>
        <v>11015</v>
      </c>
      <c r="W469" s="5">
        <f>VLOOKUP(Tabela1[[#This Row],[PLACA]],UNIC!C:M,10,0)</f>
        <v>21104</v>
      </c>
      <c r="X469" s="5" t="str">
        <f>VLOOKUP(Tabela1[[#This Row],[PLACA]],UNIC!C:M,11,0)</f>
        <v>VIVO</v>
      </c>
      <c r="Y469" s="7">
        <f>SUM(Tabela1[[#This Row],[GASTO COMBUSTÍVEL FEVEREIRO]:[GASTO COMBUSTÍVE ABRIL]])</f>
        <v>3817.0099999999998</v>
      </c>
      <c r="Z469" s="7">
        <f>IFERROR(AVERAGE(Tabela1[[#This Row],[GASTO COMBUSTÍVE ABRIL]:[GASTO COMBUSTÍVE MARÇO]]),"-")</f>
        <v>1019.1800000000001</v>
      </c>
      <c r="AA469" s="5"/>
    </row>
    <row r="470" spans="1:27" x14ac:dyDescent="0.25">
      <c r="A470" s="5" t="s">
        <v>983</v>
      </c>
      <c r="B470" s="5" t="str">
        <f>VLOOKUP(A470,UNIC!C:W,2,0)</f>
        <v>FIORINO</v>
      </c>
      <c r="C470" s="5" t="str">
        <f>VLOOKUP(A470,UNIC!C:W,3,0)</f>
        <v>UTILITARIO</v>
      </c>
      <c r="D470" s="10">
        <f>VLOOKUP(A470,UNIC!C:W,5,0)</f>
        <v>2025</v>
      </c>
      <c r="E470" s="5" t="str">
        <f>VLOOKUP(A470,UNIC!C:W,21,0)</f>
        <v>LOCALIZA</v>
      </c>
      <c r="F470" s="5" t="str">
        <f>VLOOKUP(Tabela1[[#This Row],[PLACA]],UNIC!C:R,15,0)</f>
        <v>MT</v>
      </c>
      <c r="G470" s="5" t="str">
        <f>VLOOKUP(Tabela1[[#This Row],[PLACA]],UNIC!C:R,16,0)</f>
        <v>CENTRO OESTE</v>
      </c>
      <c r="H470" s="5" t="str">
        <f>VLOOKUP(A470,UNIC!C:H,6,0)</f>
        <v>WANDERSON DA SILVA BARBOSA</v>
      </c>
      <c r="I470" s="5" t="str">
        <f>VLOOKUP(H470,UNIC!H:J,3,0)</f>
        <v>TECNICO DE FIBRA OPTICA III</v>
      </c>
      <c r="J470" s="11" t="str">
        <f>VLOOKUP(Tabela1[[#This Row],[PLACA]],UNIC!C:V,20,0)</f>
        <v>R$ 2.995,00</v>
      </c>
      <c r="K470" s="11">
        <f>IFERROR(VALUE(VLOOKUP(Tabela1[[#This Row],[PLACA]],[1]Planilha2!$A:$F,3,0)),"")</f>
        <v>1203.02</v>
      </c>
      <c r="L470" s="11">
        <f>IFERROR(VALUE(VLOOKUP(Tabela1[[#This Row],[PLACA]],[1]Planilha2!$A:$F,4,0)),"")</f>
        <v>1195</v>
      </c>
      <c r="M470" s="11">
        <f>IFERROR(VALUE(VLOOKUP(Tabela1[[#This Row],[PLACA]],[1]Planilha2!$A:$F,5,0)),"")</f>
        <v>690</v>
      </c>
      <c r="N470" s="11"/>
      <c r="O470" s="12" t="str">
        <f>VLOOKUP(Tabela1[[#This Row],[PLACA]],BASE_LOCADORAS!B:F,5,0)</f>
        <v>16/04/2029</v>
      </c>
      <c r="P4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0" s="11">
        <f>VLOOKUP(Tabela1[[#This Row],[PLACA]],BASE_LOCADORAS!B:G,6,0)</f>
        <v>2995</v>
      </c>
      <c r="R470" s="5" t="b">
        <f>Tabela1[[#This Row],[VALOR LOCADORA]]=Tabela1[[#This Row],[GASTO ALUGUEL]]</f>
        <v>0</v>
      </c>
      <c r="S470" s="5" t="str">
        <f>UPPER(TEXT(Tabela1[[#This Row],[VENCIMENTO CONTRATO]],"MMM"))</f>
        <v>ABR</v>
      </c>
      <c r="T470" s="5">
        <f>IFERROR(YEAR(Tabela1[[#This Row],[VENCIMENTO CONTRATO]]),"-")</f>
        <v>2029</v>
      </c>
      <c r="U470" s="5" t="str">
        <f>VLOOKUP(Tabela1[[#This Row],[PLACA]],UNIC!C:T,18,0)</f>
        <v>ATIVO</v>
      </c>
      <c r="V470" s="5" t="str">
        <f>SUBSTITUTE(VLOOKUP(Tabela1[[#This Row],[PLACA]],UNIC!C:K,9,0),".", "")</f>
        <v>11021</v>
      </c>
      <c r="W470" s="5">
        <f>VLOOKUP(Tabela1[[#This Row],[PLACA]],UNIC!C:M,10,0)</f>
        <v>21104</v>
      </c>
      <c r="X470" s="5" t="str">
        <f>VLOOKUP(Tabela1[[#This Row],[PLACA]],UNIC!C:M,11,0)</f>
        <v>VIVO</v>
      </c>
      <c r="Y470" s="7">
        <f>SUM(Tabela1[[#This Row],[GASTO COMBUSTÍVEL FEVEREIRO]:[GASTO COMBUSTÍVE ABRIL]])</f>
        <v>3088.02</v>
      </c>
      <c r="Z470" s="7">
        <f>IFERROR(AVERAGE(Tabela1[[#This Row],[GASTO COMBUSTÍVE ABRIL]:[GASTO COMBUSTÍVE MARÇO]]),"-")</f>
        <v>942.5</v>
      </c>
      <c r="AA470" s="5"/>
    </row>
    <row r="471" spans="1:27" x14ac:dyDescent="0.25">
      <c r="A471" s="5" t="s">
        <v>241</v>
      </c>
      <c r="B471" s="5" t="str">
        <f>VLOOKUP(A471,UNIC!C:W,2,0)</f>
        <v>ONIX</v>
      </c>
      <c r="C471" s="5" t="str">
        <f>VLOOKUP(A471,UNIC!C:W,3,0)</f>
        <v>LEVE</v>
      </c>
      <c r="D471" s="10">
        <f>VLOOKUP(A471,UNIC!C:W,5,0)</f>
        <v>2023</v>
      </c>
      <c r="E471" s="5" t="str">
        <f>VLOOKUP(A471,UNIC!C:W,21,0)</f>
        <v>PARTICULAR</v>
      </c>
      <c r="F471" s="5" t="str">
        <f>VLOOKUP(Tabela1[[#This Row],[PLACA]],UNIC!C:R,15,0)</f>
        <v>GO</v>
      </c>
      <c r="G471" s="5" t="str">
        <f>VLOOKUP(Tabela1[[#This Row],[PLACA]],UNIC!C:R,16,0)</f>
        <v>CENTRO OESTE</v>
      </c>
      <c r="H471" s="5" t="str">
        <f>VLOOKUP(A471,UNIC!C:H,6,0)</f>
        <v>WILMON DA SILVA GUIMARAES NETO</v>
      </c>
      <c r="I471" s="5" t="str">
        <f>VLOOKUP(H471,UNIC!H:J,3,0)</f>
        <v>SUPERVISOR DE MANUTENCAO III</v>
      </c>
      <c r="J471" s="11" t="str">
        <f>VLOOKUP(Tabela1[[#This Row],[PLACA]],UNIC!C:V,20,0)</f>
        <v>R$ 2.000,00</v>
      </c>
      <c r="K471" s="11">
        <f>IFERROR(VALUE(VLOOKUP(Tabela1[[#This Row],[PLACA]],[1]Planilha2!$A:$F,3,0)),"")</f>
        <v>822.49</v>
      </c>
      <c r="L471" s="11">
        <f>IFERROR(VALUE(VLOOKUP(Tabela1[[#This Row],[PLACA]],[1]Planilha2!$A:$F,4,0)),"")</f>
        <v>695.76999999999987</v>
      </c>
      <c r="M471" s="11">
        <f>IFERROR(VALUE(VLOOKUP(Tabela1[[#This Row],[PLACA]],[1]Planilha2!$A:$F,5,0)),"")</f>
        <v>615.09</v>
      </c>
      <c r="N471" s="11"/>
      <c r="O471" s="12" t="str">
        <f>VLOOKUP(Tabela1[[#This Row],[PLACA]],BASE_LOCADORAS!B:F,5,0)</f>
        <v>01/01/2030</v>
      </c>
      <c r="P4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1" s="11">
        <f>VLOOKUP(Tabela1[[#This Row],[PLACA]],BASE_LOCADORAS!B:G,6,0)</f>
        <v>2000</v>
      </c>
      <c r="R471" s="5" t="b">
        <f>Tabela1[[#This Row],[VALOR LOCADORA]]=Tabela1[[#This Row],[GASTO ALUGUEL]]</f>
        <v>0</v>
      </c>
      <c r="S471" s="5" t="str">
        <f>UPPER(TEXT(Tabela1[[#This Row],[VENCIMENTO CONTRATO]],"MMM"))</f>
        <v>JAN</v>
      </c>
      <c r="T471" s="5">
        <f>IFERROR(YEAR(Tabela1[[#This Row],[VENCIMENTO CONTRATO]]),"-")</f>
        <v>2030</v>
      </c>
      <c r="U471" s="5" t="str">
        <f>VLOOKUP(Tabela1[[#This Row],[PLACA]],UNIC!C:T,18,0)</f>
        <v>ATIVO</v>
      </c>
      <c r="V471" s="5" t="str">
        <f>SUBSTITUTE(VLOOKUP(Tabela1[[#This Row],[PLACA]],UNIC!C:K,9,0),".", "")</f>
        <v>11025</v>
      </c>
      <c r="W471" s="5">
        <f>VLOOKUP(Tabela1[[#This Row],[PLACA]],UNIC!C:M,10,0)</f>
        <v>19093</v>
      </c>
      <c r="X471" s="5" t="str">
        <f>VLOOKUP(Tabela1[[#This Row],[PLACA]],UNIC!C:M,11,0)</f>
        <v>VIVO</v>
      </c>
      <c r="Y471" s="7">
        <f>SUM(Tabela1[[#This Row],[GASTO COMBUSTÍVEL FEVEREIRO]:[GASTO COMBUSTÍVE ABRIL]])</f>
        <v>2133.35</v>
      </c>
      <c r="Z471" s="7">
        <f>IFERROR(AVERAGE(Tabela1[[#This Row],[GASTO COMBUSTÍVE ABRIL]:[GASTO COMBUSTÍVE MARÇO]]),"-")</f>
        <v>655.43</v>
      </c>
      <c r="AA471" s="5"/>
    </row>
    <row r="472" spans="1:27" x14ac:dyDescent="0.25">
      <c r="A472" s="5" t="s">
        <v>922</v>
      </c>
      <c r="B472" s="5" t="str">
        <f>VLOOKUP(A472,UNIC!C:W,2,0)</f>
        <v>MOBI</v>
      </c>
      <c r="C472" s="5" t="str">
        <f>VLOOKUP(A472,UNIC!C:W,3,0)</f>
        <v>LEVE</v>
      </c>
      <c r="D472" s="10">
        <f>VLOOKUP(A472,UNIC!C:W,5,0)</f>
        <v>2025</v>
      </c>
      <c r="E472" s="5" t="str">
        <f>VLOOKUP(A472,UNIC!C:W,21,0)</f>
        <v>LOCALIZA</v>
      </c>
      <c r="F472" s="5" t="str">
        <f>VLOOKUP(Tabela1[[#This Row],[PLACA]],UNIC!C:R,15,0)</f>
        <v>PR</v>
      </c>
      <c r="G472" s="5" t="str">
        <f>VLOOKUP(Tabela1[[#This Row],[PLACA]],UNIC!C:R,16,0)</f>
        <v>SUL</v>
      </c>
      <c r="H472" s="5" t="str">
        <f>VLOOKUP(A472,UNIC!C:H,6,0)</f>
        <v>ARNALDO GASPAR GOMES</v>
      </c>
      <c r="I472" s="5" t="str">
        <f>VLOOKUP(H472,UNIC!H:J,3,0)</f>
        <v>SUPERVISOR DE OPERACAO DE PI I</v>
      </c>
      <c r="J472" s="11" t="str">
        <f>VLOOKUP(Tabela1[[#This Row],[PLACA]],UNIC!C:V,20,0)</f>
        <v>R$ 2.103,00</v>
      </c>
      <c r="K472" s="11">
        <f>IFERROR(VALUE(VLOOKUP(Tabela1[[#This Row],[PLACA]],[1]Planilha2!$A:$F,3,0)),"")</f>
        <v>2604.7400000000002</v>
      </c>
      <c r="L472" s="11">
        <f>IFERROR(VALUE(VLOOKUP(Tabela1[[#This Row],[PLACA]],[1]Planilha2!$A:$F,4,0)),"")</f>
        <v>2534.21</v>
      </c>
      <c r="M472" s="11">
        <f>IFERROR(VALUE(VLOOKUP(Tabela1[[#This Row],[PLACA]],[1]Planilha2!$A:$F,5,0)),"")</f>
        <v>520.48</v>
      </c>
      <c r="N472" s="11"/>
      <c r="O472" s="12" t="str">
        <f>VLOOKUP(Tabela1[[#This Row],[PLACA]],BASE_LOCADORAS!B:F,5,0)</f>
        <v>11/04/2029</v>
      </c>
      <c r="P4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2" s="11">
        <f>VLOOKUP(Tabela1[[#This Row],[PLACA]],BASE_LOCADORAS!B:G,6,0)</f>
        <v>2103</v>
      </c>
      <c r="R472" s="5" t="b">
        <f>Tabela1[[#This Row],[VALOR LOCADORA]]=Tabela1[[#This Row],[GASTO ALUGUEL]]</f>
        <v>0</v>
      </c>
      <c r="S472" s="5" t="str">
        <f>UPPER(TEXT(Tabela1[[#This Row],[VENCIMENTO CONTRATO]],"MMM"))</f>
        <v>ABR</v>
      </c>
      <c r="T472" s="5">
        <f>IFERROR(YEAR(Tabela1[[#This Row],[VENCIMENTO CONTRATO]]),"-")</f>
        <v>2029</v>
      </c>
      <c r="U472" s="5" t="str">
        <f>VLOOKUP(Tabela1[[#This Row],[PLACA]],UNIC!C:T,18,0)</f>
        <v>ATIVO</v>
      </c>
      <c r="V472" s="5" t="str">
        <f>SUBSTITUTE(VLOOKUP(Tabela1[[#This Row],[PLACA]],UNIC!C:K,9,0),".", "")</f>
        <v>12085</v>
      </c>
      <c r="W472" s="5">
        <f>VLOOKUP(Tabela1[[#This Row],[PLACA]],UNIC!C:M,10,0)</f>
        <v>26010</v>
      </c>
      <c r="X472" s="5" t="str">
        <f>VLOOKUP(Tabela1[[#This Row],[PLACA]],UNIC!C:M,11,0)</f>
        <v>TIM MOVEL</v>
      </c>
      <c r="Y472" s="7">
        <f>SUM(Tabela1[[#This Row],[GASTO COMBUSTÍVEL FEVEREIRO]:[GASTO COMBUSTÍVE ABRIL]])</f>
        <v>5659.43</v>
      </c>
      <c r="Z472" s="7">
        <f>IFERROR(AVERAGE(Tabela1[[#This Row],[GASTO COMBUSTÍVE ABRIL]:[GASTO COMBUSTÍVE MARÇO]]),"-")</f>
        <v>1527.345</v>
      </c>
      <c r="AA472" s="5"/>
    </row>
    <row r="473" spans="1:27" x14ac:dyDescent="0.25">
      <c r="A473" s="5" t="s">
        <v>1347</v>
      </c>
      <c r="B473" s="5" t="str">
        <f>VLOOKUP(A473,UNIC!C:W,2,0)</f>
        <v>FIORINO</v>
      </c>
      <c r="C473" s="5" t="str">
        <f>VLOOKUP(A473,UNIC!C:W,3,0)</f>
        <v>UTILITARIO</v>
      </c>
      <c r="D473" s="10">
        <f>VLOOKUP(A473,UNIC!C:W,5,0)</f>
        <v>2025</v>
      </c>
      <c r="E473" s="5" t="str">
        <f>VLOOKUP(A473,UNIC!C:W,21,0)</f>
        <v>LOCALIZA</v>
      </c>
      <c r="F473" s="5" t="str">
        <f>VLOOKUP(Tabela1[[#This Row],[PLACA]],UNIC!C:R,15,0)</f>
        <v>PR</v>
      </c>
      <c r="G473" s="5" t="str">
        <f>VLOOKUP(Tabela1[[#This Row],[PLACA]],UNIC!C:R,16,0)</f>
        <v>SUL</v>
      </c>
      <c r="H473" s="5" t="str">
        <f>VLOOKUP(A473,UNIC!C:H,6,0)</f>
        <v>SANDRO DA LUZ BARBOSA</v>
      </c>
      <c r="I473" s="5" t="str">
        <f>VLOOKUP(H473,UNIC!H:J,3,0)</f>
        <v>TECNICO DE MANUTENCAO FO I</v>
      </c>
      <c r="J473" s="11" t="str">
        <f>VLOOKUP(Tabela1[[#This Row],[PLACA]],UNIC!C:V,20,0)</f>
        <v>R$ 2.995,00</v>
      </c>
      <c r="K473" s="11">
        <f>IFERROR(VALUE(VLOOKUP(Tabela1[[#This Row],[PLACA]],[1]Planilha2!$A:$F,3,0)),"")</f>
        <v>3245.5700000000006</v>
      </c>
      <c r="L473" s="11">
        <f>IFERROR(VALUE(VLOOKUP(Tabela1[[#This Row],[PLACA]],[1]Planilha2!$A:$F,4,0)),"")</f>
        <v>3222.39</v>
      </c>
      <c r="M473" s="11">
        <f>IFERROR(VALUE(VLOOKUP(Tabela1[[#This Row],[PLACA]],[1]Planilha2!$A:$F,5,0)),"")</f>
        <v>1996.13</v>
      </c>
      <c r="N473" s="11"/>
      <c r="O473" s="12" t="str">
        <f>VLOOKUP(Tabela1[[#This Row],[PLACA]],BASE_LOCADORAS!B:F,5,0)</f>
        <v>25/04/2029</v>
      </c>
      <c r="P4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3" s="11">
        <f>VLOOKUP(Tabela1[[#This Row],[PLACA]],BASE_LOCADORAS!B:G,6,0)</f>
        <v>2995</v>
      </c>
      <c r="R473" s="5" t="b">
        <f>Tabela1[[#This Row],[VALOR LOCADORA]]=Tabela1[[#This Row],[GASTO ALUGUEL]]</f>
        <v>0</v>
      </c>
      <c r="S473" s="5" t="str">
        <f>UPPER(TEXT(Tabela1[[#This Row],[VENCIMENTO CONTRATO]],"MMM"))</f>
        <v>ABR</v>
      </c>
      <c r="T473" s="5">
        <f>IFERROR(YEAR(Tabela1[[#This Row],[VENCIMENTO CONTRATO]]),"-")</f>
        <v>2029</v>
      </c>
      <c r="U473" s="5" t="str">
        <f>VLOOKUP(Tabela1[[#This Row],[PLACA]],UNIC!C:T,18,0)</f>
        <v>ATIVO</v>
      </c>
      <c r="V473" s="5" t="str">
        <f>SUBSTITUTE(VLOOKUP(Tabela1[[#This Row],[PLACA]],UNIC!C:K,9,0),".", "")</f>
        <v>17071</v>
      </c>
      <c r="W473" s="5">
        <f>VLOOKUP(Tabela1[[#This Row],[PLACA]],UNIC!C:M,10,0)</f>
        <v>26002</v>
      </c>
      <c r="X473" s="5" t="str">
        <f>VLOOKUP(Tabela1[[#This Row],[PLACA]],UNIC!C:M,11,0)</f>
        <v>LIGGA</v>
      </c>
      <c r="Y473" s="7">
        <f>SUM(Tabela1[[#This Row],[GASTO COMBUSTÍVEL FEVEREIRO]:[GASTO COMBUSTÍVE ABRIL]])</f>
        <v>8464.09</v>
      </c>
      <c r="Z473" s="7">
        <f>IFERROR(AVERAGE(Tabela1[[#This Row],[GASTO COMBUSTÍVE ABRIL]:[GASTO COMBUSTÍVE MARÇO]]),"-")</f>
        <v>2609.2600000000002</v>
      </c>
      <c r="AA473" s="5"/>
    </row>
    <row r="474" spans="1:27" x14ac:dyDescent="0.25">
      <c r="A474" s="5" t="s">
        <v>1127</v>
      </c>
      <c r="B474" s="5" t="str">
        <f>VLOOKUP(A474,UNIC!C:W,2,0)</f>
        <v>FIORINO</v>
      </c>
      <c r="C474" s="5" t="str">
        <f>VLOOKUP(A474,UNIC!C:W,3,0)</f>
        <v>UTILITARIO</v>
      </c>
      <c r="D474" s="10">
        <f>VLOOKUP(A474,UNIC!C:W,5,0)</f>
        <v>2025</v>
      </c>
      <c r="E474" s="5" t="str">
        <f>VLOOKUP(A474,UNIC!C:W,21,0)</f>
        <v>LOCALIZA</v>
      </c>
      <c r="F474" s="5" t="str">
        <f>VLOOKUP(Tabela1[[#This Row],[PLACA]],UNIC!C:R,15,0)</f>
        <v>PR</v>
      </c>
      <c r="G474" s="5" t="str">
        <f>VLOOKUP(Tabela1[[#This Row],[PLACA]],UNIC!C:R,16,0)</f>
        <v>SUL</v>
      </c>
      <c r="H474" s="5" t="str">
        <f>VLOOKUP(A474,UNIC!C:H,6,0)</f>
        <v>CLEVERSON JOSE FERNANDES DE OLIVEIRA</v>
      </c>
      <c r="I474" s="5" t="str">
        <f>VLOOKUP(H474,UNIC!H:J,3,0)</f>
        <v>TECNICO DE MANUTENCAO FO I</v>
      </c>
      <c r="J474" s="11" t="str">
        <f>VLOOKUP(Tabela1[[#This Row],[PLACA]],UNIC!C:V,20,0)</f>
        <v>R$ 2.995,00</v>
      </c>
      <c r="K474" s="11">
        <f>IFERROR(VALUE(VLOOKUP(Tabela1[[#This Row],[PLACA]],[1]Planilha2!$A:$F,3,0)),"")</f>
        <v>2321.7099999999996</v>
      </c>
      <c r="L474" s="11">
        <f>IFERROR(VALUE(VLOOKUP(Tabela1[[#This Row],[PLACA]],[1]Planilha2!$A:$F,4,0)),"")</f>
        <v>2856.2999999999997</v>
      </c>
      <c r="M474" s="11">
        <f>IFERROR(VALUE(VLOOKUP(Tabela1[[#This Row],[PLACA]],[1]Planilha2!$A:$F,5,0)),"")</f>
        <v>2142.46</v>
      </c>
      <c r="N474" s="11"/>
      <c r="O474" s="12" t="str">
        <f>VLOOKUP(Tabela1[[#This Row],[PLACA]],BASE_LOCADORAS!B:F,5,0)</f>
        <v>25/04/2029</v>
      </c>
      <c r="P4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4" s="11">
        <f>VLOOKUP(Tabela1[[#This Row],[PLACA]],BASE_LOCADORAS!B:G,6,0)</f>
        <v>2995</v>
      </c>
      <c r="R474" s="5" t="b">
        <f>Tabela1[[#This Row],[VALOR LOCADORA]]=Tabela1[[#This Row],[GASTO ALUGUEL]]</f>
        <v>0</v>
      </c>
      <c r="S474" s="5" t="str">
        <f>UPPER(TEXT(Tabela1[[#This Row],[VENCIMENTO CONTRATO]],"MMM"))</f>
        <v>ABR</v>
      </c>
      <c r="T474" s="5">
        <f>IFERROR(YEAR(Tabela1[[#This Row],[VENCIMENTO CONTRATO]]),"-")</f>
        <v>2029</v>
      </c>
      <c r="U474" s="5" t="str">
        <f>VLOOKUP(Tabela1[[#This Row],[PLACA]],UNIC!C:T,18,0)</f>
        <v>ATIVO</v>
      </c>
      <c r="V474" s="5" t="str">
        <f>SUBSTITUTE(VLOOKUP(Tabela1[[#This Row],[PLACA]],UNIC!C:K,9,0),".", "")</f>
        <v>17071</v>
      </c>
      <c r="W474" s="5">
        <f>VLOOKUP(Tabela1[[#This Row],[PLACA]],UNIC!C:M,10,0)</f>
        <v>26002</v>
      </c>
      <c r="X474" s="5" t="str">
        <f>VLOOKUP(Tabela1[[#This Row],[PLACA]],UNIC!C:M,11,0)</f>
        <v>LIGGA</v>
      </c>
      <c r="Y474" s="7">
        <f>SUM(Tabela1[[#This Row],[GASTO COMBUSTÍVEL FEVEREIRO]:[GASTO COMBUSTÍVE ABRIL]])</f>
        <v>7320.4699999999993</v>
      </c>
      <c r="Z474" s="7">
        <f>IFERROR(AVERAGE(Tabela1[[#This Row],[GASTO COMBUSTÍVE ABRIL]:[GASTO COMBUSTÍVE MARÇO]]),"-")</f>
        <v>2499.38</v>
      </c>
      <c r="AA474" s="5"/>
    </row>
    <row r="475" spans="1:27" x14ac:dyDescent="0.25">
      <c r="A475" s="5" t="s">
        <v>1368</v>
      </c>
      <c r="B475" s="5" t="str">
        <f>VLOOKUP(A475,UNIC!C:W,2,0)</f>
        <v>FIORINO</v>
      </c>
      <c r="C475" s="5" t="str">
        <f>VLOOKUP(A475,UNIC!C:W,3,0)</f>
        <v>UTILITARIO</v>
      </c>
      <c r="D475" s="10">
        <f>VLOOKUP(A475,UNIC!C:W,5,0)</f>
        <v>2025</v>
      </c>
      <c r="E475" s="5" t="str">
        <f>VLOOKUP(A475,UNIC!C:W,21,0)</f>
        <v>LOCALIZA</v>
      </c>
      <c r="F475" s="5" t="str">
        <f>VLOOKUP(Tabela1[[#This Row],[PLACA]],UNIC!C:R,15,0)</f>
        <v>PR</v>
      </c>
      <c r="G475" s="5" t="str">
        <f>VLOOKUP(Tabela1[[#This Row],[PLACA]],UNIC!C:R,16,0)</f>
        <v>SUL</v>
      </c>
      <c r="H475" s="5" t="str">
        <f>VLOOKUP(A475,UNIC!C:H,6,0)</f>
        <v>RONIVAL SCHAFRANSKI DA SILVA</v>
      </c>
      <c r="I475" s="5" t="str">
        <f>VLOOKUP(H475,UNIC!H:J,3,0)</f>
        <v>TECNICO DE MANUTENCAO FO I</v>
      </c>
      <c r="J475" s="11" t="str">
        <f>VLOOKUP(Tabela1[[#This Row],[PLACA]],UNIC!C:V,20,0)</f>
        <v>R$ 2.995,00</v>
      </c>
      <c r="K475" s="11">
        <f>IFERROR(VALUE(VLOOKUP(Tabela1[[#This Row],[PLACA]],[1]Planilha2!$A:$F,3,0)),"")</f>
        <v>2106.6799999999994</v>
      </c>
      <c r="L475" s="11">
        <f>IFERROR(VALUE(VLOOKUP(Tabela1[[#This Row],[PLACA]],[1]Planilha2!$A:$F,4,0)),"")</f>
        <v>781.43999999999994</v>
      </c>
      <c r="M475" s="11">
        <f>IFERROR(VALUE(VLOOKUP(Tabela1[[#This Row],[PLACA]],[1]Planilha2!$A:$F,5,0)),"")</f>
        <v>1822.7699999999998</v>
      </c>
      <c r="N475" s="11"/>
      <c r="O475" s="12" t="str">
        <f>VLOOKUP(Tabela1[[#This Row],[PLACA]],BASE_LOCADORAS!B:F,5,0)</f>
        <v>30/04/2029</v>
      </c>
      <c r="P4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5" s="11">
        <f>VLOOKUP(Tabela1[[#This Row],[PLACA]],BASE_LOCADORAS!B:G,6,0)</f>
        <v>2995</v>
      </c>
      <c r="R475" s="5" t="b">
        <f>Tabela1[[#This Row],[VALOR LOCADORA]]=Tabela1[[#This Row],[GASTO ALUGUEL]]</f>
        <v>0</v>
      </c>
      <c r="S475" s="5" t="str">
        <f>UPPER(TEXT(Tabela1[[#This Row],[VENCIMENTO CONTRATO]],"MMM"))</f>
        <v>ABR</v>
      </c>
      <c r="T475" s="5">
        <f>IFERROR(YEAR(Tabela1[[#This Row],[VENCIMENTO CONTRATO]]),"-")</f>
        <v>2029</v>
      </c>
      <c r="U475" s="5" t="str">
        <f>VLOOKUP(Tabela1[[#This Row],[PLACA]],UNIC!C:T,18,0)</f>
        <v>ATIVO</v>
      </c>
      <c r="V475" s="5" t="str">
        <f>SUBSTITUTE(VLOOKUP(Tabela1[[#This Row],[PLACA]],UNIC!C:K,9,0),".", "")</f>
        <v>17071</v>
      </c>
      <c r="W475" s="5">
        <f>VLOOKUP(Tabela1[[#This Row],[PLACA]],UNIC!C:M,10,0)</f>
        <v>26158</v>
      </c>
      <c r="X475" s="5" t="str">
        <f>VLOOKUP(Tabela1[[#This Row],[PLACA]],UNIC!C:M,11,0)</f>
        <v>LIGGA</v>
      </c>
      <c r="Y475" s="7">
        <f>SUM(Tabela1[[#This Row],[GASTO COMBUSTÍVEL FEVEREIRO]:[GASTO COMBUSTÍVE ABRIL]])</f>
        <v>4710.8899999999994</v>
      </c>
      <c r="Z475" s="7">
        <f>IFERROR(AVERAGE(Tabela1[[#This Row],[GASTO COMBUSTÍVE ABRIL]:[GASTO COMBUSTÍVE MARÇO]]),"-")</f>
        <v>1302.1049999999998</v>
      </c>
      <c r="AA475" s="5"/>
    </row>
    <row r="476" spans="1:27" x14ac:dyDescent="0.25">
      <c r="A476" s="5" t="s">
        <v>1302</v>
      </c>
      <c r="B476" s="5" t="str">
        <f>VLOOKUP(A476,UNIC!C:W,2,0)</f>
        <v>FIORINO</v>
      </c>
      <c r="C476" s="5" t="str">
        <f>VLOOKUP(A476,UNIC!C:W,3,0)</f>
        <v>UTILITARIO</v>
      </c>
      <c r="D476" s="10">
        <f>VLOOKUP(A476,UNIC!C:W,5,0)</f>
        <v>2025</v>
      </c>
      <c r="E476" s="5" t="str">
        <f>VLOOKUP(A476,UNIC!C:W,21,0)</f>
        <v>LOCALIZA</v>
      </c>
      <c r="F476" s="5" t="str">
        <f>VLOOKUP(Tabela1[[#This Row],[PLACA]],UNIC!C:R,15,0)</f>
        <v>PR</v>
      </c>
      <c r="G476" s="5" t="str">
        <f>VLOOKUP(Tabela1[[#This Row],[PLACA]],UNIC!C:R,16,0)</f>
        <v>SUL</v>
      </c>
      <c r="H476" s="5" t="str">
        <f>VLOOKUP(A476,UNIC!C:H,6,0)</f>
        <v>NILSON LAURIANO RODRIGUES</v>
      </c>
      <c r="I476" s="5" t="str">
        <f>VLOOKUP(H476,UNIC!H:J,3,0)</f>
        <v>TECNICO DE MANUTENCAO FO I</v>
      </c>
      <c r="J476" s="11" t="str">
        <f>VLOOKUP(Tabela1[[#This Row],[PLACA]],UNIC!C:V,20,0)</f>
        <v>R$ 2.995,00</v>
      </c>
      <c r="K476" s="11">
        <f>IFERROR(VALUE(VLOOKUP(Tabela1[[#This Row],[PLACA]],[1]Planilha2!$A:$F,3,0)),"")</f>
        <v>2094.2000000000003</v>
      </c>
      <c r="L476" s="11">
        <f>IFERROR(VALUE(VLOOKUP(Tabela1[[#This Row],[PLACA]],[1]Planilha2!$A:$F,4,0)),"")</f>
        <v>2849.7799999999997</v>
      </c>
      <c r="M476" s="11">
        <f>IFERROR(VALUE(VLOOKUP(Tabela1[[#This Row],[PLACA]],[1]Planilha2!$A:$F,5,0)),"")</f>
        <v>1193.29</v>
      </c>
      <c r="N476" s="11"/>
      <c r="O476" s="12" t="str">
        <f>VLOOKUP(Tabela1[[#This Row],[PLACA]],BASE_LOCADORAS!B:F,5,0)</f>
        <v>30/04/2029</v>
      </c>
      <c r="P4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6" s="11">
        <f>VLOOKUP(Tabela1[[#This Row],[PLACA]],BASE_LOCADORAS!B:G,6,0)</f>
        <v>2995</v>
      </c>
      <c r="R476" s="5" t="b">
        <f>Tabela1[[#This Row],[VALOR LOCADORA]]=Tabela1[[#This Row],[GASTO ALUGUEL]]</f>
        <v>0</v>
      </c>
      <c r="S476" s="5" t="str">
        <f>UPPER(TEXT(Tabela1[[#This Row],[VENCIMENTO CONTRATO]],"MMM"))</f>
        <v>ABR</v>
      </c>
      <c r="T476" s="5">
        <f>IFERROR(YEAR(Tabela1[[#This Row],[VENCIMENTO CONTRATO]]),"-")</f>
        <v>2029</v>
      </c>
      <c r="U476" s="5" t="str">
        <f>VLOOKUP(Tabela1[[#This Row],[PLACA]],UNIC!C:T,18,0)</f>
        <v>ATIVO</v>
      </c>
      <c r="V476" s="5" t="str">
        <f>SUBSTITUTE(VLOOKUP(Tabela1[[#This Row],[PLACA]],UNIC!C:K,9,0),".", "")</f>
        <v>17071</v>
      </c>
      <c r="W476" s="5">
        <f>VLOOKUP(Tabela1[[#This Row],[PLACA]],UNIC!C:M,10,0)</f>
        <v>26005</v>
      </c>
      <c r="X476" s="5" t="str">
        <f>VLOOKUP(Tabela1[[#This Row],[PLACA]],UNIC!C:M,11,0)</f>
        <v>LIGGA</v>
      </c>
      <c r="Y476" s="7">
        <f>SUM(Tabela1[[#This Row],[GASTO COMBUSTÍVEL FEVEREIRO]:[GASTO COMBUSTÍVE ABRIL]])</f>
        <v>6137.2699999999995</v>
      </c>
      <c r="Z476" s="7">
        <f>IFERROR(AVERAGE(Tabela1[[#This Row],[GASTO COMBUSTÍVE ABRIL]:[GASTO COMBUSTÍVE MARÇO]]),"-")</f>
        <v>2021.5349999999999</v>
      </c>
      <c r="AA476" s="5"/>
    </row>
    <row r="477" spans="1:27" x14ac:dyDescent="0.25">
      <c r="A477" s="5" t="s">
        <v>1443</v>
      </c>
      <c r="B477" s="5" t="str">
        <f>VLOOKUP(A477,UNIC!C:W,2,0)</f>
        <v>MOBI</v>
      </c>
      <c r="C477" s="5" t="str">
        <f>VLOOKUP(A477,UNIC!C:W,3,0)</f>
        <v>LEVE</v>
      </c>
      <c r="D477" s="10">
        <f>VLOOKUP(A477,UNIC!C:W,5,0)</f>
        <v>2025</v>
      </c>
      <c r="E477" s="5" t="str">
        <f>VLOOKUP(A477,UNIC!C:W,21,0)</f>
        <v>LOCALIZA</v>
      </c>
      <c r="F477" s="5" t="str">
        <f>VLOOKUP(Tabela1[[#This Row],[PLACA]],UNIC!C:R,15,0)</f>
        <v>SP</v>
      </c>
      <c r="G477" s="5" t="str">
        <f>VLOOKUP(Tabela1[[#This Row],[PLACA]],UNIC!C:R,16,0)</f>
        <v>SUDESTE</v>
      </c>
      <c r="H477" s="5" t="str">
        <f>VLOOKUP(A477,UNIC!C:H,6,0)</f>
        <v>TOP TELECOM</v>
      </c>
      <c r="I477" s="5" t="str">
        <f>VLOOKUP(H477,UNIC!H:J,3,0)</f>
        <v>PARCEIRO</v>
      </c>
      <c r="J477" s="11" t="str">
        <f>VLOOKUP(Tabela1[[#This Row],[PLACA]],UNIC!C:V,20,0)</f>
        <v>R$ 2.108,00</v>
      </c>
      <c r="K477" s="11" t="str">
        <f>IFERROR(VALUE(VLOOKUP(Tabela1[[#This Row],[PLACA]],[1]Planilha2!$A:$F,3,0)),"")</f>
        <v/>
      </c>
      <c r="L477" s="11" t="str">
        <f>IFERROR(VALUE(VLOOKUP(Tabela1[[#This Row],[PLACA]],[1]Planilha2!$A:$F,4,0)),"")</f>
        <v/>
      </c>
      <c r="M477" s="11" t="str">
        <f>IFERROR(VALUE(VLOOKUP(Tabela1[[#This Row],[PLACA]],[1]Planilha2!$A:$F,5,0)),"")</f>
        <v/>
      </c>
      <c r="N477" s="11"/>
      <c r="O477" s="12" t="str">
        <f>VLOOKUP(Tabela1[[#This Row],[PLACA]],BASE_LOCADORAS!B:F,5,0)</f>
        <v>16/04/2029</v>
      </c>
      <c r="P4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7" s="11">
        <f>VLOOKUP(Tabela1[[#This Row],[PLACA]],BASE_LOCADORAS!B:G,6,0)</f>
        <v>2108</v>
      </c>
      <c r="R477" s="5" t="b">
        <f>Tabela1[[#This Row],[VALOR LOCADORA]]=Tabela1[[#This Row],[GASTO ALUGUEL]]</f>
        <v>0</v>
      </c>
      <c r="S477" s="5" t="str">
        <f>UPPER(TEXT(Tabela1[[#This Row],[VENCIMENTO CONTRATO]],"MMM"))</f>
        <v>ABR</v>
      </c>
      <c r="T477" s="5">
        <f>IFERROR(YEAR(Tabela1[[#This Row],[VENCIMENTO CONTRATO]]),"-")</f>
        <v>2029</v>
      </c>
      <c r="U477" s="5" t="str">
        <f>VLOOKUP(Tabela1[[#This Row],[PLACA]],UNIC!C:T,18,0)</f>
        <v>ATIVO</v>
      </c>
      <c r="V477" s="5" t="str">
        <f>SUBSTITUTE(VLOOKUP(Tabela1[[#This Row],[PLACA]],UNIC!C:K,9,0),".", "")</f>
        <v>11031</v>
      </c>
      <c r="W477" s="5">
        <f>VLOOKUP(Tabela1[[#This Row],[PLACA]],UNIC!C:M,10,0)</f>
        <v>35001</v>
      </c>
      <c r="X477" s="5" t="str">
        <f>VLOOKUP(Tabela1[[#This Row],[PLACA]],UNIC!C:M,11,0)</f>
        <v>VIVO</v>
      </c>
      <c r="Y477" s="7">
        <f>SUM(Tabela1[[#This Row],[GASTO COMBUSTÍVEL FEVEREIRO]:[GASTO COMBUSTÍVE ABRIL]])</f>
        <v>0</v>
      </c>
      <c r="Z477" s="7" t="str">
        <f>IFERROR(AVERAGE(Tabela1[[#This Row],[GASTO COMBUSTÍVE ABRIL]:[GASTO COMBUSTÍVE MARÇO]]),"-")</f>
        <v>-</v>
      </c>
      <c r="AA477" s="5"/>
    </row>
    <row r="478" spans="1:27" x14ac:dyDescent="0.25">
      <c r="A478" s="5" t="s">
        <v>1444</v>
      </c>
      <c r="B478" s="5" t="str">
        <f>VLOOKUP(A478,UNIC!C:W,2,0)</f>
        <v>MOBI</v>
      </c>
      <c r="C478" s="5" t="str">
        <f>VLOOKUP(A478,UNIC!C:W,3,0)</f>
        <v>LEVE</v>
      </c>
      <c r="D478" s="10">
        <f>VLOOKUP(A478,UNIC!C:W,5,0)</f>
        <v>2025</v>
      </c>
      <c r="E478" s="5" t="str">
        <f>VLOOKUP(A478,UNIC!C:W,21,0)</f>
        <v>LOCALIZA</v>
      </c>
      <c r="F478" s="5" t="str">
        <f>VLOOKUP(Tabela1[[#This Row],[PLACA]],UNIC!C:R,15,0)</f>
        <v>SP</v>
      </c>
      <c r="G478" s="5" t="str">
        <f>VLOOKUP(Tabela1[[#This Row],[PLACA]],UNIC!C:R,16,0)</f>
        <v>SUDESTE</v>
      </c>
      <c r="H478" s="5" t="str">
        <f>VLOOKUP(A478,UNIC!C:H,6,0)</f>
        <v>TOP TELECOM</v>
      </c>
      <c r="I478" s="5" t="str">
        <f>VLOOKUP(H478,UNIC!H:J,3,0)</f>
        <v>PARCEIRO</v>
      </c>
      <c r="J478" s="11" t="str">
        <f>VLOOKUP(Tabela1[[#This Row],[PLACA]],UNIC!C:V,20,0)</f>
        <v>R$ 2.108,00</v>
      </c>
      <c r="K478" s="11" t="str">
        <f>IFERROR(VALUE(VLOOKUP(Tabela1[[#This Row],[PLACA]],[1]Planilha2!$A:$F,3,0)),"")</f>
        <v/>
      </c>
      <c r="L478" s="11" t="str">
        <f>IFERROR(VALUE(VLOOKUP(Tabela1[[#This Row],[PLACA]],[1]Planilha2!$A:$F,4,0)),"")</f>
        <v/>
      </c>
      <c r="M478" s="11" t="str">
        <f>IFERROR(VALUE(VLOOKUP(Tabela1[[#This Row],[PLACA]],[1]Planilha2!$A:$F,5,0)),"")</f>
        <v/>
      </c>
      <c r="N478" s="11"/>
      <c r="O478" s="12" t="str">
        <f>VLOOKUP(Tabela1[[#This Row],[PLACA]],BASE_LOCADORAS!B:F,5,0)</f>
        <v>15/04/2029</v>
      </c>
      <c r="P4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8" s="11">
        <f>VLOOKUP(Tabela1[[#This Row],[PLACA]],BASE_LOCADORAS!B:G,6,0)</f>
        <v>2108</v>
      </c>
      <c r="R478" s="5" t="b">
        <f>Tabela1[[#This Row],[VALOR LOCADORA]]=Tabela1[[#This Row],[GASTO ALUGUEL]]</f>
        <v>0</v>
      </c>
      <c r="S478" s="5" t="str">
        <f>UPPER(TEXT(Tabela1[[#This Row],[VENCIMENTO CONTRATO]],"MMM"))</f>
        <v>ABR</v>
      </c>
      <c r="T478" s="5">
        <f>IFERROR(YEAR(Tabela1[[#This Row],[VENCIMENTO CONTRATO]]),"-")</f>
        <v>2029</v>
      </c>
      <c r="U478" s="5" t="str">
        <f>VLOOKUP(Tabela1[[#This Row],[PLACA]],UNIC!C:T,18,0)</f>
        <v>ATIVO</v>
      </c>
      <c r="V478" s="5" t="str">
        <f>SUBSTITUTE(VLOOKUP(Tabela1[[#This Row],[PLACA]],UNIC!C:K,9,0),".", "")</f>
        <v>11031</v>
      </c>
      <c r="W478" s="5">
        <f>VLOOKUP(Tabela1[[#This Row],[PLACA]],UNIC!C:M,10,0)</f>
        <v>35001</v>
      </c>
      <c r="X478" s="5" t="str">
        <f>VLOOKUP(Tabela1[[#This Row],[PLACA]],UNIC!C:M,11,0)</f>
        <v>VIVO</v>
      </c>
      <c r="Y478" s="7">
        <f>SUM(Tabela1[[#This Row],[GASTO COMBUSTÍVEL FEVEREIRO]:[GASTO COMBUSTÍVE ABRIL]])</f>
        <v>0</v>
      </c>
      <c r="Z478" s="7" t="str">
        <f>IFERROR(AVERAGE(Tabela1[[#This Row],[GASTO COMBUSTÍVE ABRIL]:[GASTO COMBUSTÍVE MARÇO]]),"-")</f>
        <v>-</v>
      </c>
      <c r="AA478" s="5"/>
    </row>
    <row r="479" spans="1:27" x14ac:dyDescent="0.25">
      <c r="A479" s="5" t="s">
        <v>1445</v>
      </c>
      <c r="B479" s="5" t="str">
        <f>VLOOKUP(A479,UNIC!C:W,2,0)</f>
        <v>MOBI</v>
      </c>
      <c r="C479" s="5" t="str">
        <f>VLOOKUP(A479,UNIC!C:W,3,0)</f>
        <v>LEVE</v>
      </c>
      <c r="D479" s="10">
        <f>VLOOKUP(A479,UNIC!C:W,5,0)</f>
        <v>2025</v>
      </c>
      <c r="E479" s="5" t="str">
        <f>VLOOKUP(A479,UNIC!C:W,21,0)</f>
        <v>LOCALIZA</v>
      </c>
      <c r="F479" s="5" t="str">
        <f>VLOOKUP(Tabela1[[#This Row],[PLACA]],UNIC!C:R,15,0)</f>
        <v>SP</v>
      </c>
      <c r="G479" s="5" t="str">
        <f>VLOOKUP(Tabela1[[#This Row],[PLACA]],UNIC!C:R,16,0)</f>
        <v>SUDESTE</v>
      </c>
      <c r="H479" s="5" t="str">
        <f>VLOOKUP(A479,UNIC!C:H,6,0)</f>
        <v>TOP TELECOM</v>
      </c>
      <c r="I479" s="5" t="str">
        <f>VLOOKUP(H479,UNIC!H:J,3,0)</f>
        <v>PARCEIRO</v>
      </c>
      <c r="J479" s="11" t="str">
        <f>VLOOKUP(Tabela1[[#This Row],[PLACA]],UNIC!C:V,20,0)</f>
        <v>R$ 2.108,00</v>
      </c>
      <c r="K479" s="11" t="str">
        <f>IFERROR(VALUE(VLOOKUP(Tabela1[[#This Row],[PLACA]],[1]Planilha2!$A:$F,3,0)),"")</f>
        <v/>
      </c>
      <c r="L479" s="11" t="str">
        <f>IFERROR(VALUE(VLOOKUP(Tabela1[[#This Row],[PLACA]],[1]Planilha2!$A:$F,4,0)),"")</f>
        <v/>
      </c>
      <c r="M479" s="11" t="str">
        <f>IFERROR(VALUE(VLOOKUP(Tabela1[[#This Row],[PLACA]],[1]Planilha2!$A:$F,5,0)),"")</f>
        <v/>
      </c>
      <c r="N479" s="11"/>
      <c r="O479" s="17" t="str">
        <f>VLOOKUP(Tabela1[[#This Row],[PLACA]],BASE_LOCADORAS!B:F,5,0)</f>
        <v>11/04/2029</v>
      </c>
      <c r="P4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79" s="11">
        <f>VLOOKUP(Tabela1[[#This Row],[PLACA]],BASE_LOCADORAS!B:G,6,0)</f>
        <v>2108</v>
      </c>
      <c r="R479" s="5" t="b">
        <f>Tabela1[[#This Row],[VALOR LOCADORA]]=Tabela1[[#This Row],[GASTO ALUGUEL]]</f>
        <v>0</v>
      </c>
      <c r="S479" s="5" t="str">
        <f>UPPER(TEXT(Tabela1[[#This Row],[VENCIMENTO CONTRATO]],"MMM"))</f>
        <v>ABR</v>
      </c>
      <c r="T479" s="5">
        <f>IFERROR(YEAR(Tabela1[[#This Row],[VENCIMENTO CONTRATO]]),"-")</f>
        <v>2029</v>
      </c>
      <c r="U479" s="5" t="str">
        <f>VLOOKUP(Tabela1[[#This Row],[PLACA]],UNIC!C:T,18,0)</f>
        <v>ATIVO</v>
      </c>
      <c r="V479" s="5" t="str">
        <f>SUBSTITUTE(VLOOKUP(Tabela1[[#This Row],[PLACA]],UNIC!C:K,9,0),".", "")</f>
        <v>11031</v>
      </c>
      <c r="W479" s="5">
        <f>VLOOKUP(Tabela1[[#This Row],[PLACA]],UNIC!C:M,10,0)</f>
        <v>35001</v>
      </c>
      <c r="X479" s="5" t="str">
        <f>VLOOKUP(Tabela1[[#This Row],[PLACA]],UNIC!C:M,11,0)</f>
        <v>VIVO</v>
      </c>
      <c r="Y479" s="7">
        <f>SUM(Tabela1[[#This Row],[GASTO COMBUSTÍVEL FEVEREIRO]:[GASTO COMBUSTÍVE ABRIL]])</f>
        <v>0</v>
      </c>
      <c r="Z479" s="7" t="str">
        <f>IFERROR(AVERAGE(Tabela1[[#This Row],[GASTO COMBUSTÍVE ABRIL]:[GASTO COMBUSTÍVE MARÇO]]),"-")</f>
        <v>-</v>
      </c>
      <c r="AA479" s="5"/>
    </row>
    <row r="480" spans="1:27" x14ac:dyDescent="0.25">
      <c r="A480" s="5" t="s">
        <v>1255</v>
      </c>
      <c r="B480" s="5" t="str">
        <f>VLOOKUP(A480,UNIC!C:W,2,0)</f>
        <v>MOBI</v>
      </c>
      <c r="C480" s="5" t="str">
        <f>VLOOKUP(A480,UNIC!C:W,3,0)</f>
        <v>LEVE</v>
      </c>
      <c r="D480" s="10">
        <f>VLOOKUP(A480,UNIC!C:W,5,0)</f>
        <v>2025</v>
      </c>
      <c r="E480" s="5" t="str">
        <f>VLOOKUP(A480,UNIC!C:W,21,0)</f>
        <v>LOCALIZA</v>
      </c>
      <c r="F480" s="5" t="str">
        <f>VLOOKUP(Tabela1[[#This Row],[PLACA]],UNIC!C:R,15,0)</f>
        <v>DF</v>
      </c>
      <c r="G480" s="5" t="str">
        <f>VLOOKUP(Tabela1[[#This Row],[PLACA]],UNIC!C:R,16,0)</f>
        <v>CENTRO OESTE</v>
      </c>
      <c r="H480" s="5" t="str">
        <f>VLOOKUP(A480,UNIC!C:H,6,0)</f>
        <v>LEONARDO MOREIRA DO NASCIMENTO BORGES</v>
      </c>
      <c r="I480" s="5" t="str">
        <f>VLOOKUP(H480,UNIC!H:J,3,0)</f>
        <v>TECNICO DE MANUTENCAO DE PI V</v>
      </c>
      <c r="J480" s="11" t="str">
        <f>VLOOKUP(Tabela1[[#This Row],[PLACA]],UNIC!C:V,20,0)</f>
        <v>R$ 2.108,00</v>
      </c>
      <c r="K480" s="11">
        <f>IFERROR(VALUE(VLOOKUP(Tabela1[[#This Row],[PLACA]],[1]Planilha2!$A:$F,3,0)),"")</f>
        <v>1712.58</v>
      </c>
      <c r="L480" s="11">
        <f>IFERROR(VALUE(VLOOKUP(Tabela1[[#This Row],[PLACA]],[1]Planilha2!$A:$F,4,0)),"")</f>
        <v>2225.6499999999996</v>
      </c>
      <c r="M480" s="11">
        <f>IFERROR(VALUE(VLOOKUP(Tabela1[[#This Row],[PLACA]],[1]Planilha2!$A:$F,5,0)),"")</f>
        <v>707.2</v>
      </c>
      <c r="N480" s="11"/>
      <c r="O480" s="12" t="str">
        <f>VLOOKUP(Tabela1[[#This Row],[PLACA]],BASE_LOCADORAS!B:F,5,0)</f>
        <v>16/04/2029</v>
      </c>
      <c r="P4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0" s="11">
        <f>VLOOKUP(Tabela1[[#This Row],[PLACA]],BASE_LOCADORAS!B:G,6,0)</f>
        <v>2108</v>
      </c>
      <c r="R480" s="5" t="b">
        <f>Tabela1[[#This Row],[VALOR LOCADORA]]=Tabela1[[#This Row],[GASTO ALUGUEL]]</f>
        <v>0</v>
      </c>
      <c r="S480" s="5" t="str">
        <f>UPPER(TEXT(Tabela1[[#This Row],[VENCIMENTO CONTRATO]],"MMM"))</f>
        <v>ABR</v>
      </c>
      <c r="T480" s="5">
        <f>IFERROR(YEAR(Tabela1[[#This Row],[VENCIMENTO CONTRATO]]),"-")</f>
        <v>2029</v>
      </c>
      <c r="U480" s="5" t="str">
        <f>VLOOKUP(Tabela1[[#This Row],[PLACA]],UNIC!C:T,18,0)</f>
        <v>ATIVO</v>
      </c>
      <c r="V480" s="5" t="str">
        <f>SUBSTITUTE(VLOOKUP(Tabela1[[#This Row],[PLACA]],UNIC!C:K,9,0),".", "")</f>
        <v>12081</v>
      </c>
      <c r="W480" s="5">
        <f>VLOOKUP(Tabela1[[#This Row],[PLACA]],UNIC!C:M,10,0)</f>
        <v>17001</v>
      </c>
      <c r="X480" s="5" t="str">
        <f>VLOOKUP(Tabela1[[#This Row],[PLACA]],UNIC!C:M,11,0)</f>
        <v>TIM MOVEL</v>
      </c>
      <c r="Y480" s="7">
        <f>SUM(Tabela1[[#This Row],[GASTO COMBUSTÍVEL FEVEREIRO]:[GASTO COMBUSTÍVE ABRIL]])</f>
        <v>4645.4299999999994</v>
      </c>
      <c r="Z480" s="7">
        <f>IFERROR(AVERAGE(Tabela1[[#This Row],[GASTO COMBUSTÍVE ABRIL]:[GASTO COMBUSTÍVE MARÇO]]),"-")</f>
        <v>1466.4249999999997</v>
      </c>
      <c r="AA480" s="5"/>
    </row>
    <row r="481" spans="1:27" x14ac:dyDescent="0.25">
      <c r="A481" s="5" t="s">
        <v>1184</v>
      </c>
      <c r="B481" s="5" t="str">
        <f>VLOOKUP(A481,UNIC!C:W,2,0)</f>
        <v>FIORINO</v>
      </c>
      <c r="C481" s="5" t="str">
        <f>VLOOKUP(A481,UNIC!C:W,3,0)</f>
        <v>UTILITARIO</v>
      </c>
      <c r="D481" s="10">
        <f>VLOOKUP(A481,UNIC!C:W,5,0)</f>
        <v>2025</v>
      </c>
      <c r="E481" s="5" t="str">
        <f>VLOOKUP(A481,UNIC!C:W,21,0)</f>
        <v>LOCALIZA</v>
      </c>
      <c r="F481" s="5" t="str">
        <f>VLOOKUP(Tabela1[[#This Row],[PLACA]],UNIC!C:R,15,0)</f>
        <v>GO</v>
      </c>
      <c r="G481" s="5" t="str">
        <f>VLOOKUP(Tabela1[[#This Row],[PLACA]],UNIC!C:R,16,0)</f>
        <v>CENTRO OESTE</v>
      </c>
      <c r="H481" s="5" t="str">
        <f>VLOOKUP(A481,UNIC!C:H,6,0)</f>
        <v>ROMILSON PEREIRA DOS SANTOS</v>
      </c>
      <c r="I481" s="5" t="str">
        <f>VLOOKUP(H481,UNIC!H:J,3,0)</f>
        <v>TECNICO DE FIBRA OPTICA II</v>
      </c>
      <c r="J481" s="11" t="str">
        <f>VLOOKUP(Tabela1[[#This Row],[PLACA]],UNIC!C:V,20,0)</f>
        <v>R$ 2.995,00</v>
      </c>
      <c r="K481" s="11">
        <f>IFERROR(VALUE(VLOOKUP(Tabela1[[#This Row],[PLACA]],[1]Planilha2!$A:$F,3,0)),"")</f>
        <v>1871.68</v>
      </c>
      <c r="L481" s="11">
        <f>IFERROR(VALUE(VLOOKUP(Tabela1[[#This Row],[PLACA]],[1]Planilha2!$A:$F,4,0)),"")</f>
        <v>1546.96</v>
      </c>
      <c r="M481" s="11">
        <f>IFERROR(VALUE(VLOOKUP(Tabela1[[#This Row],[PLACA]],[1]Planilha2!$A:$F,5,0)),"")</f>
        <v>150</v>
      </c>
      <c r="N481" s="11"/>
      <c r="O481" s="12" t="str">
        <f>VLOOKUP(Tabela1[[#This Row],[PLACA]],BASE_LOCADORAS!B:F,5,0)</f>
        <v>14/04/2029</v>
      </c>
      <c r="P4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1" s="11">
        <f>VLOOKUP(Tabela1[[#This Row],[PLACA]],BASE_LOCADORAS!B:G,6,0)</f>
        <v>2995</v>
      </c>
      <c r="R481" s="5" t="b">
        <f>Tabela1[[#This Row],[VALOR LOCADORA]]=Tabela1[[#This Row],[GASTO ALUGUEL]]</f>
        <v>0</v>
      </c>
      <c r="S481" s="5" t="str">
        <f>UPPER(TEXT(Tabela1[[#This Row],[VENCIMENTO CONTRATO]],"MMM"))</f>
        <v>ABR</v>
      </c>
      <c r="T481" s="5">
        <f>IFERROR(YEAR(Tabela1[[#This Row],[VENCIMENTO CONTRATO]]),"-")</f>
        <v>2029</v>
      </c>
      <c r="U481" s="5" t="str">
        <f>VLOOKUP(Tabela1[[#This Row],[PLACA]],UNIC!C:T,18,0)</f>
        <v>ATIVO</v>
      </c>
      <c r="V481" s="5" t="str">
        <f>SUBSTITUTE(VLOOKUP(Tabela1[[#This Row],[PLACA]],UNIC!C:K,9,0),".", "")</f>
        <v>11021</v>
      </c>
      <c r="W481" s="5">
        <f>VLOOKUP(Tabela1[[#This Row],[PLACA]],UNIC!C:M,10,0)</f>
        <v>19093</v>
      </c>
      <c r="X481" s="5" t="str">
        <f>VLOOKUP(Tabela1[[#This Row],[PLACA]],UNIC!C:M,11,0)</f>
        <v>VIVO</v>
      </c>
      <c r="Y481" s="7">
        <f>SUM(Tabela1[[#This Row],[GASTO COMBUSTÍVEL FEVEREIRO]:[GASTO COMBUSTÍVE ABRIL]])</f>
        <v>3568.6400000000003</v>
      </c>
      <c r="Z481" s="7">
        <f>IFERROR(AVERAGE(Tabela1[[#This Row],[GASTO COMBUSTÍVE ABRIL]:[GASTO COMBUSTÍVE MARÇO]]),"-")</f>
        <v>848.48</v>
      </c>
      <c r="AA481" s="5"/>
    </row>
    <row r="482" spans="1:27" x14ac:dyDescent="0.25">
      <c r="A482" s="5" t="s">
        <v>310</v>
      </c>
      <c r="B482" s="5" t="str">
        <f>VLOOKUP(A482,UNIC!C:W,2,0)</f>
        <v>SAVEIRO</v>
      </c>
      <c r="C482" s="5" t="str">
        <f>VLOOKUP(A482,UNIC!C:W,3,0)</f>
        <v>UTILITARIO</v>
      </c>
      <c r="D482" s="10">
        <f>VLOOKUP(A482,UNIC!C:W,5,0)</f>
        <v>2024</v>
      </c>
      <c r="E482" s="5" t="str">
        <f>VLOOKUP(A482,UNIC!C:W,21,0)</f>
        <v>LOCALIZA</v>
      </c>
      <c r="F482" s="5" t="str">
        <f>VLOOKUP(Tabela1[[#This Row],[PLACA]],UNIC!C:R,15,0)</f>
        <v>BA</v>
      </c>
      <c r="G482" s="5" t="str">
        <f>VLOOKUP(Tabela1[[#This Row],[PLACA]],UNIC!C:R,16,0)</f>
        <v>NORDESTE</v>
      </c>
      <c r="H482" s="5" t="str">
        <f>VLOOKUP(A482,UNIC!C:H,6,0)</f>
        <v>IURI SILVA DOS SANTOS</v>
      </c>
      <c r="I482" s="5" t="str">
        <f>VLOOKUP(H482,UNIC!H:J,3,0)</f>
        <v>TECNICO DE FIBRA OPTICA I</v>
      </c>
      <c r="J482" s="11" t="str">
        <f>VLOOKUP(Tabela1[[#This Row],[PLACA]],UNIC!C:V,20,0)</f>
        <v>R$ 2.467,00</v>
      </c>
      <c r="K482" s="11">
        <f>IFERROR(VALUE(VLOOKUP(Tabela1[[#This Row],[PLACA]],[1]Planilha2!$A:$F,3,0)),"")</f>
        <v>1259.0900000000001</v>
      </c>
      <c r="L482" s="11">
        <f>IFERROR(VALUE(VLOOKUP(Tabela1[[#This Row],[PLACA]],[1]Planilha2!$A:$F,4,0)),"")</f>
        <v>1150</v>
      </c>
      <c r="M482" s="11">
        <f>IFERROR(VALUE(VLOOKUP(Tabela1[[#This Row],[PLACA]],[1]Planilha2!$A:$F,5,0)),"")</f>
        <v>770</v>
      </c>
      <c r="N482" s="11"/>
      <c r="O482" s="12" t="str">
        <f>VLOOKUP(Tabela1[[#This Row],[PLACA]],BASE_LOCADORAS!B:F,5,0)</f>
        <v>30/04/2029</v>
      </c>
      <c r="P4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2" s="11">
        <f>VLOOKUP(Tabela1[[#This Row],[PLACA]],BASE_LOCADORAS!B:G,6,0)</f>
        <v>2467</v>
      </c>
      <c r="R482" s="5" t="b">
        <f>Tabela1[[#This Row],[VALOR LOCADORA]]=Tabela1[[#This Row],[GASTO ALUGUEL]]</f>
        <v>0</v>
      </c>
      <c r="S482" s="5" t="str">
        <f>UPPER(TEXT(Tabela1[[#This Row],[VENCIMENTO CONTRATO]],"MMM"))</f>
        <v>ABR</v>
      </c>
      <c r="T482" s="5">
        <f>IFERROR(YEAR(Tabela1[[#This Row],[VENCIMENTO CONTRATO]]),"-")</f>
        <v>2029</v>
      </c>
      <c r="U482" s="5" t="str">
        <f>VLOOKUP(Tabela1[[#This Row],[PLACA]],UNIC!C:T,18,0)</f>
        <v>ATIVO</v>
      </c>
      <c r="V482" s="5" t="str">
        <f>SUBSTITUTE(VLOOKUP(Tabela1[[#This Row],[PLACA]],UNIC!C:K,9,0),".", "")</f>
        <v>14015</v>
      </c>
      <c r="W482" s="5">
        <f>VLOOKUP(Tabela1[[#This Row],[PLACA]],UNIC!C:M,10,0)</f>
        <v>15001</v>
      </c>
      <c r="X482" s="5" t="str">
        <f>VLOOKUP(Tabela1[[#This Row],[PLACA]],UNIC!C:M,11,0)</f>
        <v>I-SYSTEMS</v>
      </c>
      <c r="Y482" s="7">
        <f>SUM(Tabela1[[#This Row],[GASTO COMBUSTÍVEL FEVEREIRO]:[GASTO COMBUSTÍVE ABRIL]])</f>
        <v>3179.09</v>
      </c>
      <c r="Z482" s="7">
        <f>IFERROR(AVERAGE(Tabela1[[#This Row],[GASTO COMBUSTÍVE ABRIL]:[GASTO COMBUSTÍVE MARÇO]]),"-")</f>
        <v>960</v>
      </c>
      <c r="AA482" s="5"/>
    </row>
    <row r="483" spans="1:27" x14ac:dyDescent="0.25">
      <c r="A483" s="5" t="s">
        <v>1166</v>
      </c>
      <c r="B483" s="5" t="str">
        <f>VLOOKUP(A483,UNIC!C:W,2,0)</f>
        <v>SAVEIRO</v>
      </c>
      <c r="C483" s="5" t="str">
        <f>VLOOKUP(A483,UNIC!C:W,3,0)</f>
        <v>UTILITARIO</v>
      </c>
      <c r="D483" s="10">
        <f>VLOOKUP(A483,UNIC!C:W,5,0)</f>
        <v>2024</v>
      </c>
      <c r="E483" s="5" t="str">
        <f>VLOOKUP(A483,UNIC!C:W,21,0)</f>
        <v>LOCALIZA</v>
      </c>
      <c r="F483" s="5" t="str">
        <f>VLOOKUP(Tabela1[[#This Row],[PLACA]],UNIC!C:R,15,0)</f>
        <v>BA</v>
      </c>
      <c r="G483" s="5" t="str">
        <f>VLOOKUP(Tabela1[[#This Row],[PLACA]],UNIC!C:R,16,0)</f>
        <v>NORDESTE</v>
      </c>
      <c r="H483" s="5" t="str">
        <f>VLOOKUP(A483,UNIC!C:H,6,0)</f>
        <v>WELLINGTON SANTOS DE JESUS</v>
      </c>
      <c r="I483" s="5" t="str">
        <f>VLOOKUP(H483,UNIC!H:J,3,0)</f>
        <v>TECNICO DE FIBRA OPTICA I</v>
      </c>
      <c r="J483" s="11" t="str">
        <f>VLOOKUP(Tabela1[[#This Row],[PLACA]],UNIC!C:V,20,0)</f>
        <v>R$ 2.467,00</v>
      </c>
      <c r="K483" s="11">
        <f>IFERROR(VALUE(VLOOKUP(Tabela1[[#This Row],[PLACA]],[1]Planilha2!$A:$F,3,0)),"")</f>
        <v>1379.75</v>
      </c>
      <c r="L483" s="11">
        <f>IFERROR(VALUE(VLOOKUP(Tabela1[[#This Row],[PLACA]],[1]Planilha2!$A:$F,4,0)),"")</f>
        <v>1604.41</v>
      </c>
      <c r="M483" s="11">
        <f>IFERROR(VALUE(VLOOKUP(Tabela1[[#This Row],[PLACA]],[1]Planilha2!$A:$F,5,0)),"")</f>
        <v>185</v>
      </c>
      <c r="N483" s="11"/>
      <c r="O483" s="12" t="str">
        <f>VLOOKUP(Tabela1[[#This Row],[PLACA]],BASE_LOCADORAS!B:F,5,0)</f>
        <v>30/04/2029</v>
      </c>
      <c r="P4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3" s="11">
        <f>VLOOKUP(Tabela1[[#This Row],[PLACA]],BASE_LOCADORAS!B:G,6,0)</f>
        <v>2467</v>
      </c>
      <c r="R483" s="5" t="b">
        <f>Tabela1[[#This Row],[VALOR LOCADORA]]=Tabela1[[#This Row],[GASTO ALUGUEL]]</f>
        <v>0</v>
      </c>
      <c r="S483" s="5" t="str">
        <f>UPPER(TEXT(Tabela1[[#This Row],[VENCIMENTO CONTRATO]],"MMM"))</f>
        <v>ABR</v>
      </c>
      <c r="T483" s="5">
        <f>IFERROR(YEAR(Tabela1[[#This Row],[VENCIMENTO CONTRATO]]),"-")</f>
        <v>2029</v>
      </c>
      <c r="U483" s="5" t="str">
        <f>VLOOKUP(Tabela1[[#This Row],[PLACA]],UNIC!C:T,18,0)</f>
        <v>ATIVO</v>
      </c>
      <c r="V483" s="5" t="str">
        <f>SUBSTITUTE(VLOOKUP(Tabela1[[#This Row],[PLACA]],UNIC!C:K,9,0),".", "")</f>
        <v>14021</v>
      </c>
      <c r="W483" s="5">
        <f>VLOOKUP(Tabela1[[#This Row],[PLACA]],UNIC!C:M,10,0)</f>
        <v>15001</v>
      </c>
      <c r="X483" s="5" t="str">
        <f>VLOOKUP(Tabela1[[#This Row],[PLACA]],UNIC!C:M,11,0)</f>
        <v>I-SYSTEMS</v>
      </c>
      <c r="Y483" s="7">
        <f>SUM(Tabela1[[#This Row],[GASTO COMBUSTÍVEL FEVEREIRO]:[GASTO COMBUSTÍVE ABRIL]])</f>
        <v>3169.16</v>
      </c>
      <c r="Z483" s="7">
        <f>IFERROR(AVERAGE(Tabela1[[#This Row],[GASTO COMBUSTÍVE ABRIL]:[GASTO COMBUSTÍVE MARÇO]]),"-")</f>
        <v>894.70500000000004</v>
      </c>
      <c r="AA483" s="5"/>
    </row>
    <row r="484" spans="1:27" x14ac:dyDescent="0.25">
      <c r="A484" s="5" t="s">
        <v>1385</v>
      </c>
      <c r="B484" s="5" t="str">
        <f>VLOOKUP(A484,UNIC!C:W,2,0)</f>
        <v>MOBI</v>
      </c>
      <c r="C484" s="5" t="str">
        <f>VLOOKUP(A484,UNIC!C:W,3,0)</f>
        <v>LEVE</v>
      </c>
      <c r="D484" s="10">
        <f>VLOOKUP(A484,UNIC!C:W,5,0)</f>
        <v>2025</v>
      </c>
      <c r="E484" s="5" t="str">
        <f>VLOOKUP(A484,UNIC!C:W,21,0)</f>
        <v>LOCALIZA</v>
      </c>
      <c r="F484" s="5" t="str">
        <f>VLOOKUP(Tabela1[[#This Row],[PLACA]],UNIC!C:R,15,0)</f>
        <v>MG</v>
      </c>
      <c r="G484" s="5" t="str">
        <f>VLOOKUP(Tabela1[[#This Row],[PLACA]],UNIC!C:R,16,0)</f>
        <v>SUDESTE</v>
      </c>
      <c r="H484" s="5" t="str">
        <f>VLOOKUP(A484,UNIC!C:H,6,0)</f>
        <v>CASA CLIENTE-VIVO UBERLANDIA</v>
      </c>
      <c r="I484" s="5" t="str">
        <f>VLOOKUP(H484,UNIC!H:J,3,0)</f>
        <v>PARCEIRO</v>
      </c>
      <c r="J484" s="11" t="str">
        <f>VLOOKUP(Tabela1[[#This Row],[PLACA]],UNIC!C:V,20,0)</f>
        <v>R$ 2.108,00</v>
      </c>
      <c r="K484" s="11">
        <f>IFERROR(VALUE(VLOOKUP(Tabela1[[#This Row],[PLACA]],[1]Planilha2!$A:$F,3,0)),"")</f>
        <v>1642.44</v>
      </c>
      <c r="L484" s="11">
        <f>IFERROR(VALUE(VLOOKUP(Tabela1[[#This Row],[PLACA]],[1]Planilha2!$A:$F,4,0)),"")</f>
        <v>2408.2000000000003</v>
      </c>
      <c r="M484" s="11">
        <f>IFERROR(VALUE(VLOOKUP(Tabela1[[#This Row],[PLACA]],[1]Planilha2!$A:$F,5,0)),"")</f>
        <v>1045.47</v>
      </c>
      <c r="N484" s="11"/>
      <c r="O484" s="12" t="str">
        <f>VLOOKUP(Tabela1[[#This Row],[PLACA]],BASE_LOCADORAS!B:F,5,0)</f>
        <v>17/04/2029</v>
      </c>
      <c r="P4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4" s="11">
        <f>VLOOKUP(Tabela1[[#This Row],[PLACA]],BASE_LOCADORAS!B:G,6,0)</f>
        <v>2108</v>
      </c>
      <c r="R484" s="5" t="b">
        <f>Tabela1[[#This Row],[VALOR LOCADORA]]=Tabela1[[#This Row],[GASTO ALUGUEL]]</f>
        <v>0</v>
      </c>
      <c r="S484" s="5" t="str">
        <f>UPPER(TEXT(Tabela1[[#This Row],[VENCIMENTO CONTRATO]],"MMM"))</f>
        <v>ABR</v>
      </c>
      <c r="T484" s="5">
        <f>IFERROR(YEAR(Tabela1[[#This Row],[VENCIMENTO CONTRATO]]),"-")</f>
        <v>2029</v>
      </c>
      <c r="U484" s="5" t="str">
        <f>VLOOKUP(Tabela1[[#This Row],[PLACA]],UNIC!C:T,18,0)</f>
        <v>PATIO</v>
      </c>
      <c r="V484" s="5" t="str">
        <f>SUBSTITUTE(VLOOKUP(Tabela1[[#This Row],[PLACA]],UNIC!C:K,9,0),".", "")</f>
        <v>11011</v>
      </c>
      <c r="W484" s="5">
        <f>VLOOKUP(Tabela1[[#This Row],[PLACA]],UNIC!C:M,10,0)</f>
        <v>23845</v>
      </c>
      <c r="X484" s="5" t="str">
        <f>VLOOKUP(Tabela1[[#This Row],[PLACA]],UNIC!C:M,11,0)</f>
        <v>VIVO</v>
      </c>
      <c r="Y484" s="7">
        <f>SUM(Tabela1[[#This Row],[GASTO COMBUSTÍVEL FEVEREIRO]:[GASTO COMBUSTÍVE ABRIL]])</f>
        <v>5096.1100000000006</v>
      </c>
      <c r="Z484" s="7">
        <f>IFERROR(AVERAGE(Tabela1[[#This Row],[GASTO COMBUSTÍVE ABRIL]:[GASTO COMBUSTÍVE MARÇO]]),"-")</f>
        <v>1726.835</v>
      </c>
      <c r="AA484" s="5"/>
    </row>
    <row r="485" spans="1:27" x14ac:dyDescent="0.25">
      <c r="A485" s="5" t="s">
        <v>473</v>
      </c>
      <c r="B485" s="5" t="str">
        <f>VLOOKUP(A485,UNIC!C:W,2,0)</f>
        <v>MOBI</v>
      </c>
      <c r="C485" s="5" t="str">
        <f>VLOOKUP(A485,UNIC!C:W,3,0)</f>
        <v>LEVE</v>
      </c>
      <c r="D485" s="10">
        <f>VLOOKUP(A485,UNIC!C:W,5,0)</f>
        <v>2025</v>
      </c>
      <c r="E485" s="5" t="str">
        <f>VLOOKUP(A485,UNIC!C:W,21,0)</f>
        <v>LOCALIZA</v>
      </c>
      <c r="F485" s="5" t="str">
        <f>VLOOKUP(Tabela1[[#This Row],[PLACA]],UNIC!C:R,15,0)</f>
        <v>SP</v>
      </c>
      <c r="G485" s="5" t="str">
        <f>VLOOKUP(Tabela1[[#This Row],[PLACA]],UNIC!C:R,16,0)</f>
        <v>SUDESTE</v>
      </c>
      <c r="H485" s="5" t="str">
        <f>VLOOKUP(A485,UNIC!C:H,6,0)</f>
        <v>ALCIR MOTA DE SOUZA</v>
      </c>
      <c r="I485" s="5" t="str">
        <f>VLOOKUP(H485,UNIC!H:J,3,0)</f>
        <v>TECNICO MULTSKILL METALICO/FI</v>
      </c>
      <c r="J485" s="11" t="str">
        <f>VLOOKUP(Tabela1[[#This Row],[PLACA]],UNIC!C:V,20,0)</f>
        <v>R$ 2.108,00</v>
      </c>
      <c r="K485" s="11">
        <f>IFERROR(VALUE(VLOOKUP(Tabela1[[#This Row],[PLACA]],[1]Planilha2!$A:$F,3,0)),"")</f>
        <v>989.28000000000009</v>
      </c>
      <c r="L485" s="11">
        <f>IFERROR(VALUE(VLOOKUP(Tabela1[[#This Row],[PLACA]],[1]Planilha2!$A:$F,4,0)),"")</f>
        <v>963.69</v>
      </c>
      <c r="M485" s="11">
        <f>IFERROR(VALUE(VLOOKUP(Tabela1[[#This Row],[PLACA]],[1]Planilha2!$A:$F,5,0)),"")</f>
        <v>436.77</v>
      </c>
      <c r="N485" s="11"/>
      <c r="O485" s="17" t="str">
        <f>VLOOKUP(Tabela1[[#This Row],[PLACA]],BASE_LOCADORAS!B:F,5,0)</f>
        <v>16/04/2029</v>
      </c>
      <c r="P4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5" s="11">
        <f>VLOOKUP(Tabela1[[#This Row],[PLACA]],BASE_LOCADORAS!B:G,6,0)</f>
        <v>2108</v>
      </c>
      <c r="R485" s="5" t="b">
        <f>Tabela1[[#This Row],[VALOR LOCADORA]]=Tabela1[[#This Row],[GASTO ALUGUEL]]</f>
        <v>0</v>
      </c>
      <c r="S485" s="5" t="str">
        <f>UPPER(TEXT(Tabela1[[#This Row],[VENCIMENTO CONTRATO]],"MMM"))</f>
        <v>ABR</v>
      </c>
      <c r="T485" s="5">
        <f>IFERROR(YEAR(Tabela1[[#This Row],[VENCIMENTO CONTRATO]]),"-")</f>
        <v>2029</v>
      </c>
      <c r="U485" s="5" t="str">
        <f>VLOOKUP(Tabela1[[#This Row],[PLACA]],UNIC!C:T,18,0)</f>
        <v>ATIVO</v>
      </c>
      <c r="V485" s="5" t="str">
        <f>SUBSTITUTE(VLOOKUP(Tabela1[[#This Row],[PLACA]],UNIC!C:K,9,0),".", "")</f>
        <v>14011</v>
      </c>
      <c r="W485" s="5">
        <f>VLOOKUP(Tabela1[[#This Row],[PLACA]],UNIC!C:M,10,0)</f>
        <v>35001</v>
      </c>
      <c r="X485" s="5" t="str">
        <f>VLOOKUP(Tabela1[[#This Row],[PLACA]],UNIC!C:M,11,0)</f>
        <v>I-SYSTEMS</v>
      </c>
      <c r="Y485" s="7">
        <f>SUM(Tabela1[[#This Row],[GASTO COMBUSTÍVEL FEVEREIRO]:[GASTO COMBUSTÍVE ABRIL]])</f>
        <v>2389.7400000000002</v>
      </c>
      <c r="Z485" s="7">
        <f>IFERROR(AVERAGE(Tabela1[[#This Row],[GASTO COMBUSTÍVE ABRIL]:[GASTO COMBUSTÍVE MARÇO]]),"-")</f>
        <v>700.23</v>
      </c>
      <c r="AA485" s="5"/>
    </row>
    <row r="486" spans="1:27" x14ac:dyDescent="0.25">
      <c r="A486" s="5" t="s">
        <v>350</v>
      </c>
      <c r="B486" s="5" t="str">
        <f>VLOOKUP(A486,UNIC!C:W,2,0)</f>
        <v>FIORINO</v>
      </c>
      <c r="C486" s="5" t="str">
        <f>VLOOKUP(A486,UNIC!C:W,3,0)</f>
        <v>UTILITARIO</v>
      </c>
      <c r="D486" s="10">
        <f>VLOOKUP(A486,UNIC!C:W,5,0)</f>
        <v>2025</v>
      </c>
      <c r="E486" s="5" t="str">
        <f>VLOOKUP(A486,UNIC!C:W,21,0)</f>
        <v>LOCALIZA</v>
      </c>
      <c r="F486" s="5" t="str">
        <f>VLOOKUP(Tabela1[[#This Row],[PLACA]],UNIC!C:R,15,0)</f>
        <v>SC</v>
      </c>
      <c r="G486" s="5" t="str">
        <f>VLOOKUP(Tabela1[[#This Row],[PLACA]],UNIC!C:R,16,0)</f>
        <v>SUL</v>
      </c>
      <c r="H486" s="5" t="str">
        <f>VLOOKUP(A486,UNIC!C:H,6,0)</f>
        <v>JULIANO ALTINO FERREIRA</v>
      </c>
      <c r="I486" s="5" t="str">
        <f>VLOOKUP(H486,UNIC!H:J,3,0)</f>
        <v>TECNICO DE MANUTENCAO PI I</v>
      </c>
      <c r="J486" s="11" t="str">
        <f>VLOOKUP(Tabela1[[#This Row],[PLACA]],UNIC!C:V,20,0)</f>
        <v>R$ 2.995,00</v>
      </c>
      <c r="K486" s="11">
        <f>IFERROR(VALUE(VLOOKUP(Tabela1[[#This Row],[PLACA]],[1]Planilha2!$A:$F,3,0)),"")</f>
        <v>1249.04</v>
      </c>
      <c r="L486" s="11">
        <f>IFERROR(VALUE(VLOOKUP(Tabela1[[#This Row],[PLACA]],[1]Planilha2!$A:$F,4,0)),"")</f>
        <v>2285.7900000000004</v>
      </c>
      <c r="M486" s="11">
        <f>IFERROR(VALUE(VLOOKUP(Tabela1[[#This Row],[PLACA]],[1]Planilha2!$A:$F,5,0)),"")</f>
        <v>1809.8799999999999</v>
      </c>
      <c r="N486" s="11"/>
      <c r="O486" s="12" t="str">
        <f>VLOOKUP(Tabela1[[#This Row],[PLACA]],BASE_LOCADORAS!B:F,5,0)</f>
        <v>10/04/2029</v>
      </c>
      <c r="P4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6" s="11">
        <f>VLOOKUP(Tabela1[[#This Row],[PLACA]],BASE_LOCADORAS!B:G,6,0)</f>
        <v>2995</v>
      </c>
      <c r="R486" s="5" t="b">
        <f>Tabela1[[#This Row],[VALOR LOCADORA]]=Tabela1[[#This Row],[GASTO ALUGUEL]]</f>
        <v>0</v>
      </c>
      <c r="S486" s="5" t="str">
        <f>UPPER(TEXT(Tabela1[[#This Row],[VENCIMENTO CONTRATO]],"MMM"))</f>
        <v>ABR</v>
      </c>
      <c r="T486" s="5">
        <f>IFERROR(YEAR(Tabela1[[#This Row],[VENCIMENTO CONTRATO]]),"-")</f>
        <v>2029</v>
      </c>
      <c r="U486" s="5" t="str">
        <f>VLOOKUP(Tabela1[[#This Row],[PLACA]],UNIC!C:T,18,0)</f>
        <v>ATIVO</v>
      </c>
      <c r="V486" s="5" t="str">
        <f>SUBSTITUTE(VLOOKUP(Tabela1[[#This Row],[PLACA]],UNIC!C:K,9,0),".", "")</f>
        <v>12081</v>
      </c>
      <c r="W486" s="5">
        <f>VLOOKUP(Tabela1[[#This Row],[PLACA]],UNIC!C:M,10,0)</f>
        <v>34068</v>
      </c>
      <c r="X486" s="5" t="str">
        <f>VLOOKUP(Tabela1[[#This Row],[PLACA]],UNIC!C:M,11,0)</f>
        <v>TIM MOVEL</v>
      </c>
      <c r="Y486" s="7">
        <f>SUM(Tabela1[[#This Row],[GASTO COMBUSTÍVEL FEVEREIRO]:[GASTO COMBUSTÍVE ABRIL]])</f>
        <v>5344.71</v>
      </c>
      <c r="Z486" s="7">
        <f>IFERROR(AVERAGE(Tabela1[[#This Row],[GASTO COMBUSTÍVE ABRIL]:[GASTO COMBUSTÍVE MARÇO]]),"-")</f>
        <v>2047.835</v>
      </c>
      <c r="AA486" s="5"/>
    </row>
    <row r="487" spans="1:27" x14ac:dyDescent="0.25">
      <c r="A487" s="5" t="s">
        <v>147</v>
      </c>
      <c r="B487" s="5" t="str">
        <f>VLOOKUP(A487,UNIC!C:W,2,0)</f>
        <v>MOBI</v>
      </c>
      <c r="C487" s="5" t="str">
        <f>VLOOKUP(A487,UNIC!C:W,3,0)</f>
        <v>LEVE</v>
      </c>
      <c r="D487" s="10">
        <f>VLOOKUP(A487,UNIC!C:W,5,0)</f>
        <v>2025</v>
      </c>
      <c r="E487" s="5" t="str">
        <f>VLOOKUP(A487,UNIC!C:W,21,0)</f>
        <v>LOCALIZA</v>
      </c>
      <c r="F487" s="5" t="str">
        <f>VLOOKUP(Tabela1[[#This Row],[PLACA]],UNIC!C:R,15,0)</f>
        <v>MS</v>
      </c>
      <c r="G487" s="5" t="str">
        <f>VLOOKUP(Tabela1[[#This Row],[PLACA]],UNIC!C:R,16,0)</f>
        <v>CENTRO OESTE</v>
      </c>
      <c r="H487" s="5" t="str">
        <f>VLOOKUP(A487,UNIC!C:H,6,0)</f>
        <v>LAUANDER ALVARES PRADO</v>
      </c>
      <c r="I487" s="5" t="str">
        <f>VLOOKUP(H487,UNIC!H:J,3,0)</f>
        <v>INSTALADOR E REPARADOR DE FO</v>
      </c>
      <c r="J487" s="11" t="str">
        <f>VLOOKUP(Tabela1[[#This Row],[PLACA]],UNIC!C:V,20,0)</f>
        <v>R$ 2.108,00</v>
      </c>
      <c r="K487" s="11">
        <f>IFERROR(VALUE(VLOOKUP(Tabela1[[#This Row],[PLACA]],[1]Planilha2!$A:$F,3,0)),"")</f>
        <v>1251.0900000000001</v>
      </c>
      <c r="L487" s="11">
        <f>IFERROR(VALUE(VLOOKUP(Tabela1[[#This Row],[PLACA]],[1]Planilha2!$A:$F,4,0)),"")</f>
        <v>1328.34</v>
      </c>
      <c r="M487" s="11">
        <f>IFERROR(VALUE(VLOOKUP(Tabela1[[#This Row],[PLACA]],[1]Planilha2!$A:$F,5,0)),"")</f>
        <v>593.04999999999995</v>
      </c>
      <c r="N487" s="11"/>
      <c r="O487" s="12" t="str">
        <f>VLOOKUP(Tabela1[[#This Row],[PLACA]],BASE_LOCADORAS!B:F,5,0)</f>
        <v>15/04/2029</v>
      </c>
      <c r="P4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7" s="11">
        <f>VLOOKUP(Tabela1[[#This Row],[PLACA]],BASE_LOCADORAS!B:G,6,0)</f>
        <v>2108</v>
      </c>
      <c r="R487" s="5" t="b">
        <f>Tabela1[[#This Row],[VALOR LOCADORA]]=Tabela1[[#This Row],[GASTO ALUGUEL]]</f>
        <v>0</v>
      </c>
      <c r="S487" s="5" t="str">
        <f>UPPER(TEXT(Tabela1[[#This Row],[VENCIMENTO CONTRATO]],"MMM"))</f>
        <v>ABR</v>
      </c>
      <c r="T487" s="5">
        <f>IFERROR(YEAR(Tabela1[[#This Row],[VENCIMENTO CONTRATO]]),"-")</f>
        <v>2029</v>
      </c>
      <c r="U487" s="5" t="str">
        <f>VLOOKUP(Tabela1[[#This Row],[PLACA]],UNIC!C:T,18,0)</f>
        <v>ATIVO</v>
      </c>
      <c r="V487" s="5" t="str">
        <f>SUBSTITUTE(VLOOKUP(Tabela1[[#This Row],[PLACA]],UNIC!C:K,9,0),".", "")</f>
        <v>11011</v>
      </c>
      <c r="W487" s="5">
        <f>VLOOKUP(Tabela1[[#This Row],[PLACA]],UNIC!C:M,10,0)</f>
        <v>22020</v>
      </c>
      <c r="X487" s="5" t="str">
        <f>VLOOKUP(Tabela1[[#This Row],[PLACA]],UNIC!C:M,11,0)</f>
        <v>VIVO</v>
      </c>
      <c r="Y487" s="7">
        <f>SUM(Tabela1[[#This Row],[GASTO COMBUSTÍVEL FEVEREIRO]:[GASTO COMBUSTÍVE ABRIL]])</f>
        <v>3172.4800000000005</v>
      </c>
      <c r="Z487" s="7">
        <f>IFERROR(AVERAGE(Tabela1[[#This Row],[GASTO COMBUSTÍVE ABRIL]:[GASTO COMBUSTÍVE MARÇO]]),"-")</f>
        <v>960.69499999999994</v>
      </c>
      <c r="AA487" s="5"/>
    </row>
    <row r="488" spans="1:27" x14ac:dyDescent="0.25">
      <c r="A488" s="5" t="s">
        <v>715</v>
      </c>
      <c r="B488" s="5" t="str">
        <f>VLOOKUP(A488,UNIC!C:W,2,0)</f>
        <v>CRONOS</v>
      </c>
      <c r="C488" s="5" t="str">
        <f>VLOOKUP(A488,UNIC!C:W,3,0)</f>
        <v>LEVE</v>
      </c>
      <c r="D488" s="10">
        <f>VLOOKUP(A488,UNIC!C:W,5,0)</f>
        <v>2023</v>
      </c>
      <c r="E488" s="5" t="str">
        <f>VLOOKUP(A488,UNIC!C:W,21,0)</f>
        <v>PARTICULAR</v>
      </c>
      <c r="F488" s="5" t="str">
        <f>VLOOKUP(Tabela1[[#This Row],[PLACA]],UNIC!C:R,15,0)</f>
        <v>GO</v>
      </c>
      <c r="G488" s="5" t="str">
        <f>VLOOKUP(Tabela1[[#This Row],[PLACA]],UNIC!C:R,16,0)</f>
        <v>CENTRO OESTE</v>
      </c>
      <c r="H488" s="5" t="str">
        <f>VLOOKUP(A488,UNIC!C:H,6,0)</f>
        <v>RENATO ALVES DE SOUZA</v>
      </c>
      <c r="I488" s="5" t="str">
        <f>VLOOKUP(H488,UNIC!H:J,3,0)</f>
        <v>SUPERVISOR DE OPERACAO</v>
      </c>
      <c r="J488" s="11" t="str">
        <f>VLOOKUP(Tabela1[[#This Row],[PLACA]],UNIC!C:V,20,0)</f>
        <v>R$ 2.000,00</v>
      </c>
      <c r="K488" s="11">
        <f>IFERROR(VALUE(VLOOKUP(Tabela1[[#This Row],[PLACA]],[1]Planilha2!$A:$F,3,0)),"")</f>
        <v>836.61</v>
      </c>
      <c r="L488" s="11">
        <f>IFERROR(VALUE(VLOOKUP(Tabela1[[#This Row],[PLACA]],[1]Planilha2!$A:$F,4,0)),"")</f>
        <v>775.62</v>
      </c>
      <c r="M488" s="11">
        <f>IFERROR(VALUE(VLOOKUP(Tabela1[[#This Row],[PLACA]],[1]Planilha2!$A:$F,5,0)),"")</f>
        <v>340.01</v>
      </c>
      <c r="N488" s="11"/>
      <c r="O488" s="12" t="str">
        <f>VLOOKUP(Tabela1[[#This Row],[PLACA]],BASE_LOCADORAS!B:F,5,0)</f>
        <v>01/01/2030</v>
      </c>
      <c r="P4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8" s="11">
        <f>VLOOKUP(Tabela1[[#This Row],[PLACA]],BASE_LOCADORAS!B:G,6,0)</f>
        <v>2000</v>
      </c>
      <c r="R488" s="5" t="b">
        <f>Tabela1[[#This Row],[VALOR LOCADORA]]=Tabela1[[#This Row],[GASTO ALUGUEL]]</f>
        <v>0</v>
      </c>
      <c r="S488" s="5" t="str">
        <f>UPPER(TEXT(Tabela1[[#This Row],[VENCIMENTO CONTRATO]],"MMM"))</f>
        <v>JAN</v>
      </c>
      <c r="T488" s="5">
        <f>IFERROR(YEAR(Tabela1[[#This Row],[VENCIMENTO CONTRATO]]),"-")</f>
        <v>2030</v>
      </c>
      <c r="U488" s="5" t="str">
        <f>VLOOKUP(Tabela1[[#This Row],[PLACA]],UNIC!C:T,18,0)</f>
        <v>ATIVO</v>
      </c>
      <c r="V488" s="5" t="str">
        <f>SUBSTITUTE(VLOOKUP(Tabela1[[#This Row],[PLACA]],UNIC!C:K,9,0),".", "")</f>
        <v>11015</v>
      </c>
      <c r="W488" s="5">
        <f>VLOOKUP(Tabela1[[#This Row],[PLACA]],UNIC!C:M,10,0)</f>
        <v>19093</v>
      </c>
      <c r="X488" s="5" t="str">
        <f>VLOOKUP(Tabela1[[#This Row],[PLACA]],UNIC!C:M,11,0)</f>
        <v>VIVO</v>
      </c>
      <c r="Y488" s="7">
        <f>SUM(Tabela1[[#This Row],[GASTO COMBUSTÍVEL FEVEREIRO]:[GASTO COMBUSTÍVE ABRIL]])</f>
        <v>1952.24</v>
      </c>
      <c r="Z488" s="7">
        <f>IFERROR(AVERAGE(Tabela1[[#This Row],[GASTO COMBUSTÍVE ABRIL]:[GASTO COMBUSTÍVE MARÇO]]),"-")</f>
        <v>557.81500000000005</v>
      </c>
      <c r="AA488" s="5"/>
    </row>
    <row r="489" spans="1:27" x14ac:dyDescent="0.25">
      <c r="A489" s="5" t="s">
        <v>851</v>
      </c>
      <c r="B489" s="5" t="str">
        <f>VLOOKUP(A489,UNIC!C:W,2,0)</f>
        <v>MOBI</v>
      </c>
      <c r="C489" s="5" t="str">
        <f>VLOOKUP(A489,UNIC!C:W,3,0)</f>
        <v>LEVE</v>
      </c>
      <c r="D489" s="10">
        <f>VLOOKUP(A489,UNIC!C:W,5,0)</f>
        <v>2025</v>
      </c>
      <c r="E489" s="5" t="str">
        <f>VLOOKUP(A489,UNIC!C:W,21,0)</f>
        <v>LOCALIZA</v>
      </c>
      <c r="F489" s="5" t="str">
        <f>VLOOKUP(Tabela1[[#This Row],[PLACA]],UNIC!C:R,15,0)</f>
        <v>DF</v>
      </c>
      <c r="G489" s="5" t="str">
        <f>VLOOKUP(Tabela1[[#This Row],[PLACA]],UNIC!C:R,16,0)</f>
        <v>CENTRO OESTE</v>
      </c>
      <c r="H489" s="5" t="str">
        <f>VLOOKUP(A489,UNIC!C:H,6,0)</f>
        <v>DANIEL VIEIRA DA SILVA</v>
      </c>
      <c r="I489" s="5" t="str">
        <f>VLOOKUP(H489,UNIC!H:J,3,0)</f>
        <v>INSTALADOR E REPARADOR DE FO</v>
      </c>
      <c r="J489" s="11" t="str">
        <f>VLOOKUP(Tabela1[[#This Row],[PLACA]],UNIC!C:V,20,0)</f>
        <v>R$ 2.108,00</v>
      </c>
      <c r="K489" s="11">
        <f>IFERROR(VALUE(VLOOKUP(Tabela1[[#This Row],[PLACA]],[1]Planilha2!$A:$F,3,0)),"")</f>
        <v>1290</v>
      </c>
      <c r="L489" s="11">
        <f>IFERROR(VALUE(VLOOKUP(Tabela1[[#This Row],[PLACA]],[1]Planilha2!$A:$F,4,0)),"")</f>
        <v>1480</v>
      </c>
      <c r="M489" s="11">
        <f>IFERROR(VALUE(VLOOKUP(Tabela1[[#This Row],[PLACA]],[1]Planilha2!$A:$F,5,0)),"")</f>
        <v>680</v>
      </c>
      <c r="N489" s="11"/>
      <c r="O489" s="12" t="str">
        <f>VLOOKUP(Tabela1[[#This Row],[PLACA]],BASE_LOCADORAS!B:F,5,0)</f>
        <v>16/04/2029</v>
      </c>
      <c r="P4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89" s="11">
        <f>VLOOKUP(Tabela1[[#This Row],[PLACA]],BASE_LOCADORAS!B:G,6,0)</f>
        <v>2108</v>
      </c>
      <c r="R489" s="5" t="b">
        <f>Tabela1[[#This Row],[VALOR LOCADORA]]=Tabela1[[#This Row],[GASTO ALUGUEL]]</f>
        <v>0</v>
      </c>
      <c r="S489" s="5" t="str">
        <f>UPPER(TEXT(Tabela1[[#This Row],[VENCIMENTO CONTRATO]],"MMM"))</f>
        <v>ABR</v>
      </c>
      <c r="T489" s="5">
        <f>IFERROR(YEAR(Tabela1[[#This Row],[VENCIMENTO CONTRATO]]),"-")</f>
        <v>2029</v>
      </c>
      <c r="U489" s="5" t="str">
        <f>VLOOKUP(Tabela1[[#This Row],[PLACA]],UNIC!C:T,18,0)</f>
        <v>ATIVO</v>
      </c>
      <c r="V489" s="5" t="str">
        <f>SUBSTITUTE(VLOOKUP(Tabela1[[#This Row],[PLACA]],UNIC!C:K,9,0),".", "")</f>
        <v>11011</v>
      </c>
      <c r="W489" s="5">
        <f>VLOOKUP(Tabela1[[#This Row],[PLACA]],UNIC!C:M,10,0)</f>
        <v>17001</v>
      </c>
      <c r="X489" s="5" t="str">
        <f>VLOOKUP(Tabela1[[#This Row],[PLACA]],UNIC!C:M,11,0)</f>
        <v>VIVO</v>
      </c>
      <c r="Y489" s="7">
        <f>SUM(Tabela1[[#This Row],[GASTO COMBUSTÍVEL FEVEREIRO]:[GASTO COMBUSTÍVE ABRIL]])</f>
        <v>3450</v>
      </c>
      <c r="Z489" s="7">
        <f>IFERROR(AVERAGE(Tabela1[[#This Row],[GASTO COMBUSTÍVE ABRIL]:[GASTO COMBUSTÍVE MARÇO]]),"-")</f>
        <v>1080</v>
      </c>
      <c r="AA489" s="5"/>
    </row>
    <row r="490" spans="1:27" x14ac:dyDescent="0.25">
      <c r="A490" s="5" t="s">
        <v>966</v>
      </c>
      <c r="B490" s="5" t="str">
        <f>VLOOKUP(A490,UNIC!C:W,2,0)</f>
        <v>MOBI</v>
      </c>
      <c r="C490" s="5" t="str">
        <f>VLOOKUP(A490,UNIC!C:W,3,0)</f>
        <v>LEVE</v>
      </c>
      <c r="D490" s="10">
        <f>VLOOKUP(A490,UNIC!C:W,5,0)</f>
        <v>2025</v>
      </c>
      <c r="E490" s="5" t="str">
        <f>VLOOKUP(A490,UNIC!C:W,21,0)</f>
        <v>LOCALIZA</v>
      </c>
      <c r="F490" s="5" t="str">
        <f>VLOOKUP(Tabela1[[#This Row],[PLACA]],UNIC!C:R,15,0)</f>
        <v>ES</v>
      </c>
      <c r="G490" s="5" t="str">
        <f>VLOOKUP(Tabela1[[#This Row],[PLACA]],UNIC!C:R,16,0)</f>
        <v>SUDESTE</v>
      </c>
      <c r="H490" s="5" t="str">
        <f>VLOOKUP(A490,UNIC!C:H,6,0)</f>
        <v>RODRIGO PINTO DA CRUZ DALMAN</v>
      </c>
      <c r="I490" s="5" t="str">
        <f>VLOOKUP(H490,UNIC!H:J,3,0)</f>
        <v>INSTALADOR E REPARADOR DE FO</v>
      </c>
      <c r="J490" s="11" t="str">
        <f>VLOOKUP(Tabela1[[#This Row],[PLACA]],UNIC!C:V,20,0)</f>
        <v>R$ 2.108,00</v>
      </c>
      <c r="K490" s="11">
        <f>IFERROR(VALUE(VLOOKUP(Tabela1[[#This Row],[PLACA]],[1]Planilha2!$A:$F,3,0)),"")</f>
        <v>628.62</v>
      </c>
      <c r="L490" s="11">
        <f>IFERROR(VALUE(VLOOKUP(Tabela1[[#This Row],[PLACA]],[1]Planilha2!$A:$F,4,0)),"")</f>
        <v>1197.1099999999999</v>
      </c>
      <c r="M490" s="11">
        <f>IFERROR(VALUE(VLOOKUP(Tabela1[[#This Row],[PLACA]],[1]Planilha2!$A:$F,5,0)),"")</f>
        <v>476.1</v>
      </c>
      <c r="N490" s="11"/>
      <c r="O490" s="12" t="str">
        <f>VLOOKUP(Tabela1[[#This Row],[PLACA]],BASE_LOCADORAS!B:F,5,0)</f>
        <v>14/04/2029</v>
      </c>
      <c r="P4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0" s="11">
        <f>VLOOKUP(Tabela1[[#This Row],[PLACA]],BASE_LOCADORAS!B:G,6,0)</f>
        <v>2108</v>
      </c>
      <c r="R490" s="5" t="b">
        <f>Tabela1[[#This Row],[VALOR LOCADORA]]=Tabela1[[#This Row],[GASTO ALUGUEL]]</f>
        <v>0</v>
      </c>
      <c r="S490" s="5" t="str">
        <f>UPPER(TEXT(Tabela1[[#This Row],[VENCIMENTO CONTRATO]],"MMM"))</f>
        <v>ABR</v>
      </c>
      <c r="T490" s="5">
        <f>IFERROR(YEAR(Tabela1[[#This Row],[VENCIMENTO CONTRATO]]),"-")</f>
        <v>2029</v>
      </c>
      <c r="U490" s="5" t="str">
        <f>VLOOKUP(Tabela1[[#This Row],[PLACA]],UNIC!C:T,18,0)</f>
        <v>ATIVO</v>
      </c>
      <c r="V490" s="5" t="str">
        <f>SUBSTITUTE(VLOOKUP(Tabela1[[#This Row],[PLACA]],UNIC!C:K,9,0),".", "")</f>
        <v>11011</v>
      </c>
      <c r="W490" s="5">
        <f>VLOOKUP(Tabela1[[#This Row],[PLACA]],UNIC!C:M,10,0)</f>
        <v>18001</v>
      </c>
      <c r="X490" s="5" t="str">
        <f>VLOOKUP(Tabela1[[#This Row],[PLACA]],UNIC!C:M,11,0)</f>
        <v>VIVO</v>
      </c>
      <c r="Y490" s="7">
        <f>SUM(Tabela1[[#This Row],[GASTO COMBUSTÍVEL FEVEREIRO]:[GASTO COMBUSTÍVE ABRIL]])</f>
        <v>2301.83</v>
      </c>
      <c r="Z490" s="7">
        <f>IFERROR(AVERAGE(Tabela1[[#This Row],[GASTO COMBUSTÍVE ABRIL]:[GASTO COMBUSTÍVE MARÇO]]),"-")</f>
        <v>836.60500000000002</v>
      </c>
      <c r="AA490" s="5"/>
    </row>
    <row r="491" spans="1:27" x14ac:dyDescent="0.25">
      <c r="A491" s="5" t="s">
        <v>986</v>
      </c>
      <c r="B491" s="5" t="str">
        <f>VLOOKUP(A491,UNIC!C:W,2,0)</f>
        <v>MOBI</v>
      </c>
      <c r="C491" s="5" t="str">
        <f>VLOOKUP(A491,UNIC!C:W,3,0)</f>
        <v>LEVE</v>
      </c>
      <c r="D491" s="10">
        <f>VLOOKUP(A491,UNIC!C:W,5,0)</f>
        <v>2025</v>
      </c>
      <c r="E491" s="5" t="str">
        <f>VLOOKUP(A491,UNIC!C:W,21,0)</f>
        <v>LOCALIZA</v>
      </c>
      <c r="F491" s="5" t="str">
        <f>VLOOKUP(Tabela1[[#This Row],[PLACA]],UNIC!C:R,15,0)</f>
        <v>ES</v>
      </c>
      <c r="G491" s="5" t="str">
        <f>VLOOKUP(Tabela1[[#This Row],[PLACA]],UNIC!C:R,16,0)</f>
        <v>SUDESTE</v>
      </c>
      <c r="H491" s="5" t="str">
        <f>VLOOKUP(A491,UNIC!C:H,6,0)</f>
        <v>MAYCON DA SILVA IGIDIO</v>
      </c>
      <c r="I491" s="5" t="str">
        <f>VLOOKUP(H491,UNIC!H:J,3,0)</f>
        <v>INSTALADOR E REPARADOR DE FO</v>
      </c>
      <c r="J491" s="11" t="str">
        <f>VLOOKUP(Tabela1[[#This Row],[PLACA]],UNIC!C:V,20,0)</f>
        <v>R$ 2.108,00</v>
      </c>
      <c r="K491" s="11">
        <f>IFERROR(VALUE(VLOOKUP(Tabela1[[#This Row],[PLACA]],[1]Planilha2!$A:$F,3,0)),"")</f>
        <v>1289.69</v>
      </c>
      <c r="L491" s="11">
        <f>IFERROR(VALUE(VLOOKUP(Tabela1[[#This Row],[PLACA]],[1]Planilha2!$A:$F,4,0)),"")</f>
        <v>1474.14</v>
      </c>
      <c r="M491" s="11">
        <f>IFERROR(VALUE(VLOOKUP(Tabela1[[#This Row],[PLACA]],[1]Planilha2!$A:$F,5,0)),"")</f>
        <v>721.18999999999994</v>
      </c>
      <c r="N491" s="11"/>
      <c r="O491" s="12" t="str">
        <f>VLOOKUP(Tabela1[[#This Row],[PLACA]],BASE_LOCADORAS!B:F,5,0)</f>
        <v>14/04/2029</v>
      </c>
      <c r="P4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1" s="11">
        <f>VLOOKUP(Tabela1[[#This Row],[PLACA]],BASE_LOCADORAS!B:G,6,0)</f>
        <v>2108</v>
      </c>
      <c r="R491" s="5" t="b">
        <f>Tabela1[[#This Row],[VALOR LOCADORA]]=Tabela1[[#This Row],[GASTO ALUGUEL]]</f>
        <v>0</v>
      </c>
      <c r="S491" s="5" t="str">
        <f>UPPER(TEXT(Tabela1[[#This Row],[VENCIMENTO CONTRATO]],"MMM"))</f>
        <v>ABR</v>
      </c>
      <c r="T491" s="5">
        <f>IFERROR(YEAR(Tabela1[[#This Row],[VENCIMENTO CONTRATO]]),"-")</f>
        <v>2029</v>
      </c>
      <c r="U491" s="5" t="str">
        <f>VLOOKUP(Tabela1[[#This Row],[PLACA]],UNIC!C:T,18,0)</f>
        <v>ATIVO</v>
      </c>
      <c r="V491" s="5" t="str">
        <f>SUBSTITUTE(VLOOKUP(Tabela1[[#This Row],[PLACA]],UNIC!C:K,9,0),".", "")</f>
        <v>11011</v>
      </c>
      <c r="W491" s="5">
        <f>VLOOKUP(Tabela1[[#This Row],[PLACA]],UNIC!C:M,10,0)</f>
        <v>18001</v>
      </c>
      <c r="X491" s="5" t="str">
        <f>VLOOKUP(Tabela1[[#This Row],[PLACA]],UNIC!C:M,11,0)</f>
        <v>VIVO</v>
      </c>
      <c r="Y491" s="7">
        <f>SUM(Tabela1[[#This Row],[GASTO COMBUSTÍVEL FEVEREIRO]:[GASTO COMBUSTÍVE ABRIL]])</f>
        <v>3485.02</v>
      </c>
      <c r="Z491" s="7">
        <f>IFERROR(AVERAGE(Tabela1[[#This Row],[GASTO COMBUSTÍVE ABRIL]:[GASTO COMBUSTÍVE MARÇO]]),"-")</f>
        <v>1097.665</v>
      </c>
      <c r="AA491" s="5"/>
    </row>
    <row r="492" spans="1:27" x14ac:dyDescent="0.25">
      <c r="A492" s="5" t="s">
        <v>574</v>
      </c>
      <c r="B492" s="5" t="str">
        <f>VLOOKUP(A492,UNIC!C:W,2,0)</f>
        <v>MOBI</v>
      </c>
      <c r="C492" s="5" t="str">
        <f>VLOOKUP(A492,UNIC!C:W,3,0)</f>
        <v>LEVE</v>
      </c>
      <c r="D492" s="10">
        <f>VLOOKUP(A492,UNIC!C:W,5,0)</f>
        <v>2025</v>
      </c>
      <c r="E492" s="5" t="str">
        <f>VLOOKUP(A492,UNIC!C:W,21,0)</f>
        <v>LOCALIZA</v>
      </c>
      <c r="F492" s="5" t="str">
        <f>VLOOKUP(Tabela1[[#This Row],[PLACA]],UNIC!C:R,15,0)</f>
        <v>ES</v>
      </c>
      <c r="G492" s="5" t="str">
        <f>VLOOKUP(Tabela1[[#This Row],[PLACA]],UNIC!C:R,16,0)</f>
        <v>SUDESTE</v>
      </c>
      <c r="H492" s="5" t="str">
        <f>VLOOKUP(A492,UNIC!C:H,6,0)</f>
        <v>LEANDRO BATISTA DIAS</v>
      </c>
      <c r="I492" s="5" t="str">
        <f>VLOOKUP(H492,UNIC!H:J,3,0)</f>
        <v>TECNICO DE FIBRA OPTICA IV</v>
      </c>
      <c r="J492" s="11" t="str">
        <f>VLOOKUP(Tabela1[[#This Row],[PLACA]],UNIC!C:V,20,0)</f>
        <v>R$ 2.108,00</v>
      </c>
      <c r="K492" s="11">
        <f>IFERROR(VALUE(VLOOKUP(Tabela1[[#This Row],[PLACA]],[1]Planilha2!$A:$F,3,0)),"")</f>
        <v>1180</v>
      </c>
      <c r="L492" s="11">
        <f>IFERROR(VALUE(VLOOKUP(Tabela1[[#This Row],[PLACA]],[1]Planilha2!$A:$F,4,0)),"")</f>
        <v>1172.52</v>
      </c>
      <c r="M492" s="11">
        <f>IFERROR(VALUE(VLOOKUP(Tabela1[[#This Row],[PLACA]],[1]Planilha2!$A:$F,5,0)),"")</f>
        <v>680</v>
      </c>
      <c r="N492" s="11"/>
      <c r="O492" s="17" t="str">
        <f>VLOOKUP(Tabela1[[#This Row],[PLACA]],BASE_LOCADORAS!B:F,5,0)</f>
        <v>22/04/2029</v>
      </c>
      <c r="P4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2" s="11">
        <f>VLOOKUP(Tabela1[[#This Row],[PLACA]],BASE_LOCADORAS!B:G,6,0)</f>
        <v>2108</v>
      </c>
      <c r="R492" s="5" t="b">
        <f>Tabela1[[#This Row],[VALOR LOCADORA]]=Tabela1[[#This Row],[GASTO ALUGUEL]]</f>
        <v>0</v>
      </c>
      <c r="S492" s="5" t="str">
        <f>UPPER(TEXT(Tabela1[[#This Row],[VENCIMENTO CONTRATO]],"MMM"))</f>
        <v>ABR</v>
      </c>
      <c r="T492" s="5">
        <f>IFERROR(YEAR(Tabela1[[#This Row],[VENCIMENTO CONTRATO]]),"-")</f>
        <v>2029</v>
      </c>
      <c r="U492" s="5" t="str">
        <f>VLOOKUP(Tabela1[[#This Row],[PLACA]],UNIC!C:T,18,0)</f>
        <v>ATIVO</v>
      </c>
      <c r="V492" s="5" t="str">
        <f>SUBSTITUTE(VLOOKUP(Tabela1[[#This Row],[PLACA]],UNIC!C:K,9,0),".", "")</f>
        <v>11021</v>
      </c>
      <c r="W492" s="5">
        <f>VLOOKUP(Tabela1[[#This Row],[PLACA]],UNIC!C:M,10,0)</f>
        <v>18001</v>
      </c>
      <c r="X492" s="5" t="str">
        <f>VLOOKUP(Tabela1[[#This Row],[PLACA]],UNIC!C:M,11,0)</f>
        <v>VIVO</v>
      </c>
      <c r="Y492" s="7">
        <f>SUM(Tabela1[[#This Row],[GASTO COMBUSTÍVEL FEVEREIRO]:[GASTO COMBUSTÍVE ABRIL]])</f>
        <v>3032.52</v>
      </c>
      <c r="Z492" s="7">
        <f>IFERROR(AVERAGE(Tabela1[[#This Row],[GASTO COMBUSTÍVE ABRIL]:[GASTO COMBUSTÍVE MARÇO]]),"-")</f>
        <v>926.26</v>
      </c>
      <c r="AA492" s="5"/>
    </row>
    <row r="493" spans="1:27" x14ac:dyDescent="0.25">
      <c r="A493" s="5" t="s">
        <v>639</v>
      </c>
      <c r="B493" s="5" t="str">
        <f>VLOOKUP(A493,UNIC!C:W,2,0)</f>
        <v>MOBI</v>
      </c>
      <c r="C493" s="5" t="str">
        <f>VLOOKUP(A493,UNIC!C:W,3,0)</f>
        <v>LEVE</v>
      </c>
      <c r="D493" s="10">
        <f>VLOOKUP(A493,UNIC!C:W,5,0)</f>
        <v>2025</v>
      </c>
      <c r="E493" s="5" t="str">
        <f>VLOOKUP(A493,UNIC!C:W,21,0)</f>
        <v>LOCALIZA</v>
      </c>
      <c r="F493" s="5" t="str">
        <f>VLOOKUP(Tabela1[[#This Row],[PLACA]],UNIC!C:R,15,0)</f>
        <v>ES</v>
      </c>
      <c r="G493" s="5" t="str">
        <f>VLOOKUP(Tabela1[[#This Row],[PLACA]],UNIC!C:R,16,0)</f>
        <v>SUDESTE</v>
      </c>
      <c r="H493" s="5" t="str">
        <f>VLOOKUP(A493,UNIC!C:H,6,0)</f>
        <v>MAICON FLORENTINO DA CONCEICAO</v>
      </c>
      <c r="I493" s="5" t="str">
        <f>VLOOKUP(H493,UNIC!H:J,3,0)</f>
        <v>INSTALADOR E REPARADOR DE FO</v>
      </c>
      <c r="J493" s="11" t="str">
        <f>VLOOKUP(Tabela1[[#This Row],[PLACA]],UNIC!C:V,20,0)</f>
        <v>R$ 2.108,00</v>
      </c>
      <c r="K493" s="11">
        <f>IFERROR(VALUE(VLOOKUP(Tabela1[[#This Row],[PLACA]],[1]Planilha2!$A:$F,3,0)),"")</f>
        <v>1177.99</v>
      </c>
      <c r="L493" s="11">
        <f>IFERROR(VALUE(VLOOKUP(Tabela1[[#This Row],[PLACA]],[1]Planilha2!$A:$F,4,0)),"")</f>
        <v>1034.93</v>
      </c>
      <c r="M493" s="11">
        <f>IFERROR(VALUE(VLOOKUP(Tabela1[[#This Row],[PLACA]],[1]Planilha2!$A:$F,5,0)),"")</f>
        <v>243.31</v>
      </c>
      <c r="N493" s="11"/>
      <c r="O493" s="12" t="str">
        <f>VLOOKUP(Tabela1[[#This Row],[PLACA]],BASE_LOCADORAS!B:F,5,0)</f>
        <v>16/04/2029</v>
      </c>
      <c r="P4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3" s="11">
        <f>VLOOKUP(Tabela1[[#This Row],[PLACA]],BASE_LOCADORAS!B:G,6,0)</f>
        <v>2108</v>
      </c>
      <c r="R493" s="5" t="b">
        <f>Tabela1[[#This Row],[VALOR LOCADORA]]=Tabela1[[#This Row],[GASTO ALUGUEL]]</f>
        <v>0</v>
      </c>
      <c r="S493" s="5" t="str">
        <f>UPPER(TEXT(Tabela1[[#This Row],[VENCIMENTO CONTRATO]],"MMM"))</f>
        <v>ABR</v>
      </c>
      <c r="T493" s="5">
        <f>IFERROR(YEAR(Tabela1[[#This Row],[VENCIMENTO CONTRATO]]),"-")</f>
        <v>2029</v>
      </c>
      <c r="U493" s="5" t="str">
        <f>VLOOKUP(Tabela1[[#This Row],[PLACA]],UNIC!C:T,18,0)</f>
        <v>ATIVO</v>
      </c>
      <c r="V493" s="5" t="str">
        <f>SUBSTITUTE(VLOOKUP(Tabela1[[#This Row],[PLACA]],UNIC!C:K,9,0),".", "")</f>
        <v>11011</v>
      </c>
      <c r="W493" s="5">
        <f>VLOOKUP(Tabela1[[#This Row],[PLACA]],UNIC!C:M,10,0)</f>
        <v>18001</v>
      </c>
      <c r="X493" s="5" t="str">
        <f>VLOOKUP(Tabela1[[#This Row],[PLACA]],UNIC!C:M,11,0)</f>
        <v>VIVO</v>
      </c>
      <c r="Y493" s="7">
        <f>SUM(Tabela1[[#This Row],[GASTO COMBUSTÍVEL FEVEREIRO]:[GASTO COMBUSTÍVE ABRIL]])</f>
        <v>2456.23</v>
      </c>
      <c r="Z493" s="7">
        <f>IFERROR(AVERAGE(Tabela1[[#This Row],[GASTO COMBUSTÍVE ABRIL]:[GASTO COMBUSTÍVE MARÇO]]),"-")</f>
        <v>639.12</v>
      </c>
      <c r="AA493" s="5"/>
    </row>
    <row r="494" spans="1:27" x14ac:dyDescent="0.25">
      <c r="A494" s="5" t="s">
        <v>1185</v>
      </c>
      <c r="B494" s="5" t="str">
        <f>VLOOKUP(A494,UNIC!C:W,2,0)</f>
        <v>FIORINO</v>
      </c>
      <c r="C494" s="5" t="str">
        <f>VLOOKUP(A494,UNIC!C:W,3,0)</f>
        <v>UTILITARIO</v>
      </c>
      <c r="D494" s="10">
        <f>VLOOKUP(A494,UNIC!C:W,5,0)</f>
        <v>2025</v>
      </c>
      <c r="E494" s="5" t="str">
        <f>VLOOKUP(A494,UNIC!C:W,21,0)</f>
        <v>LOCALIZA</v>
      </c>
      <c r="F494" s="5" t="str">
        <f>VLOOKUP(Tabela1[[#This Row],[PLACA]],UNIC!C:R,15,0)</f>
        <v>GO</v>
      </c>
      <c r="G494" s="5" t="str">
        <f>VLOOKUP(Tabela1[[#This Row],[PLACA]],UNIC!C:R,16,0)</f>
        <v>CENTRO OESTE</v>
      </c>
      <c r="H494" s="5" t="str">
        <f>VLOOKUP(A494,UNIC!C:H,6,0)</f>
        <v>JOSE MIKEIA DOS SANTOS SOUSA</v>
      </c>
      <c r="I494" s="5" t="str">
        <f>VLOOKUP(H494,UNIC!H:J,3,0)</f>
        <v>TECNICO DE FIBRA OPTICA II</v>
      </c>
      <c r="J494" s="11" t="str">
        <f>VLOOKUP(Tabela1[[#This Row],[PLACA]],UNIC!C:V,20,0)</f>
        <v>R$ 2.995,00</v>
      </c>
      <c r="K494" s="11">
        <f>IFERROR(VALUE(VLOOKUP(Tabela1[[#This Row],[PLACA]],[1]Planilha2!$A:$F,3,0)),"")</f>
        <v>1200</v>
      </c>
      <c r="L494" s="11">
        <f>IFERROR(VALUE(VLOOKUP(Tabela1[[#This Row],[PLACA]],[1]Planilha2!$A:$F,4,0)),"")</f>
        <v>2779.49</v>
      </c>
      <c r="M494" s="11">
        <f>IFERROR(VALUE(VLOOKUP(Tabela1[[#This Row],[PLACA]],[1]Planilha2!$A:$F,5,0)),"")</f>
        <v>1831.05</v>
      </c>
      <c r="N494" s="11"/>
      <c r="O494" s="12" t="str">
        <f>VLOOKUP(Tabela1[[#This Row],[PLACA]],BASE_LOCADORAS!B:F,5,0)</f>
        <v>10/04/2029</v>
      </c>
      <c r="P4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4" s="11">
        <f>VLOOKUP(Tabela1[[#This Row],[PLACA]],BASE_LOCADORAS!B:G,6,0)</f>
        <v>2995</v>
      </c>
      <c r="R494" s="5" t="b">
        <f>Tabela1[[#This Row],[VALOR LOCADORA]]=Tabela1[[#This Row],[GASTO ALUGUEL]]</f>
        <v>0</v>
      </c>
      <c r="S494" s="5" t="str">
        <f>UPPER(TEXT(Tabela1[[#This Row],[VENCIMENTO CONTRATO]],"MMM"))</f>
        <v>ABR</v>
      </c>
      <c r="T494" s="5">
        <f>IFERROR(YEAR(Tabela1[[#This Row],[VENCIMENTO CONTRATO]]),"-")</f>
        <v>2029</v>
      </c>
      <c r="U494" s="5" t="str">
        <f>VLOOKUP(Tabela1[[#This Row],[PLACA]],UNIC!C:T,18,0)</f>
        <v>ATIVO</v>
      </c>
      <c r="V494" s="5" t="str">
        <f>SUBSTITUTE(VLOOKUP(Tabela1[[#This Row],[PLACA]],UNIC!C:K,9,0),".", "")</f>
        <v>11021</v>
      </c>
      <c r="W494" s="5">
        <f>VLOOKUP(Tabela1[[#This Row],[PLACA]],UNIC!C:M,10,0)</f>
        <v>19194</v>
      </c>
      <c r="X494" s="5" t="str">
        <f>VLOOKUP(Tabela1[[#This Row],[PLACA]],UNIC!C:M,11,0)</f>
        <v>VIVO</v>
      </c>
      <c r="Y494" s="7">
        <f>SUM(Tabela1[[#This Row],[GASTO COMBUSTÍVEL FEVEREIRO]:[GASTO COMBUSTÍVE ABRIL]])</f>
        <v>5810.54</v>
      </c>
      <c r="Z494" s="7">
        <f>IFERROR(AVERAGE(Tabela1[[#This Row],[GASTO COMBUSTÍVE ABRIL]:[GASTO COMBUSTÍVE MARÇO]]),"-")</f>
        <v>2305.27</v>
      </c>
      <c r="AA494" s="5"/>
    </row>
    <row r="495" spans="1:27" x14ac:dyDescent="0.25">
      <c r="A495" s="5" t="s">
        <v>839</v>
      </c>
      <c r="B495" s="5" t="str">
        <f>VLOOKUP(A495,UNIC!C:W,2,0)</f>
        <v>MOBI</v>
      </c>
      <c r="C495" s="5" t="str">
        <f>VLOOKUP(A495,UNIC!C:W,3,0)</f>
        <v>LEVE</v>
      </c>
      <c r="D495" s="10">
        <f>VLOOKUP(A495,UNIC!C:W,5,0)</f>
        <v>2025</v>
      </c>
      <c r="E495" s="5" t="str">
        <f>VLOOKUP(A495,UNIC!C:W,21,0)</f>
        <v>LOCALIZA</v>
      </c>
      <c r="F495" s="5" t="str">
        <f>VLOOKUP(Tabela1[[#This Row],[PLACA]],UNIC!C:R,15,0)</f>
        <v>DF</v>
      </c>
      <c r="G495" s="5" t="str">
        <f>VLOOKUP(Tabela1[[#This Row],[PLACA]],UNIC!C:R,16,0)</f>
        <v>CENTRO OESTE</v>
      </c>
      <c r="H495" s="5" t="str">
        <f>VLOOKUP(A495,UNIC!C:H,6,0)</f>
        <v>ALAN NUNES DE BARROS</v>
      </c>
      <c r="I495" s="5" t="str">
        <f>VLOOKUP(H495,UNIC!H:J,3,0)</f>
        <v>INSTALADOR E REPARADOR DE FO</v>
      </c>
      <c r="J495" s="11" t="str">
        <f>VLOOKUP(Tabela1[[#This Row],[PLACA]],UNIC!C:V,20,0)</f>
        <v>R$ 2.108,00</v>
      </c>
      <c r="K495" s="11">
        <f>IFERROR(VALUE(VLOOKUP(Tabela1[[#This Row],[PLACA]],[1]Planilha2!$A:$F,3,0)),"")</f>
        <v>860</v>
      </c>
      <c r="L495" s="11">
        <f>IFERROR(VALUE(VLOOKUP(Tabela1[[#This Row],[PLACA]],[1]Planilha2!$A:$F,4,0)),"")</f>
        <v>1313</v>
      </c>
      <c r="M495" s="11">
        <f>IFERROR(VALUE(VLOOKUP(Tabela1[[#This Row],[PLACA]],[1]Planilha2!$A:$F,5,0)),"")</f>
        <v>550</v>
      </c>
      <c r="N495" s="11"/>
      <c r="O495" s="12" t="str">
        <f>VLOOKUP(Tabela1[[#This Row],[PLACA]],BASE_LOCADORAS!B:F,5,0)</f>
        <v>16/04/2029</v>
      </c>
      <c r="P4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5" s="11">
        <f>VLOOKUP(Tabela1[[#This Row],[PLACA]],BASE_LOCADORAS!B:G,6,0)</f>
        <v>2108</v>
      </c>
      <c r="R495" s="5" t="b">
        <f>Tabela1[[#This Row],[VALOR LOCADORA]]=Tabela1[[#This Row],[GASTO ALUGUEL]]</f>
        <v>0</v>
      </c>
      <c r="S495" s="5" t="str">
        <f>UPPER(TEXT(Tabela1[[#This Row],[VENCIMENTO CONTRATO]],"MMM"))</f>
        <v>ABR</v>
      </c>
      <c r="T495" s="5">
        <f>IFERROR(YEAR(Tabela1[[#This Row],[VENCIMENTO CONTRATO]]),"-")</f>
        <v>2029</v>
      </c>
      <c r="U495" s="5" t="str">
        <f>VLOOKUP(Tabela1[[#This Row],[PLACA]],UNIC!C:T,18,0)</f>
        <v>ATIVO</v>
      </c>
      <c r="V495" s="5" t="str">
        <f>SUBSTITUTE(VLOOKUP(Tabela1[[#This Row],[PLACA]],UNIC!C:K,9,0),".", "")</f>
        <v>11011</v>
      </c>
      <c r="W495" s="5">
        <f>VLOOKUP(Tabela1[[#This Row],[PLACA]],UNIC!C:M,10,0)</f>
        <v>17001</v>
      </c>
      <c r="X495" s="5" t="str">
        <f>VLOOKUP(Tabela1[[#This Row],[PLACA]],UNIC!C:M,11,0)</f>
        <v>VIVO</v>
      </c>
      <c r="Y495" s="7">
        <f>SUM(Tabela1[[#This Row],[GASTO COMBUSTÍVEL FEVEREIRO]:[GASTO COMBUSTÍVE ABRIL]])</f>
        <v>2723</v>
      </c>
      <c r="Z495" s="7">
        <f>IFERROR(AVERAGE(Tabela1[[#This Row],[GASTO COMBUSTÍVE ABRIL]:[GASTO COMBUSTÍVE MARÇO]]),"-")</f>
        <v>931.5</v>
      </c>
      <c r="AA495" s="5"/>
    </row>
    <row r="496" spans="1:27" x14ac:dyDescent="0.25">
      <c r="A496" s="5" t="s">
        <v>335</v>
      </c>
      <c r="B496" s="5" t="str">
        <f>VLOOKUP(A496,UNIC!C:W,2,0)</f>
        <v>MOBI</v>
      </c>
      <c r="C496" s="5" t="str">
        <f>VLOOKUP(A496,UNIC!C:W,3,0)</f>
        <v>LEVE</v>
      </c>
      <c r="D496" s="10">
        <f>VLOOKUP(A496,UNIC!C:W,5,0)</f>
        <v>2025</v>
      </c>
      <c r="E496" s="5" t="str">
        <f>VLOOKUP(A496,UNIC!C:W,21,0)</f>
        <v>LOCALIZA</v>
      </c>
      <c r="F496" s="5" t="str">
        <f>VLOOKUP(Tabela1[[#This Row],[PLACA]],UNIC!C:R,15,0)</f>
        <v>DF</v>
      </c>
      <c r="G496" s="5" t="str">
        <f>VLOOKUP(Tabela1[[#This Row],[PLACA]],UNIC!C:R,16,0)</f>
        <v>CENTRO OESTE</v>
      </c>
      <c r="H496" s="5" t="str">
        <f>VLOOKUP(A496,UNIC!C:H,6,0)</f>
        <v>RAMON DA COSTA NUNES</v>
      </c>
      <c r="I496" s="5" t="str">
        <f>VLOOKUP(H496,UNIC!H:J,3,0)</f>
        <v>INSTALADOR E REPARADOR DE FO</v>
      </c>
      <c r="J496" s="11" t="str">
        <f>VLOOKUP(Tabela1[[#This Row],[PLACA]],UNIC!C:V,20,0)</f>
        <v>R$ 2.108,00</v>
      </c>
      <c r="K496" s="11">
        <f>IFERROR(VALUE(VLOOKUP(Tabela1[[#This Row],[PLACA]],[1]Planilha2!$A:$F,3,0)),"")</f>
        <v>1053</v>
      </c>
      <c r="L496" s="11">
        <f>IFERROR(VALUE(VLOOKUP(Tabela1[[#This Row],[PLACA]],[1]Planilha2!$A:$F,4,0)),"")</f>
        <v>1089.01</v>
      </c>
      <c r="M496" s="11">
        <f>IFERROR(VALUE(VLOOKUP(Tabela1[[#This Row],[PLACA]],[1]Planilha2!$A:$F,5,0)),"")</f>
        <v>370</v>
      </c>
      <c r="N496" s="11"/>
      <c r="O496" s="12" t="str">
        <f>VLOOKUP(Tabela1[[#This Row],[PLACA]],BASE_LOCADORAS!B:F,5,0)</f>
        <v>16/04/2029</v>
      </c>
      <c r="P4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6" s="11">
        <f>VLOOKUP(Tabela1[[#This Row],[PLACA]],BASE_LOCADORAS!B:G,6,0)</f>
        <v>2108</v>
      </c>
      <c r="R496" s="5" t="b">
        <f>Tabela1[[#This Row],[VALOR LOCADORA]]=Tabela1[[#This Row],[GASTO ALUGUEL]]</f>
        <v>0</v>
      </c>
      <c r="S496" s="5" t="str">
        <f>UPPER(TEXT(Tabela1[[#This Row],[VENCIMENTO CONTRATO]],"MMM"))</f>
        <v>ABR</v>
      </c>
      <c r="T496" s="5">
        <f>IFERROR(YEAR(Tabela1[[#This Row],[VENCIMENTO CONTRATO]]),"-")</f>
        <v>2029</v>
      </c>
      <c r="U496" s="5" t="str">
        <f>VLOOKUP(Tabela1[[#This Row],[PLACA]],UNIC!C:T,18,0)</f>
        <v>ATIVO</v>
      </c>
      <c r="V496" s="5" t="str">
        <f>SUBSTITUTE(VLOOKUP(Tabela1[[#This Row],[PLACA]],UNIC!C:K,9,0),".", "")</f>
        <v>11011</v>
      </c>
      <c r="W496" s="5">
        <f>VLOOKUP(Tabela1[[#This Row],[PLACA]],UNIC!C:M,10,0)</f>
        <v>17001</v>
      </c>
      <c r="X496" s="5" t="str">
        <f>VLOOKUP(Tabela1[[#This Row],[PLACA]],UNIC!C:M,11,0)</f>
        <v>VIVO</v>
      </c>
      <c r="Y496" s="7">
        <f>SUM(Tabela1[[#This Row],[GASTO COMBUSTÍVEL FEVEREIRO]:[GASTO COMBUSTÍVE ABRIL]])</f>
        <v>2512.0100000000002</v>
      </c>
      <c r="Z496" s="7">
        <f>IFERROR(AVERAGE(Tabela1[[#This Row],[GASTO COMBUSTÍVE ABRIL]:[GASTO COMBUSTÍVE MARÇO]]),"-")</f>
        <v>729.505</v>
      </c>
      <c r="AA496" s="5"/>
    </row>
    <row r="497" spans="1:27" x14ac:dyDescent="0.25">
      <c r="A497" s="5" t="s">
        <v>953</v>
      </c>
      <c r="B497" s="5" t="str">
        <f>VLOOKUP(A497,UNIC!C:W,2,0)</f>
        <v>MOBI</v>
      </c>
      <c r="C497" s="5" t="str">
        <f>VLOOKUP(A497,UNIC!C:W,3,0)</f>
        <v>LEVE</v>
      </c>
      <c r="D497" s="10">
        <f>VLOOKUP(A497,UNIC!C:W,5,0)</f>
        <v>2025</v>
      </c>
      <c r="E497" s="5" t="str">
        <f>VLOOKUP(A497,UNIC!C:W,21,0)</f>
        <v>LOCALIZA</v>
      </c>
      <c r="F497" s="5" t="str">
        <f>VLOOKUP(Tabela1[[#This Row],[PLACA]],UNIC!C:R,15,0)</f>
        <v>DF</v>
      </c>
      <c r="G497" s="5" t="str">
        <f>VLOOKUP(Tabela1[[#This Row],[PLACA]],UNIC!C:R,16,0)</f>
        <v>CENTRO OESTE</v>
      </c>
      <c r="H497" s="5" t="str">
        <f>VLOOKUP(A497,UNIC!C:H,6,0)</f>
        <v>TIAGO HENRIQUE OLIVEIRA LIMA</v>
      </c>
      <c r="I497" s="5" t="str">
        <f>VLOOKUP(H497,UNIC!H:J,3,0)</f>
        <v>INSTALADOR E REPARADOR DE FO</v>
      </c>
      <c r="J497" s="11" t="str">
        <f>VLOOKUP(Tabela1[[#This Row],[PLACA]],UNIC!C:V,20,0)</f>
        <v>R$ 2.108,00</v>
      </c>
      <c r="K497" s="11">
        <f>IFERROR(VALUE(VLOOKUP(Tabela1[[#This Row],[PLACA]],[1]Planilha2!$A:$F,3,0)),"")</f>
        <v>1242</v>
      </c>
      <c r="L497" s="11">
        <f>IFERROR(VALUE(VLOOKUP(Tabela1[[#This Row],[PLACA]],[1]Planilha2!$A:$F,4,0)),"")</f>
        <v>1992.2</v>
      </c>
      <c r="M497" s="11">
        <f>IFERROR(VALUE(VLOOKUP(Tabela1[[#This Row],[PLACA]],[1]Planilha2!$A:$F,5,0)),"")</f>
        <v>923</v>
      </c>
      <c r="N497" s="11"/>
      <c r="O497" s="12" t="str">
        <f>VLOOKUP(Tabela1[[#This Row],[PLACA]],BASE_LOCADORAS!B:F,5,0)</f>
        <v>16/04/2029</v>
      </c>
      <c r="P4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7" s="11">
        <f>VLOOKUP(Tabela1[[#This Row],[PLACA]],BASE_LOCADORAS!B:G,6,0)</f>
        <v>2108</v>
      </c>
      <c r="R497" s="5" t="b">
        <f>Tabela1[[#This Row],[VALOR LOCADORA]]=Tabela1[[#This Row],[GASTO ALUGUEL]]</f>
        <v>0</v>
      </c>
      <c r="S497" s="5" t="str">
        <f>UPPER(TEXT(Tabela1[[#This Row],[VENCIMENTO CONTRATO]],"MMM"))</f>
        <v>ABR</v>
      </c>
      <c r="T497" s="5">
        <f>IFERROR(YEAR(Tabela1[[#This Row],[VENCIMENTO CONTRATO]]),"-")</f>
        <v>2029</v>
      </c>
      <c r="U497" s="5" t="str">
        <f>VLOOKUP(Tabela1[[#This Row],[PLACA]],UNIC!C:T,18,0)</f>
        <v>ATIVO</v>
      </c>
      <c r="V497" s="5" t="str">
        <f>SUBSTITUTE(VLOOKUP(Tabela1[[#This Row],[PLACA]],UNIC!C:K,9,0),".", "")</f>
        <v>11011</v>
      </c>
      <c r="W497" s="5">
        <f>VLOOKUP(Tabela1[[#This Row],[PLACA]],UNIC!C:M,10,0)</f>
        <v>17001</v>
      </c>
      <c r="X497" s="5" t="str">
        <f>VLOOKUP(Tabela1[[#This Row],[PLACA]],UNIC!C:M,11,0)</f>
        <v>VIVO</v>
      </c>
      <c r="Y497" s="7">
        <f>SUM(Tabela1[[#This Row],[GASTO COMBUSTÍVEL FEVEREIRO]:[GASTO COMBUSTÍVE ABRIL]])</f>
        <v>4157.2</v>
      </c>
      <c r="Z497" s="7">
        <f>IFERROR(AVERAGE(Tabela1[[#This Row],[GASTO COMBUSTÍVE ABRIL]:[GASTO COMBUSTÍVE MARÇO]]),"-")</f>
        <v>1457.6</v>
      </c>
      <c r="AA497" s="5"/>
    </row>
    <row r="498" spans="1:27" x14ac:dyDescent="0.25">
      <c r="A498" s="5" t="s">
        <v>106</v>
      </c>
      <c r="B498" s="5" t="str">
        <f>VLOOKUP(A498,UNIC!C:W,2,0)</f>
        <v>SAVEIRO</v>
      </c>
      <c r="C498" s="5" t="str">
        <f>VLOOKUP(A498,UNIC!C:W,3,0)</f>
        <v>UTILITARIO</v>
      </c>
      <c r="D498" s="10">
        <f>VLOOKUP(A498,UNIC!C:W,5,0)</f>
        <v>2025</v>
      </c>
      <c r="E498" s="5" t="str">
        <f>VLOOKUP(A498,UNIC!C:W,21,0)</f>
        <v>LOCALIZA</v>
      </c>
      <c r="F498" s="5" t="str">
        <f>VLOOKUP(Tabela1[[#This Row],[PLACA]],UNIC!C:R,15,0)</f>
        <v>BA</v>
      </c>
      <c r="G498" s="5" t="str">
        <f>VLOOKUP(Tabela1[[#This Row],[PLACA]],UNIC!C:R,16,0)</f>
        <v>NORDESTE</v>
      </c>
      <c r="H498" s="5" t="str">
        <f>VLOOKUP(A498,UNIC!C:H,6,0)</f>
        <v>JOSE ARIMATEA DOS SANTOS INACIO</v>
      </c>
      <c r="I498" s="5" t="str">
        <f>VLOOKUP(H498,UNIC!H:J,3,0)</f>
        <v>TECNICO DE FIBRA OPTICA I</v>
      </c>
      <c r="J498" s="11" t="str">
        <f>VLOOKUP(Tabela1[[#This Row],[PLACA]],UNIC!C:V,20,0)</f>
        <v>R$ 2.467,00</v>
      </c>
      <c r="K498" s="11">
        <f>IFERROR(VALUE(VLOOKUP(Tabela1[[#This Row],[PLACA]],[1]Planilha2!$A:$F,3,0)),"")</f>
        <v>0</v>
      </c>
      <c r="L498" s="11">
        <f>IFERROR(VALUE(VLOOKUP(Tabela1[[#This Row],[PLACA]],[1]Planilha2!$A:$F,4,0)),"")</f>
        <v>1090</v>
      </c>
      <c r="M498" s="11">
        <f>IFERROR(VALUE(VLOOKUP(Tabela1[[#This Row],[PLACA]],[1]Planilha2!$A:$F,5,0)),"")</f>
        <v>840</v>
      </c>
      <c r="N498" s="11"/>
      <c r="O498" s="12" t="str">
        <f>VLOOKUP(Tabela1[[#This Row],[PLACA]],BASE_LOCADORAS!B:F,5,0)</f>
        <v>25/04/2029</v>
      </c>
      <c r="P4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8" s="11">
        <f>VLOOKUP(Tabela1[[#This Row],[PLACA]],BASE_LOCADORAS!B:G,6,0)</f>
        <v>2467</v>
      </c>
      <c r="R498" s="5" t="b">
        <f>Tabela1[[#This Row],[VALOR LOCADORA]]=Tabela1[[#This Row],[GASTO ALUGUEL]]</f>
        <v>0</v>
      </c>
      <c r="S498" s="5" t="str">
        <f>UPPER(TEXT(Tabela1[[#This Row],[VENCIMENTO CONTRATO]],"MMM"))</f>
        <v>ABR</v>
      </c>
      <c r="T498" s="5">
        <f>IFERROR(YEAR(Tabela1[[#This Row],[VENCIMENTO CONTRATO]]),"-")</f>
        <v>2029</v>
      </c>
      <c r="U498" s="5" t="str">
        <f>VLOOKUP(Tabela1[[#This Row],[PLACA]],UNIC!C:T,18,0)</f>
        <v>ATIVO</v>
      </c>
      <c r="V498" s="5" t="str">
        <f>SUBSTITUTE(VLOOKUP(Tabela1[[#This Row],[PLACA]],UNIC!C:K,9,0),".", "")</f>
        <v>14021</v>
      </c>
      <c r="W498" s="5">
        <f>VLOOKUP(Tabela1[[#This Row],[PLACA]],UNIC!C:M,10,0)</f>
        <v>15001</v>
      </c>
      <c r="X498" s="5" t="str">
        <f>VLOOKUP(Tabela1[[#This Row],[PLACA]],UNIC!C:M,11,0)</f>
        <v>I-SYSTEMS</v>
      </c>
      <c r="Y498" s="7">
        <f>SUM(Tabela1[[#This Row],[GASTO COMBUSTÍVEL FEVEREIRO]:[GASTO COMBUSTÍVE ABRIL]])</f>
        <v>1930</v>
      </c>
      <c r="Z498" s="7">
        <f>IFERROR(AVERAGE(Tabela1[[#This Row],[GASTO COMBUSTÍVE ABRIL]:[GASTO COMBUSTÍVE MARÇO]]),"-")</f>
        <v>965</v>
      </c>
      <c r="AA498" s="5"/>
    </row>
    <row r="499" spans="1:27" x14ac:dyDescent="0.25">
      <c r="A499" s="5" t="s">
        <v>529</v>
      </c>
      <c r="B499" s="5" t="str">
        <f>VLOOKUP(A499,UNIC!C:W,2,0)</f>
        <v>MOBI</v>
      </c>
      <c r="C499" s="5" t="str">
        <f>VLOOKUP(A499,UNIC!C:W,3,0)</f>
        <v>LEVE</v>
      </c>
      <c r="D499" s="10">
        <f>VLOOKUP(A499,UNIC!C:W,5,0)</f>
        <v>2025</v>
      </c>
      <c r="E499" s="5" t="str">
        <f>VLOOKUP(A499,UNIC!C:W,21,0)</f>
        <v>LOCALIZA</v>
      </c>
      <c r="F499" s="5" t="str">
        <f>VLOOKUP(Tabela1[[#This Row],[PLACA]],UNIC!C:R,15,0)</f>
        <v>DF</v>
      </c>
      <c r="G499" s="5" t="str">
        <f>VLOOKUP(Tabela1[[#This Row],[PLACA]],UNIC!C:R,16,0)</f>
        <v>CENTRO OESTE</v>
      </c>
      <c r="H499" s="5" t="str">
        <f>VLOOKUP(A499,UNIC!C:H,6,0)</f>
        <v>LUIZ CARLOS DO NASCIMENTO DOS SANTOS</v>
      </c>
      <c r="I499" s="5" t="str">
        <f>VLOOKUP(H499,UNIC!H:J,3,0)</f>
        <v>INSTALADOR E REPARADOR DE FO</v>
      </c>
      <c r="J499" s="11" t="str">
        <f>VLOOKUP(Tabela1[[#This Row],[PLACA]],UNIC!C:V,20,0)</f>
        <v>R$ 2.108,00</v>
      </c>
      <c r="K499" s="11">
        <f>IFERROR(VALUE(VLOOKUP(Tabela1[[#This Row],[PLACA]],[1]Planilha2!$A:$F,3,0)),"")</f>
        <v>1020.84</v>
      </c>
      <c r="L499" s="11">
        <f>IFERROR(VALUE(VLOOKUP(Tabela1[[#This Row],[PLACA]],[1]Planilha2!$A:$F,4,0)),"")</f>
        <v>1348.95</v>
      </c>
      <c r="M499" s="11">
        <f>IFERROR(VALUE(VLOOKUP(Tabela1[[#This Row],[PLACA]],[1]Planilha2!$A:$F,5,0)),"")</f>
        <v>663</v>
      </c>
      <c r="N499" s="11"/>
      <c r="O499" s="12" t="str">
        <f>VLOOKUP(Tabela1[[#This Row],[PLACA]],BASE_LOCADORAS!B:F,5,0)</f>
        <v>16/04/2029</v>
      </c>
      <c r="P4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499" s="11">
        <f>VLOOKUP(Tabela1[[#This Row],[PLACA]],BASE_LOCADORAS!B:G,6,0)</f>
        <v>2108</v>
      </c>
      <c r="R499" s="5" t="b">
        <f>Tabela1[[#This Row],[VALOR LOCADORA]]=Tabela1[[#This Row],[GASTO ALUGUEL]]</f>
        <v>0</v>
      </c>
      <c r="S499" s="5" t="str">
        <f>UPPER(TEXT(Tabela1[[#This Row],[VENCIMENTO CONTRATO]],"MMM"))</f>
        <v>ABR</v>
      </c>
      <c r="T499" s="5">
        <f>IFERROR(YEAR(Tabela1[[#This Row],[VENCIMENTO CONTRATO]]),"-")</f>
        <v>2029</v>
      </c>
      <c r="U499" s="5" t="str">
        <f>VLOOKUP(Tabela1[[#This Row],[PLACA]],UNIC!C:T,18,0)</f>
        <v>ATIVO</v>
      </c>
      <c r="V499" s="5" t="str">
        <f>SUBSTITUTE(VLOOKUP(Tabela1[[#This Row],[PLACA]],UNIC!C:K,9,0),".", "")</f>
        <v>11011</v>
      </c>
      <c r="W499" s="5">
        <f>VLOOKUP(Tabela1[[#This Row],[PLACA]],UNIC!C:M,10,0)</f>
        <v>17001</v>
      </c>
      <c r="X499" s="5" t="str">
        <f>VLOOKUP(Tabela1[[#This Row],[PLACA]],UNIC!C:M,11,0)</f>
        <v>VIVO</v>
      </c>
      <c r="Y499" s="7">
        <f>SUM(Tabela1[[#This Row],[GASTO COMBUSTÍVEL FEVEREIRO]:[GASTO COMBUSTÍVE ABRIL]])</f>
        <v>3032.79</v>
      </c>
      <c r="Z499" s="7">
        <f>IFERROR(AVERAGE(Tabela1[[#This Row],[GASTO COMBUSTÍVE ABRIL]:[GASTO COMBUSTÍVE MARÇO]]),"-")</f>
        <v>1005.975</v>
      </c>
      <c r="AA499" s="5"/>
    </row>
    <row r="500" spans="1:27" x14ac:dyDescent="0.25">
      <c r="A500" s="5" t="s">
        <v>240</v>
      </c>
      <c r="B500" s="5" t="str">
        <f>VLOOKUP(A500,UNIC!C:W,2,0)</f>
        <v>MOBI</v>
      </c>
      <c r="C500" s="5" t="str">
        <f>VLOOKUP(A500,UNIC!C:W,3,0)</f>
        <v>LEVE</v>
      </c>
      <c r="D500" s="10">
        <f>VLOOKUP(A500,UNIC!C:W,5,0)</f>
        <v>2025</v>
      </c>
      <c r="E500" s="5" t="str">
        <f>VLOOKUP(A500,UNIC!C:W,21,0)</f>
        <v>LOCALIZA</v>
      </c>
      <c r="F500" s="5" t="str">
        <f>VLOOKUP(Tabela1[[#This Row],[PLACA]],UNIC!C:R,15,0)</f>
        <v>DF</v>
      </c>
      <c r="G500" s="5" t="str">
        <f>VLOOKUP(Tabela1[[#This Row],[PLACA]],UNIC!C:R,16,0)</f>
        <v>CENTRO OESTE</v>
      </c>
      <c r="H500" s="5" t="str">
        <f>VLOOKUP(A500,UNIC!C:H,6,0)</f>
        <v>JOSE MILITAO TEIXEIRA JUNIOR</v>
      </c>
      <c r="I500" s="5" t="str">
        <f>VLOOKUP(H500,UNIC!H:J,3,0)</f>
        <v>INSTALADOR E REPARADOR DE FO</v>
      </c>
      <c r="J500" s="11" t="str">
        <f>VLOOKUP(Tabela1[[#This Row],[PLACA]],UNIC!C:V,20,0)</f>
        <v>R$ 2.108,00</v>
      </c>
      <c r="K500" s="11">
        <f>IFERROR(VALUE(VLOOKUP(Tabela1[[#This Row],[PLACA]],[1]Planilha2!$A:$F,3,0)),"")</f>
        <v>1030</v>
      </c>
      <c r="L500" s="11">
        <f>IFERROR(VALUE(VLOOKUP(Tabela1[[#This Row],[PLACA]],[1]Planilha2!$A:$F,4,0)),"")</f>
        <v>1505.03</v>
      </c>
      <c r="M500" s="11">
        <f>IFERROR(VALUE(VLOOKUP(Tabela1[[#This Row],[PLACA]],[1]Planilha2!$A:$F,5,0)),"")</f>
        <v>876</v>
      </c>
      <c r="N500" s="11"/>
      <c r="O500" s="12" t="str">
        <f>VLOOKUP(Tabela1[[#This Row],[PLACA]],BASE_LOCADORAS!B:F,5,0)</f>
        <v>16/04/2029</v>
      </c>
      <c r="P5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0" s="11">
        <f>VLOOKUP(Tabela1[[#This Row],[PLACA]],BASE_LOCADORAS!B:G,6,0)</f>
        <v>2108</v>
      </c>
      <c r="R500" s="5" t="b">
        <f>Tabela1[[#This Row],[VALOR LOCADORA]]=Tabela1[[#This Row],[GASTO ALUGUEL]]</f>
        <v>0</v>
      </c>
      <c r="S500" s="5" t="str">
        <f>UPPER(TEXT(Tabela1[[#This Row],[VENCIMENTO CONTRATO]],"MMM"))</f>
        <v>ABR</v>
      </c>
      <c r="T500" s="5">
        <f>IFERROR(YEAR(Tabela1[[#This Row],[VENCIMENTO CONTRATO]]),"-")</f>
        <v>2029</v>
      </c>
      <c r="U500" s="5" t="str">
        <f>VLOOKUP(Tabela1[[#This Row],[PLACA]],UNIC!C:T,18,0)</f>
        <v>ATIVO</v>
      </c>
      <c r="V500" s="5" t="str">
        <f>SUBSTITUTE(VLOOKUP(Tabela1[[#This Row],[PLACA]],UNIC!C:K,9,0),".", "")</f>
        <v>11011</v>
      </c>
      <c r="W500" s="5">
        <f>VLOOKUP(Tabela1[[#This Row],[PLACA]],UNIC!C:M,10,0)</f>
        <v>17001</v>
      </c>
      <c r="X500" s="5" t="str">
        <f>VLOOKUP(Tabela1[[#This Row],[PLACA]],UNIC!C:M,11,0)</f>
        <v>VIVO</v>
      </c>
      <c r="Y500" s="7">
        <f>SUM(Tabela1[[#This Row],[GASTO COMBUSTÍVEL FEVEREIRO]:[GASTO COMBUSTÍVE ABRIL]])</f>
        <v>3411.0299999999997</v>
      </c>
      <c r="Z500" s="7">
        <f>IFERROR(AVERAGE(Tabela1[[#This Row],[GASTO COMBUSTÍVE ABRIL]:[GASTO COMBUSTÍVE MARÇO]]),"-")</f>
        <v>1190.5149999999999</v>
      </c>
      <c r="AA500" s="5"/>
    </row>
    <row r="501" spans="1:27" x14ac:dyDescent="0.25">
      <c r="A501" s="5" t="s">
        <v>107</v>
      </c>
      <c r="B501" s="5" t="str">
        <f>VLOOKUP(A501,UNIC!C:W,2,0)</f>
        <v>CRONOS</v>
      </c>
      <c r="C501" s="5" t="str">
        <f>VLOOKUP(A501,UNIC!C:W,3,0)</f>
        <v>LEVE</v>
      </c>
      <c r="D501" s="10">
        <f>VLOOKUP(A501,UNIC!C:W,5,0)</f>
        <v>2014</v>
      </c>
      <c r="E501" s="5" t="str">
        <f>VLOOKUP(A501,UNIC!C:W,21,0)</f>
        <v>PARTICULAR</v>
      </c>
      <c r="F501" s="5" t="str">
        <f>VLOOKUP(Tabela1[[#This Row],[PLACA]],UNIC!C:R,15,0)</f>
        <v>DF</v>
      </c>
      <c r="G501" s="5" t="str">
        <f>VLOOKUP(Tabela1[[#This Row],[PLACA]],UNIC!C:R,16,0)</f>
        <v>CENTRO OESTE</v>
      </c>
      <c r="H501" s="5" t="str">
        <f>VLOOKUP(A501,UNIC!C:H,6,0)</f>
        <v>EDNELZO LOPES DA SILVA</v>
      </c>
      <c r="I501" s="5" t="str">
        <f>VLOOKUP(H501,UNIC!H:J,3,0)</f>
        <v>INSTALADOR E REPARADOR DE FO</v>
      </c>
      <c r="J501" s="11" t="str">
        <f>VLOOKUP(Tabela1[[#This Row],[PLACA]],UNIC!C:V,20,0)</f>
        <v>R$ 1.500,00</v>
      </c>
      <c r="K501" s="11">
        <f>IFERROR(VALUE(VLOOKUP(Tabela1[[#This Row],[PLACA]],[1]Planilha2!$A:$F,3,0)),"")</f>
        <v>1073</v>
      </c>
      <c r="L501" s="11">
        <f>IFERROR(VALUE(VLOOKUP(Tabela1[[#This Row],[PLACA]],[1]Planilha2!$A:$F,4,0)),"")</f>
        <v>1273</v>
      </c>
      <c r="M501" s="11">
        <f>IFERROR(VALUE(VLOOKUP(Tabela1[[#This Row],[PLACA]],[1]Planilha2!$A:$F,5,0)),"")</f>
        <v>630</v>
      </c>
      <c r="N501" s="11"/>
      <c r="O501" s="17" t="str">
        <f>VLOOKUP(Tabela1[[#This Row],[PLACA]],BASE_LOCADORAS!B:F,5,0)</f>
        <v>01/01/2030</v>
      </c>
      <c r="P5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1" s="11">
        <f>VLOOKUP(Tabela1[[#This Row],[PLACA]],BASE_LOCADORAS!B:G,6,0)</f>
        <v>1390.98</v>
      </c>
      <c r="R501" s="5" t="b">
        <f>Tabela1[[#This Row],[VALOR LOCADORA]]=Tabela1[[#This Row],[GASTO ALUGUEL]]</f>
        <v>0</v>
      </c>
      <c r="S501" s="5" t="str">
        <f>UPPER(TEXT(Tabela1[[#This Row],[VENCIMENTO CONTRATO]],"MMM"))</f>
        <v>JAN</v>
      </c>
      <c r="T501" s="5">
        <f>IFERROR(YEAR(Tabela1[[#This Row],[VENCIMENTO CONTRATO]]),"-")</f>
        <v>2030</v>
      </c>
      <c r="U501" s="5" t="str">
        <f>VLOOKUP(Tabela1[[#This Row],[PLACA]],UNIC!C:T,18,0)</f>
        <v>ATIVO</v>
      </c>
      <c r="V501" s="5" t="str">
        <f>SUBSTITUTE(VLOOKUP(Tabela1[[#This Row],[PLACA]],UNIC!C:K,9,0),".", "")</f>
        <v>11011</v>
      </c>
      <c r="W501" s="5">
        <f>VLOOKUP(Tabela1[[#This Row],[PLACA]],UNIC!C:M,10,0)</f>
        <v>17001</v>
      </c>
      <c r="X501" s="5" t="str">
        <f>VLOOKUP(Tabela1[[#This Row],[PLACA]],UNIC!C:M,11,0)</f>
        <v>VIVO</v>
      </c>
      <c r="Y501" s="7">
        <f>SUM(Tabela1[[#This Row],[GASTO COMBUSTÍVEL FEVEREIRO]:[GASTO COMBUSTÍVE ABRIL]])</f>
        <v>2976</v>
      </c>
      <c r="Z501" s="7">
        <f>IFERROR(AVERAGE(Tabela1[[#This Row],[GASTO COMBUSTÍVE ABRIL]:[GASTO COMBUSTÍVE MARÇO]]),"-")</f>
        <v>951.5</v>
      </c>
      <c r="AA501" s="5"/>
    </row>
    <row r="502" spans="1:27" x14ac:dyDescent="0.25">
      <c r="A502" s="5" t="s">
        <v>1428</v>
      </c>
      <c r="B502" s="5" t="str">
        <f>VLOOKUP(A502,UNIC!C:W,2,0)</f>
        <v>FIORINO</v>
      </c>
      <c r="C502" s="5" t="str">
        <f>VLOOKUP(A502,UNIC!C:W,3,0)</f>
        <v>UTILITARIO</v>
      </c>
      <c r="D502" s="10">
        <f>VLOOKUP(A502,UNIC!C:W,5,0)</f>
        <v>2025</v>
      </c>
      <c r="E502" s="5" t="str">
        <f>VLOOKUP(A502,UNIC!C:W,21,0)</f>
        <v>LOCALIZA</v>
      </c>
      <c r="F502" s="5" t="str">
        <f>VLOOKUP(Tabela1[[#This Row],[PLACA]],UNIC!C:R,15,0)</f>
        <v>SC</v>
      </c>
      <c r="G502" s="5" t="str">
        <f>VLOOKUP(Tabela1[[#This Row],[PLACA]],UNIC!C:R,16,0)</f>
        <v>SUL</v>
      </c>
      <c r="H502" s="5" t="str">
        <f>VLOOKUP(A502,UNIC!C:H,6,0)</f>
        <v>WILLIAM DOS SANTOS</v>
      </c>
      <c r="I502" s="5" t="str">
        <f>VLOOKUP(H502,UNIC!H:J,3,0)</f>
        <v>ASSISTENTE TEC. DE MANUTENCAO DE FO II</v>
      </c>
      <c r="J502" s="11" t="str">
        <f>VLOOKUP(Tabela1[[#This Row],[PLACA]],UNIC!C:V,20,0)</f>
        <v>R$ 2.995,00</v>
      </c>
      <c r="K502" s="11">
        <f>IFERROR(VALUE(VLOOKUP(Tabela1[[#This Row],[PLACA]],[1]Planilha2!$A:$F,3,0)),"")</f>
        <v>2664.6800000000003</v>
      </c>
      <c r="L502" s="11">
        <f>IFERROR(VALUE(VLOOKUP(Tabela1[[#This Row],[PLACA]],[1]Planilha2!$A:$F,4,0)),"")</f>
        <v>2621.0000000000005</v>
      </c>
      <c r="M502" s="11">
        <f>IFERROR(VALUE(VLOOKUP(Tabela1[[#This Row],[PLACA]],[1]Planilha2!$A:$F,5,0)),"")</f>
        <v>1990.47</v>
      </c>
      <c r="N502" s="11"/>
      <c r="O502" s="12" t="str">
        <f>VLOOKUP(Tabela1[[#This Row],[PLACA]],BASE_LOCADORAS!B:F,5,0)</f>
        <v>11/04/2029</v>
      </c>
      <c r="P5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2" s="11">
        <f>VLOOKUP(Tabela1[[#This Row],[PLACA]],BASE_LOCADORAS!B:G,6,0)</f>
        <v>2995</v>
      </c>
      <c r="R502" s="5" t="b">
        <f>Tabela1[[#This Row],[VALOR LOCADORA]]=Tabela1[[#This Row],[GASTO ALUGUEL]]</f>
        <v>0</v>
      </c>
      <c r="S502" s="5" t="str">
        <f>UPPER(TEXT(Tabela1[[#This Row],[VENCIMENTO CONTRATO]],"MMM"))</f>
        <v>ABR</v>
      </c>
      <c r="T502" s="5">
        <f>IFERROR(YEAR(Tabela1[[#This Row],[VENCIMENTO CONTRATO]]),"-")</f>
        <v>2029</v>
      </c>
      <c r="U502" s="5" t="str">
        <f>VLOOKUP(Tabela1[[#This Row],[PLACA]],UNIC!C:T,18,0)</f>
        <v>ATIVO</v>
      </c>
      <c r="V502" s="5" t="str">
        <f>SUBSTITUTE(VLOOKUP(Tabela1[[#This Row],[PLACA]],UNIC!C:K,9,0),".", "")</f>
        <v>12071</v>
      </c>
      <c r="W502" s="5">
        <f>VLOOKUP(Tabela1[[#This Row],[PLACA]],UNIC!C:M,10,0)</f>
        <v>34049</v>
      </c>
      <c r="X502" s="5" t="str">
        <f>VLOOKUP(Tabela1[[#This Row],[PLACA]],UNIC!C:M,11,0)</f>
        <v>TIM MOVEL</v>
      </c>
      <c r="Y502" s="7">
        <f>SUM(Tabela1[[#This Row],[GASTO COMBUSTÍVEL FEVEREIRO]:[GASTO COMBUSTÍVE ABRIL]])</f>
        <v>7276.1500000000005</v>
      </c>
      <c r="Z502" s="7">
        <f>IFERROR(AVERAGE(Tabela1[[#This Row],[GASTO COMBUSTÍVE ABRIL]:[GASTO COMBUSTÍVE MARÇO]]),"-")</f>
        <v>2305.7350000000001</v>
      </c>
      <c r="AA502" s="5"/>
    </row>
    <row r="503" spans="1:27" x14ac:dyDescent="0.25">
      <c r="A503" s="5" t="s">
        <v>110</v>
      </c>
      <c r="B503" s="5" t="str">
        <f>VLOOKUP(A503,UNIC!C:W,2,0)</f>
        <v>MOBI</v>
      </c>
      <c r="C503" s="5" t="str">
        <f>VLOOKUP(A503,UNIC!C:W,3,0)</f>
        <v>LEVE</v>
      </c>
      <c r="D503" s="10">
        <f>VLOOKUP(A503,UNIC!C:W,5,0)</f>
        <v>2025</v>
      </c>
      <c r="E503" s="5" t="str">
        <f>VLOOKUP(A503,UNIC!C:W,21,0)</f>
        <v>LOCALIZA</v>
      </c>
      <c r="F503" s="5" t="str">
        <f>VLOOKUP(Tabela1[[#This Row],[PLACA]],UNIC!C:R,15,0)</f>
        <v>GO</v>
      </c>
      <c r="G503" s="5" t="str">
        <f>VLOOKUP(Tabela1[[#This Row],[PLACA]],UNIC!C:R,16,0)</f>
        <v>CENTRO OESTE</v>
      </c>
      <c r="H503" s="5" t="str">
        <f>VLOOKUP(A503,UNIC!C:H,6,0)</f>
        <v>PAULO ALVES DOS SANTOS</v>
      </c>
      <c r="I503" s="5" t="str">
        <f>VLOOKUP(H503,UNIC!H:J,3,0)</f>
        <v>CABISTA III</v>
      </c>
      <c r="J503" s="11" t="str">
        <f>VLOOKUP(Tabela1[[#This Row],[PLACA]],UNIC!C:V,20,0)</f>
        <v>R$ 2.108,00</v>
      </c>
      <c r="K503" s="11">
        <f>IFERROR(VALUE(VLOOKUP(Tabela1[[#This Row],[PLACA]],[1]Planilha2!$A:$F,3,0)),"")</f>
        <v>1024.1099999999999</v>
      </c>
      <c r="L503" s="11">
        <f>IFERROR(VALUE(VLOOKUP(Tabela1[[#This Row],[PLACA]],[1]Planilha2!$A:$F,4,0)),"")</f>
        <v>1286.9599999999998</v>
      </c>
      <c r="M503" s="11">
        <f>IFERROR(VALUE(VLOOKUP(Tabela1[[#This Row],[PLACA]],[1]Planilha2!$A:$F,5,0)),"")</f>
        <v>596.76</v>
      </c>
      <c r="N503" s="11"/>
      <c r="O503" s="12" t="str">
        <f>VLOOKUP(Tabela1[[#This Row],[PLACA]],BASE_LOCADORAS!B:F,5,0)</f>
        <v>16/04/2029</v>
      </c>
      <c r="P5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3" s="11">
        <f>VLOOKUP(Tabela1[[#This Row],[PLACA]],BASE_LOCADORAS!B:G,6,0)</f>
        <v>2108</v>
      </c>
      <c r="R503" s="5" t="b">
        <f>Tabela1[[#This Row],[VALOR LOCADORA]]=Tabela1[[#This Row],[GASTO ALUGUEL]]</f>
        <v>0</v>
      </c>
      <c r="S503" s="5" t="str">
        <f>UPPER(TEXT(Tabela1[[#This Row],[VENCIMENTO CONTRATO]],"MMM"))</f>
        <v>ABR</v>
      </c>
      <c r="T503" s="5">
        <f>IFERROR(YEAR(Tabela1[[#This Row],[VENCIMENTO CONTRATO]]),"-")</f>
        <v>2029</v>
      </c>
      <c r="U503" s="5" t="str">
        <f>VLOOKUP(Tabela1[[#This Row],[PLACA]],UNIC!C:T,18,0)</f>
        <v>ATIVO</v>
      </c>
      <c r="V503" s="5" t="str">
        <f>SUBSTITUTE(VLOOKUP(Tabela1[[#This Row],[PLACA]],UNIC!C:K,9,0),".", "")</f>
        <v>11021</v>
      </c>
      <c r="W503" s="5">
        <f>VLOOKUP(Tabela1[[#This Row],[PLACA]],UNIC!C:M,10,0)</f>
        <v>19019</v>
      </c>
      <c r="X503" s="5" t="str">
        <f>VLOOKUP(Tabela1[[#This Row],[PLACA]],UNIC!C:M,11,0)</f>
        <v>VIVO</v>
      </c>
      <c r="Y503" s="7">
        <f>SUM(Tabela1[[#This Row],[GASTO COMBUSTÍVEL FEVEREIRO]:[GASTO COMBUSTÍVE ABRIL]])</f>
        <v>2907.83</v>
      </c>
      <c r="Z503" s="7">
        <f>IFERROR(AVERAGE(Tabela1[[#This Row],[GASTO COMBUSTÍVE ABRIL]:[GASTO COMBUSTÍVE MARÇO]]),"-")</f>
        <v>941.8599999999999</v>
      </c>
      <c r="AA503" s="5"/>
    </row>
    <row r="504" spans="1:27" x14ac:dyDescent="0.25">
      <c r="A504" s="5" t="s">
        <v>108</v>
      </c>
      <c r="B504" s="5" t="str">
        <f>VLOOKUP(A504,UNIC!C:W,2,0)</f>
        <v>MOBI</v>
      </c>
      <c r="C504" s="5" t="str">
        <f>VLOOKUP(A504,UNIC!C:W,3,0)</f>
        <v>LEVE</v>
      </c>
      <c r="D504" s="10">
        <f>VLOOKUP(A504,UNIC!C:W,5,0)</f>
        <v>2025</v>
      </c>
      <c r="E504" s="5" t="str">
        <f>VLOOKUP(A504,UNIC!C:W,21,0)</f>
        <v>LOCALIZA</v>
      </c>
      <c r="F504" s="5" t="str">
        <f>VLOOKUP(Tabela1[[#This Row],[PLACA]],UNIC!C:R,15,0)</f>
        <v>DF</v>
      </c>
      <c r="G504" s="5" t="str">
        <f>VLOOKUP(Tabela1[[#This Row],[PLACA]],UNIC!C:R,16,0)</f>
        <v>CENTRO OESTE</v>
      </c>
      <c r="H504" s="5" t="str">
        <f>VLOOKUP(A504,UNIC!C:H,6,0)</f>
        <v>WESLLEY HELIO JUSTINO DA SILVA</v>
      </c>
      <c r="I504" s="5" t="str">
        <f>VLOOKUP(H504,UNIC!H:J,3,0)</f>
        <v>INSTALADOR E REPARADOR DE FO</v>
      </c>
      <c r="J504" s="11" t="str">
        <f>VLOOKUP(Tabela1[[#This Row],[PLACA]],UNIC!C:V,20,0)</f>
        <v>R$ 2.108,00</v>
      </c>
      <c r="K504" s="11">
        <f>IFERROR(VALUE(VLOOKUP(Tabela1[[#This Row],[PLACA]],[1]Planilha2!$A:$F,3,0)),"")</f>
        <v>420</v>
      </c>
      <c r="L504" s="11">
        <f>IFERROR(VALUE(VLOOKUP(Tabela1[[#This Row],[PLACA]],[1]Planilha2!$A:$F,4,0)),"")</f>
        <v>1160</v>
      </c>
      <c r="M504" s="11">
        <f>IFERROR(VALUE(VLOOKUP(Tabela1[[#This Row],[PLACA]],[1]Planilha2!$A:$F,5,0)),"")</f>
        <v>445</v>
      </c>
      <c r="N504" s="11"/>
      <c r="O504" s="12" t="str">
        <f>VLOOKUP(Tabela1[[#This Row],[PLACA]],BASE_LOCADORAS!B:F,5,0)</f>
        <v>11/04/2029</v>
      </c>
      <c r="P5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4" s="11">
        <f>VLOOKUP(Tabela1[[#This Row],[PLACA]],BASE_LOCADORAS!B:G,6,0)</f>
        <v>2108</v>
      </c>
      <c r="R504" s="5" t="b">
        <f>Tabela1[[#This Row],[VALOR LOCADORA]]=Tabela1[[#This Row],[GASTO ALUGUEL]]</f>
        <v>0</v>
      </c>
      <c r="S504" s="5" t="str">
        <f>UPPER(TEXT(Tabela1[[#This Row],[VENCIMENTO CONTRATO]],"MMM"))</f>
        <v>ABR</v>
      </c>
      <c r="T504" s="5">
        <f>IFERROR(YEAR(Tabela1[[#This Row],[VENCIMENTO CONTRATO]]),"-")</f>
        <v>2029</v>
      </c>
      <c r="U504" s="5" t="str">
        <f>VLOOKUP(Tabela1[[#This Row],[PLACA]],UNIC!C:T,18,0)</f>
        <v>ATIVO</v>
      </c>
      <c r="V504" s="5" t="str">
        <f>SUBSTITUTE(VLOOKUP(Tabela1[[#This Row],[PLACA]],UNIC!C:K,9,0),".", "")</f>
        <v>11011</v>
      </c>
      <c r="W504" s="5">
        <f>VLOOKUP(Tabela1[[#This Row],[PLACA]],UNIC!C:M,10,0)</f>
        <v>17001</v>
      </c>
      <c r="X504" s="5" t="str">
        <f>VLOOKUP(Tabela1[[#This Row],[PLACA]],UNIC!C:M,11,0)</f>
        <v>VIVO</v>
      </c>
      <c r="Y504" s="7">
        <f>SUM(Tabela1[[#This Row],[GASTO COMBUSTÍVEL FEVEREIRO]:[GASTO COMBUSTÍVE ABRIL]])</f>
        <v>2025</v>
      </c>
      <c r="Z504" s="7">
        <f>IFERROR(AVERAGE(Tabela1[[#This Row],[GASTO COMBUSTÍVE ABRIL]:[GASTO COMBUSTÍVE MARÇO]]),"-")</f>
        <v>802.5</v>
      </c>
      <c r="AA504" s="5"/>
    </row>
    <row r="505" spans="1:27" x14ac:dyDescent="0.25">
      <c r="A505" s="5" t="s">
        <v>1564</v>
      </c>
      <c r="B505" s="5" t="str">
        <f>VLOOKUP(A505,UNIC!C:W,2,0)</f>
        <v>MOBI</v>
      </c>
      <c r="C505" s="5" t="str">
        <f>VLOOKUP(A505,UNIC!C:W,3,0)</f>
        <v>LEVE</v>
      </c>
      <c r="D505" s="10">
        <f>VLOOKUP(A505,UNIC!C:W,5,0)</f>
        <v>2025</v>
      </c>
      <c r="E505" s="5" t="str">
        <f>VLOOKUP(A505,UNIC!C:W,21,0)</f>
        <v>LOCALIZA</v>
      </c>
      <c r="F505" s="5" t="str">
        <f>VLOOKUP(Tabela1[[#This Row],[PLACA]],UNIC!C:R,15,0)</f>
        <v>ES</v>
      </c>
      <c r="G505" s="5" t="str">
        <f>VLOOKUP(Tabela1[[#This Row],[PLACA]],UNIC!C:R,16,0)</f>
        <v>SUDESTE</v>
      </c>
      <c r="H505" s="5" t="str">
        <f>VLOOKUP(A505,UNIC!C:H,6,0)</f>
        <v>DEYVID DA SILVA GONSALVES</v>
      </c>
      <c r="I505" s="5" t="str">
        <f>VLOOKUP(H505,UNIC!H:J,3,0)</f>
        <v>INSTALADOR E REPARADOR DE FO</v>
      </c>
      <c r="J505" s="11" t="str">
        <f>VLOOKUP(Tabela1[[#This Row],[PLACA]],UNIC!C:V,20,0)</f>
        <v>R$ 2.108,00</v>
      </c>
      <c r="K505" s="11">
        <f>IFERROR(VALUE(VLOOKUP(Tabela1[[#This Row],[PLACA]],[1]Planilha2!$A:$F,3,0)),"")</f>
        <v>580.12</v>
      </c>
      <c r="L505" s="11">
        <f>IFERROR(VALUE(VLOOKUP(Tabela1[[#This Row],[PLACA]],[1]Planilha2!$A:$F,4,0)),"")</f>
        <v>811.00000000000011</v>
      </c>
      <c r="M505" s="11">
        <f>IFERROR(VALUE(VLOOKUP(Tabela1[[#This Row],[PLACA]],[1]Planilha2!$A:$F,5,0)),"")</f>
        <v>716.4</v>
      </c>
      <c r="N505" s="11"/>
      <c r="O505" s="12" t="str">
        <f>VLOOKUP(Tabela1[[#This Row],[PLACA]],BASE_LOCADORAS!B:F,5,0)</f>
        <v>16/04/2029</v>
      </c>
      <c r="P5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5" s="11">
        <f>VLOOKUP(Tabela1[[#This Row],[PLACA]],BASE_LOCADORAS!B:G,6,0)</f>
        <v>2108</v>
      </c>
      <c r="R505" s="5" t="b">
        <f>Tabela1[[#This Row],[VALOR LOCADORA]]=Tabela1[[#This Row],[GASTO ALUGUEL]]</f>
        <v>0</v>
      </c>
      <c r="S505" s="5" t="str">
        <f>UPPER(TEXT(Tabela1[[#This Row],[VENCIMENTO CONTRATO]],"MMM"))</f>
        <v>ABR</v>
      </c>
      <c r="T505" s="5">
        <f>IFERROR(YEAR(Tabela1[[#This Row],[VENCIMENTO CONTRATO]]),"-")</f>
        <v>2029</v>
      </c>
      <c r="U505" s="5" t="str">
        <f>VLOOKUP(Tabela1[[#This Row],[PLACA]],UNIC!C:T,18,0)</f>
        <v>ATIVO</v>
      </c>
      <c r="V505" s="5" t="str">
        <f>SUBSTITUTE(VLOOKUP(Tabela1[[#This Row],[PLACA]],UNIC!C:K,9,0),".", "")</f>
        <v>11011</v>
      </c>
      <c r="W505" s="5">
        <f>VLOOKUP(Tabela1[[#This Row],[PLACA]],UNIC!C:M,10,0)</f>
        <v>18001</v>
      </c>
      <c r="X505" s="5" t="str">
        <f>VLOOKUP(Tabela1[[#This Row],[PLACA]],UNIC!C:M,11,0)</f>
        <v>VIVO</v>
      </c>
      <c r="Y505" s="7">
        <f>SUM(Tabela1[[#This Row],[GASTO COMBUSTÍVEL FEVEREIRO]:[GASTO COMBUSTÍVE ABRIL]])</f>
        <v>2107.52</v>
      </c>
      <c r="Z505" s="7">
        <f>IFERROR(AVERAGE(Tabela1[[#This Row],[GASTO COMBUSTÍVE ABRIL]:[GASTO COMBUSTÍVE MARÇO]]),"-")</f>
        <v>763.7</v>
      </c>
      <c r="AA505" s="5"/>
    </row>
    <row r="506" spans="1:27" x14ac:dyDescent="0.25">
      <c r="A506" s="5" t="s">
        <v>183</v>
      </c>
      <c r="B506" s="5" t="str">
        <f>VLOOKUP(A506,UNIC!C:W,2,0)</f>
        <v>MOBI</v>
      </c>
      <c r="C506" s="5" t="str">
        <f>VLOOKUP(A506,UNIC!C:W,3,0)</f>
        <v>LEVE</v>
      </c>
      <c r="D506" s="10">
        <f>VLOOKUP(A506,UNIC!C:W,5,0)</f>
        <v>2025</v>
      </c>
      <c r="E506" s="5" t="str">
        <f>VLOOKUP(A506,UNIC!C:W,21,0)</f>
        <v>LOCALIZA</v>
      </c>
      <c r="F506" s="5" t="str">
        <f>VLOOKUP(Tabela1[[#This Row],[PLACA]],UNIC!C:R,15,0)</f>
        <v>DF</v>
      </c>
      <c r="G506" s="5" t="str">
        <f>VLOOKUP(Tabela1[[#This Row],[PLACA]],UNIC!C:R,16,0)</f>
        <v>CENTRO OESTE</v>
      </c>
      <c r="H506" s="5" t="str">
        <f>VLOOKUP(A506,UNIC!C:H,6,0)</f>
        <v>MARCOS ALEXANDRE DE ARAUJO DE SOUZA</v>
      </c>
      <c r="I506" s="5" t="str">
        <f>VLOOKUP(H506,UNIC!H:J,3,0)</f>
        <v>INSTALADOR E REPARADOR DE FO</v>
      </c>
      <c r="J506" s="11" t="str">
        <f>VLOOKUP(Tabela1[[#This Row],[PLACA]],UNIC!C:V,20,0)</f>
        <v>R$ 2.108,00</v>
      </c>
      <c r="K506" s="11">
        <f>IFERROR(VALUE(VLOOKUP(Tabela1[[#This Row],[PLACA]],[1]Planilha2!$A:$F,3,0)),"")</f>
        <v>406</v>
      </c>
      <c r="L506" s="11">
        <f>IFERROR(VALUE(VLOOKUP(Tabela1[[#This Row],[PLACA]],[1]Planilha2!$A:$F,4,0)),"")</f>
        <v>1016</v>
      </c>
      <c r="M506" s="11">
        <f>IFERROR(VALUE(VLOOKUP(Tabela1[[#This Row],[PLACA]],[1]Planilha2!$A:$F,5,0)),"")</f>
        <v>494.78999999999996</v>
      </c>
      <c r="N506" s="11"/>
      <c r="O506" s="17" t="str">
        <f>VLOOKUP(Tabela1[[#This Row],[PLACA]],BASE_LOCADORAS!B:F,5,0)</f>
        <v>11/04/2029</v>
      </c>
      <c r="P5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6" s="11">
        <f>VLOOKUP(Tabela1[[#This Row],[PLACA]],BASE_LOCADORAS!B:G,6,0)</f>
        <v>2108</v>
      </c>
      <c r="R506" s="5" t="b">
        <f>Tabela1[[#This Row],[VALOR LOCADORA]]=Tabela1[[#This Row],[GASTO ALUGUEL]]</f>
        <v>0</v>
      </c>
      <c r="S506" s="5" t="str">
        <f>UPPER(TEXT(Tabela1[[#This Row],[VENCIMENTO CONTRATO]],"MMM"))</f>
        <v>ABR</v>
      </c>
      <c r="T506" s="5">
        <f>IFERROR(YEAR(Tabela1[[#This Row],[VENCIMENTO CONTRATO]]),"-")</f>
        <v>2029</v>
      </c>
      <c r="U506" s="5" t="str">
        <f>VLOOKUP(Tabela1[[#This Row],[PLACA]],UNIC!C:T,18,0)</f>
        <v>ATIVO</v>
      </c>
      <c r="V506" s="5" t="str">
        <f>SUBSTITUTE(VLOOKUP(Tabela1[[#This Row],[PLACA]],UNIC!C:K,9,0),".", "")</f>
        <v>11011</v>
      </c>
      <c r="W506" s="5">
        <f>VLOOKUP(Tabela1[[#This Row],[PLACA]],UNIC!C:M,10,0)</f>
        <v>17001</v>
      </c>
      <c r="X506" s="5" t="str">
        <f>VLOOKUP(Tabela1[[#This Row],[PLACA]],UNIC!C:M,11,0)</f>
        <v>VIVO</v>
      </c>
      <c r="Y506" s="7">
        <f>SUM(Tabela1[[#This Row],[GASTO COMBUSTÍVEL FEVEREIRO]:[GASTO COMBUSTÍVE ABRIL]])</f>
        <v>1916.79</v>
      </c>
      <c r="Z506" s="7">
        <f>IFERROR(AVERAGE(Tabela1[[#This Row],[GASTO COMBUSTÍVE ABRIL]:[GASTO COMBUSTÍVE MARÇO]]),"-")</f>
        <v>755.39499999999998</v>
      </c>
      <c r="AA506" s="5"/>
    </row>
    <row r="507" spans="1:27" x14ac:dyDescent="0.25">
      <c r="A507" s="5" t="s">
        <v>852</v>
      </c>
      <c r="B507" s="5" t="str">
        <f>VLOOKUP(A507,UNIC!C:W,2,0)</f>
        <v>MOBI</v>
      </c>
      <c r="C507" s="5" t="str">
        <f>VLOOKUP(A507,UNIC!C:W,3,0)</f>
        <v>LEVE</v>
      </c>
      <c r="D507" s="10">
        <f>VLOOKUP(A507,UNIC!C:W,5,0)</f>
        <v>2025</v>
      </c>
      <c r="E507" s="5" t="str">
        <f>VLOOKUP(A507,UNIC!C:W,21,0)</f>
        <v>LOCALIZA</v>
      </c>
      <c r="F507" s="5" t="str">
        <f>VLOOKUP(Tabela1[[#This Row],[PLACA]],UNIC!C:R,15,0)</f>
        <v>DF</v>
      </c>
      <c r="G507" s="5" t="str">
        <f>VLOOKUP(Tabela1[[#This Row],[PLACA]],UNIC!C:R,16,0)</f>
        <v>CENTRO OESTE</v>
      </c>
      <c r="H507" s="5" t="str">
        <f>VLOOKUP(A507,UNIC!C:H,6,0)</f>
        <v>MAURY ALEXANDRE PEREIRA VIEIRA</v>
      </c>
      <c r="I507" s="5" t="str">
        <f>VLOOKUP(H507,UNIC!H:J,3,0)</f>
        <v>INSTALADOR E REPARADOR DE FO</v>
      </c>
      <c r="J507" s="11" t="str">
        <f>VLOOKUP(Tabela1[[#This Row],[PLACA]],UNIC!C:V,20,0)</f>
        <v>R$ 2.108,00</v>
      </c>
      <c r="K507" s="11">
        <f>IFERROR(VALUE(VLOOKUP(Tabela1[[#This Row],[PLACA]],[1]Planilha2!$A:$F,3,0)),"")</f>
        <v>493</v>
      </c>
      <c r="L507" s="11">
        <f>IFERROR(VALUE(VLOOKUP(Tabela1[[#This Row],[PLACA]],[1]Planilha2!$A:$F,4,0)),"")</f>
        <v>1365.68</v>
      </c>
      <c r="M507" s="11">
        <f>IFERROR(VALUE(VLOOKUP(Tabela1[[#This Row],[PLACA]],[1]Planilha2!$A:$F,5,0)),"")</f>
        <v>620</v>
      </c>
      <c r="N507" s="11"/>
      <c r="O507" s="17" t="str">
        <f>VLOOKUP(Tabela1[[#This Row],[PLACA]],BASE_LOCADORAS!B:F,5,0)</f>
        <v>16/04/2029</v>
      </c>
      <c r="P5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7" s="11">
        <f>VLOOKUP(Tabela1[[#This Row],[PLACA]],BASE_LOCADORAS!B:G,6,0)</f>
        <v>2108</v>
      </c>
      <c r="R507" s="5" t="b">
        <f>Tabela1[[#This Row],[VALOR LOCADORA]]=Tabela1[[#This Row],[GASTO ALUGUEL]]</f>
        <v>0</v>
      </c>
      <c r="S507" s="5" t="str">
        <f>UPPER(TEXT(Tabela1[[#This Row],[VENCIMENTO CONTRATO]],"MMM"))</f>
        <v>ABR</v>
      </c>
      <c r="T507" s="5">
        <f>IFERROR(YEAR(Tabela1[[#This Row],[VENCIMENTO CONTRATO]]),"-")</f>
        <v>2029</v>
      </c>
      <c r="U507" s="5" t="str">
        <f>VLOOKUP(Tabela1[[#This Row],[PLACA]],UNIC!C:T,18,0)</f>
        <v>ATIVO</v>
      </c>
      <c r="V507" s="5" t="str">
        <f>SUBSTITUTE(VLOOKUP(Tabela1[[#This Row],[PLACA]],UNIC!C:K,9,0),".", "")</f>
        <v>11011</v>
      </c>
      <c r="W507" s="5">
        <f>VLOOKUP(Tabela1[[#This Row],[PLACA]],UNIC!C:M,10,0)</f>
        <v>17001</v>
      </c>
      <c r="X507" s="5" t="str">
        <f>VLOOKUP(Tabela1[[#This Row],[PLACA]],UNIC!C:M,11,0)</f>
        <v>VIVO</v>
      </c>
      <c r="Y507" s="7">
        <f>SUM(Tabela1[[#This Row],[GASTO COMBUSTÍVEL FEVEREIRO]:[GASTO COMBUSTÍVE ABRIL]])</f>
        <v>2478.6800000000003</v>
      </c>
      <c r="Z507" s="7">
        <f>IFERROR(AVERAGE(Tabela1[[#This Row],[GASTO COMBUSTÍVE ABRIL]:[GASTO COMBUSTÍVE MARÇO]]),"-")</f>
        <v>992.84</v>
      </c>
      <c r="AA507" s="5"/>
    </row>
    <row r="508" spans="1:27" x14ac:dyDescent="0.25">
      <c r="A508" s="5" t="s">
        <v>823</v>
      </c>
      <c r="B508" s="5" t="str">
        <f>VLOOKUP(A508,UNIC!C:W,2,0)</f>
        <v>MOBI</v>
      </c>
      <c r="C508" s="5" t="str">
        <f>VLOOKUP(A508,UNIC!C:W,3,0)</f>
        <v>LEVE</v>
      </c>
      <c r="D508" s="10">
        <f>VLOOKUP(A508,UNIC!C:W,5,0)</f>
        <v>2025</v>
      </c>
      <c r="E508" s="5" t="str">
        <f>VLOOKUP(A508,UNIC!C:W,21,0)</f>
        <v>LOCALIZA</v>
      </c>
      <c r="F508" s="5" t="str">
        <f>VLOOKUP(Tabela1[[#This Row],[PLACA]],UNIC!C:R,15,0)</f>
        <v>MS</v>
      </c>
      <c r="G508" s="5" t="str">
        <f>VLOOKUP(Tabela1[[#This Row],[PLACA]],UNIC!C:R,16,0)</f>
        <v>CENTRO OESTE</v>
      </c>
      <c r="H508" s="5" t="str">
        <f>VLOOKUP(A508,UNIC!C:H,6,0)</f>
        <v>MAGNO FRANCISCO FLORIANO JUNIOR</v>
      </c>
      <c r="I508" s="5" t="str">
        <f>VLOOKUP(H508,UNIC!H:J,3,0)</f>
        <v>ASSISTENTE TEC. DE MANUTENCAO DE FO I</v>
      </c>
      <c r="J508" s="11" t="str">
        <f>VLOOKUP(Tabela1[[#This Row],[PLACA]],UNIC!C:V,20,0)</f>
        <v>R$ 2.108,00</v>
      </c>
      <c r="K508" s="11">
        <f>IFERROR(VALUE(VLOOKUP(Tabela1[[#This Row],[PLACA]],[1]Planilha2!$A:$F,3,0)),"")</f>
        <v>1500.15</v>
      </c>
      <c r="L508" s="11">
        <f>IFERROR(VALUE(VLOOKUP(Tabela1[[#This Row],[PLACA]],[1]Planilha2!$A:$F,4,0)),"")</f>
        <v>1612.1599999999999</v>
      </c>
      <c r="M508" s="11">
        <f>IFERROR(VALUE(VLOOKUP(Tabela1[[#This Row],[PLACA]],[1]Planilha2!$A:$F,5,0)),"")</f>
        <v>628.46</v>
      </c>
      <c r="N508" s="11"/>
      <c r="O508" s="12" t="str">
        <f>VLOOKUP(Tabela1[[#This Row],[PLACA]],BASE_LOCADORAS!B:F,5,0)</f>
        <v>16/04/2029</v>
      </c>
      <c r="P5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8" s="11">
        <f>VLOOKUP(Tabela1[[#This Row],[PLACA]],BASE_LOCADORAS!B:G,6,0)</f>
        <v>2108</v>
      </c>
      <c r="R508" s="5" t="b">
        <f>Tabela1[[#This Row],[VALOR LOCADORA]]=Tabela1[[#This Row],[GASTO ALUGUEL]]</f>
        <v>0</v>
      </c>
      <c r="S508" s="5" t="str">
        <f>UPPER(TEXT(Tabela1[[#This Row],[VENCIMENTO CONTRATO]],"MMM"))</f>
        <v>ABR</v>
      </c>
      <c r="T508" s="5">
        <f>IFERROR(YEAR(Tabela1[[#This Row],[VENCIMENTO CONTRATO]]),"-")</f>
        <v>2029</v>
      </c>
      <c r="U508" s="5" t="str">
        <f>VLOOKUP(Tabela1[[#This Row],[PLACA]],UNIC!C:T,18,0)</f>
        <v>ATIVO</v>
      </c>
      <c r="V508" s="5" t="str">
        <f>SUBSTITUTE(VLOOKUP(Tabela1[[#This Row],[PLACA]],UNIC!C:K,9,0),".", "")</f>
        <v>11021</v>
      </c>
      <c r="W508" s="5">
        <f>VLOOKUP(Tabela1[[#This Row],[PLACA]],UNIC!C:M,10,0)</f>
        <v>22020</v>
      </c>
      <c r="X508" s="5" t="str">
        <f>VLOOKUP(Tabela1[[#This Row],[PLACA]],UNIC!C:M,11,0)</f>
        <v>VIVO</v>
      </c>
      <c r="Y508" s="7">
        <f>SUM(Tabela1[[#This Row],[GASTO COMBUSTÍVEL FEVEREIRO]:[GASTO COMBUSTÍVE ABRIL]])</f>
        <v>3740.77</v>
      </c>
      <c r="Z508" s="7">
        <f>IFERROR(AVERAGE(Tabela1[[#This Row],[GASTO COMBUSTÍVE ABRIL]:[GASTO COMBUSTÍVE MARÇO]]),"-")</f>
        <v>1120.31</v>
      </c>
      <c r="AA508" s="5"/>
    </row>
    <row r="509" spans="1:27" x14ac:dyDescent="0.25">
      <c r="A509" s="5" t="s">
        <v>554</v>
      </c>
      <c r="B509" s="5" t="str">
        <f>VLOOKUP(A509,UNIC!C:W,2,0)</f>
        <v>MOBI</v>
      </c>
      <c r="C509" s="5" t="str">
        <f>VLOOKUP(A509,UNIC!C:W,3,0)</f>
        <v>LEVE</v>
      </c>
      <c r="D509" s="10">
        <f>VLOOKUP(A509,UNIC!C:W,5,0)</f>
        <v>2025</v>
      </c>
      <c r="E509" s="5" t="str">
        <f>VLOOKUP(A509,UNIC!C:W,21,0)</f>
        <v>LOCALIZA</v>
      </c>
      <c r="F509" s="5" t="str">
        <f>VLOOKUP(Tabela1[[#This Row],[PLACA]],UNIC!C:R,15,0)</f>
        <v>DF</v>
      </c>
      <c r="G509" s="5" t="str">
        <f>VLOOKUP(Tabela1[[#This Row],[PLACA]],UNIC!C:R,16,0)</f>
        <v>CENTRO OESTE</v>
      </c>
      <c r="H509" s="5" t="str">
        <f>VLOOKUP(A509,UNIC!C:H,6,0)</f>
        <v>CASA CLIENTE VIVO BRASILIA</v>
      </c>
      <c r="I509" s="5" t="str">
        <f>VLOOKUP(H509,UNIC!H:J,3,0)</f>
        <v>PARCEIRO</v>
      </c>
      <c r="J509" s="11" t="str">
        <f>VLOOKUP(Tabela1[[#This Row],[PLACA]],UNIC!C:V,20,0)</f>
        <v>R$ 2.108,00</v>
      </c>
      <c r="K509" s="11">
        <f>IFERROR(VALUE(VLOOKUP(Tabela1[[#This Row],[PLACA]],[1]Planilha2!$A:$F,3,0)),"")</f>
        <v>1233</v>
      </c>
      <c r="L509" s="11">
        <f>IFERROR(VALUE(VLOOKUP(Tabela1[[#This Row],[PLACA]],[1]Planilha2!$A:$F,4,0)),"")</f>
        <v>1183</v>
      </c>
      <c r="M509" s="11">
        <f>IFERROR(VALUE(VLOOKUP(Tabela1[[#This Row],[PLACA]],[1]Planilha2!$A:$F,5,0)),"")</f>
        <v>0</v>
      </c>
      <c r="N509" s="11"/>
      <c r="O509" s="12" t="str">
        <f>VLOOKUP(Tabela1[[#This Row],[PLACA]],BASE_LOCADORAS!B:F,5,0)</f>
        <v>16/04/2029</v>
      </c>
      <c r="P5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09" s="11">
        <f>VLOOKUP(Tabela1[[#This Row],[PLACA]],BASE_LOCADORAS!B:G,6,0)</f>
        <v>2108</v>
      </c>
      <c r="R509" s="5" t="b">
        <f>Tabela1[[#This Row],[VALOR LOCADORA]]=Tabela1[[#This Row],[GASTO ALUGUEL]]</f>
        <v>0</v>
      </c>
      <c r="S509" s="5" t="str">
        <f>UPPER(TEXT(Tabela1[[#This Row],[VENCIMENTO CONTRATO]],"MMM"))</f>
        <v>ABR</v>
      </c>
      <c r="T509" s="5">
        <f>IFERROR(YEAR(Tabela1[[#This Row],[VENCIMENTO CONTRATO]]),"-")</f>
        <v>2029</v>
      </c>
      <c r="U509" s="5" t="str">
        <f>VLOOKUP(Tabela1[[#This Row],[PLACA]],UNIC!C:T,18,0)</f>
        <v>PATIO</v>
      </c>
      <c r="V509" s="5" t="str">
        <f>SUBSTITUTE(VLOOKUP(Tabela1[[#This Row],[PLACA]],UNIC!C:K,9,0),".", "")</f>
        <v>11011</v>
      </c>
      <c r="W509" s="5">
        <f>VLOOKUP(Tabela1[[#This Row],[PLACA]],UNIC!C:M,10,0)</f>
        <v>17001</v>
      </c>
      <c r="X509" s="5" t="str">
        <f>VLOOKUP(Tabela1[[#This Row],[PLACA]],UNIC!C:M,11,0)</f>
        <v>VIVO</v>
      </c>
      <c r="Y509" s="7">
        <f>SUM(Tabela1[[#This Row],[GASTO COMBUSTÍVEL FEVEREIRO]:[GASTO COMBUSTÍVE ABRIL]])</f>
        <v>2416</v>
      </c>
      <c r="Z509" s="7">
        <f>IFERROR(AVERAGE(Tabela1[[#This Row],[GASTO COMBUSTÍVE ABRIL]:[GASTO COMBUSTÍVE MARÇO]]),"-")</f>
        <v>591.5</v>
      </c>
      <c r="AA509" s="5"/>
    </row>
    <row r="510" spans="1:27" x14ac:dyDescent="0.25">
      <c r="A510" s="5" t="s">
        <v>1383</v>
      </c>
      <c r="B510" s="5" t="str">
        <f>VLOOKUP(A510,UNIC!C:W,2,0)</f>
        <v>FIORINO</v>
      </c>
      <c r="C510" s="5" t="str">
        <f>VLOOKUP(A510,UNIC!C:W,3,0)</f>
        <v>UTILITARIO</v>
      </c>
      <c r="D510" s="10">
        <f>VLOOKUP(A510,UNIC!C:W,5,0)</f>
        <v>2025</v>
      </c>
      <c r="E510" s="5" t="str">
        <f>VLOOKUP(A510,UNIC!C:W,21,0)</f>
        <v>LOCALIZA</v>
      </c>
      <c r="F510" s="5" t="str">
        <f>VLOOKUP(Tabela1[[#This Row],[PLACA]],UNIC!C:R,15,0)</f>
        <v>PR</v>
      </c>
      <c r="G510" s="5" t="str">
        <f>VLOOKUP(Tabela1[[#This Row],[PLACA]],UNIC!C:R,16,0)</f>
        <v>SUL</v>
      </c>
      <c r="H510" s="5" t="str">
        <f>VLOOKUP(A510,UNIC!C:H,6,0)</f>
        <v>YURI PINHEIRO DE AMORIM</v>
      </c>
      <c r="I510" s="5" t="str">
        <f>VLOOKUP(H510,UNIC!H:J,3,0)</f>
        <v>AUXILIAR TECNICO DE FIBRA OPTICA</v>
      </c>
      <c r="J510" s="11" t="str">
        <f>VLOOKUP(Tabela1[[#This Row],[PLACA]],UNIC!C:V,20,0)</f>
        <v>R$ 2.995,00</v>
      </c>
      <c r="K510" s="11">
        <f>IFERROR(VALUE(VLOOKUP(Tabela1[[#This Row],[PLACA]],[1]Planilha2!$A:$F,3,0)),"")</f>
        <v>3513.01</v>
      </c>
      <c r="L510" s="11">
        <f>IFERROR(VALUE(VLOOKUP(Tabela1[[#This Row],[PLACA]],[1]Planilha2!$A:$F,4,0)),"")</f>
        <v>3415.43</v>
      </c>
      <c r="M510" s="11">
        <f>IFERROR(VALUE(VLOOKUP(Tabela1[[#This Row],[PLACA]],[1]Planilha2!$A:$F,5,0)),"")</f>
        <v>1508.1</v>
      </c>
      <c r="N510" s="11"/>
      <c r="O510" s="12" t="str">
        <f>VLOOKUP(Tabela1[[#This Row],[PLACA]],BASE_LOCADORAS!B:F,5,0)</f>
        <v>22/04/2029</v>
      </c>
      <c r="P5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0" s="11">
        <f>VLOOKUP(Tabela1[[#This Row],[PLACA]],BASE_LOCADORAS!B:G,6,0)</f>
        <v>2995</v>
      </c>
      <c r="R510" s="5" t="b">
        <f>Tabela1[[#This Row],[VALOR LOCADORA]]=Tabela1[[#This Row],[GASTO ALUGUEL]]</f>
        <v>0</v>
      </c>
      <c r="S510" s="5" t="str">
        <f>UPPER(TEXT(Tabela1[[#This Row],[VENCIMENTO CONTRATO]],"MMM"))</f>
        <v>ABR</v>
      </c>
      <c r="T510" s="5">
        <f>IFERROR(YEAR(Tabela1[[#This Row],[VENCIMENTO CONTRATO]]),"-")</f>
        <v>2029</v>
      </c>
      <c r="U510" s="5" t="str">
        <f>VLOOKUP(Tabela1[[#This Row],[PLACA]],UNIC!C:T,18,0)</f>
        <v>ATIVO</v>
      </c>
      <c r="V510" s="5" t="str">
        <f>SUBSTITUTE(VLOOKUP(Tabela1[[#This Row],[PLACA]],UNIC!C:K,9,0),".", "")</f>
        <v>17071</v>
      </c>
      <c r="W510" s="5">
        <f>VLOOKUP(Tabela1[[#This Row],[PLACA]],UNIC!C:M,10,0)</f>
        <v>26009</v>
      </c>
      <c r="X510" s="5" t="str">
        <f>VLOOKUP(Tabela1[[#This Row],[PLACA]],UNIC!C:M,11,0)</f>
        <v>LIGGA</v>
      </c>
      <c r="Y510" s="7">
        <f>SUM(Tabela1[[#This Row],[GASTO COMBUSTÍVEL FEVEREIRO]:[GASTO COMBUSTÍVE ABRIL]])</f>
        <v>8436.5400000000009</v>
      </c>
      <c r="Z510" s="7">
        <f>IFERROR(AVERAGE(Tabela1[[#This Row],[GASTO COMBUSTÍVE ABRIL]:[GASTO COMBUSTÍVE MARÇO]]),"-")</f>
        <v>2461.7649999999999</v>
      </c>
      <c r="AA510" s="5"/>
    </row>
    <row r="511" spans="1:27" x14ac:dyDescent="0.25">
      <c r="A511" s="5" t="s">
        <v>1319</v>
      </c>
      <c r="B511" s="5" t="str">
        <f>VLOOKUP(A511,UNIC!C:W,2,0)</f>
        <v>FIORINO</v>
      </c>
      <c r="C511" s="5" t="str">
        <f>VLOOKUP(A511,UNIC!C:W,3,0)</f>
        <v>UTILITARIO</v>
      </c>
      <c r="D511" s="10">
        <f>VLOOKUP(A511,UNIC!C:W,5,0)</f>
        <v>2025</v>
      </c>
      <c r="E511" s="5" t="str">
        <f>VLOOKUP(A511,UNIC!C:W,21,0)</f>
        <v>LOCALIZA</v>
      </c>
      <c r="F511" s="5" t="str">
        <f>VLOOKUP(Tabela1[[#This Row],[PLACA]],UNIC!C:R,15,0)</f>
        <v>PR</v>
      </c>
      <c r="G511" s="5" t="str">
        <f>VLOOKUP(Tabela1[[#This Row],[PLACA]],UNIC!C:R,16,0)</f>
        <v>SUL</v>
      </c>
      <c r="H511" s="5" t="str">
        <f>VLOOKUP(A511,UNIC!C:H,6,0)</f>
        <v>FLAVIO INACIO DA SILVA</v>
      </c>
      <c r="I511" s="5" t="str">
        <f>VLOOKUP(H511,UNIC!H:J,3,0)</f>
        <v>TECNICO DE MANUTENCAO FO III</v>
      </c>
      <c r="J511" s="11" t="str">
        <f>VLOOKUP(Tabela1[[#This Row],[PLACA]],UNIC!C:V,20,0)</f>
        <v>R$ 2.995,00</v>
      </c>
      <c r="K511" s="11">
        <f>IFERROR(VALUE(VLOOKUP(Tabela1[[#This Row],[PLACA]],[1]Planilha2!$A:$F,3,0)),"")</f>
        <v>3087.5700000000006</v>
      </c>
      <c r="L511" s="11">
        <f>IFERROR(VALUE(VLOOKUP(Tabela1[[#This Row],[PLACA]],[1]Planilha2!$A:$F,4,0)),"")</f>
        <v>3146.7400000000002</v>
      </c>
      <c r="M511" s="11">
        <f>IFERROR(VALUE(VLOOKUP(Tabela1[[#This Row],[PLACA]],[1]Planilha2!$A:$F,5,0)),"")</f>
        <v>1728.06</v>
      </c>
      <c r="N511" s="11"/>
      <c r="O511" s="17" t="str">
        <f>VLOOKUP(Tabela1[[#This Row],[PLACA]],BASE_LOCADORAS!B:F,5,0)</f>
        <v>22/04/2029</v>
      </c>
      <c r="P5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1" s="11">
        <f>VLOOKUP(Tabela1[[#This Row],[PLACA]],BASE_LOCADORAS!B:G,6,0)</f>
        <v>2995</v>
      </c>
      <c r="R511" s="5" t="b">
        <f>Tabela1[[#This Row],[VALOR LOCADORA]]=Tabela1[[#This Row],[GASTO ALUGUEL]]</f>
        <v>0</v>
      </c>
      <c r="S511" s="5" t="str">
        <f>UPPER(TEXT(Tabela1[[#This Row],[VENCIMENTO CONTRATO]],"MMM"))</f>
        <v>ABR</v>
      </c>
      <c r="T511" s="5">
        <f>IFERROR(YEAR(Tabela1[[#This Row],[VENCIMENTO CONTRATO]]),"-")</f>
        <v>2029</v>
      </c>
      <c r="U511" s="5" t="str">
        <f>VLOOKUP(Tabela1[[#This Row],[PLACA]],UNIC!C:T,18,0)</f>
        <v>ATIVO</v>
      </c>
      <c r="V511" s="5" t="str">
        <f>SUBSTITUTE(VLOOKUP(Tabela1[[#This Row],[PLACA]],UNIC!C:K,9,0),".", "")</f>
        <v>17071</v>
      </c>
      <c r="W511" s="5">
        <f>VLOOKUP(Tabela1[[#This Row],[PLACA]],UNIC!C:M,10,0)</f>
        <v>26009</v>
      </c>
      <c r="X511" s="5" t="str">
        <f>VLOOKUP(Tabela1[[#This Row],[PLACA]],UNIC!C:M,11,0)</f>
        <v>LIGGA</v>
      </c>
      <c r="Y511" s="7">
        <f>SUM(Tabela1[[#This Row],[GASTO COMBUSTÍVEL FEVEREIRO]:[GASTO COMBUSTÍVE ABRIL]])</f>
        <v>7962.3700000000008</v>
      </c>
      <c r="Z511" s="7">
        <f>IFERROR(AVERAGE(Tabela1[[#This Row],[GASTO COMBUSTÍVE ABRIL]:[GASTO COMBUSTÍVE MARÇO]]),"-")</f>
        <v>2437.4</v>
      </c>
      <c r="AA511" s="5"/>
    </row>
    <row r="512" spans="1:27" x14ac:dyDescent="0.25">
      <c r="A512" s="5" t="s">
        <v>1337</v>
      </c>
      <c r="B512" s="5" t="str">
        <f>VLOOKUP(A512,UNIC!C:W,2,0)</f>
        <v>FIORINO</v>
      </c>
      <c r="C512" s="5" t="str">
        <f>VLOOKUP(A512,UNIC!C:W,3,0)</f>
        <v>UTILITARIO</v>
      </c>
      <c r="D512" s="10">
        <f>VLOOKUP(A512,UNIC!C:W,5,0)</f>
        <v>2025</v>
      </c>
      <c r="E512" s="5" t="str">
        <f>VLOOKUP(A512,UNIC!C:W,21,0)</f>
        <v>LOCALIZA</v>
      </c>
      <c r="F512" s="5" t="str">
        <f>VLOOKUP(Tabela1[[#This Row],[PLACA]],UNIC!C:R,15,0)</f>
        <v>PR</v>
      </c>
      <c r="G512" s="5" t="str">
        <f>VLOOKUP(Tabela1[[#This Row],[PLACA]],UNIC!C:R,16,0)</f>
        <v>SUL</v>
      </c>
      <c r="H512" s="5" t="str">
        <f>VLOOKUP(A512,UNIC!C:H,6,0)</f>
        <v>MAYCON GABRIEL RODRIGUES</v>
      </c>
      <c r="I512" s="5" t="str">
        <f>VLOOKUP(H512,UNIC!H:J,3,0)</f>
        <v>TECNICO DE MANUTENCAO FO I</v>
      </c>
      <c r="J512" s="11" t="str">
        <f>VLOOKUP(Tabela1[[#This Row],[PLACA]],UNIC!C:V,20,0)</f>
        <v>R$ 2.995,00</v>
      </c>
      <c r="K512" s="11">
        <f>IFERROR(VALUE(VLOOKUP(Tabela1[[#This Row],[PLACA]],[1]Planilha2!$A:$F,3,0)),"")</f>
        <v>2293.16</v>
      </c>
      <c r="L512" s="11">
        <f>IFERROR(VALUE(VLOOKUP(Tabela1[[#This Row],[PLACA]],[1]Planilha2!$A:$F,4,0)),"")</f>
        <v>3260.14</v>
      </c>
      <c r="M512" s="11">
        <f>IFERROR(VALUE(VLOOKUP(Tabela1[[#This Row],[PLACA]],[1]Planilha2!$A:$F,5,0)),"")</f>
        <v>1790.06</v>
      </c>
      <c r="N512" s="11"/>
      <c r="O512" s="12" t="str">
        <f>VLOOKUP(Tabela1[[#This Row],[PLACA]],BASE_LOCADORAS!B:F,5,0)</f>
        <v>22/04/2029</v>
      </c>
      <c r="P5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2" s="11">
        <f>VLOOKUP(Tabela1[[#This Row],[PLACA]],BASE_LOCADORAS!B:G,6,0)</f>
        <v>2995</v>
      </c>
      <c r="R512" s="5" t="b">
        <f>Tabela1[[#This Row],[VALOR LOCADORA]]=Tabela1[[#This Row],[GASTO ALUGUEL]]</f>
        <v>0</v>
      </c>
      <c r="S512" s="5" t="str">
        <f>UPPER(TEXT(Tabela1[[#This Row],[VENCIMENTO CONTRATO]],"MMM"))</f>
        <v>ABR</v>
      </c>
      <c r="T512" s="5">
        <f>IFERROR(YEAR(Tabela1[[#This Row],[VENCIMENTO CONTRATO]]),"-")</f>
        <v>2029</v>
      </c>
      <c r="U512" s="5" t="str">
        <f>VLOOKUP(Tabela1[[#This Row],[PLACA]],UNIC!C:T,18,0)</f>
        <v>ATIVO</v>
      </c>
      <c r="V512" s="5" t="str">
        <f>SUBSTITUTE(VLOOKUP(Tabela1[[#This Row],[PLACA]],UNIC!C:K,9,0),".", "")</f>
        <v>17071</v>
      </c>
      <c r="W512" s="5">
        <f>VLOOKUP(Tabela1[[#This Row],[PLACA]],UNIC!C:M,10,0)</f>
        <v>26005</v>
      </c>
      <c r="X512" s="5" t="str">
        <f>VLOOKUP(Tabela1[[#This Row],[PLACA]],UNIC!C:M,11,0)</f>
        <v>LIGGA</v>
      </c>
      <c r="Y512" s="7">
        <f>SUM(Tabela1[[#This Row],[GASTO COMBUSTÍVEL FEVEREIRO]:[GASTO COMBUSTÍVE ABRIL]])</f>
        <v>7343.3599999999988</v>
      </c>
      <c r="Z512" s="7">
        <f>IFERROR(AVERAGE(Tabela1[[#This Row],[GASTO COMBUSTÍVE ABRIL]:[GASTO COMBUSTÍVE MARÇO]]),"-")</f>
        <v>2525.1</v>
      </c>
      <c r="AA512" s="5"/>
    </row>
    <row r="513" spans="1:27" x14ac:dyDescent="0.25">
      <c r="A513" s="5" t="s">
        <v>1393</v>
      </c>
      <c r="B513" s="5" t="str">
        <f>VLOOKUP(A513,UNIC!C:W,2,0)</f>
        <v>S10</v>
      </c>
      <c r="C513" s="5" t="str">
        <f>VLOOKUP(A513,UNIC!C:W,3,0)</f>
        <v>4X4</v>
      </c>
      <c r="D513" s="10">
        <f>VLOOKUP(A513,UNIC!C:W,5,0)</f>
        <v>2015</v>
      </c>
      <c r="E513" s="5" t="str">
        <f>VLOOKUP(A513,UNIC!C:W,21,0)</f>
        <v>PARTICULAR</v>
      </c>
      <c r="F513" s="5" t="str">
        <f>VLOOKUP(Tabela1[[#This Row],[PLACA]],UNIC!C:R,15,0)</f>
        <v>RS</v>
      </c>
      <c r="G513" s="5" t="str">
        <f>VLOOKUP(Tabela1[[#This Row],[PLACA]],UNIC!C:R,16,0)</f>
        <v>SUL</v>
      </c>
      <c r="H513" s="5" t="str">
        <f>VLOOKUP(A513,UNIC!C:H,6,0)</f>
        <v>RODRIGO PILAR PAIM</v>
      </c>
      <c r="I513" s="5" t="str">
        <f>VLOOKUP(H513,UNIC!H:J,3,0)</f>
        <v>TECNICO DE MANUTENCAO PI II</v>
      </c>
      <c r="J513" s="11" t="str">
        <f>VLOOKUP(Tabela1[[#This Row],[PLACA]],UNIC!C:V,20,0)</f>
        <v>R$ 2.791,80</v>
      </c>
      <c r="K513" s="11">
        <f>IFERROR(VALUE(VLOOKUP(Tabela1[[#This Row],[PLACA]],[1]Planilha2!$A:$F,3,0)),"")</f>
        <v>4159.4699999999993</v>
      </c>
      <c r="L513" s="11">
        <f>IFERROR(VALUE(VLOOKUP(Tabela1[[#This Row],[PLACA]],[1]Planilha2!$A:$F,4,0)),"")</f>
        <v>2100</v>
      </c>
      <c r="M513" s="11">
        <f>IFERROR(VALUE(VLOOKUP(Tabela1[[#This Row],[PLACA]],[1]Planilha2!$A:$F,5,0)),"")</f>
        <v>0</v>
      </c>
      <c r="N513" s="11"/>
      <c r="O513" s="12" t="str">
        <f>VLOOKUP(Tabela1[[#This Row],[PLACA]],BASE_LOCADORAS!B:F,5,0)</f>
        <v>01/01/2030</v>
      </c>
      <c r="P5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3" s="11">
        <f>VLOOKUP(Tabela1[[#This Row],[PLACA]],BASE_LOCADORAS!B:G,6,0)</f>
        <v>2791.8</v>
      </c>
      <c r="R513" s="5" t="b">
        <f>Tabela1[[#This Row],[VALOR LOCADORA]]=Tabela1[[#This Row],[GASTO ALUGUEL]]</f>
        <v>0</v>
      </c>
      <c r="S513" s="5" t="str">
        <f>UPPER(TEXT(Tabela1[[#This Row],[VENCIMENTO CONTRATO]],"MMM"))</f>
        <v>JAN</v>
      </c>
      <c r="T513" s="5">
        <f>IFERROR(YEAR(Tabela1[[#This Row],[VENCIMENTO CONTRATO]]),"-")</f>
        <v>2030</v>
      </c>
      <c r="U513" s="5" t="str">
        <f>VLOOKUP(Tabela1[[#This Row],[PLACA]],UNIC!C:T,18,0)</f>
        <v>ATIVO</v>
      </c>
      <c r="V513" s="5" t="str">
        <f>SUBSTITUTE(VLOOKUP(Tabela1[[#This Row],[PLACA]],UNIC!C:K,9,0),".", "")</f>
        <v>12081</v>
      </c>
      <c r="W513" s="5">
        <f>VLOOKUP(Tabela1[[#This Row],[PLACA]],UNIC!C:M,10,0)</f>
        <v>31006</v>
      </c>
      <c r="X513" s="5" t="str">
        <f>VLOOKUP(Tabela1[[#This Row],[PLACA]],UNIC!C:M,11,0)</f>
        <v>TIM MOVEL</v>
      </c>
      <c r="Y513" s="7">
        <f>SUM(Tabela1[[#This Row],[GASTO COMBUSTÍVEL FEVEREIRO]:[GASTO COMBUSTÍVE ABRIL]])</f>
        <v>6259.4699999999993</v>
      </c>
      <c r="Z513" s="7">
        <f>IFERROR(AVERAGE(Tabela1[[#This Row],[GASTO COMBUSTÍVE ABRIL]:[GASTO COMBUSTÍVE MARÇO]]),"-")</f>
        <v>1050</v>
      </c>
      <c r="AA513" s="5"/>
    </row>
    <row r="514" spans="1:27" x14ac:dyDescent="0.25">
      <c r="A514" s="5" t="s">
        <v>1358</v>
      </c>
      <c r="B514" s="5" t="str">
        <f>VLOOKUP(A514,UNIC!C:W,2,0)</f>
        <v>FIORINO</v>
      </c>
      <c r="C514" s="5" t="str">
        <f>VLOOKUP(A514,UNIC!C:W,3,0)</f>
        <v>UTILITARIO</v>
      </c>
      <c r="D514" s="10">
        <f>VLOOKUP(A514,UNIC!C:W,5,0)</f>
        <v>2025</v>
      </c>
      <c r="E514" s="5" t="str">
        <f>VLOOKUP(A514,UNIC!C:W,21,0)</f>
        <v>LOCALIZA</v>
      </c>
      <c r="F514" s="5" t="str">
        <f>VLOOKUP(Tabela1[[#This Row],[PLACA]],UNIC!C:R,15,0)</f>
        <v>SP</v>
      </c>
      <c r="G514" s="5" t="str">
        <f>VLOOKUP(Tabela1[[#This Row],[PLACA]],UNIC!C:R,16,0)</f>
        <v>SUDESTE</v>
      </c>
      <c r="H514" s="5" t="str">
        <f>VLOOKUP(A514,UNIC!C:H,6,0)</f>
        <v>FILIPE TADEU DE SOUZA COSTA</v>
      </c>
      <c r="I514" s="5" t="str">
        <f>VLOOKUP(H514,UNIC!H:J,3,0)</f>
        <v>TECNICO DE FIBRA OPTICA II</v>
      </c>
      <c r="J514" s="11" t="str">
        <f>VLOOKUP(Tabela1[[#This Row],[PLACA]],UNIC!C:V,20,0)</f>
        <v>R$ 2.995,00</v>
      </c>
      <c r="K514" s="11">
        <f>IFERROR(VALUE(VLOOKUP(Tabela1[[#This Row],[PLACA]],[1]Planilha2!$A:$F,3,0)),"")</f>
        <v>1551.81</v>
      </c>
      <c r="L514" s="11">
        <f>IFERROR(VALUE(VLOOKUP(Tabela1[[#This Row],[PLACA]],[1]Planilha2!$A:$F,4,0)),"")</f>
        <v>610</v>
      </c>
      <c r="M514" s="11">
        <f>IFERROR(VALUE(VLOOKUP(Tabela1[[#This Row],[PLACA]],[1]Planilha2!$A:$F,5,0)),"")</f>
        <v>865</v>
      </c>
      <c r="N514" s="11"/>
      <c r="O514" s="12" t="str">
        <f>VLOOKUP(Tabela1[[#This Row],[PLACA]],BASE_LOCADORAS!B:F,5,0)</f>
        <v>16/04/2029</v>
      </c>
      <c r="P5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4" s="11">
        <f>VLOOKUP(Tabela1[[#This Row],[PLACA]],BASE_LOCADORAS!B:G,6,0)</f>
        <v>2995</v>
      </c>
      <c r="R514" s="5" t="b">
        <f>Tabela1[[#This Row],[VALOR LOCADORA]]=Tabela1[[#This Row],[GASTO ALUGUEL]]</f>
        <v>0</v>
      </c>
      <c r="S514" s="5" t="str">
        <f>UPPER(TEXT(Tabela1[[#This Row],[VENCIMENTO CONTRATO]],"MMM"))</f>
        <v>ABR</v>
      </c>
      <c r="T514" s="5">
        <f>IFERROR(YEAR(Tabela1[[#This Row],[VENCIMENTO CONTRATO]]),"-")</f>
        <v>2029</v>
      </c>
      <c r="U514" s="5" t="str">
        <f>VLOOKUP(Tabela1[[#This Row],[PLACA]],UNIC!C:T,18,0)</f>
        <v>ATIVO</v>
      </c>
      <c r="V514" s="5" t="str">
        <f>SUBSTITUTE(VLOOKUP(Tabela1[[#This Row],[PLACA]],UNIC!C:K,9,0),".", "")</f>
        <v>11021</v>
      </c>
      <c r="W514" s="5">
        <f>VLOOKUP(Tabela1[[#This Row],[PLACA]],UNIC!C:M,10,0)</f>
        <v>35001</v>
      </c>
      <c r="X514" s="5" t="str">
        <f>VLOOKUP(Tabela1[[#This Row],[PLACA]],UNIC!C:M,11,0)</f>
        <v>VIVO</v>
      </c>
      <c r="Y514" s="7">
        <f>SUM(Tabela1[[#This Row],[GASTO COMBUSTÍVEL FEVEREIRO]:[GASTO COMBUSTÍVE ABRIL]])</f>
        <v>3026.81</v>
      </c>
      <c r="Z514" s="7">
        <f>IFERROR(AVERAGE(Tabela1[[#This Row],[GASTO COMBUSTÍVE ABRIL]:[GASTO COMBUSTÍVE MARÇO]]),"-")</f>
        <v>737.5</v>
      </c>
      <c r="AA514" s="5"/>
    </row>
    <row r="515" spans="1:27" x14ac:dyDescent="0.25">
      <c r="A515" s="5" t="s">
        <v>277</v>
      </c>
      <c r="B515" s="5" t="str">
        <f>VLOOKUP(A515,UNIC!C:W,2,0)</f>
        <v>FIORINO</v>
      </c>
      <c r="C515" s="5" t="str">
        <f>VLOOKUP(A515,UNIC!C:W,3,0)</f>
        <v>UTILITARIO</v>
      </c>
      <c r="D515" s="10">
        <f>VLOOKUP(A515,UNIC!C:W,5,0)</f>
        <v>2025</v>
      </c>
      <c r="E515" s="5" t="str">
        <f>VLOOKUP(A515,UNIC!C:W,21,0)</f>
        <v>LOCALIZA</v>
      </c>
      <c r="F515" s="5" t="str">
        <f>VLOOKUP(Tabela1[[#This Row],[PLACA]],UNIC!C:R,15,0)</f>
        <v>PR</v>
      </c>
      <c r="G515" s="5" t="str">
        <f>VLOOKUP(Tabela1[[#This Row],[PLACA]],UNIC!C:R,16,0)</f>
        <v>SUL</v>
      </c>
      <c r="H515" s="5" t="str">
        <f>VLOOKUP(A515,UNIC!C:H,6,0)</f>
        <v>ADRIEL HENRIQUE DA SILVA E SILVA</v>
      </c>
      <c r="I515" s="5" t="str">
        <f>VLOOKUP(H515,UNIC!H:J,3,0)</f>
        <v>TECNICO DE MANUTENCAO FO I</v>
      </c>
      <c r="J515" s="11" t="str">
        <f>VLOOKUP(Tabela1[[#This Row],[PLACA]],UNIC!C:V,20,0)</f>
        <v>R$ 2.995,00</v>
      </c>
      <c r="K515" s="11">
        <f>IFERROR(VALUE(VLOOKUP(Tabela1[[#This Row],[PLACA]],[1]Planilha2!$A:$F,3,0)),"")</f>
        <v>4036.4800000000005</v>
      </c>
      <c r="L515" s="11">
        <f>IFERROR(VALUE(VLOOKUP(Tabela1[[#This Row],[PLACA]],[1]Planilha2!$A:$F,4,0)),"")</f>
        <v>3673.69</v>
      </c>
      <c r="M515" s="11">
        <f>IFERROR(VALUE(VLOOKUP(Tabela1[[#This Row],[PLACA]],[1]Planilha2!$A:$F,5,0)),"")</f>
        <v>1439.08</v>
      </c>
      <c r="N515" s="11"/>
      <c r="O515" s="12" t="str">
        <f>VLOOKUP(Tabela1[[#This Row],[PLACA]],BASE_LOCADORAS!B:F,5,0)</f>
        <v>10/04/2029</v>
      </c>
      <c r="P5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5" s="11">
        <f>VLOOKUP(Tabela1[[#This Row],[PLACA]],BASE_LOCADORAS!B:G,6,0)</f>
        <v>2995</v>
      </c>
      <c r="R515" s="5" t="b">
        <f>Tabela1[[#This Row],[VALOR LOCADORA]]=Tabela1[[#This Row],[GASTO ALUGUEL]]</f>
        <v>0</v>
      </c>
      <c r="S515" s="5" t="str">
        <f>UPPER(TEXT(Tabela1[[#This Row],[VENCIMENTO CONTRATO]],"MMM"))</f>
        <v>ABR</v>
      </c>
      <c r="T515" s="5">
        <f>IFERROR(YEAR(Tabela1[[#This Row],[VENCIMENTO CONTRATO]]),"-")</f>
        <v>2029</v>
      </c>
      <c r="U515" s="5" t="str">
        <f>VLOOKUP(Tabela1[[#This Row],[PLACA]],UNIC!C:T,18,0)</f>
        <v>ATIVO</v>
      </c>
      <c r="V515" s="5" t="str">
        <f>SUBSTITUTE(VLOOKUP(Tabela1[[#This Row],[PLACA]],UNIC!C:K,9,0),".", "")</f>
        <v>12071</v>
      </c>
      <c r="W515" s="5">
        <f>VLOOKUP(Tabela1[[#This Row],[PLACA]],UNIC!C:M,10,0)</f>
        <v>26196</v>
      </c>
      <c r="X515" s="5" t="str">
        <f>VLOOKUP(Tabela1[[#This Row],[PLACA]],UNIC!C:M,11,0)</f>
        <v>TIM MOVEL</v>
      </c>
      <c r="Y515" s="7">
        <f>SUM(Tabela1[[#This Row],[GASTO COMBUSTÍVEL FEVEREIRO]:[GASTO COMBUSTÍVE ABRIL]])</f>
        <v>9149.25</v>
      </c>
      <c r="Z515" s="7">
        <f>IFERROR(AVERAGE(Tabela1[[#This Row],[GASTO COMBUSTÍVE ABRIL]:[GASTO COMBUSTÍVE MARÇO]]),"-")</f>
        <v>2556.3850000000002</v>
      </c>
      <c r="AA515" s="5"/>
    </row>
    <row r="516" spans="1:27" x14ac:dyDescent="0.25">
      <c r="A516" s="5" t="s">
        <v>387</v>
      </c>
      <c r="B516" s="5" t="str">
        <f>VLOOKUP(A516,UNIC!C:W,2,0)</f>
        <v>FIORINO</v>
      </c>
      <c r="C516" s="5" t="str">
        <f>VLOOKUP(A516,UNIC!C:W,3,0)</f>
        <v>UTILITARIO</v>
      </c>
      <c r="D516" s="10">
        <f>VLOOKUP(A516,UNIC!C:W,5,0)</f>
        <v>2025</v>
      </c>
      <c r="E516" s="5" t="str">
        <f>VLOOKUP(A516,UNIC!C:W,21,0)</f>
        <v>LOCALIZA</v>
      </c>
      <c r="F516" s="5" t="str">
        <f>VLOOKUP(Tabela1[[#This Row],[PLACA]],UNIC!C:R,15,0)</f>
        <v>SP</v>
      </c>
      <c r="G516" s="5" t="str">
        <f>VLOOKUP(Tabela1[[#This Row],[PLACA]],UNIC!C:R,16,0)</f>
        <v>SUDESTE</v>
      </c>
      <c r="H516" s="5" t="str">
        <f>VLOOKUP(A516,UNIC!C:H,6,0)</f>
        <v>HENRIQUE NASCIMENTO SILVA</v>
      </c>
      <c r="I516" s="5" t="str">
        <f>VLOOKUP(H516,UNIC!H:J,3,0)</f>
        <v>TECNICO MULTSKILL METALICO/FI</v>
      </c>
      <c r="J516" s="11" t="str">
        <f>VLOOKUP(Tabela1[[#This Row],[PLACA]],UNIC!C:V,20,0)</f>
        <v>R$ 2.995,00</v>
      </c>
      <c r="K516" s="11">
        <f>IFERROR(VALUE(VLOOKUP(Tabela1[[#This Row],[PLACA]],[1]Planilha2!$A:$F,3,0)),"")</f>
        <v>709.51</v>
      </c>
      <c r="L516" s="11">
        <f>IFERROR(VALUE(VLOOKUP(Tabela1[[#This Row],[PLACA]],[1]Planilha2!$A:$F,4,0)),"")</f>
        <v>1031.54</v>
      </c>
      <c r="M516" s="11">
        <f>IFERROR(VALUE(VLOOKUP(Tabela1[[#This Row],[PLACA]],[1]Planilha2!$A:$F,5,0)),"")</f>
        <v>936.5200000000001</v>
      </c>
      <c r="N516" s="11"/>
      <c r="O516" s="12" t="str">
        <f>VLOOKUP(Tabela1[[#This Row],[PLACA]],BASE_LOCADORAS!B:F,5,0)</f>
        <v>14/04/2029</v>
      </c>
      <c r="P5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6" s="11">
        <f>VLOOKUP(Tabela1[[#This Row],[PLACA]],BASE_LOCADORAS!B:G,6,0)</f>
        <v>2995</v>
      </c>
      <c r="R516" s="5" t="b">
        <f>Tabela1[[#This Row],[VALOR LOCADORA]]=Tabela1[[#This Row],[GASTO ALUGUEL]]</f>
        <v>0</v>
      </c>
      <c r="S516" s="5" t="str">
        <f>UPPER(TEXT(Tabela1[[#This Row],[VENCIMENTO CONTRATO]],"MMM"))</f>
        <v>ABR</v>
      </c>
      <c r="T516" s="5">
        <f>IFERROR(YEAR(Tabela1[[#This Row],[VENCIMENTO CONTRATO]]),"-")</f>
        <v>2029</v>
      </c>
      <c r="U516" s="5" t="str">
        <f>VLOOKUP(Tabela1[[#This Row],[PLACA]],UNIC!C:T,18,0)</f>
        <v>ATIVO</v>
      </c>
      <c r="V516" s="5" t="str">
        <f>SUBSTITUTE(VLOOKUP(Tabela1[[#This Row],[PLACA]],UNIC!C:K,9,0),".", "")</f>
        <v>11031</v>
      </c>
      <c r="W516" s="5">
        <f>VLOOKUP(Tabela1[[#This Row],[PLACA]],UNIC!C:M,10,0)</f>
        <v>35001</v>
      </c>
      <c r="X516" s="5" t="str">
        <f>VLOOKUP(Tabela1[[#This Row],[PLACA]],UNIC!C:M,11,0)</f>
        <v>VIVO</v>
      </c>
      <c r="Y516" s="7">
        <f>SUM(Tabela1[[#This Row],[GASTO COMBUSTÍVEL FEVEREIRO]:[GASTO COMBUSTÍVE ABRIL]])</f>
        <v>2677.57</v>
      </c>
      <c r="Z516" s="7">
        <f>IFERROR(AVERAGE(Tabela1[[#This Row],[GASTO COMBUSTÍVE ABRIL]:[GASTO COMBUSTÍVE MARÇO]]),"-")</f>
        <v>984.03</v>
      </c>
      <c r="AA516" s="5"/>
    </row>
    <row r="517" spans="1:27" x14ac:dyDescent="0.25">
      <c r="A517" s="5" t="s">
        <v>1107</v>
      </c>
      <c r="B517" s="5" t="str">
        <f>VLOOKUP(A517,UNIC!C:W,2,0)</f>
        <v>VERSA</v>
      </c>
      <c r="C517" s="5" t="str">
        <f>VLOOKUP(A517,UNIC!C:W,3,0)</f>
        <v>LEVE</v>
      </c>
      <c r="D517" s="10">
        <f>VLOOKUP(A517,UNIC!C:W,5,0)</f>
        <v>2020</v>
      </c>
      <c r="E517" s="5" t="str">
        <f>VLOOKUP(A517,UNIC!C:W,21,0)</f>
        <v>PARTICULAR</v>
      </c>
      <c r="F517" s="5" t="str">
        <f>VLOOKUP(Tabela1[[#This Row],[PLACA]],UNIC!C:R,15,0)</f>
        <v>PR</v>
      </c>
      <c r="G517" s="5" t="str">
        <f>VLOOKUP(Tabela1[[#This Row],[PLACA]],UNIC!C:R,16,0)</f>
        <v>SUL</v>
      </c>
      <c r="H517" s="5" t="str">
        <f>VLOOKUP(A517,UNIC!C:H,6,0)</f>
        <v>VALDINEI NARCISO DE NOVAIS</v>
      </c>
      <c r="I517" s="5" t="str">
        <f>VLOOKUP(H517,UNIC!H:J,3,0)</f>
        <v>SUPERVISOR DE MANUTENCAO III</v>
      </c>
      <c r="J517" s="11" t="str">
        <f>VLOOKUP(Tabela1[[#This Row],[PLACA]],UNIC!C:V,20,0)</f>
        <v>R$ 972,00</v>
      </c>
      <c r="K517" s="11">
        <f>IFERROR(VALUE(VLOOKUP(Tabela1[[#This Row],[PLACA]],[1]Planilha2!$A:$F,3,0)),"")</f>
        <v>1589.82</v>
      </c>
      <c r="L517" s="11">
        <f>IFERROR(VALUE(VLOOKUP(Tabela1[[#This Row],[PLACA]],[1]Planilha2!$A:$F,4,0)),"")</f>
        <v>1892.7600000000002</v>
      </c>
      <c r="M517" s="11">
        <f>IFERROR(VALUE(VLOOKUP(Tabela1[[#This Row],[PLACA]],[1]Planilha2!$A:$F,5,0)),"")</f>
        <v>988.73</v>
      </c>
      <c r="N517" s="11"/>
      <c r="O517" s="12" t="str">
        <f>VLOOKUP(Tabela1[[#This Row],[PLACA]],BASE_LOCADORAS!B:F,5,0)</f>
        <v>01/01/2030</v>
      </c>
      <c r="P5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7" s="11">
        <f>VLOOKUP(Tabela1[[#This Row],[PLACA]],BASE_LOCADORAS!B:G,6,0)</f>
        <v>972</v>
      </c>
      <c r="R517" s="5" t="b">
        <f>Tabela1[[#This Row],[VALOR LOCADORA]]=Tabela1[[#This Row],[GASTO ALUGUEL]]</f>
        <v>0</v>
      </c>
      <c r="S517" s="5" t="str">
        <f>UPPER(TEXT(Tabela1[[#This Row],[VENCIMENTO CONTRATO]],"MMM"))</f>
        <v>JAN</v>
      </c>
      <c r="T517" s="5">
        <f>IFERROR(YEAR(Tabela1[[#This Row],[VENCIMENTO CONTRATO]]),"-")</f>
        <v>2030</v>
      </c>
      <c r="U517" s="5" t="str">
        <f>VLOOKUP(Tabela1[[#This Row],[PLACA]],UNIC!C:T,18,0)</f>
        <v>ATIVO</v>
      </c>
      <c r="V517" s="5" t="str">
        <f>SUBSTITUTE(VLOOKUP(Tabela1[[#This Row],[PLACA]],UNIC!C:K,9,0),".", "")</f>
        <v>17075</v>
      </c>
      <c r="W517" s="5">
        <f>VLOOKUP(Tabela1[[#This Row],[PLACA]],UNIC!C:M,10,0)</f>
        <v>26009</v>
      </c>
      <c r="X517" s="5" t="str">
        <f>VLOOKUP(Tabela1[[#This Row],[PLACA]],UNIC!C:M,11,0)</f>
        <v>LIGGA</v>
      </c>
      <c r="Y517" s="7">
        <f>SUM(Tabela1[[#This Row],[GASTO COMBUSTÍVEL FEVEREIRO]:[GASTO COMBUSTÍVE ABRIL]])</f>
        <v>4471.3099999999995</v>
      </c>
      <c r="Z517" s="7">
        <f>IFERROR(AVERAGE(Tabela1[[#This Row],[GASTO COMBUSTÍVE ABRIL]:[GASTO COMBUSTÍVE MARÇO]]),"-")</f>
        <v>1440.7450000000001</v>
      </c>
      <c r="AA517" s="5"/>
    </row>
    <row r="518" spans="1:27" x14ac:dyDescent="0.25">
      <c r="A518" s="5" t="s">
        <v>461</v>
      </c>
      <c r="B518" s="5" t="str">
        <f>VLOOKUP(A518,UNIC!C:W,2,0)</f>
        <v>FIORINO</v>
      </c>
      <c r="C518" s="5" t="str">
        <f>VLOOKUP(A518,UNIC!C:W,3,0)</f>
        <v>UTILITARIO</v>
      </c>
      <c r="D518" s="10">
        <f>VLOOKUP(A518,UNIC!C:W,5,0)</f>
        <v>2025</v>
      </c>
      <c r="E518" s="5" t="str">
        <f>VLOOKUP(A518,UNIC!C:W,21,0)</f>
        <v>LOCALIZA</v>
      </c>
      <c r="F518" s="5" t="str">
        <f>VLOOKUP(Tabela1[[#This Row],[PLACA]],UNIC!C:R,15,0)</f>
        <v>SP</v>
      </c>
      <c r="G518" s="5" t="str">
        <f>VLOOKUP(Tabela1[[#This Row],[PLACA]],UNIC!C:R,16,0)</f>
        <v>SUDESTE</v>
      </c>
      <c r="H518" s="5" t="str">
        <f>VLOOKUP(A518,UNIC!C:H,6,0)</f>
        <v>WAGNER FRANCISCO DE OLIVEIRA</v>
      </c>
      <c r="I518" s="5" t="str">
        <f>VLOOKUP(H518,UNIC!H:J,3,0)</f>
        <v>ENCARREGADO</v>
      </c>
      <c r="J518" s="11" t="str">
        <f>VLOOKUP(Tabela1[[#This Row],[PLACA]],UNIC!C:V,20,0)</f>
        <v>R$ 2.995,00</v>
      </c>
      <c r="K518" s="11">
        <f>IFERROR(VALUE(VLOOKUP(Tabela1[[#This Row],[PLACA]],[1]Planilha2!$A:$F,3,0)),"")</f>
        <v>790</v>
      </c>
      <c r="L518" s="11">
        <f>IFERROR(VALUE(VLOOKUP(Tabela1[[#This Row],[PLACA]],[1]Planilha2!$A:$F,4,0)),"")</f>
        <v>940</v>
      </c>
      <c r="M518" s="11">
        <f>IFERROR(VALUE(VLOOKUP(Tabela1[[#This Row],[PLACA]],[1]Planilha2!$A:$F,5,0)),"")</f>
        <v>335</v>
      </c>
      <c r="N518" s="11"/>
      <c r="O518" s="12" t="str">
        <f>VLOOKUP(Tabela1[[#This Row],[PLACA]],BASE_LOCADORAS!B:F,5,0)</f>
        <v>14/04/2029</v>
      </c>
      <c r="P5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8" s="11">
        <f>VLOOKUP(Tabela1[[#This Row],[PLACA]],BASE_LOCADORAS!B:G,6,0)</f>
        <v>2995</v>
      </c>
      <c r="R518" s="5" t="b">
        <f>Tabela1[[#This Row],[VALOR LOCADORA]]=Tabela1[[#This Row],[GASTO ALUGUEL]]</f>
        <v>0</v>
      </c>
      <c r="S518" s="5" t="str">
        <f>UPPER(TEXT(Tabela1[[#This Row],[VENCIMENTO CONTRATO]],"MMM"))</f>
        <v>ABR</v>
      </c>
      <c r="T518" s="5">
        <f>IFERROR(YEAR(Tabela1[[#This Row],[VENCIMENTO CONTRATO]]),"-")</f>
        <v>2029</v>
      </c>
      <c r="U518" s="5" t="str">
        <f>VLOOKUP(Tabela1[[#This Row],[PLACA]],UNIC!C:T,18,0)</f>
        <v>ATIVO</v>
      </c>
      <c r="V518" s="5" t="str">
        <f>SUBSTITUTE(VLOOKUP(Tabela1[[#This Row],[PLACA]],UNIC!C:K,9,0),".", "")</f>
        <v>11021</v>
      </c>
      <c r="W518" s="5">
        <f>VLOOKUP(Tabela1[[#This Row],[PLACA]],UNIC!C:M,10,0)</f>
        <v>35001</v>
      </c>
      <c r="X518" s="5" t="str">
        <f>VLOOKUP(Tabela1[[#This Row],[PLACA]],UNIC!C:M,11,0)</f>
        <v>VIVO</v>
      </c>
      <c r="Y518" s="7">
        <f>SUM(Tabela1[[#This Row],[GASTO COMBUSTÍVEL FEVEREIRO]:[GASTO COMBUSTÍVE ABRIL]])</f>
        <v>2065</v>
      </c>
      <c r="Z518" s="7">
        <f>IFERROR(AVERAGE(Tabela1[[#This Row],[GASTO COMBUSTÍVE ABRIL]:[GASTO COMBUSTÍVE MARÇO]]),"-")</f>
        <v>637.5</v>
      </c>
      <c r="AA518" s="5"/>
    </row>
    <row r="519" spans="1:27" x14ac:dyDescent="0.25">
      <c r="A519" s="5" t="s">
        <v>843</v>
      </c>
      <c r="B519" s="5" t="str">
        <f>VLOOKUP(A519,UNIC!C:W,2,0)</f>
        <v>HB20</v>
      </c>
      <c r="C519" s="5" t="str">
        <f>VLOOKUP(A519,UNIC!C:W,3,0)</f>
        <v>LEVE</v>
      </c>
      <c r="D519" s="10">
        <f>VLOOKUP(A519,UNIC!C:W,5,0)</f>
        <v>2010</v>
      </c>
      <c r="E519" s="5" t="str">
        <f>VLOOKUP(A519,UNIC!C:W,21,0)</f>
        <v>PARTICULAR</v>
      </c>
      <c r="F519" s="5" t="str">
        <f>VLOOKUP(Tabela1[[#This Row],[PLACA]],UNIC!C:R,15,0)</f>
        <v>DF</v>
      </c>
      <c r="G519" s="5" t="str">
        <f>VLOOKUP(Tabela1[[#This Row],[PLACA]],UNIC!C:R,16,0)</f>
        <v>CENTRO OESTE</v>
      </c>
      <c r="H519" s="5" t="str">
        <f>VLOOKUP(A519,UNIC!C:H,6,0)</f>
        <v>WALTER DE SOUZA PONCIANO NETO</v>
      </c>
      <c r="I519" s="5" t="str">
        <f>VLOOKUP(H519,UNIC!H:J,3,0)</f>
        <v>SUPERVISOR DE OPERACAO</v>
      </c>
      <c r="J519" s="11" t="str">
        <f>VLOOKUP(Tabela1[[#This Row],[PLACA]],UNIC!C:V,20,0)</f>
        <v>R$ 2.000,00</v>
      </c>
      <c r="K519" s="11">
        <f>IFERROR(VALUE(VLOOKUP(Tabela1[[#This Row],[PLACA]],[1]Planilha2!$A:$F,3,0)),"")</f>
        <v>899.05</v>
      </c>
      <c r="L519" s="11">
        <f>IFERROR(VALUE(VLOOKUP(Tabela1[[#This Row],[PLACA]],[1]Planilha2!$A:$F,4,0)),"")</f>
        <v>1045.8800000000001</v>
      </c>
      <c r="M519" s="11">
        <f>IFERROR(VALUE(VLOOKUP(Tabela1[[#This Row],[PLACA]],[1]Planilha2!$A:$F,5,0)),"")</f>
        <v>489.35</v>
      </c>
      <c r="N519" s="11"/>
      <c r="O519" s="12" t="str">
        <f>VLOOKUP(Tabela1[[#This Row],[PLACA]],BASE_LOCADORAS!B:F,5,0)</f>
        <v>01/01/2030</v>
      </c>
      <c r="P5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19" s="11">
        <f>VLOOKUP(Tabela1[[#This Row],[PLACA]],BASE_LOCADORAS!B:G,6,0)</f>
        <v>2000</v>
      </c>
      <c r="R519" s="5" t="b">
        <f>Tabela1[[#This Row],[VALOR LOCADORA]]=Tabela1[[#This Row],[GASTO ALUGUEL]]</f>
        <v>0</v>
      </c>
      <c r="S519" s="5" t="str">
        <f>UPPER(TEXT(Tabela1[[#This Row],[VENCIMENTO CONTRATO]],"MMM"))</f>
        <v>JAN</v>
      </c>
      <c r="T519" s="5">
        <f>IFERROR(YEAR(Tabela1[[#This Row],[VENCIMENTO CONTRATO]]),"-")</f>
        <v>2030</v>
      </c>
      <c r="U519" s="5" t="str">
        <f>VLOOKUP(Tabela1[[#This Row],[PLACA]],UNIC!C:T,18,0)</f>
        <v>ATIVO</v>
      </c>
      <c r="V519" s="5" t="str">
        <f>SUBSTITUTE(VLOOKUP(Tabela1[[#This Row],[PLACA]],UNIC!C:K,9,0),".", "")</f>
        <v>11015</v>
      </c>
      <c r="W519" s="5">
        <f>VLOOKUP(Tabela1[[#This Row],[PLACA]],UNIC!C:M,10,0)</f>
        <v>17001</v>
      </c>
      <c r="X519" s="5" t="str">
        <f>VLOOKUP(Tabela1[[#This Row],[PLACA]],UNIC!C:M,11,0)</f>
        <v>VIVO</v>
      </c>
      <c r="Y519" s="7">
        <f>SUM(Tabela1[[#This Row],[GASTO COMBUSTÍVEL FEVEREIRO]:[GASTO COMBUSTÍVE ABRIL]])</f>
        <v>2434.2800000000002</v>
      </c>
      <c r="Z519" s="7">
        <f>IFERROR(AVERAGE(Tabela1[[#This Row],[GASTO COMBUSTÍVE ABRIL]:[GASTO COMBUSTÍVE MARÇO]]),"-")</f>
        <v>767.61500000000001</v>
      </c>
      <c r="AA519" s="5"/>
    </row>
    <row r="520" spans="1:27" x14ac:dyDescent="0.25">
      <c r="A520" s="5" t="s">
        <v>462</v>
      </c>
      <c r="B520" s="5" t="str">
        <f>VLOOKUP(A520,UNIC!C:W,2,0)</f>
        <v>FIORINO</v>
      </c>
      <c r="C520" s="5" t="str">
        <f>VLOOKUP(A520,UNIC!C:W,3,0)</f>
        <v>UTILITARIO</v>
      </c>
      <c r="D520" s="10">
        <f>VLOOKUP(A520,UNIC!C:W,5,0)</f>
        <v>2025</v>
      </c>
      <c r="E520" s="5" t="str">
        <f>VLOOKUP(A520,UNIC!C:W,21,0)</f>
        <v>LOCALIZA</v>
      </c>
      <c r="F520" s="5" t="str">
        <f>VLOOKUP(Tabela1[[#This Row],[PLACA]],UNIC!C:R,15,0)</f>
        <v>SP</v>
      </c>
      <c r="G520" s="5" t="str">
        <f>VLOOKUP(Tabela1[[#This Row],[PLACA]],UNIC!C:R,16,0)</f>
        <v>SUDESTE</v>
      </c>
      <c r="H520" s="5" t="str">
        <f>VLOOKUP(A520,UNIC!C:H,6,0)</f>
        <v>MARCO ANTONIO CARVALHO CORREIA</v>
      </c>
      <c r="I520" s="5" t="str">
        <f>VLOOKUP(H520,UNIC!H:J,3,0)</f>
        <v>CABISTA I</v>
      </c>
      <c r="J520" s="11" t="str">
        <f>VLOOKUP(Tabela1[[#This Row],[PLACA]],UNIC!C:V,20,0)</f>
        <v>R$ 2.995,00</v>
      </c>
      <c r="K520" s="11">
        <f>IFERROR(VALUE(VLOOKUP(Tabela1[[#This Row],[PLACA]],[1]Planilha2!$A:$F,3,0)),"")</f>
        <v>590</v>
      </c>
      <c r="L520" s="11">
        <f>IFERROR(VALUE(VLOOKUP(Tabela1[[#This Row],[PLACA]],[1]Planilha2!$A:$F,4,0)),"")</f>
        <v>1370</v>
      </c>
      <c r="M520" s="11">
        <f>IFERROR(VALUE(VLOOKUP(Tabela1[[#This Row],[PLACA]],[1]Planilha2!$A:$F,5,0)),"")</f>
        <v>750</v>
      </c>
      <c r="N520" s="11"/>
      <c r="O520" s="12" t="str">
        <f>VLOOKUP(Tabela1[[#This Row],[PLACA]],BASE_LOCADORAS!B:F,5,0)</f>
        <v>14/04/2029</v>
      </c>
      <c r="P5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0" s="11">
        <f>VLOOKUP(Tabela1[[#This Row],[PLACA]],BASE_LOCADORAS!B:G,6,0)</f>
        <v>2995</v>
      </c>
      <c r="R520" s="5" t="b">
        <f>Tabela1[[#This Row],[VALOR LOCADORA]]=Tabela1[[#This Row],[GASTO ALUGUEL]]</f>
        <v>0</v>
      </c>
      <c r="S520" s="5" t="str">
        <f>UPPER(TEXT(Tabela1[[#This Row],[VENCIMENTO CONTRATO]],"MMM"))</f>
        <v>ABR</v>
      </c>
      <c r="T520" s="5">
        <f>IFERROR(YEAR(Tabela1[[#This Row],[VENCIMENTO CONTRATO]]),"-")</f>
        <v>2029</v>
      </c>
      <c r="U520" s="5" t="str">
        <f>VLOOKUP(Tabela1[[#This Row],[PLACA]],UNIC!C:T,18,0)</f>
        <v>ATIVO</v>
      </c>
      <c r="V520" s="5" t="str">
        <f>SUBSTITUTE(VLOOKUP(Tabela1[[#This Row],[PLACA]],UNIC!C:K,9,0),".", "")</f>
        <v>11021</v>
      </c>
      <c r="W520" s="5">
        <f>VLOOKUP(Tabela1[[#This Row],[PLACA]],UNIC!C:M,10,0)</f>
        <v>35001</v>
      </c>
      <c r="X520" s="5" t="str">
        <f>VLOOKUP(Tabela1[[#This Row],[PLACA]],UNIC!C:M,11,0)</f>
        <v>VIVO</v>
      </c>
      <c r="Y520" s="7">
        <f>SUM(Tabela1[[#This Row],[GASTO COMBUSTÍVEL FEVEREIRO]:[GASTO COMBUSTÍVE ABRIL]])</f>
        <v>2710</v>
      </c>
      <c r="Z520" s="7">
        <f>IFERROR(AVERAGE(Tabela1[[#This Row],[GASTO COMBUSTÍVE ABRIL]:[GASTO COMBUSTÍVE MARÇO]]),"-")</f>
        <v>1060</v>
      </c>
      <c r="AA520" s="5"/>
    </row>
    <row r="521" spans="1:27" x14ac:dyDescent="0.25">
      <c r="A521" s="5" t="s">
        <v>201</v>
      </c>
      <c r="B521" s="5" t="str">
        <f>VLOOKUP(A521,UNIC!C:W,2,0)</f>
        <v>FIORINO</v>
      </c>
      <c r="C521" s="5" t="str">
        <f>VLOOKUP(A521,UNIC!C:W,3,0)</f>
        <v>UTILITARIO</v>
      </c>
      <c r="D521" s="10">
        <f>VLOOKUP(A521,UNIC!C:W,5,0)</f>
        <v>2025</v>
      </c>
      <c r="E521" s="5" t="str">
        <f>VLOOKUP(A521,UNIC!C:W,21,0)</f>
        <v>LOCALIZA</v>
      </c>
      <c r="F521" s="5" t="str">
        <f>VLOOKUP(Tabela1[[#This Row],[PLACA]],UNIC!C:R,15,0)</f>
        <v>GO</v>
      </c>
      <c r="G521" s="5" t="str">
        <f>VLOOKUP(Tabela1[[#This Row],[PLACA]],UNIC!C:R,16,0)</f>
        <v>CENTRO OESTE</v>
      </c>
      <c r="H521" s="5" t="str">
        <f>VLOOKUP(A521,UNIC!C:H,6,0)</f>
        <v>CARLOS VINICIUS SOARES SOBRINHO</v>
      </c>
      <c r="I521" s="5" t="str">
        <f>VLOOKUP(H521,UNIC!H:J,3,0)</f>
        <v>TECNICO DE FIBRA OPTICA II</v>
      </c>
      <c r="J521" s="11" t="str">
        <f>VLOOKUP(Tabela1[[#This Row],[PLACA]],UNIC!C:V,20,0)</f>
        <v>R$ 2.995,00</v>
      </c>
      <c r="K521" s="11">
        <f>IFERROR(VALUE(VLOOKUP(Tabela1[[#This Row],[PLACA]],[1]Planilha2!$A:$F,3,0)),"")</f>
        <v>1101.79</v>
      </c>
      <c r="L521" s="11">
        <f>IFERROR(VALUE(VLOOKUP(Tabela1[[#This Row],[PLACA]],[1]Planilha2!$A:$F,4,0)),"")</f>
        <v>2990.1099999999992</v>
      </c>
      <c r="M521" s="11">
        <f>IFERROR(VALUE(VLOOKUP(Tabela1[[#This Row],[PLACA]],[1]Planilha2!$A:$F,5,0)),"")</f>
        <v>1332.82</v>
      </c>
      <c r="N521" s="11"/>
      <c r="O521" s="12" t="str">
        <f>VLOOKUP(Tabela1[[#This Row],[PLACA]],BASE_LOCADORAS!B:F,5,0)</f>
        <v>11/04/2029</v>
      </c>
      <c r="P5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1" s="11">
        <f>VLOOKUP(Tabela1[[#This Row],[PLACA]],BASE_LOCADORAS!B:G,6,0)</f>
        <v>2995</v>
      </c>
      <c r="R521" s="5" t="b">
        <f>Tabela1[[#This Row],[VALOR LOCADORA]]=Tabela1[[#This Row],[GASTO ALUGUEL]]</f>
        <v>0</v>
      </c>
      <c r="S521" s="5" t="str">
        <f>UPPER(TEXT(Tabela1[[#This Row],[VENCIMENTO CONTRATO]],"MMM"))</f>
        <v>ABR</v>
      </c>
      <c r="T521" s="5">
        <f>IFERROR(YEAR(Tabela1[[#This Row],[VENCIMENTO CONTRATO]]),"-")</f>
        <v>2029</v>
      </c>
      <c r="U521" s="5" t="str">
        <f>VLOOKUP(Tabela1[[#This Row],[PLACA]],UNIC!C:T,18,0)</f>
        <v>ATIVO</v>
      </c>
      <c r="V521" s="5" t="str">
        <f>SUBSTITUTE(VLOOKUP(Tabela1[[#This Row],[PLACA]],UNIC!C:K,9,0),".", "")</f>
        <v>11021</v>
      </c>
      <c r="W521" s="5">
        <f>VLOOKUP(Tabela1[[#This Row],[PLACA]],UNIC!C:M,10,0)</f>
        <v>19124</v>
      </c>
      <c r="X521" s="5" t="str">
        <f>VLOOKUP(Tabela1[[#This Row],[PLACA]],UNIC!C:M,11,0)</f>
        <v>VIVO</v>
      </c>
      <c r="Y521" s="7">
        <f>SUM(Tabela1[[#This Row],[GASTO COMBUSTÍVEL FEVEREIRO]:[GASTO COMBUSTÍVE ABRIL]])</f>
        <v>5424.7199999999993</v>
      </c>
      <c r="Z521" s="7">
        <f>IFERROR(AVERAGE(Tabela1[[#This Row],[GASTO COMBUSTÍVE ABRIL]:[GASTO COMBUSTÍVE MARÇO]]),"-")</f>
        <v>2161.4649999999997</v>
      </c>
      <c r="AA521" s="5"/>
    </row>
    <row r="522" spans="1:27" x14ac:dyDescent="0.25">
      <c r="A522" s="5" t="s">
        <v>858</v>
      </c>
      <c r="B522" s="5" t="str">
        <f>VLOOKUP(A522,UNIC!C:W,2,0)</f>
        <v>FIORINO</v>
      </c>
      <c r="C522" s="5" t="str">
        <f>VLOOKUP(A522,UNIC!C:W,3,0)</f>
        <v>UTILITARIO</v>
      </c>
      <c r="D522" s="10">
        <f>VLOOKUP(A522,UNIC!C:W,5,0)</f>
        <v>2025</v>
      </c>
      <c r="E522" s="5" t="str">
        <f>VLOOKUP(A522,UNIC!C:W,21,0)</f>
        <v>LOCALIZA</v>
      </c>
      <c r="F522" s="5" t="str">
        <f>VLOOKUP(Tabela1[[#This Row],[PLACA]],UNIC!C:R,15,0)</f>
        <v>PR</v>
      </c>
      <c r="G522" s="5" t="str">
        <f>VLOOKUP(Tabela1[[#This Row],[PLACA]],UNIC!C:R,16,0)</f>
        <v>SUL</v>
      </c>
      <c r="H522" s="5" t="str">
        <f>VLOOKUP(A522,UNIC!C:H,6,0)</f>
        <v>ACACIO IZAIAS DE SOUZA</v>
      </c>
      <c r="I522" s="5" t="str">
        <f>VLOOKUP(H522,UNIC!H:J,3,0)</f>
        <v>TECNICO DE MANUTENCAO PI I</v>
      </c>
      <c r="J522" s="11" t="str">
        <f>VLOOKUP(Tabela1[[#This Row],[PLACA]],UNIC!C:V,20,0)</f>
        <v>R$ 2.995,00</v>
      </c>
      <c r="K522" s="11">
        <f>IFERROR(VALUE(VLOOKUP(Tabela1[[#This Row],[PLACA]],[1]Planilha2!$A:$F,3,0)),"")</f>
        <v>1975.3500000000001</v>
      </c>
      <c r="L522" s="11">
        <f>IFERROR(VALUE(VLOOKUP(Tabela1[[#This Row],[PLACA]],[1]Planilha2!$A:$F,4,0)),"")</f>
        <v>2024.3000000000002</v>
      </c>
      <c r="M522" s="11">
        <f>IFERROR(VALUE(VLOOKUP(Tabela1[[#This Row],[PLACA]],[1]Planilha2!$A:$F,5,0)),"")</f>
        <v>1033.82</v>
      </c>
      <c r="N522" s="11"/>
      <c r="O522" s="17" t="str">
        <f>VLOOKUP(Tabela1[[#This Row],[PLACA]],BASE_LOCADORAS!B:F,5,0)</f>
        <v>10/04/2029</v>
      </c>
      <c r="P5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2" s="11">
        <f>VLOOKUP(Tabela1[[#This Row],[PLACA]],BASE_LOCADORAS!B:G,6,0)</f>
        <v>2995</v>
      </c>
      <c r="R522" s="5" t="b">
        <f>Tabela1[[#This Row],[VALOR LOCADORA]]=Tabela1[[#This Row],[GASTO ALUGUEL]]</f>
        <v>0</v>
      </c>
      <c r="S522" s="5" t="str">
        <f>UPPER(TEXT(Tabela1[[#This Row],[VENCIMENTO CONTRATO]],"MMM"))</f>
        <v>ABR</v>
      </c>
      <c r="T522" s="5">
        <f>IFERROR(YEAR(Tabela1[[#This Row],[VENCIMENTO CONTRATO]]),"-")</f>
        <v>2029</v>
      </c>
      <c r="U522" s="5" t="str">
        <f>VLOOKUP(Tabela1[[#This Row],[PLACA]],UNIC!C:T,18,0)</f>
        <v>ATIVO</v>
      </c>
      <c r="V522" s="5" t="str">
        <f>SUBSTITUTE(VLOOKUP(Tabela1[[#This Row],[PLACA]],UNIC!C:K,9,0),".", "")</f>
        <v>12081</v>
      </c>
      <c r="W522" s="5">
        <f>VLOOKUP(Tabela1[[#This Row],[PLACA]],UNIC!C:M,10,0)</f>
        <v>26001</v>
      </c>
      <c r="X522" s="5" t="str">
        <f>VLOOKUP(Tabela1[[#This Row],[PLACA]],UNIC!C:M,11,0)</f>
        <v>TIM MOVEL</v>
      </c>
      <c r="Y522" s="7">
        <f>SUM(Tabela1[[#This Row],[GASTO COMBUSTÍVEL FEVEREIRO]:[GASTO COMBUSTÍVE ABRIL]])</f>
        <v>5033.47</v>
      </c>
      <c r="Z522" s="7">
        <f>IFERROR(AVERAGE(Tabela1[[#This Row],[GASTO COMBUSTÍVE ABRIL]:[GASTO COMBUSTÍVE MARÇO]]),"-")</f>
        <v>1529.06</v>
      </c>
      <c r="AA522" s="5"/>
    </row>
    <row r="523" spans="1:27" x14ac:dyDescent="0.25">
      <c r="A523" s="5" t="s">
        <v>1134</v>
      </c>
      <c r="B523" s="5" t="str">
        <f>VLOOKUP(A523,UNIC!C:W,2,0)</f>
        <v>FIORINO</v>
      </c>
      <c r="C523" s="5" t="str">
        <f>VLOOKUP(A523,UNIC!C:W,3,0)</f>
        <v>UTILITARIO</v>
      </c>
      <c r="D523" s="10">
        <f>VLOOKUP(A523,UNIC!C:W,5,0)</f>
        <v>2025</v>
      </c>
      <c r="E523" s="5" t="str">
        <f>VLOOKUP(A523,UNIC!C:W,21,0)</f>
        <v>LOCALIZA</v>
      </c>
      <c r="F523" s="5" t="str">
        <f>VLOOKUP(Tabela1[[#This Row],[PLACA]],UNIC!C:R,15,0)</f>
        <v>RS</v>
      </c>
      <c r="G523" s="5" t="str">
        <f>VLOOKUP(Tabela1[[#This Row],[PLACA]],UNIC!C:R,16,0)</f>
        <v>SUL</v>
      </c>
      <c r="H523" s="5" t="str">
        <f>VLOOKUP(A523,UNIC!C:H,6,0)</f>
        <v>CRISTOFER GOMES ABREU</v>
      </c>
      <c r="I523" s="5" t="str">
        <f>VLOOKUP(H523,UNIC!H:J,3,0)</f>
        <v>TECNICO DE FIBRA OPTICA II</v>
      </c>
      <c r="J523" s="11" t="str">
        <f>VLOOKUP(Tabela1[[#This Row],[PLACA]],UNIC!C:V,20,0)</f>
        <v>R$ 2.995,00</v>
      </c>
      <c r="K523" s="11">
        <f>IFERROR(VALUE(VLOOKUP(Tabela1[[#This Row],[PLACA]],[1]Planilha2!$A:$F,3,0)),"")</f>
        <v>1860.48</v>
      </c>
      <c r="L523" s="11">
        <f>IFERROR(VALUE(VLOOKUP(Tabela1[[#This Row],[PLACA]],[1]Planilha2!$A:$F,4,0)),"")</f>
        <v>1830.71</v>
      </c>
      <c r="M523" s="11">
        <f>IFERROR(VALUE(VLOOKUP(Tabela1[[#This Row],[PLACA]],[1]Planilha2!$A:$F,5,0)),"")</f>
        <v>1200</v>
      </c>
      <c r="N523" s="11"/>
      <c r="O523" s="12" t="str">
        <f>VLOOKUP(Tabela1[[#This Row],[PLACA]],BASE_LOCADORAS!B:F,5,0)</f>
        <v>10/04/2029</v>
      </c>
      <c r="P5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3" s="11">
        <f>VLOOKUP(Tabela1[[#This Row],[PLACA]],BASE_LOCADORAS!B:G,6,0)</f>
        <v>2995</v>
      </c>
      <c r="R523" s="5" t="b">
        <f>Tabela1[[#This Row],[VALOR LOCADORA]]=Tabela1[[#This Row],[GASTO ALUGUEL]]</f>
        <v>0</v>
      </c>
      <c r="S523" s="5" t="str">
        <f>UPPER(TEXT(Tabela1[[#This Row],[VENCIMENTO CONTRATO]],"MMM"))</f>
        <v>ABR</v>
      </c>
      <c r="T523" s="5">
        <f>IFERROR(YEAR(Tabela1[[#This Row],[VENCIMENTO CONTRATO]]),"-")</f>
        <v>2029</v>
      </c>
      <c r="U523" s="5" t="str">
        <f>VLOOKUP(Tabela1[[#This Row],[PLACA]],UNIC!C:T,18,0)</f>
        <v>ATIVO</v>
      </c>
      <c r="V523" s="5" t="str">
        <f>SUBSTITUTE(VLOOKUP(Tabela1[[#This Row],[PLACA]],UNIC!C:K,9,0),".", "")</f>
        <v>11031</v>
      </c>
      <c r="W523" s="5">
        <f>VLOOKUP(Tabela1[[#This Row],[PLACA]],UNIC!C:M,10,0)</f>
        <v>31001</v>
      </c>
      <c r="X523" s="5" t="str">
        <f>VLOOKUP(Tabela1[[#This Row],[PLACA]],UNIC!C:M,11,0)</f>
        <v>VIVO</v>
      </c>
      <c r="Y523" s="7">
        <f>SUM(Tabela1[[#This Row],[GASTO COMBUSTÍVEL FEVEREIRO]:[GASTO COMBUSTÍVE ABRIL]])</f>
        <v>4891.1900000000005</v>
      </c>
      <c r="Z523" s="7">
        <f>IFERROR(AVERAGE(Tabela1[[#This Row],[GASTO COMBUSTÍVE ABRIL]:[GASTO COMBUSTÍVE MARÇO]]),"-")</f>
        <v>1515.355</v>
      </c>
      <c r="AA523" s="5"/>
    </row>
    <row r="524" spans="1:27" x14ac:dyDescent="0.25">
      <c r="A524" s="5" t="s">
        <v>265</v>
      </c>
      <c r="B524" s="5" t="str">
        <f>VLOOKUP(A524,UNIC!C:W,2,0)</f>
        <v>FIORINO</v>
      </c>
      <c r="C524" s="5" t="str">
        <f>VLOOKUP(A524,UNIC!C:W,3,0)</f>
        <v>UTILITARIO</v>
      </c>
      <c r="D524" s="10">
        <f>VLOOKUP(A524,UNIC!C:W,5,0)</f>
        <v>2025</v>
      </c>
      <c r="E524" s="5" t="str">
        <f>VLOOKUP(A524,UNIC!C:W,21,0)</f>
        <v>LOCALIZA</v>
      </c>
      <c r="F524" s="5" t="str">
        <f>VLOOKUP(Tabela1[[#This Row],[PLACA]],UNIC!C:R,15,0)</f>
        <v>SP</v>
      </c>
      <c r="G524" s="5" t="str">
        <f>VLOOKUP(Tabela1[[#This Row],[PLACA]],UNIC!C:R,16,0)</f>
        <v>SUDESTE</v>
      </c>
      <c r="H524" s="5" t="str">
        <f>VLOOKUP(A524,UNIC!C:H,6,0)</f>
        <v>ANTONIO RODRIGUES DEZIDERIO</v>
      </c>
      <c r="I524" s="5" t="str">
        <f>VLOOKUP(H524,UNIC!H:J,3,0)</f>
        <v>ENCARREGADO</v>
      </c>
      <c r="J524" s="11" t="str">
        <f>VLOOKUP(Tabela1[[#This Row],[PLACA]],UNIC!C:V,20,0)</f>
        <v>R$ 2.995,00</v>
      </c>
      <c r="K524" s="11">
        <f>IFERROR(VALUE(VLOOKUP(Tabela1[[#This Row],[PLACA]],[1]Planilha2!$A:$F,3,0)),"")</f>
        <v>1267.5399999999997</v>
      </c>
      <c r="L524" s="11">
        <f>IFERROR(VALUE(VLOOKUP(Tabela1[[#This Row],[PLACA]],[1]Planilha2!$A:$F,4,0)),"")</f>
        <v>1914.21</v>
      </c>
      <c r="M524" s="11">
        <f>IFERROR(VALUE(VLOOKUP(Tabela1[[#This Row],[PLACA]],[1]Planilha2!$A:$F,5,0)),"")</f>
        <v>754.41000000000008</v>
      </c>
      <c r="N524" s="11"/>
      <c r="O524" s="12" t="str">
        <f>VLOOKUP(Tabela1[[#This Row],[PLACA]],BASE_LOCADORAS!B:F,5,0)</f>
        <v>10/04/2029</v>
      </c>
      <c r="P5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4" s="11">
        <f>VLOOKUP(Tabela1[[#This Row],[PLACA]],BASE_LOCADORAS!B:G,6,0)</f>
        <v>2995</v>
      </c>
      <c r="R524" s="5" t="b">
        <f>Tabela1[[#This Row],[VALOR LOCADORA]]=Tabela1[[#This Row],[GASTO ALUGUEL]]</f>
        <v>0</v>
      </c>
      <c r="S524" s="5" t="str">
        <f>UPPER(TEXT(Tabela1[[#This Row],[VENCIMENTO CONTRATO]],"MMM"))</f>
        <v>ABR</v>
      </c>
      <c r="T524" s="5">
        <f>IFERROR(YEAR(Tabela1[[#This Row],[VENCIMENTO CONTRATO]]),"-")</f>
        <v>2029</v>
      </c>
      <c r="U524" s="5" t="str">
        <f>VLOOKUP(Tabela1[[#This Row],[PLACA]],UNIC!C:T,18,0)</f>
        <v>ATIVO</v>
      </c>
      <c r="V524" s="5" t="str">
        <f>SUBSTITUTE(VLOOKUP(Tabela1[[#This Row],[PLACA]],UNIC!C:K,9,0),".", "")</f>
        <v>11031</v>
      </c>
      <c r="W524" s="5">
        <f>VLOOKUP(Tabela1[[#This Row],[PLACA]],UNIC!C:M,10,0)</f>
        <v>35001</v>
      </c>
      <c r="X524" s="5" t="str">
        <f>VLOOKUP(Tabela1[[#This Row],[PLACA]],UNIC!C:M,11,0)</f>
        <v>VIVO</v>
      </c>
      <c r="Y524" s="7">
        <f>SUM(Tabela1[[#This Row],[GASTO COMBUSTÍVEL FEVEREIRO]:[GASTO COMBUSTÍVE ABRIL]])</f>
        <v>3936.16</v>
      </c>
      <c r="Z524" s="7">
        <f>IFERROR(AVERAGE(Tabela1[[#This Row],[GASTO COMBUSTÍVE ABRIL]:[GASTO COMBUSTÍVE MARÇO]]),"-")</f>
        <v>1334.31</v>
      </c>
      <c r="AA524" s="5"/>
    </row>
    <row r="525" spans="1:27" x14ac:dyDescent="0.25">
      <c r="A525" s="5" t="s">
        <v>463</v>
      </c>
      <c r="B525" s="5" t="str">
        <f>VLOOKUP(A525,UNIC!C:W,2,0)</f>
        <v>FIORINO</v>
      </c>
      <c r="C525" s="5" t="str">
        <f>VLOOKUP(A525,UNIC!C:W,3,0)</f>
        <v>UTILITARIO</v>
      </c>
      <c r="D525" s="10">
        <f>VLOOKUP(A525,UNIC!C:W,5,0)</f>
        <v>2025</v>
      </c>
      <c r="E525" s="5" t="str">
        <f>VLOOKUP(A525,UNIC!C:W,21,0)</f>
        <v>LOCALIZA</v>
      </c>
      <c r="F525" s="5" t="str">
        <f>VLOOKUP(Tabela1[[#This Row],[PLACA]],UNIC!C:R,15,0)</f>
        <v>SP</v>
      </c>
      <c r="G525" s="5" t="str">
        <f>VLOOKUP(Tabela1[[#This Row],[PLACA]],UNIC!C:R,16,0)</f>
        <v>SUDESTE</v>
      </c>
      <c r="H525" s="5" t="str">
        <f>VLOOKUP(A525,UNIC!C:H,6,0)</f>
        <v>-</v>
      </c>
      <c r="I525" s="5" t="str">
        <f>VLOOKUP(H525,UNIC!H:J,3,0)</f>
        <v>-</v>
      </c>
      <c r="J525" s="11" t="str">
        <f>VLOOKUP(Tabela1[[#This Row],[PLACA]],UNIC!C:V,20,0)</f>
        <v>R$ 2.995,00</v>
      </c>
      <c r="K525" s="11">
        <f>IFERROR(VALUE(VLOOKUP(Tabela1[[#This Row],[PLACA]],[1]Planilha2!$A:$F,3,0)),"")</f>
        <v>1630</v>
      </c>
      <c r="L525" s="11">
        <f>IFERROR(VALUE(VLOOKUP(Tabela1[[#This Row],[PLACA]],[1]Planilha2!$A:$F,4,0)),"")</f>
        <v>1355</v>
      </c>
      <c r="M525" s="11">
        <f>IFERROR(VALUE(VLOOKUP(Tabela1[[#This Row],[PLACA]],[1]Planilha2!$A:$F,5,0)),"")</f>
        <v>706</v>
      </c>
      <c r="N525" s="11"/>
      <c r="O525" s="12" t="str">
        <f>VLOOKUP(Tabela1[[#This Row],[PLACA]],BASE_LOCADORAS!B:F,5,0)</f>
        <v>08/05/2029</v>
      </c>
      <c r="P5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5" s="11">
        <f>VLOOKUP(Tabela1[[#This Row],[PLACA]],BASE_LOCADORAS!B:G,6,0)</f>
        <v>2995</v>
      </c>
      <c r="R525" s="5" t="b">
        <f>Tabela1[[#This Row],[VALOR LOCADORA]]=Tabela1[[#This Row],[GASTO ALUGUEL]]</f>
        <v>0</v>
      </c>
      <c r="S525" s="5" t="str">
        <f>UPPER(TEXT(Tabela1[[#This Row],[VENCIMENTO CONTRATO]],"MMM"))</f>
        <v>MAI</v>
      </c>
      <c r="T525" s="5">
        <f>IFERROR(YEAR(Tabela1[[#This Row],[VENCIMENTO CONTRATO]]),"-")</f>
        <v>2029</v>
      </c>
      <c r="U525" s="5" t="str">
        <f>VLOOKUP(Tabela1[[#This Row],[PLACA]],UNIC!C:T,18,0)</f>
        <v>MANUTENÇÃO</v>
      </c>
      <c r="V525" s="5" t="str">
        <f>SUBSTITUTE(VLOOKUP(Tabela1[[#This Row],[PLACA]],UNIC!C:K,9,0),".", "")</f>
        <v/>
      </c>
      <c r="W525" s="5">
        <f>VLOOKUP(Tabela1[[#This Row],[PLACA]],UNIC!C:M,10,0)</f>
        <v>0</v>
      </c>
      <c r="X525" s="5">
        <f>VLOOKUP(Tabela1[[#This Row],[PLACA]],UNIC!C:M,11,0)</f>
        <v>0</v>
      </c>
      <c r="Y525" s="7">
        <f>SUM(Tabela1[[#This Row],[GASTO COMBUSTÍVEL FEVEREIRO]:[GASTO COMBUSTÍVE ABRIL]])</f>
        <v>3691</v>
      </c>
      <c r="Z525" s="7">
        <f>IFERROR(AVERAGE(Tabela1[[#This Row],[GASTO COMBUSTÍVE ABRIL]:[GASTO COMBUSTÍVE MARÇO]]),"-")</f>
        <v>1030.5</v>
      </c>
      <c r="AA525" s="5"/>
    </row>
    <row r="526" spans="1:27" x14ac:dyDescent="0.25">
      <c r="A526" s="5" t="s">
        <v>617</v>
      </c>
      <c r="B526" s="5" t="str">
        <f>VLOOKUP(A526,UNIC!C:W,2,0)</f>
        <v>FIORINO</v>
      </c>
      <c r="C526" s="5" t="str">
        <f>VLOOKUP(A526,UNIC!C:W,3,0)</f>
        <v>UTILITARIO</v>
      </c>
      <c r="D526" s="10">
        <f>VLOOKUP(A526,UNIC!C:W,5,0)</f>
        <v>2025</v>
      </c>
      <c r="E526" s="5" t="str">
        <f>VLOOKUP(A526,UNIC!C:W,21,0)</f>
        <v>LOCALIZA</v>
      </c>
      <c r="F526" s="5" t="str">
        <f>VLOOKUP(Tabela1[[#This Row],[PLACA]],UNIC!C:R,15,0)</f>
        <v>PR</v>
      </c>
      <c r="G526" s="5" t="str">
        <f>VLOOKUP(Tabela1[[#This Row],[PLACA]],UNIC!C:R,16,0)</f>
        <v>SUL</v>
      </c>
      <c r="H526" s="5" t="str">
        <f>VLOOKUP(A526,UNIC!C:H,6,0)</f>
        <v>RUBENS FERNANDO WESSNER SAMPAIO</v>
      </c>
      <c r="I526" s="5" t="str">
        <f>VLOOKUP(H526,UNIC!H:J,3,0)</f>
        <v>TECNICO DE MANUTENCAO PI I</v>
      </c>
      <c r="J526" s="11" t="str">
        <f>VLOOKUP(Tabela1[[#This Row],[PLACA]],UNIC!C:V,20,0)</f>
        <v>R$ 2.995,00</v>
      </c>
      <c r="K526" s="11">
        <f>IFERROR(VALUE(VLOOKUP(Tabela1[[#This Row],[PLACA]],[1]Planilha2!$A:$F,3,0)),"")</f>
        <v>1937.4900000000002</v>
      </c>
      <c r="L526" s="11">
        <f>IFERROR(VALUE(VLOOKUP(Tabela1[[#This Row],[PLACA]],[1]Planilha2!$A:$F,4,0)),"")</f>
        <v>1027.3999999999999</v>
      </c>
      <c r="M526" s="11">
        <f>IFERROR(VALUE(VLOOKUP(Tabela1[[#This Row],[PLACA]],[1]Planilha2!$A:$F,5,0)),"")</f>
        <v>271.02</v>
      </c>
      <c r="N526" s="11"/>
      <c r="O526" s="12" t="str">
        <f>VLOOKUP(Tabela1[[#This Row],[PLACA]],BASE_LOCADORAS!B:F,5,0)</f>
        <v>16/04/2029</v>
      </c>
      <c r="P5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6" s="11">
        <f>VLOOKUP(Tabela1[[#This Row],[PLACA]],BASE_LOCADORAS!B:G,6,0)</f>
        <v>2995</v>
      </c>
      <c r="R526" s="5" t="b">
        <f>Tabela1[[#This Row],[VALOR LOCADORA]]=Tabela1[[#This Row],[GASTO ALUGUEL]]</f>
        <v>0</v>
      </c>
      <c r="S526" s="5" t="str">
        <f>UPPER(TEXT(Tabela1[[#This Row],[VENCIMENTO CONTRATO]],"MMM"))</f>
        <v>ABR</v>
      </c>
      <c r="T526" s="5">
        <f>IFERROR(YEAR(Tabela1[[#This Row],[VENCIMENTO CONTRATO]]),"-")</f>
        <v>2029</v>
      </c>
      <c r="U526" s="5" t="str">
        <f>VLOOKUP(Tabela1[[#This Row],[PLACA]],UNIC!C:T,18,0)</f>
        <v>ATIVO</v>
      </c>
      <c r="V526" s="5" t="str">
        <f>SUBSTITUTE(VLOOKUP(Tabela1[[#This Row],[PLACA]],UNIC!C:K,9,0),".", "")</f>
        <v>12081</v>
      </c>
      <c r="W526" s="5">
        <f>VLOOKUP(Tabela1[[#This Row],[PLACA]],UNIC!C:M,10,0)</f>
        <v>26001</v>
      </c>
      <c r="X526" s="5" t="str">
        <f>VLOOKUP(Tabela1[[#This Row],[PLACA]],UNIC!C:M,11,0)</f>
        <v>TIM MOVEL</v>
      </c>
      <c r="Y526" s="7">
        <f>SUM(Tabela1[[#This Row],[GASTO COMBUSTÍVEL FEVEREIRO]:[GASTO COMBUSTÍVE ABRIL]])</f>
        <v>3235.9100000000003</v>
      </c>
      <c r="Z526" s="7">
        <f>IFERROR(AVERAGE(Tabela1[[#This Row],[GASTO COMBUSTÍVE ABRIL]:[GASTO COMBUSTÍVE MARÇO]]),"-")</f>
        <v>649.20999999999992</v>
      </c>
      <c r="AA526" s="5"/>
    </row>
    <row r="527" spans="1:27" x14ac:dyDescent="0.25">
      <c r="A527" s="5" t="s">
        <v>406</v>
      </c>
      <c r="B527" s="5" t="str">
        <f>VLOOKUP(A527,UNIC!C:W,2,0)</f>
        <v>MOBI</v>
      </c>
      <c r="C527" s="5" t="str">
        <f>VLOOKUP(A527,UNIC!C:W,3,0)</f>
        <v>LEVE</v>
      </c>
      <c r="D527" s="10">
        <f>VLOOKUP(A527,UNIC!C:W,5,0)</f>
        <v>2025</v>
      </c>
      <c r="E527" s="5" t="str">
        <f>VLOOKUP(A527,UNIC!C:W,21,0)</f>
        <v>LOCALIZA</v>
      </c>
      <c r="F527" s="5" t="str">
        <f>VLOOKUP(Tabela1[[#This Row],[PLACA]],UNIC!C:R,15,0)</f>
        <v>BA</v>
      </c>
      <c r="G527" s="5" t="str">
        <f>VLOOKUP(Tabela1[[#This Row],[PLACA]],UNIC!C:R,16,0)</f>
        <v>NORDESTE</v>
      </c>
      <c r="H527" s="5" t="str">
        <f>VLOOKUP(A527,UNIC!C:H,6,0)</f>
        <v>ANDRE LUIS SANTOS MARQUES</v>
      </c>
      <c r="I527" s="5" t="str">
        <f>VLOOKUP(H527,UNIC!H:J,3,0)</f>
        <v>SUPERVISOR DE OPERACAO</v>
      </c>
      <c r="J527" s="11" t="str">
        <f>VLOOKUP(Tabela1[[#This Row],[PLACA]],UNIC!C:V,20,0)</f>
        <v>R$ 2.108,00</v>
      </c>
      <c r="K527" s="11">
        <f>IFERROR(VALUE(VLOOKUP(Tabela1[[#This Row],[PLACA]],[1]Planilha2!$A:$F,3,0)),"")</f>
        <v>920</v>
      </c>
      <c r="L527" s="11">
        <f>IFERROR(VALUE(VLOOKUP(Tabela1[[#This Row],[PLACA]],[1]Planilha2!$A:$F,4,0)),"")</f>
        <v>1020</v>
      </c>
      <c r="M527" s="11">
        <f>IFERROR(VALUE(VLOOKUP(Tabela1[[#This Row],[PLACA]],[1]Planilha2!$A:$F,5,0)),"")</f>
        <v>590</v>
      </c>
      <c r="N527" s="11"/>
      <c r="O527" s="12" t="str">
        <f>VLOOKUP(Tabela1[[#This Row],[PLACA]],BASE_LOCADORAS!B:F,5,0)</f>
        <v>16/04/2029</v>
      </c>
      <c r="P5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7" s="11">
        <f>VLOOKUP(Tabela1[[#This Row],[PLACA]],BASE_LOCADORAS!B:G,6,0)</f>
        <v>2108</v>
      </c>
      <c r="R527" s="5" t="b">
        <f>Tabela1[[#This Row],[VALOR LOCADORA]]=Tabela1[[#This Row],[GASTO ALUGUEL]]</f>
        <v>0</v>
      </c>
      <c r="S527" s="5" t="str">
        <f>UPPER(TEXT(Tabela1[[#This Row],[VENCIMENTO CONTRATO]],"MMM"))</f>
        <v>ABR</v>
      </c>
      <c r="T527" s="5">
        <f>IFERROR(YEAR(Tabela1[[#This Row],[VENCIMENTO CONTRATO]]),"-")</f>
        <v>2029</v>
      </c>
      <c r="U527" s="5" t="str">
        <f>VLOOKUP(Tabela1[[#This Row],[PLACA]],UNIC!C:T,18,0)</f>
        <v>ATIVO</v>
      </c>
      <c r="V527" s="5" t="str">
        <f>SUBSTITUTE(VLOOKUP(Tabela1[[#This Row],[PLACA]],UNIC!C:K,9,0),".", "")</f>
        <v>14015</v>
      </c>
      <c r="W527" s="5">
        <f>VLOOKUP(Tabela1[[#This Row],[PLACA]],UNIC!C:M,10,0)</f>
        <v>15001</v>
      </c>
      <c r="X527" s="5" t="str">
        <f>VLOOKUP(Tabela1[[#This Row],[PLACA]],UNIC!C:M,11,0)</f>
        <v>I-SYSTEMS</v>
      </c>
      <c r="Y527" s="7">
        <f>SUM(Tabela1[[#This Row],[GASTO COMBUSTÍVEL FEVEREIRO]:[GASTO COMBUSTÍVE ABRIL]])</f>
        <v>2530</v>
      </c>
      <c r="Z527" s="7">
        <f>IFERROR(AVERAGE(Tabela1[[#This Row],[GASTO COMBUSTÍVE ABRIL]:[GASTO COMBUSTÍVE MARÇO]]),"-")</f>
        <v>805</v>
      </c>
      <c r="AA527" s="5"/>
    </row>
    <row r="528" spans="1:27" x14ac:dyDescent="0.25">
      <c r="A528" s="5" t="s">
        <v>942</v>
      </c>
      <c r="B528" s="5" t="str">
        <f>VLOOKUP(A528,UNIC!C:W,2,0)</f>
        <v>FIORINO</v>
      </c>
      <c r="C528" s="5" t="str">
        <f>VLOOKUP(A528,UNIC!C:W,3,0)</f>
        <v>UTILITARIO</v>
      </c>
      <c r="D528" s="10">
        <f>VLOOKUP(A528,UNIC!C:W,5,0)</f>
        <v>2025</v>
      </c>
      <c r="E528" s="5" t="str">
        <f>VLOOKUP(A528,UNIC!C:W,21,0)</f>
        <v>LOCALIZA</v>
      </c>
      <c r="F528" s="5" t="str">
        <f>VLOOKUP(Tabela1[[#This Row],[PLACA]],UNIC!C:R,15,0)</f>
        <v>SP</v>
      </c>
      <c r="G528" s="5" t="str">
        <f>VLOOKUP(Tabela1[[#This Row],[PLACA]],UNIC!C:R,16,0)</f>
        <v>SUDESTE</v>
      </c>
      <c r="H528" s="5" t="str">
        <f>VLOOKUP(A528,UNIC!C:H,6,0)</f>
        <v>VANDILSON LINS DE OLIVEIRA</v>
      </c>
      <c r="I528" s="5" t="str">
        <f>VLOOKUP(H528,UNIC!H:J,3,0)</f>
        <v>CABISTA I</v>
      </c>
      <c r="J528" s="11" t="str">
        <f>VLOOKUP(Tabela1[[#This Row],[PLACA]],UNIC!C:V,20,0)</f>
        <v>R$ 2.995,00</v>
      </c>
      <c r="K528" s="11">
        <f>IFERROR(VALUE(VLOOKUP(Tabela1[[#This Row],[PLACA]],[1]Planilha2!$A:$F,3,0)),"")</f>
        <v>1448.44</v>
      </c>
      <c r="L528" s="11">
        <f>IFERROR(VALUE(VLOOKUP(Tabela1[[#This Row],[PLACA]],[1]Planilha2!$A:$F,4,0)),"")</f>
        <v>1828.04</v>
      </c>
      <c r="M528" s="11">
        <f>IFERROR(VALUE(VLOOKUP(Tabela1[[#This Row],[PLACA]],[1]Planilha2!$A:$F,5,0)),"")</f>
        <v>973.3</v>
      </c>
      <c r="N528" s="11"/>
      <c r="O528" s="12" t="str">
        <f>VLOOKUP(Tabela1[[#This Row],[PLACA]],BASE_LOCADORAS!B:F,5,0)</f>
        <v>10/04/2029</v>
      </c>
      <c r="P5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8" s="11">
        <f>VLOOKUP(Tabela1[[#This Row],[PLACA]],BASE_LOCADORAS!B:G,6,0)</f>
        <v>2995</v>
      </c>
      <c r="R528" s="5" t="b">
        <f>Tabela1[[#This Row],[VALOR LOCADORA]]=Tabela1[[#This Row],[GASTO ALUGUEL]]</f>
        <v>0</v>
      </c>
      <c r="S528" s="5" t="str">
        <f>UPPER(TEXT(Tabela1[[#This Row],[VENCIMENTO CONTRATO]],"MMM"))</f>
        <v>ABR</v>
      </c>
      <c r="T528" s="5">
        <f>IFERROR(YEAR(Tabela1[[#This Row],[VENCIMENTO CONTRATO]]),"-")</f>
        <v>2029</v>
      </c>
      <c r="U528" s="5" t="str">
        <f>VLOOKUP(Tabela1[[#This Row],[PLACA]],UNIC!C:T,18,0)</f>
        <v>ATIVO</v>
      </c>
      <c r="V528" s="5" t="str">
        <f>SUBSTITUTE(VLOOKUP(Tabela1[[#This Row],[PLACA]],UNIC!C:K,9,0),".", "")</f>
        <v>11021</v>
      </c>
      <c r="W528" s="5">
        <f>VLOOKUP(Tabela1[[#This Row],[PLACA]],UNIC!C:M,10,0)</f>
        <v>35001</v>
      </c>
      <c r="X528" s="5" t="str">
        <f>VLOOKUP(Tabela1[[#This Row],[PLACA]],UNIC!C:M,11,0)</f>
        <v>VIVO</v>
      </c>
      <c r="Y528" s="7">
        <f>SUM(Tabela1[[#This Row],[GASTO COMBUSTÍVEL FEVEREIRO]:[GASTO COMBUSTÍVE ABRIL]])</f>
        <v>4249.78</v>
      </c>
      <c r="Z528" s="7">
        <f>IFERROR(AVERAGE(Tabela1[[#This Row],[GASTO COMBUSTÍVE ABRIL]:[GASTO COMBUSTÍVE MARÇO]]),"-")</f>
        <v>1400.67</v>
      </c>
      <c r="AA528" s="5"/>
    </row>
    <row r="529" spans="1:27" x14ac:dyDescent="0.25">
      <c r="A529" s="5" t="s">
        <v>1323</v>
      </c>
      <c r="B529" s="5" t="str">
        <f>VLOOKUP(A529,UNIC!C:W,2,0)</f>
        <v>FIORINO</v>
      </c>
      <c r="C529" s="5" t="str">
        <f>VLOOKUP(A529,UNIC!C:W,3,0)</f>
        <v>UTILITARIO</v>
      </c>
      <c r="D529" s="10">
        <f>VLOOKUP(A529,UNIC!C:W,5,0)</f>
        <v>2025</v>
      </c>
      <c r="E529" s="5" t="str">
        <f>VLOOKUP(A529,UNIC!C:W,21,0)</f>
        <v>LOCALIZA</v>
      </c>
      <c r="F529" s="5" t="str">
        <f>VLOOKUP(Tabela1[[#This Row],[PLACA]],UNIC!C:R,15,0)</f>
        <v>PR</v>
      </c>
      <c r="G529" s="5" t="str">
        <f>VLOOKUP(Tabela1[[#This Row],[PLACA]],UNIC!C:R,16,0)</f>
        <v>SUL</v>
      </c>
      <c r="H529" s="5" t="str">
        <f>VLOOKUP(A529,UNIC!C:H,6,0)</f>
        <v>ALEX JOHANN</v>
      </c>
      <c r="I529" s="5" t="str">
        <f>VLOOKUP(H529,UNIC!H:J,3,0)</f>
        <v>TECNICO DE MANUTENCAO FO II</v>
      </c>
      <c r="J529" s="11" t="str">
        <f>VLOOKUP(Tabela1[[#This Row],[PLACA]],UNIC!C:V,20,0)</f>
        <v>R$ 2.995,00</v>
      </c>
      <c r="K529" s="11">
        <f>IFERROR(VALUE(VLOOKUP(Tabela1[[#This Row],[PLACA]],[1]Planilha2!$A:$F,3,0)),"")</f>
        <v>3821.8</v>
      </c>
      <c r="L529" s="11">
        <f>IFERROR(VALUE(VLOOKUP(Tabela1[[#This Row],[PLACA]],[1]Planilha2!$A:$F,4,0)),"")</f>
        <v>3977.8499999999995</v>
      </c>
      <c r="M529" s="11">
        <f>IFERROR(VALUE(VLOOKUP(Tabela1[[#This Row],[PLACA]],[1]Planilha2!$A:$F,5,0)),"")</f>
        <v>1799.05</v>
      </c>
      <c r="N529" s="11"/>
      <c r="O529" s="17" t="str">
        <f>VLOOKUP(Tabela1[[#This Row],[PLACA]],BASE_LOCADORAS!B:F,5,0)</f>
        <v>10/04/2029</v>
      </c>
      <c r="P5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29" s="11">
        <f>VLOOKUP(Tabela1[[#This Row],[PLACA]],BASE_LOCADORAS!B:G,6,0)</f>
        <v>2995</v>
      </c>
      <c r="R529" s="5" t="b">
        <f>Tabela1[[#This Row],[VALOR LOCADORA]]=Tabela1[[#This Row],[GASTO ALUGUEL]]</f>
        <v>0</v>
      </c>
      <c r="S529" s="5" t="str">
        <f>UPPER(TEXT(Tabela1[[#This Row],[VENCIMENTO CONTRATO]],"MMM"))</f>
        <v>ABR</v>
      </c>
      <c r="T529" s="5">
        <f>IFERROR(YEAR(Tabela1[[#This Row],[VENCIMENTO CONTRATO]]),"-")</f>
        <v>2029</v>
      </c>
      <c r="U529" s="5" t="str">
        <f>VLOOKUP(Tabela1[[#This Row],[PLACA]],UNIC!C:T,18,0)</f>
        <v>ATIVO</v>
      </c>
      <c r="V529" s="5" t="str">
        <f>SUBSTITUTE(VLOOKUP(Tabela1[[#This Row],[PLACA]],UNIC!C:K,9,0),".", "")</f>
        <v>17071</v>
      </c>
      <c r="W529" s="5">
        <f>VLOOKUP(Tabela1[[#This Row],[PLACA]],UNIC!C:M,10,0)</f>
        <v>26009</v>
      </c>
      <c r="X529" s="5" t="str">
        <f>VLOOKUP(Tabela1[[#This Row],[PLACA]],UNIC!C:M,11,0)</f>
        <v>LIGGA</v>
      </c>
      <c r="Y529" s="7">
        <f>SUM(Tabela1[[#This Row],[GASTO COMBUSTÍVEL FEVEREIRO]:[GASTO COMBUSTÍVE ABRIL]])</f>
        <v>9598.6999999999989</v>
      </c>
      <c r="Z529" s="7">
        <f>IFERROR(AVERAGE(Tabela1[[#This Row],[GASTO COMBUSTÍVE ABRIL]:[GASTO COMBUSTÍVE MARÇO]]),"-")</f>
        <v>2888.45</v>
      </c>
      <c r="AA529" s="5"/>
    </row>
    <row r="530" spans="1:27" x14ac:dyDescent="0.25">
      <c r="A530" s="5" t="s">
        <v>1396</v>
      </c>
      <c r="B530" s="5" t="str">
        <f>VLOOKUP(A530,UNIC!C:W,2,0)</f>
        <v>FIORINO</v>
      </c>
      <c r="C530" s="5" t="str">
        <f>VLOOKUP(A530,UNIC!C:W,3,0)</f>
        <v>UTILITARIO</v>
      </c>
      <c r="D530" s="10">
        <f>VLOOKUP(A530,UNIC!C:W,5,0)</f>
        <v>2025</v>
      </c>
      <c r="E530" s="5" t="str">
        <f>VLOOKUP(A530,UNIC!C:W,21,0)</f>
        <v>LOCALIZA</v>
      </c>
      <c r="F530" s="5" t="str">
        <f>VLOOKUP(Tabela1[[#This Row],[PLACA]],UNIC!C:R,15,0)</f>
        <v>PR</v>
      </c>
      <c r="G530" s="5" t="str">
        <f>VLOOKUP(Tabela1[[#This Row],[PLACA]],UNIC!C:R,16,0)</f>
        <v>SUL</v>
      </c>
      <c r="H530" s="5" t="str">
        <f>VLOOKUP(A530,UNIC!C:H,6,0)</f>
        <v>JOAO PEDRO PASTRO</v>
      </c>
      <c r="I530" s="5" t="str">
        <f>VLOOKUP(H530,UNIC!H:J,3,0)</f>
        <v>TECNICO DE MANUTENCAO FO III</v>
      </c>
      <c r="J530" s="11" t="str">
        <f>VLOOKUP(Tabela1[[#This Row],[PLACA]],UNIC!C:V,20,0)</f>
        <v>R$ 2.995,00</v>
      </c>
      <c r="K530" s="11">
        <f>IFERROR(VALUE(VLOOKUP(Tabela1[[#This Row],[PLACA]],[1]Planilha2!$A:$F,3,0)),"")</f>
        <v>3215.54</v>
      </c>
      <c r="L530" s="11">
        <f>IFERROR(VALUE(VLOOKUP(Tabela1[[#This Row],[PLACA]],[1]Planilha2!$A:$F,4,0)),"")</f>
        <v>4681.53</v>
      </c>
      <c r="M530" s="11">
        <f>IFERROR(VALUE(VLOOKUP(Tabela1[[#This Row],[PLACA]],[1]Planilha2!$A:$F,5,0)),"")</f>
        <v>1898.0800000000002</v>
      </c>
      <c r="N530" s="11"/>
      <c r="O530" s="12" t="str">
        <f>VLOOKUP(Tabela1[[#This Row],[PLACA]],BASE_LOCADORAS!B:F,5,0)</f>
        <v>10/04/2029</v>
      </c>
      <c r="P5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0" s="11">
        <f>VLOOKUP(Tabela1[[#This Row],[PLACA]],BASE_LOCADORAS!B:G,6,0)</f>
        <v>2995</v>
      </c>
      <c r="R530" s="5" t="b">
        <f>Tabela1[[#This Row],[VALOR LOCADORA]]=Tabela1[[#This Row],[GASTO ALUGUEL]]</f>
        <v>0</v>
      </c>
      <c r="S530" s="5" t="str">
        <f>UPPER(TEXT(Tabela1[[#This Row],[VENCIMENTO CONTRATO]],"MMM"))</f>
        <v>ABR</v>
      </c>
      <c r="T530" s="5">
        <f>IFERROR(YEAR(Tabela1[[#This Row],[VENCIMENTO CONTRATO]]),"-")</f>
        <v>2029</v>
      </c>
      <c r="U530" s="5" t="str">
        <f>VLOOKUP(Tabela1[[#This Row],[PLACA]],UNIC!C:T,18,0)</f>
        <v>ATIVO</v>
      </c>
      <c r="V530" s="5" t="str">
        <f>SUBSTITUTE(VLOOKUP(Tabela1[[#This Row],[PLACA]],UNIC!C:K,9,0),".", "")</f>
        <v>17071</v>
      </c>
      <c r="W530" s="5">
        <f>VLOOKUP(Tabela1[[#This Row],[PLACA]],UNIC!C:M,10,0)</f>
        <v>26003</v>
      </c>
      <c r="X530" s="5" t="str">
        <f>VLOOKUP(Tabela1[[#This Row],[PLACA]],UNIC!C:M,11,0)</f>
        <v>LIGGA</v>
      </c>
      <c r="Y530" s="7">
        <f>SUM(Tabela1[[#This Row],[GASTO COMBUSTÍVEL FEVEREIRO]:[GASTO COMBUSTÍVE ABRIL]])</f>
        <v>9795.15</v>
      </c>
      <c r="Z530" s="7">
        <f>IFERROR(AVERAGE(Tabela1[[#This Row],[GASTO COMBUSTÍVE ABRIL]:[GASTO COMBUSTÍVE MARÇO]]),"-")</f>
        <v>3289.8049999999998</v>
      </c>
      <c r="AA530" s="5"/>
    </row>
    <row r="531" spans="1:27" x14ac:dyDescent="0.25">
      <c r="A531" s="5" t="s">
        <v>605</v>
      </c>
      <c r="B531" s="5" t="str">
        <f>VLOOKUP(A531,UNIC!C:W,2,0)</f>
        <v>FIORINO</v>
      </c>
      <c r="C531" s="5" t="str">
        <f>VLOOKUP(A531,UNIC!C:W,3,0)</f>
        <v>UTILITARIO</v>
      </c>
      <c r="D531" s="10">
        <f>VLOOKUP(A531,UNIC!C:W,5,0)</f>
        <v>2025</v>
      </c>
      <c r="E531" s="5" t="str">
        <f>VLOOKUP(A531,UNIC!C:W,21,0)</f>
        <v>LOCALIZA</v>
      </c>
      <c r="F531" s="5" t="str">
        <f>VLOOKUP(Tabela1[[#This Row],[PLACA]],UNIC!C:R,15,0)</f>
        <v>PR</v>
      </c>
      <c r="G531" s="5" t="str">
        <f>VLOOKUP(Tabela1[[#This Row],[PLACA]],UNIC!C:R,16,0)</f>
        <v>SUL</v>
      </c>
      <c r="H531" s="5" t="str">
        <f>VLOOKUP(A531,UNIC!C:H,6,0)</f>
        <v>CILMAR CHAGAS</v>
      </c>
      <c r="I531" s="5" t="str">
        <f>VLOOKUP(H531,UNIC!H:J,3,0)</f>
        <v>ASSISTENTE TEC. DE MANUTENCAO DE PI III</v>
      </c>
      <c r="J531" s="11" t="str">
        <f>VLOOKUP(Tabela1[[#This Row],[PLACA]],UNIC!C:V,20,0)</f>
        <v>R$ 2.995,00</v>
      </c>
      <c r="K531" s="11">
        <f>IFERROR(VALUE(VLOOKUP(Tabela1[[#This Row],[PLACA]],[1]Planilha2!$A:$F,3,0)),"")</f>
        <v>2759.6699999999996</v>
      </c>
      <c r="L531" s="11">
        <f>IFERROR(VALUE(VLOOKUP(Tabela1[[#This Row],[PLACA]],[1]Planilha2!$A:$F,4,0)),"")</f>
        <v>2234.6499999999996</v>
      </c>
      <c r="M531" s="11">
        <f>IFERROR(VALUE(VLOOKUP(Tabela1[[#This Row],[PLACA]],[1]Planilha2!$A:$F,5,0)),"")</f>
        <v>1164.3499999999999</v>
      </c>
      <c r="N531" s="11"/>
      <c r="O531" s="12" t="str">
        <f>VLOOKUP(Tabela1[[#This Row],[PLACA]],BASE_LOCADORAS!B:F,5,0)</f>
        <v>11/04/2029</v>
      </c>
      <c r="P5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1" s="11">
        <f>VLOOKUP(Tabela1[[#This Row],[PLACA]],BASE_LOCADORAS!B:G,6,0)</f>
        <v>2995</v>
      </c>
      <c r="R531" s="5" t="b">
        <f>Tabela1[[#This Row],[VALOR LOCADORA]]=Tabela1[[#This Row],[GASTO ALUGUEL]]</f>
        <v>0</v>
      </c>
      <c r="S531" s="5" t="str">
        <f>UPPER(TEXT(Tabela1[[#This Row],[VENCIMENTO CONTRATO]],"MMM"))</f>
        <v>ABR</v>
      </c>
      <c r="T531" s="5">
        <f>IFERROR(YEAR(Tabela1[[#This Row],[VENCIMENTO CONTRATO]]),"-")</f>
        <v>2029</v>
      </c>
      <c r="U531" s="5" t="str">
        <f>VLOOKUP(Tabela1[[#This Row],[PLACA]],UNIC!C:T,18,0)</f>
        <v>ATIVO</v>
      </c>
      <c r="V531" s="5" t="str">
        <f>SUBSTITUTE(VLOOKUP(Tabela1[[#This Row],[PLACA]],UNIC!C:K,9,0),".", "")</f>
        <v>12081</v>
      </c>
      <c r="W531" s="5">
        <f>VLOOKUP(Tabela1[[#This Row],[PLACA]],UNIC!C:M,10,0)</f>
        <v>26002</v>
      </c>
      <c r="X531" s="5" t="str">
        <f>VLOOKUP(Tabela1[[#This Row],[PLACA]],UNIC!C:M,11,0)</f>
        <v>TIM MOVEL</v>
      </c>
      <c r="Y531" s="7">
        <f>SUM(Tabela1[[#This Row],[GASTO COMBUSTÍVEL FEVEREIRO]:[GASTO COMBUSTÍVE ABRIL]])</f>
        <v>6158.67</v>
      </c>
      <c r="Z531" s="7">
        <f>IFERROR(AVERAGE(Tabela1[[#This Row],[GASTO COMBUSTÍVE ABRIL]:[GASTO COMBUSTÍVE MARÇO]]),"-")</f>
        <v>1699.4999999999998</v>
      </c>
      <c r="AA531" s="5"/>
    </row>
    <row r="532" spans="1:27" x14ac:dyDescent="0.25">
      <c r="A532" s="5" t="s">
        <v>1386</v>
      </c>
      <c r="B532" s="5" t="str">
        <f>VLOOKUP(A532,UNIC!C:W,2,0)</f>
        <v>FIORINO</v>
      </c>
      <c r="C532" s="5" t="str">
        <f>VLOOKUP(A532,UNIC!C:W,3,0)</f>
        <v>UTILITARIO</v>
      </c>
      <c r="D532" s="10">
        <f>VLOOKUP(A532,UNIC!C:W,5,0)</f>
        <v>2025</v>
      </c>
      <c r="E532" s="5" t="str">
        <f>VLOOKUP(A532,UNIC!C:W,21,0)</f>
        <v>LOCALIZA</v>
      </c>
      <c r="F532" s="5" t="str">
        <f>VLOOKUP(Tabela1[[#This Row],[PLACA]],UNIC!C:R,15,0)</f>
        <v>PR</v>
      </c>
      <c r="G532" s="5" t="str">
        <f>VLOOKUP(Tabela1[[#This Row],[PLACA]],UNIC!C:R,16,0)</f>
        <v>SUL</v>
      </c>
      <c r="H532" s="5" t="str">
        <f>VLOOKUP(A532,UNIC!C:H,6,0)</f>
        <v>LEANDRO DOS SANTOS RIBEIRO</v>
      </c>
      <c r="I532" s="5" t="str">
        <f>VLOOKUP(H532,UNIC!H:J,3,0)</f>
        <v>TECNICO DE MANUTENCAO FO II</v>
      </c>
      <c r="J532" s="11" t="str">
        <f>VLOOKUP(Tabela1[[#This Row],[PLACA]],UNIC!C:V,20,0)</f>
        <v>R$ 2.995,00</v>
      </c>
      <c r="K532" s="11">
        <f>IFERROR(VALUE(VLOOKUP(Tabela1[[#This Row],[PLACA]],[1]Planilha2!$A:$F,3,0)),"")</f>
        <v>2073.37</v>
      </c>
      <c r="L532" s="11">
        <f>IFERROR(VALUE(VLOOKUP(Tabela1[[#This Row],[PLACA]],[1]Planilha2!$A:$F,4,0)),"")</f>
        <v>2994.2499999999995</v>
      </c>
      <c r="M532" s="11">
        <f>IFERROR(VALUE(VLOOKUP(Tabela1[[#This Row],[PLACA]],[1]Planilha2!$A:$F,5,0)),"")</f>
        <v>1527.37</v>
      </c>
      <c r="N532" s="11"/>
      <c r="O532" s="12" t="str">
        <f>VLOOKUP(Tabela1[[#This Row],[PLACA]],BASE_LOCADORAS!B:F,5,0)</f>
        <v>11/04/2029</v>
      </c>
      <c r="P5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2" s="11">
        <f>VLOOKUP(Tabela1[[#This Row],[PLACA]],BASE_LOCADORAS!B:G,6,0)</f>
        <v>2995</v>
      </c>
      <c r="R532" s="5" t="b">
        <f>Tabela1[[#This Row],[VALOR LOCADORA]]=Tabela1[[#This Row],[GASTO ALUGUEL]]</f>
        <v>0</v>
      </c>
      <c r="S532" s="5" t="str">
        <f>UPPER(TEXT(Tabela1[[#This Row],[VENCIMENTO CONTRATO]],"MMM"))</f>
        <v>ABR</v>
      </c>
      <c r="T532" s="5">
        <f>IFERROR(YEAR(Tabela1[[#This Row],[VENCIMENTO CONTRATO]]),"-")</f>
        <v>2029</v>
      </c>
      <c r="U532" s="5" t="str">
        <f>VLOOKUP(Tabela1[[#This Row],[PLACA]],UNIC!C:T,18,0)</f>
        <v>ATIVO</v>
      </c>
      <c r="V532" s="5" t="str">
        <f>SUBSTITUTE(VLOOKUP(Tabela1[[#This Row],[PLACA]],UNIC!C:K,9,0),".", "")</f>
        <v>17071</v>
      </c>
      <c r="W532" s="5">
        <f>VLOOKUP(Tabela1[[#This Row],[PLACA]],UNIC!C:M,10,0)</f>
        <v>26006</v>
      </c>
      <c r="X532" s="5" t="str">
        <f>VLOOKUP(Tabela1[[#This Row],[PLACA]],UNIC!C:M,11,0)</f>
        <v>LIGGA</v>
      </c>
      <c r="Y532" s="7">
        <f>SUM(Tabela1[[#This Row],[GASTO COMBUSTÍVEL FEVEREIRO]:[GASTO COMBUSTÍVE ABRIL]])</f>
        <v>6594.9899999999989</v>
      </c>
      <c r="Z532" s="7">
        <f>IFERROR(AVERAGE(Tabela1[[#This Row],[GASTO COMBUSTÍVE ABRIL]:[GASTO COMBUSTÍVE MARÇO]]),"-")</f>
        <v>2260.8099999999995</v>
      </c>
      <c r="AA532" s="5"/>
    </row>
    <row r="533" spans="1:27" x14ac:dyDescent="0.25">
      <c r="A533" s="5" t="s">
        <v>1083</v>
      </c>
      <c r="B533" s="5" t="str">
        <f>VLOOKUP(A533,UNIC!C:W,2,0)</f>
        <v>CRONOS</v>
      </c>
      <c r="C533" s="5" t="str">
        <f>VLOOKUP(A533,UNIC!C:W,3,0)</f>
        <v>LEVE</v>
      </c>
      <c r="D533" s="10">
        <f>VLOOKUP(A533,UNIC!C:W,5,0)</f>
        <v>2017</v>
      </c>
      <c r="E533" s="5" t="str">
        <f>VLOOKUP(A533,UNIC!C:W,21,0)</f>
        <v>PARTICULAR</v>
      </c>
      <c r="F533" s="5" t="str">
        <f>VLOOKUP(Tabela1[[#This Row],[PLACA]],UNIC!C:R,15,0)</f>
        <v>GO</v>
      </c>
      <c r="G533" s="5" t="str">
        <f>VLOOKUP(Tabela1[[#This Row],[PLACA]],UNIC!C:R,16,0)</f>
        <v>CENTRO OESTE</v>
      </c>
      <c r="H533" s="5" t="str">
        <f>VLOOKUP(A533,UNIC!C:H,6,0)</f>
        <v>EDINILSON REIS DOS ANJOS LEAL DO NASCIMENTO</v>
      </c>
      <c r="I533" s="5" t="str">
        <f>VLOOKUP(H533,UNIC!H:J,3,0)</f>
        <v>INSTALADOR E REPARADOR DE FO</v>
      </c>
      <c r="J533" s="11" t="str">
        <f>VLOOKUP(Tabela1[[#This Row],[PLACA]],UNIC!C:V,20,0)</f>
        <v>R$ 1.550,00</v>
      </c>
      <c r="K533" s="11">
        <f>IFERROR(VALUE(VLOOKUP(Tabela1[[#This Row],[PLACA]],[1]Planilha2!$A:$F,3,0)),"")</f>
        <v>1280</v>
      </c>
      <c r="L533" s="11">
        <f>IFERROR(VALUE(VLOOKUP(Tabela1[[#This Row],[PLACA]],[1]Planilha2!$A:$F,4,0)),"")</f>
        <v>1490</v>
      </c>
      <c r="M533" s="11">
        <f>IFERROR(VALUE(VLOOKUP(Tabela1[[#This Row],[PLACA]],[1]Planilha2!$A:$F,5,0)),"")</f>
        <v>680</v>
      </c>
      <c r="N533" s="11"/>
      <c r="O533" s="12" t="str">
        <f>VLOOKUP(Tabela1[[#This Row],[PLACA]],BASE_LOCADORAS!B:F,5,0)</f>
        <v>01/01/2030</v>
      </c>
      <c r="P5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3" s="11">
        <f>VLOOKUP(Tabela1[[#This Row],[PLACA]],BASE_LOCADORAS!B:G,6,0)</f>
        <v>1390.86</v>
      </c>
      <c r="R533" s="5" t="b">
        <f>Tabela1[[#This Row],[VALOR LOCADORA]]=Tabela1[[#This Row],[GASTO ALUGUEL]]</f>
        <v>0</v>
      </c>
      <c r="S533" s="5" t="str">
        <f>UPPER(TEXT(Tabela1[[#This Row],[VENCIMENTO CONTRATO]],"MMM"))</f>
        <v>JAN</v>
      </c>
      <c r="T533" s="5">
        <f>IFERROR(YEAR(Tabela1[[#This Row],[VENCIMENTO CONTRATO]]),"-")</f>
        <v>2030</v>
      </c>
      <c r="U533" s="5" t="str">
        <f>VLOOKUP(Tabela1[[#This Row],[PLACA]],UNIC!C:T,18,0)</f>
        <v>ATIVO</v>
      </c>
      <c r="V533" s="5" t="str">
        <f>SUBSTITUTE(VLOOKUP(Tabela1[[#This Row],[PLACA]],UNIC!C:K,9,0),".", "")</f>
        <v>11015</v>
      </c>
      <c r="W533" s="5">
        <f>VLOOKUP(Tabela1[[#This Row],[PLACA]],UNIC!C:M,10,0)</f>
        <v>19019</v>
      </c>
      <c r="X533" s="5" t="str">
        <f>VLOOKUP(Tabela1[[#This Row],[PLACA]],UNIC!C:M,11,0)</f>
        <v>VIVO</v>
      </c>
      <c r="Y533" s="7">
        <f>SUM(Tabela1[[#This Row],[GASTO COMBUSTÍVEL FEVEREIRO]:[GASTO COMBUSTÍVE ABRIL]])</f>
        <v>3450</v>
      </c>
      <c r="Z533" s="7">
        <f>IFERROR(AVERAGE(Tabela1[[#This Row],[GASTO COMBUSTÍVE ABRIL]:[GASTO COMBUSTÍVE MARÇO]]),"-")</f>
        <v>1085</v>
      </c>
      <c r="AA533" s="5"/>
    </row>
    <row r="534" spans="1:27" x14ac:dyDescent="0.25">
      <c r="A534" s="5" t="s">
        <v>465</v>
      </c>
      <c r="B534" s="5" t="str">
        <f>VLOOKUP(A534,UNIC!C:W,2,0)</f>
        <v>MOBI</v>
      </c>
      <c r="C534" s="5" t="str">
        <f>VLOOKUP(A534,UNIC!C:W,3,0)</f>
        <v>LEVE</v>
      </c>
      <c r="D534" s="10">
        <f>VLOOKUP(A534,UNIC!C:W,5,0)</f>
        <v>2025</v>
      </c>
      <c r="E534" s="5" t="str">
        <f>VLOOKUP(A534,UNIC!C:W,21,0)</f>
        <v>LOCALIZA</v>
      </c>
      <c r="F534" s="5" t="str">
        <f>VLOOKUP(Tabela1[[#This Row],[PLACA]],UNIC!C:R,15,0)</f>
        <v>ES</v>
      </c>
      <c r="G534" s="5" t="str">
        <f>VLOOKUP(Tabela1[[#This Row],[PLACA]],UNIC!C:R,16,0)</f>
        <v>SUDESTE</v>
      </c>
      <c r="H534" s="5" t="str">
        <f>VLOOKUP(A534,UNIC!C:H,6,0)</f>
        <v>MARCO ANTONIO VENTURA DOS SANTOS</v>
      </c>
      <c r="I534" s="5" t="str">
        <f>VLOOKUP(H534,UNIC!H:J,3,0)</f>
        <v>INSTALADOR E REPARADOR DE FO</v>
      </c>
      <c r="J534" s="11" t="str">
        <f>VLOOKUP(Tabela1[[#This Row],[PLACA]],UNIC!C:V,20,0)</f>
        <v>R$ 2.108,00</v>
      </c>
      <c r="K534" s="11">
        <f>IFERROR(VALUE(VLOOKUP(Tabela1[[#This Row],[PLACA]],[1]Planilha2!$A:$F,3,0)),"")</f>
        <v>1180.07</v>
      </c>
      <c r="L534" s="11">
        <f>IFERROR(VALUE(VLOOKUP(Tabela1[[#This Row],[PLACA]],[1]Planilha2!$A:$F,4,0)),"")</f>
        <v>949.90000000000009</v>
      </c>
      <c r="M534" s="11">
        <f>IFERROR(VALUE(VLOOKUP(Tabela1[[#This Row],[PLACA]],[1]Planilha2!$A:$F,5,0)),"")</f>
        <v>592.03</v>
      </c>
      <c r="N534" s="11"/>
      <c r="O534" s="12" t="str">
        <f>VLOOKUP(Tabela1[[#This Row],[PLACA]],BASE_LOCADORAS!B:F,5,0)</f>
        <v>02/04/2029</v>
      </c>
      <c r="P5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4" s="11">
        <f>VLOOKUP(Tabela1[[#This Row],[PLACA]],BASE_LOCADORAS!B:G,6,0)</f>
        <v>2108</v>
      </c>
      <c r="R534" s="5" t="b">
        <f>Tabela1[[#This Row],[VALOR LOCADORA]]=Tabela1[[#This Row],[GASTO ALUGUEL]]</f>
        <v>0</v>
      </c>
      <c r="S534" s="5" t="str">
        <f>UPPER(TEXT(Tabela1[[#This Row],[VENCIMENTO CONTRATO]],"MMM"))</f>
        <v>ABR</v>
      </c>
      <c r="T534" s="5">
        <f>IFERROR(YEAR(Tabela1[[#This Row],[VENCIMENTO CONTRATO]]),"-")</f>
        <v>2029</v>
      </c>
      <c r="U534" s="5" t="str">
        <f>VLOOKUP(Tabela1[[#This Row],[PLACA]],UNIC!C:T,18,0)</f>
        <v>ATIVO</v>
      </c>
      <c r="V534" s="5" t="str">
        <f>SUBSTITUTE(VLOOKUP(Tabela1[[#This Row],[PLACA]],UNIC!C:K,9,0),".", "")</f>
        <v>11011</v>
      </c>
      <c r="W534" s="5">
        <f>VLOOKUP(Tabela1[[#This Row],[PLACA]],UNIC!C:M,10,0)</f>
        <v>18001</v>
      </c>
      <c r="X534" s="5" t="str">
        <f>VLOOKUP(Tabela1[[#This Row],[PLACA]],UNIC!C:M,11,0)</f>
        <v>VIVO</v>
      </c>
      <c r="Y534" s="7">
        <f>SUM(Tabela1[[#This Row],[GASTO COMBUSTÍVEL FEVEREIRO]:[GASTO COMBUSTÍVE ABRIL]])</f>
        <v>2722</v>
      </c>
      <c r="Z534" s="7">
        <f>IFERROR(AVERAGE(Tabela1[[#This Row],[GASTO COMBUSTÍVE ABRIL]:[GASTO COMBUSTÍVE MARÇO]]),"-")</f>
        <v>770.96500000000003</v>
      </c>
      <c r="AA534" s="5"/>
    </row>
    <row r="535" spans="1:27" x14ac:dyDescent="0.25">
      <c r="A535" s="5" t="s">
        <v>948</v>
      </c>
      <c r="B535" s="5" t="str">
        <f>VLOOKUP(A535,UNIC!C:W,2,0)</f>
        <v>MOBI</v>
      </c>
      <c r="C535" s="5" t="str">
        <f>VLOOKUP(A535,UNIC!C:W,3,0)</f>
        <v>LEVE</v>
      </c>
      <c r="D535" s="10">
        <f>VLOOKUP(A535,UNIC!C:W,5,0)</f>
        <v>2025</v>
      </c>
      <c r="E535" s="5" t="str">
        <f>VLOOKUP(A535,UNIC!C:W,21,0)</f>
        <v>LOCALIZA</v>
      </c>
      <c r="F535" s="5" t="str">
        <f>VLOOKUP(Tabela1[[#This Row],[PLACA]],UNIC!C:R,15,0)</f>
        <v>DF</v>
      </c>
      <c r="G535" s="5" t="str">
        <f>VLOOKUP(Tabela1[[#This Row],[PLACA]],UNIC!C:R,16,0)</f>
        <v>CENTRO OESTE</v>
      </c>
      <c r="H535" s="5" t="str">
        <f>VLOOKUP(A535,UNIC!C:H,6,0)</f>
        <v>REGINALDO MEDEIROS DA SILVA</v>
      </c>
      <c r="I535" s="5" t="str">
        <f>VLOOKUP(H535,UNIC!H:J,3,0)</f>
        <v>SUPERVISOR DE MANUTENCAO II</v>
      </c>
      <c r="J535" s="11" t="str">
        <f>VLOOKUP(Tabela1[[#This Row],[PLACA]],UNIC!C:V,20,0)</f>
        <v>R$ 2.108,00</v>
      </c>
      <c r="K535" s="11">
        <f>IFERROR(VALUE(VLOOKUP(Tabela1[[#This Row],[PLACA]],[1]Planilha2!$A:$F,3,0)),"")</f>
        <v>950</v>
      </c>
      <c r="L535" s="11">
        <f>IFERROR(VALUE(VLOOKUP(Tabela1[[#This Row],[PLACA]],[1]Planilha2!$A:$F,4,0)),"")</f>
        <v>260.11</v>
      </c>
      <c r="M535" s="11">
        <f>IFERROR(VALUE(VLOOKUP(Tabela1[[#This Row],[PLACA]],[1]Planilha2!$A:$F,5,0)),"")</f>
        <v>500.36</v>
      </c>
      <c r="N535" s="11"/>
      <c r="O535" s="17" t="str">
        <f>VLOOKUP(Tabela1[[#This Row],[PLACA]],BASE_LOCADORAS!B:F,5,0)</f>
        <v>02/04/2029</v>
      </c>
      <c r="P5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5" s="11">
        <f>VLOOKUP(Tabela1[[#This Row],[PLACA]],BASE_LOCADORAS!B:G,6,0)</f>
        <v>2108</v>
      </c>
      <c r="R535" s="5" t="b">
        <f>Tabela1[[#This Row],[VALOR LOCADORA]]=Tabela1[[#This Row],[GASTO ALUGUEL]]</f>
        <v>0</v>
      </c>
      <c r="S535" s="5" t="str">
        <f>UPPER(TEXT(Tabela1[[#This Row],[VENCIMENTO CONTRATO]],"MMM"))</f>
        <v>ABR</v>
      </c>
      <c r="T535" s="5">
        <f>IFERROR(YEAR(Tabela1[[#This Row],[VENCIMENTO CONTRATO]]),"-")</f>
        <v>2029</v>
      </c>
      <c r="U535" s="5" t="str">
        <f>VLOOKUP(Tabela1[[#This Row],[PLACA]],UNIC!C:T,18,0)</f>
        <v>ATIVO</v>
      </c>
      <c r="V535" s="5" t="str">
        <f>SUBSTITUTE(VLOOKUP(Tabela1[[#This Row],[PLACA]],UNIC!C:K,9,0),".", "")</f>
        <v>12075</v>
      </c>
      <c r="W535" s="5">
        <f>VLOOKUP(Tabela1[[#This Row],[PLACA]],UNIC!C:M,10,0)</f>
        <v>17001</v>
      </c>
      <c r="X535" s="5" t="str">
        <f>VLOOKUP(Tabela1[[#This Row],[PLACA]],UNIC!C:M,11,0)</f>
        <v>TIM</v>
      </c>
      <c r="Y535" s="7">
        <f>SUM(Tabela1[[#This Row],[GASTO COMBUSTÍVEL FEVEREIRO]:[GASTO COMBUSTÍVE ABRIL]])</f>
        <v>1710.4700000000003</v>
      </c>
      <c r="Z535" s="7">
        <f>IFERROR(AVERAGE(Tabela1[[#This Row],[GASTO COMBUSTÍVE ABRIL]:[GASTO COMBUSTÍVE MARÇO]]),"-")</f>
        <v>380.23500000000001</v>
      </c>
      <c r="AA535" s="5"/>
    </row>
    <row r="536" spans="1:27" x14ac:dyDescent="0.25">
      <c r="A536" s="5" t="s">
        <v>1565</v>
      </c>
      <c r="B536" s="5" t="str">
        <f>VLOOKUP(A536,UNIC!C:W,2,0)</f>
        <v>MOBI</v>
      </c>
      <c r="C536" s="5" t="str">
        <f>VLOOKUP(A536,UNIC!C:W,3,0)</f>
        <v>LEVE</v>
      </c>
      <c r="D536" s="10">
        <f>VLOOKUP(A536,UNIC!C:W,5,0)</f>
        <v>2025</v>
      </c>
      <c r="E536" s="5" t="str">
        <f>VLOOKUP(A536,UNIC!C:W,21,0)</f>
        <v>LOCALIZA</v>
      </c>
      <c r="F536" s="5" t="str">
        <f>VLOOKUP(Tabela1[[#This Row],[PLACA]],UNIC!C:R,15,0)</f>
        <v>GO</v>
      </c>
      <c r="G536" s="5" t="str">
        <f>VLOOKUP(Tabela1[[#This Row],[PLACA]],UNIC!C:R,16,0)</f>
        <v>CENTRO OESTE</v>
      </c>
      <c r="H536" s="5" t="str">
        <f>VLOOKUP(A536,UNIC!C:H,6,0)</f>
        <v>-</v>
      </c>
      <c r="I536" s="5" t="str">
        <f>VLOOKUP(H536,UNIC!H:J,3,0)</f>
        <v>-</v>
      </c>
      <c r="J536" s="11" t="str">
        <f>VLOOKUP(Tabela1[[#This Row],[PLACA]],UNIC!C:V,20,0)</f>
        <v>R$ 2.108,00</v>
      </c>
      <c r="K536" s="11">
        <f>IFERROR(VALUE(VLOOKUP(Tabela1[[#This Row],[PLACA]],[1]Planilha2!$A:$F,3,0)),"")</f>
        <v>1753.4</v>
      </c>
      <c r="L536" s="11">
        <f>IFERROR(VALUE(VLOOKUP(Tabela1[[#This Row],[PLACA]],[1]Planilha2!$A:$F,4,0)),"")</f>
        <v>294.53999999999996</v>
      </c>
      <c r="M536" s="11">
        <f>IFERROR(VALUE(VLOOKUP(Tabela1[[#This Row],[PLACA]],[1]Planilha2!$A:$F,5,0)),"")</f>
        <v>0</v>
      </c>
      <c r="N536" s="11"/>
      <c r="O536" s="17" t="str">
        <f>VLOOKUP(Tabela1[[#This Row],[PLACA]],BASE_LOCADORAS!B:F,5,0)</f>
        <v>01/04/2029</v>
      </c>
      <c r="P5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6" s="11">
        <f>VLOOKUP(Tabela1[[#This Row],[PLACA]],BASE_LOCADORAS!B:G,6,0)</f>
        <v>2108</v>
      </c>
      <c r="R536" s="5" t="b">
        <f>Tabela1[[#This Row],[VALOR LOCADORA]]=Tabela1[[#This Row],[GASTO ALUGUEL]]</f>
        <v>0</v>
      </c>
      <c r="S536" s="5" t="str">
        <f>UPPER(TEXT(Tabela1[[#This Row],[VENCIMENTO CONTRATO]],"MMM"))</f>
        <v>ABR</v>
      </c>
      <c r="T536" s="5">
        <f>IFERROR(YEAR(Tabela1[[#This Row],[VENCIMENTO CONTRATO]]),"-")</f>
        <v>2029</v>
      </c>
      <c r="U536" s="5" t="str">
        <f>VLOOKUP(Tabela1[[#This Row],[PLACA]],UNIC!C:T,18,0)</f>
        <v>ATIVO</v>
      </c>
      <c r="V536" s="5" t="str">
        <f>SUBSTITUTE(VLOOKUP(Tabela1[[#This Row],[PLACA]],UNIC!C:K,9,0),".", "")</f>
        <v/>
      </c>
      <c r="W536" s="5">
        <f>VLOOKUP(Tabela1[[#This Row],[PLACA]],UNIC!C:M,10,0)</f>
        <v>0</v>
      </c>
      <c r="X536" s="5">
        <f>VLOOKUP(Tabela1[[#This Row],[PLACA]],UNIC!C:M,11,0)</f>
        <v>0</v>
      </c>
      <c r="Y536" s="7">
        <f>SUM(Tabela1[[#This Row],[GASTO COMBUSTÍVEL FEVEREIRO]:[GASTO COMBUSTÍVE ABRIL]])</f>
        <v>2047.94</v>
      </c>
      <c r="Z536" s="7">
        <f>IFERROR(AVERAGE(Tabela1[[#This Row],[GASTO COMBUSTÍVE ABRIL]:[GASTO COMBUSTÍVE MARÇO]]),"-")</f>
        <v>147.26999999999998</v>
      </c>
      <c r="AA536" s="5"/>
    </row>
    <row r="537" spans="1:27" x14ac:dyDescent="0.25">
      <c r="A537" s="5" t="s">
        <v>460</v>
      </c>
      <c r="B537" s="5" t="str">
        <f>VLOOKUP(A537,UNIC!C:W,2,0)</f>
        <v>MOBI</v>
      </c>
      <c r="C537" s="5" t="str">
        <f>VLOOKUP(A537,UNIC!C:W,3,0)</f>
        <v>LEVE</v>
      </c>
      <c r="D537" s="10">
        <f>VLOOKUP(A537,UNIC!C:W,5,0)</f>
        <v>2025</v>
      </c>
      <c r="E537" s="5" t="str">
        <f>VLOOKUP(A537,UNIC!C:W,21,0)</f>
        <v>LOCALIZA</v>
      </c>
      <c r="F537" s="5" t="str">
        <f>VLOOKUP(Tabela1[[#This Row],[PLACA]],UNIC!C:R,15,0)</f>
        <v>GO</v>
      </c>
      <c r="G537" s="5" t="str">
        <f>VLOOKUP(Tabela1[[#This Row],[PLACA]],UNIC!C:R,16,0)</f>
        <v>CENTRO OESTE</v>
      </c>
      <c r="H537" s="5" t="str">
        <f>VLOOKUP(A537,UNIC!C:H,6,0)</f>
        <v>DERIC ALEXANDRE DA SILVA</v>
      </c>
      <c r="I537" s="5" t="str">
        <f>VLOOKUP(H537,UNIC!H:J,3,0)</f>
        <v>INSTALADOR E REPARADOR DE FO</v>
      </c>
      <c r="J537" s="11" t="str">
        <f>VLOOKUP(Tabela1[[#This Row],[PLACA]],UNIC!C:V,20,0)</f>
        <v>R$ 2.108,00</v>
      </c>
      <c r="K537" s="11">
        <f>IFERROR(VALUE(VLOOKUP(Tabela1[[#This Row],[PLACA]],[1]Planilha2!$A:$F,3,0)),"")</f>
        <v>1420</v>
      </c>
      <c r="L537" s="11">
        <f>IFERROR(VALUE(VLOOKUP(Tabela1[[#This Row],[PLACA]],[1]Planilha2!$A:$F,4,0)),"")</f>
        <v>1462.3</v>
      </c>
      <c r="M537" s="11">
        <f>IFERROR(VALUE(VLOOKUP(Tabela1[[#This Row],[PLACA]],[1]Planilha2!$A:$F,5,0)),"")</f>
        <v>756.69</v>
      </c>
      <c r="N537" s="11"/>
      <c r="O537" s="12" t="str">
        <f>VLOOKUP(Tabela1[[#This Row],[PLACA]],BASE_LOCADORAS!B:F,5,0)</f>
        <v>01/04/2029</v>
      </c>
      <c r="P5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7" s="11">
        <f>VLOOKUP(Tabela1[[#This Row],[PLACA]],BASE_LOCADORAS!B:G,6,0)</f>
        <v>2108</v>
      </c>
      <c r="R537" s="5" t="b">
        <f>Tabela1[[#This Row],[VALOR LOCADORA]]=Tabela1[[#This Row],[GASTO ALUGUEL]]</f>
        <v>0</v>
      </c>
      <c r="S537" s="5" t="str">
        <f>UPPER(TEXT(Tabela1[[#This Row],[VENCIMENTO CONTRATO]],"MMM"))</f>
        <v>ABR</v>
      </c>
      <c r="T537" s="5">
        <f>IFERROR(YEAR(Tabela1[[#This Row],[VENCIMENTO CONTRATO]]),"-")</f>
        <v>2029</v>
      </c>
      <c r="U537" s="5" t="str">
        <f>VLOOKUP(Tabela1[[#This Row],[PLACA]],UNIC!C:T,18,0)</f>
        <v>ATIVO</v>
      </c>
      <c r="V537" s="5" t="str">
        <f>SUBSTITUTE(VLOOKUP(Tabela1[[#This Row],[PLACA]],UNIC!C:K,9,0),".", "")</f>
        <v>11011</v>
      </c>
      <c r="W537" s="5">
        <f>VLOOKUP(Tabela1[[#This Row],[PLACA]],UNIC!C:M,10,0)</f>
        <v>19019</v>
      </c>
      <c r="X537" s="5" t="str">
        <f>VLOOKUP(Tabela1[[#This Row],[PLACA]],UNIC!C:M,11,0)</f>
        <v>VIVO</v>
      </c>
      <c r="Y537" s="7">
        <f>SUM(Tabela1[[#This Row],[GASTO COMBUSTÍVEL FEVEREIRO]:[GASTO COMBUSTÍVE ABRIL]])</f>
        <v>3638.9900000000002</v>
      </c>
      <c r="Z537" s="7">
        <f>IFERROR(AVERAGE(Tabela1[[#This Row],[GASTO COMBUSTÍVE ABRIL]:[GASTO COMBUSTÍVE MARÇO]]),"-")</f>
        <v>1109.4949999999999</v>
      </c>
      <c r="AA537" s="5"/>
    </row>
    <row r="538" spans="1:27" x14ac:dyDescent="0.25">
      <c r="A538" s="5" t="s">
        <v>767</v>
      </c>
      <c r="B538" s="5" t="str">
        <f>VLOOKUP(A538,UNIC!C:W,2,0)</f>
        <v>MOBI</v>
      </c>
      <c r="C538" s="5" t="str">
        <f>VLOOKUP(A538,UNIC!C:W,3,0)</f>
        <v>LEVE</v>
      </c>
      <c r="D538" s="10">
        <f>VLOOKUP(A538,UNIC!C:W,5,0)</f>
        <v>2025</v>
      </c>
      <c r="E538" s="5" t="str">
        <f>VLOOKUP(A538,UNIC!C:W,21,0)</f>
        <v>LOCALIZA</v>
      </c>
      <c r="F538" s="5" t="str">
        <f>VLOOKUP(Tabela1[[#This Row],[PLACA]],UNIC!C:R,15,0)</f>
        <v>GO</v>
      </c>
      <c r="G538" s="5" t="str">
        <f>VLOOKUP(Tabela1[[#This Row],[PLACA]],UNIC!C:R,16,0)</f>
        <v>CENTRO OESTE</v>
      </c>
      <c r="H538" s="5" t="str">
        <f>VLOOKUP(A538,UNIC!C:H,6,0)</f>
        <v>RONALDO IMBUZEIRO GONCALO</v>
      </c>
      <c r="I538" s="5" t="str">
        <f>VLOOKUP(H538,UNIC!H:J,3,0)</f>
        <v>INSTALADOR E REPARADOR DE FO</v>
      </c>
      <c r="J538" s="11" t="str">
        <f>VLOOKUP(Tabela1[[#This Row],[PLACA]],UNIC!C:V,20,0)</f>
        <v>R$ 2.108,00</v>
      </c>
      <c r="K538" s="11">
        <f>IFERROR(VALUE(VLOOKUP(Tabela1[[#This Row],[PLACA]],[1]Planilha2!$A:$F,3,0)),"")</f>
        <v>1360</v>
      </c>
      <c r="L538" s="11">
        <f>IFERROR(VALUE(VLOOKUP(Tabela1[[#This Row],[PLACA]],[1]Planilha2!$A:$F,4,0)),"")</f>
        <v>1530</v>
      </c>
      <c r="M538" s="11">
        <f>IFERROR(VALUE(VLOOKUP(Tabela1[[#This Row],[PLACA]],[1]Planilha2!$A:$F,5,0)),"")</f>
        <v>920</v>
      </c>
      <c r="N538" s="11"/>
      <c r="O538" s="12" t="str">
        <f>VLOOKUP(Tabela1[[#This Row],[PLACA]],BASE_LOCADORAS!B:F,5,0)</f>
        <v>01/04/2029</v>
      </c>
      <c r="P5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8" s="11">
        <f>VLOOKUP(Tabela1[[#This Row],[PLACA]],BASE_LOCADORAS!B:G,6,0)</f>
        <v>2108</v>
      </c>
      <c r="R538" s="5" t="b">
        <f>Tabela1[[#This Row],[VALOR LOCADORA]]=Tabela1[[#This Row],[GASTO ALUGUEL]]</f>
        <v>0</v>
      </c>
      <c r="S538" s="5" t="str">
        <f>UPPER(TEXT(Tabela1[[#This Row],[VENCIMENTO CONTRATO]],"MMM"))</f>
        <v>ABR</v>
      </c>
      <c r="T538" s="5">
        <f>IFERROR(YEAR(Tabela1[[#This Row],[VENCIMENTO CONTRATO]]),"-")</f>
        <v>2029</v>
      </c>
      <c r="U538" s="5" t="str">
        <f>VLOOKUP(Tabela1[[#This Row],[PLACA]],UNIC!C:T,18,0)</f>
        <v>ATIVO</v>
      </c>
      <c r="V538" s="5" t="str">
        <f>SUBSTITUTE(VLOOKUP(Tabela1[[#This Row],[PLACA]],UNIC!C:K,9,0),".", "")</f>
        <v>11011</v>
      </c>
      <c r="W538" s="5">
        <f>VLOOKUP(Tabela1[[#This Row],[PLACA]],UNIC!C:M,10,0)</f>
        <v>19125</v>
      </c>
      <c r="X538" s="5" t="str">
        <f>VLOOKUP(Tabela1[[#This Row],[PLACA]],UNIC!C:M,11,0)</f>
        <v>VIVO</v>
      </c>
      <c r="Y538" s="7">
        <f>SUM(Tabela1[[#This Row],[GASTO COMBUSTÍVEL FEVEREIRO]:[GASTO COMBUSTÍVE ABRIL]])</f>
        <v>3810</v>
      </c>
      <c r="Z538" s="7">
        <f>IFERROR(AVERAGE(Tabela1[[#This Row],[GASTO COMBUSTÍVE ABRIL]:[GASTO COMBUSTÍVE MARÇO]]),"-")</f>
        <v>1225</v>
      </c>
      <c r="AA538" s="5"/>
    </row>
    <row r="539" spans="1:27" x14ac:dyDescent="0.25">
      <c r="A539" s="5" t="s">
        <v>665</v>
      </c>
      <c r="B539" s="5" t="str">
        <f>VLOOKUP(A539,UNIC!C:W,2,0)</f>
        <v>MOBI</v>
      </c>
      <c r="C539" s="5" t="str">
        <f>VLOOKUP(A539,UNIC!C:W,3,0)</f>
        <v>LEVE</v>
      </c>
      <c r="D539" s="10">
        <f>VLOOKUP(A539,UNIC!C:W,5,0)</f>
        <v>2025</v>
      </c>
      <c r="E539" s="5" t="str">
        <f>VLOOKUP(A539,UNIC!C:W,21,0)</f>
        <v>LOCALIZA</v>
      </c>
      <c r="F539" s="5" t="str">
        <f>VLOOKUP(Tabela1[[#This Row],[PLACA]],UNIC!C:R,15,0)</f>
        <v>SP</v>
      </c>
      <c r="G539" s="5" t="str">
        <f>VLOOKUP(Tabela1[[#This Row],[PLACA]],UNIC!C:R,16,0)</f>
        <v>SUDESTE</v>
      </c>
      <c r="H539" s="5" t="str">
        <f>VLOOKUP(A539,UNIC!C:H,6,0)</f>
        <v>ISAIAS EMIDIO DE SOUZA JUNIOR</v>
      </c>
      <c r="I539" s="5" t="str">
        <f>VLOOKUP(H539,UNIC!H:J,3,0)</f>
        <v>TECNICO DE FIBRA OPTICA II</v>
      </c>
      <c r="J539" s="11" t="str">
        <f>VLOOKUP(Tabela1[[#This Row],[PLACA]],UNIC!C:V,20,0)</f>
        <v>R$ 2.108,00</v>
      </c>
      <c r="K539" s="11">
        <f>IFERROR(VALUE(VLOOKUP(Tabela1[[#This Row],[PLACA]],[1]Planilha2!$A:$F,3,0)),"")</f>
        <v>895.15</v>
      </c>
      <c r="L539" s="11">
        <f>IFERROR(VALUE(VLOOKUP(Tabela1[[#This Row],[PLACA]],[1]Planilha2!$A:$F,4,0)),"")</f>
        <v>1520</v>
      </c>
      <c r="M539" s="11">
        <f>IFERROR(VALUE(VLOOKUP(Tabela1[[#This Row],[PLACA]],[1]Planilha2!$A:$F,5,0)),"")</f>
        <v>756</v>
      </c>
      <c r="N539" s="11"/>
      <c r="O539" s="12" t="str">
        <f>VLOOKUP(Tabela1[[#This Row],[PLACA]],BASE_LOCADORAS!B:F,5,0)</f>
        <v>02/04/2029</v>
      </c>
      <c r="P5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39" s="11">
        <f>VLOOKUP(Tabela1[[#This Row],[PLACA]],BASE_LOCADORAS!B:G,6,0)</f>
        <v>2108</v>
      </c>
      <c r="R539" s="5" t="b">
        <f>Tabela1[[#This Row],[VALOR LOCADORA]]=Tabela1[[#This Row],[GASTO ALUGUEL]]</f>
        <v>0</v>
      </c>
      <c r="S539" s="5" t="str">
        <f>UPPER(TEXT(Tabela1[[#This Row],[VENCIMENTO CONTRATO]],"MMM"))</f>
        <v>ABR</v>
      </c>
      <c r="T539" s="5">
        <f>IFERROR(YEAR(Tabela1[[#This Row],[VENCIMENTO CONTRATO]]),"-")</f>
        <v>2029</v>
      </c>
      <c r="U539" s="5" t="str">
        <f>VLOOKUP(Tabela1[[#This Row],[PLACA]],UNIC!C:T,18,0)</f>
        <v>ATIVO</v>
      </c>
      <c r="V539" s="5" t="str">
        <f>SUBSTITUTE(VLOOKUP(Tabela1[[#This Row],[PLACA]],UNIC!C:K,9,0),".", "")</f>
        <v>11021</v>
      </c>
      <c r="W539" s="5">
        <f>VLOOKUP(Tabela1[[#This Row],[PLACA]],UNIC!C:M,10,0)</f>
        <v>35001</v>
      </c>
      <c r="X539" s="5" t="str">
        <f>VLOOKUP(Tabela1[[#This Row],[PLACA]],UNIC!C:M,11,0)</f>
        <v>VIVO</v>
      </c>
      <c r="Y539" s="7">
        <f>SUM(Tabela1[[#This Row],[GASTO COMBUSTÍVEL FEVEREIRO]:[GASTO COMBUSTÍVE ABRIL]])</f>
        <v>3171.15</v>
      </c>
      <c r="Z539" s="7">
        <f>IFERROR(AVERAGE(Tabela1[[#This Row],[GASTO COMBUSTÍVE ABRIL]:[GASTO COMBUSTÍVE MARÇO]]),"-")</f>
        <v>1138</v>
      </c>
      <c r="AA539" s="5"/>
    </row>
    <row r="540" spans="1:27" x14ac:dyDescent="0.25">
      <c r="A540" s="5" t="s">
        <v>1256</v>
      </c>
      <c r="B540" s="5" t="str">
        <f>VLOOKUP(A540,UNIC!C:W,2,0)</f>
        <v>MOBI</v>
      </c>
      <c r="C540" s="5" t="str">
        <f>VLOOKUP(A540,UNIC!C:W,3,0)</f>
        <v>LEVE</v>
      </c>
      <c r="D540" s="10">
        <f>VLOOKUP(A540,UNIC!C:W,5,0)</f>
        <v>2025</v>
      </c>
      <c r="E540" s="5" t="str">
        <f>VLOOKUP(A540,UNIC!C:W,21,0)</f>
        <v>LOCALIZA</v>
      </c>
      <c r="F540" s="5" t="str">
        <f>VLOOKUP(Tabela1[[#This Row],[PLACA]],UNIC!C:R,15,0)</f>
        <v>SP</v>
      </c>
      <c r="G540" s="5" t="str">
        <f>VLOOKUP(Tabela1[[#This Row],[PLACA]],UNIC!C:R,16,0)</f>
        <v>SUDESTE</v>
      </c>
      <c r="H540" s="5" t="str">
        <f>VLOOKUP(A540,UNIC!C:H,6,0)</f>
        <v>RODRIGO ARAGAO DE TULIO</v>
      </c>
      <c r="I540" s="5" t="str">
        <f>VLOOKUP(H540,UNIC!H:J,3,0)</f>
        <v>TECNICO DE FIBRA OPTICA II</v>
      </c>
      <c r="J540" s="11" t="str">
        <f>VLOOKUP(Tabela1[[#This Row],[PLACA]],UNIC!C:V,20,0)</f>
        <v>R$ 2.108,00</v>
      </c>
      <c r="K540" s="11">
        <f>IFERROR(VALUE(VLOOKUP(Tabela1[[#This Row],[PLACA]],[1]Planilha2!$A:$F,3,0)),"")</f>
        <v>2130.1899999999996</v>
      </c>
      <c r="L540" s="11">
        <f>IFERROR(VALUE(VLOOKUP(Tabela1[[#This Row],[PLACA]],[1]Planilha2!$A:$F,4,0)),"")</f>
        <v>2665.73</v>
      </c>
      <c r="M540" s="11">
        <f>IFERROR(VALUE(VLOOKUP(Tabela1[[#This Row],[PLACA]],[1]Planilha2!$A:$F,5,0)),"")</f>
        <v>1049.4099999999999</v>
      </c>
      <c r="N540" s="11"/>
      <c r="O540" s="12" t="str">
        <f>VLOOKUP(Tabela1[[#This Row],[PLACA]],BASE_LOCADORAS!B:F,5,0)</f>
        <v>03/04/2029</v>
      </c>
      <c r="P5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0" s="11">
        <f>VLOOKUP(Tabela1[[#This Row],[PLACA]],BASE_LOCADORAS!B:G,6,0)</f>
        <v>2108</v>
      </c>
      <c r="R540" s="5" t="b">
        <f>Tabela1[[#This Row],[VALOR LOCADORA]]=Tabela1[[#This Row],[GASTO ALUGUEL]]</f>
        <v>0</v>
      </c>
      <c r="S540" s="5" t="str">
        <f>UPPER(TEXT(Tabela1[[#This Row],[VENCIMENTO CONTRATO]],"MMM"))</f>
        <v>ABR</v>
      </c>
      <c r="T540" s="5">
        <f>IFERROR(YEAR(Tabela1[[#This Row],[VENCIMENTO CONTRATO]]),"-")</f>
        <v>2029</v>
      </c>
      <c r="U540" s="5" t="str">
        <f>VLOOKUP(Tabela1[[#This Row],[PLACA]],UNIC!C:T,18,0)</f>
        <v>ATIVO</v>
      </c>
      <c r="V540" s="5" t="str">
        <f>SUBSTITUTE(VLOOKUP(Tabela1[[#This Row],[PLACA]],UNIC!C:K,9,0),".", "")</f>
        <v>11021</v>
      </c>
      <c r="W540" s="5">
        <f>VLOOKUP(Tabela1[[#This Row],[PLACA]],UNIC!C:M,10,0)</f>
        <v>35001</v>
      </c>
      <c r="X540" s="5" t="str">
        <f>VLOOKUP(Tabela1[[#This Row],[PLACA]],UNIC!C:M,11,0)</f>
        <v>VIVO</v>
      </c>
      <c r="Y540" s="7">
        <f>SUM(Tabela1[[#This Row],[GASTO COMBUSTÍVEL FEVEREIRO]:[GASTO COMBUSTÍVE ABRIL]])</f>
        <v>5845.33</v>
      </c>
      <c r="Z540" s="7">
        <f>IFERROR(AVERAGE(Tabela1[[#This Row],[GASTO COMBUSTÍVE ABRIL]:[GASTO COMBUSTÍVE MARÇO]]),"-")</f>
        <v>1857.57</v>
      </c>
      <c r="AA540" s="5"/>
    </row>
    <row r="541" spans="1:27" x14ac:dyDescent="0.25">
      <c r="A541" s="5" t="s">
        <v>208</v>
      </c>
      <c r="B541" s="5" t="str">
        <f>VLOOKUP(A541,UNIC!C:W,2,0)</f>
        <v>MOBI</v>
      </c>
      <c r="C541" s="5" t="str">
        <f>VLOOKUP(A541,UNIC!C:W,3,0)</f>
        <v>LEVE</v>
      </c>
      <c r="D541" s="10">
        <f>VLOOKUP(A541,UNIC!C:W,5,0)</f>
        <v>2025</v>
      </c>
      <c r="E541" s="5" t="str">
        <f>VLOOKUP(A541,UNIC!C:W,21,0)</f>
        <v>LOCALIZA</v>
      </c>
      <c r="F541" s="5" t="str">
        <f>VLOOKUP(Tabela1[[#This Row],[PLACA]],UNIC!C:R,15,0)</f>
        <v>SP</v>
      </c>
      <c r="G541" s="5" t="str">
        <f>VLOOKUP(Tabela1[[#This Row],[PLACA]],UNIC!C:R,16,0)</f>
        <v>SUDESTE</v>
      </c>
      <c r="H541" s="5" t="str">
        <f>VLOOKUP(A541,UNIC!C:H,6,0)</f>
        <v>BRUNO DIAS DOLORES</v>
      </c>
      <c r="I541" s="5" t="str">
        <f>VLOOKUP(H541,UNIC!H:J,3,0)</f>
        <v>TECNICO MULTSKILL METALICO/FI</v>
      </c>
      <c r="J541" s="11" t="str">
        <f>VLOOKUP(Tabela1[[#This Row],[PLACA]],UNIC!C:V,20,0)</f>
        <v>R$ 2.103,00</v>
      </c>
      <c r="K541" s="11">
        <f>IFERROR(VALUE(VLOOKUP(Tabela1[[#This Row],[PLACA]],[1]Planilha2!$A:$F,3,0)),"")</f>
        <v>1357.04</v>
      </c>
      <c r="L541" s="11">
        <f>IFERROR(VALUE(VLOOKUP(Tabela1[[#This Row],[PLACA]],[1]Planilha2!$A:$F,4,0)),"")</f>
        <v>1642.1000000000001</v>
      </c>
      <c r="M541" s="11">
        <f>IFERROR(VALUE(VLOOKUP(Tabela1[[#This Row],[PLACA]],[1]Planilha2!$A:$F,5,0)),"")</f>
        <v>757.4</v>
      </c>
      <c r="N541" s="11"/>
      <c r="O541" s="12" t="str">
        <f>VLOOKUP(Tabela1[[#This Row],[PLACA]],BASE_LOCADORAS!B:F,5,0)</f>
        <v>01/04/2029</v>
      </c>
      <c r="P5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1" s="11">
        <f>VLOOKUP(Tabela1[[#This Row],[PLACA]],BASE_LOCADORAS!B:G,6,0)</f>
        <v>2103</v>
      </c>
      <c r="R541" s="5" t="b">
        <f>Tabela1[[#This Row],[VALOR LOCADORA]]=Tabela1[[#This Row],[GASTO ALUGUEL]]</f>
        <v>0</v>
      </c>
      <c r="S541" s="5" t="str">
        <f>UPPER(TEXT(Tabela1[[#This Row],[VENCIMENTO CONTRATO]],"MMM"))</f>
        <v>ABR</v>
      </c>
      <c r="T541" s="5">
        <f>IFERROR(YEAR(Tabela1[[#This Row],[VENCIMENTO CONTRATO]]),"-")</f>
        <v>2029</v>
      </c>
      <c r="U541" s="5" t="str">
        <f>VLOOKUP(Tabela1[[#This Row],[PLACA]],UNIC!C:T,18,0)</f>
        <v>ATIVO</v>
      </c>
      <c r="V541" s="5" t="str">
        <f>SUBSTITUTE(VLOOKUP(Tabela1[[#This Row],[PLACA]],UNIC!C:K,9,0),".", "")</f>
        <v>11011</v>
      </c>
      <c r="W541" s="5">
        <f>VLOOKUP(Tabela1[[#This Row],[PLACA]],UNIC!C:M,10,0)</f>
        <v>35001</v>
      </c>
      <c r="X541" s="5" t="str">
        <f>VLOOKUP(Tabela1[[#This Row],[PLACA]],UNIC!C:M,11,0)</f>
        <v>VIVO</v>
      </c>
      <c r="Y541" s="7">
        <f>SUM(Tabela1[[#This Row],[GASTO COMBUSTÍVEL FEVEREIRO]:[GASTO COMBUSTÍVE ABRIL]])</f>
        <v>3756.5400000000004</v>
      </c>
      <c r="Z541" s="7">
        <f>IFERROR(AVERAGE(Tabela1[[#This Row],[GASTO COMBUSTÍVE ABRIL]:[GASTO COMBUSTÍVE MARÇO]]),"-")</f>
        <v>1199.75</v>
      </c>
      <c r="AA541" s="5"/>
    </row>
    <row r="542" spans="1:27" x14ac:dyDescent="0.25">
      <c r="A542" s="5" t="s">
        <v>1029</v>
      </c>
      <c r="B542" s="5" t="str">
        <f>VLOOKUP(A542,UNIC!C:W,2,0)</f>
        <v>ONIX</v>
      </c>
      <c r="C542" s="5" t="str">
        <f>VLOOKUP(A542,UNIC!C:W,3,0)</f>
        <v>LEVE</v>
      </c>
      <c r="D542" s="10">
        <f>VLOOKUP(A542,UNIC!C:W,5,0)</f>
        <v>2025</v>
      </c>
      <c r="E542" s="5" t="str">
        <f>VLOOKUP(A542,UNIC!C:W,21,0)</f>
        <v>LOCALIZA</v>
      </c>
      <c r="F542" s="5" t="str">
        <f>VLOOKUP(Tabela1[[#This Row],[PLACA]],UNIC!C:R,15,0)</f>
        <v>MG</v>
      </c>
      <c r="G542" s="5" t="str">
        <f>VLOOKUP(Tabela1[[#This Row],[PLACA]],UNIC!C:R,16,0)</f>
        <v>SUDESTE</v>
      </c>
      <c r="H542" s="5" t="str">
        <f>VLOOKUP(A542,UNIC!C:H,6,0)</f>
        <v>JEFFERSON ALVES DE SOUZA</v>
      </c>
      <c r="I542" s="5" t="str">
        <f>VLOOKUP(H542,UNIC!H:J,3,0)</f>
        <v>GERENTE GERAL DE OPERACAO</v>
      </c>
      <c r="J542" s="11" t="str">
        <f>VLOOKUP(Tabela1[[#This Row],[PLACA]],UNIC!C:V,20,0)</f>
        <v>R$ 3.043,00</v>
      </c>
      <c r="K542" s="11">
        <f>IFERROR(VALUE(VLOOKUP(Tabela1[[#This Row],[PLACA]],[1]Planilha2!$A:$F,3,0)),"")</f>
        <v>893.14</v>
      </c>
      <c r="L542" s="11">
        <f>IFERROR(VALUE(VLOOKUP(Tabela1[[#This Row],[PLACA]],[1]Planilha2!$A:$F,4,0)),"")</f>
        <v>1572.6</v>
      </c>
      <c r="M542" s="11">
        <f>IFERROR(VALUE(VLOOKUP(Tabela1[[#This Row],[PLACA]],[1]Planilha2!$A:$F,5,0)),"")</f>
        <v>0</v>
      </c>
      <c r="N542" s="11"/>
      <c r="O542" s="12" t="str">
        <f>VLOOKUP(Tabela1[[#This Row],[PLACA]],BASE_LOCADORAS!B:F,5,0)</f>
        <v>28/03/2029</v>
      </c>
      <c r="P5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2" s="11">
        <f>VLOOKUP(Tabela1[[#This Row],[PLACA]],BASE_LOCADORAS!B:G,6,0)</f>
        <v>3043</v>
      </c>
      <c r="R542" s="5" t="b">
        <f>Tabela1[[#This Row],[VALOR LOCADORA]]=Tabela1[[#This Row],[GASTO ALUGUEL]]</f>
        <v>0</v>
      </c>
      <c r="S542" s="5" t="str">
        <f>UPPER(TEXT(Tabela1[[#This Row],[VENCIMENTO CONTRATO]],"MMM"))</f>
        <v>MAR</v>
      </c>
      <c r="T542" s="5">
        <f>IFERROR(YEAR(Tabela1[[#This Row],[VENCIMENTO CONTRATO]]),"-")</f>
        <v>2029</v>
      </c>
      <c r="U542" s="5" t="str">
        <f>VLOOKUP(Tabela1[[#This Row],[PLACA]],UNIC!C:T,18,0)</f>
        <v>ATIVO</v>
      </c>
      <c r="V542" s="5" t="str">
        <f>SUBSTITUTE(VLOOKUP(Tabela1[[#This Row],[PLACA]],UNIC!C:K,9,0),".", "")</f>
        <v>99538</v>
      </c>
      <c r="W542" s="5">
        <f>VLOOKUP(Tabela1[[#This Row],[PLACA]],UNIC!C:M,10,0)</f>
        <v>23845</v>
      </c>
      <c r="X542" s="5" t="str">
        <f>VLOOKUP(Tabela1[[#This Row],[PLACA]],UNIC!C:M,11,0)</f>
        <v>ADMINISTRATIVO</v>
      </c>
      <c r="Y542" s="7">
        <f>SUM(Tabela1[[#This Row],[GASTO COMBUSTÍVEL FEVEREIRO]:[GASTO COMBUSTÍVE ABRIL]])</f>
        <v>2465.7399999999998</v>
      </c>
      <c r="Z542" s="7">
        <f>IFERROR(AVERAGE(Tabela1[[#This Row],[GASTO COMBUSTÍVE ABRIL]:[GASTO COMBUSTÍVE MARÇO]]),"-")</f>
        <v>786.3</v>
      </c>
      <c r="AA542" s="5"/>
    </row>
    <row r="543" spans="1:27" x14ac:dyDescent="0.25">
      <c r="A543" s="5" t="s">
        <v>763</v>
      </c>
      <c r="B543" s="5" t="str">
        <f>VLOOKUP(A543,UNIC!C:W,2,0)</f>
        <v>VOYAGE</v>
      </c>
      <c r="C543" s="5" t="str">
        <f>VLOOKUP(A543,UNIC!C:W,3,0)</f>
        <v>LEVE</v>
      </c>
      <c r="D543" s="10">
        <f>VLOOKUP(A543,UNIC!C:W,5,0)</f>
        <v>2019</v>
      </c>
      <c r="E543" s="5" t="str">
        <f>VLOOKUP(A543,UNIC!C:W,21,0)</f>
        <v>PARTICULAR</v>
      </c>
      <c r="F543" s="5" t="str">
        <f>VLOOKUP(Tabela1[[#This Row],[PLACA]],UNIC!C:R,15,0)</f>
        <v>GO</v>
      </c>
      <c r="G543" s="5" t="str">
        <f>VLOOKUP(Tabela1[[#This Row],[PLACA]],UNIC!C:R,16,0)</f>
        <v>CENTRO OESTE</v>
      </c>
      <c r="H543" s="5" t="str">
        <f>VLOOKUP(A543,UNIC!C:H,6,0)</f>
        <v>CLEISSON JUNIOR HONORATO ANDRADE</v>
      </c>
      <c r="I543" s="5" t="str">
        <f>VLOOKUP(H543,UNIC!H:J,3,0)</f>
        <v>INSTALADOR E REPARADOR DE FO</v>
      </c>
      <c r="J543" s="11" t="str">
        <f>VLOOKUP(Tabela1[[#This Row],[PLACA]],UNIC!C:V,20,0)</f>
        <v>R$ 1.550,00</v>
      </c>
      <c r="K543" s="11">
        <f>IFERROR(VALUE(VLOOKUP(Tabela1[[#This Row],[PLACA]],[1]Planilha2!$A:$F,3,0)),"")</f>
        <v>680</v>
      </c>
      <c r="L543" s="11">
        <f>IFERROR(VALUE(VLOOKUP(Tabela1[[#This Row],[PLACA]],[1]Planilha2!$A:$F,4,0)),"")</f>
        <v>2310</v>
      </c>
      <c r="M543" s="11">
        <f>IFERROR(VALUE(VLOOKUP(Tabela1[[#This Row],[PLACA]],[1]Planilha2!$A:$F,5,0)),"")</f>
        <v>838.1</v>
      </c>
      <c r="N543" s="11"/>
      <c r="O543" s="12" t="str">
        <f>VLOOKUP(Tabela1[[#This Row],[PLACA]],BASE_LOCADORAS!B:F,5,0)</f>
        <v>01/01/2030</v>
      </c>
      <c r="P5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3" s="11">
        <f>VLOOKUP(Tabela1[[#This Row],[PLACA]],BASE_LOCADORAS!B:G,6,0)</f>
        <v>1390.86</v>
      </c>
      <c r="R543" s="5" t="b">
        <f>Tabela1[[#This Row],[VALOR LOCADORA]]=Tabela1[[#This Row],[GASTO ALUGUEL]]</f>
        <v>0</v>
      </c>
      <c r="S543" s="5" t="str">
        <f>UPPER(TEXT(Tabela1[[#This Row],[VENCIMENTO CONTRATO]],"MMM"))</f>
        <v>JAN</v>
      </c>
      <c r="T543" s="5">
        <f>IFERROR(YEAR(Tabela1[[#This Row],[VENCIMENTO CONTRATO]]),"-")</f>
        <v>2030</v>
      </c>
      <c r="U543" s="5" t="str">
        <f>VLOOKUP(Tabela1[[#This Row],[PLACA]],UNIC!C:T,18,0)</f>
        <v>ATIVO</v>
      </c>
      <c r="V543" s="5" t="str">
        <f>SUBSTITUTE(VLOOKUP(Tabela1[[#This Row],[PLACA]],UNIC!C:K,9,0),".", "")</f>
        <v>11011</v>
      </c>
      <c r="W543" s="5">
        <f>VLOOKUP(Tabela1[[#This Row],[PLACA]],UNIC!C:M,10,0)</f>
        <v>19019</v>
      </c>
      <c r="X543" s="5" t="str">
        <f>VLOOKUP(Tabela1[[#This Row],[PLACA]],UNIC!C:M,11,0)</f>
        <v>VIVO</v>
      </c>
      <c r="Y543" s="7">
        <f>SUM(Tabela1[[#This Row],[GASTO COMBUSTÍVEL FEVEREIRO]:[GASTO COMBUSTÍVE ABRIL]])</f>
        <v>3828.1</v>
      </c>
      <c r="Z543" s="7">
        <f>IFERROR(AVERAGE(Tabela1[[#This Row],[GASTO COMBUSTÍVE ABRIL]:[GASTO COMBUSTÍVE MARÇO]]),"-")</f>
        <v>1574.05</v>
      </c>
      <c r="AA543" s="5"/>
    </row>
    <row r="544" spans="1:27" x14ac:dyDescent="0.25">
      <c r="A544" s="5" t="s">
        <v>1059</v>
      </c>
      <c r="B544" s="5" t="str">
        <f>VLOOKUP(A544,UNIC!C:W,2,0)</f>
        <v>SAVEIRO</v>
      </c>
      <c r="C544" s="5" t="str">
        <f>VLOOKUP(A544,UNIC!C:W,3,0)</f>
        <v>UTILITARIO</v>
      </c>
      <c r="D544" s="10">
        <f>VLOOKUP(A544,UNIC!C:W,5,0)</f>
        <v>2009</v>
      </c>
      <c r="E544" s="5" t="str">
        <f>VLOOKUP(A544,UNIC!C:W,21,0)</f>
        <v>PARTICULAR</v>
      </c>
      <c r="F544" s="5" t="str">
        <f>VLOOKUP(Tabela1[[#This Row],[PLACA]],UNIC!C:R,15,0)</f>
        <v>MS</v>
      </c>
      <c r="G544" s="5" t="str">
        <f>VLOOKUP(Tabela1[[#This Row],[PLACA]],UNIC!C:R,16,0)</f>
        <v>CENTRO OESTE</v>
      </c>
      <c r="H544" s="5" t="str">
        <f>VLOOKUP(A544,UNIC!C:H,6,0)</f>
        <v>GUILHERME DUTRA GARCIA</v>
      </c>
      <c r="I544" s="5" t="str">
        <f>VLOOKUP(H544,UNIC!H:J,3,0)</f>
        <v>TECNICO DE FIBRA OPTICA IV</v>
      </c>
      <c r="J544" s="11" t="str">
        <f>VLOOKUP(Tabela1[[#This Row],[PLACA]],UNIC!C:V,20,0)</f>
        <v>R$ 1.600,00</v>
      </c>
      <c r="K544" s="11">
        <f>IFERROR(VALUE(VLOOKUP(Tabela1[[#This Row],[PLACA]],[1]Planilha2!$A:$F,3,0)),"")</f>
        <v>1270</v>
      </c>
      <c r="L544" s="11">
        <f>IFERROR(VALUE(VLOOKUP(Tabela1[[#This Row],[PLACA]],[1]Planilha2!$A:$F,4,0)),"")</f>
        <v>1712.06</v>
      </c>
      <c r="M544" s="11">
        <f>IFERROR(VALUE(VLOOKUP(Tabela1[[#This Row],[PLACA]],[1]Planilha2!$A:$F,5,0)),"")</f>
        <v>660</v>
      </c>
      <c r="N544" s="11"/>
      <c r="O544" s="17" t="str">
        <f>VLOOKUP(Tabela1[[#This Row],[PLACA]],BASE_LOCADORAS!B:F,5,0)</f>
        <v>01/01/2030</v>
      </c>
      <c r="P5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4" s="11">
        <f>VLOOKUP(Tabela1[[#This Row],[PLACA]],BASE_LOCADORAS!B:G,6,0)</f>
        <v>1600</v>
      </c>
      <c r="R544" s="5" t="b">
        <f>Tabela1[[#This Row],[VALOR LOCADORA]]=Tabela1[[#This Row],[GASTO ALUGUEL]]</f>
        <v>0</v>
      </c>
      <c r="S544" s="5" t="str">
        <f>UPPER(TEXT(Tabela1[[#This Row],[VENCIMENTO CONTRATO]],"MMM"))</f>
        <v>JAN</v>
      </c>
      <c r="T544" s="5">
        <f>IFERROR(YEAR(Tabela1[[#This Row],[VENCIMENTO CONTRATO]]),"-")</f>
        <v>2030</v>
      </c>
      <c r="U544" s="5" t="str">
        <f>VLOOKUP(Tabela1[[#This Row],[PLACA]],UNIC!C:T,18,0)</f>
        <v>ATIVO</v>
      </c>
      <c r="V544" s="5" t="str">
        <f>SUBSTITUTE(VLOOKUP(Tabela1[[#This Row],[PLACA]],UNIC!C:K,9,0),".", "")</f>
        <v>11021</v>
      </c>
      <c r="W544" s="5">
        <f>VLOOKUP(Tabela1[[#This Row],[PLACA]],UNIC!C:M,10,0)</f>
        <v>22020</v>
      </c>
      <c r="X544" s="5" t="str">
        <f>VLOOKUP(Tabela1[[#This Row],[PLACA]],UNIC!C:M,11,0)</f>
        <v>VIVO</v>
      </c>
      <c r="Y544" s="7">
        <f>SUM(Tabela1[[#This Row],[GASTO COMBUSTÍVEL FEVEREIRO]:[GASTO COMBUSTÍVE ABRIL]])</f>
        <v>3642.06</v>
      </c>
      <c r="Z544" s="7">
        <f>IFERROR(AVERAGE(Tabela1[[#This Row],[GASTO COMBUSTÍVE ABRIL]:[GASTO COMBUSTÍVE MARÇO]]),"-")</f>
        <v>1186.03</v>
      </c>
      <c r="AA544" s="5"/>
    </row>
    <row r="545" spans="1:27" x14ac:dyDescent="0.25">
      <c r="A545" s="5" t="s">
        <v>1028</v>
      </c>
      <c r="B545" s="5" t="str">
        <f>VLOOKUP(A545,UNIC!C:W,2,0)</f>
        <v>COROLLA</v>
      </c>
      <c r="C545" s="5" t="str">
        <f>VLOOKUP(A545,UNIC!C:W,3,0)</f>
        <v>LEVE</v>
      </c>
      <c r="D545" s="10">
        <f>VLOOKUP(A545,UNIC!C:W,5,0)</f>
        <v>2022</v>
      </c>
      <c r="E545" s="5" t="str">
        <f>VLOOKUP(A545,UNIC!C:W,21,0)</f>
        <v>PARTICULAR</v>
      </c>
      <c r="F545" s="5" t="str">
        <f>VLOOKUP(Tabela1[[#This Row],[PLACA]],UNIC!C:R,15,0)</f>
        <v>DF</v>
      </c>
      <c r="G545" s="5" t="str">
        <f>VLOOKUP(Tabela1[[#This Row],[PLACA]],UNIC!C:R,16,0)</f>
        <v>CENTRO OESTE</v>
      </c>
      <c r="H545" s="5" t="str">
        <f>VLOOKUP(A545,UNIC!C:H,6,0)</f>
        <v>DAVYS ROGÉRIO DA SILVA SANTOS</v>
      </c>
      <c r="I545" s="5" t="str">
        <f>VLOOKUP(H545,UNIC!H:J,3,0)</f>
        <v>GERENTE</v>
      </c>
      <c r="J545" s="11" t="str">
        <f>VLOOKUP(Tabela1[[#This Row],[PLACA]],UNIC!C:V,20,0)</f>
        <v>R$ 2.000,00</v>
      </c>
      <c r="K545" s="11">
        <f>IFERROR(VALUE(VLOOKUP(Tabela1[[#This Row],[PLACA]],[1]Planilha2!$A:$F,3,0)),"")</f>
        <v>518.15</v>
      </c>
      <c r="L545" s="11">
        <f>IFERROR(VALUE(VLOOKUP(Tabela1[[#This Row],[PLACA]],[1]Planilha2!$A:$F,4,0)),"")</f>
        <v>707.29</v>
      </c>
      <c r="M545" s="11">
        <f>IFERROR(VALUE(VLOOKUP(Tabela1[[#This Row],[PLACA]],[1]Planilha2!$A:$F,5,0)),"")</f>
        <v>294.14</v>
      </c>
      <c r="N545" s="11"/>
      <c r="O545" s="12" t="str">
        <f>VLOOKUP(Tabela1[[#This Row],[PLACA]],BASE_LOCADORAS!B:F,5,0)</f>
        <v>01/01/2030</v>
      </c>
      <c r="P5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5" s="11">
        <f>VLOOKUP(Tabela1[[#This Row],[PLACA]],BASE_LOCADORAS!B:G,6,0)</f>
        <v>2000</v>
      </c>
      <c r="R545" s="5" t="b">
        <f>Tabela1[[#This Row],[VALOR LOCADORA]]=Tabela1[[#This Row],[GASTO ALUGUEL]]</f>
        <v>0</v>
      </c>
      <c r="S545" s="5" t="str">
        <f>UPPER(TEXT(Tabela1[[#This Row],[VENCIMENTO CONTRATO]],"MMM"))</f>
        <v>JAN</v>
      </c>
      <c r="T545" s="5">
        <f>IFERROR(YEAR(Tabela1[[#This Row],[VENCIMENTO CONTRATO]]),"-")</f>
        <v>2030</v>
      </c>
      <c r="U545" s="5" t="str">
        <f>VLOOKUP(Tabela1[[#This Row],[PLACA]],UNIC!C:T,18,0)</f>
        <v>ATIVO</v>
      </c>
      <c r="V545" s="5" t="str">
        <f>SUBSTITUTE(VLOOKUP(Tabela1[[#This Row],[PLACA]],UNIC!C:K,9,0),".", "")</f>
        <v>11015</v>
      </c>
      <c r="W545" s="5">
        <f>VLOOKUP(Tabela1[[#This Row],[PLACA]],UNIC!C:M,10,0)</f>
        <v>17001</v>
      </c>
      <c r="X545" s="5" t="str">
        <f>VLOOKUP(Tabela1[[#This Row],[PLACA]],UNIC!C:M,11,0)</f>
        <v>VIVO</v>
      </c>
      <c r="Y545" s="7">
        <f>SUM(Tabela1[[#This Row],[GASTO COMBUSTÍVEL FEVEREIRO]:[GASTO COMBUSTÍVE ABRIL]])</f>
        <v>1519.58</v>
      </c>
      <c r="Z545" s="7">
        <f>IFERROR(AVERAGE(Tabela1[[#This Row],[GASTO COMBUSTÍVE ABRIL]:[GASTO COMBUSTÍVE MARÇO]]),"-")</f>
        <v>500.71499999999997</v>
      </c>
      <c r="AA545" s="5"/>
    </row>
    <row r="546" spans="1:27" x14ac:dyDescent="0.25">
      <c r="A546" s="5" t="s">
        <v>261</v>
      </c>
      <c r="B546" s="5" t="str">
        <f>VLOOKUP(A546,UNIC!C:W,2,0)</f>
        <v>MONTANA</v>
      </c>
      <c r="C546" s="5" t="str">
        <f>VLOOKUP(A546,UNIC!C:W,3,0)</f>
        <v>UTILITARIO</v>
      </c>
      <c r="D546" s="10">
        <f>VLOOKUP(A546,UNIC!C:W,5,0)</f>
        <v>2014</v>
      </c>
      <c r="E546" s="5" t="str">
        <f>VLOOKUP(A546,UNIC!C:W,21,0)</f>
        <v>PARTICULAR</v>
      </c>
      <c r="F546" s="5" t="str">
        <f>VLOOKUP(Tabela1[[#This Row],[PLACA]],UNIC!C:R,15,0)</f>
        <v>SC</v>
      </c>
      <c r="G546" s="5" t="str">
        <f>VLOOKUP(Tabela1[[#This Row],[PLACA]],UNIC!C:R,16,0)</f>
        <v>SUL</v>
      </c>
      <c r="H546" s="5" t="str">
        <f>VLOOKUP(A546,UNIC!C:H,6,0)</f>
        <v>ANTONIO CARLOS BORBA</v>
      </c>
      <c r="I546" s="5" t="str">
        <f>VLOOKUP(H546,UNIC!H:J,3,0)</f>
        <v>ASSISTENTE TEC. DE MANUTENCAO DE PI II</v>
      </c>
      <c r="J546" s="11" t="str">
        <f>VLOOKUP(Tabela1[[#This Row],[PLACA]],UNIC!C:V,20,0)</f>
        <v>R$ 1.561,29</v>
      </c>
      <c r="K546" s="11">
        <f>IFERROR(VALUE(VLOOKUP(Tabela1[[#This Row],[PLACA]],[1]Planilha2!$A:$F,3,0)),"")</f>
        <v>631.89</v>
      </c>
      <c r="L546" s="11">
        <f>IFERROR(VALUE(VLOOKUP(Tabela1[[#This Row],[PLACA]],[1]Planilha2!$A:$F,4,0)),"")</f>
        <v>786.77</v>
      </c>
      <c r="M546" s="11">
        <f>IFERROR(VALUE(VLOOKUP(Tabela1[[#This Row],[PLACA]],[1]Planilha2!$A:$F,5,0)),"")</f>
        <v>0</v>
      </c>
      <c r="N546" s="11"/>
      <c r="O546" s="12" t="str">
        <f>VLOOKUP(Tabela1[[#This Row],[PLACA]],BASE_LOCADORAS!B:F,5,0)</f>
        <v>01/01/2030</v>
      </c>
      <c r="P5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6" s="11">
        <f>VLOOKUP(Tabela1[[#This Row],[PLACA]],BASE_LOCADORAS!B:G,6,0)</f>
        <v>1561.29</v>
      </c>
      <c r="R546" s="5" t="b">
        <f>Tabela1[[#This Row],[VALOR LOCADORA]]=Tabela1[[#This Row],[GASTO ALUGUEL]]</f>
        <v>0</v>
      </c>
      <c r="S546" s="5" t="str">
        <f>UPPER(TEXT(Tabela1[[#This Row],[VENCIMENTO CONTRATO]],"MMM"))</f>
        <v>JAN</v>
      </c>
      <c r="T546" s="5">
        <f>IFERROR(YEAR(Tabela1[[#This Row],[VENCIMENTO CONTRATO]]),"-")</f>
        <v>2030</v>
      </c>
      <c r="U546" s="5" t="str">
        <f>VLOOKUP(Tabela1[[#This Row],[PLACA]],UNIC!C:T,18,0)</f>
        <v>ATIVO</v>
      </c>
      <c r="V546" s="5" t="str">
        <f>SUBSTITUTE(VLOOKUP(Tabela1[[#This Row],[PLACA]],UNIC!C:K,9,0),".", "")</f>
        <v>12081</v>
      </c>
      <c r="W546" s="5">
        <f>VLOOKUP(Tabela1[[#This Row],[PLACA]],UNIC!C:M,10,0)</f>
        <v>34029</v>
      </c>
      <c r="X546" s="5" t="str">
        <f>VLOOKUP(Tabela1[[#This Row],[PLACA]],UNIC!C:M,11,0)</f>
        <v>TIM MOVEL</v>
      </c>
      <c r="Y546" s="7">
        <f>SUM(Tabela1[[#This Row],[GASTO COMBUSTÍVEL FEVEREIRO]:[GASTO COMBUSTÍVE ABRIL]])</f>
        <v>1418.6599999999999</v>
      </c>
      <c r="Z546" s="7">
        <f>IFERROR(AVERAGE(Tabela1[[#This Row],[GASTO COMBUSTÍVE ABRIL]:[GASTO COMBUSTÍVE MARÇO]]),"-")</f>
        <v>393.38499999999999</v>
      </c>
      <c r="AA546" s="5"/>
    </row>
    <row r="547" spans="1:27" x14ac:dyDescent="0.25">
      <c r="A547" s="5" t="s">
        <v>196</v>
      </c>
      <c r="B547" s="5" t="str">
        <f>VLOOKUP(A547,UNIC!C:W,2,0)</f>
        <v>ETIOS</v>
      </c>
      <c r="C547" s="5" t="str">
        <f>VLOOKUP(A547,UNIC!C:W,3,0)</f>
        <v>LEVE</v>
      </c>
      <c r="D547" s="10">
        <f>VLOOKUP(A547,UNIC!C:W,5,0)</f>
        <v>2017</v>
      </c>
      <c r="E547" s="5" t="str">
        <f>VLOOKUP(A547,UNIC!C:W,21,0)</f>
        <v>PARTICULAR</v>
      </c>
      <c r="F547" s="5" t="str">
        <f>VLOOKUP(Tabela1[[#This Row],[PLACA]],UNIC!C:R,15,0)</f>
        <v>MG</v>
      </c>
      <c r="G547" s="5" t="str">
        <f>VLOOKUP(Tabela1[[#This Row],[PLACA]],UNIC!C:R,16,0)</f>
        <v>SUDESTE</v>
      </c>
      <c r="H547" s="5" t="str">
        <f>VLOOKUP(A547,UNIC!C:H,6,0)</f>
        <v>RAFAEL LOPES DA SILVA</v>
      </c>
      <c r="I547" s="5" t="str">
        <f>VLOOKUP(H547,UNIC!H:J,3,0)</f>
        <v>GERENTE</v>
      </c>
      <c r="J547" s="11" t="str">
        <f>VLOOKUP(Tabela1[[#This Row],[PLACA]],UNIC!C:V,20,0)</f>
        <v>R$ 2.000,00</v>
      </c>
      <c r="K547" s="11">
        <f>IFERROR(VALUE(VLOOKUP(Tabela1[[#This Row],[PLACA]],[1]Planilha2!$A:$F,3,0)),"")</f>
        <v>1248.7</v>
      </c>
      <c r="L547" s="11">
        <f>IFERROR(VALUE(VLOOKUP(Tabela1[[#This Row],[PLACA]],[1]Planilha2!$A:$F,4,0)),"")</f>
        <v>1915.6</v>
      </c>
      <c r="M547" s="11">
        <f>IFERROR(VALUE(VLOOKUP(Tabela1[[#This Row],[PLACA]],[1]Planilha2!$A:$F,5,0)),"")</f>
        <v>511.93999999999994</v>
      </c>
      <c r="N547" s="11"/>
      <c r="O547" s="12" t="str">
        <f>VLOOKUP(Tabela1[[#This Row],[PLACA]],BASE_LOCADORAS!B:F,5,0)</f>
        <v>01/01/2030</v>
      </c>
      <c r="P5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7" s="11">
        <f>VLOOKUP(Tabela1[[#This Row],[PLACA]],BASE_LOCADORAS!B:G,6,0)</f>
        <v>2000</v>
      </c>
      <c r="R547" s="5" t="b">
        <f>Tabela1[[#This Row],[VALOR LOCADORA]]=Tabela1[[#This Row],[GASTO ALUGUEL]]</f>
        <v>0</v>
      </c>
      <c r="S547" s="5" t="str">
        <f>UPPER(TEXT(Tabela1[[#This Row],[VENCIMENTO CONTRATO]],"MMM"))</f>
        <v>JAN</v>
      </c>
      <c r="T547" s="5">
        <f>IFERROR(YEAR(Tabela1[[#This Row],[VENCIMENTO CONTRATO]]),"-")</f>
        <v>2030</v>
      </c>
      <c r="U547" s="5" t="str">
        <f>VLOOKUP(Tabela1[[#This Row],[PLACA]],UNIC!C:T,18,0)</f>
        <v>ATIVO</v>
      </c>
      <c r="V547" s="5" t="str">
        <f>SUBSTITUTE(VLOOKUP(Tabela1[[#This Row],[PLACA]],UNIC!C:K,9,0),".", "")</f>
        <v>11015</v>
      </c>
      <c r="W547" s="5">
        <f>VLOOKUP(Tabela1[[#This Row],[PLACA]],UNIC!C:M,10,0)</f>
        <v>23066</v>
      </c>
      <c r="X547" s="5" t="str">
        <f>VLOOKUP(Tabela1[[#This Row],[PLACA]],UNIC!C:M,11,0)</f>
        <v>VIVO</v>
      </c>
      <c r="Y547" s="7">
        <f>SUM(Tabela1[[#This Row],[GASTO COMBUSTÍVEL FEVEREIRO]:[GASTO COMBUSTÍVE ABRIL]])</f>
        <v>3676.2400000000002</v>
      </c>
      <c r="Z547" s="7">
        <f>IFERROR(AVERAGE(Tabela1[[#This Row],[GASTO COMBUSTÍVE ABRIL]:[GASTO COMBUSTÍVE MARÇO]]),"-")</f>
        <v>1213.77</v>
      </c>
      <c r="AA547" s="5"/>
    </row>
    <row r="548" spans="1:27" x14ac:dyDescent="0.25">
      <c r="A548" s="5" t="s">
        <v>440</v>
      </c>
      <c r="B548" s="5" t="str">
        <f>VLOOKUP(A548,UNIC!C:W,2,0)</f>
        <v>MOBI</v>
      </c>
      <c r="C548" s="5" t="str">
        <f>VLOOKUP(A548,UNIC!C:W,3,0)</f>
        <v>LEVE</v>
      </c>
      <c r="D548" s="10">
        <f>VLOOKUP(A548,UNIC!C:W,5,0)</f>
        <v>2025</v>
      </c>
      <c r="E548" s="5" t="str">
        <f>VLOOKUP(A548,UNIC!C:W,21,0)</f>
        <v>LOCALIZA</v>
      </c>
      <c r="F548" s="5" t="str">
        <f>VLOOKUP(Tabela1[[#This Row],[PLACA]],UNIC!C:R,15,0)</f>
        <v>SP</v>
      </c>
      <c r="G548" s="5" t="str">
        <f>VLOOKUP(Tabela1[[#This Row],[PLACA]],UNIC!C:R,16,0)</f>
        <v>SUDESTE</v>
      </c>
      <c r="H548" s="5" t="str">
        <f>VLOOKUP(A548,UNIC!C:H,6,0)</f>
        <v>WANDERLEI RIBEIRO</v>
      </c>
      <c r="I548" s="5" t="str">
        <f>VLOOKUP(H548,UNIC!H:J,3,0)</f>
        <v>TECNICO MULTSKILL METALICO/FI</v>
      </c>
      <c r="J548" s="11" t="str">
        <f>VLOOKUP(Tabela1[[#This Row],[PLACA]],UNIC!C:V,20,0)</f>
        <v>R$ 2.134,00</v>
      </c>
      <c r="K548" s="11">
        <f>IFERROR(VALUE(VLOOKUP(Tabela1[[#This Row],[PLACA]],[1]Planilha2!$A:$F,3,0)),"")</f>
        <v>1292.9299999999998</v>
      </c>
      <c r="L548" s="11">
        <f>IFERROR(VALUE(VLOOKUP(Tabela1[[#This Row],[PLACA]],[1]Planilha2!$A:$F,4,0)),"")</f>
        <v>1681.6699999999998</v>
      </c>
      <c r="M548" s="11">
        <f>IFERROR(VALUE(VLOOKUP(Tabela1[[#This Row],[PLACA]],[1]Planilha2!$A:$F,5,0)),"")</f>
        <v>997.66</v>
      </c>
      <c r="N548" s="11"/>
      <c r="O548" s="17" t="str">
        <f>VLOOKUP(Tabela1[[#This Row],[PLACA]],BASE_LOCADORAS!B:F,5,0)</f>
        <v>18/02/2029</v>
      </c>
      <c r="P5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8" s="11">
        <f>VLOOKUP(Tabela1[[#This Row],[PLACA]],BASE_LOCADORAS!B:G,6,0)</f>
        <v>2134</v>
      </c>
      <c r="R548" s="5" t="b">
        <f>Tabela1[[#This Row],[VALOR LOCADORA]]=Tabela1[[#This Row],[GASTO ALUGUEL]]</f>
        <v>0</v>
      </c>
      <c r="S548" s="5" t="str">
        <f>UPPER(TEXT(Tabela1[[#This Row],[VENCIMENTO CONTRATO]],"MMM"))</f>
        <v>FEV</v>
      </c>
      <c r="T548" s="5">
        <f>IFERROR(YEAR(Tabela1[[#This Row],[VENCIMENTO CONTRATO]]),"-")</f>
        <v>2029</v>
      </c>
      <c r="U548" s="5" t="str">
        <f>VLOOKUP(Tabela1[[#This Row],[PLACA]],UNIC!C:T,18,0)</f>
        <v>ATIVO</v>
      </c>
      <c r="V548" s="5" t="str">
        <f>SUBSTITUTE(VLOOKUP(Tabela1[[#This Row],[PLACA]],UNIC!C:K,9,0),".", "")</f>
        <v>11011</v>
      </c>
      <c r="W548" s="5">
        <f>VLOOKUP(Tabela1[[#This Row],[PLACA]],UNIC!C:M,10,0)</f>
        <v>35001</v>
      </c>
      <c r="X548" s="5" t="str">
        <f>VLOOKUP(Tabela1[[#This Row],[PLACA]],UNIC!C:M,11,0)</f>
        <v>VIVO</v>
      </c>
      <c r="Y548" s="7">
        <f>SUM(Tabela1[[#This Row],[GASTO COMBUSTÍVEL FEVEREIRO]:[GASTO COMBUSTÍVE ABRIL]])</f>
        <v>3972.2599999999993</v>
      </c>
      <c r="Z548" s="7">
        <f>IFERROR(AVERAGE(Tabela1[[#This Row],[GASTO COMBUSTÍVE ABRIL]:[GASTO COMBUSTÍVE MARÇO]]),"-")</f>
        <v>1339.665</v>
      </c>
      <c r="AA548" s="5"/>
    </row>
    <row r="549" spans="1:27" x14ac:dyDescent="0.25">
      <c r="A549" s="5" t="s">
        <v>407</v>
      </c>
      <c r="B549" s="5" t="str">
        <f>VLOOKUP(A549,UNIC!C:W,2,0)</f>
        <v>MOBI</v>
      </c>
      <c r="C549" s="5" t="str">
        <f>VLOOKUP(A549,UNIC!C:W,3,0)</f>
        <v>LEVE</v>
      </c>
      <c r="D549" s="10">
        <f>VLOOKUP(A549,UNIC!C:W,5,0)</f>
        <v>2025</v>
      </c>
      <c r="E549" s="5" t="str">
        <f>VLOOKUP(A549,UNIC!C:W,21,0)</f>
        <v>PARTICULAR</v>
      </c>
      <c r="F549" s="5" t="str">
        <f>VLOOKUP(Tabela1[[#This Row],[PLACA]],UNIC!C:R,15,0)</f>
        <v>AM</v>
      </c>
      <c r="G549" s="5" t="str">
        <f>VLOOKUP(Tabela1[[#This Row],[PLACA]],UNIC!C:R,16,0)</f>
        <v>NORTE</v>
      </c>
      <c r="H549" s="5" t="str">
        <f>VLOOKUP(A549,UNIC!C:H,6,0)</f>
        <v>VANDRIANE DA SILVA PEREIRA</v>
      </c>
      <c r="I549" s="5" t="str">
        <f>VLOOKUP(H549,UNIC!H:J,3,0)</f>
        <v>COORDENADOR DE LOGISTICA</v>
      </c>
      <c r="J549" s="11" t="str">
        <f>VLOOKUP(Tabela1[[#This Row],[PLACA]],UNIC!C:V,20,0)</f>
        <v>R$ 850,00</v>
      </c>
      <c r="K549" s="11">
        <f>IFERROR(VALUE(VLOOKUP(Tabela1[[#This Row],[PLACA]],[1]Planilha2!$A:$F,3,0)),"")</f>
        <v>821.81</v>
      </c>
      <c r="L549" s="11">
        <f>IFERROR(VALUE(VLOOKUP(Tabela1[[#This Row],[PLACA]],[1]Planilha2!$A:$F,4,0)),"")</f>
        <v>1101.3699999999999</v>
      </c>
      <c r="M549" s="11">
        <f>IFERROR(VALUE(VLOOKUP(Tabela1[[#This Row],[PLACA]],[1]Planilha2!$A:$F,5,0)),"")</f>
        <v>460</v>
      </c>
      <c r="N549" s="11"/>
      <c r="O549" s="12" t="str">
        <f>VLOOKUP(Tabela1[[#This Row],[PLACA]],BASE_LOCADORAS!B:F,5,0)</f>
        <v>01/01/2030</v>
      </c>
      <c r="P5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49" s="11">
        <f>VLOOKUP(Tabela1[[#This Row],[PLACA]],BASE_LOCADORAS!B:G,6,0)</f>
        <v>850</v>
      </c>
      <c r="R549" s="5" t="b">
        <f>Tabela1[[#This Row],[VALOR LOCADORA]]=Tabela1[[#This Row],[GASTO ALUGUEL]]</f>
        <v>0</v>
      </c>
      <c r="S549" s="5" t="str">
        <f>UPPER(TEXT(Tabela1[[#This Row],[VENCIMENTO CONTRATO]],"MMM"))</f>
        <v>JAN</v>
      </c>
      <c r="T549" s="5">
        <f>IFERROR(YEAR(Tabela1[[#This Row],[VENCIMENTO CONTRATO]]),"-")</f>
        <v>2030</v>
      </c>
      <c r="U549" s="5" t="str">
        <f>VLOOKUP(Tabela1[[#This Row],[PLACA]],UNIC!C:T,18,0)</f>
        <v>ATIVO</v>
      </c>
      <c r="V549" s="5" t="str">
        <f>SUBSTITUTE(VLOOKUP(Tabela1[[#This Row],[PLACA]],UNIC!C:K,9,0),".", "")</f>
        <v>99568</v>
      </c>
      <c r="W549" s="5">
        <f>VLOOKUP(Tabela1[[#This Row],[PLACA]],UNIC!C:M,10,0)</f>
        <v>14001</v>
      </c>
      <c r="X549" s="5" t="str">
        <f>VLOOKUP(Tabela1[[#This Row],[PLACA]],UNIC!C:M,11,0)</f>
        <v>ADMINISTRATIVO</v>
      </c>
      <c r="Y549" s="7">
        <f>SUM(Tabela1[[#This Row],[GASTO COMBUSTÍVEL FEVEREIRO]:[GASTO COMBUSTÍVE ABRIL]])</f>
        <v>2383.1799999999998</v>
      </c>
      <c r="Z549" s="7">
        <f>IFERROR(AVERAGE(Tabela1[[#This Row],[GASTO COMBUSTÍVE ABRIL]:[GASTO COMBUSTÍVE MARÇO]]),"-")</f>
        <v>780.68499999999995</v>
      </c>
      <c r="AA549" s="5"/>
    </row>
    <row r="550" spans="1:27" x14ac:dyDescent="0.25">
      <c r="A550" s="5" t="s">
        <v>398</v>
      </c>
      <c r="B550" s="5" t="str">
        <f>VLOOKUP(A550,UNIC!C:W,2,0)</f>
        <v>ECOSPORT</v>
      </c>
      <c r="C550" s="5" t="str">
        <f>VLOOKUP(A550,UNIC!C:W,3,0)</f>
        <v>SUV</v>
      </c>
      <c r="D550" s="10">
        <f>VLOOKUP(A550,UNIC!C:W,5,0)</f>
        <v>2009</v>
      </c>
      <c r="E550" s="5" t="str">
        <f>VLOOKUP(A550,UNIC!C:W,21,0)</f>
        <v>PARTICULAR</v>
      </c>
      <c r="F550" s="5" t="str">
        <f>VLOOKUP(Tabela1[[#This Row],[PLACA]],UNIC!C:R,15,0)</f>
        <v>AM</v>
      </c>
      <c r="G550" s="5" t="str">
        <f>VLOOKUP(Tabela1[[#This Row],[PLACA]],UNIC!C:R,16,0)</f>
        <v>NORTE</v>
      </c>
      <c r="H550" s="5" t="str">
        <f>VLOOKUP(A550,UNIC!C:H,6,0)</f>
        <v>EDNEI CORREA COSTA</v>
      </c>
      <c r="I550" s="5" t="str">
        <f>VLOOKUP(H550,UNIC!H:J,3,0)</f>
        <v>TECNICO DE SEGURANCA DO TRABALHO JR</v>
      </c>
      <c r="J550" s="11" t="str">
        <f>VLOOKUP(Tabela1[[#This Row],[PLACA]],UNIC!C:V,20,0)</f>
        <v>R$ 850,00</v>
      </c>
      <c r="K550" s="11">
        <f>IFERROR(VALUE(VLOOKUP(Tabela1[[#This Row],[PLACA]],[1]Planilha2!$A:$F,3,0)),"")</f>
        <v>919.12</v>
      </c>
      <c r="L550" s="11">
        <f>IFERROR(VALUE(VLOOKUP(Tabela1[[#This Row],[PLACA]],[1]Planilha2!$A:$F,4,0)),"")</f>
        <v>329.99</v>
      </c>
      <c r="M550" s="11">
        <f>IFERROR(VALUE(VLOOKUP(Tabela1[[#This Row],[PLACA]],[1]Planilha2!$A:$F,5,0)),"")</f>
        <v>589.99</v>
      </c>
      <c r="N550" s="11"/>
      <c r="O550" s="12" t="str">
        <f>VLOOKUP(Tabela1[[#This Row],[PLACA]],BASE_LOCADORAS!B:F,5,0)</f>
        <v>01/01/2030</v>
      </c>
      <c r="P5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0" s="11">
        <f>VLOOKUP(Tabela1[[#This Row],[PLACA]],BASE_LOCADORAS!B:G,6,0)</f>
        <v>850</v>
      </c>
      <c r="R550" s="5" t="b">
        <f>Tabela1[[#This Row],[VALOR LOCADORA]]=Tabela1[[#This Row],[GASTO ALUGUEL]]</f>
        <v>0</v>
      </c>
      <c r="S550" s="5" t="str">
        <f>UPPER(TEXT(Tabela1[[#This Row],[VENCIMENTO CONTRATO]],"MMM"))</f>
        <v>JAN</v>
      </c>
      <c r="T550" s="5">
        <f>IFERROR(YEAR(Tabela1[[#This Row],[VENCIMENTO CONTRATO]]),"-")</f>
        <v>2030</v>
      </c>
      <c r="U550" s="5" t="str">
        <f>VLOOKUP(Tabela1[[#This Row],[PLACA]],UNIC!C:T,18,0)</f>
        <v>ATIVO</v>
      </c>
      <c r="V550" s="5" t="str">
        <f>SUBSTITUTE(VLOOKUP(Tabela1[[#This Row],[PLACA]],UNIC!C:K,9,0),".", "")</f>
        <v>99678</v>
      </c>
      <c r="W550" s="5">
        <f>VLOOKUP(Tabela1[[#This Row],[PLACA]],UNIC!C:M,10,0)</f>
        <v>14001</v>
      </c>
      <c r="X550" s="5" t="str">
        <f>VLOOKUP(Tabela1[[#This Row],[PLACA]],UNIC!C:M,11,0)</f>
        <v>ADMINISTRATIVO</v>
      </c>
      <c r="Y550" s="7">
        <f>SUM(Tabela1[[#This Row],[GASTO COMBUSTÍVEL FEVEREIRO]:[GASTO COMBUSTÍVE ABRIL]])</f>
        <v>1839.1000000000001</v>
      </c>
      <c r="Z550" s="7">
        <f>IFERROR(AVERAGE(Tabela1[[#This Row],[GASTO COMBUSTÍVE ABRIL]:[GASTO COMBUSTÍVE MARÇO]]),"-")</f>
        <v>459.99</v>
      </c>
      <c r="AA550" s="5"/>
    </row>
    <row r="551" spans="1:27" x14ac:dyDescent="0.25">
      <c r="A551" s="5" t="s">
        <v>1089</v>
      </c>
      <c r="B551" s="5" t="str">
        <f>VLOOKUP(A551,UNIC!C:W,2,0)</f>
        <v>HB20</v>
      </c>
      <c r="C551" s="5" t="str">
        <f>VLOOKUP(A551,UNIC!C:W,3,0)</f>
        <v>LEVE</v>
      </c>
      <c r="D551" s="10">
        <f>VLOOKUP(A551,UNIC!C:W,5,0)</f>
        <v>2025</v>
      </c>
      <c r="E551" s="5" t="str">
        <f>VLOOKUP(A551,UNIC!C:W,21,0)</f>
        <v>PARTICULAR</v>
      </c>
      <c r="F551" s="5" t="str">
        <f>VLOOKUP(Tabela1[[#This Row],[PLACA]],UNIC!C:R,15,0)</f>
        <v>DF</v>
      </c>
      <c r="G551" s="5" t="str">
        <f>VLOOKUP(Tabela1[[#This Row],[PLACA]],UNIC!C:R,16,0)</f>
        <v>CENTRO OESTE</v>
      </c>
      <c r="H551" s="5" t="str">
        <f>VLOOKUP(A551,UNIC!C:H,6,0)</f>
        <v>CRISTIANO DE CARVALHO MIGUEL</v>
      </c>
      <c r="I551" s="5" t="str">
        <f>VLOOKUP(H551,UNIC!H:J,3,0)</f>
        <v>INSTALADOR E REPARADOR DE FO</v>
      </c>
      <c r="J551" s="11" t="str">
        <f>VLOOKUP(Tabela1[[#This Row],[PLACA]],UNIC!C:V,20,0)</f>
        <v>R$ 1.500,00</v>
      </c>
      <c r="K551" s="11">
        <f>IFERROR(VALUE(VLOOKUP(Tabela1[[#This Row],[PLACA]],[1]Planilha2!$A:$F,3,0)),"")</f>
        <v>1123</v>
      </c>
      <c r="L551" s="11">
        <f>IFERROR(VALUE(VLOOKUP(Tabela1[[#This Row],[PLACA]],[1]Planilha2!$A:$F,4,0)),"")</f>
        <v>1266</v>
      </c>
      <c r="M551" s="11">
        <f>IFERROR(VALUE(VLOOKUP(Tabela1[[#This Row],[PLACA]],[1]Planilha2!$A:$F,5,0)),"")</f>
        <v>630</v>
      </c>
      <c r="N551" s="11"/>
      <c r="O551" s="12" t="str">
        <f>VLOOKUP(Tabela1[[#This Row],[PLACA]],BASE_LOCADORAS!B:F,5,0)</f>
        <v>01/01/2030</v>
      </c>
      <c r="P5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1" s="11">
        <f>VLOOKUP(Tabela1[[#This Row],[PLACA]],BASE_LOCADORAS!B:G,6,0)</f>
        <v>1390.86</v>
      </c>
      <c r="R551" s="5" t="b">
        <f>Tabela1[[#This Row],[VALOR LOCADORA]]=Tabela1[[#This Row],[GASTO ALUGUEL]]</f>
        <v>0</v>
      </c>
      <c r="S551" s="5" t="str">
        <f>UPPER(TEXT(Tabela1[[#This Row],[VENCIMENTO CONTRATO]],"MMM"))</f>
        <v>JAN</v>
      </c>
      <c r="T551" s="5">
        <f>IFERROR(YEAR(Tabela1[[#This Row],[VENCIMENTO CONTRATO]]),"-")</f>
        <v>2030</v>
      </c>
      <c r="U551" s="5" t="str">
        <f>VLOOKUP(Tabela1[[#This Row],[PLACA]],UNIC!C:T,18,0)</f>
        <v>ATIVO</v>
      </c>
      <c r="V551" s="5" t="str">
        <f>SUBSTITUTE(VLOOKUP(Tabela1[[#This Row],[PLACA]],UNIC!C:K,9,0),".", "")</f>
        <v>11011</v>
      </c>
      <c r="W551" s="5">
        <f>VLOOKUP(Tabela1[[#This Row],[PLACA]],UNIC!C:M,10,0)</f>
        <v>17001</v>
      </c>
      <c r="X551" s="5" t="str">
        <f>VLOOKUP(Tabela1[[#This Row],[PLACA]],UNIC!C:M,11,0)</f>
        <v>VIVO</v>
      </c>
      <c r="Y551" s="7">
        <f>SUM(Tabela1[[#This Row],[GASTO COMBUSTÍVEL FEVEREIRO]:[GASTO COMBUSTÍVE ABRIL]])</f>
        <v>3019</v>
      </c>
      <c r="Z551" s="7">
        <f>IFERROR(AVERAGE(Tabela1[[#This Row],[GASTO COMBUSTÍVE ABRIL]:[GASTO COMBUSTÍVE MARÇO]]),"-")</f>
        <v>948</v>
      </c>
      <c r="AA551" s="5"/>
    </row>
    <row r="552" spans="1:27" x14ac:dyDescent="0.25">
      <c r="A552" s="5" t="s">
        <v>573</v>
      </c>
      <c r="B552" s="5" t="str">
        <f>VLOOKUP(A552,UNIC!C:W,2,0)</f>
        <v>MOBI</v>
      </c>
      <c r="C552" s="5" t="str">
        <f>VLOOKUP(A552,UNIC!C:W,3,0)</f>
        <v>LEVE</v>
      </c>
      <c r="D552" s="10">
        <f>VLOOKUP(A552,UNIC!C:W,5,0)</f>
        <v>2025</v>
      </c>
      <c r="E552" s="5" t="str">
        <f>VLOOKUP(A552,UNIC!C:W,21,0)</f>
        <v>LOCALIZA</v>
      </c>
      <c r="F552" s="5" t="str">
        <f>VLOOKUP(Tabela1[[#This Row],[PLACA]],UNIC!C:R,15,0)</f>
        <v>ES</v>
      </c>
      <c r="G552" s="5" t="str">
        <f>VLOOKUP(Tabela1[[#This Row],[PLACA]],UNIC!C:R,16,0)</f>
        <v>SUDESTE</v>
      </c>
      <c r="H552" s="5" t="str">
        <f>VLOOKUP(A552,UNIC!C:H,6,0)</f>
        <v>DIERLE NEVES FRAGA</v>
      </c>
      <c r="I552" s="5" t="str">
        <f>VLOOKUP(H552,UNIC!H:J,3,0)</f>
        <v>INSTALADOR E REPARADOR DE FO</v>
      </c>
      <c r="J552" s="11" t="str">
        <f>VLOOKUP(Tabela1[[#This Row],[PLACA]],UNIC!C:V,20,0)</f>
        <v>R$ 2.194,00</v>
      </c>
      <c r="K552" s="11">
        <f>IFERROR(VALUE(VLOOKUP(Tabela1[[#This Row],[PLACA]],[1]Planilha2!$A:$F,3,0)),"")</f>
        <v>1050.21</v>
      </c>
      <c r="L552" s="11">
        <f>IFERROR(VALUE(VLOOKUP(Tabela1[[#This Row],[PLACA]],[1]Planilha2!$A:$F,4,0)),"")</f>
        <v>1099.2</v>
      </c>
      <c r="M552" s="11">
        <f>IFERROR(VALUE(VLOOKUP(Tabela1[[#This Row],[PLACA]],[1]Planilha2!$A:$F,5,0)),"")</f>
        <v>445.64</v>
      </c>
      <c r="N552" s="11"/>
      <c r="O552" s="12" t="str">
        <f>VLOOKUP(Tabela1[[#This Row],[PLACA]],BASE_LOCADORAS!B:F,5,0)</f>
        <v>17/02/2029</v>
      </c>
      <c r="P5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2" s="11">
        <f>VLOOKUP(Tabela1[[#This Row],[PLACA]],BASE_LOCADORAS!B:G,6,0)</f>
        <v>2194</v>
      </c>
      <c r="R552" s="5" t="b">
        <f>Tabela1[[#This Row],[VALOR LOCADORA]]=Tabela1[[#This Row],[GASTO ALUGUEL]]</f>
        <v>0</v>
      </c>
      <c r="S552" s="5" t="str">
        <f>UPPER(TEXT(Tabela1[[#This Row],[VENCIMENTO CONTRATO]],"MMM"))</f>
        <v>FEV</v>
      </c>
      <c r="T552" s="5">
        <f>IFERROR(YEAR(Tabela1[[#This Row],[VENCIMENTO CONTRATO]]),"-")</f>
        <v>2029</v>
      </c>
      <c r="U552" s="5" t="str">
        <f>VLOOKUP(Tabela1[[#This Row],[PLACA]],UNIC!C:T,18,0)</f>
        <v>ATIVO</v>
      </c>
      <c r="V552" s="5" t="str">
        <f>SUBSTITUTE(VLOOKUP(Tabela1[[#This Row],[PLACA]],UNIC!C:K,9,0),".", "")</f>
        <v>11011</v>
      </c>
      <c r="W552" s="5">
        <f>VLOOKUP(Tabela1[[#This Row],[PLACA]],UNIC!C:M,10,0)</f>
        <v>18001</v>
      </c>
      <c r="X552" s="5" t="str">
        <f>VLOOKUP(Tabela1[[#This Row],[PLACA]],UNIC!C:M,11,0)</f>
        <v>VIVO</v>
      </c>
      <c r="Y552" s="7">
        <f>SUM(Tabela1[[#This Row],[GASTO COMBUSTÍVEL FEVEREIRO]:[GASTO COMBUSTÍVE ABRIL]])</f>
        <v>2595.0499999999997</v>
      </c>
      <c r="Z552" s="7">
        <f>IFERROR(AVERAGE(Tabela1[[#This Row],[GASTO COMBUSTÍVE ABRIL]:[GASTO COMBUSTÍVE MARÇO]]),"-")</f>
        <v>772.42000000000007</v>
      </c>
      <c r="AA552" s="5"/>
    </row>
    <row r="553" spans="1:27" x14ac:dyDescent="0.25">
      <c r="A553" s="5" t="s">
        <v>1173</v>
      </c>
      <c r="B553" s="5" t="str">
        <f>VLOOKUP(A553,UNIC!C:W,2,0)</f>
        <v>SAVEIRO</v>
      </c>
      <c r="C553" s="5" t="str">
        <f>VLOOKUP(A553,UNIC!C:W,3,0)</f>
        <v>UTILITARIO</v>
      </c>
      <c r="D553" s="10">
        <f>VLOOKUP(A553,UNIC!C:W,5,0)</f>
        <v>2025</v>
      </c>
      <c r="E553" s="5" t="str">
        <f>VLOOKUP(A553,UNIC!C:W,21,0)</f>
        <v>LOCALIZA</v>
      </c>
      <c r="F553" s="5" t="str">
        <f>VLOOKUP(Tabela1[[#This Row],[PLACA]],UNIC!C:R,15,0)</f>
        <v>SC</v>
      </c>
      <c r="G553" s="5" t="str">
        <f>VLOOKUP(Tabela1[[#This Row],[PLACA]],UNIC!C:R,16,0)</f>
        <v>SUL</v>
      </c>
      <c r="H553" s="5" t="str">
        <f>VLOOKUP(A553,UNIC!C:H,6,0)</f>
        <v>RODRIGO LOPES PORTO</v>
      </c>
      <c r="I553" s="5" t="str">
        <f>VLOOKUP(H553,UNIC!H:J,3,0)</f>
        <v>TECNICO DE MANUTENCAO PI I</v>
      </c>
      <c r="J553" s="11" t="str">
        <f>VLOOKUP(Tabela1[[#This Row],[PLACA]],UNIC!C:V,20,0)</f>
        <v>R$ 2.467,00</v>
      </c>
      <c r="K553" s="11">
        <f>IFERROR(VALUE(VLOOKUP(Tabela1[[#This Row],[PLACA]],[1]Planilha2!$A:$F,3,0)),"")</f>
        <v>2943.97</v>
      </c>
      <c r="L553" s="11">
        <f>IFERROR(VALUE(VLOOKUP(Tabela1[[#This Row],[PLACA]],[1]Planilha2!$A:$F,4,0)),"")</f>
        <v>1760</v>
      </c>
      <c r="M553" s="11">
        <f>IFERROR(VALUE(VLOOKUP(Tabela1[[#This Row],[PLACA]],[1]Planilha2!$A:$F,5,0)),"")</f>
        <v>1729.95</v>
      </c>
      <c r="N553" s="11"/>
      <c r="O553" s="17" t="str">
        <f>VLOOKUP(Tabela1[[#This Row],[PLACA]],BASE_LOCADORAS!B:F,5,0)</f>
        <v>21/03/2029</v>
      </c>
      <c r="P5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3" s="11">
        <f>VLOOKUP(Tabela1[[#This Row],[PLACA]],BASE_LOCADORAS!B:G,6,0)</f>
        <v>2467</v>
      </c>
      <c r="R553" s="5" t="b">
        <f>Tabela1[[#This Row],[VALOR LOCADORA]]=Tabela1[[#This Row],[GASTO ALUGUEL]]</f>
        <v>0</v>
      </c>
      <c r="S553" s="5" t="str">
        <f>UPPER(TEXT(Tabela1[[#This Row],[VENCIMENTO CONTRATO]],"MMM"))</f>
        <v>MAR</v>
      </c>
      <c r="T553" s="5">
        <f>IFERROR(YEAR(Tabela1[[#This Row],[VENCIMENTO CONTRATO]]),"-")</f>
        <v>2029</v>
      </c>
      <c r="U553" s="5" t="str">
        <f>VLOOKUP(Tabela1[[#This Row],[PLACA]],UNIC!C:T,18,0)</f>
        <v>ATIVO</v>
      </c>
      <c r="V553" s="5" t="str">
        <f>SUBSTITUTE(VLOOKUP(Tabela1[[#This Row],[PLACA]],UNIC!C:K,9,0),".", "")</f>
        <v>12081</v>
      </c>
      <c r="W553" s="5">
        <f>VLOOKUP(Tabela1[[#This Row],[PLACA]],UNIC!C:M,10,0)</f>
        <v>34089</v>
      </c>
      <c r="X553" s="5" t="str">
        <f>VLOOKUP(Tabela1[[#This Row],[PLACA]],UNIC!C:M,11,0)</f>
        <v>TIM MOVEL</v>
      </c>
      <c r="Y553" s="7">
        <f>SUM(Tabela1[[#This Row],[GASTO COMBUSTÍVEL FEVEREIRO]:[GASTO COMBUSTÍVE ABRIL]])</f>
        <v>6433.9199999999992</v>
      </c>
      <c r="Z553" s="7">
        <f>IFERROR(AVERAGE(Tabela1[[#This Row],[GASTO COMBUSTÍVE ABRIL]:[GASTO COMBUSTÍVE MARÇO]]),"-")</f>
        <v>1744.9749999999999</v>
      </c>
      <c r="AA553" s="5"/>
    </row>
    <row r="554" spans="1:27" x14ac:dyDescent="0.25">
      <c r="A554" s="5" t="s">
        <v>1181</v>
      </c>
      <c r="B554" s="5" t="str">
        <f>VLOOKUP(A554,UNIC!C:W,2,0)</f>
        <v>SAVEIRO</v>
      </c>
      <c r="C554" s="5" t="str">
        <f>VLOOKUP(A554,UNIC!C:W,3,0)</f>
        <v>UTILITARIO</v>
      </c>
      <c r="D554" s="10">
        <f>VLOOKUP(A554,UNIC!C:W,5,0)</f>
        <v>2025</v>
      </c>
      <c r="E554" s="5" t="str">
        <f>VLOOKUP(A554,UNIC!C:W,21,0)</f>
        <v>LOCALIZA</v>
      </c>
      <c r="F554" s="5" t="str">
        <f>VLOOKUP(Tabela1[[#This Row],[PLACA]],UNIC!C:R,15,0)</f>
        <v>SP</v>
      </c>
      <c r="G554" s="5" t="str">
        <f>VLOOKUP(Tabela1[[#This Row],[PLACA]],UNIC!C:R,16,0)</f>
        <v>SUDESTE</v>
      </c>
      <c r="H554" s="5" t="str">
        <f>VLOOKUP(A554,UNIC!C:H,6,0)</f>
        <v>CARLOS EDUARDO BARBOSA DA SILVA</v>
      </c>
      <c r="I554" s="5" t="str">
        <f>VLOOKUP(H554,UNIC!H:J,3,0)</f>
        <v>ENCARREGADO</v>
      </c>
      <c r="J554" s="11" t="str">
        <f>VLOOKUP(Tabela1[[#This Row],[PLACA]],UNIC!C:V,20,0)</f>
        <v>R$ 2.467,00</v>
      </c>
      <c r="K554" s="11">
        <f>IFERROR(VALUE(VLOOKUP(Tabela1[[#This Row],[PLACA]],[1]Planilha2!$A:$F,3,0)),"")</f>
        <v>1095.6300000000001</v>
      </c>
      <c r="L554" s="11">
        <f>IFERROR(VALUE(VLOOKUP(Tabela1[[#This Row],[PLACA]],[1]Planilha2!$A:$F,4,0)),"")</f>
        <v>1814.3300000000002</v>
      </c>
      <c r="M554" s="11">
        <f>IFERROR(VALUE(VLOOKUP(Tabela1[[#This Row],[PLACA]],[1]Planilha2!$A:$F,5,0)),"")</f>
        <v>652.43000000000006</v>
      </c>
      <c r="N554" s="11"/>
      <c r="O554" s="12" t="str">
        <f>VLOOKUP(Tabela1[[#This Row],[PLACA]],BASE_LOCADORAS!B:F,5,0)</f>
        <v>11/02/2029</v>
      </c>
      <c r="P5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4" s="11">
        <f>VLOOKUP(Tabela1[[#This Row],[PLACA]],BASE_LOCADORAS!B:G,6,0)</f>
        <v>2467</v>
      </c>
      <c r="R554" s="5" t="b">
        <f>Tabela1[[#This Row],[VALOR LOCADORA]]=Tabela1[[#This Row],[GASTO ALUGUEL]]</f>
        <v>0</v>
      </c>
      <c r="S554" s="5" t="str">
        <f>UPPER(TEXT(Tabela1[[#This Row],[VENCIMENTO CONTRATO]],"MMM"))</f>
        <v>FEV</v>
      </c>
      <c r="T554" s="5">
        <f>IFERROR(YEAR(Tabela1[[#This Row],[VENCIMENTO CONTRATO]]),"-")</f>
        <v>2029</v>
      </c>
      <c r="U554" s="5" t="str">
        <f>VLOOKUP(Tabela1[[#This Row],[PLACA]],UNIC!C:T,18,0)</f>
        <v>ATIVO</v>
      </c>
      <c r="V554" s="5" t="str">
        <f>SUBSTITUTE(VLOOKUP(Tabela1[[#This Row],[PLACA]],UNIC!C:K,9,0),".", "")</f>
        <v>11031</v>
      </c>
      <c r="W554" s="5">
        <f>VLOOKUP(Tabela1[[#This Row],[PLACA]],UNIC!C:M,10,0)</f>
        <v>35001</v>
      </c>
      <c r="X554" s="5" t="str">
        <f>VLOOKUP(Tabela1[[#This Row],[PLACA]],UNIC!C:M,11,0)</f>
        <v>VIVO</v>
      </c>
      <c r="Y554" s="7">
        <f>SUM(Tabela1[[#This Row],[GASTO COMBUSTÍVEL FEVEREIRO]:[GASTO COMBUSTÍVE ABRIL]])</f>
        <v>3562.3900000000003</v>
      </c>
      <c r="Z554" s="7">
        <f>IFERROR(AVERAGE(Tabela1[[#This Row],[GASTO COMBUSTÍVE ABRIL]:[GASTO COMBUSTÍVE MARÇO]]),"-")</f>
        <v>1233.3800000000001</v>
      </c>
      <c r="AA554" s="5"/>
    </row>
    <row r="555" spans="1:27" x14ac:dyDescent="0.25">
      <c r="A555" s="5" t="s">
        <v>1286</v>
      </c>
      <c r="B555" s="5" t="str">
        <f>VLOOKUP(A555,UNIC!C:W,2,0)</f>
        <v>SAVEIRO</v>
      </c>
      <c r="C555" s="5" t="str">
        <f>VLOOKUP(A555,UNIC!C:W,3,0)</f>
        <v>UTILITARIO</v>
      </c>
      <c r="D555" s="10">
        <f>VLOOKUP(A555,UNIC!C:W,5,0)</f>
        <v>2025</v>
      </c>
      <c r="E555" s="5" t="str">
        <f>VLOOKUP(A555,UNIC!C:W,21,0)</f>
        <v>LOCALIZA</v>
      </c>
      <c r="F555" s="5" t="str">
        <f>VLOOKUP(Tabela1[[#This Row],[PLACA]],UNIC!C:R,15,0)</f>
        <v>SP</v>
      </c>
      <c r="G555" s="5" t="str">
        <f>VLOOKUP(Tabela1[[#This Row],[PLACA]],UNIC!C:R,16,0)</f>
        <v>SUDESTE</v>
      </c>
      <c r="H555" s="5" t="str">
        <f>VLOOKUP(A555,UNIC!C:H,6,0)</f>
        <v>THIAGO PINHEIRO NUNES</v>
      </c>
      <c r="I555" s="5" t="str">
        <f>VLOOKUP(H555,UNIC!H:J,3,0)</f>
        <v>TECNICO DE FIBRA OPTICA III</v>
      </c>
      <c r="J555" s="11" t="str">
        <f>VLOOKUP(Tabela1[[#This Row],[PLACA]],UNIC!C:V,20,0)</f>
        <v>R$ 2.467,00</v>
      </c>
      <c r="K555" s="11">
        <f>IFERROR(VALUE(VLOOKUP(Tabela1[[#This Row],[PLACA]],[1]Planilha2!$A:$F,3,0)),"")</f>
        <v>1727.6100000000001</v>
      </c>
      <c r="L555" s="11">
        <f>IFERROR(VALUE(VLOOKUP(Tabela1[[#This Row],[PLACA]],[1]Planilha2!$A:$F,4,0)),"")</f>
        <v>1952.6999999999998</v>
      </c>
      <c r="M555" s="11">
        <f>IFERROR(VALUE(VLOOKUP(Tabela1[[#This Row],[PLACA]],[1]Planilha2!$A:$F,5,0)),"")</f>
        <v>1093.74</v>
      </c>
      <c r="N555" s="11"/>
      <c r="O555" s="12" t="str">
        <f>VLOOKUP(Tabela1[[#This Row],[PLACA]],BASE_LOCADORAS!B:F,5,0)</f>
        <v>21/03/2029</v>
      </c>
      <c r="P5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5" s="11">
        <f>VLOOKUP(Tabela1[[#This Row],[PLACA]],BASE_LOCADORAS!B:G,6,0)</f>
        <v>2467</v>
      </c>
      <c r="R555" s="5" t="b">
        <f>Tabela1[[#This Row],[VALOR LOCADORA]]=Tabela1[[#This Row],[GASTO ALUGUEL]]</f>
        <v>0</v>
      </c>
      <c r="S555" s="5" t="str">
        <f>UPPER(TEXT(Tabela1[[#This Row],[VENCIMENTO CONTRATO]],"MMM"))</f>
        <v>MAR</v>
      </c>
      <c r="T555" s="5">
        <f>IFERROR(YEAR(Tabela1[[#This Row],[VENCIMENTO CONTRATO]]),"-")</f>
        <v>2029</v>
      </c>
      <c r="U555" s="5" t="str">
        <f>VLOOKUP(Tabela1[[#This Row],[PLACA]],UNIC!C:T,18,0)</f>
        <v>ATIVO</v>
      </c>
      <c r="V555" s="5" t="str">
        <f>SUBSTITUTE(VLOOKUP(Tabela1[[#This Row],[PLACA]],UNIC!C:K,9,0),".", "")</f>
        <v>11021</v>
      </c>
      <c r="W555" s="5">
        <f>VLOOKUP(Tabela1[[#This Row],[PLACA]],UNIC!C:M,10,0)</f>
        <v>35001</v>
      </c>
      <c r="X555" s="5" t="str">
        <f>VLOOKUP(Tabela1[[#This Row],[PLACA]],UNIC!C:M,11,0)</f>
        <v>VIVO</v>
      </c>
      <c r="Y555" s="7">
        <f>SUM(Tabela1[[#This Row],[GASTO COMBUSTÍVEL FEVEREIRO]:[GASTO COMBUSTÍVE ABRIL]])</f>
        <v>4774.05</v>
      </c>
      <c r="Z555" s="7">
        <f>IFERROR(AVERAGE(Tabela1[[#This Row],[GASTO COMBUSTÍVE ABRIL]:[GASTO COMBUSTÍVE MARÇO]]),"-")</f>
        <v>1523.2199999999998</v>
      </c>
      <c r="AA555" s="5"/>
    </row>
    <row r="556" spans="1:27" x14ac:dyDescent="0.25">
      <c r="A556" s="5" t="s">
        <v>602</v>
      </c>
      <c r="B556" s="5" t="str">
        <f>VLOOKUP(A556,UNIC!C:W,2,0)</f>
        <v>MOBI</v>
      </c>
      <c r="C556" s="5" t="str">
        <f>VLOOKUP(A556,UNIC!C:W,3,0)</f>
        <v>LEVE</v>
      </c>
      <c r="D556" s="10">
        <f>VLOOKUP(A556,UNIC!C:W,5,0)</f>
        <v>2025</v>
      </c>
      <c r="E556" s="5" t="str">
        <f>VLOOKUP(A556,UNIC!C:W,21,0)</f>
        <v>LOCALIZA</v>
      </c>
      <c r="F556" s="5" t="str">
        <f>VLOOKUP(Tabela1[[#This Row],[PLACA]],UNIC!C:R,15,0)</f>
        <v>ES</v>
      </c>
      <c r="G556" s="5" t="str">
        <f>VLOOKUP(Tabela1[[#This Row],[PLACA]],UNIC!C:R,16,0)</f>
        <v>SUDESTE</v>
      </c>
      <c r="H556" s="5" t="str">
        <f>VLOOKUP(A556,UNIC!C:H,6,0)</f>
        <v>ANTONIO BERTULINO TEIXEIRA NETO</v>
      </c>
      <c r="I556" s="5" t="str">
        <f>VLOOKUP(H556,UNIC!H:J,3,0)</f>
        <v>INSTALADOR E REPARADOR DE FO</v>
      </c>
      <c r="J556" s="11" t="str">
        <f>VLOOKUP(Tabela1[[#This Row],[PLACA]],UNIC!C:V,20,0)</f>
        <v>R$ 2.194,00</v>
      </c>
      <c r="K556" s="11">
        <f>IFERROR(VALUE(VLOOKUP(Tabela1[[#This Row],[PLACA]],[1]Planilha2!$A:$F,3,0)),"")</f>
        <v>249.51</v>
      </c>
      <c r="L556" s="11">
        <f>IFERROR(VALUE(VLOOKUP(Tabela1[[#This Row],[PLACA]],[1]Planilha2!$A:$F,4,0)),"")</f>
        <v>427.48</v>
      </c>
      <c r="M556" s="11">
        <f>IFERROR(VALUE(VLOOKUP(Tabela1[[#This Row],[PLACA]],[1]Planilha2!$A:$F,5,0)),"")</f>
        <v>1108.72</v>
      </c>
      <c r="N556" s="11"/>
      <c r="O556" s="12" t="str">
        <f>VLOOKUP(Tabela1[[#This Row],[PLACA]],BASE_LOCADORAS!B:F,5,0)</f>
        <v>19/02/2029</v>
      </c>
      <c r="P5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6" s="11">
        <f>VLOOKUP(Tabela1[[#This Row],[PLACA]],BASE_LOCADORAS!B:G,6,0)</f>
        <v>2194</v>
      </c>
      <c r="R556" s="5" t="b">
        <f>Tabela1[[#This Row],[VALOR LOCADORA]]=Tabela1[[#This Row],[GASTO ALUGUEL]]</f>
        <v>0</v>
      </c>
      <c r="S556" s="5" t="str">
        <f>UPPER(TEXT(Tabela1[[#This Row],[VENCIMENTO CONTRATO]],"MMM"))</f>
        <v>FEV</v>
      </c>
      <c r="T556" s="5">
        <f>IFERROR(YEAR(Tabela1[[#This Row],[VENCIMENTO CONTRATO]]),"-")</f>
        <v>2029</v>
      </c>
      <c r="U556" s="5" t="str">
        <f>VLOOKUP(Tabela1[[#This Row],[PLACA]],UNIC!C:T,18,0)</f>
        <v>ATIVO</v>
      </c>
      <c r="V556" s="5" t="str">
        <f>SUBSTITUTE(VLOOKUP(Tabela1[[#This Row],[PLACA]],UNIC!C:K,9,0),".", "")</f>
        <v>11011</v>
      </c>
      <c r="W556" s="5">
        <f>VLOOKUP(Tabela1[[#This Row],[PLACA]],UNIC!C:M,10,0)</f>
        <v>18001</v>
      </c>
      <c r="X556" s="5" t="str">
        <f>VLOOKUP(Tabela1[[#This Row],[PLACA]],UNIC!C:M,11,0)</f>
        <v>VIVO</v>
      </c>
      <c r="Y556" s="7">
        <f>SUM(Tabela1[[#This Row],[GASTO COMBUSTÍVEL FEVEREIRO]:[GASTO COMBUSTÍVE ABRIL]])</f>
        <v>1785.71</v>
      </c>
      <c r="Z556" s="7">
        <f>IFERROR(AVERAGE(Tabela1[[#This Row],[GASTO COMBUSTÍVE ABRIL]:[GASTO COMBUSTÍVE MARÇO]]),"-")</f>
        <v>768.1</v>
      </c>
      <c r="AA556" s="5"/>
    </row>
    <row r="557" spans="1:27" x14ac:dyDescent="0.25">
      <c r="A557" s="5" t="s">
        <v>535</v>
      </c>
      <c r="B557" s="5" t="str">
        <f>VLOOKUP(A557,UNIC!C:W,2,0)</f>
        <v>MOBI</v>
      </c>
      <c r="C557" s="5" t="str">
        <f>VLOOKUP(A557,UNIC!C:W,3,0)</f>
        <v>LEVE</v>
      </c>
      <c r="D557" s="10">
        <f>VLOOKUP(A557,UNIC!C:W,5,0)</f>
        <v>2025</v>
      </c>
      <c r="E557" s="5" t="str">
        <f>VLOOKUP(A557,UNIC!C:W,21,0)</f>
        <v>LOCALIZA</v>
      </c>
      <c r="F557" s="5" t="str">
        <f>VLOOKUP(Tabela1[[#This Row],[PLACA]],UNIC!C:R,15,0)</f>
        <v>SP</v>
      </c>
      <c r="G557" s="5" t="str">
        <f>VLOOKUP(Tabela1[[#This Row],[PLACA]],UNIC!C:R,16,0)</f>
        <v>SUDESTE</v>
      </c>
      <c r="H557" s="5" t="str">
        <f>VLOOKUP(A557,UNIC!C:H,6,0)</f>
        <v>VICTOR FERREIRA DOS SANTOS</v>
      </c>
      <c r="I557" s="5" t="str">
        <f>VLOOKUP(H557,UNIC!H:J,3,0)</f>
        <v>TECNICO DE FIBRA OPTICA III</v>
      </c>
      <c r="J557" s="11" t="str">
        <f>VLOOKUP(Tabela1[[#This Row],[PLACA]],UNIC!C:V,20,0)</f>
        <v>R$ 2.194,00</v>
      </c>
      <c r="K557" s="11">
        <f>IFERROR(VALUE(VLOOKUP(Tabela1[[#This Row],[PLACA]],[1]Planilha2!$A:$F,3,0)),"")</f>
        <v>1626.1999999999998</v>
      </c>
      <c r="L557" s="11">
        <f>IFERROR(VALUE(VLOOKUP(Tabela1[[#This Row],[PLACA]],[1]Planilha2!$A:$F,4,0)),"")</f>
        <v>1592.3100000000002</v>
      </c>
      <c r="M557" s="11">
        <f>IFERROR(VALUE(VLOOKUP(Tabela1[[#This Row],[PLACA]],[1]Planilha2!$A:$F,5,0)),"")</f>
        <v>921.29000000000008</v>
      </c>
      <c r="N557" s="11"/>
      <c r="O557" s="12" t="str">
        <f>VLOOKUP(Tabela1[[#This Row],[PLACA]],BASE_LOCADORAS!B:F,5,0)</f>
        <v>17/02/2029</v>
      </c>
      <c r="P5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7" s="11">
        <f>VLOOKUP(Tabela1[[#This Row],[PLACA]],BASE_LOCADORAS!B:G,6,0)</f>
        <v>2194</v>
      </c>
      <c r="R557" s="5" t="b">
        <f>Tabela1[[#This Row],[VALOR LOCADORA]]=Tabela1[[#This Row],[GASTO ALUGUEL]]</f>
        <v>0</v>
      </c>
      <c r="S557" s="5" t="str">
        <f>UPPER(TEXT(Tabela1[[#This Row],[VENCIMENTO CONTRATO]],"MMM"))</f>
        <v>FEV</v>
      </c>
      <c r="T557" s="5">
        <f>IFERROR(YEAR(Tabela1[[#This Row],[VENCIMENTO CONTRATO]]),"-")</f>
        <v>2029</v>
      </c>
      <c r="U557" s="5" t="str">
        <f>VLOOKUP(Tabela1[[#This Row],[PLACA]],UNIC!C:T,18,0)</f>
        <v>ATIVO</v>
      </c>
      <c r="V557" s="5" t="str">
        <f>SUBSTITUTE(VLOOKUP(Tabela1[[#This Row],[PLACA]],UNIC!C:K,9,0),".", "")</f>
        <v>11021</v>
      </c>
      <c r="W557" s="5">
        <f>VLOOKUP(Tabela1[[#This Row],[PLACA]],UNIC!C:M,10,0)</f>
        <v>35001</v>
      </c>
      <c r="X557" s="5" t="str">
        <f>VLOOKUP(Tabela1[[#This Row],[PLACA]],UNIC!C:M,11,0)</f>
        <v>VIVO</v>
      </c>
      <c r="Y557" s="7">
        <f>SUM(Tabela1[[#This Row],[GASTO COMBUSTÍVEL FEVEREIRO]:[GASTO COMBUSTÍVE ABRIL]])</f>
        <v>4139.8</v>
      </c>
      <c r="Z557" s="7">
        <f>IFERROR(AVERAGE(Tabela1[[#This Row],[GASTO COMBUSTÍVE ABRIL]:[GASTO COMBUSTÍVE MARÇO]]),"-")</f>
        <v>1256.8000000000002</v>
      </c>
      <c r="AA557" s="5"/>
    </row>
    <row r="558" spans="1:27" x14ac:dyDescent="0.25">
      <c r="A558" s="5" t="s">
        <v>540</v>
      </c>
      <c r="B558" s="5" t="str">
        <f>VLOOKUP(A558,UNIC!C:W,2,0)</f>
        <v>MOBI</v>
      </c>
      <c r="C558" s="5" t="str">
        <f>VLOOKUP(A558,UNIC!C:W,3,0)</f>
        <v>LEVE</v>
      </c>
      <c r="D558" s="10">
        <f>VLOOKUP(A558,UNIC!C:W,5,0)</f>
        <v>2025</v>
      </c>
      <c r="E558" s="5" t="str">
        <f>VLOOKUP(A558,UNIC!C:W,21,0)</f>
        <v>LOCALIZA</v>
      </c>
      <c r="F558" s="5" t="str">
        <f>VLOOKUP(Tabela1[[#This Row],[PLACA]],UNIC!C:R,15,0)</f>
        <v>SP</v>
      </c>
      <c r="G558" s="5" t="str">
        <f>VLOOKUP(Tabela1[[#This Row],[PLACA]],UNIC!C:R,16,0)</f>
        <v>SUDESTE</v>
      </c>
      <c r="H558" s="5" t="str">
        <f>VLOOKUP(A558,UNIC!C:H,6,0)</f>
        <v>ALEXANDRE VANDER MARQUES</v>
      </c>
      <c r="I558" s="5" t="str">
        <f>VLOOKUP(H558,UNIC!H:J,3,0)</f>
        <v>TECNICO DE FIBRA OPTICA I</v>
      </c>
      <c r="J558" s="11" t="str">
        <f>VLOOKUP(Tabela1[[#This Row],[PLACA]],UNIC!C:V,20,0)</f>
        <v>R$ 2.194,00</v>
      </c>
      <c r="K558" s="11">
        <f>IFERROR(VALUE(VLOOKUP(Tabela1[[#This Row],[PLACA]],[1]Planilha2!$A:$F,3,0)),"")</f>
        <v>1654.09</v>
      </c>
      <c r="L558" s="11">
        <f>IFERROR(VALUE(VLOOKUP(Tabela1[[#This Row],[PLACA]],[1]Planilha2!$A:$F,4,0)),"")</f>
        <v>1698.38</v>
      </c>
      <c r="M558" s="11">
        <f>IFERROR(VALUE(VLOOKUP(Tabela1[[#This Row],[PLACA]],[1]Planilha2!$A:$F,5,0)),"")</f>
        <v>886</v>
      </c>
      <c r="N558" s="11"/>
      <c r="O558" s="12" t="str">
        <f>VLOOKUP(Tabela1[[#This Row],[PLACA]],BASE_LOCADORAS!B:F,5,0)</f>
        <v>20/02/2029</v>
      </c>
      <c r="P5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8" s="11">
        <f>VLOOKUP(Tabela1[[#This Row],[PLACA]],BASE_LOCADORAS!B:G,6,0)</f>
        <v>2194</v>
      </c>
      <c r="R558" s="5" t="b">
        <f>Tabela1[[#This Row],[VALOR LOCADORA]]=Tabela1[[#This Row],[GASTO ALUGUEL]]</f>
        <v>0</v>
      </c>
      <c r="S558" s="5" t="str">
        <f>UPPER(TEXT(Tabela1[[#This Row],[VENCIMENTO CONTRATO]],"MMM"))</f>
        <v>FEV</v>
      </c>
      <c r="T558" s="5">
        <f>IFERROR(YEAR(Tabela1[[#This Row],[VENCIMENTO CONTRATO]]),"-")</f>
        <v>2029</v>
      </c>
      <c r="U558" s="5" t="str">
        <f>VLOOKUP(Tabela1[[#This Row],[PLACA]],UNIC!C:T,18,0)</f>
        <v>ATIVO</v>
      </c>
      <c r="V558" s="5" t="str">
        <f>SUBSTITUTE(VLOOKUP(Tabela1[[#This Row],[PLACA]],UNIC!C:K,9,0),".", "")</f>
        <v>11021</v>
      </c>
      <c r="W558" s="5">
        <f>VLOOKUP(Tabela1[[#This Row],[PLACA]],UNIC!C:M,10,0)</f>
        <v>35001</v>
      </c>
      <c r="X558" s="5" t="str">
        <f>VLOOKUP(Tabela1[[#This Row],[PLACA]],UNIC!C:M,11,0)</f>
        <v>VIVO</v>
      </c>
      <c r="Y558" s="7">
        <f>SUM(Tabela1[[#This Row],[GASTO COMBUSTÍVEL FEVEREIRO]:[GASTO COMBUSTÍVE ABRIL]])</f>
        <v>4238.47</v>
      </c>
      <c r="Z558" s="7">
        <f>IFERROR(AVERAGE(Tabela1[[#This Row],[GASTO COMBUSTÍVE ABRIL]:[GASTO COMBUSTÍVE MARÇO]]),"-")</f>
        <v>1292.19</v>
      </c>
      <c r="AA558" s="5"/>
    </row>
    <row r="559" spans="1:27" x14ac:dyDescent="0.25">
      <c r="A559" s="5" t="s">
        <v>472</v>
      </c>
      <c r="B559" s="5" t="str">
        <f>VLOOKUP(A559,UNIC!C:W,2,0)</f>
        <v>MOBI</v>
      </c>
      <c r="C559" s="5" t="str">
        <f>VLOOKUP(A559,UNIC!C:W,3,0)</f>
        <v>LEVE</v>
      </c>
      <c r="D559" s="10">
        <f>VLOOKUP(A559,UNIC!C:W,5,0)</f>
        <v>2025</v>
      </c>
      <c r="E559" s="5" t="str">
        <f>VLOOKUP(A559,UNIC!C:W,21,0)</f>
        <v>LOCALIZA</v>
      </c>
      <c r="F559" s="5" t="str">
        <f>VLOOKUP(Tabela1[[#This Row],[PLACA]],UNIC!C:R,15,0)</f>
        <v>ES</v>
      </c>
      <c r="G559" s="5" t="str">
        <f>VLOOKUP(Tabela1[[#This Row],[PLACA]],UNIC!C:R,16,0)</f>
        <v>SUDESTE</v>
      </c>
      <c r="H559" s="5" t="str">
        <f>VLOOKUP(A559,UNIC!C:H,6,0)</f>
        <v>RAUL DE CARVALHO MOREIRA</v>
      </c>
      <c r="I559" s="5" t="str">
        <f>VLOOKUP(H559,UNIC!H:J,3,0)</f>
        <v>TECNICO DE FIBRA OPTICA V</v>
      </c>
      <c r="J559" s="11" t="str">
        <f>VLOOKUP(Tabela1[[#This Row],[PLACA]],UNIC!C:V,20,0)</f>
        <v>R$ 2.194,00</v>
      </c>
      <c r="K559" s="11">
        <f>IFERROR(VALUE(VLOOKUP(Tabela1[[#This Row],[PLACA]],[1]Planilha2!$A:$F,3,0)),"")</f>
        <v>619.94000000000005</v>
      </c>
      <c r="L559" s="11">
        <f>IFERROR(VALUE(VLOOKUP(Tabela1[[#This Row],[PLACA]],[1]Planilha2!$A:$F,4,0)),"")</f>
        <v>1039.95</v>
      </c>
      <c r="M559" s="11">
        <f>IFERROR(VALUE(VLOOKUP(Tabela1[[#This Row],[PLACA]],[1]Planilha2!$A:$F,5,0)),"")</f>
        <v>519.58000000000004</v>
      </c>
      <c r="N559" s="11"/>
      <c r="O559" s="12" t="str">
        <f>VLOOKUP(Tabela1[[#This Row],[PLACA]],BASE_LOCADORAS!B:F,5,0)</f>
        <v>14/02/2029</v>
      </c>
      <c r="P5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59" s="11">
        <f>VLOOKUP(Tabela1[[#This Row],[PLACA]],BASE_LOCADORAS!B:G,6,0)</f>
        <v>2194</v>
      </c>
      <c r="R559" s="5" t="b">
        <f>Tabela1[[#This Row],[VALOR LOCADORA]]=Tabela1[[#This Row],[GASTO ALUGUEL]]</f>
        <v>0</v>
      </c>
      <c r="S559" s="5" t="str">
        <f>UPPER(TEXT(Tabela1[[#This Row],[VENCIMENTO CONTRATO]],"MMM"))</f>
        <v>FEV</v>
      </c>
      <c r="T559" s="5">
        <f>IFERROR(YEAR(Tabela1[[#This Row],[VENCIMENTO CONTRATO]]),"-")</f>
        <v>2029</v>
      </c>
      <c r="U559" s="5" t="str">
        <f>VLOOKUP(Tabela1[[#This Row],[PLACA]],UNIC!C:T,18,0)</f>
        <v>ATIVO</v>
      </c>
      <c r="V559" s="5" t="str">
        <f>SUBSTITUTE(VLOOKUP(Tabela1[[#This Row],[PLACA]],UNIC!C:K,9,0),".", "")</f>
        <v>11021</v>
      </c>
      <c r="W559" s="5">
        <f>VLOOKUP(Tabela1[[#This Row],[PLACA]],UNIC!C:M,10,0)</f>
        <v>18001</v>
      </c>
      <c r="X559" s="5" t="str">
        <f>VLOOKUP(Tabela1[[#This Row],[PLACA]],UNIC!C:M,11,0)</f>
        <v>VIVO</v>
      </c>
      <c r="Y559" s="7">
        <f>SUM(Tabela1[[#This Row],[GASTO COMBUSTÍVEL FEVEREIRO]:[GASTO COMBUSTÍVE ABRIL]])</f>
        <v>2179.4700000000003</v>
      </c>
      <c r="Z559" s="7">
        <f>IFERROR(AVERAGE(Tabela1[[#This Row],[GASTO COMBUSTÍVE ABRIL]:[GASTO COMBUSTÍVE MARÇO]]),"-")</f>
        <v>779.7650000000001</v>
      </c>
      <c r="AA559" s="5"/>
    </row>
    <row r="560" spans="1:27" x14ac:dyDescent="0.25">
      <c r="A560" s="5" t="s">
        <v>684</v>
      </c>
      <c r="B560" s="5" t="str">
        <f>VLOOKUP(A560,UNIC!C:W,2,0)</f>
        <v>MOBI</v>
      </c>
      <c r="C560" s="5" t="str">
        <f>VLOOKUP(A560,UNIC!C:W,3,0)</f>
        <v>LEVE</v>
      </c>
      <c r="D560" s="10">
        <f>VLOOKUP(A560,UNIC!C:W,5,0)</f>
        <v>2025</v>
      </c>
      <c r="E560" s="5" t="str">
        <f>VLOOKUP(A560,UNIC!C:W,21,0)</f>
        <v>LOCALIZA</v>
      </c>
      <c r="F560" s="5" t="str">
        <f>VLOOKUP(Tabela1[[#This Row],[PLACA]],UNIC!C:R,15,0)</f>
        <v>ES</v>
      </c>
      <c r="G560" s="5" t="str">
        <f>VLOOKUP(Tabela1[[#This Row],[PLACA]],UNIC!C:R,16,0)</f>
        <v>SUDESTE</v>
      </c>
      <c r="H560" s="5" t="str">
        <f>VLOOKUP(A560,UNIC!C:H,6,0)</f>
        <v>ANTONY JANN BATISTA GOMES MOREIRA</v>
      </c>
      <c r="I560" s="5" t="str">
        <f>VLOOKUP(H560,UNIC!H:J,3,0)</f>
        <v>INSTALADOR E REPARADOR DE FO</v>
      </c>
      <c r="J560" s="11" t="str">
        <f>VLOOKUP(Tabela1[[#This Row],[PLACA]],UNIC!C:V,20,0)</f>
        <v>R$ 2.194,00</v>
      </c>
      <c r="K560" s="11">
        <f>IFERROR(VALUE(VLOOKUP(Tabela1[[#This Row],[PLACA]],[1]Planilha2!$A:$F,3,0)),"")</f>
        <v>720.48</v>
      </c>
      <c r="L560" s="11">
        <f>IFERROR(VALUE(VLOOKUP(Tabela1[[#This Row],[PLACA]],[1]Planilha2!$A:$F,4,0)),"")</f>
        <v>986.97</v>
      </c>
      <c r="M560" s="11">
        <f>IFERROR(VALUE(VLOOKUP(Tabela1[[#This Row],[PLACA]],[1]Planilha2!$A:$F,5,0)),"")</f>
        <v>452.32000000000005</v>
      </c>
      <c r="N560" s="11"/>
      <c r="O560" s="12" t="str">
        <f>VLOOKUP(Tabela1[[#This Row],[PLACA]],BASE_LOCADORAS!B:F,5,0)</f>
        <v>12/02/2029</v>
      </c>
      <c r="P5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0" s="11">
        <f>VLOOKUP(Tabela1[[#This Row],[PLACA]],BASE_LOCADORAS!B:G,6,0)</f>
        <v>2194</v>
      </c>
      <c r="R560" s="5" t="b">
        <f>Tabela1[[#This Row],[VALOR LOCADORA]]=Tabela1[[#This Row],[GASTO ALUGUEL]]</f>
        <v>0</v>
      </c>
      <c r="S560" s="5" t="str">
        <f>UPPER(TEXT(Tabela1[[#This Row],[VENCIMENTO CONTRATO]],"MMM"))</f>
        <v>FEV</v>
      </c>
      <c r="T560" s="5">
        <f>IFERROR(YEAR(Tabela1[[#This Row],[VENCIMENTO CONTRATO]]),"-")</f>
        <v>2029</v>
      </c>
      <c r="U560" s="5" t="str">
        <f>VLOOKUP(Tabela1[[#This Row],[PLACA]],UNIC!C:T,18,0)</f>
        <v>ATIVO</v>
      </c>
      <c r="V560" s="5" t="str">
        <f>SUBSTITUTE(VLOOKUP(Tabela1[[#This Row],[PLACA]],UNIC!C:K,9,0),".", "")</f>
        <v>11011</v>
      </c>
      <c r="W560" s="5">
        <f>VLOOKUP(Tabela1[[#This Row],[PLACA]],UNIC!C:M,10,0)</f>
        <v>18001</v>
      </c>
      <c r="X560" s="5" t="str">
        <f>VLOOKUP(Tabela1[[#This Row],[PLACA]],UNIC!C:M,11,0)</f>
        <v>VIVO</v>
      </c>
      <c r="Y560" s="7">
        <f>SUM(Tabela1[[#This Row],[GASTO COMBUSTÍVEL FEVEREIRO]:[GASTO COMBUSTÍVE ABRIL]])</f>
        <v>2159.77</v>
      </c>
      <c r="Z560" s="7">
        <f>IFERROR(AVERAGE(Tabela1[[#This Row],[GASTO COMBUSTÍVE ABRIL]:[GASTO COMBUSTÍVE MARÇO]]),"-")</f>
        <v>719.64499999999998</v>
      </c>
      <c r="AA560" s="5"/>
    </row>
    <row r="561" spans="1:27" x14ac:dyDescent="0.25">
      <c r="A561" s="5" t="s">
        <v>609</v>
      </c>
      <c r="B561" s="5" t="str">
        <f>VLOOKUP(A561,UNIC!C:W,2,0)</f>
        <v>MOBI</v>
      </c>
      <c r="C561" s="5" t="str">
        <f>VLOOKUP(A561,UNIC!C:W,3,0)</f>
        <v>LEVE</v>
      </c>
      <c r="D561" s="10">
        <f>VLOOKUP(A561,UNIC!C:W,5,0)</f>
        <v>2025</v>
      </c>
      <c r="E561" s="5" t="str">
        <f>VLOOKUP(A561,UNIC!C:W,21,0)</f>
        <v>LOCALIZA</v>
      </c>
      <c r="F561" s="5" t="str">
        <f>VLOOKUP(Tabela1[[#This Row],[PLACA]],UNIC!C:R,15,0)</f>
        <v>ES</v>
      </c>
      <c r="G561" s="5" t="str">
        <f>VLOOKUP(Tabela1[[#This Row],[PLACA]],UNIC!C:R,16,0)</f>
        <v>SUDESTE</v>
      </c>
      <c r="H561" s="5" t="str">
        <f>VLOOKUP(A561,UNIC!C:H,6,0)</f>
        <v>GIERLISSON VIANA PEREIRA</v>
      </c>
      <c r="I561" s="5" t="str">
        <f>VLOOKUP(H561,UNIC!H:J,3,0)</f>
        <v>INSTALADOR E REPARADOR DE FO</v>
      </c>
      <c r="J561" s="11" t="str">
        <f>VLOOKUP(Tabela1[[#This Row],[PLACA]],UNIC!C:V,20,0)</f>
        <v>R$ 2.194,00</v>
      </c>
      <c r="K561" s="11">
        <f>IFERROR(VALUE(VLOOKUP(Tabela1[[#This Row],[PLACA]],[1]Planilha2!$A:$F,3,0)),"")</f>
        <v>1163.7</v>
      </c>
      <c r="L561" s="11">
        <f>IFERROR(VALUE(VLOOKUP(Tabela1[[#This Row],[PLACA]],[1]Planilha2!$A:$F,4,0)),"")</f>
        <v>1226.7099999999998</v>
      </c>
      <c r="M561" s="11">
        <f>IFERROR(VALUE(VLOOKUP(Tabela1[[#This Row],[PLACA]],[1]Planilha2!$A:$F,5,0)),"")</f>
        <v>736.29</v>
      </c>
      <c r="N561" s="11"/>
      <c r="O561" s="12" t="str">
        <f>VLOOKUP(Tabela1[[#This Row],[PLACA]],BASE_LOCADORAS!B:F,5,0)</f>
        <v>25/02/2029</v>
      </c>
      <c r="P5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1" s="11">
        <f>VLOOKUP(Tabela1[[#This Row],[PLACA]],BASE_LOCADORAS!B:G,6,0)</f>
        <v>2194</v>
      </c>
      <c r="R561" s="5" t="b">
        <f>Tabela1[[#This Row],[VALOR LOCADORA]]=Tabela1[[#This Row],[GASTO ALUGUEL]]</f>
        <v>0</v>
      </c>
      <c r="S561" s="5" t="str">
        <f>UPPER(TEXT(Tabela1[[#This Row],[VENCIMENTO CONTRATO]],"MMM"))</f>
        <v>FEV</v>
      </c>
      <c r="T561" s="5">
        <f>IFERROR(YEAR(Tabela1[[#This Row],[VENCIMENTO CONTRATO]]),"-")</f>
        <v>2029</v>
      </c>
      <c r="U561" s="5" t="str">
        <f>VLOOKUP(Tabela1[[#This Row],[PLACA]],UNIC!C:T,18,0)</f>
        <v>ATIVO</v>
      </c>
      <c r="V561" s="5" t="str">
        <f>SUBSTITUTE(VLOOKUP(Tabela1[[#This Row],[PLACA]],UNIC!C:K,9,0),".", "")</f>
        <v>11011</v>
      </c>
      <c r="W561" s="5">
        <f>VLOOKUP(Tabela1[[#This Row],[PLACA]],UNIC!C:M,10,0)</f>
        <v>18001</v>
      </c>
      <c r="X561" s="5" t="str">
        <f>VLOOKUP(Tabela1[[#This Row],[PLACA]],UNIC!C:M,11,0)</f>
        <v>VIVO</v>
      </c>
      <c r="Y561" s="7">
        <f>SUM(Tabela1[[#This Row],[GASTO COMBUSTÍVEL FEVEREIRO]:[GASTO COMBUSTÍVE ABRIL]])</f>
        <v>3126.7</v>
      </c>
      <c r="Z561" s="7">
        <f>IFERROR(AVERAGE(Tabela1[[#This Row],[GASTO COMBUSTÍVE ABRIL]:[GASTO COMBUSTÍVE MARÇO]]),"-")</f>
        <v>981.49999999999989</v>
      </c>
      <c r="AA561" s="5"/>
    </row>
    <row r="562" spans="1:27" x14ac:dyDescent="0.25">
      <c r="A562" s="5" t="s">
        <v>1179</v>
      </c>
      <c r="B562" s="5" t="str">
        <f>VLOOKUP(A562,UNIC!C:W,2,0)</f>
        <v>MOBI</v>
      </c>
      <c r="C562" s="5" t="str">
        <f>VLOOKUP(A562,UNIC!C:W,3,0)</f>
        <v>LEVE</v>
      </c>
      <c r="D562" s="10">
        <f>VLOOKUP(A562,UNIC!C:W,5,0)</f>
        <v>2025</v>
      </c>
      <c r="E562" s="5" t="str">
        <f>VLOOKUP(A562,UNIC!C:W,21,0)</f>
        <v>LOCALIZA</v>
      </c>
      <c r="F562" s="5" t="str">
        <f>VLOOKUP(Tabela1[[#This Row],[PLACA]],UNIC!C:R,15,0)</f>
        <v>ES</v>
      </c>
      <c r="G562" s="5" t="str">
        <f>VLOOKUP(Tabela1[[#This Row],[PLACA]],UNIC!C:R,16,0)</f>
        <v>SUDESTE</v>
      </c>
      <c r="H562" s="5" t="str">
        <f>VLOOKUP(A562,UNIC!C:H,6,0)</f>
        <v>JOSE VITOR DE DEUS MARTINS</v>
      </c>
      <c r="I562" s="5" t="str">
        <f>VLOOKUP(H562,UNIC!H:J,3,0)</f>
        <v>INSTALADOR E REPARADOR DE FO</v>
      </c>
      <c r="J562" s="11" t="str">
        <f>VLOOKUP(Tabela1[[#This Row],[PLACA]],UNIC!C:V,20,0)</f>
        <v>R$ 2.194,00</v>
      </c>
      <c r="K562" s="11">
        <f>IFERROR(VALUE(VLOOKUP(Tabela1[[#This Row],[PLACA]],[1]Planilha2!$A:$F,3,0)),"")</f>
        <v>1538.17</v>
      </c>
      <c r="L562" s="11">
        <f>IFERROR(VALUE(VLOOKUP(Tabela1[[#This Row],[PLACA]],[1]Planilha2!$A:$F,4,0)),"")</f>
        <v>1548.2299999999998</v>
      </c>
      <c r="M562" s="11">
        <f>IFERROR(VALUE(VLOOKUP(Tabela1[[#This Row],[PLACA]],[1]Planilha2!$A:$F,5,0)),"")</f>
        <v>649.54</v>
      </c>
      <c r="N562" s="11"/>
      <c r="O562" s="12" t="str">
        <f>VLOOKUP(Tabela1[[#This Row],[PLACA]],BASE_LOCADORAS!B:F,5,0)</f>
        <v>18/02/2029</v>
      </c>
      <c r="P5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2" s="11">
        <f>VLOOKUP(Tabela1[[#This Row],[PLACA]],BASE_LOCADORAS!B:G,6,0)</f>
        <v>2194</v>
      </c>
      <c r="R562" s="5" t="b">
        <f>Tabela1[[#This Row],[VALOR LOCADORA]]=Tabela1[[#This Row],[GASTO ALUGUEL]]</f>
        <v>0</v>
      </c>
      <c r="S562" s="5" t="str">
        <f>UPPER(TEXT(Tabela1[[#This Row],[VENCIMENTO CONTRATO]],"MMM"))</f>
        <v>FEV</v>
      </c>
      <c r="T562" s="5">
        <f>IFERROR(YEAR(Tabela1[[#This Row],[VENCIMENTO CONTRATO]]),"-")</f>
        <v>2029</v>
      </c>
      <c r="U562" s="5" t="str">
        <f>VLOOKUP(Tabela1[[#This Row],[PLACA]],UNIC!C:T,18,0)</f>
        <v>ATIVO</v>
      </c>
      <c r="V562" s="5" t="str">
        <f>SUBSTITUTE(VLOOKUP(Tabela1[[#This Row],[PLACA]],UNIC!C:K,9,0),".", "")</f>
        <v>11011</v>
      </c>
      <c r="W562" s="5">
        <f>VLOOKUP(Tabela1[[#This Row],[PLACA]],UNIC!C:M,10,0)</f>
        <v>18001</v>
      </c>
      <c r="X562" s="5" t="str">
        <f>VLOOKUP(Tabela1[[#This Row],[PLACA]],UNIC!C:M,11,0)</f>
        <v>VIVO</v>
      </c>
      <c r="Y562" s="7">
        <f>SUM(Tabela1[[#This Row],[GASTO COMBUSTÍVEL FEVEREIRO]:[GASTO COMBUSTÍVE ABRIL]])</f>
        <v>3735.9399999999996</v>
      </c>
      <c r="Z562" s="7">
        <f>IFERROR(AVERAGE(Tabela1[[#This Row],[GASTO COMBUSTÍVE ABRIL]:[GASTO COMBUSTÍVE MARÇO]]),"-")</f>
        <v>1098.8849999999998</v>
      </c>
      <c r="AA562" s="5"/>
    </row>
    <row r="563" spans="1:27" x14ac:dyDescent="0.25">
      <c r="A563" s="5" t="s">
        <v>328</v>
      </c>
      <c r="B563" s="5" t="str">
        <f>VLOOKUP(A563,UNIC!C:W,2,0)</f>
        <v>MOBI</v>
      </c>
      <c r="C563" s="5" t="str">
        <f>VLOOKUP(A563,UNIC!C:W,3,0)</f>
        <v>LEVE</v>
      </c>
      <c r="D563" s="10">
        <f>VLOOKUP(A563,UNIC!C:W,5,0)</f>
        <v>2025</v>
      </c>
      <c r="E563" s="5" t="str">
        <f>VLOOKUP(A563,UNIC!C:W,21,0)</f>
        <v>LOCALIZA</v>
      </c>
      <c r="F563" s="5" t="str">
        <f>VLOOKUP(Tabela1[[#This Row],[PLACA]],UNIC!C:R,15,0)</f>
        <v>SP</v>
      </c>
      <c r="G563" s="5" t="str">
        <f>VLOOKUP(Tabela1[[#This Row],[PLACA]],UNIC!C:R,16,0)</f>
        <v>SUDESTE</v>
      </c>
      <c r="H563" s="5" t="str">
        <f>VLOOKUP(A563,UNIC!C:H,6,0)</f>
        <v>JOSELITO PLACIDO DA SILVA</v>
      </c>
      <c r="I563" s="5" t="str">
        <f>VLOOKUP(H563,UNIC!H:J,3,0)</f>
        <v>TECNICO MULTSKILL METALICO/FI</v>
      </c>
      <c r="J563" s="11" t="str">
        <f>VLOOKUP(Tabela1[[#This Row],[PLACA]],UNIC!C:V,20,0)</f>
        <v>R$ 2.194,00</v>
      </c>
      <c r="K563" s="11">
        <f>IFERROR(VALUE(VLOOKUP(Tabela1[[#This Row],[PLACA]],[1]Planilha2!$A:$F,3,0)),"")</f>
        <v>929.22</v>
      </c>
      <c r="L563" s="11">
        <f>IFERROR(VALUE(VLOOKUP(Tabela1[[#This Row],[PLACA]],[1]Planilha2!$A:$F,4,0)),"")</f>
        <v>1036.69</v>
      </c>
      <c r="M563" s="11">
        <f>IFERROR(VALUE(VLOOKUP(Tabela1[[#This Row],[PLACA]],[1]Planilha2!$A:$F,5,0)),"")</f>
        <v>429.96000000000004</v>
      </c>
      <c r="N563" s="11"/>
      <c r="O563" s="12" t="str">
        <f>VLOOKUP(Tabela1[[#This Row],[PLACA]],BASE_LOCADORAS!B:F,5,0)</f>
        <v>21/02/2029</v>
      </c>
      <c r="P5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3" s="11">
        <f>VLOOKUP(Tabela1[[#This Row],[PLACA]],BASE_LOCADORAS!B:G,6,0)</f>
        <v>2194</v>
      </c>
      <c r="R563" s="5" t="b">
        <f>Tabela1[[#This Row],[VALOR LOCADORA]]=Tabela1[[#This Row],[GASTO ALUGUEL]]</f>
        <v>0</v>
      </c>
      <c r="S563" s="5" t="str">
        <f>UPPER(TEXT(Tabela1[[#This Row],[VENCIMENTO CONTRATO]],"MMM"))</f>
        <v>FEV</v>
      </c>
      <c r="T563" s="5">
        <f>IFERROR(YEAR(Tabela1[[#This Row],[VENCIMENTO CONTRATO]]),"-")</f>
        <v>2029</v>
      </c>
      <c r="U563" s="5" t="str">
        <f>VLOOKUP(Tabela1[[#This Row],[PLACA]],UNIC!C:T,18,0)</f>
        <v>ATIVO</v>
      </c>
      <c r="V563" s="5" t="str">
        <f>SUBSTITUTE(VLOOKUP(Tabela1[[#This Row],[PLACA]],UNIC!C:K,9,0),".", "")</f>
        <v>11011</v>
      </c>
      <c r="W563" s="5">
        <f>VLOOKUP(Tabela1[[#This Row],[PLACA]],UNIC!C:M,10,0)</f>
        <v>35001</v>
      </c>
      <c r="X563" s="5" t="str">
        <f>VLOOKUP(Tabela1[[#This Row],[PLACA]],UNIC!C:M,11,0)</f>
        <v>VIVO</v>
      </c>
      <c r="Y563" s="7">
        <f>SUM(Tabela1[[#This Row],[GASTO COMBUSTÍVEL FEVEREIRO]:[GASTO COMBUSTÍVE ABRIL]])</f>
        <v>2395.87</v>
      </c>
      <c r="Z563" s="7">
        <f>IFERROR(AVERAGE(Tabela1[[#This Row],[GASTO COMBUSTÍVE ABRIL]:[GASTO COMBUSTÍVE MARÇO]]),"-")</f>
        <v>733.32500000000005</v>
      </c>
      <c r="AA563" s="5"/>
    </row>
    <row r="564" spans="1:27" x14ac:dyDescent="0.25">
      <c r="A564" s="5" t="s">
        <v>267</v>
      </c>
      <c r="B564" s="5" t="str">
        <f>VLOOKUP(A564,UNIC!C:W,2,0)</f>
        <v>MOBI</v>
      </c>
      <c r="C564" s="5" t="str">
        <f>VLOOKUP(A564,UNIC!C:W,3,0)</f>
        <v>LEVE</v>
      </c>
      <c r="D564" s="10">
        <f>VLOOKUP(A564,UNIC!C:W,5,0)</f>
        <v>2025</v>
      </c>
      <c r="E564" s="5" t="str">
        <f>VLOOKUP(A564,UNIC!C:W,21,0)</f>
        <v>LOCALIZA</v>
      </c>
      <c r="F564" s="5" t="str">
        <f>VLOOKUP(Tabela1[[#This Row],[PLACA]],UNIC!C:R,15,0)</f>
        <v>SP</v>
      </c>
      <c r="G564" s="5" t="str">
        <f>VLOOKUP(Tabela1[[#This Row],[PLACA]],UNIC!C:R,16,0)</f>
        <v>SUDESTE</v>
      </c>
      <c r="H564" s="5" t="str">
        <f>VLOOKUP(A564,UNIC!C:H,6,0)</f>
        <v>EDGAR KLAYTON DA CRUZ CAVALCANTE DE SOUZA</v>
      </c>
      <c r="I564" s="5" t="str">
        <f>VLOOKUP(H564,UNIC!H:J,3,0)</f>
        <v>TECNICO MULTSKILL METALICO/FI</v>
      </c>
      <c r="J564" s="11" t="str">
        <f>VLOOKUP(Tabela1[[#This Row],[PLACA]],UNIC!C:V,20,0)</f>
        <v>R$ 2.194,00</v>
      </c>
      <c r="K564" s="11">
        <f>IFERROR(VALUE(VLOOKUP(Tabela1[[#This Row],[PLACA]],[1]Planilha2!$A:$F,3,0)),"")</f>
        <v>1015</v>
      </c>
      <c r="L564" s="11">
        <f>IFERROR(VALUE(VLOOKUP(Tabela1[[#This Row],[PLACA]],[1]Planilha2!$A:$F,4,0)),"")</f>
        <v>1100.45</v>
      </c>
      <c r="M564" s="11">
        <f>IFERROR(VALUE(VLOOKUP(Tabela1[[#This Row],[PLACA]],[1]Planilha2!$A:$F,5,0)),"")</f>
        <v>419</v>
      </c>
      <c r="N564" s="11"/>
      <c r="O564" s="12" t="str">
        <f>VLOOKUP(Tabela1[[#This Row],[PLACA]],BASE_LOCADORAS!B:F,5,0)</f>
        <v>21/02/2029</v>
      </c>
      <c r="P5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4" s="11">
        <f>VLOOKUP(Tabela1[[#This Row],[PLACA]],BASE_LOCADORAS!B:G,6,0)</f>
        <v>2194</v>
      </c>
      <c r="R564" s="5" t="b">
        <f>Tabela1[[#This Row],[VALOR LOCADORA]]=Tabela1[[#This Row],[GASTO ALUGUEL]]</f>
        <v>0</v>
      </c>
      <c r="S564" s="5" t="str">
        <f>UPPER(TEXT(Tabela1[[#This Row],[VENCIMENTO CONTRATO]],"MMM"))</f>
        <v>FEV</v>
      </c>
      <c r="T564" s="5">
        <f>IFERROR(YEAR(Tabela1[[#This Row],[VENCIMENTO CONTRATO]]),"-")</f>
        <v>2029</v>
      </c>
      <c r="U564" s="5" t="str">
        <f>VLOOKUP(Tabela1[[#This Row],[PLACA]],UNIC!C:T,18,0)</f>
        <v>ATIVO</v>
      </c>
      <c r="V564" s="5" t="str">
        <f>SUBSTITUTE(VLOOKUP(Tabela1[[#This Row],[PLACA]],UNIC!C:K,9,0),".", "")</f>
        <v>14011</v>
      </c>
      <c r="W564" s="5">
        <f>VLOOKUP(Tabela1[[#This Row],[PLACA]],UNIC!C:M,10,0)</f>
        <v>35001</v>
      </c>
      <c r="X564" s="5" t="str">
        <f>VLOOKUP(Tabela1[[#This Row],[PLACA]],UNIC!C:M,11,0)</f>
        <v>I-SYSTEMS</v>
      </c>
      <c r="Y564" s="7">
        <f>SUM(Tabela1[[#This Row],[GASTO COMBUSTÍVEL FEVEREIRO]:[GASTO COMBUSTÍVE ABRIL]])</f>
        <v>2534.4499999999998</v>
      </c>
      <c r="Z564" s="7">
        <f>IFERROR(AVERAGE(Tabela1[[#This Row],[GASTO COMBUSTÍVE ABRIL]:[GASTO COMBUSTÍVE MARÇO]]),"-")</f>
        <v>759.72500000000002</v>
      </c>
      <c r="AA564" s="5"/>
    </row>
    <row r="565" spans="1:27" x14ac:dyDescent="0.25">
      <c r="A565" s="5" t="s">
        <v>1446</v>
      </c>
      <c r="B565" s="5" t="str">
        <f>VLOOKUP(A565,UNIC!C:W,2,0)</f>
        <v>MOBI</v>
      </c>
      <c r="C565" s="5" t="str">
        <f>VLOOKUP(A565,UNIC!C:W,3,0)</f>
        <v>LEVE</v>
      </c>
      <c r="D565" s="10">
        <f>VLOOKUP(A565,UNIC!C:W,5,0)</f>
        <v>2025</v>
      </c>
      <c r="E565" s="5" t="str">
        <f>VLOOKUP(A565,UNIC!C:W,21,0)</f>
        <v>LOCALIZA</v>
      </c>
      <c r="F565" s="5" t="str">
        <f>VLOOKUP(Tabela1[[#This Row],[PLACA]],UNIC!C:R,15,0)</f>
        <v>SP</v>
      </c>
      <c r="G565" s="5" t="str">
        <f>VLOOKUP(Tabela1[[#This Row],[PLACA]],UNIC!C:R,16,0)</f>
        <v>SUDESTE</v>
      </c>
      <c r="H565" s="5" t="str">
        <f>VLOOKUP(A565,UNIC!C:H,6,0)</f>
        <v>RAPHAEL PANTOLFI DE LIRA ARRUDA</v>
      </c>
      <c r="I565" s="5" t="str">
        <f>VLOOKUP(H565,UNIC!H:J,3,0)</f>
        <v>TECNICO MULTSKILL METALICO/FI</v>
      </c>
      <c r="J565" s="11" t="str">
        <f>VLOOKUP(Tabela1[[#This Row],[PLACA]],UNIC!C:V,20,0)</f>
        <v>R$ 2.194,00</v>
      </c>
      <c r="K565" s="11">
        <f>IFERROR(VALUE(VLOOKUP(Tabela1[[#This Row],[PLACA]],[1]Planilha2!$A:$F,3,0)),"")</f>
        <v>876.33999999999992</v>
      </c>
      <c r="L565" s="11">
        <f>IFERROR(VALUE(VLOOKUP(Tabela1[[#This Row],[PLACA]],[1]Planilha2!$A:$F,4,0)),"")</f>
        <v>469.64</v>
      </c>
      <c r="M565" s="11">
        <f>IFERROR(VALUE(VLOOKUP(Tabela1[[#This Row],[PLACA]],[1]Planilha2!$A:$F,5,0)),"")</f>
        <v>415.65</v>
      </c>
      <c r="N565" s="11"/>
      <c r="O565" s="12" t="str">
        <f>VLOOKUP(Tabela1[[#This Row],[PLACA]],BASE_LOCADORAS!B:F,5,0)</f>
        <v>21/02/2029</v>
      </c>
      <c r="P5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5" s="11">
        <f>VLOOKUP(Tabela1[[#This Row],[PLACA]],BASE_LOCADORAS!B:G,6,0)</f>
        <v>2194</v>
      </c>
      <c r="R565" s="5" t="b">
        <f>Tabela1[[#This Row],[VALOR LOCADORA]]=Tabela1[[#This Row],[GASTO ALUGUEL]]</f>
        <v>0</v>
      </c>
      <c r="S565" s="5" t="str">
        <f>UPPER(TEXT(Tabela1[[#This Row],[VENCIMENTO CONTRATO]],"MMM"))</f>
        <v>FEV</v>
      </c>
      <c r="T565" s="5">
        <f>IFERROR(YEAR(Tabela1[[#This Row],[VENCIMENTO CONTRATO]]),"-")</f>
        <v>2029</v>
      </c>
      <c r="U565" s="5" t="str">
        <f>VLOOKUP(Tabela1[[#This Row],[PLACA]],UNIC!C:T,18,0)</f>
        <v>ATIVO</v>
      </c>
      <c r="V565" s="5" t="str">
        <f>SUBSTITUTE(VLOOKUP(Tabela1[[#This Row],[PLACA]],UNIC!C:K,9,0),".", "")</f>
        <v>11011</v>
      </c>
      <c r="W565" s="5">
        <f>VLOOKUP(Tabela1[[#This Row],[PLACA]],UNIC!C:M,10,0)</f>
        <v>35001</v>
      </c>
      <c r="X565" s="5" t="str">
        <f>VLOOKUP(Tabela1[[#This Row],[PLACA]],UNIC!C:M,11,0)</f>
        <v>VIVO</v>
      </c>
      <c r="Y565" s="7">
        <f>SUM(Tabela1[[#This Row],[GASTO COMBUSTÍVEL FEVEREIRO]:[GASTO COMBUSTÍVE ABRIL]])</f>
        <v>1761.63</v>
      </c>
      <c r="Z565" s="7">
        <f>IFERROR(AVERAGE(Tabela1[[#This Row],[GASTO COMBUSTÍVE ABRIL]:[GASTO COMBUSTÍVE MARÇO]]),"-")</f>
        <v>442.64499999999998</v>
      </c>
      <c r="AA565" s="5"/>
    </row>
    <row r="566" spans="1:27" x14ac:dyDescent="0.25">
      <c r="A566" s="5" t="s">
        <v>995</v>
      </c>
      <c r="B566" s="5" t="str">
        <f>VLOOKUP(A566,UNIC!C:W,2,0)</f>
        <v>MOBI</v>
      </c>
      <c r="C566" s="5" t="str">
        <f>VLOOKUP(A566,UNIC!C:W,3,0)</f>
        <v>LEVE</v>
      </c>
      <c r="D566" s="10">
        <f>VLOOKUP(A566,UNIC!C:W,5,0)</f>
        <v>2025</v>
      </c>
      <c r="E566" s="5" t="str">
        <f>VLOOKUP(A566,UNIC!C:W,21,0)</f>
        <v>LOCALIZA</v>
      </c>
      <c r="F566" s="5" t="str">
        <f>VLOOKUP(Tabela1[[#This Row],[PLACA]],UNIC!C:R,15,0)</f>
        <v>SP</v>
      </c>
      <c r="G566" s="5" t="str">
        <f>VLOOKUP(Tabela1[[#This Row],[PLACA]],UNIC!C:R,16,0)</f>
        <v>SUDESTE</v>
      </c>
      <c r="H566" s="5" t="str">
        <f>VLOOKUP(A566,UNIC!C:H,6,0)</f>
        <v>LINCON DA SILVA SANTOS</v>
      </c>
      <c r="I566" s="5" t="str">
        <f>VLOOKUP(H566,UNIC!H:J,3,0)</f>
        <v>TECNICO MULTSKILL METALICO/FI</v>
      </c>
      <c r="J566" s="11" t="str">
        <f>VLOOKUP(Tabela1[[#This Row],[PLACA]],UNIC!C:V,20,0)</f>
        <v>R$ 2.194,00</v>
      </c>
      <c r="K566" s="11">
        <f>IFERROR(VALUE(VLOOKUP(Tabela1[[#This Row],[PLACA]],[1]Planilha2!$A:$F,3,0)),"")</f>
        <v>1291</v>
      </c>
      <c r="L566" s="11">
        <f>IFERROR(VALUE(VLOOKUP(Tabela1[[#This Row],[PLACA]],[1]Planilha2!$A:$F,4,0)),"")</f>
        <v>1375</v>
      </c>
      <c r="M566" s="11">
        <f>IFERROR(VALUE(VLOOKUP(Tabela1[[#This Row],[PLACA]],[1]Planilha2!$A:$F,5,0)),"")</f>
        <v>600</v>
      </c>
      <c r="N566" s="11"/>
      <c r="O566" s="12" t="str">
        <f>VLOOKUP(Tabela1[[#This Row],[PLACA]],BASE_LOCADORAS!B:F,5,0)</f>
        <v>18/02/2029</v>
      </c>
      <c r="P5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6" s="11">
        <f>VLOOKUP(Tabela1[[#This Row],[PLACA]],BASE_LOCADORAS!B:G,6,0)</f>
        <v>2194</v>
      </c>
      <c r="R566" s="5" t="b">
        <f>Tabela1[[#This Row],[VALOR LOCADORA]]=Tabela1[[#This Row],[GASTO ALUGUEL]]</f>
        <v>0</v>
      </c>
      <c r="S566" s="5" t="str">
        <f>UPPER(TEXT(Tabela1[[#This Row],[VENCIMENTO CONTRATO]],"MMM"))</f>
        <v>FEV</v>
      </c>
      <c r="T566" s="5">
        <f>IFERROR(YEAR(Tabela1[[#This Row],[VENCIMENTO CONTRATO]]),"-")</f>
        <v>2029</v>
      </c>
      <c r="U566" s="5" t="str">
        <f>VLOOKUP(Tabela1[[#This Row],[PLACA]],UNIC!C:T,18,0)</f>
        <v>ATIVO</v>
      </c>
      <c r="V566" s="5" t="str">
        <f>SUBSTITUTE(VLOOKUP(Tabela1[[#This Row],[PLACA]],UNIC!C:K,9,0),".", "")</f>
        <v>14011</v>
      </c>
      <c r="W566" s="5">
        <f>VLOOKUP(Tabela1[[#This Row],[PLACA]],UNIC!C:M,10,0)</f>
        <v>35001</v>
      </c>
      <c r="X566" s="5" t="str">
        <f>VLOOKUP(Tabela1[[#This Row],[PLACA]],UNIC!C:M,11,0)</f>
        <v>I-SYSTEMS</v>
      </c>
      <c r="Y566" s="7">
        <f>SUM(Tabela1[[#This Row],[GASTO COMBUSTÍVEL FEVEREIRO]:[GASTO COMBUSTÍVE ABRIL]])</f>
        <v>3266</v>
      </c>
      <c r="Z566" s="7">
        <f>IFERROR(AVERAGE(Tabela1[[#This Row],[GASTO COMBUSTÍVE ABRIL]:[GASTO COMBUSTÍVE MARÇO]]),"-")</f>
        <v>987.5</v>
      </c>
      <c r="AA566" s="5"/>
    </row>
    <row r="567" spans="1:27" x14ac:dyDescent="0.25">
      <c r="A567" s="5" t="s">
        <v>260</v>
      </c>
      <c r="B567" s="5" t="str">
        <f>VLOOKUP(A567,UNIC!C:W,2,0)</f>
        <v>MOBI</v>
      </c>
      <c r="C567" s="5" t="str">
        <f>VLOOKUP(A567,UNIC!C:W,3,0)</f>
        <v>LEVE</v>
      </c>
      <c r="D567" s="10">
        <f>VLOOKUP(A567,UNIC!C:W,5,0)</f>
        <v>2025</v>
      </c>
      <c r="E567" s="5" t="str">
        <f>VLOOKUP(A567,UNIC!C:W,21,0)</f>
        <v>LOCALIZA</v>
      </c>
      <c r="F567" s="5" t="str">
        <f>VLOOKUP(Tabela1[[#This Row],[PLACA]],UNIC!C:R,15,0)</f>
        <v>SP</v>
      </c>
      <c r="G567" s="5" t="str">
        <f>VLOOKUP(Tabela1[[#This Row],[PLACA]],UNIC!C:R,16,0)</f>
        <v>SUDESTE</v>
      </c>
      <c r="H567" s="5" t="str">
        <f>VLOOKUP(A567,UNIC!C:H,6,0)</f>
        <v>RAFAEL DA SILVA ALMEIDA GIOVANI</v>
      </c>
      <c r="I567" s="5" t="str">
        <f>VLOOKUP(H567,UNIC!H:J,3,0)</f>
        <v>TECNICO MULTSKILL METALICO/FI</v>
      </c>
      <c r="J567" s="11" t="str">
        <f>VLOOKUP(Tabela1[[#This Row],[PLACA]],UNIC!C:V,20,0)</f>
        <v>R$ 2.194,00</v>
      </c>
      <c r="K567" s="11">
        <f>IFERROR(VALUE(VLOOKUP(Tabela1[[#This Row],[PLACA]],[1]Planilha2!$A:$F,3,0)),"")</f>
        <v>643.34</v>
      </c>
      <c r="L567" s="11">
        <f>IFERROR(VALUE(VLOOKUP(Tabela1[[#This Row],[PLACA]],[1]Planilha2!$A:$F,4,0)),"")</f>
        <v>1183.7</v>
      </c>
      <c r="M567" s="11">
        <f>IFERROR(VALUE(VLOOKUP(Tabela1[[#This Row],[PLACA]],[1]Planilha2!$A:$F,5,0)),"")</f>
        <v>679.09</v>
      </c>
      <c r="N567" s="11"/>
      <c r="O567" s="12" t="str">
        <f>VLOOKUP(Tabela1[[#This Row],[PLACA]],BASE_LOCADORAS!B:F,5,0)</f>
        <v>21/02/2029</v>
      </c>
      <c r="P5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7" s="11">
        <f>VLOOKUP(Tabela1[[#This Row],[PLACA]],BASE_LOCADORAS!B:G,6,0)</f>
        <v>2194</v>
      </c>
      <c r="R567" s="5" t="b">
        <f>Tabela1[[#This Row],[VALOR LOCADORA]]=Tabela1[[#This Row],[GASTO ALUGUEL]]</f>
        <v>0</v>
      </c>
      <c r="S567" s="5" t="str">
        <f>UPPER(TEXT(Tabela1[[#This Row],[VENCIMENTO CONTRATO]],"MMM"))</f>
        <v>FEV</v>
      </c>
      <c r="T567" s="5">
        <f>IFERROR(YEAR(Tabela1[[#This Row],[VENCIMENTO CONTRATO]]),"-")</f>
        <v>2029</v>
      </c>
      <c r="U567" s="5" t="str">
        <f>VLOOKUP(Tabela1[[#This Row],[PLACA]],UNIC!C:T,18,0)</f>
        <v>ATIVO</v>
      </c>
      <c r="V567" s="5" t="str">
        <f>SUBSTITUTE(VLOOKUP(Tabela1[[#This Row],[PLACA]],UNIC!C:K,9,0),".", "")</f>
        <v>14011</v>
      </c>
      <c r="W567" s="5">
        <f>VLOOKUP(Tabela1[[#This Row],[PLACA]],UNIC!C:M,10,0)</f>
        <v>35001</v>
      </c>
      <c r="X567" s="5" t="str">
        <f>VLOOKUP(Tabela1[[#This Row],[PLACA]],UNIC!C:M,11,0)</f>
        <v>I-SYSTEMS</v>
      </c>
      <c r="Y567" s="7">
        <f>SUM(Tabela1[[#This Row],[GASTO COMBUSTÍVEL FEVEREIRO]:[GASTO COMBUSTÍVE ABRIL]])</f>
        <v>2506.13</v>
      </c>
      <c r="Z567" s="7">
        <f>IFERROR(AVERAGE(Tabela1[[#This Row],[GASTO COMBUSTÍVE ABRIL]:[GASTO COMBUSTÍVE MARÇO]]),"-")</f>
        <v>931.39499999999998</v>
      </c>
      <c r="AA567" s="5"/>
    </row>
    <row r="568" spans="1:27" x14ac:dyDescent="0.25">
      <c r="A568" s="5" t="s">
        <v>279</v>
      </c>
      <c r="B568" s="5" t="str">
        <f>VLOOKUP(A568,UNIC!C:W,2,0)</f>
        <v>MOBI</v>
      </c>
      <c r="C568" s="5" t="str">
        <f>VLOOKUP(A568,UNIC!C:W,3,0)</f>
        <v>LEVE</v>
      </c>
      <c r="D568" s="10">
        <f>VLOOKUP(A568,UNIC!C:W,5,0)</f>
        <v>2025</v>
      </c>
      <c r="E568" s="5" t="str">
        <f>VLOOKUP(A568,UNIC!C:W,21,0)</f>
        <v>LOCALIZA</v>
      </c>
      <c r="F568" s="5" t="str">
        <f>VLOOKUP(Tabela1[[#This Row],[PLACA]],UNIC!C:R,15,0)</f>
        <v>SP</v>
      </c>
      <c r="G568" s="5" t="str">
        <f>VLOOKUP(Tabela1[[#This Row],[PLACA]],UNIC!C:R,16,0)</f>
        <v>SUDESTE</v>
      </c>
      <c r="H568" s="5" t="str">
        <f>VLOOKUP(A568,UNIC!C:H,6,0)</f>
        <v>OSVALDO JOSE DO NASCIMENTO</v>
      </c>
      <c r="I568" s="5" t="str">
        <f>VLOOKUP(H568,UNIC!H:J,3,0)</f>
        <v>TECNICO MULTSKILL METALICO/FI</v>
      </c>
      <c r="J568" s="11" t="str">
        <f>VLOOKUP(Tabela1[[#This Row],[PLACA]],UNIC!C:V,20,0)</f>
        <v>R$ 2.194,00</v>
      </c>
      <c r="K568" s="11">
        <f>IFERROR(VALUE(VLOOKUP(Tabela1[[#This Row],[PLACA]],[1]Planilha2!$A:$F,3,0)),"")</f>
        <v>712.85</v>
      </c>
      <c r="L568" s="11">
        <f>IFERROR(VALUE(VLOOKUP(Tabela1[[#This Row],[PLACA]],[1]Planilha2!$A:$F,4,0)),"")</f>
        <v>1013.5</v>
      </c>
      <c r="M568" s="11">
        <f>IFERROR(VALUE(VLOOKUP(Tabela1[[#This Row],[PLACA]],[1]Planilha2!$A:$F,5,0)),"")</f>
        <v>493.70000000000005</v>
      </c>
      <c r="N568" s="11"/>
      <c r="O568" s="12" t="str">
        <f>VLOOKUP(Tabela1[[#This Row],[PLACA]],BASE_LOCADORAS!B:F,5,0)</f>
        <v>21/02/2029</v>
      </c>
      <c r="P5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8" s="11">
        <f>VLOOKUP(Tabela1[[#This Row],[PLACA]],BASE_LOCADORAS!B:G,6,0)</f>
        <v>2194</v>
      </c>
      <c r="R568" s="5" t="b">
        <f>Tabela1[[#This Row],[VALOR LOCADORA]]=Tabela1[[#This Row],[GASTO ALUGUEL]]</f>
        <v>0</v>
      </c>
      <c r="S568" s="5" t="str">
        <f>UPPER(TEXT(Tabela1[[#This Row],[VENCIMENTO CONTRATO]],"MMM"))</f>
        <v>FEV</v>
      </c>
      <c r="T568" s="5">
        <f>IFERROR(YEAR(Tabela1[[#This Row],[VENCIMENTO CONTRATO]]),"-")</f>
        <v>2029</v>
      </c>
      <c r="U568" s="5" t="str">
        <f>VLOOKUP(Tabela1[[#This Row],[PLACA]],UNIC!C:T,18,0)</f>
        <v>ATIVO</v>
      </c>
      <c r="V568" s="5" t="str">
        <f>SUBSTITUTE(VLOOKUP(Tabela1[[#This Row],[PLACA]],UNIC!C:K,9,0),".", "")</f>
        <v>11011</v>
      </c>
      <c r="W568" s="5">
        <f>VLOOKUP(Tabela1[[#This Row],[PLACA]],UNIC!C:M,10,0)</f>
        <v>35001</v>
      </c>
      <c r="X568" s="5" t="str">
        <f>VLOOKUP(Tabela1[[#This Row],[PLACA]],UNIC!C:M,11,0)</f>
        <v>VIVO</v>
      </c>
      <c r="Y568" s="7">
        <f>SUM(Tabela1[[#This Row],[GASTO COMBUSTÍVEL FEVEREIRO]:[GASTO COMBUSTÍVE ABRIL]])</f>
        <v>2220.0500000000002</v>
      </c>
      <c r="Z568" s="7">
        <f>IFERROR(AVERAGE(Tabela1[[#This Row],[GASTO COMBUSTÍVE ABRIL]:[GASTO COMBUSTÍVE MARÇO]]),"-")</f>
        <v>753.6</v>
      </c>
      <c r="AA568" s="5"/>
    </row>
    <row r="569" spans="1:27" x14ac:dyDescent="0.25">
      <c r="A569" s="5" t="s">
        <v>1065</v>
      </c>
      <c r="B569" s="5" t="str">
        <f>VLOOKUP(A569,UNIC!C:W,2,0)</f>
        <v>MOBI</v>
      </c>
      <c r="C569" s="5" t="str">
        <f>VLOOKUP(A569,UNIC!C:W,3,0)</f>
        <v>LEVE</v>
      </c>
      <c r="D569" s="10">
        <f>VLOOKUP(A569,UNIC!C:W,5,0)</f>
        <v>2025</v>
      </c>
      <c r="E569" s="5" t="str">
        <f>VLOOKUP(A569,UNIC!C:W,21,0)</f>
        <v>LOCALIZA</v>
      </c>
      <c r="F569" s="5" t="str">
        <f>VLOOKUP(Tabela1[[#This Row],[PLACA]],UNIC!C:R,15,0)</f>
        <v>GO</v>
      </c>
      <c r="G569" s="5" t="str">
        <f>VLOOKUP(Tabela1[[#This Row],[PLACA]],UNIC!C:R,16,0)</f>
        <v>CENTRO OESTE</v>
      </c>
      <c r="H569" s="5" t="str">
        <f>VLOOKUP(A569,UNIC!C:H,6,0)</f>
        <v>WANDERLEY MARQUES PEREIRA</v>
      </c>
      <c r="I569" s="5" t="str">
        <f>VLOOKUP(H569,UNIC!H:J,3,0)</f>
        <v>TECNICO DE FIBRA OPTICA II</v>
      </c>
      <c r="J569" s="11" t="str">
        <f>VLOOKUP(Tabela1[[#This Row],[PLACA]],UNIC!C:V,20,0)</f>
        <v>R$ 2.194,00</v>
      </c>
      <c r="K569" s="11">
        <f>IFERROR(VALUE(VLOOKUP(Tabela1[[#This Row],[PLACA]],[1]Planilha2!$A:$F,3,0)),"")</f>
        <v>1288.45</v>
      </c>
      <c r="L569" s="11">
        <f>IFERROR(VALUE(VLOOKUP(Tabela1[[#This Row],[PLACA]],[1]Planilha2!$A:$F,4,0)),"")</f>
        <v>1267.5</v>
      </c>
      <c r="M569" s="11">
        <f>IFERROR(VALUE(VLOOKUP(Tabela1[[#This Row],[PLACA]],[1]Planilha2!$A:$F,5,0)),"")</f>
        <v>722.36</v>
      </c>
      <c r="N569" s="11"/>
      <c r="O569" s="12" t="str">
        <f>VLOOKUP(Tabela1[[#This Row],[PLACA]],BASE_LOCADORAS!B:F,5,0)</f>
        <v>21/02/2029</v>
      </c>
      <c r="P5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69" s="11">
        <f>VLOOKUP(Tabela1[[#This Row],[PLACA]],BASE_LOCADORAS!B:G,6,0)</f>
        <v>2194</v>
      </c>
      <c r="R569" s="5" t="b">
        <f>Tabela1[[#This Row],[VALOR LOCADORA]]=Tabela1[[#This Row],[GASTO ALUGUEL]]</f>
        <v>0</v>
      </c>
      <c r="S569" s="5" t="str">
        <f>UPPER(TEXT(Tabela1[[#This Row],[VENCIMENTO CONTRATO]],"MMM"))</f>
        <v>FEV</v>
      </c>
      <c r="T569" s="5">
        <f>IFERROR(YEAR(Tabela1[[#This Row],[VENCIMENTO CONTRATO]]),"-")</f>
        <v>2029</v>
      </c>
      <c r="U569" s="5" t="str">
        <f>VLOOKUP(Tabela1[[#This Row],[PLACA]],UNIC!C:T,18,0)</f>
        <v>ATIVO</v>
      </c>
      <c r="V569" s="5" t="str">
        <f>SUBSTITUTE(VLOOKUP(Tabela1[[#This Row],[PLACA]],UNIC!C:K,9,0),".", "")</f>
        <v>11021</v>
      </c>
      <c r="W569" s="5">
        <f>VLOOKUP(Tabela1[[#This Row],[PLACA]],UNIC!C:M,10,0)</f>
        <v>19019</v>
      </c>
      <c r="X569" s="5" t="str">
        <f>VLOOKUP(Tabela1[[#This Row],[PLACA]],UNIC!C:M,11,0)</f>
        <v>VIVO</v>
      </c>
      <c r="Y569" s="7">
        <f>SUM(Tabela1[[#This Row],[GASTO COMBUSTÍVEL FEVEREIRO]:[GASTO COMBUSTÍVE ABRIL]])</f>
        <v>3278.31</v>
      </c>
      <c r="Z569" s="7">
        <f>IFERROR(AVERAGE(Tabela1[[#This Row],[GASTO COMBUSTÍVE ABRIL]:[GASTO COMBUSTÍVE MARÇO]]),"-")</f>
        <v>994.93000000000006</v>
      </c>
      <c r="AA569" s="5"/>
    </row>
    <row r="570" spans="1:27" x14ac:dyDescent="0.25">
      <c r="A570" s="5" t="s">
        <v>1407</v>
      </c>
      <c r="B570" s="5" t="str">
        <f>VLOOKUP(A570,UNIC!C:W,2,0)</f>
        <v>AMAROK</v>
      </c>
      <c r="C570" s="5" t="str">
        <f>VLOOKUP(A570,UNIC!C:W,3,0)</f>
        <v>4X4</v>
      </c>
      <c r="D570" s="10">
        <f>VLOOKUP(A570,UNIC!C:W,5,0)</f>
        <v>2019</v>
      </c>
      <c r="E570" s="5" t="str">
        <f>VLOOKUP(A570,UNIC!C:W,21,0)</f>
        <v>PARTICULAR</v>
      </c>
      <c r="F570" s="5" t="str">
        <f>VLOOKUP(Tabela1[[#This Row],[PLACA]],UNIC!C:R,15,0)</f>
        <v>PR</v>
      </c>
      <c r="G570" s="5" t="str">
        <f>VLOOKUP(Tabela1[[#This Row],[PLACA]],UNIC!C:R,16,0)</f>
        <v>SUL</v>
      </c>
      <c r="H570" s="5" t="str">
        <f>VLOOKUP(A570,UNIC!C:H,6,0)</f>
        <v>SELMO CHAGAS</v>
      </c>
      <c r="I570" s="5" t="str">
        <f>VLOOKUP(H570,UNIC!H:J,3,0)</f>
        <v>SUPERVISOR DE OPERACAO DE PI I</v>
      </c>
      <c r="J570" s="11" t="str">
        <f>VLOOKUP(Tabela1[[#This Row],[PLACA]],UNIC!C:V,20,0)</f>
        <v>R$ 972,00</v>
      </c>
      <c r="K570" s="11">
        <f>IFERROR(VALUE(VLOOKUP(Tabela1[[#This Row],[PLACA]],[1]Planilha2!$A:$F,3,0)),"")</f>
        <v>1078.43</v>
      </c>
      <c r="L570" s="11">
        <f>IFERROR(VALUE(VLOOKUP(Tabela1[[#This Row],[PLACA]],[1]Planilha2!$A:$F,4,0)),"")</f>
        <v>720</v>
      </c>
      <c r="M570" s="11">
        <f>IFERROR(VALUE(VLOOKUP(Tabela1[[#This Row],[PLACA]],[1]Planilha2!$A:$F,5,0)),"")</f>
        <v>480</v>
      </c>
      <c r="N570" s="11"/>
      <c r="O570" s="12" t="str">
        <f>VLOOKUP(Tabela1[[#This Row],[PLACA]],BASE_LOCADORAS!B:F,5,0)</f>
        <v>01/01/2030</v>
      </c>
      <c r="P5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0" s="11">
        <f>VLOOKUP(Tabela1[[#This Row],[PLACA]],BASE_LOCADORAS!B:G,6,0)</f>
        <v>972</v>
      </c>
      <c r="R570" s="5" t="b">
        <f>Tabela1[[#This Row],[VALOR LOCADORA]]=Tabela1[[#This Row],[GASTO ALUGUEL]]</f>
        <v>0</v>
      </c>
      <c r="S570" s="5" t="str">
        <f>UPPER(TEXT(Tabela1[[#This Row],[VENCIMENTO CONTRATO]],"MMM"))</f>
        <v>JAN</v>
      </c>
      <c r="T570" s="5">
        <f>IFERROR(YEAR(Tabela1[[#This Row],[VENCIMENTO CONTRATO]]),"-")</f>
        <v>2030</v>
      </c>
      <c r="U570" s="5" t="str">
        <f>VLOOKUP(Tabela1[[#This Row],[PLACA]],UNIC!C:T,18,0)</f>
        <v>ATIVO</v>
      </c>
      <c r="V570" s="5" t="str">
        <f>SUBSTITUTE(VLOOKUP(Tabela1[[#This Row],[PLACA]],UNIC!C:K,9,0),".", "")</f>
        <v>12085</v>
      </c>
      <c r="W570" s="5">
        <f>VLOOKUP(Tabela1[[#This Row],[PLACA]],UNIC!C:M,10,0)</f>
        <v>26009</v>
      </c>
      <c r="X570" s="5" t="str">
        <f>VLOOKUP(Tabela1[[#This Row],[PLACA]],UNIC!C:M,11,0)</f>
        <v>TIM MOVEL</v>
      </c>
      <c r="Y570" s="7">
        <f>SUM(Tabela1[[#This Row],[GASTO COMBUSTÍVEL FEVEREIRO]:[GASTO COMBUSTÍVE ABRIL]])</f>
        <v>2278.4300000000003</v>
      </c>
      <c r="Z570" s="7">
        <f>IFERROR(AVERAGE(Tabela1[[#This Row],[GASTO COMBUSTÍVE ABRIL]:[GASTO COMBUSTÍVE MARÇO]]),"-")</f>
        <v>600</v>
      </c>
      <c r="AA570" s="5"/>
    </row>
    <row r="571" spans="1:27" x14ac:dyDescent="0.25">
      <c r="A571" s="5" t="s">
        <v>685</v>
      </c>
      <c r="B571" s="5" t="str">
        <f>VLOOKUP(A571,UNIC!C:W,2,0)</f>
        <v>MOBI</v>
      </c>
      <c r="C571" s="5" t="str">
        <f>VLOOKUP(A571,UNIC!C:W,3,0)</f>
        <v>LEVE</v>
      </c>
      <c r="D571" s="10">
        <f>VLOOKUP(A571,UNIC!C:W,5,0)</f>
        <v>2025</v>
      </c>
      <c r="E571" s="5" t="str">
        <f>VLOOKUP(A571,UNIC!C:W,21,0)</f>
        <v>LOCALIZA</v>
      </c>
      <c r="F571" s="5" t="str">
        <f>VLOOKUP(Tabela1[[#This Row],[PLACA]],UNIC!C:R,15,0)</f>
        <v>DF</v>
      </c>
      <c r="G571" s="5" t="str">
        <f>VLOOKUP(Tabela1[[#This Row],[PLACA]],UNIC!C:R,16,0)</f>
        <v>CENTRO OESTE</v>
      </c>
      <c r="H571" s="5" t="str">
        <f>VLOOKUP(A571,UNIC!C:H,6,0)</f>
        <v>RAMILSON PEREIRA DE FIGUEIREDO</v>
      </c>
      <c r="I571" s="5" t="str">
        <f>VLOOKUP(H571,UNIC!H:J,3,0)</f>
        <v>SUPERVISOR DE MANUTENCAO II</v>
      </c>
      <c r="J571" s="11" t="str">
        <f>VLOOKUP(Tabela1[[#This Row],[PLACA]],UNIC!C:V,20,0)</f>
        <v>R$ 2.194,00</v>
      </c>
      <c r="K571" s="11">
        <f>IFERROR(VALUE(VLOOKUP(Tabela1[[#This Row],[PLACA]],[1]Planilha2!$A:$F,3,0)),"")</f>
        <v>1253.57</v>
      </c>
      <c r="L571" s="11">
        <f>IFERROR(VALUE(VLOOKUP(Tabela1[[#This Row],[PLACA]],[1]Planilha2!$A:$F,4,0)),"")</f>
        <v>1308</v>
      </c>
      <c r="M571" s="11">
        <f>IFERROR(VALUE(VLOOKUP(Tabela1[[#This Row],[PLACA]],[1]Planilha2!$A:$F,5,0)),"")</f>
        <v>300</v>
      </c>
      <c r="N571" s="11"/>
      <c r="O571" s="12" t="str">
        <f>VLOOKUP(Tabela1[[#This Row],[PLACA]],BASE_LOCADORAS!B:F,5,0)</f>
        <v>14/02/2029</v>
      </c>
      <c r="P5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1" s="11">
        <f>VLOOKUP(Tabela1[[#This Row],[PLACA]],BASE_LOCADORAS!B:G,6,0)</f>
        <v>2194</v>
      </c>
      <c r="R571" s="5" t="b">
        <f>Tabela1[[#This Row],[VALOR LOCADORA]]=Tabela1[[#This Row],[GASTO ALUGUEL]]</f>
        <v>0</v>
      </c>
      <c r="S571" s="5" t="str">
        <f>UPPER(TEXT(Tabela1[[#This Row],[VENCIMENTO CONTRATO]],"MMM"))</f>
        <v>FEV</v>
      </c>
      <c r="T571" s="5">
        <f>IFERROR(YEAR(Tabela1[[#This Row],[VENCIMENTO CONTRATO]]),"-")</f>
        <v>2029</v>
      </c>
      <c r="U571" s="5" t="str">
        <f>VLOOKUP(Tabela1[[#This Row],[PLACA]],UNIC!C:T,18,0)</f>
        <v>ATIVO</v>
      </c>
      <c r="V571" s="5" t="str">
        <f>SUBSTITUTE(VLOOKUP(Tabela1[[#This Row],[PLACA]],UNIC!C:K,9,0),".", "")</f>
        <v>11025</v>
      </c>
      <c r="W571" s="5">
        <f>VLOOKUP(Tabela1[[#This Row],[PLACA]],UNIC!C:M,10,0)</f>
        <v>17001</v>
      </c>
      <c r="X571" s="5" t="str">
        <f>VLOOKUP(Tabela1[[#This Row],[PLACA]],UNIC!C:M,11,0)</f>
        <v>VIVO</v>
      </c>
      <c r="Y571" s="7">
        <f>SUM(Tabela1[[#This Row],[GASTO COMBUSTÍVEL FEVEREIRO]:[GASTO COMBUSTÍVE ABRIL]])</f>
        <v>2861.5699999999997</v>
      </c>
      <c r="Z571" s="7">
        <f>IFERROR(AVERAGE(Tabela1[[#This Row],[GASTO COMBUSTÍVE ABRIL]:[GASTO COMBUSTÍVE MARÇO]]),"-")</f>
        <v>804</v>
      </c>
      <c r="AA571" s="5"/>
    </row>
    <row r="572" spans="1:27" x14ac:dyDescent="0.25">
      <c r="A572" s="5" t="s">
        <v>1105</v>
      </c>
      <c r="B572" s="5" t="str">
        <f>VLOOKUP(A572,UNIC!C:W,2,0)</f>
        <v>MOBI</v>
      </c>
      <c r="C572" s="5" t="str">
        <f>VLOOKUP(A572,UNIC!C:W,3,0)</f>
        <v>LEVE</v>
      </c>
      <c r="D572" s="10">
        <f>VLOOKUP(A572,UNIC!C:W,5,0)</f>
        <v>2025</v>
      </c>
      <c r="E572" s="5" t="str">
        <f>VLOOKUP(A572,UNIC!C:W,21,0)</f>
        <v>LOCALIZA</v>
      </c>
      <c r="F572" s="5" t="str">
        <f>VLOOKUP(Tabela1[[#This Row],[PLACA]],UNIC!C:R,15,0)</f>
        <v>PR</v>
      </c>
      <c r="G572" s="5" t="str">
        <f>VLOOKUP(Tabela1[[#This Row],[PLACA]],UNIC!C:R,16,0)</f>
        <v>SUL</v>
      </c>
      <c r="H572" s="5" t="str">
        <f>VLOOKUP(A572,UNIC!C:H,6,0)</f>
        <v>ETSON LUIZ PEREIRA DOS SANTOS</v>
      </c>
      <c r="I572" s="5" t="str">
        <f>VLOOKUP(H572,UNIC!H:J,3,0)</f>
        <v>SUPERVISOR DE MANUTENCAO III</v>
      </c>
      <c r="J572" s="11" t="str">
        <f>VLOOKUP(Tabela1[[#This Row],[PLACA]],UNIC!C:V,20,0)</f>
        <v>R$ 2.194,00</v>
      </c>
      <c r="K572" s="11">
        <f>IFERROR(VALUE(VLOOKUP(Tabela1[[#This Row],[PLACA]],[1]Planilha2!$A:$F,3,0)),"")</f>
        <v>178.92</v>
      </c>
      <c r="L572" s="11">
        <f>IFERROR(VALUE(VLOOKUP(Tabela1[[#This Row],[PLACA]],[1]Planilha2!$A:$F,4,0)),"")</f>
        <v>183.6</v>
      </c>
      <c r="M572" s="11">
        <f>IFERROR(VALUE(VLOOKUP(Tabela1[[#This Row],[PLACA]],[1]Planilha2!$A:$F,5,0)),"")</f>
        <v>535.42999999999995</v>
      </c>
      <c r="N572" s="11"/>
      <c r="O572" s="12" t="str">
        <f>VLOOKUP(Tabela1[[#This Row],[PLACA]],BASE_LOCADORAS!B:F,5,0)</f>
        <v>18/02/2029</v>
      </c>
      <c r="P5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2" s="11">
        <f>VLOOKUP(Tabela1[[#This Row],[PLACA]],BASE_LOCADORAS!B:G,6,0)</f>
        <v>2194</v>
      </c>
      <c r="R572" s="5" t="b">
        <f>Tabela1[[#This Row],[VALOR LOCADORA]]=Tabela1[[#This Row],[GASTO ALUGUEL]]</f>
        <v>0</v>
      </c>
      <c r="S572" s="5" t="str">
        <f>UPPER(TEXT(Tabela1[[#This Row],[VENCIMENTO CONTRATO]],"MMM"))</f>
        <v>FEV</v>
      </c>
      <c r="T572" s="5">
        <f>IFERROR(YEAR(Tabela1[[#This Row],[VENCIMENTO CONTRATO]]),"-")</f>
        <v>2029</v>
      </c>
      <c r="U572" s="5" t="str">
        <f>VLOOKUP(Tabela1[[#This Row],[PLACA]],UNIC!C:T,18,0)</f>
        <v>ATIVO</v>
      </c>
      <c r="V572" s="5" t="str">
        <f>SUBSTITUTE(VLOOKUP(Tabela1[[#This Row],[PLACA]],UNIC!C:K,9,0),".", "")</f>
        <v>12075</v>
      </c>
      <c r="W572" s="5">
        <f>VLOOKUP(Tabela1[[#This Row],[PLACA]],UNIC!C:M,10,0)</f>
        <v>26001</v>
      </c>
      <c r="X572" s="5" t="str">
        <f>VLOOKUP(Tabela1[[#This Row],[PLACA]],UNIC!C:M,11,0)</f>
        <v>TIM</v>
      </c>
      <c r="Y572" s="7">
        <f>SUM(Tabela1[[#This Row],[GASTO COMBUSTÍVEL FEVEREIRO]:[GASTO COMBUSTÍVE ABRIL]])</f>
        <v>897.94999999999993</v>
      </c>
      <c r="Z572" s="7">
        <f>IFERROR(AVERAGE(Tabela1[[#This Row],[GASTO COMBUSTÍVE ABRIL]:[GASTO COMBUSTÍVE MARÇO]]),"-")</f>
        <v>359.51499999999999</v>
      </c>
      <c r="AA572" s="5"/>
    </row>
    <row r="573" spans="1:27" x14ac:dyDescent="0.25">
      <c r="A573" s="5" t="s">
        <v>1363</v>
      </c>
      <c r="B573" s="5" t="str">
        <f>VLOOKUP(A573,UNIC!C:W,2,0)</f>
        <v>MOBI</v>
      </c>
      <c r="C573" s="5" t="str">
        <f>VLOOKUP(A573,UNIC!C:W,3,0)</f>
        <v>LEVE</v>
      </c>
      <c r="D573" s="10">
        <f>VLOOKUP(A573,UNIC!C:W,5,0)</f>
        <v>2025</v>
      </c>
      <c r="E573" s="5" t="str">
        <f>VLOOKUP(A573,UNIC!C:W,21,0)</f>
        <v>LOCALIZA</v>
      </c>
      <c r="F573" s="5" t="str">
        <f>VLOOKUP(Tabela1[[#This Row],[PLACA]],UNIC!C:R,15,0)</f>
        <v>MG</v>
      </c>
      <c r="G573" s="5" t="str">
        <f>VLOOKUP(Tabela1[[#This Row],[PLACA]],UNIC!C:R,16,0)</f>
        <v>SUDESTE</v>
      </c>
      <c r="H573" s="5" t="str">
        <f>VLOOKUP(A573,UNIC!C:H,6,0)</f>
        <v>ROMERO GUEDES FREIRE</v>
      </c>
      <c r="I573" s="5" t="str">
        <f>VLOOKUP(H573,UNIC!H:J,3,0)</f>
        <v>SUPERVISOR DE OPERACAO CASA CLIENTE</v>
      </c>
      <c r="J573" s="11" t="str">
        <f>VLOOKUP(Tabela1[[#This Row],[PLACA]],UNIC!C:V,20,0)</f>
        <v>R$ 2.194,00</v>
      </c>
      <c r="K573" s="11">
        <f>IFERROR(VALUE(VLOOKUP(Tabela1[[#This Row],[PLACA]],[1]Planilha2!$A:$F,3,0)),"")</f>
        <v>1801.4900000000002</v>
      </c>
      <c r="L573" s="11">
        <f>IFERROR(VALUE(VLOOKUP(Tabela1[[#This Row],[PLACA]],[1]Planilha2!$A:$F,4,0)),"")</f>
        <v>866.23</v>
      </c>
      <c r="M573" s="11">
        <f>IFERROR(VALUE(VLOOKUP(Tabela1[[#This Row],[PLACA]],[1]Planilha2!$A:$F,5,0)),"")</f>
        <v>1023.9</v>
      </c>
      <c r="N573" s="11"/>
      <c r="O573" s="12" t="str">
        <f>VLOOKUP(Tabela1[[#This Row],[PLACA]],BASE_LOCADORAS!B:F,5,0)</f>
        <v>13/02/2029</v>
      </c>
      <c r="P5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3" s="11">
        <f>VLOOKUP(Tabela1[[#This Row],[PLACA]],BASE_LOCADORAS!B:G,6,0)</f>
        <v>2194</v>
      </c>
      <c r="R573" s="5" t="b">
        <f>Tabela1[[#This Row],[VALOR LOCADORA]]=Tabela1[[#This Row],[GASTO ALUGUEL]]</f>
        <v>0</v>
      </c>
      <c r="S573" s="5" t="str">
        <f>UPPER(TEXT(Tabela1[[#This Row],[VENCIMENTO CONTRATO]],"MMM"))</f>
        <v>FEV</v>
      </c>
      <c r="T573" s="5">
        <f>IFERROR(YEAR(Tabela1[[#This Row],[VENCIMENTO CONTRATO]]),"-")</f>
        <v>2029</v>
      </c>
      <c r="U573" s="5" t="str">
        <f>VLOOKUP(Tabela1[[#This Row],[PLACA]],UNIC!C:T,18,0)</f>
        <v>ATIVO</v>
      </c>
      <c r="V573" s="5" t="str">
        <f>SUBSTITUTE(VLOOKUP(Tabela1[[#This Row],[PLACA]],UNIC!C:K,9,0),".", "")</f>
        <v>11015</v>
      </c>
      <c r="W573" s="5">
        <f>VLOOKUP(Tabela1[[#This Row],[PLACA]],UNIC!C:M,10,0)</f>
        <v>23846</v>
      </c>
      <c r="X573" s="5" t="str">
        <f>VLOOKUP(Tabela1[[#This Row],[PLACA]],UNIC!C:M,11,0)</f>
        <v>VIVO</v>
      </c>
      <c r="Y573" s="7">
        <f>SUM(Tabela1[[#This Row],[GASTO COMBUSTÍVEL FEVEREIRO]:[GASTO COMBUSTÍVE ABRIL]])</f>
        <v>3691.6200000000003</v>
      </c>
      <c r="Z573" s="7">
        <f>IFERROR(AVERAGE(Tabela1[[#This Row],[GASTO COMBUSTÍVE ABRIL]:[GASTO COMBUSTÍVE MARÇO]]),"-")</f>
        <v>945.06500000000005</v>
      </c>
      <c r="AA573" s="5"/>
    </row>
    <row r="574" spans="1:27" x14ac:dyDescent="0.25">
      <c r="A574" s="5" t="s">
        <v>575</v>
      </c>
      <c r="B574" s="5" t="str">
        <f>VLOOKUP(A574,UNIC!C:W,2,0)</f>
        <v>MOBI</v>
      </c>
      <c r="C574" s="5" t="str">
        <f>VLOOKUP(A574,UNIC!C:W,3,0)</f>
        <v>LEVE</v>
      </c>
      <c r="D574" s="10">
        <f>VLOOKUP(A574,UNIC!C:W,5,0)</f>
        <v>2025</v>
      </c>
      <c r="E574" s="5" t="str">
        <f>VLOOKUP(A574,UNIC!C:W,21,0)</f>
        <v>LOCALIZA</v>
      </c>
      <c r="F574" s="5" t="str">
        <f>VLOOKUP(Tabela1[[#This Row],[PLACA]],UNIC!C:R,15,0)</f>
        <v>ES</v>
      </c>
      <c r="G574" s="5" t="str">
        <f>VLOOKUP(Tabela1[[#This Row],[PLACA]],UNIC!C:R,16,0)</f>
        <v>SUDESTE</v>
      </c>
      <c r="H574" s="5" t="str">
        <f>VLOOKUP(A574,UNIC!C:H,6,0)</f>
        <v>DOUGLAS RAPHAEL ALFERES HOLIK</v>
      </c>
      <c r="I574" s="5" t="str">
        <f>VLOOKUP(H574,UNIC!H:J,3,0)</f>
        <v>INSTALADOR E REPARADOR DE FO</v>
      </c>
      <c r="J574" s="11" t="str">
        <f>VLOOKUP(Tabela1[[#This Row],[PLACA]],UNIC!C:V,20,0)</f>
        <v>R$ 2.194,00</v>
      </c>
      <c r="K574" s="11">
        <f>IFERROR(VALUE(VLOOKUP(Tabela1[[#This Row],[PLACA]],[1]Planilha2!$A:$F,3,0)),"")</f>
        <v>594.86</v>
      </c>
      <c r="L574" s="11">
        <f>IFERROR(VALUE(VLOOKUP(Tabela1[[#This Row],[PLACA]],[1]Planilha2!$A:$F,4,0)),"")</f>
        <v>775.37999999999988</v>
      </c>
      <c r="M574" s="11">
        <f>IFERROR(VALUE(VLOOKUP(Tabela1[[#This Row],[PLACA]],[1]Planilha2!$A:$F,5,0)),"")</f>
        <v>543.37</v>
      </c>
      <c r="N574" s="11"/>
      <c r="O574" s="12" t="str">
        <f>VLOOKUP(Tabela1[[#This Row],[PLACA]],BASE_LOCADORAS!B:F,5,0)</f>
        <v>12/02/2029</v>
      </c>
      <c r="P5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4" s="11">
        <f>VLOOKUP(Tabela1[[#This Row],[PLACA]],BASE_LOCADORAS!B:G,6,0)</f>
        <v>2194</v>
      </c>
      <c r="R574" s="5" t="b">
        <f>Tabela1[[#This Row],[VALOR LOCADORA]]=Tabela1[[#This Row],[GASTO ALUGUEL]]</f>
        <v>0</v>
      </c>
      <c r="S574" s="5" t="str">
        <f>UPPER(TEXT(Tabela1[[#This Row],[VENCIMENTO CONTRATO]],"MMM"))</f>
        <v>FEV</v>
      </c>
      <c r="T574" s="5">
        <f>IFERROR(YEAR(Tabela1[[#This Row],[VENCIMENTO CONTRATO]]),"-")</f>
        <v>2029</v>
      </c>
      <c r="U574" s="5" t="str">
        <f>VLOOKUP(Tabela1[[#This Row],[PLACA]],UNIC!C:T,18,0)</f>
        <v>ATIVO</v>
      </c>
      <c r="V574" s="5" t="str">
        <f>SUBSTITUTE(VLOOKUP(Tabela1[[#This Row],[PLACA]],UNIC!C:K,9,0),".", "")</f>
        <v>11011</v>
      </c>
      <c r="W574" s="5">
        <f>VLOOKUP(Tabela1[[#This Row],[PLACA]],UNIC!C:M,10,0)</f>
        <v>18001</v>
      </c>
      <c r="X574" s="5" t="str">
        <f>VLOOKUP(Tabela1[[#This Row],[PLACA]],UNIC!C:M,11,0)</f>
        <v>VIVO</v>
      </c>
      <c r="Y574" s="7">
        <f>SUM(Tabela1[[#This Row],[GASTO COMBUSTÍVEL FEVEREIRO]:[GASTO COMBUSTÍVE ABRIL]])</f>
        <v>1913.6099999999997</v>
      </c>
      <c r="Z574" s="7">
        <f>IFERROR(AVERAGE(Tabela1[[#This Row],[GASTO COMBUSTÍVE ABRIL]:[GASTO COMBUSTÍVE MARÇO]]),"-")</f>
        <v>659.375</v>
      </c>
      <c r="AA574" s="5"/>
    </row>
    <row r="575" spans="1:27" x14ac:dyDescent="0.25">
      <c r="A575" s="5" t="s">
        <v>840</v>
      </c>
      <c r="B575" s="5" t="str">
        <f>VLOOKUP(A575,UNIC!C:W,2,0)</f>
        <v>VOYAGE</v>
      </c>
      <c r="C575" s="5" t="str">
        <f>VLOOKUP(A575,UNIC!C:W,3,0)</f>
        <v>LEVE</v>
      </c>
      <c r="D575" s="10">
        <f>VLOOKUP(A575,UNIC!C:W,5,0)</f>
        <v>2022</v>
      </c>
      <c r="E575" s="5" t="str">
        <f>VLOOKUP(A575,UNIC!C:W,21,0)</f>
        <v>PARTICULAR</v>
      </c>
      <c r="F575" s="5" t="str">
        <f>VLOOKUP(Tabela1[[#This Row],[PLACA]],UNIC!C:R,15,0)</f>
        <v>GO</v>
      </c>
      <c r="G575" s="5" t="str">
        <f>VLOOKUP(Tabela1[[#This Row],[PLACA]],UNIC!C:R,16,0)</f>
        <v>CENTRO OESTE</v>
      </c>
      <c r="H575" s="5" t="str">
        <f>VLOOKUP(A575,UNIC!C:H,6,0)</f>
        <v>DAVID SOARES DOS SANTOS FILHO</v>
      </c>
      <c r="I575" s="5" t="str">
        <f>VLOOKUP(H575,UNIC!H:J,3,0)</f>
        <v>INSTALADOR E REPARADOR DE FO</v>
      </c>
      <c r="J575" s="11" t="str">
        <f>VLOOKUP(Tabela1[[#This Row],[PLACA]],UNIC!C:V,20,0)</f>
        <v>R$ 1.553,56</v>
      </c>
      <c r="K575" s="11">
        <f>IFERROR(VALUE(VLOOKUP(Tabela1[[#This Row],[PLACA]],[1]Planilha2!$A:$F,3,0)),"")</f>
        <v>1845.04</v>
      </c>
      <c r="L575" s="11">
        <f>IFERROR(VALUE(VLOOKUP(Tabela1[[#This Row],[PLACA]],[1]Planilha2!$A:$F,4,0)),"")</f>
        <v>1410</v>
      </c>
      <c r="M575" s="11">
        <f>IFERROR(VALUE(VLOOKUP(Tabela1[[#This Row],[PLACA]],[1]Planilha2!$A:$F,5,0)),"")</f>
        <v>785.97</v>
      </c>
      <c r="N575" s="11"/>
      <c r="O575" s="12" t="str">
        <f>VLOOKUP(Tabela1[[#This Row],[PLACA]],BASE_LOCADORAS!B:F,5,0)</f>
        <v>01/01/2030</v>
      </c>
      <c r="P5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5" s="11">
        <f>VLOOKUP(Tabela1[[#This Row],[PLACA]],BASE_LOCADORAS!B:G,6,0)</f>
        <v>1553.56</v>
      </c>
      <c r="R575" s="5" t="b">
        <f>Tabela1[[#This Row],[VALOR LOCADORA]]=Tabela1[[#This Row],[GASTO ALUGUEL]]</f>
        <v>0</v>
      </c>
      <c r="S575" s="5" t="str">
        <f>UPPER(TEXT(Tabela1[[#This Row],[VENCIMENTO CONTRATO]],"MMM"))</f>
        <v>JAN</v>
      </c>
      <c r="T575" s="5">
        <f>IFERROR(YEAR(Tabela1[[#This Row],[VENCIMENTO CONTRATO]]),"-")</f>
        <v>2030</v>
      </c>
      <c r="U575" s="5" t="str">
        <f>VLOOKUP(Tabela1[[#This Row],[PLACA]],UNIC!C:T,18,0)</f>
        <v>ATIVO</v>
      </c>
      <c r="V575" s="5" t="str">
        <f>SUBSTITUTE(VLOOKUP(Tabela1[[#This Row],[PLACA]],UNIC!C:K,9,0),".", "")</f>
        <v>11011</v>
      </c>
      <c r="W575" s="5">
        <f>VLOOKUP(Tabela1[[#This Row],[PLACA]],UNIC!C:M,10,0)</f>
        <v>19093</v>
      </c>
      <c r="X575" s="5" t="str">
        <f>VLOOKUP(Tabela1[[#This Row],[PLACA]],UNIC!C:M,11,0)</f>
        <v>VIVO</v>
      </c>
      <c r="Y575" s="7">
        <f>SUM(Tabela1[[#This Row],[GASTO COMBUSTÍVEL FEVEREIRO]:[GASTO COMBUSTÍVE ABRIL]])</f>
        <v>4041.01</v>
      </c>
      <c r="Z575" s="7">
        <f>IFERROR(AVERAGE(Tabela1[[#This Row],[GASTO COMBUSTÍVE ABRIL]:[GASTO COMBUSTÍVE MARÇO]]),"-")</f>
        <v>1097.9850000000001</v>
      </c>
      <c r="AA575" s="5"/>
    </row>
    <row r="576" spans="1:27" x14ac:dyDescent="0.25">
      <c r="A576" s="5" t="s">
        <v>1432</v>
      </c>
      <c r="B576" s="5" t="str">
        <f>VLOOKUP(A576,UNIC!C:W,2,0)</f>
        <v>FOCUS</v>
      </c>
      <c r="C576" s="5" t="str">
        <f>VLOOKUP(A576,UNIC!C:W,3,0)</f>
        <v>LEVE</v>
      </c>
      <c r="D576" s="10">
        <f>VLOOKUP(A576,UNIC!C:W,5,0)</f>
        <v>2012</v>
      </c>
      <c r="E576" s="5" t="str">
        <f>VLOOKUP(A576,UNIC!C:W,21,0)</f>
        <v>PARTICULAR</v>
      </c>
      <c r="F576" s="5" t="str">
        <f>VLOOKUP(Tabela1[[#This Row],[PLACA]],UNIC!C:R,15,0)</f>
        <v>RS</v>
      </c>
      <c r="G576" s="5" t="str">
        <f>VLOOKUP(Tabela1[[#This Row],[PLACA]],UNIC!C:R,16,0)</f>
        <v>SUL</v>
      </c>
      <c r="H576" s="5" t="str">
        <f>VLOOKUP(A576,UNIC!C:H,6,0)</f>
        <v>GILSON OMAR COUTO DA SILVA</v>
      </c>
      <c r="I576" s="5" t="str">
        <f>VLOOKUP(H576,UNIC!H:J,3,0)</f>
        <v>SUPERVISOR DE OPERACAO DE PI II</v>
      </c>
      <c r="J576" s="11" t="str">
        <f>VLOOKUP(Tabela1[[#This Row],[PLACA]],UNIC!C:V,20,0)</f>
        <v>R$ 1.005,05</v>
      </c>
      <c r="K576" s="11">
        <f>IFERROR(VALUE(VLOOKUP(Tabela1[[#This Row],[PLACA]],[1]Planilha2!$A:$F,3,0)),"")</f>
        <v>391.07</v>
      </c>
      <c r="L576" s="11">
        <f>IFERROR(VALUE(VLOOKUP(Tabela1[[#This Row],[PLACA]],[1]Planilha2!$A:$F,4,0)),"")</f>
        <v>1011.8900000000001</v>
      </c>
      <c r="M576" s="11">
        <f>IFERROR(VALUE(VLOOKUP(Tabela1[[#This Row],[PLACA]],[1]Planilha2!$A:$F,5,0)),"")</f>
        <v>863.13000000000011</v>
      </c>
      <c r="N576" s="11"/>
      <c r="O576" s="17" t="str">
        <f>VLOOKUP(Tabela1[[#This Row],[PLACA]],BASE_LOCADORAS!B:F,5,0)</f>
        <v>01/01/2030</v>
      </c>
      <c r="P5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6" s="11">
        <f>VLOOKUP(Tabela1[[#This Row],[PLACA]],BASE_LOCADORAS!B:G,6,0)</f>
        <v>949.21</v>
      </c>
      <c r="R576" s="5" t="b">
        <f>Tabela1[[#This Row],[VALOR LOCADORA]]=Tabela1[[#This Row],[GASTO ALUGUEL]]</f>
        <v>0</v>
      </c>
      <c r="S576" s="5" t="str">
        <f>UPPER(TEXT(Tabela1[[#This Row],[VENCIMENTO CONTRATO]],"MMM"))</f>
        <v>JAN</v>
      </c>
      <c r="T576" s="5">
        <f>IFERROR(YEAR(Tabela1[[#This Row],[VENCIMENTO CONTRATO]]),"-")</f>
        <v>2030</v>
      </c>
      <c r="U576" s="5" t="str">
        <f>VLOOKUP(Tabela1[[#This Row],[PLACA]],UNIC!C:T,18,0)</f>
        <v>ATIVO</v>
      </c>
      <c r="V576" s="5" t="str">
        <f>SUBSTITUTE(VLOOKUP(Tabela1[[#This Row],[PLACA]],UNIC!C:K,9,0),".", "")</f>
        <v>12085</v>
      </c>
      <c r="W576" s="5">
        <f>VLOOKUP(Tabela1[[#This Row],[PLACA]],UNIC!C:M,10,0)</f>
        <v>31001</v>
      </c>
      <c r="X576" s="5" t="str">
        <f>VLOOKUP(Tabela1[[#This Row],[PLACA]],UNIC!C:M,11,0)</f>
        <v>TIM MOVEL</v>
      </c>
      <c r="Y576" s="7">
        <f>SUM(Tabela1[[#This Row],[GASTO COMBUSTÍVEL FEVEREIRO]:[GASTO COMBUSTÍVE ABRIL]])</f>
        <v>2266.09</v>
      </c>
      <c r="Z576" s="7">
        <f>IFERROR(AVERAGE(Tabela1[[#This Row],[GASTO COMBUSTÍVE ABRIL]:[GASTO COMBUSTÍVE MARÇO]]),"-")</f>
        <v>937.5100000000001</v>
      </c>
      <c r="AA576" s="5"/>
    </row>
    <row r="577" spans="1:27" x14ac:dyDescent="0.25">
      <c r="A577" s="5" t="s">
        <v>438</v>
      </c>
      <c r="B577" s="5" t="str">
        <f>VLOOKUP(A577,UNIC!C:W,2,0)</f>
        <v>MOBI</v>
      </c>
      <c r="C577" s="5" t="str">
        <f>VLOOKUP(A577,UNIC!C:W,3,0)</f>
        <v>LEVE</v>
      </c>
      <c r="D577" s="10">
        <f>VLOOKUP(A577,UNIC!C:W,5,0)</f>
        <v>2025</v>
      </c>
      <c r="E577" s="5" t="str">
        <f>VLOOKUP(A577,UNIC!C:W,21,0)</f>
        <v>LOCALIZA</v>
      </c>
      <c r="F577" s="5" t="str">
        <f>VLOOKUP(Tabela1[[#This Row],[PLACA]],UNIC!C:R,15,0)</f>
        <v>BA</v>
      </c>
      <c r="G577" s="5" t="str">
        <f>VLOOKUP(Tabela1[[#This Row],[PLACA]],UNIC!C:R,16,0)</f>
        <v>NORDESTE</v>
      </c>
      <c r="H577" s="5" t="str">
        <f>VLOOKUP(A577,UNIC!C:H,6,0)</f>
        <v>RAIMUNDO MOREIRA DA SILVA</v>
      </c>
      <c r="I577" s="5" t="str">
        <f>VLOOKUP(H577,UNIC!H:J,3,0)</f>
        <v>TECNICO MULTSKILL FO</v>
      </c>
      <c r="J577" s="11" t="str">
        <f>VLOOKUP(Tabela1[[#This Row],[PLACA]],UNIC!C:V,20,0)</f>
        <v>R$ 2.194,00</v>
      </c>
      <c r="K577" s="11">
        <f>IFERROR(VALUE(VLOOKUP(Tabela1[[#This Row],[PLACA]],[1]Planilha2!$A:$F,3,0)),"")</f>
        <v>1109.3800000000001</v>
      </c>
      <c r="L577" s="11">
        <f>IFERROR(VALUE(VLOOKUP(Tabela1[[#This Row],[PLACA]],[1]Planilha2!$A:$F,4,0)),"")</f>
        <v>1273.22</v>
      </c>
      <c r="M577" s="11">
        <f>IFERROR(VALUE(VLOOKUP(Tabela1[[#This Row],[PLACA]],[1]Planilha2!$A:$F,5,0)),"")</f>
        <v>680.09999999999991</v>
      </c>
      <c r="N577" s="11"/>
      <c r="O577" s="12" t="str">
        <f>VLOOKUP(Tabela1[[#This Row],[PLACA]],BASE_LOCADORAS!B:F,5,0)</f>
        <v>13/02/2029</v>
      </c>
      <c r="P5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7" s="11">
        <f>VLOOKUP(Tabela1[[#This Row],[PLACA]],BASE_LOCADORAS!B:G,6,0)</f>
        <v>2194</v>
      </c>
      <c r="R577" s="5" t="b">
        <f>Tabela1[[#This Row],[VALOR LOCADORA]]=Tabela1[[#This Row],[GASTO ALUGUEL]]</f>
        <v>0</v>
      </c>
      <c r="S577" s="5" t="str">
        <f>UPPER(TEXT(Tabela1[[#This Row],[VENCIMENTO CONTRATO]],"MMM"))</f>
        <v>FEV</v>
      </c>
      <c r="T577" s="5">
        <f>IFERROR(YEAR(Tabela1[[#This Row],[VENCIMENTO CONTRATO]]),"-")</f>
        <v>2029</v>
      </c>
      <c r="U577" s="5" t="str">
        <f>VLOOKUP(Tabela1[[#This Row],[PLACA]],UNIC!C:T,18,0)</f>
        <v>ATIVO</v>
      </c>
      <c r="V577" s="5" t="str">
        <f>SUBSTITUTE(VLOOKUP(Tabela1[[#This Row],[PLACA]],UNIC!C:K,9,0),".", "")</f>
        <v>14011</v>
      </c>
      <c r="W577" s="5">
        <f>VLOOKUP(Tabela1[[#This Row],[PLACA]],UNIC!C:M,10,0)</f>
        <v>15001</v>
      </c>
      <c r="X577" s="5" t="str">
        <f>VLOOKUP(Tabela1[[#This Row],[PLACA]],UNIC!C:M,11,0)</f>
        <v>I-SYSTEMS</v>
      </c>
      <c r="Y577" s="7">
        <f>SUM(Tabela1[[#This Row],[GASTO COMBUSTÍVEL FEVEREIRO]:[GASTO COMBUSTÍVE ABRIL]])</f>
        <v>3062.7000000000003</v>
      </c>
      <c r="Z577" s="7">
        <f>IFERROR(AVERAGE(Tabela1[[#This Row],[GASTO COMBUSTÍVE ABRIL]:[GASTO COMBUSTÍVE MARÇO]]),"-")</f>
        <v>976.66</v>
      </c>
      <c r="AA577" s="5"/>
    </row>
    <row r="578" spans="1:27" x14ac:dyDescent="0.25">
      <c r="A578" s="5" t="s">
        <v>1287</v>
      </c>
      <c r="B578" s="5" t="str">
        <f>VLOOKUP(A578,UNIC!C:W,2,0)</f>
        <v>SAVEIRO</v>
      </c>
      <c r="C578" s="5" t="str">
        <f>VLOOKUP(A578,UNIC!C:W,3,0)</f>
        <v>UTILITARIO</v>
      </c>
      <c r="D578" s="10">
        <f>VLOOKUP(A578,UNIC!C:W,5,0)</f>
        <v>2025</v>
      </c>
      <c r="E578" s="5" t="str">
        <f>VLOOKUP(A578,UNIC!C:W,21,0)</f>
        <v>LOCALIZA</v>
      </c>
      <c r="F578" s="5" t="str">
        <f>VLOOKUP(Tabela1[[#This Row],[PLACA]],UNIC!C:R,15,0)</f>
        <v>SP</v>
      </c>
      <c r="G578" s="5" t="str">
        <f>VLOOKUP(Tabela1[[#This Row],[PLACA]],UNIC!C:R,16,0)</f>
        <v>SUDESTE</v>
      </c>
      <c r="H578" s="5" t="str">
        <f>VLOOKUP(A578,UNIC!C:H,6,0)</f>
        <v>FROTAS DE VEÍCULOS SAO PAULO</v>
      </c>
      <c r="I578" s="5" t="str">
        <f>VLOOKUP(H578,UNIC!H:J,3,0)</f>
        <v>PARCEIRO</v>
      </c>
      <c r="J578" s="11" t="str">
        <f>VLOOKUP(Tabela1[[#This Row],[PLACA]],UNIC!C:V,20,0)</f>
        <v>R$ 2.467,00</v>
      </c>
      <c r="K578" s="11">
        <f>IFERROR(VALUE(VLOOKUP(Tabela1[[#This Row],[PLACA]],[1]Planilha2!$A:$F,3,0)),"")</f>
        <v>1554.74</v>
      </c>
      <c r="L578" s="11">
        <f>IFERROR(VALUE(VLOOKUP(Tabela1[[#This Row],[PLACA]],[1]Planilha2!$A:$F,4,0)),"")</f>
        <v>841.51</v>
      </c>
      <c r="M578" s="11">
        <f>IFERROR(VALUE(VLOOKUP(Tabela1[[#This Row],[PLACA]],[1]Planilha2!$A:$F,5,0)),"")</f>
        <v>1735.3600000000001</v>
      </c>
      <c r="N578" s="11"/>
      <c r="O578" s="17" t="str">
        <f>VLOOKUP(Tabela1[[#This Row],[PLACA]],BASE_LOCADORAS!B:F,5,0)</f>
        <v>11/02/2029</v>
      </c>
      <c r="P5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8" s="11">
        <f>VLOOKUP(Tabela1[[#This Row],[PLACA]],BASE_LOCADORAS!B:G,6,0)</f>
        <v>2467</v>
      </c>
      <c r="R578" s="5" t="b">
        <f>Tabela1[[#This Row],[VALOR LOCADORA]]=Tabela1[[#This Row],[GASTO ALUGUEL]]</f>
        <v>0</v>
      </c>
      <c r="S578" s="5" t="str">
        <f>UPPER(TEXT(Tabela1[[#This Row],[VENCIMENTO CONTRATO]],"MMM"))</f>
        <v>FEV</v>
      </c>
      <c r="T578" s="5">
        <f>IFERROR(YEAR(Tabela1[[#This Row],[VENCIMENTO CONTRATO]]),"-")</f>
        <v>2029</v>
      </c>
      <c r="U578" s="5" t="str">
        <f>VLOOKUP(Tabela1[[#This Row],[PLACA]],UNIC!C:T,18,0)</f>
        <v>PATIO</v>
      </c>
      <c r="V578" s="5" t="str">
        <f>SUBSTITUTE(VLOOKUP(Tabela1[[#This Row],[PLACA]],UNIC!C:K,9,0),".", "")</f>
        <v>99628</v>
      </c>
      <c r="W578" s="5">
        <f>VLOOKUP(Tabela1[[#This Row],[PLACA]],UNIC!C:M,10,0)</f>
        <v>35001</v>
      </c>
      <c r="X578" s="5" t="str">
        <f>VLOOKUP(Tabela1[[#This Row],[PLACA]],UNIC!C:M,11,0)</f>
        <v>ADMINISTRATIVO</v>
      </c>
      <c r="Y578" s="7">
        <f>SUM(Tabela1[[#This Row],[GASTO COMBUSTÍVEL FEVEREIRO]:[GASTO COMBUSTÍVE ABRIL]])</f>
        <v>4131.6100000000006</v>
      </c>
      <c r="Z578" s="7">
        <f>IFERROR(AVERAGE(Tabela1[[#This Row],[GASTO COMBUSTÍVE ABRIL]:[GASTO COMBUSTÍVE MARÇO]]),"-")</f>
        <v>1288.4349999999999</v>
      </c>
      <c r="AA578" s="5"/>
    </row>
    <row r="579" spans="1:27" x14ac:dyDescent="0.25">
      <c r="A579" s="5" t="s">
        <v>619</v>
      </c>
      <c r="B579" s="5" t="str">
        <f>VLOOKUP(A579,UNIC!C:W,2,0)</f>
        <v>MOBI</v>
      </c>
      <c r="C579" s="5" t="str">
        <f>VLOOKUP(A579,UNIC!C:W,3,0)</f>
        <v>LEVE</v>
      </c>
      <c r="D579" s="10">
        <f>VLOOKUP(A579,UNIC!C:W,5,0)</f>
        <v>2025</v>
      </c>
      <c r="E579" s="5" t="str">
        <f>VLOOKUP(A579,UNIC!C:W,21,0)</f>
        <v>LOCALIZA</v>
      </c>
      <c r="F579" s="5" t="str">
        <f>VLOOKUP(Tabela1[[#This Row],[PLACA]],UNIC!C:R,15,0)</f>
        <v>BA</v>
      </c>
      <c r="G579" s="5" t="str">
        <f>VLOOKUP(Tabela1[[#This Row],[PLACA]],UNIC!C:R,16,0)</f>
        <v>NORDESTE</v>
      </c>
      <c r="H579" s="5" t="str">
        <f>VLOOKUP(A579,UNIC!C:H,6,0)</f>
        <v>WENDEL DOS SANTOS RODRIGUES</v>
      </c>
      <c r="I579" s="5" t="str">
        <f>VLOOKUP(H579,UNIC!H:J,3,0)</f>
        <v>TECNICO MULTSKILL FO</v>
      </c>
      <c r="J579" s="11" t="str">
        <f>VLOOKUP(Tabela1[[#This Row],[PLACA]],UNIC!C:V,20,0)</f>
        <v>R$ 1.824,00</v>
      </c>
      <c r="K579" s="11">
        <f>IFERROR(VALUE(VLOOKUP(Tabela1[[#This Row],[PLACA]],[1]Planilha2!$A:$F,3,0)),"")</f>
        <v>1040</v>
      </c>
      <c r="L579" s="11">
        <f>IFERROR(VALUE(VLOOKUP(Tabela1[[#This Row],[PLACA]],[1]Planilha2!$A:$F,4,0)),"")</f>
        <v>1270</v>
      </c>
      <c r="M579" s="11">
        <f>IFERROR(VALUE(VLOOKUP(Tabela1[[#This Row],[PLACA]],[1]Planilha2!$A:$F,5,0)),"")</f>
        <v>620</v>
      </c>
      <c r="N579" s="11"/>
      <c r="O579" s="17" t="str">
        <f>VLOOKUP(Tabela1[[#This Row],[PLACA]],BASE_LOCADORAS!B:F,5,0)</f>
        <v>11/02/2029</v>
      </c>
      <c r="P5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79" s="11">
        <f>VLOOKUP(Tabela1[[#This Row],[PLACA]],BASE_LOCADORAS!B:G,6,0)</f>
        <v>1824</v>
      </c>
      <c r="R579" s="5" t="b">
        <f>Tabela1[[#This Row],[VALOR LOCADORA]]=Tabela1[[#This Row],[GASTO ALUGUEL]]</f>
        <v>0</v>
      </c>
      <c r="S579" s="5" t="str">
        <f>UPPER(TEXT(Tabela1[[#This Row],[VENCIMENTO CONTRATO]],"MMM"))</f>
        <v>FEV</v>
      </c>
      <c r="T579" s="5">
        <f>IFERROR(YEAR(Tabela1[[#This Row],[VENCIMENTO CONTRATO]]),"-")</f>
        <v>2029</v>
      </c>
      <c r="U579" s="5" t="str">
        <f>VLOOKUP(Tabela1[[#This Row],[PLACA]],UNIC!C:T,18,0)</f>
        <v>ATIVO</v>
      </c>
      <c r="V579" s="5" t="str">
        <f>SUBSTITUTE(VLOOKUP(Tabela1[[#This Row],[PLACA]],UNIC!C:K,9,0),".", "")</f>
        <v>14011</v>
      </c>
      <c r="W579" s="5">
        <f>VLOOKUP(Tabela1[[#This Row],[PLACA]],UNIC!C:M,10,0)</f>
        <v>15001</v>
      </c>
      <c r="X579" s="5" t="str">
        <f>VLOOKUP(Tabela1[[#This Row],[PLACA]],UNIC!C:M,11,0)</f>
        <v>I-SYSTEMS</v>
      </c>
      <c r="Y579" s="7">
        <f>SUM(Tabela1[[#This Row],[GASTO COMBUSTÍVEL FEVEREIRO]:[GASTO COMBUSTÍVE ABRIL]])</f>
        <v>2930</v>
      </c>
      <c r="Z579" s="7">
        <f>IFERROR(AVERAGE(Tabela1[[#This Row],[GASTO COMBUSTÍVE ABRIL]:[GASTO COMBUSTÍVE MARÇO]]),"-")</f>
        <v>945</v>
      </c>
      <c r="AA579" s="5"/>
    </row>
    <row r="580" spans="1:27" x14ac:dyDescent="0.25">
      <c r="A580" s="5" t="s">
        <v>242</v>
      </c>
      <c r="B580" s="5" t="str">
        <f>VLOOKUP(A580,UNIC!C:W,2,0)</f>
        <v>ONIX</v>
      </c>
      <c r="C580" s="5" t="str">
        <f>VLOOKUP(A580,UNIC!C:W,3,0)</f>
        <v>LEVE</v>
      </c>
      <c r="D580" s="10">
        <f>VLOOKUP(A580,UNIC!C:W,5,0)</f>
        <v>2024</v>
      </c>
      <c r="E580" s="5" t="str">
        <f>VLOOKUP(A580,UNIC!C:W,21,0)</f>
        <v>PARTICULAR</v>
      </c>
      <c r="F580" s="5" t="str">
        <f>VLOOKUP(Tabela1[[#This Row],[PLACA]],UNIC!C:R,15,0)</f>
        <v>DF</v>
      </c>
      <c r="G580" s="5" t="str">
        <f>VLOOKUP(Tabela1[[#This Row],[PLACA]],UNIC!C:R,16,0)</f>
        <v>CENTRO OESTE</v>
      </c>
      <c r="H580" s="5" t="str">
        <f>VLOOKUP(A580,UNIC!C:H,6,0)</f>
        <v>JOSE WILSON VIANA DE SOUZA</v>
      </c>
      <c r="I580" s="5" t="str">
        <f>VLOOKUP(H580,UNIC!H:J,3,0)</f>
        <v>INSTALADOR E REPARADOR DE FO</v>
      </c>
      <c r="J580" s="11" t="str">
        <f>VLOOKUP(Tabela1[[#This Row],[PLACA]],UNIC!C:V,20,0)</f>
        <v>R$ 1.500,00</v>
      </c>
      <c r="K580" s="11">
        <f>IFERROR(VALUE(VLOOKUP(Tabela1[[#This Row],[PLACA]],[1]Planilha2!$A:$F,3,0)),"")</f>
        <v>862.14</v>
      </c>
      <c r="L580" s="11">
        <f>IFERROR(VALUE(VLOOKUP(Tabela1[[#This Row],[PLACA]],[1]Planilha2!$A:$F,4,0)),"")</f>
        <v>860</v>
      </c>
      <c r="M580" s="11">
        <f>IFERROR(VALUE(VLOOKUP(Tabela1[[#This Row],[PLACA]],[1]Planilha2!$A:$F,5,0)),"")</f>
        <v>430</v>
      </c>
      <c r="N580" s="11"/>
      <c r="O580" s="12" t="str">
        <f>VLOOKUP(Tabela1[[#This Row],[PLACA]],BASE_LOCADORAS!B:F,5,0)</f>
        <v>01/01/2030</v>
      </c>
      <c r="P5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0" s="11">
        <f>VLOOKUP(Tabela1[[#This Row],[PLACA]],BASE_LOCADORAS!B:G,6,0)</f>
        <v>1390.98</v>
      </c>
      <c r="R580" s="5" t="b">
        <f>Tabela1[[#This Row],[VALOR LOCADORA]]=Tabela1[[#This Row],[GASTO ALUGUEL]]</f>
        <v>0</v>
      </c>
      <c r="S580" s="5" t="str">
        <f>UPPER(TEXT(Tabela1[[#This Row],[VENCIMENTO CONTRATO]],"MMM"))</f>
        <v>JAN</v>
      </c>
      <c r="T580" s="5">
        <f>IFERROR(YEAR(Tabela1[[#This Row],[VENCIMENTO CONTRATO]]),"-")</f>
        <v>2030</v>
      </c>
      <c r="U580" s="5" t="str">
        <f>VLOOKUP(Tabela1[[#This Row],[PLACA]],UNIC!C:T,18,0)</f>
        <v>ATIVO</v>
      </c>
      <c r="V580" s="5" t="str">
        <f>SUBSTITUTE(VLOOKUP(Tabela1[[#This Row],[PLACA]],UNIC!C:K,9,0),".", "")</f>
        <v>11011</v>
      </c>
      <c r="W580" s="5">
        <f>VLOOKUP(Tabela1[[#This Row],[PLACA]],UNIC!C:M,10,0)</f>
        <v>17001</v>
      </c>
      <c r="X580" s="5" t="str">
        <f>VLOOKUP(Tabela1[[#This Row],[PLACA]],UNIC!C:M,11,0)</f>
        <v>VIVO</v>
      </c>
      <c r="Y580" s="7">
        <f>SUM(Tabela1[[#This Row],[GASTO COMBUSTÍVEL FEVEREIRO]:[GASTO COMBUSTÍVE ABRIL]])</f>
        <v>2152.14</v>
      </c>
      <c r="Z580" s="7">
        <f>IFERROR(AVERAGE(Tabela1[[#This Row],[GASTO COMBUSTÍVE ABRIL]:[GASTO COMBUSTÍVE MARÇO]]),"-")</f>
        <v>645</v>
      </c>
      <c r="AA580" s="5"/>
    </row>
    <row r="581" spans="1:27" x14ac:dyDescent="0.25">
      <c r="A581" s="5" t="s">
        <v>1063</v>
      </c>
      <c r="B581" s="5" t="str">
        <f>VLOOKUP(A581,UNIC!C:W,2,0)</f>
        <v>KICKS</v>
      </c>
      <c r="C581" s="5" t="str">
        <f>VLOOKUP(A581,UNIC!C:W,3,0)</f>
        <v>SUV</v>
      </c>
      <c r="D581" s="10">
        <f>VLOOKUP(A581,UNIC!C:W,5,0)</f>
        <v>2022</v>
      </c>
      <c r="E581" s="5" t="str">
        <f>VLOOKUP(A581,UNIC!C:W,21,0)</f>
        <v>PARTICULAR</v>
      </c>
      <c r="F581" s="5" t="str">
        <f>VLOOKUP(Tabela1[[#This Row],[PLACA]],UNIC!C:R,15,0)</f>
        <v>DF</v>
      </c>
      <c r="G581" s="5" t="str">
        <f>VLOOKUP(Tabela1[[#This Row],[PLACA]],UNIC!C:R,16,0)</f>
        <v>CENTRO OESTE</v>
      </c>
      <c r="H581" s="5" t="str">
        <f>VLOOKUP(A581,UNIC!C:H,6,0)</f>
        <v>WOLNEY HENRIQUE CARDOSO ALVES</v>
      </c>
      <c r="I581" s="5" t="str">
        <f>VLOOKUP(H581,UNIC!H:J,3,0)</f>
        <v>TECNICO DE SEGURANCA DO TRABALHO JR</v>
      </c>
      <c r="J581" s="11" t="str">
        <f>VLOOKUP(Tabela1[[#This Row],[PLACA]],UNIC!C:V,20,0)</f>
        <v>R$ 1.500,00</v>
      </c>
      <c r="K581" s="11">
        <f>IFERROR(VALUE(VLOOKUP(Tabela1[[#This Row],[PLACA]],[1]Planilha2!$A:$F,3,0)),"")</f>
        <v>150</v>
      </c>
      <c r="L581" s="11">
        <f>IFERROR(VALUE(VLOOKUP(Tabela1[[#This Row],[PLACA]],[1]Planilha2!$A:$F,4,0)),"")</f>
        <v>750</v>
      </c>
      <c r="M581" s="11">
        <f>IFERROR(VALUE(VLOOKUP(Tabela1[[#This Row],[PLACA]],[1]Planilha2!$A:$F,5,0)),"")</f>
        <v>600</v>
      </c>
      <c r="N581" s="11"/>
      <c r="O581" s="12" t="str">
        <f>VLOOKUP(Tabela1[[#This Row],[PLACA]],BASE_LOCADORAS!B:F,5,0)</f>
        <v>01/01/2030</v>
      </c>
      <c r="P5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1" s="11">
        <f>VLOOKUP(Tabela1[[#This Row],[PLACA]],BASE_LOCADORAS!B:G,6,0)</f>
        <v>1390.98</v>
      </c>
      <c r="R581" s="5" t="b">
        <f>Tabela1[[#This Row],[VALOR LOCADORA]]=Tabela1[[#This Row],[GASTO ALUGUEL]]</f>
        <v>0</v>
      </c>
      <c r="S581" s="5" t="str">
        <f>UPPER(TEXT(Tabela1[[#This Row],[VENCIMENTO CONTRATO]],"MMM"))</f>
        <v>JAN</v>
      </c>
      <c r="T581" s="5">
        <f>IFERROR(YEAR(Tabela1[[#This Row],[VENCIMENTO CONTRATO]]),"-")</f>
        <v>2030</v>
      </c>
      <c r="U581" s="5" t="str">
        <f>VLOOKUP(Tabela1[[#This Row],[PLACA]],UNIC!C:T,18,0)</f>
        <v>ATIVO</v>
      </c>
      <c r="V581" s="5" t="str">
        <f>SUBSTITUTE(VLOOKUP(Tabela1[[#This Row],[PLACA]],UNIC!C:K,9,0),".", "")</f>
        <v>99678</v>
      </c>
      <c r="W581" s="5">
        <f>VLOOKUP(Tabela1[[#This Row],[PLACA]],UNIC!C:M,10,0)</f>
        <v>17001</v>
      </c>
      <c r="X581" s="5" t="str">
        <f>VLOOKUP(Tabela1[[#This Row],[PLACA]],UNIC!C:M,11,0)</f>
        <v>ADMINISTRATIVO</v>
      </c>
      <c r="Y581" s="7">
        <f>SUM(Tabela1[[#This Row],[GASTO COMBUSTÍVEL FEVEREIRO]:[GASTO COMBUSTÍVE ABRIL]])</f>
        <v>1500</v>
      </c>
      <c r="Z581" s="7">
        <f>IFERROR(AVERAGE(Tabela1[[#This Row],[GASTO COMBUSTÍVE ABRIL]:[GASTO COMBUSTÍVE MARÇO]]),"-")</f>
        <v>675</v>
      </c>
      <c r="AA581" s="5"/>
    </row>
    <row r="582" spans="1:27" x14ac:dyDescent="0.25">
      <c r="A582" s="5" t="s">
        <v>488</v>
      </c>
      <c r="B582" s="5" t="str">
        <f>VLOOKUP(A582,UNIC!C:W,2,0)</f>
        <v>MOBI</v>
      </c>
      <c r="C582" s="5" t="str">
        <f>VLOOKUP(A582,UNIC!C:W,3,0)</f>
        <v>LEVE</v>
      </c>
      <c r="D582" s="10">
        <f>VLOOKUP(A582,UNIC!C:W,5,0)</f>
        <v>2025</v>
      </c>
      <c r="E582" s="5" t="str">
        <f>VLOOKUP(A582,UNIC!C:W,21,0)</f>
        <v>LOCALIZA</v>
      </c>
      <c r="F582" s="5" t="str">
        <f>VLOOKUP(Tabela1[[#This Row],[PLACA]],UNIC!C:R,15,0)</f>
        <v>SP</v>
      </c>
      <c r="G582" s="5" t="str">
        <f>VLOOKUP(Tabela1[[#This Row],[PLACA]],UNIC!C:R,16,0)</f>
        <v>SUDESTE</v>
      </c>
      <c r="H582" s="5" t="str">
        <f>VLOOKUP(A582,UNIC!C:H,6,0)</f>
        <v>DEIVE TOMAS ALVES</v>
      </c>
      <c r="I582" s="5" t="str">
        <f>VLOOKUP(H582,UNIC!H:J,3,0)</f>
        <v>TECNICO MULTSKILL METALICO/FI</v>
      </c>
      <c r="J582" s="11" t="str">
        <f>VLOOKUP(Tabela1[[#This Row],[PLACA]],UNIC!C:V,20,0)</f>
        <v>R$ 1.824,00</v>
      </c>
      <c r="K582" s="11">
        <f>IFERROR(VALUE(VLOOKUP(Tabela1[[#This Row],[PLACA]],[1]Planilha2!$A:$F,3,0)),"")</f>
        <v>1038</v>
      </c>
      <c r="L582" s="11">
        <f>IFERROR(VALUE(VLOOKUP(Tabela1[[#This Row],[PLACA]],[1]Planilha2!$A:$F,4,0)),"")</f>
        <v>1005</v>
      </c>
      <c r="M582" s="11">
        <f>IFERROR(VALUE(VLOOKUP(Tabela1[[#This Row],[PLACA]],[1]Planilha2!$A:$F,5,0)),"")</f>
        <v>569.97</v>
      </c>
      <c r="N582" s="11"/>
      <c r="O582" s="12" t="str">
        <f>VLOOKUP(Tabela1[[#This Row],[PLACA]],BASE_LOCADORAS!B:F,5,0)</f>
        <v>05/11/2028</v>
      </c>
      <c r="P5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2" s="11">
        <f>VLOOKUP(Tabela1[[#This Row],[PLACA]],BASE_LOCADORAS!B:G,6,0)</f>
        <v>1933.72</v>
      </c>
      <c r="R582" s="5" t="b">
        <f>Tabela1[[#This Row],[VALOR LOCADORA]]=Tabela1[[#This Row],[GASTO ALUGUEL]]</f>
        <v>0</v>
      </c>
      <c r="S582" s="5" t="str">
        <f>UPPER(TEXT(Tabela1[[#This Row],[VENCIMENTO CONTRATO]],"MMM"))</f>
        <v>NOV</v>
      </c>
      <c r="T582" s="5">
        <f>IFERROR(YEAR(Tabela1[[#This Row],[VENCIMENTO CONTRATO]]),"-")</f>
        <v>2028</v>
      </c>
      <c r="U582" s="5" t="str">
        <f>VLOOKUP(Tabela1[[#This Row],[PLACA]],UNIC!C:T,18,0)</f>
        <v>ATIVO</v>
      </c>
      <c r="V582" s="5" t="str">
        <f>SUBSTITUTE(VLOOKUP(Tabela1[[#This Row],[PLACA]],UNIC!C:K,9,0),".", "")</f>
        <v>14011</v>
      </c>
      <c r="W582" s="5">
        <f>VLOOKUP(Tabela1[[#This Row],[PLACA]],UNIC!C:M,10,0)</f>
        <v>35001</v>
      </c>
      <c r="X582" s="5" t="str">
        <f>VLOOKUP(Tabela1[[#This Row],[PLACA]],UNIC!C:M,11,0)</f>
        <v>I-SYSTEMS</v>
      </c>
      <c r="Y582" s="7">
        <f>SUM(Tabela1[[#This Row],[GASTO COMBUSTÍVEL FEVEREIRO]:[GASTO COMBUSTÍVE ABRIL]])</f>
        <v>2612.9700000000003</v>
      </c>
      <c r="Z582" s="7">
        <f>IFERROR(AVERAGE(Tabela1[[#This Row],[GASTO COMBUSTÍVE ABRIL]:[GASTO COMBUSTÍVE MARÇO]]),"-")</f>
        <v>787.48500000000001</v>
      </c>
      <c r="AA582" s="5"/>
    </row>
    <row r="583" spans="1:27" x14ac:dyDescent="0.25">
      <c r="A583" s="5" t="s">
        <v>752</v>
      </c>
      <c r="B583" s="5" t="str">
        <f>VLOOKUP(A583,UNIC!C:W,2,0)</f>
        <v>SAVEIRO</v>
      </c>
      <c r="C583" s="5" t="str">
        <f>VLOOKUP(A583,UNIC!C:W,3,0)</f>
        <v>UTILITARIO</v>
      </c>
      <c r="D583" s="10">
        <f>VLOOKUP(A583,UNIC!C:W,5,0)</f>
        <v>2025</v>
      </c>
      <c r="E583" s="5" t="str">
        <f>VLOOKUP(A583,UNIC!C:W,21,0)</f>
        <v>LOCALIZA</v>
      </c>
      <c r="F583" s="5" t="str">
        <f>VLOOKUP(Tabela1[[#This Row],[PLACA]],UNIC!C:R,15,0)</f>
        <v>BA</v>
      </c>
      <c r="G583" s="5" t="str">
        <f>VLOOKUP(Tabela1[[#This Row],[PLACA]],UNIC!C:R,16,0)</f>
        <v>NORDESTE</v>
      </c>
      <c r="H583" s="5" t="str">
        <f>VLOOKUP(A583,UNIC!C:H,6,0)</f>
        <v>PEDRO CELESTINO PINHEIRO FILHO</v>
      </c>
      <c r="I583" s="5" t="str">
        <f>VLOOKUP(H583,UNIC!H:J,3,0)</f>
        <v>TECNICO DE FIBRA OPTICA I</v>
      </c>
      <c r="J583" s="11" t="str">
        <f>VLOOKUP(Tabela1[[#This Row],[PLACA]],UNIC!C:V,20,0)</f>
        <v>R$ 2.467,00</v>
      </c>
      <c r="K583" s="11">
        <f>IFERROR(VALUE(VLOOKUP(Tabela1[[#This Row],[PLACA]],[1]Planilha2!$A:$F,3,0)),"")</f>
        <v>1148.08</v>
      </c>
      <c r="L583" s="11">
        <f>IFERROR(VALUE(VLOOKUP(Tabela1[[#This Row],[PLACA]],[1]Planilha2!$A:$F,4,0)),"")</f>
        <v>1749.8200000000002</v>
      </c>
      <c r="M583" s="11">
        <f>IFERROR(VALUE(VLOOKUP(Tabela1[[#This Row],[PLACA]],[1]Planilha2!$A:$F,5,0)),"")</f>
        <v>934.11</v>
      </c>
      <c r="N583" s="11"/>
      <c r="O583" s="12" t="str">
        <f>VLOOKUP(Tabela1[[#This Row],[PLACA]],BASE_LOCADORAS!B:F,5,0)</f>
        <v>21/01/2029</v>
      </c>
      <c r="P5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3" s="11">
        <f>VLOOKUP(Tabela1[[#This Row],[PLACA]],BASE_LOCADORAS!B:G,6,0)</f>
        <v>2467</v>
      </c>
      <c r="R583" s="5" t="b">
        <f>Tabela1[[#This Row],[VALOR LOCADORA]]=Tabela1[[#This Row],[GASTO ALUGUEL]]</f>
        <v>0</v>
      </c>
      <c r="S583" s="5" t="str">
        <f>UPPER(TEXT(Tabela1[[#This Row],[VENCIMENTO CONTRATO]],"MMM"))</f>
        <v>JAN</v>
      </c>
      <c r="T583" s="5">
        <f>IFERROR(YEAR(Tabela1[[#This Row],[VENCIMENTO CONTRATO]]),"-")</f>
        <v>2029</v>
      </c>
      <c r="U583" s="5" t="str">
        <f>VLOOKUP(Tabela1[[#This Row],[PLACA]],UNIC!C:T,18,0)</f>
        <v>ATIVO</v>
      </c>
      <c r="V583" s="5" t="str">
        <f>SUBSTITUTE(VLOOKUP(Tabela1[[#This Row],[PLACA]],UNIC!C:K,9,0),".", "")</f>
        <v>14021</v>
      </c>
      <c r="W583" s="5">
        <f>VLOOKUP(Tabela1[[#This Row],[PLACA]],UNIC!C:M,10,0)</f>
        <v>15001</v>
      </c>
      <c r="X583" s="5" t="str">
        <f>VLOOKUP(Tabela1[[#This Row],[PLACA]],UNIC!C:M,11,0)</f>
        <v>I-SYSTEMS</v>
      </c>
      <c r="Y583" s="7">
        <f>SUM(Tabela1[[#This Row],[GASTO COMBUSTÍVEL FEVEREIRO]:[GASTO COMBUSTÍVE ABRIL]])</f>
        <v>3832.01</v>
      </c>
      <c r="Z583" s="7">
        <f>IFERROR(AVERAGE(Tabela1[[#This Row],[GASTO COMBUSTÍVE ABRIL]:[GASTO COMBUSTÍVE MARÇO]]),"-")</f>
        <v>1341.9650000000001</v>
      </c>
      <c r="AA583" s="5"/>
    </row>
    <row r="584" spans="1:27" x14ac:dyDescent="0.25">
      <c r="A584" s="5" t="s">
        <v>709</v>
      </c>
      <c r="B584" s="5" t="str">
        <f>VLOOKUP(A584,UNIC!C:W,2,0)</f>
        <v>MOBI</v>
      </c>
      <c r="C584" s="5" t="str">
        <f>VLOOKUP(A584,UNIC!C:W,3,0)</f>
        <v>LEVE</v>
      </c>
      <c r="D584" s="10">
        <f>VLOOKUP(A584,UNIC!C:W,5,0)</f>
        <v>2025</v>
      </c>
      <c r="E584" s="5" t="str">
        <f>VLOOKUP(A584,UNIC!C:W,21,0)</f>
        <v>LOCALIZA</v>
      </c>
      <c r="F584" s="5" t="str">
        <f>VLOOKUP(Tabela1[[#This Row],[PLACA]],UNIC!C:R,15,0)</f>
        <v>AM</v>
      </c>
      <c r="G584" s="5" t="str">
        <f>VLOOKUP(Tabela1[[#This Row],[PLACA]],UNIC!C:R,16,0)</f>
        <v>NORTE</v>
      </c>
      <c r="H584" s="5" t="str">
        <f>VLOOKUP(A584,UNIC!C:H,6,0)</f>
        <v>CLODOMIR XAVIER PINHEIRO</v>
      </c>
      <c r="I584" s="5" t="str">
        <f>VLOOKUP(H584,UNIC!H:J,3,0)</f>
        <v>SUPERVISOR DE MANUTENCAO III</v>
      </c>
      <c r="J584" s="11" t="str">
        <f>VLOOKUP(Tabela1[[#This Row],[PLACA]],UNIC!C:V,20,0)</f>
        <v>R$ 1.953,00</v>
      </c>
      <c r="K584" s="11">
        <f>IFERROR(VALUE(VLOOKUP(Tabela1[[#This Row],[PLACA]],[1]Planilha2!$A:$F,3,0)),"")</f>
        <v>1159.9099999999999</v>
      </c>
      <c r="L584" s="11">
        <f>IFERROR(VALUE(VLOOKUP(Tabela1[[#This Row],[PLACA]],[1]Planilha2!$A:$F,4,0)),"")</f>
        <v>1534.44</v>
      </c>
      <c r="M584" s="11">
        <f>IFERROR(VALUE(VLOOKUP(Tabela1[[#This Row],[PLACA]],[1]Planilha2!$A:$F,5,0)),"")</f>
        <v>639.51</v>
      </c>
      <c r="N584" s="11"/>
      <c r="O584" s="12" t="str">
        <f>VLOOKUP(Tabela1[[#This Row],[PLACA]],BASE_LOCADORAS!B:F,5,0)</f>
        <v>15/01/2029</v>
      </c>
      <c r="P5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4" s="11">
        <f>VLOOKUP(Tabela1[[#This Row],[PLACA]],BASE_LOCADORAS!B:G,6,0)</f>
        <v>1953</v>
      </c>
      <c r="R584" s="5" t="b">
        <f>Tabela1[[#This Row],[VALOR LOCADORA]]=Tabela1[[#This Row],[GASTO ALUGUEL]]</f>
        <v>0</v>
      </c>
      <c r="S584" s="5" t="str">
        <f>UPPER(TEXT(Tabela1[[#This Row],[VENCIMENTO CONTRATO]],"MMM"))</f>
        <v>JAN</v>
      </c>
      <c r="T584" s="5">
        <f>IFERROR(YEAR(Tabela1[[#This Row],[VENCIMENTO CONTRATO]]),"-")</f>
        <v>2029</v>
      </c>
      <c r="U584" s="5" t="str">
        <f>VLOOKUP(Tabela1[[#This Row],[PLACA]],UNIC!C:T,18,0)</f>
        <v>ATIVO</v>
      </c>
      <c r="V584" s="5" t="str">
        <f>SUBSTITUTE(VLOOKUP(Tabela1[[#This Row],[PLACA]],UNIC!C:K,9,0),".", "")</f>
        <v>11025</v>
      </c>
      <c r="W584" s="5">
        <f>VLOOKUP(Tabela1[[#This Row],[PLACA]],UNIC!C:M,10,0)</f>
        <v>14001</v>
      </c>
      <c r="X584" s="5" t="str">
        <f>VLOOKUP(Tabela1[[#This Row],[PLACA]],UNIC!C:M,11,0)</f>
        <v>VIVO</v>
      </c>
      <c r="Y584" s="7">
        <f>SUM(Tabela1[[#This Row],[GASTO COMBUSTÍVEL FEVEREIRO]:[GASTO COMBUSTÍVE ABRIL]])</f>
        <v>3333.8599999999997</v>
      </c>
      <c r="Z584" s="7">
        <f>IFERROR(AVERAGE(Tabela1[[#This Row],[GASTO COMBUSTÍVE ABRIL]:[GASTO COMBUSTÍVE MARÇO]]),"-")</f>
        <v>1086.9749999999999</v>
      </c>
      <c r="AA584" s="5"/>
    </row>
    <row r="585" spans="1:27" x14ac:dyDescent="0.25">
      <c r="A585" s="5" t="s">
        <v>552</v>
      </c>
      <c r="B585" s="5" t="str">
        <f>VLOOKUP(A585,UNIC!C:W,2,0)</f>
        <v>ARGO</v>
      </c>
      <c r="C585" s="5" t="str">
        <f>VLOOKUP(A585,UNIC!C:W,3,0)</f>
        <v>LEVE</v>
      </c>
      <c r="D585" s="10">
        <f>VLOOKUP(A585,UNIC!C:W,5,0)</f>
        <v>2025</v>
      </c>
      <c r="E585" s="5" t="str">
        <f>VLOOKUP(A585,UNIC!C:W,21,0)</f>
        <v>PARTICULAR</v>
      </c>
      <c r="F585" s="5" t="str">
        <f>VLOOKUP(Tabela1[[#This Row],[PLACA]],UNIC!C:R,15,0)</f>
        <v>DF</v>
      </c>
      <c r="G585" s="5" t="str">
        <f>VLOOKUP(Tabela1[[#This Row],[PLACA]],UNIC!C:R,16,0)</f>
        <v>CENTRO OESTE</v>
      </c>
      <c r="H585" s="5" t="str">
        <f>VLOOKUP(A585,UNIC!C:H,6,0)</f>
        <v>ALESSANDRO AVELINO DE SOUZA</v>
      </c>
      <c r="I585" s="5" t="str">
        <f>VLOOKUP(H585,UNIC!H:J,3,0)</f>
        <v>SUPERVISOR DE OPERACAO</v>
      </c>
      <c r="J585" s="11" t="str">
        <f>VLOOKUP(Tabela1[[#This Row],[PLACA]],UNIC!C:V,20,0)</f>
        <v>R$ 2.000,00</v>
      </c>
      <c r="K585" s="11">
        <f>IFERROR(VALUE(VLOOKUP(Tabela1[[#This Row],[PLACA]],[1]Planilha2!$A:$F,3,0)),"")</f>
        <v>1123</v>
      </c>
      <c r="L585" s="11">
        <f>IFERROR(VALUE(VLOOKUP(Tabela1[[#This Row],[PLACA]],[1]Planilha2!$A:$F,4,0)),"")</f>
        <v>420</v>
      </c>
      <c r="M585" s="11">
        <f>IFERROR(VALUE(VLOOKUP(Tabela1[[#This Row],[PLACA]],[1]Planilha2!$A:$F,5,0)),"")</f>
        <v>560</v>
      </c>
      <c r="N585" s="11"/>
      <c r="O585" s="17" t="str">
        <f>VLOOKUP(Tabela1[[#This Row],[PLACA]],BASE_LOCADORAS!B:F,5,0)</f>
        <v>01/01/2030</v>
      </c>
      <c r="P5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5" s="11">
        <f>VLOOKUP(Tabela1[[#This Row],[PLACA]],BASE_LOCADORAS!B:G,6,0)</f>
        <v>2000</v>
      </c>
      <c r="R585" s="5" t="b">
        <f>Tabela1[[#This Row],[VALOR LOCADORA]]=Tabela1[[#This Row],[GASTO ALUGUEL]]</f>
        <v>0</v>
      </c>
      <c r="S585" s="5" t="str">
        <f>UPPER(TEXT(Tabela1[[#This Row],[VENCIMENTO CONTRATO]],"MMM"))</f>
        <v>JAN</v>
      </c>
      <c r="T585" s="5">
        <f>IFERROR(YEAR(Tabela1[[#This Row],[VENCIMENTO CONTRATO]]),"-")</f>
        <v>2030</v>
      </c>
      <c r="U585" s="5" t="str">
        <f>VLOOKUP(Tabela1[[#This Row],[PLACA]],UNIC!C:T,18,0)</f>
        <v>ATIVO</v>
      </c>
      <c r="V585" s="5" t="str">
        <f>SUBSTITUTE(VLOOKUP(Tabela1[[#This Row],[PLACA]],UNIC!C:K,9,0),".", "")</f>
        <v>11015</v>
      </c>
      <c r="W585" s="5">
        <f>VLOOKUP(Tabela1[[#This Row],[PLACA]],UNIC!C:M,10,0)</f>
        <v>17001</v>
      </c>
      <c r="X585" s="5" t="str">
        <f>VLOOKUP(Tabela1[[#This Row],[PLACA]],UNIC!C:M,11,0)</f>
        <v>VIVO</v>
      </c>
      <c r="Y585" s="7">
        <f>SUM(Tabela1[[#This Row],[GASTO COMBUSTÍVEL FEVEREIRO]:[GASTO COMBUSTÍVE ABRIL]])</f>
        <v>2103</v>
      </c>
      <c r="Z585" s="7">
        <f>IFERROR(AVERAGE(Tabela1[[#This Row],[GASTO COMBUSTÍVE ABRIL]:[GASTO COMBUSTÍVE MARÇO]]),"-")</f>
        <v>490</v>
      </c>
      <c r="AA585" s="5"/>
    </row>
    <row r="586" spans="1:27" x14ac:dyDescent="0.25">
      <c r="A586" s="5" t="s">
        <v>856</v>
      </c>
      <c r="B586" s="5" t="str">
        <f>VLOOKUP(A586,UNIC!C:W,2,0)</f>
        <v>CRONOS</v>
      </c>
      <c r="C586" s="5" t="str">
        <f>VLOOKUP(A586,UNIC!C:W,3,0)</f>
        <v>LEVE</v>
      </c>
      <c r="D586" s="10">
        <f>VLOOKUP(A586,UNIC!C:W,5,0)</f>
        <v>2025</v>
      </c>
      <c r="E586" s="5" t="str">
        <f>VLOOKUP(A586,UNIC!C:W,21,0)</f>
        <v>LOCALIZA</v>
      </c>
      <c r="F586" s="5" t="str">
        <f>VLOOKUP(Tabela1[[#This Row],[PLACA]],UNIC!C:R,15,0)</f>
        <v>SP</v>
      </c>
      <c r="G586" s="5" t="str">
        <f>VLOOKUP(Tabela1[[#This Row],[PLACA]],UNIC!C:R,16,0)</f>
        <v>SUDESTE</v>
      </c>
      <c r="H586" s="5" t="str">
        <f>VLOOKUP(A586,UNIC!C:H,6,0)</f>
        <v>LETICIA LOUREIRO UTIUMI</v>
      </c>
      <c r="I586" s="5" t="str">
        <f>VLOOKUP(H586,UNIC!H:J,3,0)</f>
        <v>COORDENADOR DE MEDICAO</v>
      </c>
      <c r="J586" s="11" t="str">
        <f>VLOOKUP(Tabela1[[#This Row],[PLACA]],UNIC!C:V,20,0)</f>
        <v>R$ 2.497,00</v>
      </c>
      <c r="K586" s="11">
        <f>IFERROR(VALUE(VLOOKUP(Tabela1[[#This Row],[PLACA]],[1]Planilha2!$A:$F,3,0)),"")</f>
        <v>1173.99</v>
      </c>
      <c r="L586" s="11">
        <f>IFERROR(VALUE(VLOOKUP(Tabela1[[#This Row],[PLACA]],[1]Planilha2!$A:$F,4,0)),"")</f>
        <v>1329.9699999999998</v>
      </c>
      <c r="M586" s="11">
        <f>IFERROR(VALUE(VLOOKUP(Tabela1[[#This Row],[PLACA]],[1]Planilha2!$A:$F,5,0)),"")</f>
        <v>840.24</v>
      </c>
      <c r="N586" s="11"/>
      <c r="O586" s="12" t="str">
        <f>VLOOKUP(Tabela1[[#This Row],[PLACA]],BASE_LOCADORAS!B:F,5,0)</f>
        <v>22/01/2029</v>
      </c>
      <c r="P5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6" s="11">
        <f>VLOOKUP(Tabela1[[#This Row],[PLACA]],BASE_LOCADORAS!B:G,6,0)</f>
        <v>2497</v>
      </c>
      <c r="R586" s="5" t="b">
        <f>Tabela1[[#This Row],[VALOR LOCADORA]]=Tabela1[[#This Row],[GASTO ALUGUEL]]</f>
        <v>0</v>
      </c>
      <c r="S586" s="5" t="str">
        <f>UPPER(TEXT(Tabela1[[#This Row],[VENCIMENTO CONTRATO]],"MMM"))</f>
        <v>JAN</v>
      </c>
      <c r="T586" s="5">
        <f>IFERROR(YEAR(Tabela1[[#This Row],[VENCIMENTO CONTRATO]]),"-")</f>
        <v>2029</v>
      </c>
      <c r="U586" s="5" t="str">
        <f>VLOOKUP(Tabela1[[#This Row],[PLACA]],UNIC!C:T,18,0)</f>
        <v>ATIVO</v>
      </c>
      <c r="V586" s="5" t="str">
        <f>SUBSTITUTE(VLOOKUP(Tabela1[[#This Row],[PLACA]],UNIC!C:K,9,0),".", "")</f>
        <v>99928</v>
      </c>
      <c r="W586" s="5">
        <f>VLOOKUP(Tabela1[[#This Row],[PLACA]],UNIC!C:M,10,0)</f>
        <v>35001</v>
      </c>
      <c r="X586" s="5" t="str">
        <f>VLOOKUP(Tabela1[[#This Row],[PLACA]],UNIC!C:M,11,0)</f>
        <v>ADMINISTRATIVO</v>
      </c>
      <c r="Y586" s="7">
        <f>SUM(Tabela1[[#This Row],[GASTO COMBUSTÍVEL FEVEREIRO]:[GASTO COMBUSTÍVE ABRIL]])</f>
        <v>3344.2</v>
      </c>
      <c r="Z586" s="7">
        <f>IFERROR(AVERAGE(Tabela1[[#This Row],[GASTO COMBUSTÍVE ABRIL]:[GASTO COMBUSTÍVE MARÇO]]),"-")</f>
        <v>1085.105</v>
      </c>
      <c r="AA586" s="5"/>
    </row>
    <row r="587" spans="1:27" x14ac:dyDescent="0.25">
      <c r="A587" s="5" t="s">
        <v>357</v>
      </c>
      <c r="B587" s="5" t="str">
        <f>VLOOKUP(A587,UNIC!C:W,2,0)</f>
        <v>FIORINO</v>
      </c>
      <c r="C587" s="5" t="str">
        <f>VLOOKUP(A587,UNIC!C:W,3,0)</f>
        <v>UTILITARIO</v>
      </c>
      <c r="D587" s="10">
        <f>VLOOKUP(A587,UNIC!C:W,5,0)</f>
        <v>2025</v>
      </c>
      <c r="E587" s="5" t="str">
        <f>VLOOKUP(A587,UNIC!C:W,21,0)</f>
        <v>LOCALIZA</v>
      </c>
      <c r="F587" s="5" t="str">
        <f>VLOOKUP(Tabela1[[#This Row],[PLACA]],UNIC!C:R,15,0)</f>
        <v>AM</v>
      </c>
      <c r="G587" s="5" t="str">
        <f>VLOOKUP(Tabela1[[#This Row],[PLACA]],UNIC!C:R,16,0)</f>
        <v>NORTE</v>
      </c>
      <c r="H587" s="5" t="str">
        <f>VLOOKUP(A587,UNIC!C:H,6,0)</f>
        <v>FROTAS DE VEÍCULOS MANAUS</v>
      </c>
      <c r="I587" s="5" t="str">
        <f>VLOOKUP(H587,UNIC!H:J,3,0)</f>
        <v>PARCEIRO</v>
      </c>
      <c r="J587" s="11" t="str">
        <f>VLOOKUP(Tabela1[[#This Row],[PLACA]],UNIC!C:V,20,0)</f>
        <v>R$ 2.847,00</v>
      </c>
      <c r="K587" s="11">
        <f>IFERROR(VALUE(VLOOKUP(Tabela1[[#This Row],[PLACA]],[1]Planilha2!$A:$F,3,0)),"")</f>
        <v>884.41999999999985</v>
      </c>
      <c r="L587" s="11">
        <f>IFERROR(VALUE(VLOOKUP(Tabela1[[#This Row],[PLACA]],[1]Planilha2!$A:$F,4,0)),"")</f>
        <v>753.2</v>
      </c>
      <c r="M587" s="11">
        <f>IFERROR(VALUE(VLOOKUP(Tabela1[[#This Row],[PLACA]],[1]Planilha2!$A:$F,5,0)),"")</f>
        <v>570.02</v>
      </c>
      <c r="N587" s="11"/>
      <c r="O587" s="12" t="str">
        <f>VLOOKUP(Tabela1[[#This Row],[PLACA]],BASE_LOCADORAS!B:F,5,0)</f>
        <v>15/01/2029</v>
      </c>
      <c r="P5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7" s="11">
        <f>VLOOKUP(Tabela1[[#This Row],[PLACA]],BASE_LOCADORAS!B:G,6,0)</f>
        <v>2847</v>
      </c>
      <c r="R587" s="5" t="b">
        <f>Tabela1[[#This Row],[VALOR LOCADORA]]=Tabela1[[#This Row],[GASTO ALUGUEL]]</f>
        <v>0</v>
      </c>
      <c r="S587" s="5" t="str">
        <f>UPPER(TEXT(Tabela1[[#This Row],[VENCIMENTO CONTRATO]],"MMM"))</f>
        <v>JAN</v>
      </c>
      <c r="T587" s="5">
        <f>IFERROR(YEAR(Tabela1[[#This Row],[VENCIMENTO CONTRATO]]),"-")</f>
        <v>2029</v>
      </c>
      <c r="U587" s="5" t="str">
        <f>VLOOKUP(Tabela1[[#This Row],[PLACA]],UNIC!C:T,18,0)</f>
        <v>ATIVO</v>
      </c>
      <c r="V587" s="5" t="str">
        <f>SUBSTITUTE(VLOOKUP(Tabela1[[#This Row],[PLACA]],UNIC!C:K,9,0),".", "")</f>
        <v>99628</v>
      </c>
      <c r="W587" s="5">
        <f>VLOOKUP(Tabela1[[#This Row],[PLACA]],UNIC!C:M,10,0)</f>
        <v>14001</v>
      </c>
      <c r="X587" s="5" t="str">
        <f>VLOOKUP(Tabela1[[#This Row],[PLACA]],UNIC!C:M,11,0)</f>
        <v>ADMINISTRATIVO</v>
      </c>
      <c r="Y587" s="7">
        <f>SUM(Tabela1[[#This Row],[GASTO COMBUSTÍVEL FEVEREIRO]:[GASTO COMBUSTÍVE ABRIL]])</f>
        <v>2207.64</v>
      </c>
      <c r="Z587" s="7">
        <f>IFERROR(AVERAGE(Tabela1[[#This Row],[GASTO COMBUSTÍVE ABRIL]:[GASTO COMBUSTÍVE MARÇO]]),"-")</f>
        <v>661.61</v>
      </c>
      <c r="AA587" s="5"/>
    </row>
    <row r="588" spans="1:27" x14ac:dyDescent="0.25">
      <c r="A588" s="5" t="s">
        <v>1378</v>
      </c>
      <c r="B588" s="5" t="str">
        <f>VLOOKUP(A588,UNIC!C:W,2,0)</f>
        <v>MASTER FURGAO</v>
      </c>
      <c r="C588" s="5" t="str">
        <f>VLOOKUP(A588,UNIC!C:W,3,0)</f>
        <v>VAN</v>
      </c>
      <c r="D588" s="10">
        <f>VLOOKUP(A588,UNIC!C:W,5,0)</f>
        <v>2025</v>
      </c>
      <c r="E588" s="5" t="str">
        <f>VLOOKUP(A588,UNIC!C:W,21,0)</f>
        <v>LOCALIZA</v>
      </c>
      <c r="F588" s="5" t="str">
        <f>VLOOKUP(Tabela1[[#This Row],[PLACA]],UNIC!C:R,15,0)</f>
        <v>MT</v>
      </c>
      <c r="G588" s="5" t="str">
        <f>VLOOKUP(Tabela1[[#This Row],[PLACA]],UNIC!C:R,16,0)</f>
        <v>CENTRO OESTE</v>
      </c>
      <c r="H588" s="5" t="str">
        <f>VLOOKUP(A588,UNIC!C:H,6,0)</f>
        <v>MARCELO SOARES DE MELO</v>
      </c>
      <c r="I588" s="5" t="str">
        <f>VLOOKUP(H588,UNIC!H:J,3,0)</f>
        <v>ALMOXARIFE I</v>
      </c>
      <c r="J588" s="11" t="str">
        <f>VLOOKUP(Tabela1[[#This Row],[PLACA]],UNIC!C:V,20,0)</f>
        <v>R$ 5.985,00</v>
      </c>
      <c r="K588" s="11">
        <f>IFERROR(VALUE(VLOOKUP(Tabela1[[#This Row],[PLACA]],[1]Planilha2!$A:$F,3,0)),"")</f>
        <v>5235.99</v>
      </c>
      <c r="L588" s="11">
        <f>IFERROR(VALUE(VLOOKUP(Tabela1[[#This Row],[PLACA]],[1]Planilha2!$A:$F,4,0)),"")</f>
        <v>5574.8</v>
      </c>
      <c r="M588" s="11">
        <f>IFERROR(VALUE(VLOOKUP(Tabela1[[#This Row],[PLACA]],[1]Planilha2!$A:$F,5,0)),"")</f>
        <v>3847.14</v>
      </c>
      <c r="N588" s="11"/>
      <c r="O588" s="12" t="str">
        <f>VLOOKUP(Tabela1[[#This Row],[PLACA]],BASE_LOCADORAS!B:F,5,0)</f>
        <v>03/01/2028</v>
      </c>
      <c r="P5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8" s="11">
        <f>VLOOKUP(Tabela1[[#This Row],[PLACA]],BASE_LOCADORAS!B:G,6,0)</f>
        <v>5985</v>
      </c>
      <c r="R588" s="5" t="b">
        <f>Tabela1[[#This Row],[VALOR LOCADORA]]=Tabela1[[#This Row],[GASTO ALUGUEL]]</f>
        <v>0</v>
      </c>
      <c r="S588" s="5" t="str">
        <f>UPPER(TEXT(Tabela1[[#This Row],[VENCIMENTO CONTRATO]],"MMM"))</f>
        <v>JAN</v>
      </c>
      <c r="T588" s="5">
        <f>IFERROR(YEAR(Tabela1[[#This Row],[VENCIMENTO CONTRATO]]),"-")</f>
        <v>2028</v>
      </c>
      <c r="U588" s="5" t="str">
        <f>VLOOKUP(Tabela1[[#This Row],[PLACA]],UNIC!C:T,18,0)</f>
        <v>ATIVO</v>
      </c>
      <c r="V588" s="5" t="str">
        <f>SUBSTITUTE(VLOOKUP(Tabela1[[#This Row],[PLACA]],UNIC!C:K,9,0),".", "")</f>
        <v>99568</v>
      </c>
      <c r="W588" s="5">
        <f>VLOOKUP(Tabela1[[#This Row],[PLACA]],UNIC!C:M,10,0)</f>
        <v>21057</v>
      </c>
      <c r="X588" s="5" t="str">
        <f>VLOOKUP(Tabela1[[#This Row],[PLACA]],UNIC!C:M,11,0)</f>
        <v>ADMINISTRATIVO</v>
      </c>
      <c r="Y588" s="7">
        <f>SUM(Tabela1[[#This Row],[GASTO COMBUSTÍVEL FEVEREIRO]:[GASTO COMBUSTÍVE ABRIL]])</f>
        <v>14657.93</v>
      </c>
      <c r="Z588" s="7">
        <f>IFERROR(AVERAGE(Tabela1[[#This Row],[GASTO COMBUSTÍVE ABRIL]:[GASTO COMBUSTÍVE MARÇO]]),"-")</f>
        <v>4710.97</v>
      </c>
      <c r="AA588" s="5"/>
    </row>
    <row r="589" spans="1:27" x14ac:dyDescent="0.25">
      <c r="A589" s="5" t="s">
        <v>439</v>
      </c>
      <c r="B589" s="5" t="str">
        <f>VLOOKUP(A589,UNIC!C:W,2,0)</f>
        <v>CRONOS</v>
      </c>
      <c r="C589" s="5" t="str">
        <f>VLOOKUP(A589,UNIC!C:W,3,0)</f>
        <v>LEVE</v>
      </c>
      <c r="D589" s="10">
        <f>VLOOKUP(A589,UNIC!C:W,5,0)</f>
        <v>2025</v>
      </c>
      <c r="E589" s="5" t="str">
        <f>VLOOKUP(A589,UNIC!C:W,21,0)</f>
        <v>LOCALIZA</v>
      </c>
      <c r="F589" s="5" t="str">
        <f>VLOOKUP(Tabela1[[#This Row],[PLACA]],UNIC!C:R,15,0)</f>
        <v>MS</v>
      </c>
      <c r="G589" s="5" t="str">
        <f>VLOOKUP(Tabela1[[#This Row],[PLACA]],UNIC!C:R,16,0)</f>
        <v>CENTRO OESTE</v>
      </c>
      <c r="H589" s="5" t="str">
        <f>VLOOKUP(A589,UNIC!C:H,6,0)</f>
        <v>MAGNO ADRIANO GONCALVES DA SILVA</v>
      </c>
      <c r="I589" s="5" t="str">
        <f>VLOOKUP(H589,UNIC!H:J,3,0)</f>
        <v>GERENTE</v>
      </c>
      <c r="J589" s="11" t="str">
        <f>VLOOKUP(Tabela1[[#This Row],[PLACA]],UNIC!C:V,20,0)</f>
        <v>R$ 2.400,00</v>
      </c>
      <c r="K589" s="11">
        <f>IFERROR(VALUE(VLOOKUP(Tabela1[[#This Row],[PLACA]],[1]Planilha2!$A:$F,3,0)),"")</f>
        <v>2734.4399999999996</v>
      </c>
      <c r="L589" s="11">
        <f>IFERROR(VALUE(VLOOKUP(Tabela1[[#This Row],[PLACA]],[1]Planilha2!$A:$F,4,0)),"")</f>
        <v>3520.54</v>
      </c>
      <c r="M589" s="11">
        <f>IFERROR(VALUE(VLOOKUP(Tabela1[[#This Row],[PLACA]],[1]Planilha2!$A:$F,5,0)),"")</f>
        <v>1563.67</v>
      </c>
      <c r="N589" s="11"/>
      <c r="O589" s="17" t="str">
        <f>VLOOKUP(Tabela1[[#This Row],[PLACA]],BASE_LOCADORAS!B:F,5,0)</f>
        <v>23/12/2028</v>
      </c>
      <c r="P5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89" s="11">
        <f>VLOOKUP(Tabela1[[#This Row],[PLACA]],BASE_LOCADORAS!B:G,6,0)</f>
        <v>2400</v>
      </c>
      <c r="R589" s="5" t="b">
        <f>Tabela1[[#This Row],[VALOR LOCADORA]]=Tabela1[[#This Row],[GASTO ALUGUEL]]</f>
        <v>0</v>
      </c>
      <c r="S589" s="5" t="str">
        <f>UPPER(TEXT(Tabela1[[#This Row],[VENCIMENTO CONTRATO]],"MMM"))</f>
        <v>DEZ</v>
      </c>
      <c r="T589" s="5">
        <f>IFERROR(YEAR(Tabela1[[#This Row],[VENCIMENTO CONTRATO]]),"-")</f>
        <v>2028</v>
      </c>
      <c r="U589" s="5" t="str">
        <f>VLOOKUP(Tabela1[[#This Row],[PLACA]],UNIC!C:T,18,0)</f>
        <v>ATIVO</v>
      </c>
      <c r="V589" s="5" t="str">
        <f>SUBSTITUTE(VLOOKUP(Tabela1[[#This Row],[PLACA]],UNIC!C:K,9,0),".", "")</f>
        <v>11011</v>
      </c>
      <c r="W589" s="5">
        <f>VLOOKUP(Tabela1[[#This Row],[PLACA]],UNIC!C:M,10,0)</f>
        <v>22076</v>
      </c>
      <c r="X589" s="5" t="str">
        <f>VLOOKUP(Tabela1[[#This Row],[PLACA]],UNIC!C:M,11,0)</f>
        <v>VIVO</v>
      </c>
      <c r="Y589" s="7">
        <f>SUM(Tabela1[[#This Row],[GASTO COMBUSTÍVEL FEVEREIRO]:[GASTO COMBUSTÍVE ABRIL]])</f>
        <v>7818.65</v>
      </c>
      <c r="Z589" s="7">
        <f>IFERROR(AVERAGE(Tabela1[[#This Row],[GASTO COMBUSTÍVE ABRIL]:[GASTO COMBUSTÍVE MARÇO]]),"-")</f>
        <v>2542.105</v>
      </c>
      <c r="AA589" s="5"/>
    </row>
    <row r="590" spans="1:27" x14ac:dyDescent="0.25">
      <c r="A590" s="5" t="s">
        <v>880</v>
      </c>
      <c r="B590" s="5" t="str">
        <f>VLOOKUP(A590,UNIC!C:W,2,0)</f>
        <v>SAVEIRO</v>
      </c>
      <c r="C590" s="5" t="str">
        <f>VLOOKUP(A590,UNIC!C:W,3,0)</f>
        <v>UTILITARIO</v>
      </c>
      <c r="D590" s="10">
        <f>VLOOKUP(A590,UNIC!C:W,5,0)</f>
        <v>2025</v>
      </c>
      <c r="E590" s="5" t="str">
        <f>VLOOKUP(A590,UNIC!C:W,21,0)</f>
        <v>LOCALIZA</v>
      </c>
      <c r="F590" s="5" t="str">
        <f>VLOOKUP(Tabela1[[#This Row],[PLACA]],UNIC!C:R,15,0)</f>
        <v>SP</v>
      </c>
      <c r="G590" s="5" t="str">
        <f>VLOOKUP(Tabela1[[#This Row],[PLACA]],UNIC!C:R,16,0)</f>
        <v>SUDESTE</v>
      </c>
      <c r="H590" s="5" t="str">
        <f>VLOOKUP(A590,UNIC!C:H,6,0)</f>
        <v>LOGÍSTICA E ALMOXARIFADO SAO PAULO</v>
      </c>
      <c r="I590" s="5" t="str">
        <f>VLOOKUP(H590,UNIC!H:J,3,0)</f>
        <v>PARCEIRO</v>
      </c>
      <c r="J590" s="11" t="str">
        <f>VLOOKUP(Tabela1[[#This Row],[PLACA]],UNIC!C:V,20,0)</f>
        <v>R$ 2.467,00</v>
      </c>
      <c r="K590" s="11">
        <f>IFERROR(VALUE(VLOOKUP(Tabela1[[#This Row],[PLACA]],[1]Planilha2!$A:$F,3,0)),"")</f>
        <v>923.43999999999994</v>
      </c>
      <c r="L590" s="11">
        <f>IFERROR(VALUE(VLOOKUP(Tabela1[[#This Row],[PLACA]],[1]Planilha2!$A:$F,4,0)),"")</f>
        <v>2260.54</v>
      </c>
      <c r="M590" s="11">
        <f>IFERROR(VALUE(VLOOKUP(Tabela1[[#This Row],[PLACA]],[1]Planilha2!$A:$F,5,0)),"")</f>
        <v>1435.94</v>
      </c>
      <c r="N590" s="11"/>
      <c r="O590" s="12" t="str">
        <f>VLOOKUP(Tabela1[[#This Row],[PLACA]],BASE_LOCADORAS!B:F,5,0)</f>
        <v>12/12/2028</v>
      </c>
      <c r="P5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0" s="11">
        <f>VLOOKUP(Tabela1[[#This Row],[PLACA]],BASE_LOCADORAS!B:G,6,0)</f>
        <v>2467</v>
      </c>
      <c r="R590" s="5" t="b">
        <f>Tabela1[[#This Row],[VALOR LOCADORA]]=Tabela1[[#This Row],[GASTO ALUGUEL]]</f>
        <v>0</v>
      </c>
      <c r="S590" s="5" t="str">
        <f>UPPER(TEXT(Tabela1[[#This Row],[VENCIMENTO CONTRATO]],"MMM"))</f>
        <v>DEZ</v>
      </c>
      <c r="T590" s="5">
        <f>IFERROR(YEAR(Tabela1[[#This Row],[VENCIMENTO CONTRATO]]),"-")</f>
        <v>2028</v>
      </c>
      <c r="U590" s="5" t="str">
        <f>VLOOKUP(Tabela1[[#This Row],[PLACA]],UNIC!C:T,18,0)</f>
        <v>ATIVO</v>
      </c>
      <c r="V590" s="5" t="str">
        <f>SUBSTITUTE(VLOOKUP(Tabela1[[#This Row],[PLACA]],UNIC!C:K,9,0),".", "")</f>
        <v>99568</v>
      </c>
      <c r="W590" s="5">
        <f>VLOOKUP(Tabela1[[#This Row],[PLACA]],UNIC!C:M,10,0)</f>
        <v>35001</v>
      </c>
      <c r="X590" s="5" t="str">
        <f>VLOOKUP(Tabela1[[#This Row],[PLACA]],UNIC!C:M,11,0)</f>
        <v>ADMINISTRATIVO</v>
      </c>
      <c r="Y590" s="7">
        <f>SUM(Tabela1[[#This Row],[GASTO COMBUSTÍVEL FEVEREIRO]:[GASTO COMBUSTÍVE ABRIL]])</f>
        <v>4619.92</v>
      </c>
      <c r="Z590" s="7">
        <f>IFERROR(AVERAGE(Tabela1[[#This Row],[GASTO COMBUSTÍVE ABRIL]:[GASTO COMBUSTÍVE MARÇO]]),"-")</f>
        <v>1848.24</v>
      </c>
      <c r="AA590" s="5"/>
    </row>
    <row r="591" spans="1:27" x14ac:dyDescent="0.25">
      <c r="A591" s="5" t="s">
        <v>1437</v>
      </c>
      <c r="B591" s="5" t="str">
        <f>VLOOKUP(A591,UNIC!C:W,2,0)</f>
        <v>HB20</v>
      </c>
      <c r="C591" s="5" t="str">
        <f>VLOOKUP(A591,UNIC!C:W,3,0)</f>
        <v>LEVE</v>
      </c>
      <c r="D591" s="10">
        <f>VLOOKUP(A591,UNIC!C:W,5,0)</f>
        <v>2023</v>
      </c>
      <c r="E591" s="5" t="str">
        <f>VLOOKUP(A591,UNIC!C:W,21,0)</f>
        <v>PARTICULAR</v>
      </c>
      <c r="F591" s="5" t="str">
        <f>VLOOKUP(Tabela1[[#This Row],[PLACA]],UNIC!C:R,15,0)</f>
        <v>SP</v>
      </c>
      <c r="G591" s="5" t="str">
        <f>VLOOKUP(Tabela1[[#This Row],[PLACA]],UNIC!C:R,16,0)</f>
        <v>SUDESTE</v>
      </c>
      <c r="H591" s="5" t="str">
        <f>VLOOKUP(A591,UNIC!C:H,6,0)</f>
        <v>DOUGLAS DE MELO SANCHEZ</v>
      </c>
      <c r="I591" s="5" t="str">
        <f>VLOOKUP(H591,UNIC!H:J,3,0)</f>
        <v>GERENTE OPERACAO SR</v>
      </c>
      <c r="J591" s="11" t="str">
        <f>VLOOKUP(Tabela1[[#This Row],[PLACA]],UNIC!C:V,20,0)</f>
        <v>R$ 2.000,00</v>
      </c>
      <c r="K591" s="11">
        <f>IFERROR(VALUE(VLOOKUP(Tabela1[[#This Row],[PLACA]],[1]Planilha2!$A:$F,3,0)),"")</f>
        <v>1073.33</v>
      </c>
      <c r="L591" s="11">
        <f>IFERROR(VALUE(VLOOKUP(Tabela1[[#This Row],[PLACA]],[1]Planilha2!$A:$F,4,0)),"")</f>
        <v>1151.94</v>
      </c>
      <c r="M591" s="11">
        <f>IFERROR(VALUE(VLOOKUP(Tabela1[[#This Row],[PLACA]],[1]Planilha2!$A:$F,5,0)),"")</f>
        <v>1057.27</v>
      </c>
      <c r="N591" s="11"/>
      <c r="O591" s="12" t="str">
        <f>VLOOKUP(Tabela1[[#This Row],[PLACA]],BASE_LOCADORAS!B:F,5,0)</f>
        <v>01/01/2030</v>
      </c>
      <c r="P5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1" s="11">
        <f>VLOOKUP(Tabela1[[#This Row],[PLACA]],BASE_LOCADORAS!B:G,6,0)</f>
        <v>2000</v>
      </c>
      <c r="R591" s="5" t="b">
        <f>Tabela1[[#This Row],[VALOR LOCADORA]]=Tabela1[[#This Row],[GASTO ALUGUEL]]</f>
        <v>0</v>
      </c>
      <c r="S591" s="5" t="str">
        <f>UPPER(TEXT(Tabela1[[#This Row],[VENCIMENTO CONTRATO]],"MMM"))</f>
        <v>JAN</v>
      </c>
      <c r="T591" s="5">
        <f>IFERROR(YEAR(Tabela1[[#This Row],[VENCIMENTO CONTRATO]]),"-")</f>
        <v>2030</v>
      </c>
      <c r="U591" s="5" t="str">
        <f>VLOOKUP(Tabela1[[#This Row],[PLACA]],UNIC!C:T,18,0)</f>
        <v>ATIVO</v>
      </c>
      <c r="V591" s="5" t="str">
        <f>SUBSTITUTE(VLOOKUP(Tabela1[[#This Row],[PLACA]],UNIC!C:K,9,0),".", "")</f>
        <v>99538</v>
      </c>
      <c r="W591" s="5">
        <f>VLOOKUP(Tabela1[[#This Row],[PLACA]],UNIC!C:M,10,0)</f>
        <v>35001</v>
      </c>
      <c r="X591" s="5" t="str">
        <f>VLOOKUP(Tabela1[[#This Row],[PLACA]],UNIC!C:M,11,0)</f>
        <v>ADMINISTRATIVO</v>
      </c>
      <c r="Y591" s="7">
        <f>SUM(Tabela1[[#This Row],[GASTO COMBUSTÍVEL FEVEREIRO]:[GASTO COMBUSTÍVE ABRIL]])</f>
        <v>3282.54</v>
      </c>
      <c r="Z591" s="7">
        <f>IFERROR(AVERAGE(Tabela1[[#This Row],[GASTO COMBUSTÍVE ABRIL]:[GASTO COMBUSTÍVE MARÇO]]),"-")</f>
        <v>1104.605</v>
      </c>
      <c r="AA591" s="5"/>
    </row>
    <row r="592" spans="1:27" x14ac:dyDescent="0.25">
      <c r="A592" s="5" t="s">
        <v>1195</v>
      </c>
      <c r="B592" s="5" t="str">
        <f>VLOOKUP(A592,UNIC!C:W,2,0)</f>
        <v>MOBI</v>
      </c>
      <c r="C592" s="5" t="str">
        <f>VLOOKUP(A592,UNIC!C:W,3,0)</f>
        <v>LEVE</v>
      </c>
      <c r="D592" s="10">
        <f>VLOOKUP(A592,UNIC!C:W,5,0)</f>
        <v>2025</v>
      </c>
      <c r="E592" s="5" t="str">
        <f>VLOOKUP(A592,UNIC!C:W,21,0)</f>
        <v>LOCALIZA</v>
      </c>
      <c r="F592" s="5" t="str">
        <f>VLOOKUP(Tabela1[[#This Row],[PLACA]],UNIC!C:R,15,0)</f>
        <v>AM</v>
      </c>
      <c r="G592" s="5" t="str">
        <f>VLOOKUP(Tabela1[[#This Row],[PLACA]],UNIC!C:R,16,0)</f>
        <v>NORTE</v>
      </c>
      <c r="H592" s="5" t="str">
        <f>VLOOKUP(A592,UNIC!C:H,6,0)</f>
        <v>ANDRE DE LIMA CASTRO</v>
      </c>
      <c r="I592" s="5" t="str">
        <f>VLOOKUP(H592,UNIC!H:J,3,0)</f>
        <v>INSTALADOR E REPARADOR DE FO</v>
      </c>
      <c r="J592" s="11" t="str">
        <f>VLOOKUP(Tabela1[[#This Row],[PLACA]],UNIC!C:V,20,0)</f>
        <v>R$ 1.953,00</v>
      </c>
      <c r="K592" s="11">
        <f>IFERROR(VALUE(VLOOKUP(Tabela1[[#This Row],[PLACA]],[1]Planilha2!$A:$F,3,0)),"")</f>
        <v>1058.78</v>
      </c>
      <c r="L592" s="11">
        <f>IFERROR(VALUE(VLOOKUP(Tabela1[[#This Row],[PLACA]],[1]Planilha2!$A:$F,4,0)),"")</f>
        <v>1279.97</v>
      </c>
      <c r="M592" s="11">
        <f>IFERROR(VALUE(VLOOKUP(Tabela1[[#This Row],[PLACA]],[1]Planilha2!$A:$F,5,0)),"")</f>
        <v>310</v>
      </c>
      <c r="N592" s="11"/>
      <c r="O592" s="12" t="str">
        <f>VLOOKUP(Tabela1[[#This Row],[PLACA]],BASE_LOCADORAS!B:F,5,0)</f>
        <v>18/12/2028</v>
      </c>
      <c r="P5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2" s="11">
        <f>VLOOKUP(Tabela1[[#This Row],[PLACA]],BASE_LOCADORAS!B:G,6,0)</f>
        <v>1953</v>
      </c>
      <c r="R592" s="5" t="b">
        <f>Tabela1[[#This Row],[VALOR LOCADORA]]=Tabela1[[#This Row],[GASTO ALUGUEL]]</f>
        <v>0</v>
      </c>
      <c r="S592" s="5" t="str">
        <f>UPPER(TEXT(Tabela1[[#This Row],[VENCIMENTO CONTRATO]],"MMM"))</f>
        <v>DEZ</v>
      </c>
      <c r="T592" s="5">
        <f>IFERROR(YEAR(Tabela1[[#This Row],[VENCIMENTO CONTRATO]]),"-")</f>
        <v>2028</v>
      </c>
      <c r="U592" s="5" t="str">
        <f>VLOOKUP(Tabela1[[#This Row],[PLACA]],UNIC!C:T,18,0)</f>
        <v>ATIVO</v>
      </c>
      <c r="V592" s="5" t="str">
        <f>SUBSTITUTE(VLOOKUP(Tabela1[[#This Row],[PLACA]],UNIC!C:K,9,0),".", "")</f>
        <v>11011</v>
      </c>
      <c r="W592" s="5">
        <f>VLOOKUP(Tabela1[[#This Row],[PLACA]],UNIC!C:M,10,0)</f>
        <v>14001</v>
      </c>
      <c r="X592" s="5" t="str">
        <f>VLOOKUP(Tabela1[[#This Row],[PLACA]],UNIC!C:M,11,0)</f>
        <v>VIVO</v>
      </c>
      <c r="Y592" s="7">
        <f>SUM(Tabela1[[#This Row],[GASTO COMBUSTÍVEL FEVEREIRO]:[GASTO COMBUSTÍVE ABRIL]])</f>
        <v>2648.75</v>
      </c>
      <c r="Z592" s="7">
        <f>IFERROR(AVERAGE(Tabela1[[#This Row],[GASTO COMBUSTÍVE ABRIL]:[GASTO COMBUSTÍVE MARÇO]]),"-")</f>
        <v>794.98500000000001</v>
      </c>
      <c r="AA592" s="5"/>
    </row>
    <row r="593" spans="1:27" x14ac:dyDescent="0.25">
      <c r="A593" s="5" t="s">
        <v>1013</v>
      </c>
      <c r="B593" s="5" t="str">
        <f>VLOOKUP(A593,UNIC!C:W,2,0)</f>
        <v>MOBI</v>
      </c>
      <c r="C593" s="5" t="str">
        <f>VLOOKUP(A593,UNIC!C:W,3,0)</f>
        <v>LEVE</v>
      </c>
      <c r="D593" s="10">
        <f>VLOOKUP(A593,UNIC!C:W,5,0)</f>
        <v>2025</v>
      </c>
      <c r="E593" s="5" t="str">
        <f>VLOOKUP(A593,UNIC!C:W,21,0)</f>
        <v>LOCALIZA</v>
      </c>
      <c r="F593" s="5" t="str">
        <f>VLOOKUP(Tabela1[[#This Row],[PLACA]],UNIC!C:R,15,0)</f>
        <v>AM</v>
      </c>
      <c r="G593" s="5" t="str">
        <f>VLOOKUP(Tabela1[[#This Row],[PLACA]],UNIC!C:R,16,0)</f>
        <v>NORTE</v>
      </c>
      <c r="H593" s="5" t="str">
        <f>VLOOKUP(A593,UNIC!C:H,6,0)</f>
        <v>AIRTON CESAR ARAUJO SILVA</v>
      </c>
      <c r="I593" s="5" t="str">
        <f>VLOOKUP(H593,UNIC!H:J,3,0)</f>
        <v>INSTALADOR E REPARADOR DE FO</v>
      </c>
      <c r="J593" s="11" t="str">
        <f>VLOOKUP(Tabela1[[#This Row],[PLACA]],UNIC!C:V,20,0)</f>
        <v>R$ 1.953,00</v>
      </c>
      <c r="K593" s="11">
        <f>IFERROR(VALUE(VLOOKUP(Tabela1[[#This Row],[PLACA]],[1]Planilha2!$A:$F,3,0)),"")</f>
        <v>1439.99</v>
      </c>
      <c r="L593" s="11">
        <f>IFERROR(VALUE(VLOOKUP(Tabela1[[#This Row],[PLACA]],[1]Planilha2!$A:$F,4,0)),"")</f>
        <v>1666.26</v>
      </c>
      <c r="M593" s="11">
        <f>IFERROR(VALUE(VLOOKUP(Tabela1[[#This Row],[PLACA]],[1]Planilha2!$A:$F,5,0)),"")</f>
        <v>693.26</v>
      </c>
      <c r="N593" s="11"/>
      <c r="O593" s="12" t="str">
        <f>VLOOKUP(Tabela1[[#This Row],[PLACA]],BASE_LOCADORAS!B:F,5,0)</f>
        <v>19/12/2028</v>
      </c>
      <c r="P5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3" s="11">
        <f>VLOOKUP(Tabela1[[#This Row],[PLACA]],BASE_LOCADORAS!B:G,6,0)</f>
        <v>1953</v>
      </c>
      <c r="R593" s="5" t="b">
        <f>Tabela1[[#This Row],[VALOR LOCADORA]]=Tabela1[[#This Row],[GASTO ALUGUEL]]</f>
        <v>0</v>
      </c>
      <c r="S593" s="5" t="str">
        <f>UPPER(TEXT(Tabela1[[#This Row],[VENCIMENTO CONTRATO]],"MMM"))</f>
        <v>DEZ</v>
      </c>
      <c r="T593" s="5">
        <f>IFERROR(YEAR(Tabela1[[#This Row],[VENCIMENTO CONTRATO]]),"-")</f>
        <v>2028</v>
      </c>
      <c r="U593" s="5" t="str">
        <f>VLOOKUP(Tabela1[[#This Row],[PLACA]],UNIC!C:T,18,0)</f>
        <v>ATIVO</v>
      </c>
      <c r="V593" s="5" t="str">
        <f>SUBSTITUTE(VLOOKUP(Tabela1[[#This Row],[PLACA]],UNIC!C:K,9,0),".", "")</f>
        <v>11011</v>
      </c>
      <c r="W593" s="5">
        <f>VLOOKUP(Tabela1[[#This Row],[PLACA]],UNIC!C:M,10,0)</f>
        <v>14001</v>
      </c>
      <c r="X593" s="5" t="str">
        <f>VLOOKUP(Tabela1[[#This Row],[PLACA]],UNIC!C:M,11,0)</f>
        <v>VIVO</v>
      </c>
      <c r="Y593" s="7">
        <f>SUM(Tabela1[[#This Row],[GASTO COMBUSTÍVEL FEVEREIRO]:[GASTO COMBUSTÍVE ABRIL]])</f>
        <v>3799.51</v>
      </c>
      <c r="Z593" s="7">
        <f>IFERROR(AVERAGE(Tabela1[[#This Row],[GASTO COMBUSTÍVE ABRIL]:[GASTO COMBUSTÍVE MARÇO]]),"-")</f>
        <v>1179.76</v>
      </c>
      <c r="AA593" s="5"/>
    </row>
    <row r="594" spans="1:27" x14ac:dyDescent="0.25">
      <c r="A594" s="5" t="s">
        <v>1264</v>
      </c>
      <c r="B594" s="5" t="str">
        <f>VLOOKUP(A594,UNIC!C:W,2,0)</f>
        <v>MOBI</v>
      </c>
      <c r="C594" s="5" t="str">
        <f>VLOOKUP(A594,UNIC!C:W,3,0)</f>
        <v>LEVE</v>
      </c>
      <c r="D594" s="10">
        <f>VLOOKUP(A594,UNIC!C:W,5,0)</f>
        <v>2025</v>
      </c>
      <c r="E594" s="5" t="str">
        <f>VLOOKUP(A594,UNIC!C:W,21,0)</f>
        <v>LOCALIZA</v>
      </c>
      <c r="F594" s="5" t="str">
        <f>VLOOKUP(Tabela1[[#This Row],[PLACA]],UNIC!C:R,15,0)</f>
        <v>AM</v>
      </c>
      <c r="G594" s="5" t="str">
        <f>VLOOKUP(Tabela1[[#This Row],[PLACA]],UNIC!C:R,16,0)</f>
        <v>NORTE</v>
      </c>
      <c r="H594" s="5" t="str">
        <f>VLOOKUP(A594,UNIC!C:H,6,0)</f>
        <v>CASA CLIENTE VIVO MANAUS</v>
      </c>
      <c r="I594" s="5" t="str">
        <f>VLOOKUP(H594,UNIC!H:J,3,0)</f>
        <v>PARCEIRO</v>
      </c>
      <c r="J594" s="11" t="str">
        <f>VLOOKUP(Tabela1[[#This Row],[PLACA]],UNIC!C:V,20,0)</f>
        <v>R$ 1.953,00</v>
      </c>
      <c r="K594" s="11">
        <f>IFERROR(VALUE(VLOOKUP(Tabela1[[#This Row],[PLACA]],[1]Planilha2!$A:$F,3,0)),"")</f>
        <v>1368.82</v>
      </c>
      <c r="L594" s="11">
        <f>IFERROR(VALUE(VLOOKUP(Tabela1[[#This Row],[PLACA]],[1]Planilha2!$A:$F,4,0)),"")</f>
        <v>770.01</v>
      </c>
      <c r="M594" s="11">
        <f>IFERROR(VALUE(VLOOKUP(Tabela1[[#This Row],[PLACA]],[1]Planilha2!$A:$F,5,0)),"")</f>
        <v>589.99</v>
      </c>
      <c r="N594" s="11"/>
      <c r="O594" s="12" t="str">
        <f>VLOOKUP(Tabela1[[#This Row],[PLACA]],BASE_LOCADORAS!B:F,5,0)</f>
        <v>18/12/2028</v>
      </c>
      <c r="P5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4" s="11">
        <f>VLOOKUP(Tabela1[[#This Row],[PLACA]],BASE_LOCADORAS!B:G,6,0)</f>
        <v>1953</v>
      </c>
      <c r="R594" s="5" t="b">
        <f>Tabela1[[#This Row],[VALOR LOCADORA]]=Tabela1[[#This Row],[GASTO ALUGUEL]]</f>
        <v>0</v>
      </c>
      <c r="S594" s="5" t="str">
        <f>UPPER(TEXT(Tabela1[[#This Row],[VENCIMENTO CONTRATO]],"MMM"))</f>
        <v>DEZ</v>
      </c>
      <c r="T594" s="5">
        <f>IFERROR(YEAR(Tabela1[[#This Row],[VENCIMENTO CONTRATO]]),"-")</f>
        <v>2028</v>
      </c>
      <c r="U594" s="5" t="str">
        <f>VLOOKUP(Tabela1[[#This Row],[PLACA]],UNIC!C:T,18,0)</f>
        <v>PATIO</v>
      </c>
      <c r="V594" s="5" t="str">
        <f>SUBSTITUTE(VLOOKUP(Tabela1[[#This Row],[PLACA]],UNIC!C:K,9,0),".", "")</f>
        <v>11015</v>
      </c>
      <c r="W594" s="5">
        <f>VLOOKUP(Tabela1[[#This Row],[PLACA]],UNIC!C:M,10,0)</f>
        <v>14001</v>
      </c>
      <c r="X594" s="5" t="str">
        <f>VLOOKUP(Tabela1[[#This Row],[PLACA]],UNIC!C:M,11,0)</f>
        <v>VIVO</v>
      </c>
      <c r="Y594" s="7">
        <f>SUM(Tabela1[[#This Row],[GASTO COMBUSTÍVEL FEVEREIRO]:[GASTO COMBUSTÍVE ABRIL]])</f>
        <v>2728.8199999999997</v>
      </c>
      <c r="Z594" s="7">
        <f>IFERROR(AVERAGE(Tabela1[[#This Row],[GASTO COMBUSTÍVE ABRIL]:[GASTO COMBUSTÍVE MARÇO]]),"-")</f>
        <v>680</v>
      </c>
      <c r="AA594" s="5"/>
    </row>
    <row r="595" spans="1:27" x14ac:dyDescent="0.25">
      <c r="A595" s="5" t="s">
        <v>478</v>
      </c>
      <c r="B595" s="5" t="str">
        <f>VLOOKUP(A595,UNIC!C:W,2,0)</f>
        <v>MOBI</v>
      </c>
      <c r="C595" s="5" t="str">
        <f>VLOOKUP(A595,UNIC!C:W,3,0)</f>
        <v>LEVE</v>
      </c>
      <c r="D595" s="10">
        <f>VLOOKUP(A595,UNIC!C:W,5,0)</f>
        <v>2025</v>
      </c>
      <c r="E595" s="5" t="str">
        <f>VLOOKUP(A595,UNIC!C:W,21,0)</f>
        <v>LOCALIZA</v>
      </c>
      <c r="F595" s="5" t="str">
        <f>VLOOKUP(Tabela1[[#This Row],[PLACA]],UNIC!C:R,15,0)</f>
        <v>ES</v>
      </c>
      <c r="G595" s="5" t="str">
        <f>VLOOKUP(Tabela1[[#This Row],[PLACA]],UNIC!C:R,16,0)</f>
        <v>SUDESTE</v>
      </c>
      <c r="H595" s="5" t="str">
        <f>VLOOKUP(A595,UNIC!C:H,6,0)</f>
        <v>JOAO PAULO PEREIRA DE OLIVEIRA</v>
      </c>
      <c r="I595" s="5" t="str">
        <f>VLOOKUP(H595,UNIC!H:J,3,0)</f>
        <v>INSTALADOR E REPARADOR DE FO</v>
      </c>
      <c r="J595" s="11" t="str">
        <f>VLOOKUP(Tabela1[[#This Row],[PLACA]],UNIC!C:V,20,0)</f>
        <v>R$ 1.824,00</v>
      </c>
      <c r="K595" s="11">
        <f>IFERROR(VALUE(VLOOKUP(Tabela1[[#This Row],[PLACA]],[1]Planilha2!$A:$F,3,0)),"")</f>
        <v>1010.8199999999999</v>
      </c>
      <c r="L595" s="11">
        <f>IFERROR(VALUE(VLOOKUP(Tabela1[[#This Row],[PLACA]],[1]Planilha2!$A:$F,4,0)),"")</f>
        <v>1233.6000000000001</v>
      </c>
      <c r="M595" s="11">
        <f>IFERROR(VALUE(VLOOKUP(Tabela1[[#This Row],[PLACA]],[1]Planilha2!$A:$F,5,0)),"")</f>
        <v>612.28</v>
      </c>
      <c r="N595" s="11"/>
      <c r="O595" s="12" t="str">
        <f>VLOOKUP(Tabela1[[#This Row],[PLACA]],BASE_LOCADORAS!B:F,5,0)</f>
        <v>18/12/2028</v>
      </c>
      <c r="P5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5" s="11">
        <f>VLOOKUP(Tabela1[[#This Row],[PLACA]],BASE_LOCADORAS!B:G,6,0)</f>
        <v>1824</v>
      </c>
      <c r="R595" s="5" t="b">
        <f>Tabela1[[#This Row],[VALOR LOCADORA]]=Tabela1[[#This Row],[GASTO ALUGUEL]]</f>
        <v>0</v>
      </c>
      <c r="S595" s="5" t="str">
        <f>UPPER(TEXT(Tabela1[[#This Row],[VENCIMENTO CONTRATO]],"MMM"))</f>
        <v>DEZ</v>
      </c>
      <c r="T595" s="5">
        <f>IFERROR(YEAR(Tabela1[[#This Row],[VENCIMENTO CONTRATO]]),"-")</f>
        <v>2028</v>
      </c>
      <c r="U595" s="5" t="str">
        <f>VLOOKUP(Tabela1[[#This Row],[PLACA]],UNIC!C:T,18,0)</f>
        <v>ATIVO</v>
      </c>
      <c r="V595" s="5" t="str">
        <f>SUBSTITUTE(VLOOKUP(Tabela1[[#This Row],[PLACA]],UNIC!C:K,9,0),".", "")</f>
        <v>11011</v>
      </c>
      <c r="W595" s="5">
        <f>VLOOKUP(Tabela1[[#This Row],[PLACA]],UNIC!C:M,10,0)</f>
        <v>18001</v>
      </c>
      <c r="X595" s="5" t="str">
        <f>VLOOKUP(Tabela1[[#This Row],[PLACA]],UNIC!C:M,11,0)</f>
        <v>VIVO</v>
      </c>
      <c r="Y595" s="7">
        <f>SUM(Tabela1[[#This Row],[GASTO COMBUSTÍVEL FEVEREIRO]:[GASTO COMBUSTÍVE ABRIL]])</f>
        <v>2856.7</v>
      </c>
      <c r="Z595" s="7">
        <f>IFERROR(AVERAGE(Tabela1[[#This Row],[GASTO COMBUSTÍVE ABRIL]:[GASTO COMBUSTÍVE MARÇO]]),"-")</f>
        <v>922.94</v>
      </c>
      <c r="AA595" s="5"/>
    </row>
    <row r="596" spans="1:27" x14ac:dyDescent="0.25">
      <c r="A596" s="5" t="s">
        <v>1290</v>
      </c>
      <c r="B596" s="5" t="str">
        <f>VLOOKUP(A596,UNIC!C:W,2,0)</f>
        <v>MOBI</v>
      </c>
      <c r="C596" s="5" t="str">
        <f>VLOOKUP(A596,UNIC!C:W,3,0)</f>
        <v>LEVE</v>
      </c>
      <c r="D596" s="10">
        <f>VLOOKUP(A596,UNIC!C:W,5,0)</f>
        <v>2025</v>
      </c>
      <c r="E596" s="5" t="str">
        <f>VLOOKUP(A596,UNIC!C:W,21,0)</f>
        <v>LOCALIZA</v>
      </c>
      <c r="F596" s="5" t="str">
        <f>VLOOKUP(Tabela1[[#This Row],[PLACA]],UNIC!C:R,15,0)</f>
        <v>PA</v>
      </c>
      <c r="G596" s="5" t="str">
        <f>VLOOKUP(Tabela1[[#This Row],[PLACA]],UNIC!C:R,16,0)</f>
        <v>NORTE</v>
      </c>
      <c r="H596" s="5" t="str">
        <f>VLOOKUP(A596,UNIC!C:H,6,0)</f>
        <v>CASA CLIENTE VIVO CAPANEMA</v>
      </c>
      <c r="I596" s="5" t="str">
        <f>VLOOKUP(H596,UNIC!H:J,3,0)</f>
        <v>PARCEIRO</v>
      </c>
      <c r="J596" s="11" t="str">
        <f>VLOOKUP(Tabela1[[#This Row],[PLACA]],UNIC!C:V,20,0)</f>
        <v>R$ 1.867,00</v>
      </c>
      <c r="K596" s="11">
        <f>IFERROR(VALUE(VLOOKUP(Tabela1[[#This Row],[PLACA]],[1]Planilha2!$A:$F,3,0)),"")</f>
        <v>0</v>
      </c>
      <c r="L596" s="11">
        <f>IFERROR(VALUE(VLOOKUP(Tabela1[[#This Row],[PLACA]],[1]Planilha2!$A:$F,4,0)),"")</f>
        <v>0</v>
      </c>
      <c r="M596" s="11">
        <f>IFERROR(VALUE(VLOOKUP(Tabela1[[#This Row],[PLACA]],[1]Planilha2!$A:$F,5,0)),"")</f>
        <v>0</v>
      </c>
      <c r="N596" s="11"/>
      <c r="O596" s="12" t="str">
        <f>VLOOKUP(Tabela1[[#This Row],[PLACA]],BASE_LOCADORAS!B:F,5,0)</f>
        <v>25/11/2028</v>
      </c>
      <c r="P5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6" s="11">
        <f>VLOOKUP(Tabela1[[#This Row],[PLACA]],BASE_LOCADORAS!B:G,6,0)</f>
        <v>1972.21</v>
      </c>
      <c r="R596" s="5" t="b">
        <f>Tabela1[[#This Row],[VALOR LOCADORA]]=Tabela1[[#This Row],[GASTO ALUGUEL]]</f>
        <v>0</v>
      </c>
      <c r="S596" s="5" t="str">
        <f>UPPER(TEXT(Tabela1[[#This Row],[VENCIMENTO CONTRATO]],"MMM"))</f>
        <v>NOV</v>
      </c>
      <c r="T596" s="5">
        <f>IFERROR(YEAR(Tabela1[[#This Row],[VENCIMENTO CONTRATO]]),"-")</f>
        <v>2028</v>
      </c>
      <c r="U596" s="5" t="str">
        <f>VLOOKUP(Tabela1[[#This Row],[PLACA]],UNIC!C:T,18,0)</f>
        <v>SINISTRO</v>
      </c>
      <c r="V596" s="5" t="str">
        <f>SUBSTITUTE(VLOOKUP(Tabela1[[#This Row],[PLACA]],UNIC!C:K,9,0),".", "")</f>
        <v>11011</v>
      </c>
      <c r="W596" s="5">
        <f>VLOOKUP(Tabela1[[#This Row],[PLACA]],UNIC!C:M,10,0)</f>
        <v>24009</v>
      </c>
      <c r="X596" s="5" t="str">
        <f>VLOOKUP(Tabela1[[#This Row],[PLACA]],UNIC!C:M,11,0)</f>
        <v>VIVO</v>
      </c>
      <c r="Y596" s="7">
        <f>SUM(Tabela1[[#This Row],[GASTO COMBUSTÍVEL FEVEREIRO]:[GASTO COMBUSTÍVE ABRIL]])</f>
        <v>0</v>
      </c>
      <c r="Z596" s="7">
        <f>IFERROR(AVERAGE(Tabela1[[#This Row],[GASTO COMBUSTÍVE ABRIL]:[GASTO COMBUSTÍVE MARÇO]]),"-")</f>
        <v>0</v>
      </c>
      <c r="AA596" s="5"/>
    </row>
    <row r="597" spans="1:27" x14ac:dyDescent="0.25">
      <c r="A597" s="5" t="s">
        <v>1321</v>
      </c>
      <c r="B597" s="5" t="str">
        <f>VLOOKUP(A597,UNIC!C:W,2,0)</f>
        <v>MOBI</v>
      </c>
      <c r="C597" s="5" t="str">
        <f>VLOOKUP(A597,UNIC!C:W,3,0)</f>
        <v>LEVE</v>
      </c>
      <c r="D597" s="10">
        <f>VLOOKUP(A597,UNIC!C:W,5,0)</f>
        <v>2025</v>
      </c>
      <c r="E597" s="5" t="str">
        <f>VLOOKUP(A597,UNIC!C:W,21,0)</f>
        <v>LOCALIZA</v>
      </c>
      <c r="F597" s="5" t="str">
        <f>VLOOKUP(Tabela1[[#This Row],[PLACA]],UNIC!C:R,15,0)</f>
        <v>PA</v>
      </c>
      <c r="G597" s="5" t="str">
        <f>VLOOKUP(Tabela1[[#This Row],[PLACA]],UNIC!C:R,16,0)</f>
        <v>NORTE</v>
      </c>
      <c r="H597" s="5" t="str">
        <f>VLOOKUP(A597,UNIC!C:H,6,0)</f>
        <v>CASA CLIENTE VIVO ANANINDEUA</v>
      </c>
      <c r="I597" s="5" t="str">
        <f>VLOOKUP(H597,UNIC!H:J,3,0)</f>
        <v>PARCEIRO</v>
      </c>
      <c r="J597" s="11" t="str">
        <f>VLOOKUP(Tabela1[[#This Row],[PLACA]],UNIC!C:V,20,0)</f>
        <v>R$ 1.867,00</v>
      </c>
      <c r="K597" s="11">
        <f>IFERROR(VALUE(VLOOKUP(Tabela1[[#This Row],[PLACA]],[1]Planilha2!$A:$F,3,0)),"")</f>
        <v>1415.9699999999998</v>
      </c>
      <c r="L597" s="11">
        <f>IFERROR(VALUE(VLOOKUP(Tabela1[[#This Row],[PLACA]],[1]Planilha2!$A:$F,4,0)),"")</f>
        <v>427.89</v>
      </c>
      <c r="M597" s="11">
        <f>IFERROR(VALUE(VLOOKUP(Tabela1[[#This Row],[PLACA]],[1]Planilha2!$A:$F,5,0)),"")</f>
        <v>435.29999999999995</v>
      </c>
      <c r="N597" s="11"/>
      <c r="O597" s="12" t="str">
        <f>VLOOKUP(Tabela1[[#This Row],[PLACA]],BASE_LOCADORAS!B:F,5,0)</f>
        <v>16/12/2028</v>
      </c>
      <c r="P5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7" s="11">
        <f>VLOOKUP(Tabela1[[#This Row],[PLACA]],BASE_LOCADORAS!B:G,6,0)</f>
        <v>1867</v>
      </c>
      <c r="R597" s="5" t="b">
        <f>Tabela1[[#This Row],[VALOR LOCADORA]]=Tabela1[[#This Row],[GASTO ALUGUEL]]</f>
        <v>0</v>
      </c>
      <c r="S597" s="5" t="str">
        <f>UPPER(TEXT(Tabela1[[#This Row],[VENCIMENTO CONTRATO]],"MMM"))</f>
        <v>DEZ</v>
      </c>
      <c r="T597" s="5">
        <f>IFERROR(YEAR(Tabela1[[#This Row],[VENCIMENTO CONTRATO]]),"-")</f>
        <v>2028</v>
      </c>
      <c r="U597" s="5" t="str">
        <f>VLOOKUP(Tabela1[[#This Row],[PLACA]],UNIC!C:T,18,0)</f>
        <v>RESERVADO</v>
      </c>
      <c r="V597" s="5" t="str">
        <f>SUBSTITUTE(VLOOKUP(Tabela1[[#This Row],[PLACA]],UNIC!C:K,9,0),".", "")</f>
        <v>11011</v>
      </c>
      <c r="W597" s="5">
        <f>VLOOKUP(Tabela1[[#This Row],[PLACA]],UNIC!C:M,10,0)</f>
        <v>24001</v>
      </c>
      <c r="X597" s="5" t="str">
        <f>VLOOKUP(Tabela1[[#This Row],[PLACA]],UNIC!C:M,11,0)</f>
        <v>VIVO</v>
      </c>
      <c r="Y597" s="7">
        <f>SUM(Tabela1[[#This Row],[GASTO COMBUSTÍVEL FEVEREIRO]:[GASTO COMBUSTÍVE ABRIL]])</f>
        <v>2279.16</v>
      </c>
      <c r="Z597" s="7">
        <f>IFERROR(AVERAGE(Tabela1[[#This Row],[GASTO COMBUSTÍVE ABRIL]:[GASTO COMBUSTÍVE MARÇO]]),"-")</f>
        <v>431.59499999999997</v>
      </c>
      <c r="AA597" s="5"/>
    </row>
    <row r="598" spans="1:27" x14ac:dyDescent="0.25">
      <c r="A598" s="5" t="s">
        <v>650</v>
      </c>
      <c r="B598" s="5" t="str">
        <f>VLOOKUP(A598,UNIC!C:W,2,0)</f>
        <v>MOBI</v>
      </c>
      <c r="C598" s="5" t="str">
        <f>VLOOKUP(A598,UNIC!C:W,3,0)</f>
        <v>LEVE</v>
      </c>
      <c r="D598" s="10">
        <f>VLOOKUP(A598,UNIC!C:W,5,0)</f>
        <v>2025</v>
      </c>
      <c r="E598" s="5" t="str">
        <f>VLOOKUP(A598,UNIC!C:W,21,0)</f>
        <v>LOCALIZA</v>
      </c>
      <c r="F598" s="5" t="str">
        <f>VLOOKUP(Tabela1[[#This Row],[PLACA]],UNIC!C:R,15,0)</f>
        <v>PA</v>
      </c>
      <c r="G598" s="5" t="str">
        <f>VLOOKUP(Tabela1[[#This Row],[PLACA]],UNIC!C:R,16,0)</f>
        <v>NORTE</v>
      </c>
      <c r="H598" s="5" t="str">
        <f>VLOOKUP(A598,UNIC!C:H,6,0)</f>
        <v>HENRIQUE SOARES DE OLIVEIRA</v>
      </c>
      <c r="I598" s="5" t="str">
        <f>VLOOKUP(H598,UNIC!H:J,3,0)</f>
        <v>INSTALADOR MULTSKILL</v>
      </c>
      <c r="J598" s="11" t="str">
        <f>VLOOKUP(Tabela1[[#This Row],[PLACA]],UNIC!C:V,20,0)</f>
        <v>R$ 1.867,00</v>
      </c>
      <c r="K598" s="11">
        <f>IFERROR(VALUE(VLOOKUP(Tabela1[[#This Row],[PLACA]],[1]Planilha2!$A:$F,3,0)),"")</f>
        <v>1185.8600000000001</v>
      </c>
      <c r="L598" s="11">
        <f>IFERROR(VALUE(VLOOKUP(Tabela1[[#This Row],[PLACA]],[1]Planilha2!$A:$F,4,0)),"")</f>
        <v>1416.2400000000002</v>
      </c>
      <c r="M598" s="11">
        <f>IFERROR(VALUE(VLOOKUP(Tabela1[[#This Row],[PLACA]],[1]Planilha2!$A:$F,5,0)),"")</f>
        <v>858.15000000000009</v>
      </c>
      <c r="N598" s="11"/>
      <c r="O598" s="17" t="str">
        <f>VLOOKUP(Tabela1[[#This Row],[PLACA]],BASE_LOCADORAS!B:F,5,0)</f>
        <v>13/12/2028</v>
      </c>
      <c r="P5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8" s="11">
        <f>VLOOKUP(Tabela1[[#This Row],[PLACA]],BASE_LOCADORAS!B:G,6,0)</f>
        <v>1867</v>
      </c>
      <c r="R598" s="5" t="b">
        <f>Tabela1[[#This Row],[VALOR LOCADORA]]=Tabela1[[#This Row],[GASTO ALUGUEL]]</f>
        <v>0</v>
      </c>
      <c r="S598" s="5" t="str">
        <f>UPPER(TEXT(Tabela1[[#This Row],[VENCIMENTO CONTRATO]],"MMM"))</f>
        <v>DEZ</v>
      </c>
      <c r="T598" s="5">
        <f>IFERROR(YEAR(Tabela1[[#This Row],[VENCIMENTO CONTRATO]]),"-")</f>
        <v>2028</v>
      </c>
      <c r="U598" s="5" t="str">
        <f>VLOOKUP(Tabela1[[#This Row],[PLACA]],UNIC!C:T,18,0)</f>
        <v>ATIVO</v>
      </c>
      <c r="V598" s="5" t="str">
        <f>SUBSTITUTE(VLOOKUP(Tabela1[[#This Row],[PLACA]],UNIC!C:K,9,0),".", "")</f>
        <v>11011</v>
      </c>
      <c r="W598" s="5">
        <f>VLOOKUP(Tabela1[[#This Row],[PLACA]],UNIC!C:M,10,0)</f>
        <v>24001</v>
      </c>
      <c r="X598" s="5" t="str">
        <f>VLOOKUP(Tabela1[[#This Row],[PLACA]],UNIC!C:M,11,0)</f>
        <v>VIVO</v>
      </c>
      <c r="Y598" s="7">
        <f>SUM(Tabela1[[#This Row],[GASTO COMBUSTÍVEL FEVEREIRO]:[GASTO COMBUSTÍVE ABRIL]])</f>
        <v>3460.2500000000005</v>
      </c>
      <c r="Z598" s="7">
        <f>IFERROR(AVERAGE(Tabela1[[#This Row],[GASTO COMBUSTÍVE ABRIL]:[GASTO COMBUSTÍVE MARÇO]]),"-")</f>
        <v>1137.1950000000002</v>
      </c>
      <c r="AA598" s="5"/>
    </row>
    <row r="599" spans="1:27" x14ac:dyDescent="0.25">
      <c r="A599" s="5" t="s">
        <v>935</v>
      </c>
      <c r="B599" s="5" t="str">
        <f>VLOOKUP(A599,UNIC!C:W,2,0)</f>
        <v>MOBI</v>
      </c>
      <c r="C599" s="5" t="str">
        <f>VLOOKUP(A599,UNIC!C:W,3,0)</f>
        <v>LEVE</v>
      </c>
      <c r="D599" s="10">
        <f>VLOOKUP(A599,UNIC!C:W,5,0)</f>
        <v>2025</v>
      </c>
      <c r="E599" s="5" t="str">
        <f>VLOOKUP(A599,UNIC!C:W,21,0)</f>
        <v>LOCALIZA</v>
      </c>
      <c r="F599" s="5" t="str">
        <f>VLOOKUP(Tabela1[[#This Row],[PLACA]],UNIC!C:R,15,0)</f>
        <v>PA</v>
      </c>
      <c r="G599" s="5" t="str">
        <f>VLOOKUP(Tabela1[[#This Row],[PLACA]],UNIC!C:R,16,0)</f>
        <v>NORTE</v>
      </c>
      <c r="H599" s="5" t="str">
        <f>VLOOKUP(A599,UNIC!C:H,6,0)</f>
        <v>RODRIGO QUEIROZ MAIA</v>
      </c>
      <c r="I599" s="5" t="str">
        <f>VLOOKUP(H599,UNIC!H:J,3,0)</f>
        <v>INSTALADOR MULTSKILL</v>
      </c>
      <c r="J599" s="11" t="str">
        <f>VLOOKUP(Tabela1[[#This Row],[PLACA]],UNIC!C:V,20,0)</f>
        <v>R$ 1.867,00</v>
      </c>
      <c r="K599" s="11">
        <f>IFERROR(VALUE(VLOOKUP(Tabela1[[#This Row],[PLACA]],[1]Planilha2!$A:$F,3,0)),"")</f>
        <v>1170.96</v>
      </c>
      <c r="L599" s="11">
        <f>IFERROR(VALUE(VLOOKUP(Tabela1[[#This Row],[PLACA]],[1]Planilha2!$A:$F,4,0)),"")</f>
        <v>1292.8500000000001</v>
      </c>
      <c r="M599" s="11">
        <f>IFERROR(VALUE(VLOOKUP(Tabela1[[#This Row],[PLACA]],[1]Planilha2!$A:$F,5,0)),"")</f>
        <v>621.94000000000005</v>
      </c>
      <c r="N599" s="11"/>
      <c r="O599" s="12" t="str">
        <f>VLOOKUP(Tabela1[[#This Row],[PLACA]],BASE_LOCADORAS!B:F,5,0)</f>
        <v>13/12/2028</v>
      </c>
      <c r="P5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599" s="11">
        <f>VLOOKUP(Tabela1[[#This Row],[PLACA]],BASE_LOCADORAS!B:G,6,0)</f>
        <v>1867</v>
      </c>
      <c r="R599" s="5" t="b">
        <f>Tabela1[[#This Row],[VALOR LOCADORA]]=Tabela1[[#This Row],[GASTO ALUGUEL]]</f>
        <v>0</v>
      </c>
      <c r="S599" s="5" t="str">
        <f>UPPER(TEXT(Tabela1[[#This Row],[VENCIMENTO CONTRATO]],"MMM"))</f>
        <v>DEZ</v>
      </c>
      <c r="T599" s="5">
        <f>IFERROR(YEAR(Tabela1[[#This Row],[VENCIMENTO CONTRATO]]),"-")</f>
        <v>2028</v>
      </c>
      <c r="U599" s="5" t="str">
        <f>VLOOKUP(Tabela1[[#This Row],[PLACA]],UNIC!C:T,18,0)</f>
        <v>ATIVO</v>
      </c>
      <c r="V599" s="5" t="str">
        <f>SUBSTITUTE(VLOOKUP(Tabela1[[#This Row],[PLACA]],UNIC!C:K,9,0),".", "")</f>
        <v>11011</v>
      </c>
      <c r="W599" s="5">
        <f>VLOOKUP(Tabela1[[#This Row],[PLACA]],UNIC!C:M,10,0)</f>
        <v>24001</v>
      </c>
      <c r="X599" s="5" t="str">
        <f>VLOOKUP(Tabela1[[#This Row],[PLACA]],UNIC!C:M,11,0)</f>
        <v>VIVO</v>
      </c>
      <c r="Y599" s="7">
        <f>SUM(Tabela1[[#This Row],[GASTO COMBUSTÍVEL FEVEREIRO]:[GASTO COMBUSTÍVE ABRIL]])</f>
        <v>3085.7500000000005</v>
      </c>
      <c r="Z599" s="7">
        <f>IFERROR(AVERAGE(Tabela1[[#This Row],[GASTO COMBUSTÍVE ABRIL]:[GASTO COMBUSTÍVE MARÇO]]),"-")</f>
        <v>957.3950000000001</v>
      </c>
      <c r="AA599" s="5"/>
    </row>
    <row r="600" spans="1:27" x14ac:dyDescent="0.25">
      <c r="A600" s="5" t="s">
        <v>541</v>
      </c>
      <c r="B600" s="5" t="str">
        <f>VLOOKUP(A600,UNIC!C:W,2,0)</f>
        <v>MOBI</v>
      </c>
      <c r="C600" s="5" t="str">
        <f>VLOOKUP(A600,UNIC!C:W,3,0)</f>
        <v>LEVE</v>
      </c>
      <c r="D600" s="10">
        <f>VLOOKUP(A600,UNIC!C:W,5,0)</f>
        <v>2023</v>
      </c>
      <c r="E600" s="5" t="str">
        <f>VLOOKUP(A600,UNIC!C:W,21,0)</f>
        <v>PARTICULAR</v>
      </c>
      <c r="F600" s="5" t="str">
        <f>VLOOKUP(Tabela1[[#This Row],[PLACA]],UNIC!C:R,15,0)</f>
        <v>DF</v>
      </c>
      <c r="G600" s="5" t="str">
        <f>VLOOKUP(Tabela1[[#This Row],[PLACA]],UNIC!C:R,16,0)</f>
        <v>CENTRO OESTE</v>
      </c>
      <c r="H600" s="5" t="str">
        <f>VLOOKUP(A600,UNIC!C:H,6,0)</f>
        <v>LEANDRO VILELA DE SA</v>
      </c>
      <c r="I600" s="5" t="str">
        <f>VLOOKUP(H600,UNIC!H:J,3,0)</f>
        <v>COORDENADOR</v>
      </c>
      <c r="J600" s="11" t="str">
        <f>VLOOKUP(Tabela1[[#This Row],[PLACA]],UNIC!C:V,20,0)</f>
        <v>R$ 2.000,00</v>
      </c>
      <c r="K600" s="11">
        <f>IFERROR(VALUE(VLOOKUP(Tabela1[[#This Row],[PLACA]],[1]Planilha2!$A:$F,3,0)),"")</f>
        <v>1336.52</v>
      </c>
      <c r="L600" s="11">
        <f>IFERROR(VALUE(VLOOKUP(Tabela1[[#This Row],[PLACA]],[1]Planilha2!$A:$F,4,0)),"")</f>
        <v>2443.94</v>
      </c>
      <c r="M600" s="11">
        <f>IFERROR(VALUE(VLOOKUP(Tabela1[[#This Row],[PLACA]],[1]Planilha2!$A:$F,5,0)),"")</f>
        <v>2196.37</v>
      </c>
      <c r="N600" s="11"/>
      <c r="O600" s="12" t="str">
        <f>VLOOKUP(Tabela1[[#This Row],[PLACA]],BASE_LOCADORAS!B:F,5,0)</f>
        <v>01/01/2030</v>
      </c>
      <c r="P6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0" s="11">
        <f>VLOOKUP(Tabela1[[#This Row],[PLACA]],BASE_LOCADORAS!B:G,6,0)</f>
        <v>2000</v>
      </c>
      <c r="R600" s="5" t="b">
        <f>Tabela1[[#This Row],[VALOR LOCADORA]]=Tabela1[[#This Row],[GASTO ALUGUEL]]</f>
        <v>0</v>
      </c>
      <c r="S600" s="5" t="str">
        <f>UPPER(TEXT(Tabela1[[#This Row],[VENCIMENTO CONTRATO]],"MMM"))</f>
        <v>JAN</v>
      </c>
      <c r="T600" s="5">
        <f>IFERROR(YEAR(Tabela1[[#This Row],[VENCIMENTO CONTRATO]]),"-")</f>
        <v>2030</v>
      </c>
      <c r="U600" s="5" t="str">
        <f>VLOOKUP(Tabela1[[#This Row],[PLACA]],UNIC!C:T,18,0)</f>
        <v>ATIVO</v>
      </c>
      <c r="V600" s="5" t="str">
        <f>SUBSTITUTE(VLOOKUP(Tabela1[[#This Row],[PLACA]],UNIC!C:K,9,0),".", "")</f>
        <v>11035</v>
      </c>
      <c r="W600" s="5">
        <f>VLOOKUP(Tabela1[[#This Row],[PLACA]],UNIC!C:M,10,0)</f>
        <v>17001</v>
      </c>
      <c r="X600" s="5" t="str">
        <f>VLOOKUP(Tabela1[[#This Row],[PLACA]],UNIC!C:M,11,0)</f>
        <v>VIVO</v>
      </c>
      <c r="Y600" s="7">
        <f>SUM(Tabela1[[#This Row],[GASTO COMBUSTÍVEL FEVEREIRO]:[GASTO COMBUSTÍVE ABRIL]])</f>
        <v>5976.83</v>
      </c>
      <c r="Z600" s="7">
        <f>IFERROR(AVERAGE(Tabela1[[#This Row],[GASTO COMBUSTÍVE ABRIL]:[GASTO COMBUSTÍVE MARÇO]]),"-")</f>
        <v>2320.1549999999997</v>
      </c>
      <c r="AA600" s="5"/>
    </row>
    <row r="601" spans="1:27" x14ac:dyDescent="0.25">
      <c r="A601" s="5" t="s">
        <v>1233</v>
      </c>
      <c r="B601" s="5" t="str">
        <f>VLOOKUP(A601,UNIC!C:W,2,0)</f>
        <v>MOBI</v>
      </c>
      <c r="C601" s="5" t="str">
        <f>VLOOKUP(A601,UNIC!C:W,3,0)</f>
        <v>LEVE</v>
      </c>
      <c r="D601" s="10">
        <f>VLOOKUP(A601,UNIC!C:W,5,0)</f>
        <v>2025</v>
      </c>
      <c r="E601" s="5" t="str">
        <f>VLOOKUP(A601,UNIC!C:W,21,0)</f>
        <v>LOCALIZA</v>
      </c>
      <c r="F601" s="5" t="str">
        <f>VLOOKUP(Tabela1[[#This Row],[PLACA]],UNIC!C:R,15,0)</f>
        <v>PA</v>
      </c>
      <c r="G601" s="5" t="str">
        <f>VLOOKUP(Tabela1[[#This Row],[PLACA]],UNIC!C:R,16,0)</f>
        <v>NORTE</v>
      </c>
      <c r="H601" s="5" t="str">
        <f>VLOOKUP(A601,UNIC!C:H,6,0)</f>
        <v>REGINALDO CALAZANS DE AMARAL</v>
      </c>
      <c r="I601" s="5" t="str">
        <f>VLOOKUP(H601,UNIC!H:J,3,0)</f>
        <v>INST MULTI SKILL</v>
      </c>
      <c r="J601" s="11" t="str">
        <f>VLOOKUP(Tabela1[[#This Row],[PLACA]],UNIC!C:V,20,0)</f>
        <v>R$ 1.867,00</v>
      </c>
      <c r="K601" s="11">
        <f>IFERROR(VALUE(VLOOKUP(Tabela1[[#This Row],[PLACA]],[1]Planilha2!$A:$F,3,0)),"")</f>
        <v>1229.5300000000002</v>
      </c>
      <c r="L601" s="11">
        <f>IFERROR(VALUE(VLOOKUP(Tabela1[[#This Row],[PLACA]],[1]Planilha2!$A:$F,4,0)),"")</f>
        <v>864.92</v>
      </c>
      <c r="M601" s="11">
        <f>IFERROR(VALUE(VLOOKUP(Tabela1[[#This Row],[PLACA]],[1]Planilha2!$A:$F,5,0)),"")</f>
        <v>651.04</v>
      </c>
      <c r="N601" s="11"/>
      <c r="O601" s="12" t="str">
        <f>VLOOKUP(Tabela1[[#This Row],[PLACA]],BASE_LOCADORAS!B:F,5,0)</f>
        <v>11/12/2028</v>
      </c>
      <c r="P6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1" s="11">
        <f>VLOOKUP(Tabela1[[#This Row],[PLACA]],BASE_LOCADORAS!B:G,6,0)</f>
        <v>1867</v>
      </c>
      <c r="R601" s="5" t="b">
        <f>Tabela1[[#This Row],[VALOR LOCADORA]]=Tabela1[[#This Row],[GASTO ALUGUEL]]</f>
        <v>0</v>
      </c>
      <c r="S601" s="5" t="str">
        <f>UPPER(TEXT(Tabela1[[#This Row],[VENCIMENTO CONTRATO]],"MMM"))</f>
        <v>DEZ</v>
      </c>
      <c r="T601" s="5">
        <f>IFERROR(YEAR(Tabela1[[#This Row],[VENCIMENTO CONTRATO]]),"-")</f>
        <v>2028</v>
      </c>
      <c r="U601" s="5" t="str">
        <f>VLOOKUP(Tabela1[[#This Row],[PLACA]],UNIC!C:T,18,0)</f>
        <v>ATIVO</v>
      </c>
      <c r="V601" s="5" t="str">
        <f>SUBSTITUTE(VLOOKUP(Tabela1[[#This Row],[PLACA]],UNIC!C:K,9,0),".", "")</f>
        <v>11011</v>
      </c>
      <c r="W601" s="5">
        <f>VLOOKUP(Tabela1[[#This Row],[PLACA]],UNIC!C:M,10,0)</f>
        <v>24114</v>
      </c>
      <c r="X601" s="5" t="str">
        <f>VLOOKUP(Tabela1[[#This Row],[PLACA]],UNIC!C:M,11,0)</f>
        <v>VIVO</v>
      </c>
      <c r="Y601" s="7">
        <f>SUM(Tabela1[[#This Row],[GASTO COMBUSTÍVEL FEVEREIRO]:[GASTO COMBUSTÍVE ABRIL]])</f>
        <v>2745.4900000000002</v>
      </c>
      <c r="Z601" s="7">
        <f>IFERROR(AVERAGE(Tabela1[[#This Row],[GASTO COMBUSTÍVE ABRIL]:[GASTO COMBUSTÍVE MARÇO]]),"-")</f>
        <v>757.98</v>
      </c>
      <c r="AA601" s="5"/>
    </row>
    <row r="602" spans="1:27" x14ac:dyDescent="0.25">
      <c r="A602" s="5" t="s">
        <v>970</v>
      </c>
      <c r="B602" s="5" t="str">
        <f>VLOOKUP(A602,UNIC!C:W,2,0)</f>
        <v>MOBI</v>
      </c>
      <c r="C602" s="5" t="str">
        <f>VLOOKUP(A602,UNIC!C:W,3,0)</f>
        <v>LEVE</v>
      </c>
      <c r="D602" s="10">
        <f>VLOOKUP(A602,UNIC!C:W,5,0)</f>
        <v>2025</v>
      </c>
      <c r="E602" s="5" t="str">
        <f>VLOOKUP(A602,UNIC!C:W,21,0)</f>
        <v>LOCALIZA</v>
      </c>
      <c r="F602" s="5" t="str">
        <f>VLOOKUP(Tabela1[[#This Row],[PLACA]],UNIC!C:R,15,0)</f>
        <v>ES</v>
      </c>
      <c r="G602" s="5" t="str">
        <f>VLOOKUP(Tabela1[[#This Row],[PLACA]],UNIC!C:R,16,0)</f>
        <v>SUDESTE</v>
      </c>
      <c r="H602" s="5" t="str">
        <f>VLOOKUP(A602,UNIC!C:H,6,0)</f>
        <v>MARCOS VINICIUS DOS SANTOS ARAUJO</v>
      </c>
      <c r="I602" s="5" t="str">
        <f>VLOOKUP(H602,UNIC!H:J,3,0)</f>
        <v>INSTALADOR E REPARADOR DE FO</v>
      </c>
      <c r="J602" s="11" t="str">
        <f>VLOOKUP(Tabela1[[#This Row],[PLACA]],UNIC!C:V,20,0)</f>
        <v>R$ 1.824,00</v>
      </c>
      <c r="K602" s="11">
        <f>IFERROR(VALUE(VLOOKUP(Tabela1[[#This Row],[PLACA]],[1]Planilha2!$A:$F,3,0)),"")</f>
        <v>1388.7</v>
      </c>
      <c r="L602" s="11">
        <f>IFERROR(VALUE(VLOOKUP(Tabela1[[#This Row],[PLACA]],[1]Planilha2!$A:$F,4,0)),"")</f>
        <v>1576.33</v>
      </c>
      <c r="M602" s="11">
        <f>IFERROR(VALUE(VLOOKUP(Tabela1[[#This Row],[PLACA]],[1]Planilha2!$A:$F,5,0)),"")</f>
        <v>679.99</v>
      </c>
      <c r="N602" s="11"/>
      <c r="O602" s="12" t="str">
        <f>VLOOKUP(Tabela1[[#This Row],[PLACA]],BASE_LOCADORAS!B:F,5,0)</f>
        <v>05/11/2028</v>
      </c>
      <c r="P6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2" s="11">
        <f>VLOOKUP(Tabela1[[#This Row],[PLACA]],BASE_LOCADORAS!B:G,6,0)</f>
        <v>1933.72</v>
      </c>
      <c r="R602" s="5" t="b">
        <f>Tabela1[[#This Row],[VALOR LOCADORA]]=Tabela1[[#This Row],[GASTO ALUGUEL]]</f>
        <v>0</v>
      </c>
      <c r="S602" s="5" t="str">
        <f>UPPER(TEXT(Tabela1[[#This Row],[VENCIMENTO CONTRATO]],"MMM"))</f>
        <v>NOV</v>
      </c>
      <c r="T602" s="5">
        <f>IFERROR(YEAR(Tabela1[[#This Row],[VENCIMENTO CONTRATO]]),"-")</f>
        <v>2028</v>
      </c>
      <c r="U602" s="5" t="str">
        <f>VLOOKUP(Tabela1[[#This Row],[PLACA]],UNIC!C:T,18,0)</f>
        <v>ATIVO</v>
      </c>
      <c r="V602" s="5" t="str">
        <f>SUBSTITUTE(VLOOKUP(Tabela1[[#This Row],[PLACA]],UNIC!C:K,9,0),".", "")</f>
        <v>11011</v>
      </c>
      <c r="W602" s="5">
        <f>VLOOKUP(Tabela1[[#This Row],[PLACA]],UNIC!C:M,10,0)</f>
        <v>18001</v>
      </c>
      <c r="X602" s="5" t="str">
        <f>VLOOKUP(Tabela1[[#This Row],[PLACA]],UNIC!C:M,11,0)</f>
        <v>VIVO</v>
      </c>
      <c r="Y602" s="7">
        <f>SUM(Tabela1[[#This Row],[GASTO COMBUSTÍVEL FEVEREIRO]:[GASTO COMBUSTÍVE ABRIL]])</f>
        <v>3645.0199999999995</v>
      </c>
      <c r="Z602" s="7">
        <f>IFERROR(AVERAGE(Tabela1[[#This Row],[GASTO COMBUSTÍVE ABRIL]:[GASTO COMBUSTÍVE MARÇO]]),"-")</f>
        <v>1128.1599999999999</v>
      </c>
      <c r="AA602" s="5"/>
    </row>
    <row r="603" spans="1:27" x14ac:dyDescent="0.25">
      <c r="A603" s="5" t="s">
        <v>368</v>
      </c>
      <c r="B603" s="5" t="str">
        <f>VLOOKUP(A603,UNIC!C:W,2,0)</f>
        <v>UP</v>
      </c>
      <c r="C603" s="5" t="str">
        <f>VLOOKUP(A603,UNIC!C:W,3,0)</f>
        <v>LEVE</v>
      </c>
      <c r="D603" s="10">
        <f>VLOOKUP(A603,UNIC!C:W,5,0)</f>
        <v>2020</v>
      </c>
      <c r="E603" s="5" t="str">
        <f>VLOOKUP(A603,UNIC!C:W,21,0)</f>
        <v>PARTICULAR</v>
      </c>
      <c r="F603" s="5" t="str">
        <f>VLOOKUP(Tabela1[[#This Row],[PLACA]],UNIC!C:R,15,0)</f>
        <v>MS</v>
      </c>
      <c r="G603" s="5" t="str">
        <f>VLOOKUP(Tabela1[[#This Row],[PLACA]],UNIC!C:R,16,0)</f>
        <v>CENTRO OESTE</v>
      </c>
      <c r="H603" s="5" t="str">
        <f>VLOOKUP(A603,UNIC!C:H,6,0)</f>
        <v>ROBSON SALES BRANDAO</v>
      </c>
      <c r="I603" s="5" t="str">
        <f>VLOOKUP(H603,UNIC!H:J,3,0)</f>
        <v>TECNICO DE FIBRA OPTICA II</v>
      </c>
      <c r="J603" s="11" t="str">
        <f>VLOOKUP(Tabela1[[#This Row],[PLACA]],UNIC!C:V,20,0)</f>
        <v>R$ 1.390,86</v>
      </c>
      <c r="K603" s="11">
        <f>IFERROR(VALUE(VLOOKUP(Tabela1[[#This Row],[PLACA]],[1]Planilha2!$A:$F,3,0)),"")</f>
        <v>1418.46</v>
      </c>
      <c r="L603" s="11">
        <f>IFERROR(VALUE(VLOOKUP(Tabela1[[#This Row],[PLACA]],[1]Planilha2!$A:$F,4,0)),"")</f>
        <v>1806.84</v>
      </c>
      <c r="M603" s="11">
        <f>IFERROR(VALUE(VLOOKUP(Tabela1[[#This Row],[PLACA]],[1]Planilha2!$A:$F,5,0)),"")</f>
        <v>212</v>
      </c>
      <c r="N603" s="11"/>
      <c r="O603" s="12" t="str">
        <f>VLOOKUP(Tabela1[[#This Row],[PLACA]],BASE_LOCADORAS!B:F,5,0)</f>
        <v>01/01/2030</v>
      </c>
      <c r="P6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3" s="11">
        <f>VLOOKUP(Tabela1[[#This Row],[PLACA]],BASE_LOCADORAS!B:G,6,0)</f>
        <v>1390.86</v>
      </c>
      <c r="R603" s="5" t="b">
        <f>Tabela1[[#This Row],[VALOR LOCADORA]]=Tabela1[[#This Row],[GASTO ALUGUEL]]</f>
        <v>0</v>
      </c>
      <c r="S603" s="5" t="str">
        <f>UPPER(TEXT(Tabela1[[#This Row],[VENCIMENTO CONTRATO]],"MMM"))</f>
        <v>JAN</v>
      </c>
      <c r="T603" s="5">
        <f>IFERROR(YEAR(Tabela1[[#This Row],[VENCIMENTO CONTRATO]]),"-")</f>
        <v>2030</v>
      </c>
      <c r="U603" s="5" t="str">
        <f>VLOOKUP(Tabela1[[#This Row],[PLACA]],UNIC!C:T,18,0)</f>
        <v>ATIVO</v>
      </c>
      <c r="V603" s="5" t="str">
        <f>SUBSTITUTE(VLOOKUP(Tabela1[[#This Row],[PLACA]],UNIC!C:K,9,0),".", "")</f>
        <v>11021</v>
      </c>
      <c r="W603" s="5">
        <f>VLOOKUP(Tabela1[[#This Row],[PLACA]],UNIC!C:M,10,0)</f>
        <v>22020</v>
      </c>
      <c r="X603" s="5" t="str">
        <f>VLOOKUP(Tabela1[[#This Row],[PLACA]],UNIC!C:M,11,0)</f>
        <v>VIVO</v>
      </c>
      <c r="Y603" s="7">
        <f>SUM(Tabela1[[#This Row],[GASTO COMBUSTÍVEL FEVEREIRO]:[GASTO COMBUSTÍVE ABRIL]])</f>
        <v>3437.3</v>
      </c>
      <c r="Z603" s="7">
        <f>IFERROR(AVERAGE(Tabela1[[#This Row],[GASTO COMBUSTÍVE ABRIL]:[GASTO COMBUSTÍVE MARÇO]]),"-")</f>
        <v>1009.42</v>
      </c>
      <c r="AA603" s="5"/>
    </row>
    <row r="604" spans="1:27" x14ac:dyDescent="0.25">
      <c r="A604" s="5" t="s">
        <v>312</v>
      </c>
      <c r="B604" s="5" t="str">
        <f>VLOOKUP(A604,UNIC!C:W,2,0)</f>
        <v>MOBI</v>
      </c>
      <c r="C604" s="5" t="str">
        <f>VLOOKUP(A604,UNIC!C:W,3,0)</f>
        <v>LEVE</v>
      </c>
      <c r="D604" s="10">
        <f>VLOOKUP(A604,UNIC!C:W,5,0)</f>
        <v>2025</v>
      </c>
      <c r="E604" s="5" t="str">
        <f>VLOOKUP(A604,UNIC!C:W,21,0)</f>
        <v>LOCALIZA</v>
      </c>
      <c r="F604" s="5" t="str">
        <f>VLOOKUP(Tabela1[[#This Row],[PLACA]],UNIC!C:R,15,0)</f>
        <v>PA</v>
      </c>
      <c r="G604" s="5" t="str">
        <f>VLOOKUP(Tabela1[[#This Row],[PLACA]],UNIC!C:R,16,0)</f>
        <v>NORTE</v>
      </c>
      <c r="H604" s="5" t="str">
        <f>VLOOKUP(A604,UNIC!C:H,6,0)</f>
        <v>W NET COM VC</v>
      </c>
      <c r="I604" s="5" t="str">
        <f>VLOOKUP(H604,UNIC!H:J,3,0)</f>
        <v>PARCEIRO</v>
      </c>
      <c r="J604" s="11" t="str">
        <f>VLOOKUP(Tabela1[[#This Row],[PLACA]],UNIC!C:V,20,0)</f>
        <v>R$ 1.867,00</v>
      </c>
      <c r="K604" s="11" t="str">
        <f>IFERROR(VALUE(VLOOKUP(Tabela1[[#This Row],[PLACA]],[1]Planilha2!$A:$F,3,0)),"")</f>
        <v/>
      </c>
      <c r="L604" s="11" t="str">
        <f>IFERROR(VALUE(VLOOKUP(Tabela1[[#This Row],[PLACA]],[1]Planilha2!$A:$F,4,0)),"")</f>
        <v/>
      </c>
      <c r="M604" s="11" t="str">
        <f>IFERROR(VALUE(VLOOKUP(Tabela1[[#This Row],[PLACA]],[1]Planilha2!$A:$F,5,0)),"")</f>
        <v/>
      </c>
      <c r="N604" s="11"/>
      <c r="O604" s="17" t="str">
        <f>VLOOKUP(Tabela1[[#This Row],[PLACA]],BASE_LOCADORAS!B:F,5,0)</f>
        <v>29/11/2028</v>
      </c>
      <c r="P6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4" s="11">
        <f>VLOOKUP(Tabela1[[#This Row],[PLACA]],BASE_LOCADORAS!B:G,6,0)</f>
        <v>1972.21</v>
      </c>
      <c r="R604" s="5" t="b">
        <f>Tabela1[[#This Row],[VALOR LOCADORA]]=Tabela1[[#This Row],[GASTO ALUGUEL]]</f>
        <v>0</v>
      </c>
      <c r="S604" s="5" t="str">
        <f>UPPER(TEXT(Tabela1[[#This Row],[VENCIMENTO CONTRATO]],"MMM"))</f>
        <v>NOV</v>
      </c>
      <c r="T604" s="5">
        <f>IFERROR(YEAR(Tabela1[[#This Row],[VENCIMENTO CONTRATO]]),"-")</f>
        <v>2028</v>
      </c>
      <c r="U604" s="5" t="str">
        <f>VLOOKUP(Tabela1[[#This Row],[PLACA]],UNIC!C:T,18,0)</f>
        <v>ATIVO</v>
      </c>
      <c r="V604" s="5" t="str">
        <f>SUBSTITUTE(VLOOKUP(Tabela1[[#This Row],[PLACA]],UNIC!C:K,9,0),".", "")</f>
        <v>15031</v>
      </c>
      <c r="W604" s="5">
        <f>VLOOKUP(Tabela1[[#This Row],[PLACA]],UNIC!C:M,10,0)</f>
        <v>24026</v>
      </c>
      <c r="X604" s="5" t="str">
        <f>VLOOKUP(Tabela1[[#This Row],[PLACA]],UNIC!C:M,11,0)</f>
        <v>FIBRASIL</v>
      </c>
      <c r="Y604" s="7">
        <f>SUM(Tabela1[[#This Row],[GASTO COMBUSTÍVEL FEVEREIRO]:[GASTO COMBUSTÍVE ABRIL]])</f>
        <v>0</v>
      </c>
      <c r="Z604" s="7" t="str">
        <f>IFERROR(AVERAGE(Tabela1[[#This Row],[GASTO COMBUSTÍVE ABRIL]:[GASTO COMBUSTÍVE MARÇO]]),"-")</f>
        <v>-</v>
      </c>
      <c r="AA604" s="5"/>
    </row>
    <row r="605" spans="1:27" x14ac:dyDescent="0.25">
      <c r="A605" s="5" t="s">
        <v>936</v>
      </c>
      <c r="B605" s="5" t="str">
        <f>VLOOKUP(A605,UNIC!C:W,2,0)</f>
        <v>MOBI</v>
      </c>
      <c r="C605" s="5" t="str">
        <f>VLOOKUP(A605,UNIC!C:W,3,0)</f>
        <v>LEVE</v>
      </c>
      <c r="D605" s="10">
        <f>VLOOKUP(A605,UNIC!C:W,5,0)</f>
        <v>2025</v>
      </c>
      <c r="E605" s="5" t="str">
        <f>VLOOKUP(A605,UNIC!C:W,21,0)</f>
        <v>LOCALIZA</v>
      </c>
      <c r="F605" s="5" t="str">
        <f>VLOOKUP(Tabela1[[#This Row],[PLACA]],UNIC!C:R,15,0)</f>
        <v>PA</v>
      </c>
      <c r="G605" s="5" t="str">
        <f>VLOOKUP(Tabela1[[#This Row],[PLACA]],UNIC!C:R,16,0)</f>
        <v>NORTE</v>
      </c>
      <c r="H605" s="5" t="str">
        <f>VLOOKUP(A605,UNIC!C:H,6,0)</f>
        <v>PABLO REGO CASTELO BRANCO</v>
      </c>
      <c r="I605" s="5" t="str">
        <f>VLOOKUP(H605,UNIC!H:J,3,0)</f>
        <v>INSTALADOR MULTSKILL</v>
      </c>
      <c r="J605" s="11" t="str">
        <f>VLOOKUP(Tabela1[[#This Row],[PLACA]],UNIC!C:V,20,0)</f>
        <v>R$ 1.867,00</v>
      </c>
      <c r="K605" s="11">
        <f>IFERROR(VALUE(VLOOKUP(Tabela1[[#This Row],[PLACA]],[1]Planilha2!$A:$F,3,0)),"")</f>
        <v>942.39</v>
      </c>
      <c r="L605" s="11">
        <f>IFERROR(VALUE(VLOOKUP(Tabela1[[#This Row],[PLACA]],[1]Planilha2!$A:$F,4,0)),"")</f>
        <v>1667.7600000000002</v>
      </c>
      <c r="M605" s="11">
        <f>IFERROR(VALUE(VLOOKUP(Tabela1[[#This Row],[PLACA]],[1]Planilha2!$A:$F,5,0)),"")</f>
        <v>736.03</v>
      </c>
      <c r="N605" s="11"/>
      <c r="O605" s="12" t="str">
        <f>VLOOKUP(Tabela1[[#This Row],[PLACA]],BASE_LOCADORAS!B:F,5,0)</f>
        <v>22/11/2028</v>
      </c>
      <c r="P6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5" s="11">
        <f>VLOOKUP(Tabela1[[#This Row],[PLACA]],BASE_LOCADORAS!B:G,6,0)</f>
        <v>1972.21</v>
      </c>
      <c r="R605" s="5" t="b">
        <f>Tabela1[[#This Row],[VALOR LOCADORA]]=Tabela1[[#This Row],[GASTO ALUGUEL]]</f>
        <v>0</v>
      </c>
      <c r="S605" s="5" t="str">
        <f>UPPER(TEXT(Tabela1[[#This Row],[VENCIMENTO CONTRATO]],"MMM"))</f>
        <v>NOV</v>
      </c>
      <c r="T605" s="5">
        <f>IFERROR(YEAR(Tabela1[[#This Row],[VENCIMENTO CONTRATO]]),"-")</f>
        <v>2028</v>
      </c>
      <c r="U605" s="5" t="str">
        <f>VLOOKUP(Tabela1[[#This Row],[PLACA]],UNIC!C:T,18,0)</f>
        <v>ATIVO</v>
      </c>
      <c r="V605" s="5" t="str">
        <f>SUBSTITUTE(VLOOKUP(Tabela1[[#This Row],[PLACA]],UNIC!C:K,9,0),".", "")</f>
        <v>11011</v>
      </c>
      <c r="W605" s="5">
        <f>VLOOKUP(Tabela1[[#This Row],[PLACA]],UNIC!C:M,10,0)</f>
        <v>24114</v>
      </c>
      <c r="X605" s="5" t="str">
        <f>VLOOKUP(Tabela1[[#This Row],[PLACA]],UNIC!C:M,11,0)</f>
        <v>VIVO</v>
      </c>
      <c r="Y605" s="7">
        <f>SUM(Tabela1[[#This Row],[GASTO COMBUSTÍVEL FEVEREIRO]:[GASTO COMBUSTÍVE ABRIL]])</f>
        <v>3346.1800000000003</v>
      </c>
      <c r="Z605" s="7">
        <f>IFERROR(AVERAGE(Tabela1[[#This Row],[GASTO COMBUSTÍVE ABRIL]:[GASTO COMBUSTÍVE MARÇO]]),"-")</f>
        <v>1201.895</v>
      </c>
      <c r="AA605" s="5"/>
    </row>
    <row r="606" spans="1:27" x14ac:dyDescent="0.25">
      <c r="A606" s="5" t="s">
        <v>1086</v>
      </c>
      <c r="B606" s="5" t="str">
        <f>VLOOKUP(A606,UNIC!C:W,2,0)</f>
        <v>MOBI</v>
      </c>
      <c r="C606" s="5" t="str">
        <f>VLOOKUP(A606,UNIC!C:W,3,0)</f>
        <v>LEVE</v>
      </c>
      <c r="D606" s="10">
        <f>VLOOKUP(A606,UNIC!C:W,5,0)</f>
        <v>2025</v>
      </c>
      <c r="E606" s="5" t="str">
        <f>VLOOKUP(A606,UNIC!C:W,21,0)</f>
        <v>LOCALIZA</v>
      </c>
      <c r="F606" s="5" t="str">
        <f>VLOOKUP(Tabela1[[#This Row],[PLACA]],UNIC!C:R,15,0)</f>
        <v>PA</v>
      </c>
      <c r="G606" s="5" t="str">
        <f>VLOOKUP(Tabela1[[#This Row],[PLACA]],UNIC!C:R,16,0)</f>
        <v>NORTE</v>
      </c>
      <c r="H606" s="5" t="str">
        <f>VLOOKUP(A606,UNIC!C:H,6,0)</f>
        <v>SAIME DA SILVA OLIVEIRA</v>
      </c>
      <c r="I606" s="5" t="str">
        <f>VLOOKUP(H606,UNIC!H:J,3,0)</f>
        <v>INST MULTI SKILL</v>
      </c>
      <c r="J606" s="11" t="str">
        <f>VLOOKUP(Tabela1[[#This Row],[PLACA]],UNIC!C:V,20,0)</f>
        <v>R$ 1.867,00</v>
      </c>
      <c r="K606" s="11">
        <f>IFERROR(VALUE(VLOOKUP(Tabela1[[#This Row],[PLACA]],[1]Planilha2!$A:$F,3,0)),"")</f>
        <v>1289.3600000000001</v>
      </c>
      <c r="L606" s="11">
        <f>IFERROR(VALUE(VLOOKUP(Tabela1[[#This Row],[PLACA]],[1]Planilha2!$A:$F,4,0)),"")</f>
        <v>1465.2</v>
      </c>
      <c r="M606" s="11">
        <f>IFERROR(VALUE(VLOOKUP(Tabela1[[#This Row],[PLACA]],[1]Planilha2!$A:$F,5,0)),"")</f>
        <v>785.17000000000007</v>
      </c>
      <c r="N606" s="11"/>
      <c r="O606" s="12" t="str">
        <f>VLOOKUP(Tabela1[[#This Row],[PLACA]],BASE_LOCADORAS!B:F,5,0)</f>
        <v>26/11/2028</v>
      </c>
      <c r="P6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6" s="11">
        <f>VLOOKUP(Tabela1[[#This Row],[PLACA]],BASE_LOCADORAS!B:G,6,0)</f>
        <v>1972.21</v>
      </c>
      <c r="R606" s="5" t="b">
        <f>Tabela1[[#This Row],[VALOR LOCADORA]]=Tabela1[[#This Row],[GASTO ALUGUEL]]</f>
        <v>0</v>
      </c>
      <c r="S606" s="5" t="str">
        <f>UPPER(TEXT(Tabela1[[#This Row],[VENCIMENTO CONTRATO]],"MMM"))</f>
        <v>NOV</v>
      </c>
      <c r="T606" s="5">
        <f>IFERROR(YEAR(Tabela1[[#This Row],[VENCIMENTO CONTRATO]]),"-")</f>
        <v>2028</v>
      </c>
      <c r="U606" s="5" t="str">
        <f>VLOOKUP(Tabela1[[#This Row],[PLACA]],UNIC!C:T,18,0)</f>
        <v>ATIVO</v>
      </c>
      <c r="V606" s="5" t="str">
        <f>SUBSTITUTE(VLOOKUP(Tabela1[[#This Row],[PLACA]],UNIC!C:K,9,0),".", "")</f>
        <v>11011</v>
      </c>
      <c r="W606" s="5">
        <f>VLOOKUP(Tabela1[[#This Row],[PLACA]],UNIC!C:M,10,0)</f>
        <v>24114</v>
      </c>
      <c r="X606" s="5" t="str">
        <f>VLOOKUP(Tabela1[[#This Row],[PLACA]],UNIC!C:M,11,0)</f>
        <v>VIVO</v>
      </c>
      <c r="Y606" s="7">
        <f>SUM(Tabela1[[#This Row],[GASTO COMBUSTÍVEL FEVEREIRO]:[GASTO COMBUSTÍVE ABRIL]])</f>
        <v>3539.7300000000005</v>
      </c>
      <c r="Z606" s="7">
        <f>IFERROR(AVERAGE(Tabela1[[#This Row],[GASTO COMBUSTÍVE ABRIL]:[GASTO COMBUSTÍVE MARÇO]]),"-")</f>
        <v>1125.1849999999999</v>
      </c>
      <c r="AA606" s="5"/>
    </row>
    <row r="607" spans="1:27" x14ac:dyDescent="0.25">
      <c r="A607" s="5" t="s">
        <v>1447</v>
      </c>
      <c r="B607" s="5" t="str">
        <f>VLOOKUP(A607,UNIC!C:W,2,0)</f>
        <v>MOBI</v>
      </c>
      <c r="C607" s="5" t="str">
        <f>VLOOKUP(A607,UNIC!C:W,3,0)</f>
        <v>LEVE</v>
      </c>
      <c r="D607" s="10">
        <f>VLOOKUP(A607,UNIC!C:W,5,0)</f>
        <v>2025</v>
      </c>
      <c r="E607" s="5" t="str">
        <f>VLOOKUP(A607,UNIC!C:W,21,0)</f>
        <v>LOCALIZA</v>
      </c>
      <c r="F607" s="5" t="str">
        <f>VLOOKUP(Tabela1[[#This Row],[PLACA]],UNIC!C:R,15,0)</f>
        <v>PA</v>
      </c>
      <c r="G607" s="5" t="str">
        <f>VLOOKUP(Tabela1[[#This Row],[PLACA]],UNIC!C:R,16,0)</f>
        <v>NORTE</v>
      </c>
      <c r="H607" s="5" t="str">
        <f>VLOOKUP(A607,UNIC!C:H,6,0)</f>
        <v>MATHEUS DA LUZ SOARES</v>
      </c>
      <c r="I607" s="5" t="str">
        <f>VLOOKUP(H607,UNIC!H:J,3,0)</f>
        <v>INSTALADOR MULTSKILL</v>
      </c>
      <c r="J607" s="11" t="str">
        <f>VLOOKUP(Tabela1[[#This Row],[PLACA]],UNIC!C:V,20,0)</f>
        <v>R$ 1.867,00</v>
      </c>
      <c r="K607" s="11">
        <f>IFERROR(VALUE(VLOOKUP(Tabela1[[#This Row],[PLACA]],[1]Planilha2!$A:$F,3,0)),"")</f>
        <v>647.13</v>
      </c>
      <c r="L607" s="11">
        <f>IFERROR(VALUE(VLOOKUP(Tabela1[[#This Row],[PLACA]],[1]Planilha2!$A:$F,4,0)),"")</f>
        <v>693.31000000000006</v>
      </c>
      <c r="M607" s="11">
        <f>IFERROR(VALUE(VLOOKUP(Tabela1[[#This Row],[PLACA]],[1]Planilha2!$A:$F,5,0)),"")</f>
        <v>437.24</v>
      </c>
      <c r="N607" s="11"/>
      <c r="O607" s="12" t="str">
        <f>VLOOKUP(Tabela1[[#This Row],[PLACA]],BASE_LOCADORAS!B:F,5,0)</f>
        <v>26/11/2028</v>
      </c>
      <c r="P6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7" s="11">
        <f>VLOOKUP(Tabela1[[#This Row],[PLACA]],BASE_LOCADORAS!B:G,6,0)</f>
        <v>1972.21</v>
      </c>
      <c r="R607" s="5" t="b">
        <f>Tabela1[[#This Row],[VALOR LOCADORA]]=Tabela1[[#This Row],[GASTO ALUGUEL]]</f>
        <v>0</v>
      </c>
      <c r="S607" s="5" t="str">
        <f>UPPER(TEXT(Tabela1[[#This Row],[VENCIMENTO CONTRATO]],"MMM"))</f>
        <v>NOV</v>
      </c>
      <c r="T607" s="5">
        <f>IFERROR(YEAR(Tabela1[[#This Row],[VENCIMENTO CONTRATO]]),"-")</f>
        <v>2028</v>
      </c>
      <c r="U607" s="5" t="str">
        <f>VLOOKUP(Tabela1[[#This Row],[PLACA]],UNIC!C:T,18,0)</f>
        <v>ATIVO</v>
      </c>
      <c r="V607" s="5" t="str">
        <f>SUBSTITUTE(VLOOKUP(Tabela1[[#This Row],[PLACA]],UNIC!C:K,9,0),".", "")</f>
        <v>11011</v>
      </c>
      <c r="W607" s="5">
        <f>VLOOKUP(Tabela1[[#This Row],[PLACA]],UNIC!C:M,10,0)</f>
        <v>24001</v>
      </c>
      <c r="X607" s="5" t="str">
        <f>VLOOKUP(Tabela1[[#This Row],[PLACA]],UNIC!C:M,11,0)</f>
        <v>VIVO</v>
      </c>
      <c r="Y607" s="7">
        <f>SUM(Tabela1[[#This Row],[GASTO COMBUSTÍVEL FEVEREIRO]:[GASTO COMBUSTÍVE ABRIL]])</f>
        <v>1777.68</v>
      </c>
      <c r="Z607" s="7">
        <f>IFERROR(AVERAGE(Tabela1[[#This Row],[GASTO COMBUSTÍVE ABRIL]:[GASTO COMBUSTÍVE MARÇO]]),"-")</f>
        <v>565.27500000000009</v>
      </c>
      <c r="AA607" s="5"/>
    </row>
    <row r="608" spans="1:27" x14ac:dyDescent="0.25">
      <c r="A608" s="5" t="s">
        <v>1325</v>
      </c>
      <c r="B608" s="5" t="str">
        <f>VLOOKUP(A608,UNIC!C:W,2,0)</f>
        <v>MOBI</v>
      </c>
      <c r="C608" s="5" t="str">
        <f>VLOOKUP(A608,UNIC!C:W,3,0)</f>
        <v>LEVE</v>
      </c>
      <c r="D608" s="10">
        <f>VLOOKUP(A608,UNIC!C:W,5,0)</f>
        <v>2025</v>
      </c>
      <c r="E608" s="5" t="str">
        <f>VLOOKUP(A608,UNIC!C:W,21,0)</f>
        <v>LOCALIZA</v>
      </c>
      <c r="F608" s="5" t="str">
        <f>VLOOKUP(Tabela1[[#This Row],[PLACA]],UNIC!C:R,15,0)</f>
        <v>PA</v>
      </c>
      <c r="G608" s="5" t="str">
        <f>VLOOKUP(Tabela1[[#This Row],[PLACA]],UNIC!C:R,16,0)</f>
        <v>NORTE</v>
      </c>
      <c r="H608" s="5" t="str">
        <f>VLOOKUP(A608,UNIC!C:H,6,0)</f>
        <v>GLOBAL COMERCIAL LTDA</v>
      </c>
      <c r="I608" s="5" t="str">
        <f>VLOOKUP(H608,UNIC!H:J,3,0)</f>
        <v>PARCEIRO</v>
      </c>
      <c r="J608" s="11" t="str">
        <f>VLOOKUP(Tabela1[[#This Row],[PLACA]],UNIC!C:V,20,0)</f>
        <v>R$ 1.867,00</v>
      </c>
      <c r="K608" s="11" t="str">
        <f>IFERROR(VALUE(VLOOKUP(Tabela1[[#This Row],[PLACA]],[1]Planilha2!$A:$F,3,0)),"")</f>
        <v/>
      </c>
      <c r="L608" s="11" t="str">
        <f>IFERROR(VALUE(VLOOKUP(Tabela1[[#This Row],[PLACA]],[1]Planilha2!$A:$F,4,0)),"")</f>
        <v/>
      </c>
      <c r="M608" s="11" t="str">
        <f>IFERROR(VALUE(VLOOKUP(Tabela1[[#This Row],[PLACA]],[1]Planilha2!$A:$F,5,0)),"")</f>
        <v/>
      </c>
      <c r="N608" s="11"/>
      <c r="O608" s="12" t="str">
        <f>VLOOKUP(Tabela1[[#This Row],[PLACA]],BASE_LOCADORAS!B:F,5,0)</f>
        <v>25/11/2028</v>
      </c>
      <c r="P6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8" s="11">
        <f>VLOOKUP(Tabela1[[#This Row],[PLACA]],BASE_LOCADORAS!B:G,6,0)</f>
        <v>1972.21</v>
      </c>
      <c r="R608" s="5" t="b">
        <f>Tabela1[[#This Row],[VALOR LOCADORA]]=Tabela1[[#This Row],[GASTO ALUGUEL]]</f>
        <v>0</v>
      </c>
      <c r="S608" s="5" t="str">
        <f>UPPER(TEXT(Tabela1[[#This Row],[VENCIMENTO CONTRATO]],"MMM"))</f>
        <v>NOV</v>
      </c>
      <c r="T608" s="5">
        <f>IFERROR(YEAR(Tabela1[[#This Row],[VENCIMENTO CONTRATO]]),"-")</f>
        <v>2028</v>
      </c>
      <c r="U608" s="5" t="str">
        <f>VLOOKUP(Tabela1[[#This Row],[PLACA]],UNIC!C:T,18,0)</f>
        <v>ATIVO</v>
      </c>
      <c r="V608" s="5" t="str">
        <f>SUBSTITUTE(VLOOKUP(Tabela1[[#This Row],[PLACA]],UNIC!C:K,9,0),".", "")</f>
        <v>11031</v>
      </c>
      <c r="W608" s="5">
        <f>VLOOKUP(Tabela1[[#This Row],[PLACA]],UNIC!C:M,10,0)</f>
        <v>37133</v>
      </c>
      <c r="X608" s="5" t="str">
        <f>VLOOKUP(Tabela1[[#This Row],[PLACA]],UNIC!C:M,11,0)</f>
        <v>VIVO</v>
      </c>
      <c r="Y608" s="7">
        <f>SUM(Tabela1[[#This Row],[GASTO COMBUSTÍVEL FEVEREIRO]:[GASTO COMBUSTÍVE ABRIL]])</f>
        <v>0</v>
      </c>
      <c r="Z608" s="7" t="str">
        <f>IFERROR(AVERAGE(Tabela1[[#This Row],[GASTO COMBUSTÍVE ABRIL]:[GASTO COMBUSTÍVE MARÇO]]),"-")</f>
        <v>-</v>
      </c>
      <c r="AA608" s="5"/>
    </row>
    <row r="609" spans="1:27" x14ac:dyDescent="0.25">
      <c r="A609" s="5" t="s">
        <v>618</v>
      </c>
      <c r="B609" s="5" t="str">
        <f>VLOOKUP(A609,UNIC!C:W,2,0)</f>
        <v>HR-V</v>
      </c>
      <c r="C609" s="5" t="str">
        <f>VLOOKUP(A609,UNIC!C:W,3,0)</f>
        <v>SUV</v>
      </c>
      <c r="D609" s="10">
        <f>VLOOKUP(A609,UNIC!C:W,5,0)</f>
        <v>2010</v>
      </c>
      <c r="E609" s="5" t="str">
        <f>VLOOKUP(A609,UNIC!C:W,21,0)</f>
        <v>PARTICULAR</v>
      </c>
      <c r="F609" s="5" t="str">
        <f>VLOOKUP(Tabela1[[#This Row],[PLACA]],UNIC!C:R,15,0)</f>
        <v>RS</v>
      </c>
      <c r="G609" s="5" t="str">
        <f>VLOOKUP(Tabela1[[#This Row],[PLACA]],UNIC!C:R,16,0)</f>
        <v>SUL</v>
      </c>
      <c r="H609" s="5" t="str">
        <f>VLOOKUP(A609,UNIC!C:H,6,0)</f>
        <v>LEANDRO FARIAS MAYER</v>
      </c>
      <c r="I609" s="5" t="str">
        <f>VLOOKUP(H609,UNIC!H:J,3,0)</f>
        <v>ASSISTENTE TEC. DE MANUTENCAO DE FO III</v>
      </c>
      <c r="J609" s="11" t="str">
        <f>VLOOKUP(Tabela1[[#This Row],[PLACA]],UNIC!C:V,20,0)</f>
        <v>R$ 949,21</v>
      </c>
      <c r="K609" s="11">
        <f>IFERROR(VALUE(VLOOKUP(Tabela1[[#This Row],[PLACA]],[1]Planilha2!$A:$F,3,0)),"")</f>
        <v>1138.8399999999999</v>
      </c>
      <c r="L609" s="11">
        <f>IFERROR(VALUE(VLOOKUP(Tabela1[[#This Row],[PLACA]],[1]Planilha2!$A:$F,4,0)),"")</f>
        <v>580</v>
      </c>
      <c r="M609" s="11">
        <f>IFERROR(VALUE(VLOOKUP(Tabela1[[#This Row],[PLACA]],[1]Planilha2!$A:$F,5,0)),"")</f>
        <v>867.79</v>
      </c>
      <c r="N609" s="11"/>
      <c r="O609" s="17" t="str">
        <f>VLOOKUP(Tabela1[[#This Row],[PLACA]],BASE_LOCADORAS!B:F,5,0)</f>
        <v>01/01/2030</v>
      </c>
      <c r="P6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09" s="11">
        <f>VLOOKUP(Tabela1[[#This Row],[PLACA]],BASE_LOCADORAS!B:G,6,0)</f>
        <v>949.21</v>
      </c>
      <c r="R609" s="5" t="b">
        <f>Tabela1[[#This Row],[VALOR LOCADORA]]=Tabela1[[#This Row],[GASTO ALUGUEL]]</f>
        <v>0</v>
      </c>
      <c r="S609" s="5" t="str">
        <f>UPPER(TEXT(Tabela1[[#This Row],[VENCIMENTO CONTRATO]],"MMM"))</f>
        <v>JAN</v>
      </c>
      <c r="T609" s="5">
        <f>IFERROR(YEAR(Tabela1[[#This Row],[VENCIMENTO CONTRATO]]),"-")</f>
        <v>2030</v>
      </c>
      <c r="U609" s="5" t="str">
        <f>VLOOKUP(Tabela1[[#This Row],[PLACA]],UNIC!C:T,18,0)</f>
        <v>ATIVO</v>
      </c>
      <c r="V609" s="5" t="str">
        <f>SUBSTITUTE(VLOOKUP(Tabela1[[#This Row],[PLACA]],UNIC!C:K,9,0),".", "")</f>
        <v>12071</v>
      </c>
      <c r="W609" s="5">
        <f>VLOOKUP(Tabela1[[#This Row],[PLACA]],UNIC!C:M,10,0)</f>
        <v>31001</v>
      </c>
      <c r="X609" s="5" t="str">
        <f>VLOOKUP(Tabela1[[#This Row],[PLACA]],UNIC!C:M,11,0)</f>
        <v>TIM MOVEL</v>
      </c>
      <c r="Y609" s="7">
        <f>SUM(Tabela1[[#This Row],[GASTO COMBUSTÍVEL FEVEREIRO]:[GASTO COMBUSTÍVE ABRIL]])</f>
        <v>2586.63</v>
      </c>
      <c r="Z609" s="7">
        <f>IFERROR(AVERAGE(Tabela1[[#This Row],[GASTO COMBUSTÍVE ABRIL]:[GASTO COMBUSTÍVE MARÇO]]),"-")</f>
        <v>723.89499999999998</v>
      </c>
      <c r="AA609" s="5"/>
    </row>
    <row r="610" spans="1:27" x14ac:dyDescent="0.25">
      <c r="A610" s="5" t="s">
        <v>160</v>
      </c>
      <c r="B610" s="5" t="str">
        <f>VLOOKUP(A610,UNIC!C:W,2,0)</f>
        <v>MOBI</v>
      </c>
      <c r="C610" s="5" t="str">
        <f>VLOOKUP(A610,UNIC!C:W,3,0)</f>
        <v>LEVE</v>
      </c>
      <c r="D610" s="10">
        <f>VLOOKUP(A610,UNIC!C:W,5,0)</f>
        <v>2025</v>
      </c>
      <c r="E610" s="5" t="str">
        <f>VLOOKUP(A610,UNIC!C:W,21,0)</f>
        <v>LOCALIZA</v>
      </c>
      <c r="F610" s="5" t="str">
        <f>VLOOKUP(Tabela1[[#This Row],[PLACA]],UNIC!C:R,15,0)</f>
        <v>MG</v>
      </c>
      <c r="G610" s="5" t="str">
        <f>VLOOKUP(Tabela1[[#This Row],[PLACA]],UNIC!C:R,16,0)</f>
        <v>SUDESTE</v>
      </c>
      <c r="H610" s="5" t="str">
        <f>VLOOKUP(A610,UNIC!C:H,6,0)</f>
        <v>IVAN MOSAYEC SILVA LIMA</v>
      </c>
      <c r="I610" s="5" t="str">
        <f>VLOOKUP(H610,UNIC!H:J,3,0)</f>
        <v>TECNICO DE FIBRA OPTICA I</v>
      </c>
      <c r="J610" s="11" t="str">
        <f>VLOOKUP(Tabela1[[#This Row],[PLACA]],UNIC!C:V,20,0)</f>
        <v>R$ 1.824,00</v>
      </c>
      <c r="K610" s="11">
        <f>IFERROR(VALUE(VLOOKUP(Tabela1[[#This Row],[PLACA]],[1]Planilha2!$A:$F,3,0)),"")</f>
        <v>1031.6599999999999</v>
      </c>
      <c r="L610" s="11">
        <f>IFERROR(VALUE(VLOOKUP(Tabela1[[#This Row],[PLACA]],[1]Planilha2!$A:$F,4,0)),"")</f>
        <v>1000</v>
      </c>
      <c r="M610" s="11">
        <f>IFERROR(VALUE(VLOOKUP(Tabela1[[#This Row],[PLACA]],[1]Planilha2!$A:$F,5,0)),"")</f>
        <v>640</v>
      </c>
      <c r="N610" s="11"/>
      <c r="O610" s="12" t="str">
        <f>VLOOKUP(Tabela1[[#This Row],[PLACA]],BASE_LOCADORAS!B:F,5,0)</f>
        <v>12/11/2028</v>
      </c>
      <c r="P6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0" s="11">
        <f>VLOOKUP(Tabela1[[#This Row],[PLACA]],BASE_LOCADORAS!B:G,6,0)</f>
        <v>1924.51</v>
      </c>
      <c r="R610" s="5" t="b">
        <f>Tabela1[[#This Row],[VALOR LOCADORA]]=Tabela1[[#This Row],[GASTO ALUGUEL]]</f>
        <v>0</v>
      </c>
      <c r="S610" s="5" t="str">
        <f>UPPER(TEXT(Tabela1[[#This Row],[VENCIMENTO CONTRATO]],"MMM"))</f>
        <v>NOV</v>
      </c>
      <c r="T610" s="5">
        <f>IFERROR(YEAR(Tabela1[[#This Row],[VENCIMENTO CONTRATO]]),"-")</f>
        <v>2028</v>
      </c>
      <c r="U610" s="5" t="str">
        <f>VLOOKUP(Tabela1[[#This Row],[PLACA]],UNIC!C:T,18,0)</f>
        <v>ATIVO</v>
      </c>
      <c r="V610" s="5" t="str">
        <f>SUBSTITUTE(VLOOKUP(Tabela1[[#This Row],[PLACA]],UNIC!C:K,9,0),".", "")</f>
        <v>11011</v>
      </c>
      <c r="W610" s="5">
        <f>VLOOKUP(Tabela1[[#This Row],[PLACA]],UNIC!C:M,10,0)</f>
        <v>23847</v>
      </c>
      <c r="X610" s="5" t="str">
        <f>VLOOKUP(Tabela1[[#This Row],[PLACA]],UNIC!C:M,11,0)</f>
        <v>VIVO</v>
      </c>
      <c r="Y610" s="7">
        <f>SUM(Tabela1[[#This Row],[GASTO COMBUSTÍVEL FEVEREIRO]:[GASTO COMBUSTÍVE ABRIL]])</f>
        <v>2671.66</v>
      </c>
      <c r="Z610" s="7">
        <f>IFERROR(AVERAGE(Tabela1[[#This Row],[GASTO COMBUSTÍVE ABRIL]:[GASTO COMBUSTÍVE MARÇO]]),"-")</f>
        <v>820</v>
      </c>
      <c r="AA610" s="5"/>
    </row>
    <row r="611" spans="1:27" x14ac:dyDescent="0.25">
      <c r="A611" s="5" t="s">
        <v>177</v>
      </c>
      <c r="B611" s="5" t="str">
        <f>VLOOKUP(A611,UNIC!C:W,2,0)</f>
        <v>MOBI</v>
      </c>
      <c r="C611" s="5" t="str">
        <f>VLOOKUP(A611,UNIC!C:W,3,0)</f>
        <v>LEVE</v>
      </c>
      <c r="D611" s="10">
        <f>VLOOKUP(A611,UNIC!C:W,5,0)</f>
        <v>2024</v>
      </c>
      <c r="E611" s="5" t="str">
        <f>VLOOKUP(A611,UNIC!C:W,21,0)</f>
        <v>LOCALIZA</v>
      </c>
      <c r="F611" s="5" t="str">
        <f>VLOOKUP(Tabela1[[#This Row],[PLACA]],UNIC!C:R,15,0)</f>
        <v>PR</v>
      </c>
      <c r="G611" s="5" t="str">
        <f>VLOOKUP(Tabela1[[#This Row],[PLACA]],UNIC!C:R,16,0)</f>
        <v>SUL</v>
      </c>
      <c r="H611" s="5" t="str">
        <f>VLOOKUP(A611,UNIC!C:H,6,0)</f>
        <v>ROBERTO BARBOSA PINTO</v>
      </c>
      <c r="I611" s="5" t="str">
        <f>VLOOKUP(H611,UNIC!H:J,3,0)</f>
        <v>SUPERVISOR DE OPERACAO DE PI II</v>
      </c>
      <c r="J611" s="11" t="str">
        <f>VLOOKUP(Tabela1[[#This Row],[PLACA]],UNIC!C:V,20,0)</f>
        <v>R$ 1.824,00</v>
      </c>
      <c r="K611" s="11">
        <f>IFERROR(VALUE(VLOOKUP(Tabela1[[#This Row],[PLACA]],[1]Planilha2!$A:$F,3,0)),"")</f>
        <v>570.77</v>
      </c>
      <c r="L611" s="11">
        <f>IFERROR(VALUE(VLOOKUP(Tabela1[[#This Row],[PLACA]],[1]Planilha2!$A:$F,4,0)),"")</f>
        <v>418.45000000000005</v>
      </c>
      <c r="M611" s="11">
        <f>IFERROR(VALUE(VLOOKUP(Tabela1[[#This Row],[PLACA]],[1]Planilha2!$A:$F,5,0)),"")</f>
        <v>437.62</v>
      </c>
      <c r="N611" s="11"/>
      <c r="O611" s="12" t="str">
        <f>VLOOKUP(Tabela1[[#This Row],[PLACA]],BASE_LOCADORAS!B:F,5,0)</f>
        <v>07/11/2028</v>
      </c>
      <c r="P6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1" s="11">
        <f>VLOOKUP(Tabela1[[#This Row],[PLACA]],BASE_LOCADORAS!B:G,6,0)</f>
        <v>1924.51</v>
      </c>
      <c r="R611" s="5" t="b">
        <f>Tabela1[[#This Row],[VALOR LOCADORA]]=Tabela1[[#This Row],[GASTO ALUGUEL]]</f>
        <v>0</v>
      </c>
      <c r="S611" s="5" t="str">
        <f>UPPER(TEXT(Tabela1[[#This Row],[VENCIMENTO CONTRATO]],"MMM"))</f>
        <v>NOV</v>
      </c>
      <c r="T611" s="5">
        <f>IFERROR(YEAR(Tabela1[[#This Row],[VENCIMENTO CONTRATO]]),"-")</f>
        <v>2028</v>
      </c>
      <c r="U611" s="5" t="str">
        <f>VLOOKUP(Tabela1[[#This Row],[PLACA]],UNIC!C:T,18,0)</f>
        <v>ATIVO</v>
      </c>
      <c r="V611" s="5" t="str">
        <f>SUBSTITUTE(VLOOKUP(Tabela1[[#This Row],[PLACA]],UNIC!C:K,9,0),".", "")</f>
        <v>12085</v>
      </c>
      <c r="W611" s="5">
        <f>VLOOKUP(Tabela1[[#This Row],[PLACA]],UNIC!C:M,10,0)</f>
        <v>26001</v>
      </c>
      <c r="X611" s="5" t="str">
        <f>VLOOKUP(Tabela1[[#This Row],[PLACA]],UNIC!C:M,11,0)</f>
        <v>TIM MOVEL</v>
      </c>
      <c r="Y611" s="7">
        <f>SUM(Tabela1[[#This Row],[GASTO COMBUSTÍVEL FEVEREIRO]:[GASTO COMBUSTÍVE ABRIL]])</f>
        <v>1426.8400000000001</v>
      </c>
      <c r="Z611" s="7">
        <f>IFERROR(AVERAGE(Tabela1[[#This Row],[GASTO COMBUSTÍVE ABRIL]:[GASTO COMBUSTÍVE MARÇO]]),"-")</f>
        <v>428.03500000000003</v>
      </c>
      <c r="AA611" s="5"/>
    </row>
    <row r="612" spans="1:27" x14ac:dyDescent="0.25">
      <c r="A612" s="5" t="s">
        <v>1071</v>
      </c>
      <c r="B612" s="5" t="str">
        <f>VLOOKUP(A612,UNIC!C:W,2,0)</f>
        <v>MOBI</v>
      </c>
      <c r="C612" s="5" t="str">
        <f>VLOOKUP(A612,UNIC!C:W,3,0)</f>
        <v>LEVE</v>
      </c>
      <c r="D612" s="10">
        <f>VLOOKUP(A612,UNIC!C:W,5,0)</f>
        <v>2025</v>
      </c>
      <c r="E612" s="5" t="str">
        <f>VLOOKUP(A612,UNIC!C:W,21,0)</f>
        <v>LOCALIZA</v>
      </c>
      <c r="F612" s="5" t="str">
        <f>VLOOKUP(Tabela1[[#This Row],[PLACA]],UNIC!C:R,15,0)</f>
        <v>SP</v>
      </c>
      <c r="G612" s="5" t="str">
        <f>VLOOKUP(Tabela1[[#This Row],[PLACA]],UNIC!C:R,16,0)</f>
        <v>SUDESTE</v>
      </c>
      <c r="H612" s="5" t="str">
        <f>VLOOKUP(A612,UNIC!C:H,6,0)</f>
        <v>DOUGLAS ALMEIDA BARBOSA</v>
      </c>
      <c r="I612" s="5" t="str">
        <f>VLOOKUP(H612,UNIC!H:J,3,0)</f>
        <v>TECNICO MULTSKILL METALICO/FI</v>
      </c>
      <c r="J612" s="11" t="str">
        <f>VLOOKUP(Tabela1[[#This Row],[PLACA]],UNIC!C:V,20,0)</f>
        <v>R$ 1.824,00</v>
      </c>
      <c r="K612" s="11">
        <f>IFERROR(VALUE(VLOOKUP(Tabela1[[#This Row],[PLACA]],[1]Planilha2!$A:$F,3,0)),"")</f>
        <v>1971.43</v>
      </c>
      <c r="L612" s="11">
        <f>IFERROR(VALUE(VLOOKUP(Tabela1[[#This Row],[PLACA]],[1]Planilha2!$A:$F,4,0)),"")</f>
        <v>1385.1</v>
      </c>
      <c r="M612" s="11">
        <f>IFERROR(VALUE(VLOOKUP(Tabela1[[#This Row],[PLACA]],[1]Planilha2!$A:$F,5,0)),"")</f>
        <v>839.68999999999994</v>
      </c>
      <c r="N612" s="11"/>
      <c r="O612" s="12" t="str">
        <f>VLOOKUP(Tabela1[[#This Row],[PLACA]],BASE_LOCADORAS!B:F,5,0)</f>
        <v>30/10/2028</v>
      </c>
      <c r="P6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2" s="11">
        <f>VLOOKUP(Tabela1[[#This Row],[PLACA]],BASE_LOCADORAS!B:G,6,0)</f>
        <v>1924.51</v>
      </c>
      <c r="R612" s="5" t="b">
        <f>Tabela1[[#This Row],[VALOR LOCADORA]]=Tabela1[[#This Row],[GASTO ALUGUEL]]</f>
        <v>0</v>
      </c>
      <c r="S612" s="5" t="str">
        <f>UPPER(TEXT(Tabela1[[#This Row],[VENCIMENTO CONTRATO]],"MMM"))</f>
        <v>OUT</v>
      </c>
      <c r="T612" s="5">
        <f>IFERROR(YEAR(Tabela1[[#This Row],[VENCIMENTO CONTRATO]]),"-")</f>
        <v>2028</v>
      </c>
      <c r="U612" s="5" t="str">
        <f>VLOOKUP(Tabela1[[#This Row],[PLACA]],UNIC!C:T,18,0)</f>
        <v>ATIVO</v>
      </c>
      <c r="V612" s="5" t="str">
        <f>SUBSTITUTE(VLOOKUP(Tabela1[[#This Row],[PLACA]],UNIC!C:K,9,0),".", "")</f>
        <v>11011</v>
      </c>
      <c r="W612" s="5">
        <f>VLOOKUP(Tabela1[[#This Row],[PLACA]],UNIC!C:M,10,0)</f>
        <v>35001</v>
      </c>
      <c r="X612" s="5" t="str">
        <f>VLOOKUP(Tabela1[[#This Row],[PLACA]],UNIC!C:M,11,0)</f>
        <v>VIVO</v>
      </c>
      <c r="Y612" s="7">
        <f>SUM(Tabela1[[#This Row],[GASTO COMBUSTÍVEL FEVEREIRO]:[GASTO COMBUSTÍVE ABRIL]])</f>
        <v>4196.2199999999993</v>
      </c>
      <c r="Z612" s="7">
        <f>IFERROR(AVERAGE(Tabela1[[#This Row],[GASTO COMBUSTÍVE ABRIL]:[GASTO COMBUSTÍVE MARÇO]]),"-")</f>
        <v>1112.395</v>
      </c>
      <c r="AA612" s="5"/>
    </row>
    <row r="613" spans="1:27" x14ac:dyDescent="0.25">
      <c r="A613" s="5" t="s">
        <v>1448</v>
      </c>
      <c r="B613" s="5" t="str">
        <f>VLOOKUP(A613,UNIC!C:W,2,0)</f>
        <v>MOBI</v>
      </c>
      <c r="C613" s="5" t="str">
        <f>VLOOKUP(A613,UNIC!C:W,3,0)</f>
        <v>LEVE</v>
      </c>
      <c r="D613" s="10">
        <f>VLOOKUP(A613,UNIC!C:W,5,0)</f>
        <v>2025</v>
      </c>
      <c r="E613" s="5" t="str">
        <f>VLOOKUP(A613,UNIC!C:W,21,0)</f>
        <v>LOCALIZA</v>
      </c>
      <c r="F613" s="5" t="str">
        <f>VLOOKUP(Tabela1[[#This Row],[PLACA]],UNIC!C:R,15,0)</f>
        <v>SC</v>
      </c>
      <c r="G613" s="5" t="str">
        <f>VLOOKUP(Tabela1[[#This Row],[PLACA]],UNIC!C:R,16,0)</f>
        <v>SUL</v>
      </c>
      <c r="H613" s="5" t="str">
        <f>VLOOKUP(A613,UNIC!C:H,6,0)</f>
        <v>ANDERSON GEAN DA SILVA</v>
      </c>
      <c r="I613" s="5" t="str">
        <f>VLOOKUP(H613,UNIC!H:J,3,0)</f>
        <v>TECNICO DE MANUTENCAO PI II</v>
      </c>
      <c r="J613" s="11" t="str">
        <f>VLOOKUP(Tabela1[[#This Row],[PLACA]],UNIC!C:V,20,0)</f>
        <v>R$ 1.824,00</v>
      </c>
      <c r="K613" s="11">
        <f>IFERROR(VALUE(VLOOKUP(Tabela1[[#This Row],[PLACA]],[1]Planilha2!$A:$F,3,0)),"")</f>
        <v>1678.29</v>
      </c>
      <c r="L613" s="11">
        <f>IFERROR(VALUE(VLOOKUP(Tabela1[[#This Row],[PLACA]],[1]Planilha2!$A:$F,4,0)),"")</f>
        <v>1527.45</v>
      </c>
      <c r="M613" s="11">
        <f>IFERROR(VALUE(VLOOKUP(Tabela1[[#This Row],[PLACA]],[1]Planilha2!$A:$F,5,0)),"")</f>
        <v>733.99</v>
      </c>
      <c r="N613" s="11"/>
      <c r="O613" s="17" t="str">
        <f>VLOOKUP(Tabela1[[#This Row],[PLACA]],BASE_LOCADORAS!B:F,5,0)</f>
        <v>16/10/2028</v>
      </c>
      <c r="P6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3" s="11">
        <f>VLOOKUP(Tabela1[[#This Row],[PLACA]],BASE_LOCADORAS!B:G,6,0)</f>
        <v>1924.51</v>
      </c>
      <c r="R613" s="5" t="b">
        <f>Tabela1[[#This Row],[VALOR LOCADORA]]=Tabela1[[#This Row],[GASTO ALUGUEL]]</f>
        <v>0</v>
      </c>
      <c r="S613" s="5" t="str">
        <f>UPPER(TEXT(Tabela1[[#This Row],[VENCIMENTO CONTRATO]],"MMM"))</f>
        <v>OUT</v>
      </c>
      <c r="T613" s="5">
        <f>IFERROR(YEAR(Tabela1[[#This Row],[VENCIMENTO CONTRATO]]),"-")</f>
        <v>2028</v>
      </c>
      <c r="U613" s="5" t="str">
        <f>VLOOKUP(Tabela1[[#This Row],[PLACA]],UNIC!C:T,18,0)</f>
        <v>ATIVO</v>
      </c>
      <c r="V613" s="5" t="str">
        <f>SUBSTITUTE(VLOOKUP(Tabela1[[#This Row],[PLACA]],UNIC!C:K,9,0),".", "")</f>
        <v>12081</v>
      </c>
      <c r="W613" s="5">
        <f>VLOOKUP(Tabela1[[#This Row],[PLACA]],UNIC!C:M,10,0)</f>
        <v>34089</v>
      </c>
      <c r="X613" s="5" t="str">
        <f>VLOOKUP(Tabela1[[#This Row],[PLACA]],UNIC!C:M,11,0)</f>
        <v>TIM MOVEL</v>
      </c>
      <c r="Y613" s="7">
        <f>SUM(Tabela1[[#This Row],[GASTO COMBUSTÍVEL FEVEREIRO]:[GASTO COMBUSTÍVE ABRIL]])</f>
        <v>3939.7299999999996</v>
      </c>
      <c r="Z613" s="7">
        <f>IFERROR(AVERAGE(Tabela1[[#This Row],[GASTO COMBUSTÍVE ABRIL]:[GASTO COMBUSTÍVE MARÇO]]),"-")</f>
        <v>1130.72</v>
      </c>
      <c r="AA613" s="5"/>
    </row>
    <row r="614" spans="1:27" x14ac:dyDescent="0.25">
      <c r="A614" s="5" t="s">
        <v>191</v>
      </c>
      <c r="B614" s="5" t="str">
        <f>VLOOKUP(A614,UNIC!C:W,2,0)</f>
        <v>MOBI</v>
      </c>
      <c r="C614" s="5" t="str">
        <f>VLOOKUP(A614,UNIC!C:W,3,0)</f>
        <v>LEVE</v>
      </c>
      <c r="D614" s="10">
        <f>VLOOKUP(A614,UNIC!C:W,5,0)</f>
        <v>2025</v>
      </c>
      <c r="E614" s="5" t="str">
        <f>VLOOKUP(A614,UNIC!C:W,21,0)</f>
        <v>LOCALIZA</v>
      </c>
      <c r="F614" s="5" t="str">
        <f>VLOOKUP(Tabela1[[#This Row],[PLACA]],UNIC!C:R,15,0)</f>
        <v>MG</v>
      </c>
      <c r="G614" s="5" t="str">
        <f>VLOOKUP(Tabela1[[#This Row],[PLACA]],UNIC!C:R,16,0)</f>
        <v>SUDESTE</v>
      </c>
      <c r="H614" s="5" t="str">
        <f>VLOOKUP(A614,UNIC!C:H,6,0)</f>
        <v>VITOR HUGO SOUSA COSTA</v>
      </c>
      <c r="I614" s="5" t="str">
        <f>VLOOKUP(H614,UNIC!H:J,3,0)</f>
        <v>TECNICO DE FIBRA OPTICA I</v>
      </c>
      <c r="J614" s="11" t="str">
        <f>VLOOKUP(Tabela1[[#This Row],[PLACA]],UNIC!C:V,20,0)</f>
        <v>R$ 1.824,00</v>
      </c>
      <c r="K614" s="11">
        <f>IFERROR(VALUE(VLOOKUP(Tabela1[[#This Row],[PLACA]],[1]Planilha2!$A:$F,3,0)),"")</f>
        <v>524.91</v>
      </c>
      <c r="L614" s="11">
        <f>IFERROR(VALUE(VLOOKUP(Tabela1[[#This Row],[PLACA]],[1]Planilha2!$A:$F,4,0)),"")</f>
        <v>678.95</v>
      </c>
      <c r="M614" s="11">
        <f>IFERROR(VALUE(VLOOKUP(Tabela1[[#This Row],[PLACA]],[1]Planilha2!$A:$F,5,0)),"")</f>
        <v>328.64</v>
      </c>
      <c r="N614" s="11"/>
      <c r="O614" s="12" t="str">
        <f>VLOOKUP(Tabela1[[#This Row],[PLACA]],BASE_LOCADORAS!B:F,5,0)</f>
        <v>28/11/2028</v>
      </c>
      <c r="P6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4" s="11">
        <f>VLOOKUP(Tabela1[[#This Row],[PLACA]],BASE_LOCADORAS!B:G,6,0)</f>
        <v>1933.72</v>
      </c>
      <c r="R614" s="5" t="b">
        <f>Tabela1[[#This Row],[VALOR LOCADORA]]=Tabela1[[#This Row],[GASTO ALUGUEL]]</f>
        <v>0</v>
      </c>
      <c r="S614" s="5" t="str">
        <f>UPPER(TEXT(Tabela1[[#This Row],[VENCIMENTO CONTRATO]],"MMM"))</f>
        <v>NOV</v>
      </c>
      <c r="T614" s="5">
        <f>IFERROR(YEAR(Tabela1[[#This Row],[VENCIMENTO CONTRATO]]),"-")</f>
        <v>2028</v>
      </c>
      <c r="U614" s="5" t="str">
        <f>VLOOKUP(Tabela1[[#This Row],[PLACA]],UNIC!C:T,18,0)</f>
        <v>ATIVO</v>
      </c>
      <c r="V614" s="5" t="str">
        <f>SUBSTITUTE(VLOOKUP(Tabela1[[#This Row],[PLACA]],UNIC!C:K,9,0),".", "")</f>
        <v>11011</v>
      </c>
      <c r="W614" s="5">
        <f>VLOOKUP(Tabela1[[#This Row],[PLACA]],UNIC!C:M,10,0)</f>
        <v>23366</v>
      </c>
      <c r="X614" s="5" t="str">
        <f>VLOOKUP(Tabela1[[#This Row],[PLACA]],UNIC!C:M,11,0)</f>
        <v>VIVO</v>
      </c>
      <c r="Y614" s="7">
        <f>SUM(Tabela1[[#This Row],[GASTO COMBUSTÍVEL FEVEREIRO]:[GASTO COMBUSTÍVE ABRIL]])</f>
        <v>1532.5</v>
      </c>
      <c r="Z614" s="7">
        <f>IFERROR(AVERAGE(Tabela1[[#This Row],[GASTO COMBUSTÍVE ABRIL]:[GASTO COMBUSTÍVE MARÇO]]),"-")</f>
        <v>503.79500000000002</v>
      </c>
      <c r="AA614" s="5"/>
    </row>
    <row r="615" spans="1:27" x14ac:dyDescent="0.25">
      <c r="A615" s="5" t="s">
        <v>841</v>
      </c>
      <c r="B615" s="5" t="str">
        <f>VLOOKUP(A615,UNIC!C:W,2,0)</f>
        <v>VOYAGE</v>
      </c>
      <c r="C615" s="5" t="str">
        <f>VLOOKUP(A615,UNIC!C:W,3,0)</f>
        <v>LEVE</v>
      </c>
      <c r="D615" s="10">
        <f>VLOOKUP(A615,UNIC!C:W,5,0)</f>
        <v>2017</v>
      </c>
      <c r="E615" s="5" t="str">
        <f>VLOOKUP(A615,UNIC!C:W,21,0)</f>
        <v>PARTICULAR</v>
      </c>
      <c r="F615" s="5" t="str">
        <f>VLOOKUP(Tabela1[[#This Row],[PLACA]],UNIC!C:R,15,0)</f>
        <v>PR</v>
      </c>
      <c r="G615" s="5" t="str">
        <f>VLOOKUP(Tabela1[[#This Row],[PLACA]],UNIC!C:R,16,0)</f>
        <v>SUL</v>
      </c>
      <c r="H615" s="5" t="str">
        <f>VLOOKUP(A615,UNIC!C:H,6,0)</f>
        <v>ROGERIO GIMENES DO NASCIMENTO</v>
      </c>
      <c r="I615" s="5" t="str">
        <f>VLOOKUP(H615,UNIC!H:J,3,0)</f>
        <v>TECNICO DE MANUTENCAO PI II</v>
      </c>
      <c r="J615" s="11" t="str">
        <f>VLOOKUP(Tabela1[[#This Row],[PLACA]],UNIC!C:V,20,0)</f>
        <v>R$ 918,00</v>
      </c>
      <c r="K615" s="11">
        <f>IFERROR(VALUE(VLOOKUP(Tabela1[[#This Row],[PLACA]],[1]Planilha2!$A:$F,3,0)),"")</f>
        <v>936.18999999999994</v>
      </c>
      <c r="L615" s="11">
        <f>IFERROR(VALUE(VLOOKUP(Tabela1[[#This Row],[PLACA]],[1]Planilha2!$A:$F,4,0)),"")</f>
        <v>1179.5700000000002</v>
      </c>
      <c r="M615" s="11">
        <f>IFERROR(VALUE(VLOOKUP(Tabela1[[#This Row],[PLACA]],[1]Planilha2!$A:$F,5,0)),"")</f>
        <v>618.98</v>
      </c>
      <c r="N615" s="11"/>
      <c r="O615" s="12" t="str">
        <f>VLOOKUP(Tabela1[[#This Row],[PLACA]],BASE_LOCADORAS!B:F,5,0)</f>
        <v>01/01/2030</v>
      </c>
      <c r="P6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5" s="11">
        <f>VLOOKUP(Tabela1[[#This Row],[PLACA]],BASE_LOCADORAS!B:G,6,0)</f>
        <v>918</v>
      </c>
      <c r="R615" s="5" t="b">
        <f>Tabela1[[#This Row],[VALOR LOCADORA]]=Tabela1[[#This Row],[GASTO ALUGUEL]]</f>
        <v>0</v>
      </c>
      <c r="S615" s="5" t="str">
        <f>UPPER(TEXT(Tabela1[[#This Row],[VENCIMENTO CONTRATO]],"MMM"))</f>
        <v>JAN</v>
      </c>
      <c r="T615" s="5">
        <f>IFERROR(YEAR(Tabela1[[#This Row],[VENCIMENTO CONTRATO]]),"-")</f>
        <v>2030</v>
      </c>
      <c r="U615" s="5" t="str">
        <f>VLOOKUP(Tabela1[[#This Row],[PLACA]],UNIC!C:T,18,0)</f>
        <v>ATIVO</v>
      </c>
      <c r="V615" s="5" t="str">
        <f>SUBSTITUTE(VLOOKUP(Tabela1[[#This Row],[PLACA]],UNIC!C:K,9,0),".", "")</f>
        <v>12081</v>
      </c>
      <c r="W615" s="5">
        <f>VLOOKUP(Tabela1[[#This Row],[PLACA]],UNIC!C:M,10,0)</f>
        <v>26010</v>
      </c>
      <c r="X615" s="5" t="str">
        <f>VLOOKUP(Tabela1[[#This Row],[PLACA]],UNIC!C:M,11,0)</f>
        <v>TIM MOVEL</v>
      </c>
      <c r="Y615" s="7">
        <f>SUM(Tabela1[[#This Row],[GASTO COMBUSTÍVEL FEVEREIRO]:[GASTO COMBUSTÍVE ABRIL]])</f>
        <v>2734.7400000000002</v>
      </c>
      <c r="Z615" s="7">
        <f>IFERROR(AVERAGE(Tabela1[[#This Row],[GASTO COMBUSTÍVE ABRIL]:[GASTO COMBUSTÍVE MARÇO]]),"-")</f>
        <v>899.27500000000009</v>
      </c>
      <c r="AA615" s="5"/>
    </row>
    <row r="616" spans="1:27" x14ac:dyDescent="0.25">
      <c r="A616" s="5" t="s">
        <v>483</v>
      </c>
      <c r="B616" s="5" t="str">
        <f>VLOOKUP(A616,UNIC!C:W,2,0)</f>
        <v>MOBI</v>
      </c>
      <c r="C616" s="5" t="str">
        <f>VLOOKUP(A616,UNIC!C:W,3,0)</f>
        <v>LEVE</v>
      </c>
      <c r="D616" s="10">
        <f>VLOOKUP(A616,UNIC!C:W,5,0)</f>
        <v>2025</v>
      </c>
      <c r="E616" s="5" t="str">
        <f>VLOOKUP(A616,UNIC!C:W,21,0)</f>
        <v>LOCALIZA</v>
      </c>
      <c r="F616" s="5" t="str">
        <f>VLOOKUP(Tabela1[[#This Row],[PLACA]],UNIC!C:R,15,0)</f>
        <v>ES</v>
      </c>
      <c r="G616" s="5" t="str">
        <f>VLOOKUP(Tabela1[[#This Row],[PLACA]],UNIC!C:R,16,0)</f>
        <v>SUDESTE</v>
      </c>
      <c r="H616" s="5" t="str">
        <f>VLOOKUP(A616,UNIC!C:H,6,0)</f>
        <v>IGOR ROCHA DE ARAUJO</v>
      </c>
      <c r="I616" s="5" t="str">
        <f>VLOOKUP(H616,UNIC!H:J,3,0)</f>
        <v>SUPERVISOR DE OPERACAO</v>
      </c>
      <c r="J616" s="11" t="str">
        <f>VLOOKUP(Tabela1[[#This Row],[PLACA]],UNIC!C:V,20,0)</f>
        <v>R$ 1.824,00</v>
      </c>
      <c r="K616" s="11">
        <f>IFERROR(VALUE(VLOOKUP(Tabela1[[#This Row],[PLACA]],[1]Planilha2!$A:$F,3,0)),"")</f>
        <v>665</v>
      </c>
      <c r="L616" s="11">
        <f>IFERROR(VALUE(VLOOKUP(Tabela1[[#This Row],[PLACA]],[1]Planilha2!$A:$F,4,0)),"")</f>
        <v>1082.48</v>
      </c>
      <c r="M616" s="11">
        <f>IFERROR(VALUE(VLOOKUP(Tabela1[[#This Row],[PLACA]],[1]Planilha2!$A:$F,5,0)),"")</f>
        <v>631.79</v>
      </c>
      <c r="N616" s="11"/>
      <c r="O616" s="12" t="str">
        <f>VLOOKUP(Tabela1[[#This Row],[PLACA]],BASE_LOCADORAS!B:F,5,0)</f>
        <v>22/11/2028</v>
      </c>
      <c r="P6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6" s="11">
        <f>VLOOKUP(Tabela1[[#This Row],[PLACA]],BASE_LOCADORAS!B:G,6,0)</f>
        <v>1924.51</v>
      </c>
      <c r="R616" s="5" t="b">
        <f>Tabela1[[#This Row],[VALOR LOCADORA]]=Tabela1[[#This Row],[GASTO ALUGUEL]]</f>
        <v>0</v>
      </c>
      <c r="S616" s="5" t="str">
        <f>UPPER(TEXT(Tabela1[[#This Row],[VENCIMENTO CONTRATO]],"MMM"))</f>
        <v>NOV</v>
      </c>
      <c r="T616" s="5">
        <f>IFERROR(YEAR(Tabela1[[#This Row],[VENCIMENTO CONTRATO]]),"-")</f>
        <v>2028</v>
      </c>
      <c r="U616" s="5" t="str">
        <f>VLOOKUP(Tabela1[[#This Row],[PLACA]],UNIC!C:T,18,0)</f>
        <v>ATIVO</v>
      </c>
      <c r="V616" s="5" t="str">
        <f>SUBSTITUTE(VLOOKUP(Tabela1[[#This Row],[PLACA]],UNIC!C:K,9,0),".", "")</f>
        <v>11015</v>
      </c>
      <c r="W616" s="5">
        <f>VLOOKUP(Tabela1[[#This Row],[PLACA]],UNIC!C:M,10,0)</f>
        <v>18001</v>
      </c>
      <c r="X616" s="5" t="str">
        <f>VLOOKUP(Tabela1[[#This Row],[PLACA]],UNIC!C:M,11,0)</f>
        <v>VIVO</v>
      </c>
      <c r="Y616" s="7">
        <f>SUM(Tabela1[[#This Row],[GASTO COMBUSTÍVEL FEVEREIRO]:[GASTO COMBUSTÍVE ABRIL]])</f>
        <v>2379.27</v>
      </c>
      <c r="Z616" s="7">
        <f>IFERROR(AVERAGE(Tabela1[[#This Row],[GASTO COMBUSTÍVE ABRIL]:[GASTO COMBUSTÍVE MARÇO]]),"-")</f>
        <v>857.13499999999999</v>
      </c>
      <c r="AA616" s="5"/>
    </row>
    <row r="617" spans="1:27" x14ac:dyDescent="0.25">
      <c r="A617" s="5" t="s">
        <v>290</v>
      </c>
      <c r="B617" s="5" t="str">
        <f>VLOOKUP(A617,UNIC!C:W,2,0)</f>
        <v>MOBI</v>
      </c>
      <c r="C617" s="5" t="str">
        <f>VLOOKUP(A617,UNIC!C:W,3,0)</f>
        <v>LEVE</v>
      </c>
      <c r="D617" s="10">
        <f>VLOOKUP(A617,UNIC!C:W,5,0)</f>
        <v>2025</v>
      </c>
      <c r="E617" s="5" t="str">
        <f>VLOOKUP(A617,UNIC!C:W,21,0)</f>
        <v>LOCALIZA</v>
      </c>
      <c r="F617" s="5" t="str">
        <f>VLOOKUP(Tabela1[[#This Row],[PLACA]],UNIC!C:R,15,0)</f>
        <v>SC</v>
      </c>
      <c r="G617" s="5" t="str">
        <f>VLOOKUP(Tabela1[[#This Row],[PLACA]],UNIC!C:R,16,0)</f>
        <v>SUL</v>
      </c>
      <c r="H617" s="5" t="str">
        <f>VLOOKUP(A617,UNIC!C:H,6,0)</f>
        <v>SAULO COSTA ARAUJO</v>
      </c>
      <c r="I617" s="5" t="str">
        <f>VLOOKUP(H617,UNIC!H:J,3,0)</f>
        <v>TECNICO DE FIBRA OPTICA I</v>
      </c>
      <c r="J617" s="11" t="str">
        <f>VLOOKUP(Tabela1[[#This Row],[PLACA]],UNIC!C:V,20,0)</f>
        <v>R$ 1.824,00</v>
      </c>
      <c r="K617" s="11">
        <f>IFERROR(VALUE(VLOOKUP(Tabela1[[#This Row],[PLACA]],[1]Planilha2!$A:$F,3,0)),"")</f>
        <v>910.53</v>
      </c>
      <c r="L617" s="11">
        <f>IFERROR(VALUE(VLOOKUP(Tabela1[[#This Row],[PLACA]],[1]Planilha2!$A:$F,4,0)),"")</f>
        <v>963.81999999999994</v>
      </c>
      <c r="M617" s="11">
        <f>IFERROR(VALUE(VLOOKUP(Tabela1[[#This Row],[PLACA]],[1]Planilha2!$A:$F,5,0)),"")</f>
        <v>140</v>
      </c>
      <c r="N617" s="11"/>
      <c r="O617" s="12" t="str">
        <f>VLOOKUP(Tabela1[[#This Row],[PLACA]],BASE_LOCADORAS!B:F,5,0)</f>
        <v>22/11/2028</v>
      </c>
      <c r="P6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7" s="11">
        <f>VLOOKUP(Tabela1[[#This Row],[PLACA]],BASE_LOCADORAS!B:G,6,0)</f>
        <v>1924.51</v>
      </c>
      <c r="R617" s="5" t="b">
        <f>Tabela1[[#This Row],[VALOR LOCADORA]]=Tabela1[[#This Row],[GASTO ALUGUEL]]</f>
        <v>0</v>
      </c>
      <c r="S617" s="5" t="str">
        <f>UPPER(TEXT(Tabela1[[#This Row],[VENCIMENTO CONTRATO]],"MMM"))</f>
        <v>NOV</v>
      </c>
      <c r="T617" s="5">
        <f>IFERROR(YEAR(Tabela1[[#This Row],[VENCIMENTO CONTRATO]]),"-")</f>
        <v>2028</v>
      </c>
      <c r="U617" s="5" t="str">
        <f>VLOOKUP(Tabela1[[#This Row],[PLACA]],UNIC!C:T,18,0)</f>
        <v>ATIVO</v>
      </c>
      <c r="V617" s="5" t="str">
        <f>SUBSTITUTE(VLOOKUP(Tabela1[[#This Row],[PLACA]],UNIC!C:K,9,0),".", "")</f>
        <v>14011</v>
      </c>
      <c r="W617" s="5">
        <f>VLOOKUP(Tabela1[[#This Row],[PLACA]],UNIC!C:M,10,0)</f>
        <v>34001</v>
      </c>
      <c r="X617" s="5" t="str">
        <f>VLOOKUP(Tabela1[[#This Row],[PLACA]],UNIC!C:M,11,0)</f>
        <v>I-SYSTEMS</v>
      </c>
      <c r="Y617" s="7">
        <f>SUM(Tabela1[[#This Row],[GASTO COMBUSTÍVEL FEVEREIRO]:[GASTO COMBUSTÍVE ABRIL]])</f>
        <v>2014.35</v>
      </c>
      <c r="Z617" s="7">
        <f>IFERROR(AVERAGE(Tabela1[[#This Row],[GASTO COMBUSTÍVE ABRIL]:[GASTO COMBUSTÍVE MARÇO]]),"-")</f>
        <v>551.91</v>
      </c>
      <c r="AA617" s="5"/>
    </row>
    <row r="618" spans="1:27" x14ac:dyDescent="0.25">
      <c r="A618" s="5" t="s">
        <v>281</v>
      </c>
      <c r="B618" s="5" t="str">
        <f>VLOOKUP(A618,UNIC!C:W,2,0)</f>
        <v>MOBI</v>
      </c>
      <c r="C618" s="5" t="str">
        <f>VLOOKUP(A618,UNIC!C:W,3,0)</f>
        <v>LEVE</v>
      </c>
      <c r="D618" s="10">
        <f>VLOOKUP(A618,UNIC!C:W,5,0)</f>
        <v>2025</v>
      </c>
      <c r="E618" s="5" t="str">
        <f>VLOOKUP(A618,UNIC!C:W,21,0)</f>
        <v>LOCALIZA</v>
      </c>
      <c r="F618" s="5" t="str">
        <f>VLOOKUP(Tabela1[[#This Row],[PLACA]],UNIC!C:R,15,0)</f>
        <v>SC</v>
      </c>
      <c r="G618" s="5" t="str">
        <f>VLOOKUP(Tabela1[[#This Row],[PLACA]],UNIC!C:R,16,0)</f>
        <v>SUL</v>
      </c>
      <c r="H618" s="5" t="str">
        <f>VLOOKUP(A618,UNIC!C:H,6,0)</f>
        <v>HECTOR DANIEL FERMIN RODRIGUEZ</v>
      </c>
      <c r="I618" s="5" t="str">
        <f>VLOOKUP(H618,UNIC!H:J,3,0)</f>
        <v>SUPERVISOR DE IMPLANTACAO</v>
      </c>
      <c r="J618" s="11" t="str">
        <f>VLOOKUP(Tabela1[[#This Row],[PLACA]],UNIC!C:V,20,0)</f>
        <v>R$ 1.824,00</v>
      </c>
      <c r="K618" s="11">
        <f>IFERROR(VALUE(VLOOKUP(Tabela1[[#This Row],[PLACA]],[1]Planilha2!$A:$F,3,0)),"")</f>
        <v>425.5</v>
      </c>
      <c r="L618" s="11">
        <f>IFERROR(VALUE(VLOOKUP(Tabela1[[#This Row],[PLACA]],[1]Planilha2!$A:$F,4,0)),"")</f>
        <v>978.77</v>
      </c>
      <c r="M618" s="11">
        <f>IFERROR(VALUE(VLOOKUP(Tabela1[[#This Row],[PLACA]],[1]Planilha2!$A:$F,5,0)),"")</f>
        <v>0</v>
      </c>
      <c r="N618" s="11"/>
      <c r="O618" s="12" t="str">
        <f>VLOOKUP(Tabela1[[#This Row],[PLACA]],BASE_LOCADORAS!B:F,5,0)</f>
        <v>22/11/2028</v>
      </c>
      <c r="P6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8" s="11">
        <f>VLOOKUP(Tabela1[[#This Row],[PLACA]],BASE_LOCADORAS!B:G,6,0)</f>
        <v>1924.51</v>
      </c>
      <c r="R618" s="5" t="b">
        <f>Tabela1[[#This Row],[VALOR LOCADORA]]=Tabela1[[#This Row],[GASTO ALUGUEL]]</f>
        <v>0</v>
      </c>
      <c r="S618" s="5" t="str">
        <f>UPPER(TEXT(Tabela1[[#This Row],[VENCIMENTO CONTRATO]],"MMM"))</f>
        <v>NOV</v>
      </c>
      <c r="T618" s="5">
        <f>IFERROR(YEAR(Tabela1[[#This Row],[VENCIMENTO CONTRATO]]),"-")</f>
        <v>2028</v>
      </c>
      <c r="U618" s="5" t="str">
        <f>VLOOKUP(Tabela1[[#This Row],[PLACA]],UNIC!C:T,18,0)</f>
        <v>ATIVO</v>
      </c>
      <c r="V618" s="5" t="str">
        <f>SUBSTITUTE(VLOOKUP(Tabela1[[#This Row],[PLACA]],UNIC!C:K,9,0),".", "")</f>
        <v>14015</v>
      </c>
      <c r="W618" s="5">
        <f>VLOOKUP(Tabela1[[#This Row],[PLACA]],UNIC!C:M,10,0)</f>
        <v>34001</v>
      </c>
      <c r="X618" s="5" t="str">
        <f>VLOOKUP(Tabela1[[#This Row],[PLACA]],UNIC!C:M,11,0)</f>
        <v>I-SYSTEMS</v>
      </c>
      <c r="Y618" s="7">
        <f>SUM(Tabela1[[#This Row],[GASTO COMBUSTÍVEL FEVEREIRO]:[GASTO COMBUSTÍVE ABRIL]])</f>
        <v>1404.27</v>
      </c>
      <c r="Z618" s="7">
        <f>IFERROR(AVERAGE(Tabela1[[#This Row],[GASTO COMBUSTÍVE ABRIL]:[GASTO COMBUSTÍVE MARÇO]]),"-")</f>
        <v>489.38499999999999</v>
      </c>
      <c r="AA618" s="5"/>
    </row>
    <row r="619" spans="1:27" x14ac:dyDescent="0.25">
      <c r="A619" s="5" t="s">
        <v>576</v>
      </c>
      <c r="B619" s="5" t="str">
        <f>VLOOKUP(A619,UNIC!C:W,2,0)</f>
        <v>MOBI</v>
      </c>
      <c r="C619" s="5" t="str">
        <f>VLOOKUP(A619,UNIC!C:W,3,0)</f>
        <v>LEVE</v>
      </c>
      <c r="D619" s="10">
        <f>VLOOKUP(A619,UNIC!C:W,5,0)</f>
        <v>2025</v>
      </c>
      <c r="E619" s="5" t="str">
        <f>VLOOKUP(A619,UNIC!C:W,21,0)</f>
        <v>LOCALIZA</v>
      </c>
      <c r="F619" s="5" t="str">
        <f>VLOOKUP(Tabela1[[#This Row],[PLACA]],UNIC!C:R,15,0)</f>
        <v>SP</v>
      </c>
      <c r="G619" s="5" t="str">
        <f>VLOOKUP(Tabela1[[#This Row],[PLACA]],UNIC!C:R,16,0)</f>
        <v>SUDESTE</v>
      </c>
      <c r="H619" s="5" t="str">
        <f>VLOOKUP(A619,UNIC!C:H,6,0)</f>
        <v>REGINALDO FRANCISCO TROPICO</v>
      </c>
      <c r="I619" s="5" t="str">
        <f>VLOOKUP(H619,UNIC!H:J,3,0)</f>
        <v>SUPERVISOR DE BACKBONE</v>
      </c>
      <c r="J619" s="11" t="str">
        <f>VLOOKUP(Tabela1[[#This Row],[PLACA]],UNIC!C:V,20,0)</f>
        <v>R$ 1.824,00</v>
      </c>
      <c r="K619" s="11">
        <f>IFERROR(VALUE(VLOOKUP(Tabela1[[#This Row],[PLACA]],[1]Planilha2!$A:$F,3,0)),"")</f>
        <v>941.86000000000013</v>
      </c>
      <c r="L619" s="11">
        <f>IFERROR(VALUE(VLOOKUP(Tabela1[[#This Row],[PLACA]],[1]Planilha2!$A:$F,4,0)),"")</f>
        <v>1251.22</v>
      </c>
      <c r="M619" s="11">
        <f>IFERROR(VALUE(VLOOKUP(Tabela1[[#This Row],[PLACA]],[1]Planilha2!$A:$F,5,0)),"")</f>
        <v>912.83999999999992</v>
      </c>
      <c r="N619" s="11"/>
      <c r="O619" s="12" t="str">
        <f>VLOOKUP(Tabela1[[#This Row],[PLACA]],BASE_LOCADORAS!B:F,5,0)</f>
        <v>22/11/2028</v>
      </c>
      <c r="P6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19" s="11">
        <f>VLOOKUP(Tabela1[[#This Row],[PLACA]],BASE_LOCADORAS!B:G,6,0)</f>
        <v>1924.51</v>
      </c>
      <c r="R619" s="5" t="b">
        <f>Tabela1[[#This Row],[VALOR LOCADORA]]=Tabela1[[#This Row],[GASTO ALUGUEL]]</f>
        <v>0</v>
      </c>
      <c r="S619" s="5" t="str">
        <f>UPPER(TEXT(Tabela1[[#This Row],[VENCIMENTO CONTRATO]],"MMM"))</f>
        <v>NOV</v>
      </c>
      <c r="T619" s="5">
        <f>IFERROR(YEAR(Tabela1[[#This Row],[VENCIMENTO CONTRATO]]),"-")</f>
        <v>2028</v>
      </c>
      <c r="U619" s="5" t="str">
        <f>VLOOKUP(Tabela1[[#This Row],[PLACA]],UNIC!C:T,18,0)</f>
        <v>ATIVO</v>
      </c>
      <c r="V619" s="5" t="str">
        <f>SUBSTITUTE(VLOOKUP(Tabela1[[#This Row],[PLACA]],UNIC!C:K,9,0),".", "")</f>
        <v>11035</v>
      </c>
      <c r="W619" s="5">
        <f>VLOOKUP(Tabela1[[#This Row],[PLACA]],UNIC!C:M,10,0)</f>
        <v>35001</v>
      </c>
      <c r="X619" s="5" t="str">
        <f>VLOOKUP(Tabela1[[#This Row],[PLACA]],UNIC!C:M,11,0)</f>
        <v>VIVO</v>
      </c>
      <c r="Y619" s="7">
        <f>SUM(Tabela1[[#This Row],[GASTO COMBUSTÍVEL FEVEREIRO]:[GASTO COMBUSTÍVE ABRIL]])</f>
        <v>3105.92</v>
      </c>
      <c r="Z619" s="7">
        <f>IFERROR(AVERAGE(Tabela1[[#This Row],[GASTO COMBUSTÍVE ABRIL]:[GASTO COMBUSTÍVE MARÇO]]),"-")</f>
        <v>1082.03</v>
      </c>
      <c r="AA619" s="5"/>
    </row>
    <row r="620" spans="1:27" x14ac:dyDescent="0.25">
      <c r="A620" s="5" t="s">
        <v>1160</v>
      </c>
      <c r="B620" s="5" t="str">
        <f>VLOOKUP(A620,UNIC!C:W,2,0)</f>
        <v>MOBI</v>
      </c>
      <c r="C620" s="5" t="str">
        <f>VLOOKUP(A620,UNIC!C:W,3,0)</f>
        <v>LEVE</v>
      </c>
      <c r="D620" s="10">
        <f>VLOOKUP(A620,UNIC!C:W,5,0)</f>
        <v>2025</v>
      </c>
      <c r="E620" s="5" t="str">
        <f>VLOOKUP(A620,UNIC!C:W,21,0)</f>
        <v>LOCALIZA</v>
      </c>
      <c r="F620" s="5" t="str">
        <f>VLOOKUP(Tabela1[[#This Row],[PLACA]],UNIC!C:R,15,0)</f>
        <v>SC</v>
      </c>
      <c r="G620" s="5" t="str">
        <f>VLOOKUP(Tabela1[[#This Row],[PLACA]],UNIC!C:R,16,0)</f>
        <v>SUL</v>
      </c>
      <c r="H620" s="5" t="str">
        <f>VLOOKUP(A620,UNIC!C:H,6,0)</f>
        <v>EDER ERNESTO CAMPOLIM</v>
      </c>
      <c r="I620" s="5" t="str">
        <f>VLOOKUP(H620,UNIC!H:J,3,0)</f>
        <v>ASSISTENTE TEC. DE MANUTENCAO DE PI III</v>
      </c>
      <c r="J620" s="11" t="str">
        <f>VLOOKUP(Tabela1[[#This Row],[PLACA]],UNIC!C:V,20,0)</f>
        <v>R$ 1.824,00</v>
      </c>
      <c r="K620" s="11">
        <f>IFERROR(VALUE(VLOOKUP(Tabela1[[#This Row],[PLACA]],[1]Planilha2!$A:$F,3,0)),"")</f>
        <v>490</v>
      </c>
      <c r="L620" s="11">
        <f>IFERROR(VALUE(VLOOKUP(Tabela1[[#This Row],[PLACA]],[1]Planilha2!$A:$F,4,0)),"")</f>
        <v>125.97</v>
      </c>
      <c r="M620" s="11">
        <f>IFERROR(VALUE(VLOOKUP(Tabela1[[#This Row],[PLACA]],[1]Planilha2!$A:$F,5,0)),"")</f>
        <v>250</v>
      </c>
      <c r="N620" s="11"/>
      <c r="O620" s="12" t="str">
        <f>VLOOKUP(Tabela1[[#This Row],[PLACA]],BASE_LOCADORAS!B:F,5,0)</f>
        <v>22/11/2028</v>
      </c>
      <c r="P6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0" s="11">
        <f>VLOOKUP(Tabela1[[#This Row],[PLACA]],BASE_LOCADORAS!B:G,6,0)</f>
        <v>1924.51</v>
      </c>
      <c r="R620" s="5" t="b">
        <f>Tabela1[[#This Row],[VALOR LOCADORA]]=Tabela1[[#This Row],[GASTO ALUGUEL]]</f>
        <v>0</v>
      </c>
      <c r="S620" s="5" t="str">
        <f>UPPER(TEXT(Tabela1[[#This Row],[VENCIMENTO CONTRATO]],"MMM"))</f>
        <v>NOV</v>
      </c>
      <c r="T620" s="5">
        <f>IFERROR(YEAR(Tabela1[[#This Row],[VENCIMENTO CONTRATO]]),"-")</f>
        <v>2028</v>
      </c>
      <c r="U620" s="5" t="str">
        <f>VLOOKUP(Tabela1[[#This Row],[PLACA]],UNIC!C:T,18,0)</f>
        <v>ATIVO</v>
      </c>
      <c r="V620" s="5" t="str">
        <f>SUBSTITUTE(VLOOKUP(Tabela1[[#This Row],[PLACA]],UNIC!C:K,9,0),".", "")</f>
        <v>12081</v>
      </c>
      <c r="W620" s="5">
        <f>VLOOKUP(Tabela1[[#This Row],[PLACA]],UNIC!C:M,10,0)</f>
        <v>34002</v>
      </c>
      <c r="X620" s="5" t="str">
        <f>VLOOKUP(Tabela1[[#This Row],[PLACA]],UNIC!C:M,11,0)</f>
        <v>TIM MOVEL</v>
      </c>
      <c r="Y620" s="7">
        <f>SUM(Tabela1[[#This Row],[GASTO COMBUSTÍVEL FEVEREIRO]:[GASTO COMBUSTÍVE ABRIL]])</f>
        <v>865.97</v>
      </c>
      <c r="Z620" s="7">
        <f>IFERROR(AVERAGE(Tabela1[[#This Row],[GASTO COMBUSTÍVE ABRIL]:[GASTO COMBUSTÍVE MARÇO]]),"-")</f>
        <v>187.98500000000001</v>
      </c>
      <c r="AA620" s="5"/>
    </row>
    <row r="621" spans="1:27" x14ac:dyDescent="0.25">
      <c r="A621" s="5" t="s">
        <v>1449</v>
      </c>
      <c r="B621" s="5" t="str">
        <f>VLOOKUP(A621,UNIC!C:W,2,0)</f>
        <v>MOBI</v>
      </c>
      <c r="C621" s="5" t="str">
        <f>VLOOKUP(A621,UNIC!C:W,3,0)</f>
        <v>LEVE</v>
      </c>
      <c r="D621" s="10">
        <f>VLOOKUP(A621,UNIC!C:W,5,0)</f>
        <v>2025</v>
      </c>
      <c r="E621" s="5" t="str">
        <f>VLOOKUP(A621,UNIC!C:W,21,0)</f>
        <v>LOCALIZA</v>
      </c>
      <c r="F621" s="5" t="str">
        <f>VLOOKUP(Tabela1[[#This Row],[PLACA]],UNIC!C:R,15,0)</f>
        <v>SC</v>
      </c>
      <c r="G621" s="5" t="str">
        <f>VLOOKUP(Tabela1[[#This Row],[PLACA]],UNIC!C:R,16,0)</f>
        <v>SUL</v>
      </c>
      <c r="H621" s="5" t="str">
        <f>VLOOKUP(A621,UNIC!C:H,6,0)</f>
        <v>DIEGO DOS SANTOS ALMEIDA</v>
      </c>
      <c r="I621" s="5" t="str">
        <f>VLOOKUP(H621,UNIC!H:J,3,0)</f>
        <v>ASSISTENTE TEC. DE MANUTENCAO DE PI III</v>
      </c>
      <c r="J621" s="11" t="str">
        <f>VLOOKUP(Tabela1[[#This Row],[PLACA]],UNIC!C:V,20,0)</f>
        <v>R$ 1.824,00</v>
      </c>
      <c r="K621" s="11">
        <f>IFERROR(VALUE(VLOOKUP(Tabela1[[#This Row],[PLACA]],[1]Planilha2!$A:$F,3,0)),"")</f>
        <v>1719.83</v>
      </c>
      <c r="L621" s="11">
        <f>IFERROR(VALUE(VLOOKUP(Tabela1[[#This Row],[PLACA]],[1]Planilha2!$A:$F,4,0)),"")</f>
        <v>1451.2100000000003</v>
      </c>
      <c r="M621" s="11">
        <f>IFERROR(VALUE(VLOOKUP(Tabela1[[#This Row],[PLACA]],[1]Planilha2!$A:$F,5,0)),"")</f>
        <v>469.1</v>
      </c>
      <c r="N621" s="11"/>
      <c r="O621" s="12" t="str">
        <f>VLOOKUP(Tabela1[[#This Row],[PLACA]],BASE_LOCADORAS!B:F,5,0)</f>
        <v>22/11/2028</v>
      </c>
      <c r="P6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1" s="11">
        <f>VLOOKUP(Tabela1[[#This Row],[PLACA]],BASE_LOCADORAS!B:G,6,0)</f>
        <v>1924.51</v>
      </c>
      <c r="R621" s="5" t="b">
        <f>Tabela1[[#This Row],[VALOR LOCADORA]]=Tabela1[[#This Row],[GASTO ALUGUEL]]</f>
        <v>0</v>
      </c>
      <c r="S621" s="5" t="str">
        <f>UPPER(TEXT(Tabela1[[#This Row],[VENCIMENTO CONTRATO]],"MMM"))</f>
        <v>NOV</v>
      </c>
      <c r="T621" s="5">
        <f>IFERROR(YEAR(Tabela1[[#This Row],[VENCIMENTO CONTRATO]]),"-")</f>
        <v>2028</v>
      </c>
      <c r="U621" s="5" t="str">
        <f>VLOOKUP(Tabela1[[#This Row],[PLACA]],UNIC!C:T,18,0)</f>
        <v>ATIVO</v>
      </c>
      <c r="V621" s="5" t="str">
        <f>SUBSTITUTE(VLOOKUP(Tabela1[[#This Row],[PLACA]],UNIC!C:K,9,0),".", "")</f>
        <v>12081</v>
      </c>
      <c r="W621" s="5">
        <f>VLOOKUP(Tabela1[[#This Row],[PLACA]],UNIC!C:M,10,0)</f>
        <v>34002</v>
      </c>
      <c r="X621" s="5" t="str">
        <f>VLOOKUP(Tabela1[[#This Row],[PLACA]],UNIC!C:M,11,0)</f>
        <v>TIM MOVEL</v>
      </c>
      <c r="Y621" s="7">
        <f>SUM(Tabela1[[#This Row],[GASTO COMBUSTÍVEL FEVEREIRO]:[GASTO COMBUSTÍVE ABRIL]])</f>
        <v>3640.14</v>
      </c>
      <c r="Z621" s="7">
        <f>IFERROR(AVERAGE(Tabela1[[#This Row],[GASTO COMBUSTÍVE ABRIL]:[GASTO COMBUSTÍVE MARÇO]]),"-")</f>
        <v>960.1550000000002</v>
      </c>
      <c r="AA621" s="5"/>
    </row>
    <row r="622" spans="1:27" x14ac:dyDescent="0.25">
      <c r="A622" s="5" t="s">
        <v>209</v>
      </c>
      <c r="B622" s="5" t="str">
        <f>VLOOKUP(A622,UNIC!C:W,2,0)</f>
        <v>MOBI</v>
      </c>
      <c r="C622" s="5" t="str">
        <f>VLOOKUP(A622,UNIC!C:W,3,0)</f>
        <v>LEVE</v>
      </c>
      <c r="D622" s="10">
        <f>VLOOKUP(A622,UNIC!C:W,5,0)</f>
        <v>2025</v>
      </c>
      <c r="E622" s="5" t="str">
        <f>VLOOKUP(A622,UNIC!C:W,21,0)</f>
        <v>LOCALIZA</v>
      </c>
      <c r="F622" s="5" t="str">
        <f>VLOOKUP(Tabela1[[#This Row],[PLACA]],UNIC!C:R,15,0)</f>
        <v>MG</v>
      </c>
      <c r="G622" s="5" t="str">
        <f>VLOOKUP(Tabela1[[#This Row],[PLACA]],UNIC!C:R,16,0)</f>
        <v>SUDESTE</v>
      </c>
      <c r="H622" s="5" t="str">
        <f>VLOOKUP(A622,UNIC!C:H,6,0)</f>
        <v>IGOR FERREIRA SILVA</v>
      </c>
      <c r="I622" s="5" t="str">
        <f>VLOOKUP(H622,UNIC!H:J,3,0)</f>
        <v>TECNICO DE FIBRA OPTICA I</v>
      </c>
      <c r="J622" s="11" t="str">
        <f>VLOOKUP(Tabela1[[#This Row],[PLACA]],UNIC!C:V,20,0)</f>
        <v>R$ 1.824,00</v>
      </c>
      <c r="K622" s="11">
        <f>IFERROR(VALUE(VLOOKUP(Tabela1[[#This Row],[PLACA]],[1]Planilha2!$A:$F,3,0)),"")</f>
        <v>220</v>
      </c>
      <c r="L622" s="11">
        <f>IFERROR(VALUE(VLOOKUP(Tabela1[[#This Row],[PLACA]],[1]Planilha2!$A:$F,4,0)),"")</f>
        <v>820</v>
      </c>
      <c r="M622" s="11">
        <f>IFERROR(VALUE(VLOOKUP(Tabela1[[#This Row],[PLACA]],[1]Planilha2!$A:$F,5,0)),"")</f>
        <v>550</v>
      </c>
      <c r="N622" s="11"/>
      <c r="O622" s="12" t="str">
        <f>VLOOKUP(Tabela1[[#This Row],[PLACA]],BASE_LOCADORAS!B:F,5,0)</f>
        <v>22/11/2028</v>
      </c>
      <c r="P6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2" s="11">
        <f>VLOOKUP(Tabela1[[#This Row],[PLACA]],BASE_LOCADORAS!B:G,6,0)</f>
        <v>1924.51</v>
      </c>
      <c r="R622" s="5" t="b">
        <f>Tabela1[[#This Row],[VALOR LOCADORA]]=Tabela1[[#This Row],[GASTO ALUGUEL]]</f>
        <v>0</v>
      </c>
      <c r="S622" s="5" t="str">
        <f>UPPER(TEXT(Tabela1[[#This Row],[VENCIMENTO CONTRATO]],"MMM"))</f>
        <v>NOV</v>
      </c>
      <c r="T622" s="5">
        <f>IFERROR(YEAR(Tabela1[[#This Row],[VENCIMENTO CONTRATO]]),"-")</f>
        <v>2028</v>
      </c>
      <c r="U622" s="5" t="str">
        <f>VLOOKUP(Tabela1[[#This Row],[PLACA]],UNIC!C:T,18,0)</f>
        <v>ATIVO</v>
      </c>
      <c r="V622" s="5" t="str">
        <f>SUBSTITUTE(VLOOKUP(Tabela1[[#This Row],[PLACA]],UNIC!C:K,9,0),".", "")</f>
        <v>11011</v>
      </c>
      <c r="W622" s="5">
        <f>VLOOKUP(Tabela1[[#This Row],[PLACA]],UNIC!C:M,10,0)</f>
        <v>23846</v>
      </c>
      <c r="X622" s="5" t="str">
        <f>VLOOKUP(Tabela1[[#This Row],[PLACA]],UNIC!C:M,11,0)</f>
        <v>VIVO</v>
      </c>
      <c r="Y622" s="7">
        <f>SUM(Tabela1[[#This Row],[GASTO COMBUSTÍVEL FEVEREIRO]:[GASTO COMBUSTÍVE ABRIL]])</f>
        <v>1590</v>
      </c>
      <c r="Z622" s="7">
        <f>IFERROR(AVERAGE(Tabela1[[#This Row],[GASTO COMBUSTÍVE ABRIL]:[GASTO COMBUSTÍVE MARÇO]]),"-")</f>
        <v>685</v>
      </c>
      <c r="AA622" s="5"/>
    </row>
    <row r="623" spans="1:27" x14ac:dyDescent="0.25">
      <c r="A623" s="5" t="s">
        <v>776</v>
      </c>
      <c r="B623" s="5" t="str">
        <f>VLOOKUP(A623,UNIC!C:W,2,0)</f>
        <v>MOBI</v>
      </c>
      <c r="C623" s="5" t="str">
        <f>VLOOKUP(A623,UNIC!C:W,3,0)</f>
        <v>LEVE</v>
      </c>
      <c r="D623" s="10">
        <f>VLOOKUP(A623,UNIC!C:W,5,0)</f>
        <v>2025</v>
      </c>
      <c r="E623" s="5" t="str">
        <f>VLOOKUP(A623,UNIC!C:W,21,0)</f>
        <v>LOCALIZA</v>
      </c>
      <c r="F623" s="5" t="str">
        <f>VLOOKUP(Tabela1[[#This Row],[PLACA]],UNIC!C:R,15,0)</f>
        <v>MG</v>
      </c>
      <c r="G623" s="5" t="str">
        <f>VLOOKUP(Tabela1[[#This Row],[PLACA]],UNIC!C:R,16,0)</f>
        <v>SUDESTE</v>
      </c>
      <c r="H623" s="5" t="str">
        <f>VLOOKUP(A623,UNIC!C:H,6,0)</f>
        <v>JANIO JOSE DOS REIS</v>
      </c>
      <c r="I623" s="5" t="str">
        <f>VLOOKUP(H623,UNIC!H:J,3,0)</f>
        <v>TECNICO DE FIBRA OPTICA I</v>
      </c>
      <c r="J623" s="11" t="str">
        <f>VLOOKUP(Tabela1[[#This Row],[PLACA]],UNIC!C:V,20,0)</f>
        <v>R$ 1.824,00</v>
      </c>
      <c r="K623" s="11">
        <f>IFERROR(VALUE(VLOOKUP(Tabela1[[#This Row],[PLACA]],[1]Planilha2!$A:$F,3,0)),"")</f>
        <v>1059.94</v>
      </c>
      <c r="L623" s="11">
        <f>IFERROR(VALUE(VLOOKUP(Tabela1[[#This Row],[PLACA]],[1]Planilha2!$A:$F,4,0)),"")</f>
        <v>1203.97</v>
      </c>
      <c r="M623" s="11">
        <f>IFERROR(VALUE(VLOOKUP(Tabela1[[#This Row],[PLACA]],[1]Planilha2!$A:$F,5,0)),"")</f>
        <v>603</v>
      </c>
      <c r="N623" s="11"/>
      <c r="O623" s="12" t="str">
        <f>VLOOKUP(Tabela1[[#This Row],[PLACA]],BASE_LOCADORAS!B:F,5,0)</f>
        <v>22/11/2028</v>
      </c>
      <c r="P6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3" s="11">
        <f>VLOOKUP(Tabela1[[#This Row],[PLACA]],BASE_LOCADORAS!B:G,6,0)</f>
        <v>1924.51</v>
      </c>
      <c r="R623" s="5" t="b">
        <f>Tabela1[[#This Row],[VALOR LOCADORA]]=Tabela1[[#This Row],[GASTO ALUGUEL]]</f>
        <v>0</v>
      </c>
      <c r="S623" s="5" t="str">
        <f>UPPER(TEXT(Tabela1[[#This Row],[VENCIMENTO CONTRATO]],"MMM"))</f>
        <v>NOV</v>
      </c>
      <c r="T623" s="5">
        <f>IFERROR(YEAR(Tabela1[[#This Row],[VENCIMENTO CONTRATO]]),"-")</f>
        <v>2028</v>
      </c>
      <c r="U623" s="5" t="str">
        <f>VLOOKUP(Tabela1[[#This Row],[PLACA]],UNIC!C:T,18,0)</f>
        <v>ATIVO</v>
      </c>
      <c r="V623" s="5" t="str">
        <f>SUBSTITUTE(VLOOKUP(Tabela1[[#This Row],[PLACA]],UNIC!C:K,9,0),".", "")</f>
        <v>11011</v>
      </c>
      <c r="W623" s="5">
        <f>VLOOKUP(Tabela1[[#This Row],[PLACA]],UNIC!C:M,10,0)</f>
        <v>23849</v>
      </c>
      <c r="X623" s="5" t="str">
        <f>VLOOKUP(Tabela1[[#This Row],[PLACA]],UNIC!C:M,11,0)</f>
        <v>VIVO</v>
      </c>
      <c r="Y623" s="7">
        <f>SUM(Tabela1[[#This Row],[GASTO COMBUSTÍVEL FEVEREIRO]:[GASTO COMBUSTÍVE ABRIL]])</f>
        <v>2866.91</v>
      </c>
      <c r="Z623" s="7">
        <f>IFERROR(AVERAGE(Tabela1[[#This Row],[GASTO COMBUSTÍVE ABRIL]:[GASTO COMBUSTÍVE MARÇO]]),"-")</f>
        <v>903.48500000000001</v>
      </c>
      <c r="AA623" s="5"/>
    </row>
    <row r="624" spans="1:27" x14ac:dyDescent="0.25">
      <c r="A624" s="5" t="s">
        <v>1062</v>
      </c>
      <c r="B624" s="5" t="str">
        <f>VLOOKUP(A624,UNIC!C:W,2,0)</f>
        <v>MOBI</v>
      </c>
      <c r="C624" s="5" t="str">
        <f>VLOOKUP(A624,UNIC!C:W,3,0)</f>
        <v>LEVE</v>
      </c>
      <c r="D624" s="10">
        <f>VLOOKUP(A624,UNIC!C:W,5,0)</f>
        <v>2025</v>
      </c>
      <c r="E624" s="5" t="str">
        <f>VLOOKUP(A624,UNIC!C:W,21,0)</f>
        <v>LOCALIZA</v>
      </c>
      <c r="F624" s="5" t="str">
        <f>VLOOKUP(Tabela1[[#This Row],[PLACA]],UNIC!C:R,15,0)</f>
        <v>MG</v>
      </c>
      <c r="G624" s="5" t="str">
        <f>VLOOKUP(Tabela1[[#This Row],[PLACA]],UNIC!C:R,16,0)</f>
        <v>SUDESTE</v>
      </c>
      <c r="H624" s="5" t="str">
        <f>VLOOKUP(A624,UNIC!C:H,6,0)</f>
        <v>ERIC VINICIUS OLIVEIRA ROCHA</v>
      </c>
      <c r="I624" s="5" t="str">
        <f>VLOOKUP(H624,UNIC!H:J,3,0)</f>
        <v>TECNICO DE FIBRA OPTICA I</v>
      </c>
      <c r="J624" s="11" t="str">
        <f>VLOOKUP(Tabela1[[#This Row],[PLACA]],UNIC!C:V,20,0)</f>
        <v>R$ 1.824,00</v>
      </c>
      <c r="K624" s="11">
        <f>IFERROR(VALUE(VLOOKUP(Tabela1[[#This Row],[PLACA]],[1]Planilha2!$A:$F,3,0)),"")</f>
        <v>1075.92</v>
      </c>
      <c r="L624" s="11">
        <f>IFERROR(VALUE(VLOOKUP(Tabela1[[#This Row],[PLACA]],[1]Planilha2!$A:$F,4,0)),"")</f>
        <v>1581.5</v>
      </c>
      <c r="M624" s="11">
        <f>IFERROR(VALUE(VLOOKUP(Tabela1[[#This Row],[PLACA]],[1]Planilha2!$A:$F,5,0)),"")</f>
        <v>735.5</v>
      </c>
      <c r="N624" s="11"/>
      <c r="O624" s="12" t="str">
        <f>VLOOKUP(Tabela1[[#This Row],[PLACA]],BASE_LOCADORAS!B:F,5,0)</f>
        <v>22/11/2028</v>
      </c>
      <c r="P6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4" s="11">
        <f>VLOOKUP(Tabela1[[#This Row],[PLACA]],BASE_LOCADORAS!B:G,6,0)</f>
        <v>1924.51</v>
      </c>
      <c r="R624" s="5" t="b">
        <f>Tabela1[[#This Row],[VALOR LOCADORA]]=Tabela1[[#This Row],[GASTO ALUGUEL]]</f>
        <v>0</v>
      </c>
      <c r="S624" s="5" t="str">
        <f>UPPER(TEXT(Tabela1[[#This Row],[VENCIMENTO CONTRATO]],"MMM"))</f>
        <v>NOV</v>
      </c>
      <c r="T624" s="5">
        <f>IFERROR(YEAR(Tabela1[[#This Row],[VENCIMENTO CONTRATO]]),"-")</f>
        <v>2028</v>
      </c>
      <c r="U624" s="5" t="str">
        <f>VLOOKUP(Tabela1[[#This Row],[PLACA]],UNIC!C:T,18,0)</f>
        <v>ATIVO</v>
      </c>
      <c r="V624" s="5" t="str">
        <f>SUBSTITUTE(VLOOKUP(Tabela1[[#This Row],[PLACA]],UNIC!C:K,9,0),".", "")</f>
        <v>11011</v>
      </c>
      <c r="W624" s="5">
        <f>VLOOKUP(Tabela1[[#This Row],[PLACA]],UNIC!C:M,10,0)</f>
        <v>23848</v>
      </c>
      <c r="X624" s="5" t="str">
        <f>VLOOKUP(Tabela1[[#This Row],[PLACA]],UNIC!C:M,11,0)</f>
        <v>VIVO</v>
      </c>
      <c r="Y624" s="7">
        <f>SUM(Tabela1[[#This Row],[GASTO COMBUSTÍVEL FEVEREIRO]:[GASTO COMBUSTÍVE ABRIL]])</f>
        <v>3392.92</v>
      </c>
      <c r="Z624" s="7">
        <f>IFERROR(AVERAGE(Tabela1[[#This Row],[GASTO COMBUSTÍVE ABRIL]:[GASTO COMBUSTÍVE MARÇO]]),"-")</f>
        <v>1158.5</v>
      </c>
      <c r="AA624" s="5"/>
    </row>
    <row r="625" spans="1:27" x14ac:dyDescent="0.25">
      <c r="A625" s="5" t="s">
        <v>1566</v>
      </c>
      <c r="B625" s="5" t="str">
        <f>VLOOKUP(A625,UNIC!C:W,2,0)</f>
        <v>MOBI</v>
      </c>
      <c r="C625" s="5" t="str">
        <f>VLOOKUP(A625,UNIC!C:W,3,0)</f>
        <v>LEVE</v>
      </c>
      <c r="D625" s="10">
        <f>VLOOKUP(A625,UNIC!C:W,5,0)</f>
        <v>2025</v>
      </c>
      <c r="E625" s="5" t="str">
        <f>VLOOKUP(A625,UNIC!C:W,21,0)</f>
        <v>LOCALIZA</v>
      </c>
      <c r="F625" s="5" t="str">
        <f>VLOOKUP(Tabela1[[#This Row],[PLACA]],UNIC!C:R,15,0)</f>
        <v>MG</v>
      </c>
      <c r="G625" s="5" t="str">
        <f>VLOOKUP(Tabela1[[#This Row],[PLACA]],UNIC!C:R,16,0)</f>
        <v>SUDESTE</v>
      </c>
      <c r="H625" s="5" t="str">
        <f>VLOOKUP(A625,UNIC!C:H,6,0)</f>
        <v>NICHOLAS FERNANDES ANDRADE DA SILVA</v>
      </c>
      <c r="I625" s="5" t="str">
        <f>VLOOKUP(H625,UNIC!H:J,3,0)</f>
        <v>TECNICO DE FIBRA OPTICA I</v>
      </c>
      <c r="J625" s="11" t="str">
        <f>VLOOKUP(Tabela1[[#This Row],[PLACA]],UNIC!C:V,20,0)</f>
        <v>R$ 1.824,00</v>
      </c>
      <c r="K625" s="11">
        <f>IFERROR(VALUE(VLOOKUP(Tabela1[[#This Row],[PLACA]],[1]Planilha2!$A:$F,3,0)),"")</f>
        <v>1980</v>
      </c>
      <c r="L625" s="11">
        <f>IFERROR(VALUE(VLOOKUP(Tabela1[[#This Row],[PLACA]],[1]Planilha2!$A:$F,4,0)),"")</f>
        <v>1844.51</v>
      </c>
      <c r="M625" s="11">
        <f>IFERROR(VALUE(VLOOKUP(Tabela1[[#This Row],[PLACA]],[1]Planilha2!$A:$F,5,0)),"")</f>
        <v>960</v>
      </c>
      <c r="N625" s="11"/>
      <c r="O625" s="12" t="str">
        <f>VLOOKUP(Tabela1[[#This Row],[PLACA]],BASE_LOCADORAS!B:F,5,0)</f>
        <v>22/11/2028</v>
      </c>
      <c r="P6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5" s="11">
        <f>VLOOKUP(Tabela1[[#This Row],[PLACA]],BASE_LOCADORAS!B:G,6,0)</f>
        <v>1924.51</v>
      </c>
      <c r="R625" s="5" t="b">
        <f>Tabela1[[#This Row],[VALOR LOCADORA]]=Tabela1[[#This Row],[GASTO ALUGUEL]]</f>
        <v>0</v>
      </c>
      <c r="S625" s="5" t="str">
        <f>UPPER(TEXT(Tabela1[[#This Row],[VENCIMENTO CONTRATO]],"MMM"))</f>
        <v>NOV</v>
      </c>
      <c r="T625" s="5">
        <f>IFERROR(YEAR(Tabela1[[#This Row],[VENCIMENTO CONTRATO]]),"-")</f>
        <v>2028</v>
      </c>
      <c r="U625" s="5" t="str">
        <f>VLOOKUP(Tabela1[[#This Row],[PLACA]],UNIC!C:T,18,0)</f>
        <v>ATIVO</v>
      </c>
      <c r="V625" s="5" t="str">
        <f>SUBSTITUTE(VLOOKUP(Tabela1[[#This Row],[PLACA]],UNIC!C:K,9,0),".", "")</f>
        <v>11011</v>
      </c>
      <c r="W625" s="5">
        <f>VLOOKUP(Tabela1[[#This Row],[PLACA]],UNIC!C:M,10,0)</f>
        <v>23846</v>
      </c>
      <c r="X625" s="5" t="str">
        <f>VLOOKUP(Tabela1[[#This Row],[PLACA]],UNIC!C:M,11,0)</f>
        <v>VIVO</v>
      </c>
      <c r="Y625" s="7">
        <f>SUM(Tabela1[[#This Row],[GASTO COMBUSTÍVEL FEVEREIRO]:[GASTO COMBUSTÍVE ABRIL]])</f>
        <v>4784.51</v>
      </c>
      <c r="Z625" s="7">
        <f>IFERROR(AVERAGE(Tabela1[[#This Row],[GASTO COMBUSTÍVE ABRIL]:[GASTO COMBUSTÍVE MARÇO]]),"-")</f>
        <v>1402.2550000000001</v>
      </c>
      <c r="AA625" s="5"/>
    </row>
    <row r="626" spans="1:27" x14ac:dyDescent="0.25">
      <c r="A626" s="5" t="s">
        <v>210</v>
      </c>
      <c r="B626" s="5" t="str">
        <f>VLOOKUP(A626,UNIC!C:W,2,0)</f>
        <v>MOBI</v>
      </c>
      <c r="C626" s="5" t="str">
        <f>VLOOKUP(A626,UNIC!C:W,3,0)</f>
        <v>LEVE</v>
      </c>
      <c r="D626" s="10">
        <f>VLOOKUP(A626,UNIC!C:W,5,0)</f>
        <v>2025</v>
      </c>
      <c r="E626" s="5" t="str">
        <f>VLOOKUP(A626,UNIC!C:W,21,0)</f>
        <v>LOCALIZA</v>
      </c>
      <c r="F626" s="5" t="str">
        <f>VLOOKUP(Tabela1[[#This Row],[PLACA]],UNIC!C:R,15,0)</f>
        <v>MG</v>
      </c>
      <c r="G626" s="5" t="str">
        <f>VLOOKUP(Tabela1[[#This Row],[PLACA]],UNIC!C:R,16,0)</f>
        <v>SUDESTE</v>
      </c>
      <c r="H626" s="5" t="str">
        <f>VLOOKUP(A626,UNIC!C:H,6,0)</f>
        <v>FARLEI DOS REIS PEREIRA DE OLIVEIRA</v>
      </c>
      <c r="I626" s="5" t="str">
        <f>VLOOKUP(H626,UNIC!H:J,3,0)</f>
        <v>TECNICO DE FIBRA OPTICA I</v>
      </c>
      <c r="J626" s="11" t="str">
        <f>VLOOKUP(Tabela1[[#This Row],[PLACA]],UNIC!C:V,20,0)</f>
        <v>R$ 1.824,00</v>
      </c>
      <c r="K626" s="11">
        <f>IFERROR(VALUE(VLOOKUP(Tabela1[[#This Row],[PLACA]],[1]Planilha2!$A:$F,3,0)),"")</f>
        <v>930</v>
      </c>
      <c r="L626" s="11">
        <f>IFERROR(VALUE(VLOOKUP(Tabela1[[#This Row],[PLACA]],[1]Planilha2!$A:$F,4,0)),"")</f>
        <v>1172</v>
      </c>
      <c r="M626" s="11">
        <f>IFERROR(VALUE(VLOOKUP(Tabela1[[#This Row],[PLACA]],[1]Planilha2!$A:$F,5,0)),"")</f>
        <v>610</v>
      </c>
      <c r="N626" s="11"/>
      <c r="O626" s="12" t="str">
        <f>VLOOKUP(Tabela1[[#This Row],[PLACA]],BASE_LOCADORAS!B:F,5,0)</f>
        <v>22/11/2028</v>
      </c>
      <c r="P6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6" s="11">
        <f>VLOOKUP(Tabela1[[#This Row],[PLACA]],BASE_LOCADORAS!B:G,6,0)</f>
        <v>1924.51</v>
      </c>
      <c r="R626" s="5" t="b">
        <f>Tabela1[[#This Row],[VALOR LOCADORA]]=Tabela1[[#This Row],[GASTO ALUGUEL]]</f>
        <v>0</v>
      </c>
      <c r="S626" s="5" t="str">
        <f>UPPER(TEXT(Tabela1[[#This Row],[VENCIMENTO CONTRATO]],"MMM"))</f>
        <v>NOV</v>
      </c>
      <c r="T626" s="5">
        <f>IFERROR(YEAR(Tabela1[[#This Row],[VENCIMENTO CONTRATO]]),"-")</f>
        <v>2028</v>
      </c>
      <c r="U626" s="5" t="str">
        <f>VLOOKUP(Tabela1[[#This Row],[PLACA]],UNIC!C:T,18,0)</f>
        <v>ATIVO</v>
      </c>
      <c r="V626" s="5" t="str">
        <f>SUBSTITUTE(VLOOKUP(Tabela1[[#This Row],[PLACA]],UNIC!C:K,9,0),".", "")</f>
        <v>11011</v>
      </c>
      <c r="W626" s="5">
        <f>VLOOKUP(Tabela1[[#This Row],[PLACA]],UNIC!C:M,10,0)</f>
        <v>23845</v>
      </c>
      <c r="X626" s="5" t="str">
        <f>VLOOKUP(Tabela1[[#This Row],[PLACA]],UNIC!C:M,11,0)</f>
        <v>VIVO</v>
      </c>
      <c r="Y626" s="7">
        <f>SUM(Tabela1[[#This Row],[GASTO COMBUSTÍVEL FEVEREIRO]:[GASTO COMBUSTÍVE ABRIL]])</f>
        <v>2712</v>
      </c>
      <c r="Z626" s="7">
        <f>IFERROR(AVERAGE(Tabela1[[#This Row],[GASTO COMBUSTÍVE ABRIL]:[GASTO COMBUSTÍVE MARÇO]]),"-")</f>
        <v>891</v>
      </c>
      <c r="AA626" s="5"/>
    </row>
    <row r="627" spans="1:27" x14ac:dyDescent="0.25">
      <c r="A627" s="5" t="s">
        <v>527</v>
      </c>
      <c r="B627" s="5" t="str">
        <f>VLOOKUP(A627,UNIC!C:W,2,0)</f>
        <v>MOBI</v>
      </c>
      <c r="C627" s="5" t="str">
        <f>VLOOKUP(A627,UNIC!C:W,3,0)</f>
        <v>LEVE</v>
      </c>
      <c r="D627" s="10">
        <f>VLOOKUP(A627,UNIC!C:W,5,0)</f>
        <v>2025</v>
      </c>
      <c r="E627" s="5" t="str">
        <f>VLOOKUP(A627,UNIC!C:W,21,0)</f>
        <v>LOCALIZA</v>
      </c>
      <c r="F627" s="5" t="str">
        <f>VLOOKUP(Tabela1[[#This Row],[PLACA]],UNIC!C:R,15,0)</f>
        <v>MG</v>
      </c>
      <c r="G627" s="5" t="str">
        <f>VLOOKUP(Tabela1[[#This Row],[PLACA]],UNIC!C:R,16,0)</f>
        <v>SUDESTE</v>
      </c>
      <c r="H627" s="5" t="str">
        <f>VLOOKUP(A627,UNIC!C:H,6,0)</f>
        <v>HUDISON FLAVIO RIBEIRO FILHO</v>
      </c>
      <c r="I627" s="5" t="str">
        <f>VLOOKUP(H627,UNIC!H:J,3,0)</f>
        <v>TECNICO DE FIBRA OPTICA I</v>
      </c>
      <c r="J627" s="11" t="str">
        <f>VLOOKUP(Tabela1[[#This Row],[PLACA]],UNIC!C:V,20,0)</f>
        <v>R$ 1.824,00</v>
      </c>
      <c r="K627" s="11">
        <f>IFERROR(VALUE(VLOOKUP(Tabela1[[#This Row],[PLACA]],[1]Planilha2!$A:$F,3,0)),"")</f>
        <v>730.31999999999994</v>
      </c>
      <c r="L627" s="11">
        <f>IFERROR(VALUE(VLOOKUP(Tabela1[[#This Row],[PLACA]],[1]Planilha2!$A:$F,4,0)),"")</f>
        <v>750</v>
      </c>
      <c r="M627" s="11">
        <f>IFERROR(VALUE(VLOOKUP(Tabela1[[#This Row],[PLACA]],[1]Planilha2!$A:$F,5,0)),"")</f>
        <v>300</v>
      </c>
      <c r="N627" s="11"/>
      <c r="O627" s="17" t="str">
        <f>VLOOKUP(Tabela1[[#This Row],[PLACA]],BASE_LOCADORAS!B:F,5,0)</f>
        <v>22/11/2028</v>
      </c>
      <c r="P6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7" s="11">
        <f>VLOOKUP(Tabela1[[#This Row],[PLACA]],BASE_LOCADORAS!B:G,6,0)</f>
        <v>1924.51</v>
      </c>
      <c r="R627" s="5" t="b">
        <f>Tabela1[[#This Row],[VALOR LOCADORA]]=Tabela1[[#This Row],[GASTO ALUGUEL]]</f>
        <v>0</v>
      </c>
      <c r="S627" s="5" t="str">
        <f>UPPER(TEXT(Tabela1[[#This Row],[VENCIMENTO CONTRATO]],"MMM"))</f>
        <v>NOV</v>
      </c>
      <c r="T627" s="5">
        <f>IFERROR(YEAR(Tabela1[[#This Row],[VENCIMENTO CONTRATO]]),"-")</f>
        <v>2028</v>
      </c>
      <c r="U627" s="5" t="str">
        <f>VLOOKUP(Tabela1[[#This Row],[PLACA]],UNIC!C:T,18,0)</f>
        <v>ATIVO</v>
      </c>
      <c r="V627" s="5" t="str">
        <f>SUBSTITUTE(VLOOKUP(Tabela1[[#This Row],[PLACA]],UNIC!C:K,9,0),".", "")</f>
        <v>11011</v>
      </c>
      <c r="W627" s="5">
        <f>VLOOKUP(Tabela1[[#This Row],[PLACA]],UNIC!C:M,10,0)</f>
        <v>23494</v>
      </c>
      <c r="X627" s="5" t="str">
        <f>VLOOKUP(Tabela1[[#This Row],[PLACA]],UNIC!C:M,11,0)</f>
        <v>VIVO</v>
      </c>
      <c r="Y627" s="7">
        <f>SUM(Tabela1[[#This Row],[GASTO COMBUSTÍVEL FEVEREIRO]:[GASTO COMBUSTÍVE ABRIL]])</f>
        <v>1780.32</v>
      </c>
      <c r="Z627" s="7">
        <f>IFERROR(AVERAGE(Tabela1[[#This Row],[GASTO COMBUSTÍVE ABRIL]:[GASTO COMBUSTÍVE MARÇO]]),"-")</f>
        <v>525</v>
      </c>
      <c r="AA627" s="5"/>
    </row>
    <row r="628" spans="1:27" x14ac:dyDescent="0.25">
      <c r="A628" s="5" t="s">
        <v>489</v>
      </c>
      <c r="B628" s="5" t="str">
        <f>VLOOKUP(A628,UNIC!C:W,2,0)</f>
        <v>MOBI</v>
      </c>
      <c r="C628" s="5" t="str">
        <f>VLOOKUP(A628,UNIC!C:W,3,0)</f>
        <v>LEVE</v>
      </c>
      <c r="D628" s="10">
        <f>VLOOKUP(A628,UNIC!C:W,5,0)</f>
        <v>2025</v>
      </c>
      <c r="E628" s="5" t="str">
        <f>VLOOKUP(A628,UNIC!C:W,21,0)</f>
        <v>LOCALIZA</v>
      </c>
      <c r="F628" s="5" t="str">
        <f>VLOOKUP(Tabela1[[#This Row],[PLACA]],UNIC!C:R,15,0)</f>
        <v>ES</v>
      </c>
      <c r="G628" s="5" t="str">
        <f>VLOOKUP(Tabela1[[#This Row],[PLACA]],UNIC!C:R,16,0)</f>
        <v>SUDESTE</v>
      </c>
      <c r="H628" s="5" t="str">
        <f>VLOOKUP(A628,UNIC!C:H,6,0)</f>
        <v>PABLO SANTOS SILVA</v>
      </c>
      <c r="I628" s="5" t="str">
        <f>VLOOKUP(H628,UNIC!H:J,3,0)</f>
        <v>INSTALADOR E REPARADOR DE FO</v>
      </c>
      <c r="J628" s="11" t="str">
        <f>VLOOKUP(Tabela1[[#This Row],[PLACA]],UNIC!C:V,20,0)</f>
        <v>R$ 1.824,00</v>
      </c>
      <c r="K628" s="11">
        <f>IFERROR(VALUE(VLOOKUP(Tabela1[[#This Row],[PLACA]],[1]Planilha2!$A:$F,3,0)),"")</f>
        <v>1200</v>
      </c>
      <c r="L628" s="11">
        <f>IFERROR(VALUE(VLOOKUP(Tabela1[[#This Row],[PLACA]],[1]Planilha2!$A:$F,4,0)),"")</f>
        <v>1580</v>
      </c>
      <c r="M628" s="11">
        <f>IFERROR(VALUE(VLOOKUP(Tabela1[[#This Row],[PLACA]],[1]Planilha2!$A:$F,5,0)),"")</f>
        <v>700</v>
      </c>
      <c r="N628" s="11"/>
      <c r="O628" s="12" t="str">
        <f>VLOOKUP(Tabela1[[#This Row],[PLACA]],BASE_LOCADORAS!B:F,5,0)</f>
        <v>22/11/2028</v>
      </c>
      <c r="P6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8" s="11">
        <f>VLOOKUP(Tabela1[[#This Row],[PLACA]],BASE_LOCADORAS!B:G,6,0)</f>
        <v>1924.51</v>
      </c>
      <c r="R628" s="5" t="b">
        <f>Tabela1[[#This Row],[VALOR LOCADORA]]=Tabela1[[#This Row],[GASTO ALUGUEL]]</f>
        <v>0</v>
      </c>
      <c r="S628" s="5" t="str">
        <f>UPPER(TEXT(Tabela1[[#This Row],[VENCIMENTO CONTRATO]],"MMM"))</f>
        <v>NOV</v>
      </c>
      <c r="T628" s="5">
        <f>IFERROR(YEAR(Tabela1[[#This Row],[VENCIMENTO CONTRATO]]),"-")</f>
        <v>2028</v>
      </c>
      <c r="U628" s="5" t="str">
        <f>VLOOKUP(Tabela1[[#This Row],[PLACA]],UNIC!C:T,18,0)</f>
        <v>ATIVO</v>
      </c>
      <c r="V628" s="5" t="str">
        <f>SUBSTITUTE(VLOOKUP(Tabela1[[#This Row],[PLACA]],UNIC!C:K,9,0),".", "")</f>
        <v>11011</v>
      </c>
      <c r="W628" s="5">
        <f>VLOOKUP(Tabela1[[#This Row],[PLACA]],UNIC!C:M,10,0)</f>
        <v>18001</v>
      </c>
      <c r="X628" s="5" t="str">
        <f>VLOOKUP(Tabela1[[#This Row],[PLACA]],UNIC!C:M,11,0)</f>
        <v>VIVO</v>
      </c>
      <c r="Y628" s="7">
        <f>SUM(Tabela1[[#This Row],[GASTO COMBUSTÍVEL FEVEREIRO]:[GASTO COMBUSTÍVE ABRIL]])</f>
        <v>3480</v>
      </c>
      <c r="Z628" s="7">
        <f>IFERROR(AVERAGE(Tabela1[[#This Row],[GASTO COMBUSTÍVE ABRIL]:[GASTO COMBUSTÍVE MARÇO]]),"-")</f>
        <v>1140</v>
      </c>
      <c r="AA628" s="5"/>
    </row>
    <row r="629" spans="1:27" x14ac:dyDescent="0.25">
      <c r="A629" s="5" t="s">
        <v>448</v>
      </c>
      <c r="B629" s="5" t="str">
        <f>VLOOKUP(A629,UNIC!C:W,2,0)</f>
        <v>MOBI</v>
      </c>
      <c r="C629" s="5" t="str">
        <f>VLOOKUP(A629,UNIC!C:W,3,0)</f>
        <v>LEVE</v>
      </c>
      <c r="D629" s="10">
        <f>VLOOKUP(A629,UNIC!C:W,5,0)</f>
        <v>2025</v>
      </c>
      <c r="E629" s="5" t="str">
        <f>VLOOKUP(A629,UNIC!C:W,21,0)</f>
        <v>LOCALIZA</v>
      </c>
      <c r="F629" s="5" t="str">
        <f>VLOOKUP(Tabela1[[#This Row],[PLACA]],UNIC!C:R,15,0)</f>
        <v>MG</v>
      </c>
      <c r="G629" s="5" t="str">
        <f>VLOOKUP(Tabela1[[#This Row],[PLACA]],UNIC!C:R,16,0)</f>
        <v>SUDESTE</v>
      </c>
      <c r="H629" s="5" t="str">
        <f>VLOOKUP(A629,UNIC!C:H,6,0)</f>
        <v>FABIANO ALVES E SOUZA</v>
      </c>
      <c r="I629" s="5" t="str">
        <f>VLOOKUP(H629,UNIC!H:J,3,0)</f>
        <v>TECNICO DE FIBRA OPTICA I</v>
      </c>
      <c r="J629" s="11" t="str">
        <f>VLOOKUP(Tabela1[[#This Row],[PLACA]],UNIC!C:V,20,0)</f>
        <v>R$ 1.824,00</v>
      </c>
      <c r="K629" s="11">
        <f>IFERROR(VALUE(VLOOKUP(Tabela1[[#This Row],[PLACA]],[1]Planilha2!$A:$F,3,0)),"")</f>
        <v>865.31999999999994</v>
      </c>
      <c r="L629" s="11">
        <f>IFERROR(VALUE(VLOOKUP(Tabela1[[#This Row],[PLACA]],[1]Planilha2!$A:$F,4,0)),"")</f>
        <v>1479.49</v>
      </c>
      <c r="M629" s="11">
        <f>IFERROR(VALUE(VLOOKUP(Tabela1[[#This Row],[PLACA]],[1]Planilha2!$A:$F,5,0)),"")</f>
        <v>806.1</v>
      </c>
      <c r="N629" s="11"/>
      <c r="O629" s="12" t="str">
        <f>VLOOKUP(Tabela1[[#This Row],[PLACA]],BASE_LOCADORAS!B:F,5,0)</f>
        <v>22/11/2028</v>
      </c>
      <c r="P6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29" s="11">
        <f>VLOOKUP(Tabela1[[#This Row],[PLACA]],BASE_LOCADORAS!B:G,6,0)</f>
        <v>1924.51</v>
      </c>
      <c r="R629" s="5" t="b">
        <f>Tabela1[[#This Row],[VALOR LOCADORA]]=Tabela1[[#This Row],[GASTO ALUGUEL]]</f>
        <v>0</v>
      </c>
      <c r="S629" s="5" t="str">
        <f>UPPER(TEXT(Tabela1[[#This Row],[VENCIMENTO CONTRATO]],"MMM"))</f>
        <v>NOV</v>
      </c>
      <c r="T629" s="5">
        <f>IFERROR(YEAR(Tabela1[[#This Row],[VENCIMENTO CONTRATO]]),"-")</f>
        <v>2028</v>
      </c>
      <c r="U629" s="5" t="str">
        <f>VLOOKUP(Tabela1[[#This Row],[PLACA]],UNIC!C:T,18,0)</f>
        <v>ATIVO</v>
      </c>
      <c r="V629" s="5" t="str">
        <f>SUBSTITUTE(VLOOKUP(Tabela1[[#This Row],[PLACA]],UNIC!C:K,9,0),".", "")</f>
        <v>11011</v>
      </c>
      <c r="W629" s="5">
        <f>VLOOKUP(Tabela1[[#This Row],[PLACA]],UNIC!C:M,10,0)</f>
        <v>23845</v>
      </c>
      <c r="X629" s="5" t="str">
        <f>VLOOKUP(Tabela1[[#This Row],[PLACA]],UNIC!C:M,11,0)</f>
        <v>VIVO</v>
      </c>
      <c r="Y629" s="7">
        <f>SUM(Tabela1[[#This Row],[GASTO COMBUSTÍVEL FEVEREIRO]:[GASTO COMBUSTÍVE ABRIL]])</f>
        <v>3150.91</v>
      </c>
      <c r="Z629" s="7">
        <f>IFERROR(AVERAGE(Tabela1[[#This Row],[GASTO COMBUSTÍVE ABRIL]:[GASTO COMBUSTÍVE MARÇO]]),"-")</f>
        <v>1142.7950000000001</v>
      </c>
      <c r="AA629" s="5"/>
    </row>
    <row r="630" spans="1:27" x14ac:dyDescent="0.25">
      <c r="A630" s="5" t="s">
        <v>490</v>
      </c>
      <c r="B630" s="5" t="str">
        <f>VLOOKUP(A630,UNIC!C:W,2,0)</f>
        <v>MOBI</v>
      </c>
      <c r="C630" s="5" t="str">
        <f>VLOOKUP(A630,UNIC!C:W,3,0)</f>
        <v>LEVE</v>
      </c>
      <c r="D630" s="10">
        <f>VLOOKUP(A630,UNIC!C:W,5,0)</f>
        <v>2025</v>
      </c>
      <c r="E630" s="5" t="str">
        <f>VLOOKUP(A630,UNIC!C:W,21,0)</f>
        <v>LOCALIZA</v>
      </c>
      <c r="F630" s="5" t="str">
        <f>VLOOKUP(Tabela1[[#This Row],[PLACA]],UNIC!C:R,15,0)</f>
        <v>MG</v>
      </c>
      <c r="G630" s="5" t="str">
        <f>VLOOKUP(Tabela1[[#This Row],[PLACA]],UNIC!C:R,16,0)</f>
        <v>SUDESTE</v>
      </c>
      <c r="H630" s="5" t="str">
        <f>VLOOKUP(A630,UNIC!C:H,6,0)</f>
        <v>PEDRO LIBANIO DA SILVA JUNIOR</v>
      </c>
      <c r="I630" s="5" t="str">
        <f>VLOOKUP(H630,UNIC!H:J,3,0)</f>
        <v>TECNICO DE FIBRA OPTICA I</v>
      </c>
      <c r="J630" s="11" t="str">
        <f>VLOOKUP(Tabela1[[#This Row],[PLACA]],UNIC!C:V,20,0)</f>
        <v>R$ 1.824,00</v>
      </c>
      <c r="K630" s="11">
        <f>IFERROR(VALUE(VLOOKUP(Tabela1[[#This Row],[PLACA]],[1]Planilha2!$A:$F,3,0)),"")</f>
        <v>980</v>
      </c>
      <c r="L630" s="11">
        <f>IFERROR(VALUE(VLOOKUP(Tabela1[[#This Row],[PLACA]],[1]Planilha2!$A:$F,4,0)),"")</f>
        <v>800</v>
      </c>
      <c r="M630" s="11">
        <f>IFERROR(VALUE(VLOOKUP(Tabela1[[#This Row],[PLACA]],[1]Planilha2!$A:$F,5,0)),"")</f>
        <v>346.37</v>
      </c>
      <c r="N630" s="11"/>
      <c r="O630" s="12" t="str">
        <f>VLOOKUP(Tabela1[[#This Row],[PLACA]],BASE_LOCADORAS!B:F,5,0)</f>
        <v>22/11/2028</v>
      </c>
      <c r="P6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0" s="11">
        <f>VLOOKUP(Tabela1[[#This Row],[PLACA]],BASE_LOCADORAS!B:G,6,0)</f>
        <v>1924.51</v>
      </c>
      <c r="R630" s="5" t="b">
        <f>Tabela1[[#This Row],[VALOR LOCADORA]]=Tabela1[[#This Row],[GASTO ALUGUEL]]</f>
        <v>0</v>
      </c>
      <c r="S630" s="5" t="str">
        <f>UPPER(TEXT(Tabela1[[#This Row],[VENCIMENTO CONTRATO]],"MMM"))</f>
        <v>NOV</v>
      </c>
      <c r="T630" s="5">
        <f>IFERROR(YEAR(Tabela1[[#This Row],[VENCIMENTO CONTRATO]]),"-")</f>
        <v>2028</v>
      </c>
      <c r="U630" s="5" t="str">
        <f>VLOOKUP(Tabela1[[#This Row],[PLACA]],UNIC!C:T,18,0)</f>
        <v>ATIVO</v>
      </c>
      <c r="V630" s="5" t="str">
        <f>SUBSTITUTE(VLOOKUP(Tabela1[[#This Row],[PLACA]],UNIC!C:K,9,0),".", "")</f>
        <v>11011</v>
      </c>
      <c r="W630" s="5">
        <f>VLOOKUP(Tabela1[[#This Row],[PLACA]],UNIC!C:M,10,0)</f>
        <v>23846</v>
      </c>
      <c r="X630" s="5" t="str">
        <f>VLOOKUP(Tabela1[[#This Row],[PLACA]],UNIC!C:M,11,0)</f>
        <v>VIVO</v>
      </c>
      <c r="Y630" s="7">
        <f>SUM(Tabela1[[#This Row],[GASTO COMBUSTÍVEL FEVEREIRO]:[GASTO COMBUSTÍVE ABRIL]])</f>
        <v>2126.37</v>
      </c>
      <c r="Z630" s="7">
        <f>IFERROR(AVERAGE(Tabela1[[#This Row],[GASTO COMBUSTÍVE ABRIL]:[GASTO COMBUSTÍVE MARÇO]]),"-")</f>
        <v>573.18499999999995</v>
      </c>
      <c r="AA630" s="5"/>
    </row>
    <row r="631" spans="1:27" x14ac:dyDescent="0.25">
      <c r="A631" s="5" t="s">
        <v>442</v>
      </c>
      <c r="B631" s="5" t="str">
        <f>VLOOKUP(A631,UNIC!C:W,2,0)</f>
        <v>MOBI</v>
      </c>
      <c r="C631" s="5" t="str">
        <f>VLOOKUP(A631,UNIC!C:W,3,0)</f>
        <v>LEVE</v>
      </c>
      <c r="D631" s="10">
        <f>VLOOKUP(A631,UNIC!C:W,5,0)</f>
        <v>2025</v>
      </c>
      <c r="E631" s="5" t="str">
        <f>VLOOKUP(A631,UNIC!C:W,21,0)</f>
        <v>LOCALIZA</v>
      </c>
      <c r="F631" s="5" t="str">
        <f>VLOOKUP(Tabela1[[#This Row],[PLACA]],UNIC!C:R,15,0)</f>
        <v>MG</v>
      </c>
      <c r="G631" s="5" t="str">
        <f>VLOOKUP(Tabela1[[#This Row],[PLACA]],UNIC!C:R,16,0)</f>
        <v>SUDESTE</v>
      </c>
      <c r="H631" s="5" t="str">
        <f>VLOOKUP(A631,UNIC!C:H,6,0)</f>
        <v>LUCAS BATISTA SOARES</v>
      </c>
      <c r="I631" s="5" t="str">
        <f>VLOOKUP(H631,UNIC!H:J,3,0)</f>
        <v>TECNICO DE FIBRA OPTICA I</v>
      </c>
      <c r="J631" s="11" t="str">
        <f>VLOOKUP(Tabela1[[#This Row],[PLACA]],UNIC!C:V,20,0)</f>
        <v>R$ 1.824,00</v>
      </c>
      <c r="K631" s="11">
        <f>IFERROR(VALUE(VLOOKUP(Tabela1[[#This Row],[PLACA]],[1]Planilha2!$A:$F,3,0)),"")</f>
        <v>1280</v>
      </c>
      <c r="L631" s="11">
        <f>IFERROR(VALUE(VLOOKUP(Tabela1[[#This Row],[PLACA]],[1]Planilha2!$A:$F,4,0)),"")</f>
        <v>1378.7</v>
      </c>
      <c r="M631" s="11">
        <f>IFERROR(VALUE(VLOOKUP(Tabela1[[#This Row],[PLACA]],[1]Planilha2!$A:$F,5,0)),"")</f>
        <v>750.21</v>
      </c>
      <c r="N631" s="11"/>
      <c r="O631" s="12" t="str">
        <f>VLOOKUP(Tabela1[[#This Row],[PLACA]],BASE_LOCADORAS!B:F,5,0)</f>
        <v>22/11/2028</v>
      </c>
      <c r="P6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1" s="11">
        <f>VLOOKUP(Tabela1[[#This Row],[PLACA]],BASE_LOCADORAS!B:G,6,0)</f>
        <v>1924.51</v>
      </c>
      <c r="R631" s="5" t="b">
        <f>Tabela1[[#This Row],[VALOR LOCADORA]]=Tabela1[[#This Row],[GASTO ALUGUEL]]</f>
        <v>0</v>
      </c>
      <c r="S631" s="5" t="str">
        <f>UPPER(TEXT(Tabela1[[#This Row],[VENCIMENTO CONTRATO]],"MMM"))</f>
        <v>NOV</v>
      </c>
      <c r="T631" s="5">
        <f>IFERROR(YEAR(Tabela1[[#This Row],[VENCIMENTO CONTRATO]]),"-")</f>
        <v>2028</v>
      </c>
      <c r="U631" s="5" t="str">
        <f>VLOOKUP(Tabela1[[#This Row],[PLACA]],UNIC!C:T,18,0)</f>
        <v>ATIVO</v>
      </c>
      <c r="V631" s="5" t="str">
        <f>SUBSTITUTE(VLOOKUP(Tabela1[[#This Row],[PLACA]],UNIC!C:K,9,0),".", "")</f>
        <v>11011</v>
      </c>
      <c r="W631" s="5">
        <f>VLOOKUP(Tabela1[[#This Row],[PLACA]],UNIC!C:M,10,0)</f>
        <v>23847</v>
      </c>
      <c r="X631" s="5" t="str">
        <f>VLOOKUP(Tabela1[[#This Row],[PLACA]],UNIC!C:M,11,0)</f>
        <v>VIVO</v>
      </c>
      <c r="Y631" s="7">
        <f>SUM(Tabela1[[#This Row],[GASTO COMBUSTÍVEL FEVEREIRO]:[GASTO COMBUSTÍVE ABRIL]])</f>
        <v>3408.91</v>
      </c>
      <c r="Z631" s="7">
        <f>IFERROR(AVERAGE(Tabela1[[#This Row],[GASTO COMBUSTÍVE ABRIL]:[GASTO COMBUSTÍVE MARÇO]]),"-")</f>
        <v>1064.4549999999999</v>
      </c>
      <c r="AA631" s="5"/>
    </row>
    <row r="632" spans="1:27" x14ac:dyDescent="0.25">
      <c r="A632" s="5" t="s">
        <v>758</v>
      </c>
      <c r="B632" s="5" t="str">
        <f>VLOOKUP(A632,UNIC!C:W,2,0)</f>
        <v>MOBI</v>
      </c>
      <c r="C632" s="5" t="str">
        <f>VLOOKUP(A632,UNIC!C:W,3,0)</f>
        <v>LEVE</v>
      </c>
      <c r="D632" s="10">
        <f>VLOOKUP(A632,UNIC!C:W,5,0)</f>
        <v>2025</v>
      </c>
      <c r="E632" s="5" t="str">
        <f>VLOOKUP(A632,UNIC!C:W,21,0)</f>
        <v>LOCALIZA</v>
      </c>
      <c r="F632" s="5" t="str">
        <f>VLOOKUP(Tabela1[[#This Row],[PLACA]],UNIC!C:R,15,0)</f>
        <v>SP</v>
      </c>
      <c r="G632" s="5" t="str">
        <f>VLOOKUP(Tabela1[[#This Row],[PLACA]],UNIC!C:R,16,0)</f>
        <v>SUDESTE</v>
      </c>
      <c r="H632" s="5" t="str">
        <f>VLOOKUP(A632,UNIC!C:H,6,0)</f>
        <v>JUNIOR AGUIAR MOURA</v>
      </c>
      <c r="I632" s="5" t="str">
        <f>VLOOKUP(H632,UNIC!H:J,3,0)</f>
        <v>TECNICO MULTSKILL METALICO/FI</v>
      </c>
      <c r="J632" s="11" t="str">
        <f>VLOOKUP(Tabela1[[#This Row],[PLACA]],UNIC!C:V,20,0)</f>
        <v>R$ 1.824,00</v>
      </c>
      <c r="K632" s="11">
        <f>IFERROR(VALUE(VLOOKUP(Tabela1[[#This Row],[PLACA]],[1]Planilha2!$A:$F,3,0)),"")</f>
        <v>1550</v>
      </c>
      <c r="L632" s="11">
        <f>IFERROR(VALUE(VLOOKUP(Tabela1[[#This Row],[PLACA]],[1]Planilha2!$A:$F,4,0)),"")</f>
        <v>1724.88</v>
      </c>
      <c r="M632" s="11">
        <f>IFERROR(VALUE(VLOOKUP(Tabela1[[#This Row],[PLACA]],[1]Planilha2!$A:$F,5,0)),"")</f>
        <v>909.96</v>
      </c>
      <c r="N632" s="11"/>
      <c r="O632" s="12" t="str">
        <f>VLOOKUP(Tabela1[[#This Row],[PLACA]],BASE_LOCADORAS!B:F,5,0)</f>
        <v>11/11/2028</v>
      </c>
      <c r="P6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2" s="11">
        <f>VLOOKUP(Tabela1[[#This Row],[PLACA]],BASE_LOCADORAS!B:G,6,0)</f>
        <v>1933.72</v>
      </c>
      <c r="R632" s="5" t="b">
        <f>Tabela1[[#This Row],[VALOR LOCADORA]]=Tabela1[[#This Row],[GASTO ALUGUEL]]</f>
        <v>0</v>
      </c>
      <c r="S632" s="5" t="str">
        <f>UPPER(TEXT(Tabela1[[#This Row],[VENCIMENTO CONTRATO]],"MMM"))</f>
        <v>NOV</v>
      </c>
      <c r="T632" s="5">
        <f>IFERROR(YEAR(Tabela1[[#This Row],[VENCIMENTO CONTRATO]]),"-")</f>
        <v>2028</v>
      </c>
      <c r="U632" s="5" t="str">
        <f>VLOOKUP(Tabela1[[#This Row],[PLACA]],UNIC!C:T,18,0)</f>
        <v>ATIVO</v>
      </c>
      <c r="V632" s="5" t="str">
        <f>SUBSTITUTE(VLOOKUP(Tabela1[[#This Row],[PLACA]],UNIC!C:K,9,0),".", "")</f>
        <v>14011</v>
      </c>
      <c r="W632" s="5">
        <f>VLOOKUP(Tabela1[[#This Row],[PLACA]],UNIC!C:M,10,0)</f>
        <v>35001</v>
      </c>
      <c r="X632" s="5" t="str">
        <f>VLOOKUP(Tabela1[[#This Row],[PLACA]],UNIC!C:M,11,0)</f>
        <v>I-SYSTEMS</v>
      </c>
      <c r="Y632" s="7">
        <f>SUM(Tabela1[[#This Row],[GASTO COMBUSTÍVEL FEVEREIRO]:[GASTO COMBUSTÍVE ABRIL]])</f>
        <v>4184.84</v>
      </c>
      <c r="Z632" s="7">
        <f>IFERROR(AVERAGE(Tabela1[[#This Row],[GASTO COMBUSTÍVE ABRIL]:[GASTO COMBUSTÍVE MARÇO]]),"-")</f>
        <v>1317.42</v>
      </c>
      <c r="AA632" s="5"/>
    </row>
    <row r="633" spans="1:27" x14ac:dyDescent="0.25">
      <c r="A633" s="5" t="s">
        <v>613</v>
      </c>
      <c r="B633" s="5" t="str">
        <f>VLOOKUP(A633,UNIC!C:W,2,0)</f>
        <v>ECOSPORT</v>
      </c>
      <c r="C633" s="5" t="str">
        <f>VLOOKUP(A633,UNIC!C:W,3,0)</f>
        <v>SUV</v>
      </c>
      <c r="D633" s="10">
        <f>VLOOKUP(A633,UNIC!C:W,5,0)</f>
        <v>2015</v>
      </c>
      <c r="E633" s="5" t="str">
        <f>VLOOKUP(A633,UNIC!C:W,21,0)</f>
        <v>PARTICULAR</v>
      </c>
      <c r="F633" s="5" t="str">
        <f>VLOOKUP(Tabela1[[#This Row],[PLACA]],UNIC!C:R,15,0)</f>
        <v>PR</v>
      </c>
      <c r="G633" s="5" t="str">
        <f>VLOOKUP(Tabela1[[#This Row],[PLACA]],UNIC!C:R,16,0)</f>
        <v>SUL</v>
      </c>
      <c r="H633" s="5" t="str">
        <f>VLOOKUP(A633,UNIC!C:H,6,0)</f>
        <v>FLORISVALDO APARECIDO POLEGATTI</v>
      </c>
      <c r="I633" s="5" t="str">
        <f>VLOOKUP(H633,UNIC!H:J,3,0)</f>
        <v>COORDENADOR DE OPERACAO III</v>
      </c>
      <c r="J633" s="11" t="str">
        <f>VLOOKUP(Tabela1[[#This Row],[PLACA]],UNIC!C:V,20,0)</f>
        <v>R$ 972,00</v>
      </c>
      <c r="K633" s="11">
        <f>IFERROR(VALUE(VLOOKUP(Tabela1[[#This Row],[PLACA]],[1]Planilha2!$A:$F,3,0)),"")</f>
        <v>0</v>
      </c>
      <c r="L633" s="11">
        <f>IFERROR(VALUE(VLOOKUP(Tabela1[[#This Row],[PLACA]],[1]Planilha2!$A:$F,4,0)),"")</f>
        <v>0</v>
      </c>
      <c r="M633" s="11">
        <f>IFERROR(VALUE(VLOOKUP(Tabela1[[#This Row],[PLACA]],[1]Planilha2!$A:$F,5,0)),"")</f>
        <v>0</v>
      </c>
      <c r="N633" s="11"/>
      <c r="O633" s="12" t="str">
        <f>VLOOKUP(Tabela1[[#This Row],[PLACA]],BASE_LOCADORAS!B:F,5,0)</f>
        <v>01/01/2030</v>
      </c>
      <c r="P6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3" s="11">
        <f>VLOOKUP(Tabela1[[#This Row],[PLACA]],BASE_LOCADORAS!B:G,6,0)</f>
        <v>972</v>
      </c>
      <c r="R633" s="5" t="b">
        <f>Tabela1[[#This Row],[VALOR LOCADORA]]=Tabela1[[#This Row],[GASTO ALUGUEL]]</f>
        <v>0</v>
      </c>
      <c r="S633" s="5" t="str">
        <f>UPPER(TEXT(Tabela1[[#This Row],[VENCIMENTO CONTRATO]],"MMM"))</f>
        <v>JAN</v>
      </c>
      <c r="T633" s="5">
        <f>IFERROR(YEAR(Tabela1[[#This Row],[VENCIMENTO CONTRATO]]),"-")</f>
        <v>2030</v>
      </c>
      <c r="U633" s="5" t="str">
        <f>VLOOKUP(Tabela1[[#This Row],[PLACA]],UNIC!C:T,18,0)</f>
        <v>ATIVO</v>
      </c>
      <c r="V633" s="5" t="str">
        <f>SUBSTITUTE(VLOOKUP(Tabela1[[#This Row],[PLACA]],UNIC!C:K,9,0),".", "")</f>
        <v>12085</v>
      </c>
      <c r="W633" s="5">
        <f>VLOOKUP(Tabela1[[#This Row],[PLACA]],UNIC!C:M,10,0)</f>
        <v>26001</v>
      </c>
      <c r="X633" s="5" t="str">
        <f>VLOOKUP(Tabela1[[#This Row],[PLACA]],UNIC!C:M,11,0)</f>
        <v>TIM MOVEL</v>
      </c>
      <c r="Y633" s="7">
        <f>SUM(Tabela1[[#This Row],[GASTO COMBUSTÍVEL FEVEREIRO]:[GASTO COMBUSTÍVE ABRIL]])</f>
        <v>0</v>
      </c>
      <c r="Z633" s="7">
        <f>IFERROR(AVERAGE(Tabela1[[#This Row],[GASTO COMBUSTÍVE ABRIL]:[GASTO COMBUSTÍVE MARÇO]]),"-")</f>
        <v>0</v>
      </c>
      <c r="AA633" s="5"/>
    </row>
    <row r="634" spans="1:27" x14ac:dyDescent="0.25">
      <c r="A634" s="5" t="s">
        <v>6479</v>
      </c>
      <c r="B634" s="5" t="str">
        <f>VLOOKUP(A634,UNIC!C:W,2,0)</f>
        <v>ONIX</v>
      </c>
      <c r="C634" s="5" t="str">
        <f>VLOOKUP(A634,UNIC!C:W,3,0)</f>
        <v>LEVE</v>
      </c>
      <c r="D634" s="10">
        <f>VLOOKUP(A634,UNIC!C:W,5,0)</f>
        <v>2018</v>
      </c>
      <c r="E634" s="5" t="str">
        <f>VLOOKUP(A634,UNIC!C:W,21,0)</f>
        <v>PARTICULAR</v>
      </c>
      <c r="F634" s="5" t="str">
        <f>VLOOKUP(Tabela1[[#This Row],[PLACA]],UNIC!C:R,15,0)</f>
        <v>AM</v>
      </c>
      <c r="G634" s="5" t="str">
        <f>VLOOKUP(Tabela1[[#This Row],[PLACA]],UNIC!C:R,16,0)</f>
        <v>NORTE</v>
      </c>
      <c r="H634" s="5" t="str">
        <f>VLOOKUP(A634,UNIC!C:H,6,0)</f>
        <v>-</v>
      </c>
      <c r="I634" s="5" t="str">
        <f>VLOOKUP(H634,UNIC!H:J,3,0)</f>
        <v>-</v>
      </c>
      <c r="J634" s="11" t="str">
        <f>VLOOKUP(Tabela1[[#This Row],[PLACA]],UNIC!C:V,20,0)</f>
        <v>R$ 0,00</v>
      </c>
      <c r="K634" s="11">
        <f>IFERROR(VALUE(VLOOKUP(Tabela1[[#This Row],[PLACA]],[1]Planilha2!$A:$F,3,0)),"")</f>
        <v>0</v>
      </c>
      <c r="L634" s="11">
        <f>IFERROR(VALUE(VLOOKUP(Tabela1[[#This Row],[PLACA]],[1]Planilha2!$A:$F,4,0)),"")</f>
        <v>919.98</v>
      </c>
      <c r="M634" s="11">
        <f>IFERROR(VALUE(VLOOKUP(Tabela1[[#This Row],[PLACA]],[1]Planilha2!$A:$F,5,0)),"")</f>
        <v>459.99</v>
      </c>
      <c r="N634" s="11"/>
      <c r="O634" s="17" t="e">
        <f>VLOOKUP(Tabela1[[#This Row],[PLACA]],BASE_LOCADORAS!B:F,5,0)</f>
        <v>#N/A</v>
      </c>
      <c r="P634" s="5" t="e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#N/A</v>
      </c>
      <c r="Q634" s="11" t="e">
        <f>VLOOKUP(Tabela1[[#This Row],[PLACA]],BASE_LOCADORAS!B:G,6,0)</f>
        <v>#N/A</v>
      </c>
      <c r="R634" s="5" t="e">
        <f>Tabela1[[#This Row],[VALOR LOCADORA]]=Tabela1[[#This Row],[GASTO ALUGUEL]]</f>
        <v>#N/A</v>
      </c>
      <c r="S634" s="5" t="e">
        <f>UPPER(TEXT(Tabela1[[#This Row],[VENCIMENTO CONTRATO]],"MMM"))</f>
        <v>#N/A</v>
      </c>
      <c r="T634" s="5" t="str">
        <f>IFERROR(YEAR(Tabela1[[#This Row],[VENCIMENTO CONTRATO]]),"-")</f>
        <v>-</v>
      </c>
      <c r="U634" s="5" t="str">
        <f>VLOOKUP(Tabela1[[#This Row],[PLACA]],UNIC!C:T,18,0)</f>
        <v>ATIVO</v>
      </c>
      <c r="V634" s="5" t="str">
        <f>SUBSTITUTE(VLOOKUP(Tabela1[[#This Row],[PLACA]],UNIC!C:K,9,0),".", "")</f>
        <v/>
      </c>
      <c r="W634" s="5">
        <f>VLOOKUP(Tabela1[[#This Row],[PLACA]],UNIC!C:M,10,0)</f>
        <v>0</v>
      </c>
      <c r="X634" s="5">
        <f>VLOOKUP(Tabela1[[#This Row],[PLACA]],UNIC!C:M,11,0)</f>
        <v>0</v>
      </c>
      <c r="Y634" s="7">
        <f>SUM(Tabela1[[#This Row],[GASTO COMBUSTÍVEL FEVEREIRO]:[GASTO COMBUSTÍVE ABRIL]])</f>
        <v>1379.97</v>
      </c>
      <c r="Z634" s="7">
        <f>IFERROR(AVERAGE(Tabela1[[#This Row],[GASTO COMBUSTÍVE ABRIL]:[GASTO COMBUSTÍVE MARÇO]]),"-")</f>
        <v>689.98500000000001</v>
      </c>
      <c r="AA634" s="5"/>
    </row>
    <row r="635" spans="1:27" x14ac:dyDescent="0.25">
      <c r="A635" s="5" t="s">
        <v>634</v>
      </c>
      <c r="B635" s="5" t="str">
        <f>VLOOKUP(A635,UNIC!C:W,2,0)</f>
        <v>STRADA</v>
      </c>
      <c r="C635" s="5" t="str">
        <f>VLOOKUP(A635,UNIC!C:W,3,0)</f>
        <v>UTILITARIO</v>
      </c>
      <c r="D635" s="10">
        <f>VLOOKUP(A635,UNIC!C:W,5,0)</f>
        <v>2019</v>
      </c>
      <c r="E635" s="5" t="str">
        <f>VLOOKUP(A635,UNIC!C:W,21,0)</f>
        <v>PARTICULAR</v>
      </c>
      <c r="F635" s="5" t="str">
        <f>VLOOKUP(Tabela1[[#This Row],[PLACA]],UNIC!C:R,15,0)</f>
        <v>GO</v>
      </c>
      <c r="G635" s="5" t="str">
        <f>VLOOKUP(Tabela1[[#This Row],[PLACA]],UNIC!C:R,16,0)</f>
        <v>CENTRO OESTE</v>
      </c>
      <c r="H635" s="5" t="str">
        <f>VLOOKUP(A635,UNIC!C:H,6,0)</f>
        <v>ATILA DE MELO REIS</v>
      </c>
      <c r="I635" s="5" t="str">
        <f>VLOOKUP(H635,UNIC!H:J,3,0)</f>
        <v>INSTALADOR E REPARADOR DE FO</v>
      </c>
      <c r="J635" s="11" t="str">
        <f>VLOOKUP(Tabela1[[#This Row],[PLACA]],UNIC!C:V,20,0)</f>
        <v>R$ 1.550,00</v>
      </c>
      <c r="K635" s="11">
        <f>IFERROR(VALUE(VLOOKUP(Tabela1[[#This Row],[PLACA]],[1]Planilha2!$A:$F,3,0)),"")</f>
        <v>1796.42</v>
      </c>
      <c r="L635" s="11">
        <f>IFERROR(VALUE(VLOOKUP(Tabela1[[#This Row],[PLACA]],[1]Planilha2!$A:$F,4,0)),"")</f>
        <v>1150</v>
      </c>
      <c r="M635" s="11">
        <f>IFERROR(VALUE(VLOOKUP(Tabela1[[#This Row],[PLACA]],[1]Planilha2!$A:$F,5,0)),"")</f>
        <v>640</v>
      </c>
      <c r="N635" s="11"/>
      <c r="O635" s="12" t="str">
        <f>VLOOKUP(Tabela1[[#This Row],[PLACA]],BASE_LOCADORAS!B:F,5,0)</f>
        <v>01/01/2030</v>
      </c>
      <c r="P6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5" s="11">
        <f>VLOOKUP(Tabela1[[#This Row],[PLACA]],BASE_LOCADORAS!B:G,6,0)</f>
        <v>1204.98</v>
      </c>
      <c r="R635" s="5" t="b">
        <f>Tabela1[[#This Row],[VALOR LOCADORA]]=Tabela1[[#This Row],[GASTO ALUGUEL]]</f>
        <v>0</v>
      </c>
      <c r="S635" s="5" t="str">
        <f>UPPER(TEXT(Tabela1[[#This Row],[VENCIMENTO CONTRATO]],"MMM"))</f>
        <v>JAN</v>
      </c>
      <c r="T635" s="5">
        <f>IFERROR(YEAR(Tabela1[[#This Row],[VENCIMENTO CONTRATO]]),"-")</f>
        <v>2030</v>
      </c>
      <c r="U635" s="5" t="str">
        <f>VLOOKUP(Tabela1[[#This Row],[PLACA]],UNIC!C:T,18,0)</f>
        <v>ATIVO</v>
      </c>
      <c r="V635" s="5" t="str">
        <f>SUBSTITUTE(VLOOKUP(Tabela1[[#This Row],[PLACA]],UNIC!C:K,9,0),".", "")</f>
        <v>11011</v>
      </c>
      <c r="W635" s="5">
        <f>VLOOKUP(Tabela1[[#This Row],[PLACA]],UNIC!C:M,10,0)</f>
        <v>19140</v>
      </c>
      <c r="X635" s="5" t="str">
        <f>VLOOKUP(Tabela1[[#This Row],[PLACA]],UNIC!C:M,11,0)</f>
        <v>VIVO</v>
      </c>
      <c r="Y635" s="7">
        <f>SUM(Tabela1[[#This Row],[GASTO COMBUSTÍVEL FEVEREIRO]:[GASTO COMBUSTÍVE ABRIL]])</f>
        <v>3586.42</v>
      </c>
      <c r="Z635" s="7">
        <f>IFERROR(AVERAGE(Tabela1[[#This Row],[GASTO COMBUSTÍVE ABRIL]:[GASTO COMBUSTÍVE MARÇO]]),"-")</f>
        <v>895</v>
      </c>
      <c r="AA635" s="5"/>
    </row>
    <row r="636" spans="1:27" x14ac:dyDescent="0.25">
      <c r="A636" s="5" t="s">
        <v>887</v>
      </c>
      <c r="B636" s="5" t="str">
        <f>VLOOKUP(A636,UNIC!C:W,2,0)</f>
        <v>CRETA</v>
      </c>
      <c r="C636" s="5" t="str">
        <f>VLOOKUP(A636,UNIC!C:W,3,0)</f>
        <v>SUV</v>
      </c>
      <c r="D636" s="10">
        <f>VLOOKUP(A636,UNIC!C:W,5,0)</f>
        <v>2023</v>
      </c>
      <c r="E636" s="5" t="str">
        <f>VLOOKUP(A636,UNIC!C:W,21,0)</f>
        <v>PARTICULAR</v>
      </c>
      <c r="F636" s="5" t="str">
        <f>VLOOKUP(Tabela1[[#This Row],[PLACA]],UNIC!C:R,15,0)</f>
        <v>AM</v>
      </c>
      <c r="G636" s="5" t="str">
        <f>VLOOKUP(Tabela1[[#This Row],[PLACA]],UNIC!C:R,16,0)</f>
        <v>NORTE</v>
      </c>
      <c r="H636" s="5" t="str">
        <f>VLOOKUP(A636,UNIC!C:H,6,0)</f>
        <v>REGIS SOUZA DE LIMA</v>
      </c>
      <c r="I636" s="5" t="str">
        <f>VLOOKUP(H636,UNIC!H:J,3,0)</f>
        <v>SUPERVISOR DE IMPLANTACAO</v>
      </c>
      <c r="J636" s="11" t="str">
        <f>VLOOKUP(Tabela1[[#This Row],[PLACA]],UNIC!C:V,20,0)</f>
        <v>R$ 850,00</v>
      </c>
      <c r="K636" s="11">
        <f>IFERROR(VALUE(VLOOKUP(Tabela1[[#This Row],[PLACA]],[1]Planilha2!$A:$F,3,0)),"")</f>
        <v>909.99</v>
      </c>
      <c r="L636" s="11">
        <f>IFERROR(VALUE(VLOOKUP(Tabela1[[#This Row],[PLACA]],[1]Planilha2!$A:$F,4,0)),"")</f>
        <v>999.97</v>
      </c>
      <c r="M636" s="11">
        <f>IFERROR(VALUE(VLOOKUP(Tabela1[[#This Row],[PLACA]],[1]Planilha2!$A:$F,5,0)),"")</f>
        <v>667.77</v>
      </c>
      <c r="N636" s="11"/>
      <c r="O636" s="17" t="str">
        <f>VLOOKUP(Tabela1[[#This Row],[PLACA]],BASE_LOCADORAS!B:F,5,0)</f>
        <v>01/01/2030</v>
      </c>
      <c r="P6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6" s="11">
        <f>VLOOKUP(Tabela1[[#This Row],[PLACA]],BASE_LOCADORAS!B:G,6,0)</f>
        <v>850</v>
      </c>
      <c r="R636" s="5" t="b">
        <f>Tabela1[[#This Row],[VALOR LOCADORA]]=Tabela1[[#This Row],[GASTO ALUGUEL]]</f>
        <v>0</v>
      </c>
      <c r="S636" s="5" t="str">
        <f>UPPER(TEXT(Tabela1[[#This Row],[VENCIMENTO CONTRATO]],"MMM"))</f>
        <v>JAN</v>
      </c>
      <c r="T636" s="5">
        <f>IFERROR(YEAR(Tabela1[[#This Row],[VENCIMENTO CONTRATO]]),"-")</f>
        <v>2030</v>
      </c>
      <c r="U636" s="5" t="str">
        <f>VLOOKUP(Tabela1[[#This Row],[PLACA]],UNIC!C:T,18,0)</f>
        <v>ATIVO</v>
      </c>
      <c r="V636" s="5" t="str">
        <f>SUBSTITUTE(VLOOKUP(Tabela1[[#This Row],[PLACA]],UNIC!C:K,9,0),".", "")</f>
        <v>11015</v>
      </c>
      <c r="W636" s="5">
        <f>VLOOKUP(Tabela1[[#This Row],[PLACA]],UNIC!C:M,10,0)</f>
        <v>14001</v>
      </c>
      <c r="X636" s="5" t="str">
        <f>VLOOKUP(Tabela1[[#This Row],[PLACA]],UNIC!C:M,11,0)</f>
        <v>VIVO</v>
      </c>
      <c r="Y636" s="7">
        <f>SUM(Tabela1[[#This Row],[GASTO COMBUSTÍVEL FEVEREIRO]:[GASTO COMBUSTÍVE ABRIL]])</f>
        <v>2577.73</v>
      </c>
      <c r="Z636" s="7">
        <f>IFERROR(AVERAGE(Tabela1[[#This Row],[GASTO COMBUSTÍVE ABRIL]:[GASTO COMBUSTÍVE MARÇO]]),"-")</f>
        <v>833.87</v>
      </c>
      <c r="AA636" s="5"/>
    </row>
    <row r="637" spans="1:27" x14ac:dyDescent="0.25">
      <c r="A637" s="5" t="s">
        <v>601</v>
      </c>
      <c r="B637" s="5" t="str">
        <f>VLOOKUP(A637,UNIC!C:W,2,0)</f>
        <v>KWID</v>
      </c>
      <c r="C637" s="5" t="str">
        <f>VLOOKUP(A637,UNIC!C:W,3,0)</f>
        <v>LEVE</v>
      </c>
      <c r="D637" s="10">
        <f>VLOOKUP(A637,UNIC!C:W,5,0)</f>
        <v>2019</v>
      </c>
      <c r="E637" s="5" t="str">
        <f>VLOOKUP(A637,UNIC!C:W,21,0)</f>
        <v>PARTICULAR</v>
      </c>
      <c r="F637" s="5" t="str">
        <f>VLOOKUP(Tabela1[[#This Row],[PLACA]],UNIC!C:R,15,0)</f>
        <v>PA</v>
      </c>
      <c r="G637" s="5" t="str">
        <f>VLOOKUP(Tabela1[[#This Row],[PLACA]],UNIC!C:R,16,0)</f>
        <v>NORTE</v>
      </c>
      <c r="H637" s="5" t="str">
        <f>VLOOKUP(A637,UNIC!C:H,6,0)</f>
        <v>ANDERSON COELHO CARNEIRO</v>
      </c>
      <c r="I637" s="5" t="str">
        <f>VLOOKUP(H637,UNIC!H:J,3,0)</f>
        <v>INSTALADOR MULTSKILL</v>
      </c>
      <c r="J637" s="11" t="str">
        <f>VLOOKUP(Tabela1[[#This Row],[PLACA]],UNIC!C:V,20,0)</f>
        <v>R$ 900,00</v>
      </c>
      <c r="K637" s="11">
        <f>IFERROR(VALUE(VLOOKUP(Tabela1[[#This Row],[PLACA]],[1]Planilha2!$A:$F,3,0)),"")</f>
        <v>1154</v>
      </c>
      <c r="L637" s="11">
        <f>IFERROR(VALUE(VLOOKUP(Tabela1[[#This Row],[PLACA]],[1]Planilha2!$A:$F,4,0)),"")</f>
        <v>1209.52</v>
      </c>
      <c r="M637" s="11">
        <f>IFERROR(VALUE(VLOOKUP(Tabela1[[#This Row],[PLACA]],[1]Planilha2!$A:$F,5,0)),"")</f>
        <v>671.33999999999992</v>
      </c>
      <c r="N637" s="11"/>
      <c r="O637" s="12" t="str">
        <f>VLOOKUP(Tabela1[[#This Row],[PLACA]],BASE_LOCADORAS!B:F,5,0)</f>
        <v>01/01/2030</v>
      </c>
      <c r="P6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7" s="11">
        <f>VLOOKUP(Tabela1[[#This Row],[PLACA]],BASE_LOCADORAS!B:G,6,0)</f>
        <v>900</v>
      </c>
      <c r="R637" s="5" t="b">
        <f>Tabela1[[#This Row],[VALOR LOCADORA]]=Tabela1[[#This Row],[GASTO ALUGUEL]]</f>
        <v>0</v>
      </c>
      <c r="S637" s="5" t="str">
        <f>UPPER(TEXT(Tabela1[[#This Row],[VENCIMENTO CONTRATO]],"MMM"))</f>
        <v>JAN</v>
      </c>
      <c r="T637" s="5">
        <f>IFERROR(YEAR(Tabela1[[#This Row],[VENCIMENTO CONTRATO]]),"-")</f>
        <v>2030</v>
      </c>
      <c r="U637" s="5" t="str">
        <f>VLOOKUP(Tabela1[[#This Row],[PLACA]],UNIC!C:T,18,0)</f>
        <v>ATIVO</v>
      </c>
      <c r="V637" s="5" t="str">
        <f>SUBSTITUTE(VLOOKUP(Tabela1[[#This Row],[PLACA]],UNIC!C:K,9,0),".", "")</f>
        <v>11011</v>
      </c>
      <c r="W637" s="5">
        <f>VLOOKUP(Tabela1[[#This Row],[PLACA]],UNIC!C:M,10,0)</f>
        <v>24001</v>
      </c>
      <c r="X637" s="5" t="str">
        <f>VLOOKUP(Tabela1[[#This Row],[PLACA]],UNIC!C:M,11,0)</f>
        <v>VIVO</v>
      </c>
      <c r="Y637" s="7">
        <f>SUM(Tabela1[[#This Row],[GASTO COMBUSTÍVEL FEVEREIRO]:[GASTO COMBUSTÍVE ABRIL]])</f>
        <v>3034.8599999999997</v>
      </c>
      <c r="Z637" s="7">
        <f>IFERROR(AVERAGE(Tabela1[[#This Row],[GASTO COMBUSTÍVE ABRIL]:[GASTO COMBUSTÍVE MARÇO]]),"-")</f>
        <v>940.43</v>
      </c>
      <c r="AA637" s="5"/>
    </row>
    <row r="638" spans="1:27" x14ac:dyDescent="0.25">
      <c r="A638" s="5" t="s">
        <v>1021</v>
      </c>
      <c r="B638" s="5" t="str">
        <f>VLOOKUP(A638,UNIC!C:W,2,0)</f>
        <v>ONIX</v>
      </c>
      <c r="C638" s="5" t="str">
        <f>VLOOKUP(A638,UNIC!C:W,3,0)</f>
        <v>LEVE</v>
      </c>
      <c r="D638" s="10">
        <f>VLOOKUP(A638,UNIC!C:W,5,0)</f>
        <v>2018</v>
      </c>
      <c r="E638" s="5" t="str">
        <f>VLOOKUP(A638,UNIC!C:W,21,0)</f>
        <v>PARTICULAR</v>
      </c>
      <c r="F638" s="5" t="str">
        <f>VLOOKUP(Tabela1[[#This Row],[PLACA]],UNIC!C:R,15,0)</f>
        <v>PA</v>
      </c>
      <c r="G638" s="5" t="str">
        <f>VLOOKUP(Tabela1[[#This Row],[PLACA]],UNIC!C:R,16,0)</f>
        <v>NORTE</v>
      </c>
      <c r="H638" s="5" t="str">
        <f>VLOOKUP(A638,UNIC!C:H,6,0)</f>
        <v>GENIVALDO DOS SANTOS DE SOUSA</v>
      </c>
      <c r="I638" s="5" t="str">
        <f>VLOOKUP(H638,UNIC!H:J,3,0)</f>
        <v>SUPERVISOR DE ALMOXARIFADO I</v>
      </c>
      <c r="J638" s="11" t="str">
        <f>VLOOKUP(Tabela1[[#This Row],[PLACA]],UNIC!C:V,20,0)</f>
        <v>R$ 850,00</v>
      </c>
      <c r="K638" s="11">
        <f>IFERROR(VALUE(VLOOKUP(Tabela1[[#This Row],[PLACA]],[1]Planilha2!$A:$F,3,0)),"")</f>
        <v>919.96</v>
      </c>
      <c r="L638" s="11">
        <f>IFERROR(VALUE(VLOOKUP(Tabela1[[#This Row],[PLACA]],[1]Planilha2!$A:$F,4,0)),"")</f>
        <v>898.12</v>
      </c>
      <c r="M638" s="11">
        <f>IFERROR(VALUE(VLOOKUP(Tabela1[[#This Row],[PLACA]],[1]Planilha2!$A:$F,5,0)),"")</f>
        <v>559.92000000000007</v>
      </c>
      <c r="N638" s="11"/>
      <c r="O638" s="12" t="str">
        <f>VLOOKUP(Tabela1[[#This Row],[PLACA]],BASE_LOCADORAS!B:F,5,0)</f>
        <v>01/01/2030</v>
      </c>
      <c r="P6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8" s="11">
        <f>VLOOKUP(Tabela1[[#This Row],[PLACA]],BASE_LOCADORAS!B:G,6,0)</f>
        <v>850</v>
      </c>
      <c r="R638" s="5" t="b">
        <f>Tabela1[[#This Row],[VALOR LOCADORA]]=Tabela1[[#This Row],[GASTO ALUGUEL]]</f>
        <v>0</v>
      </c>
      <c r="S638" s="5" t="str">
        <f>UPPER(TEXT(Tabela1[[#This Row],[VENCIMENTO CONTRATO]],"MMM"))</f>
        <v>JAN</v>
      </c>
      <c r="T638" s="5">
        <f>IFERROR(YEAR(Tabela1[[#This Row],[VENCIMENTO CONTRATO]]),"-")</f>
        <v>2030</v>
      </c>
      <c r="U638" s="5" t="str">
        <f>VLOOKUP(Tabela1[[#This Row],[PLACA]],UNIC!C:T,18,0)</f>
        <v>ATIVO</v>
      </c>
      <c r="V638" s="5" t="str">
        <f>SUBSTITUTE(VLOOKUP(Tabela1[[#This Row],[PLACA]],UNIC!C:K,9,0),".", "")</f>
        <v>99568</v>
      </c>
      <c r="W638" s="5">
        <f>VLOOKUP(Tabela1[[#This Row],[PLACA]],UNIC!C:M,10,0)</f>
        <v>24001</v>
      </c>
      <c r="X638" s="5" t="str">
        <f>VLOOKUP(Tabela1[[#This Row],[PLACA]],UNIC!C:M,11,0)</f>
        <v>ADMINISTRATIVO</v>
      </c>
      <c r="Y638" s="7">
        <f>SUM(Tabela1[[#This Row],[GASTO COMBUSTÍVEL FEVEREIRO]:[GASTO COMBUSTÍVE ABRIL]])</f>
        <v>2378</v>
      </c>
      <c r="Z638" s="7">
        <f>IFERROR(AVERAGE(Tabela1[[#This Row],[GASTO COMBUSTÍVE ABRIL]:[GASTO COMBUSTÍVE MARÇO]]),"-")</f>
        <v>729.02</v>
      </c>
      <c r="AA638" s="5"/>
    </row>
    <row r="639" spans="1:27" x14ac:dyDescent="0.25">
      <c r="A639" s="5" t="s">
        <v>977</v>
      </c>
      <c r="B639" s="5" t="str">
        <f>VLOOKUP(A639,UNIC!C:W,2,0)</f>
        <v>SIENA</v>
      </c>
      <c r="C639" s="5" t="str">
        <f>VLOOKUP(A639,UNIC!C:W,3,0)</f>
        <v>LEVE</v>
      </c>
      <c r="D639" s="10">
        <f>VLOOKUP(A639,UNIC!C:W,5,0)</f>
        <v>2012</v>
      </c>
      <c r="E639" s="5" t="str">
        <f>VLOOKUP(A639,UNIC!C:W,21,0)</f>
        <v>PARTICULAR</v>
      </c>
      <c r="F639" s="5" t="str">
        <f>VLOOKUP(Tabela1[[#This Row],[PLACA]],UNIC!C:R,15,0)</f>
        <v>DF</v>
      </c>
      <c r="G639" s="5" t="str">
        <f>VLOOKUP(Tabela1[[#This Row],[PLACA]],UNIC!C:R,16,0)</f>
        <v>CENTRO OESTE</v>
      </c>
      <c r="H639" s="5" t="str">
        <f>VLOOKUP(A639,UNIC!C:H,6,0)</f>
        <v>WELLINGTON NASCIMENTO DOS SANTOS</v>
      </c>
      <c r="I639" s="5" t="str">
        <f>VLOOKUP(H639,UNIC!H:J,3,0)</f>
        <v>COORDENADOR DE FROTA</v>
      </c>
      <c r="J639" s="11" t="str">
        <f>VLOOKUP(Tabela1[[#This Row],[PLACA]],UNIC!C:V,20,0)</f>
        <v>R$ 2.000,00</v>
      </c>
      <c r="K639" s="11">
        <f>IFERROR(VALUE(VLOOKUP(Tabela1[[#This Row],[PLACA]],[1]Planilha2!$A:$F,3,0)),"")</f>
        <v>1428.8</v>
      </c>
      <c r="L639" s="11">
        <f>IFERROR(VALUE(VLOOKUP(Tabela1[[#This Row],[PLACA]],[1]Planilha2!$A:$F,4,0)),"")</f>
        <v>1370.37</v>
      </c>
      <c r="M639" s="11">
        <f>IFERROR(VALUE(VLOOKUP(Tabela1[[#This Row],[PLACA]],[1]Planilha2!$A:$F,5,0)),"")</f>
        <v>778.37000000000012</v>
      </c>
      <c r="N639" s="11"/>
      <c r="O639" s="17" t="str">
        <f>VLOOKUP(Tabela1[[#This Row],[PLACA]],BASE_LOCADORAS!B:F,5,0)</f>
        <v>01/01/2030</v>
      </c>
      <c r="P6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39" s="11">
        <f>VLOOKUP(Tabela1[[#This Row],[PLACA]],BASE_LOCADORAS!B:G,6,0)</f>
        <v>2000</v>
      </c>
      <c r="R639" s="5" t="b">
        <f>Tabela1[[#This Row],[VALOR LOCADORA]]=Tabela1[[#This Row],[GASTO ALUGUEL]]</f>
        <v>0</v>
      </c>
      <c r="S639" s="5" t="str">
        <f>UPPER(TEXT(Tabela1[[#This Row],[VENCIMENTO CONTRATO]],"MMM"))</f>
        <v>JAN</v>
      </c>
      <c r="T639" s="5">
        <f>IFERROR(YEAR(Tabela1[[#This Row],[VENCIMENTO CONTRATO]]),"-")</f>
        <v>2030</v>
      </c>
      <c r="U639" s="5" t="str">
        <f>VLOOKUP(Tabela1[[#This Row],[PLACA]],UNIC!C:T,18,0)</f>
        <v>ATIVO</v>
      </c>
      <c r="V639" s="5" t="str">
        <f>SUBSTITUTE(VLOOKUP(Tabela1[[#This Row],[PLACA]],UNIC!C:K,9,0),".", "")</f>
        <v>99628</v>
      </c>
      <c r="W639" s="5">
        <f>VLOOKUP(Tabela1[[#This Row],[PLACA]],UNIC!C:M,10,0)</f>
        <v>17001</v>
      </c>
      <c r="X639" s="5" t="str">
        <f>VLOOKUP(Tabela1[[#This Row],[PLACA]],UNIC!C:M,11,0)</f>
        <v>ADMINISTRATIVO</v>
      </c>
      <c r="Y639" s="7">
        <f>SUM(Tabela1[[#This Row],[GASTO COMBUSTÍVEL FEVEREIRO]:[GASTO COMBUSTÍVE ABRIL]])</f>
        <v>3577.54</v>
      </c>
      <c r="Z639" s="7">
        <f>IFERROR(AVERAGE(Tabela1[[#This Row],[GASTO COMBUSTÍVE ABRIL]:[GASTO COMBUSTÍVE MARÇO]]),"-")</f>
        <v>1074.3699999999999</v>
      </c>
      <c r="AA639" s="5"/>
    </row>
    <row r="640" spans="1:27" x14ac:dyDescent="0.25">
      <c r="A640" s="5" t="s">
        <v>202</v>
      </c>
      <c r="B640" s="5" t="str">
        <f>VLOOKUP(A640,UNIC!C:W,2,0)</f>
        <v>GOL</v>
      </c>
      <c r="C640" s="5" t="str">
        <f>VLOOKUP(A640,UNIC!C:W,3,0)</f>
        <v>LEVE</v>
      </c>
      <c r="D640" s="10">
        <f>VLOOKUP(A640,UNIC!C:W,5,0)</f>
        <v>2017</v>
      </c>
      <c r="E640" s="5" t="str">
        <f>VLOOKUP(A640,UNIC!C:W,21,0)</f>
        <v>PARTICULAR</v>
      </c>
      <c r="F640" s="5" t="str">
        <f>VLOOKUP(Tabela1[[#This Row],[PLACA]],UNIC!C:R,15,0)</f>
        <v>MS</v>
      </c>
      <c r="G640" s="5" t="str">
        <f>VLOOKUP(Tabela1[[#This Row],[PLACA]],UNIC!C:R,16,0)</f>
        <v>CENTRO OESTE</v>
      </c>
      <c r="H640" s="5" t="str">
        <f>VLOOKUP(A640,UNIC!C:H,6,0)</f>
        <v>JOSIEL DE CAMPOS LEMES</v>
      </c>
      <c r="I640" s="5" t="str">
        <f>VLOOKUP(H640,UNIC!H:J,3,0)</f>
        <v>ENCARREGADO DE ALMOXARIFADO</v>
      </c>
      <c r="J640" s="11" t="str">
        <f>VLOOKUP(Tabela1[[#This Row],[PLACA]],UNIC!C:V,20,0)</f>
        <v>R$ 1.204,90</v>
      </c>
      <c r="K640" s="11">
        <f>IFERROR(VALUE(VLOOKUP(Tabela1[[#This Row],[PLACA]],[1]Planilha2!$A:$F,3,0)),"")</f>
        <v>600</v>
      </c>
      <c r="L640" s="11">
        <f>IFERROR(VALUE(VLOOKUP(Tabela1[[#This Row],[PLACA]],[1]Planilha2!$A:$F,4,0)),"")</f>
        <v>890</v>
      </c>
      <c r="M640" s="11">
        <f>IFERROR(VALUE(VLOOKUP(Tabela1[[#This Row],[PLACA]],[1]Planilha2!$A:$F,5,0)),"")</f>
        <v>300</v>
      </c>
      <c r="N640" s="11"/>
      <c r="O640" s="12" t="str">
        <f>VLOOKUP(Tabela1[[#This Row],[PLACA]],BASE_LOCADORAS!B:F,5,0)</f>
        <v>01/01/2030</v>
      </c>
      <c r="P6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0" s="11">
        <f>VLOOKUP(Tabela1[[#This Row],[PLACA]],BASE_LOCADORAS!B:G,6,0)</f>
        <v>1204.9000000000001</v>
      </c>
      <c r="R640" s="5" t="b">
        <f>Tabela1[[#This Row],[VALOR LOCADORA]]=Tabela1[[#This Row],[GASTO ALUGUEL]]</f>
        <v>0</v>
      </c>
      <c r="S640" s="5" t="str">
        <f>UPPER(TEXT(Tabela1[[#This Row],[VENCIMENTO CONTRATO]],"MMM"))</f>
        <v>JAN</v>
      </c>
      <c r="T640" s="5">
        <f>IFERROR(YEAR(Tabela1[[#This Row],[VENCIMENTO CONTRATO]]),"-")</f>
        <v>2030</v>
      </c>
      <c r="U640" s="5" t="str">
        <f>VLOOKUP(Tabela1[[#This Row],[PLACA]],UNIC!C:T,18,0)</f>
        <v>ATIVO</v>
      </c>
      <c r="V640" s="5" t="str">
        <f>SUBSTITUTE(VLOOKUP(Tabela1[[#This Row],[PLACA]],UNIC!C:K,9,0),".", "")</f>
        <v>99568</v>
      </c>
      <c r="W640" s="5">
        <f>VLOOKUP(Tabela1[[#This Row],[PLACA]],UNIC!C:M,10,0)</f>
        <v>22020</v>
      </c>
      <c r="X640" s="5" t="str">
        <f>VLOOKUP(Tabela1[[#This Row],[PLACA]],UNIC!C:M,11,0)</f>
        <v>ADMINISTRATIVO</v>
      </c>
      <c r="Y640" s="7">
        <f>SUM(Tabela1[[#This Row],[GASTO COMBUSTÍVEL FEVEREIRO]:[GASTO COMBUSTÍVE ABRIL]])</f>
        <v>1790</v>
      </c>
      <c r="Z640" s="7">
        <f>IFERROR(AVERAGE(Tabela1[[#This Row],[GASTO COMBUSTÍVE ABRIL]:[GASTO COMBUSTÍVE MARÇO]]),"-")</f>
        <v>595</v>
      </c>
      <c r="AA640" s="5"/>
    </row>
    <row r="641" spans="1:27" x14ac:dyDescent="0.25">
      <c r="A641" s="5" t="s">
        <v>1441</v>
      </c>
      <c r="B641" s="5" t="str">
        <f>VLOOKUP(A641,UNIC!C:W,2,0)</f>
        <v>MASTER FURGAO</v>
      </c>
      <c r="C641" s="5" t="str">
        <f>VLOOKUP(A641,UNIC!C:W,3,0)</f>
        <v>VAN</v>
      </c>
      <c r="D641" s="10">
        <f>VLOOKUP(A641,UNIC!C:W,5,0)</f>
        <v>2025</v>
      </c>
      <c r="E641" s="5" t="str">
        <f>VLOOKUP(A641,UNIC!C:W,21,0)</f>
        <v>LOCALIZA</v>
      </c>
      <c r="F641" s="5" t="str">
        <f>VLOOKUP(Tabela1[[#This Row],[PLACA]],UNIC!C:R,15,0)</f>
        <v>BA</v>
      </c>
      <c r="G641" s="5" t="str">
        <f>VLOOKUP(Tabela1[[#This Row],[PLACA]],UNIC!C:R,16,0)</f>
        <v>NORDESTE</v>
      </c>
      <c r="H641" s="5" t="str">
        <f>VLOOKUP(A641,UNIC!C:H,6,0)</f>
        <v>SIDNEY JOSE ALVES DOS SANTOS</v>
      </c>
      <c r="I641" s="5" t="str">
        <f>VLOOKUP(H641,UNIC!H:J,3,0)</f>
        <v>ALMOXARIFE I</v>
      </c>
      <c r="J641" s="11" t="str">
        <f>VLOOKUP(Tabela1[[#This Row],[PLACA]],UNIC!C:V,20,0)</f>
        <v>R$ 5.895,00</v>
      </c>
      <c r="K641" s="11">
        <f>IFERROR(VALUE(VLOOKUP(Tabela1[[#This Row],[PLACA]],[1]Planilha2!$A:$F,3,0)),"")</f>
        <v>1039.58</v>
      </c>
      <c r="L641" s="11">
        <f>IFERROR(VALUE(VLOOKUP(Tabela1[[#This Row],[PLACA]],[1]Planilha2!$A:$F,4,0)),"")</f>
        <v>789.32999999999993</v>
      </c>
      <c r="M641" s="11">
        <f>IFERROR(VALUE(VLOOKUP(Tabela1[[#This Row],[PLACA]],[1]Planilha2!$A:$F,5,0)),"")</f>
        <v>533.01</v>
      </c>
      <c r="N641" s="11"/>
      <c r="O641" s="12" t="str">
        <f>VLOOKUP(Tabela1[[#This Row],[PLACA]],BASE_LOCADORAS!B:F,5,0)</f>
        <v>16/10/2027</v>
      </c>
      <c r="P6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1" s="11">
        <f>VLOOKUP(Tabela1[[#This Row],[PLACA]],BASE_LOCADORAS!B:G,6,0)</f>
        <v>6261.48</v>
      </c>
      <c r="R641" s="5" t="b">
        <f>Tabela1[[#This Row],[VALOR LOCADORA]]=Tabela1[[#This Row],[GASTO ALUGUEL]]</f>
        <v>0</v>
      </c>
      <c r="S641" s="5" t="str">
        <f>UPPER(TEXT(Tabela1[[#This Row],[VENCIMENTO CONTRATO]],"MMM"))</f>
        <v>OUT</v>
      </c>
      <c r="T641" s="5">
        <f>IFERROR(YEAR(Tabela1[[#This Row],[VENCIMENTO CONTRATO]]),"-")</f>
        <v>2027</v>
      </c>
      <c r="U641" s="5" t="str">
        <f>VLOOKUP(Tabela1[[#This Row],[PLACA]],UNIC!C:T,18,0)</f>
        <v>ATIVO</v>
      </c>
      <c r="V641" s="5" t="str">
        <f>SUBSTITUTE(VLOOKUP(Tabela1[[#This Row],[PLACA]],UNIC!C:K,9,0),".", "")</f>
        <v>99568</v>
      </c>
      <c r="W641" s="5">
        <f>VLOOKUP(Tabela1[[#This Row],[PLACA]],UNIC!C:M,10,0)</f>
        <v>15001</v>
      </c>
      <c r="X641" s="5" t="str">
        <f>VLOOKUP(Tabela1[[#This Row],[PLACA]],UNIC!C:M,11,0)</f>
        <v>ADMINISTRATIVO</v>
      </c>
      <c r="Y641" s="7">
        <f>SUM(Tabela1[[#This Row],[GASTO COMBUSTÍVEL FEVEREIRO]:[GASTO COMBUSTÍVE ABRIL]])</f>
        <v>2361.92</v>
      </c>
      <c r="Z641" s="7">
        <f>IFERROR(AVERAGE(Tabela1[[#This Row],[GASTO COMBUSTÍVE ABRIL]:[GASTO COMBUSTÍVE MARÇO]]),"-")</f>
        <v>661.17</v>
      </c>
      <c r="AA641" s="5"/>
    </row>
    <row r="642" spans="1:27" x14ac:dyDescent="0.25">
      <c r="A642" s="5" t="s">
        <v>1384</v>
      </c>
      <c r="B642" s="5" t="str">
        <f>VLOOKUP(A642,UNIC!C:W,2,0)</f>
        <v>FIORINO</v>
      </c>
      <c r="C642" s="5" t="str">
        <f>VLOOKUP(A642,UNIC!C:W,3,0)</f>
        <v>UTILITARIO</v>
      </c>
      <c r="D642" s="10">
        <f>VLOOKUP(A642,UNIC!C:W,5,0)</f>
        <v>2025</v>
      </c>
      <c r="E642" s="5" t="str">
        <f>VLOOKUP(A642,UNIC!C:W,21,0)</f>
        <v>LOCALIZA</v>
      </c>
      <c r="F642" s="5" t="str">
        <f>VLOOKUP(Tabela1[[#This Row],[PLACA]],UNIC!C:R,15,0)</f>
        <v>SP</v>
      </c>
      <c r="G642" s="5" t="str">
        <f>VLOOKUP(Tabela1[[#This Row],[PLACA]],UNIC!C:R,16,0)</f>
        <v>SUDESTE</v>
      </c>
      <c r="H642" s="5" t="str">
        <f>VLOOKUP(A642,UNIC!C:H,6,0)</f>
        <v>AKAWAN DA SILVA SANTOS</v>
      </c>
      <c r="I642" s="5" t="str">
        <f>VLOOKUP(H642,UNIC!H:J,3,0)</f>
        <v>TECNICO DE FIBRA OPTICA II</v>
      </c>
      <c r="J642" s="11" t="str">
        <f>VLOOKUP(Tabela1[[#This Row],[PLACA]],UNIC!C:V,20,0)</f>
        <v>R$ 2.400,00</v>
      </c>
      <c r="K642" s="11">
        <f>IFERROR(VALUE(VLOOKUP(Tabela1[[#This Row],[PLACA]],[1]Planilha2!$A:$F,3,0)),"")</f>
        <v>2491.48</v>
      </c>
      <c r="L642" s="11">
        <f>IFERROR(VALUE(VLOOKUP(Tabela1[[#This Row],[PLACA]],[1]Planilha2!$A:$F,4,0)),"")</f>
        <v>300</v>
      </c>
      <c r="M642" s="11">
        <f>IFERROR(VALUE(VLOOKUP(Tabela1[[#This Row],[PLACA]],[1]Planilha2!$A:$F,5,0)),"")</f>
        <v>1617</v>
      </c>
      <c r="N642" s="11"/>
      <c r="O642" s="12" t="str">
        <f>VLOOKUP(Tabela1[[#This Row],[PLACA]],BASE_LOCADORAS!B:F,5,0)</f>
        <v>30/10/2028</v>
      </c>
      <c r="P6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2" s="11">
        <f>VLOOKUP(Tabela1[[#This Row],[PLACA]],BASE_LOCADORAS!B:G,6,0)</f>
        <v>2571.1799999999998</v>
      </c>
      <c r="R642" s="5" t="b">
        <f>Tabela1[[#This Row],[VALOR LOCADORA]]=Tabela1[[#This Row],[GASTO ALUGUEL]]</f>
        <v>0</v>
      </c>
      <c r="S642" s="5" t="str">
        <f>UPPER(TEXT(Tabela1[[#This Row],[VENCIMENTO CONTRATO]],"MMM"))</f>
        <v>OUT</v>
      </c>
      <c r="T642" s="5">
        <f>IFERROR(YEAR(Tabela1[[#This Row],[VENCIMENTO CONTRATO]]),"-")</f>
        <v>2028</v>
      </c>
      <c r="U642" s="5" t="str">
        <f>VLOOKUP(Tabela1[[#This Row],[PLACA]],UNIC!C:T,18,0)</f>
        <v>ATIVO</v>
      </c>
      <c r="V642" s="5" t="str">
        <f>SUBSTITUTE(VLOOKUP(Tabela1[[#This Row],[PLACA]],UNIC!C:K,9,0),".", "")</f>
        <v>11021</v>
      </c>
      <c r="W642" s="5">
        <f>VLOOKUP(Tabela1[[#This Row],[PLACA]],UNIC!C:M,10,0)</f>
        <v>35001</v>
      </c>
      <c r="X642" s="5" t="str">
        <f>VLOOKUP(Tabela1[[#This Row],[PLACA]],UNIC!C:M,11,0)</f>
        <v>VIVO</v>
      </c>
      <c r="Y642" s="7">
        <f>SUM(Tabela1[[#This Row],[GASTO COMBUSTÍVEL FEVEREIRO]:[GASTO COMBUSTÍVE ABRIL]])</f>
        <v>4408.4799999999996</v>
      </c>
      <c r="Z642" s="7">
        <f>IFERROR(AVERAGE(Tabela1[[#This Row],[GASTO COMBUSTÍVE ABRIL]:[GASTO COMBUSTÍVE MARÇO]]),"-")</f>
        <v>958.5</v>
      </c>
      <c r="AA642" s="5"/>
    </row>
    <row r="643" spans="1:27" x14ac:dyDescent="0.25">
      <c r="A643" s="5" t="s">
        <v>1601</v>
      </c>
      <c r="B643" s="5" t="str">
        <f>VLOOKUP(A643,UNIC!C:W,2,0)</f>
        <v>SAVEIRO</v>
      </c>
      <c r="C643" s="5" t="str">
        <f>VLOOKUP(A643,UNIC!C:W,3,0)</f>
        <v>UTILITARIO</v>
      </c>
      <c r="D643" s="10">
        <f>VLOOKUP(A643,UNIC!C:W,5,0)</f>
        <v>2019</v>
      </c>
      <c r="E643" s="5" t="str">
        <f>VLOOKUP(A643,UNIC!C:W,21,0)</f>
        <v>PARTICULAR</v>
      </c>
      <c r="F643" s="5" t="str">
        <f>VLOOKUP(Tabela1[[#This Row],[PLACA]],UNIC!C:R,15,0)</f>
        <v>RS</v>
      </c>
      <c r="G643" s="5" t="str">
        <f>VLOOKUP(Tabela1[[#This Row],[PLACA]],UNIC!C:R,16,0)</f>
        <v>SUL</v>
      </c>
      <c r="H643" s="5" t="str">
        <f>VLOOKUP(A643,UNIC!C:H,6,0)</f>
        <v>JOSE ALEXANDRE DE FREITAS CAMARGO</v>
      </c>
      <c r="I643" s="5" t="str">
        <f>VLOOKUP(H643,UNIC!H:J,3,0)</f>
        <v>TECNICO DE MANUTENCAO PI III</v>
      </c>
      <c r="J643" s="11" t="str">
        <f>VLOOKUP(Tabela1[[#This Row],[PLACA]],UNIC!C:V,20,0)</f>
        <v>R$ 1.629,29</v>
      </c>
      <c r="K643" s="11" t="str">
        <f>IFERROR(VALUE(VLOOKUP(Tabela1[[#This Row],[PLACA]],[1]Planilha2!$A:$F,3,0)),"")</f>
        <v/>
      </c>
      <c r="L643" s="11" t="str">
        <f>IFERROR(VALUE(VLOOKUP(Tabela1[[#This Row],[PLACA]],[1]Planilha2!$A:$F,4,0)),"")</f>
        <v/>
      </c>
      <c r="M643" s="11" t="str">
        <f>IFERROR(VALUE(VLOOKUP(Tabela1[[#This Row],[PLACA]],[1]Planilha2!$A:$F,5,0)),"")</f>
        <v/>
      </c>
      <c r="N643" s="11"/>
      <c r="O643" s="12" t="str">
        <f>VLOOKUP(Tabela1[[#This Row],[PLACA]],BASE_LOCADORAS!B:F,5,0)</f>
        <v>01/01/2030</v>
      </c>
      <c r="P6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3" s="11">
        <f>VLOOKUP(Tabela1[[#This Row],[PLACA]],BASE_LOCADORAS!B:G,6,0)</f>
        <v>1629.29</v>
      </c>
      <c r="R643" s="5" t="b">
        <f>Tabela1[[#This Row],[VALOR LOCADORA]]=Tabela1[[#This Row],[GASTO ALUGUEL]]</f>
        <v>0</v>
      </c>
      <c r="S643" s="5" t="str">
        <f>UPPER(TEXT(Tabela1[[#This Row],[VENCIMENTO CONTRATO]],"MMM"))</f>
        <v>JAN</v>
      </c>
      <c r="T643" s="5">
        <f>IFERROR(YEAR(Tabela1[[#This Row],[VENCIMENTO CONTRATO]]),"-")</f>
        <v>2030</v>
      </c>
      <c r="U643" s="5" t="str">
        <f>VLOOKUP(Tabela1[[#This Row],[PLACA]],UNIC!C:T,18,0)</f>
        <v>ATIVO</v>
      </c>
      <c r="V643" s="5" t="str">
        <f>SUBSTITUTE(VLOOKUP(Tabela1[[#This Row],[PLACA]],UNIC!C:K,9,0),".", "")</f>
        <v>12081</v>
      </c>
      <c r="W643" s="5">
        <f>VLOOKUP(Tabela1[[#This Row],[PLACA]],UNIC!C:M,10,0)</f>
        <v>31271</v>
      </c>
      <c r="X643" s="5" t="str">
        <f>VLOOKUP(Tabela1[[#This Row],[PLACA]],UNIC!C:M,11,0)</f>
        <v>TIM MOVEL</v>
      </c>
      <c r="Y643" s="7">
        <f>SUM(Tabela1[[#This Row],[GASTO COMBUSTÍVEL FEVEREIRO]:[GASTO COMBUSTÍVE ABRIL]])</f>
        <v>0</v>
      </c>
      <c r="Z643" s="7" t="str">
        <f>IFERROR(AVERAGE(Tabela1[[#This Row],[GASTO COMBUSTÍVE ABRIL]:[GASTO COMBUSTÍVE MARÇO]]),"-")</f>
        <v>-</v>
      </c>
      <c r="AA643" s="5"/>
    </row>
    <row r="644" spans="1:27" x14ac:dyDescent="0.25">
      <c r="A644" s="5" t="s">
        <v>1263</v>
      </c>
      <c r="B644" s="5" t="str">
        <f>VLOOKUP(A644,UNIC!C:W,2,0)</f>
        <v>HB20S</v>
      </c>
      <c r="C644" s="5" t="str">
        <f>VLOOKUP(A644,UNIC!C:W,3,0)</f>
        <v>LEVE</v>
      </c>
      <c r="D644" s="10">
        <f>VLOOKUP(A644,UNIC!C:W,5,0)</f>
        <v>2025</v>
      </c>
      <c r="E644" s="5" t="str">
        <f>VLOOKUP(A644,UNIC!C:W,21,0)</f>
        <v>LOCALIZA</v>
      </c>
      <c r="F644" s="5" t="str">
        <f>VLOOKUP(Tabela1[[#This Row],[PLACA]],UNIC!C:R,15,0)</f>
        <v>MS</v>
      </c>
      <c r="G644" s="5" t="str">
        <f>VLOOKUP(Tabela1[[#This Row],[PLACA]],UNIC!C:R,16,0)</f>
        <v>CENTRO OESTE</v>
      </c>
      <c r="H644" s="5" t="str">
        <f>VLOOKUP(A644,UNIC!C:H,6,0)</f>
        <v>JOSE ISAAC MELO MACHADO GONZAGA</v>
      </c>
      <c r="I644" s="5" t="str">
        <f>VLOOKUP(H644,UNIC!H:J,3,0)</f>
        <v>COORDENADOR</v>
      </c>
      <c r="J644" s="11" t="str">
        <f>VLOOKUP(Tabela1[[#This Row],[PLACA]],UNIC!C:V,20,0)</f>
        <v>R$ 2.862,00</v>
      </c>
      <c r="K644" s="11">
        <f>IFERROR(VALUE(VLOOKUP(Tabela1[[#This Row],[PLACA]],[1]Planilha2!$A:$F,3,0)),"")</f>
        <v>1007.1700000000001</v>
      </c>
      <c r="L644" s="11">
        <f>IFERROR(VALUE(VLOOKUP(Tabela1[[#This Row],[PLACA]],[1]Planilha2!$A:$F,4,0)),"")</f>
        <v>3044.69</v>
      </c>
      <c r="M644" s="11">
        <f>IFERROR(VALUE(VLOOKUP(Tabela1[[#This Row],[PLACA]],[1]Planilha2!$A:$F,5,0)),"")</f>
        <v>190.58</v>
      </c>
      <c r="N644" s="11"/>
      <c r="O644" s="12" t="str">
        <f>VLOOKUP(Tabela1[[#This Row],[PLACA]],BASE_LOCADORAS!B:F,5,0)</f>
        <v>28/10/2027</v>
      </c>
      <c r="P6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4" s="11">
        <f>VLOOKUP(Tabela1[[#This Row],[PLACA]],BASE_LOCADORAS!B:G,6,0)</f>
        <v>3019.68</v>
      </c>
      <c r="R644" s="5" t="b">
        <f>Tabela1[[#This Row],[VALOR LOCADORA]]=Tabela1[[#This Row],[GASTO ALUGUEL]]</f>
        <v>0</v>
      </c>
      <c r="S644" s="5" t="str">
        <f>UPPER(TEXT(Tabela1[[#This Row],[VENCIMENTO CONTRATO]],"MMM"))</f>
        <v>OUT</v>
      </c>
      <c r="T644" s="5">
        <f>IFERROR(YEAR(Tabela1[[#This Row],[VENCIMENTO CONTRATO]]),"-")</f>
        <v>2027</v>
      </c>
      <c r="U644" s="5" t="str">
        <f>VLOOKUP(Tabela1[[#This Row],[PLACA]],UNIC!C:T,18,0)</f>
        <v>ATIVO</v>
      </c>
      <c r="V644" s="5" t="str">
        <f>SUBSTITUTE(VLOOKUP(Tabela1[[#This Row],[PLACA]],UNIC!C:K,9,0),".", "")</f>
        <v>99528</v>
      </c>
      <c r="W644" s="5">
        <f>VLOOKUP(Tabela1[[#This Row],[PLACA]],UNIC!C:M,10,0)</f>
        <v>23066</v>
      </c>
      <c r="X644" s="5" t="str">
        <f>VLOOKUP(Tabela1[[#This Row],[PLACA]],UNIC!C:M,11,0)</f>
        <v>ADMINISTRATIVO</v>
      </c>
      <c r="Y644" s="7">
        <f>SUM(Tabela1[[#This Row],[GASTO COMBUSTÍVEL FEVEREIRO]:[GASTO COMBUSTÍVE ABRIL]])</f>
        <v>4242.4400000000005</v>
      </c>
      <c r="Z644" s="7">
        <f>IFERROR(AVERAGE(Tabela1[[#This Row],[GASTO COMBUSTÍVE ABRIL]:[GASTO COMBUSTÍVE MARÇO]]),"-")</f>
        <v>1617.635</v>
      </c>
      <c r="AA644" s="5"/>
    </row>
    <row r="645" spans="1:27" x14ac:dyDescent="0.25">
      <c r="A645" s="5" t="s">
        <v>846</v>
      </c>
      <c r="B645" s="5" t="str">
        <f>VLOOKUP(A645,UNIC!C:W,2,0)</f>
        <v>COROLLA</v>
      </c>
      <c r="C645" s="5" t="str">
        <f>VLOOKUP(A645,UNIC!C:W,3,0)</f>
        <v>LEVE</v>
      </c>
      <c r="D645" s="10">
        <f>VLOOKUP(A645,UNIC!C:W,5,0)</f>
        <v>2023</v>
      </c>
      <c r="E645" s="5" t="str">
        <f>VLOOKUP(A645,UNIC!C:W,21,0)</f>
        <v>PARTICULAR</v>
      </c>
      <c r="F645" s="5" t="str">
        <f>VLOOKUP(Tabela1[[#This Row],[PLACA]],UNIC!C:R,15,0)</f>
        <v>GO</v>
      </c>
      <c r="G645" s="5" t="str">
        <f>VLOOKUP(Tabela1[[#This Row],[PLACA]],UNIC!C:R,16,0)</f>
        <v>CENTRO OESTE</v>
      </c>
      <c r="H645" s="5" t="str">
        <f>VLOOKUP(A645,UNIC!C:H,6,0)</f>
        <v>GUILHERME HENRIQUE MENDES NERES</v>
      </c>
      <c r="I645" s="5" t="str">
        <f>VLOOKUP(H645,UNIC!H:J,3,0)</f>
        <v>SUPERVISOR DE REDE III</v>
      </c>
      <c r="J645" s="11" t="str">
        <f>VLOOKUP(Tabela1[[#This Row],[PLACA]],UNIC!C:V,20,0)</f>
        <v>R$ 1.887,18</v>
      </c>
      <c r="K645" s="11">
        <f>IFERROR(VALUE(VLOOKUP(Tabela1[[#This Row],[PLACA]],[1]Planilha2!$A:$F,3,0)),"")</f>
        <v>1541.5700000000002</v>
      </c>
      <c r="L645" s="11">
        <f>IFERROR(VALUE(VLOOKUP(Tabela1[[#This Row],[PLACA]],[1]Planilha2!$A:$F,4,0)),"")</f>
        <v>1131.76</v>
      </c>
      <c r="M645" s="11">
        <f>IFERROR(VALUE(VLOOKUP(Tabela1[[#This Row],[PLACA]],[1]Planilha2!$A:$F,5,0)),"")</f>
        <v>559.79</v>
      </c>
      <c r="N645" s="11"/>
      <c r="O645" s="12" t="str">
        <f>VLOOKUP(Tabela1[[#This Row],[PLACA]],BASE_LOCADORAS!B:F,5,0)</f>
        <v>01/01/2030</v>
      </c>
      <c r="P6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5" s="11">
        <f>VLOOKUP(Tabela1[[#This Row],[PLACA]],BASE_LOCADORAS!B:G,6,0)</f>
        <v>1887.18</v>
      </c>
      <c r="R645" s="5" t="b">
        <f>Tabela1[[#This Row],[VALOR LOCADORA]]=Tabela1[[#This Row],[GASTO ALUGUEL]]</f>
        <v>0</v>
      </c>
      <c r="S645" s="5" t="str">
        <f>UPPER(TEXT(Tabela1[[#This Row],[VENCIMENTO CONTRATO]],"MMM"))</f>
        <v>JAN</v>
      </c>
      <c r="T645" s="5">
        <f>IFERROR(YEAR(Tabela1[[#This Row],[VENCIMENTO CONTRATO]]),"-")</f>
        <v>2030</v>
      </c>
      <c r="U645" s="5" t="str">
        <f>VLOOKUP(Tabela1[[#This Row],[PLACA]],UNIC!C:T,18,0)</f>
        <v>ATIVO</v>
      </c>
      <c r="V645" s="5" t="str">
        <f>SUBSTITUTE(VLOOKUP(Tabela1[[#This Row],[PLACA]],UNIC!C:K,9,0),".", "")</f>
        <v>11035</v>
      </c>
      <c r="W645" s="5">
        <f>VLOOKUP(Tabela1[[#This Row],[PLACA]],UNIC!C:M,10,0)</f>
        <v>19019</v>
      </c>
      <c r="X645" s="5" t="str">
        <f>VLOOKUP(Tabela1[[#This Row],[PLACA]],UNIC!C:M,11,0)</f>
        <v>VIVO</v>
      </c>
      <c r="Y645" s="7">
        <f>SUM(Tabela1[[#This Row],[GASTO COMBUSTÍVEL FEVEREIRO]:[GASTO COMBUSTÍVE ABRIL]])</f>
        <v>3233.12</v>
      </c>
      <c r="Z645" s="7">
        <f>IFERROR(AVERAGE(Tabela1[[#This Row],[GASTO COMBUSTÍVE ABRIL]:[GASTO COMBUSTÍVE MARÇO]]),"-")</f>
        <v>845.77499999999998</v>
      </c>
      <c r="AA645" s="5"/>
    </row>
    <row r="646" spans="1:27" x14ac:dyDescent="0.25">
      <c r="A646" s="5" t="s">
        <v>487</v>
      </c>
      <c r="B646" s="5" t="str">
        <f>VLOOKUP(A646,UNIC!C:W,2,0)</f>
        <v>CRONOS</v>
      </c>
      <c r="C646" s="5" t="str">
        <f>VLOOKUP(A646,UNIC!C:W,3,0)</f>
        <v>LEVE</v>
      </c>
      <c r="D646" s="10">
        <f>VLOOKUP(A646,UNIC!C:W,5,0)</f>
        <v>2022</v>
      </c>
      <c r="E646" s="5" t="str">
        <f>VLOOKUP(A646,UNIC!C:W,21,0)</f>
        <v>PARTICULAR</v>
      </c>
      <c r="F646" s="5" t="str">
        <f>VLOOKUP(Tabela1[[#This Row],[PLACA]],UNIC!C:R,15,0)</f>
        <v>MS</v>
      </c>
      <c r="G646" s="5" t="str">
        <f>VLOOKUP(Tabela1[[#This Row],[PLACA]],UNIC!C:R,16,0)</f>
        <v>CENTRO OESTE</v>
      </c>
      <c r="H646" s="5" t="str">
        <f>VLOOKUP(A646,UNIC!C:H,6,0)</f>
        <v>CLAUDIO DOS SANTOS SILVA</v>
      </c>
      <c r="I646" s="5" t="str">
        <f>VLOOKUP(H646,UNIC!H:J,3,0)</f>
        <v>SUPERVISOR DE OPERACAO</v>
      </c>
      <c r="J646" s="11" t="str">
        <f>VLOOKUP(Tabela1[[#This Row],[PLACA]],UNIC!C:V,20,0)</f>
        <v>R$ 1.390,98</v>
      </c>
      <c r="K646" s="11">
        <f>IFERROR(VALUE(VLOOKUP(Tabela1[[#This Row],[PLACA]],[1]Planilha2!$A:$F,3,0)),"")</f>
        <v>1250</v>
      </c>
      <c r="L646" s="11">
        <f>IFERROR(VALUE(VLOOKUP(Tabela1[[#This Row],[PLACA]],[1]Planilha2!$A:$F,4,0)),"")</f>
        <v>1290</v>
      </c>
      <c r="M646" s="11">
        <f>IFERROR(VALUE(VLOOKUP(Tabela1[[#This Row],[PLACA]],[1]Planilha2!$A:$F,5,0)),"")</f>
        <v>300</v>
      </c>
      <c r="N646" s="11"/>
      <c r="O646" s="12" t="str">
        <f>VLOOKUP(Tabela1[[#This Row],[PLACA]],BASE_LOCADORAS!B:F,5,0)</f>
        <v>01/01/2030</v>
      </c>
      <c r="P6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6" s="11">
        <f>VLOOKUP(Tabela1[[#This Row],[PLACA]],BASE_LOCADORAS!B:G,6,0)</f>
        <v>1390.98</v>
      </c>
      <c r="R646" s="5" t="b">
        <f>Tabela1[[#This Row],[VALOR LOCADORA]]=Tabela1[[#This Row],[GASTO ALUGUEL]]</f>
        <v>0</v>
      </c>
      <c r="S646" s="5" t="str">
        <f>UPPER(TEXT(Tabela1[[#This Row],[VENCIMENTO CONTRATO]],"MMM"))</f>
        <v>JAN</v>
      </c>
      <c r="T646" s="5">
        <f>IFERROR(YEAR(Tabela1[[#This Row],[VENCIMENTO CONTRATO]]),"-")</f>
        <v>2030</v>
      </c>
      <c r="U646" s="5" t="str">
        <f>VLOOKUP(Tabela1[[#This Row],[PLACA]],UNIC!C:T,18,0)</f>
        <v>ATIVO</v>
      </c>
      <c r="V646" s="5" t="str">
        <f>SUBSTITUTE(VLOOKUP(Tabela1[[#This Row],[PLACA]],UNIC!C:K,9,0),".", "")</f>
        <v>11015</v>
      </c>
      <c r="W646" s="5">
        <f>VLOOKUP(Tabela1[[#This Row],[PLACA]],UNIC!C:M,10,0)</f>
        <v>22020</v>
      </c>
      <c r="X646" s="5" t="str">
        <f>VLOOKUP(Tabela1[[#This Row],[PLACA]],UNIC!C:M,11,0)</f>
        <v>VIVO</v>
      </c>
      <c r="Y646" s="7">
        <f>SUM(Tabela1[[#This Row],[GASTO COMBUSTÍVEL FEVEREIRO]:[GASTO COMBUSTÍVE ABRIL]])</f>
        <v>2840</v>
      </c>
      <c r="Z646" s="7">
        <f>IFERROR(AVERAGE(Tabela1[[#This Row],[GASTO COMBUSTÍVE ABRIL]:[GASTO COMBUSTÍVE MARÇO]]),"-")</f>
        <v>795</v>
      </c>
      <c r="AA646" s="5"/>
    </row>
    <row r="647" spans="1:27" x14ac:dyDescent="0.25">
      <c r="A647" s="5" t="s">
        <v>794</v>
      </c>
      <c r="B647" s="5" t="str">
        <f>VLOOKUP(A647,UNIC!C:W,2,0)</f>
        <v>MOBI</v>
      </c>
      <c r="C647" s="5" t="str">
        <f>VLOOKUP(A647,UNIC!C:W,3,0)</f>
        <v>LEVE</v>
      </c>
      <c r="D647" s="10">
        <f>VLOOKUP(A647,UNIC!C:W,5,0)</f>
        <v>2020</v>
      </c>
      <c r="E647" s="5" t="str">
        <f>VLOOKUP(A647,UNIC!C:W,21,0)</f>
        <v>PARTICULAR</v>
      </c>
      <c r="F647" s="5" t="str">
        <f>VLOOKUP(Tabela1[[#This Row],[PLACA]],UNIC!C:R,15,0)</f>
        <v>AM</v>
      </c>
      <c r="G647" s="5" t="str">
        <f>VLOOKUP(Tabela1[[#This Row],[PLACA]],UNIC!C:R,16,0)</f>
        <v>NORTE</v>
      </c>
      <c r="H647" s="5" t="str">
        <f>VLOOKUP(A647,UNIC!C:H,6,0)</f>
        <v>LUIZ CARLOS DOS SANTOS JUNIOR</v>
      </c>
      <c r="I647" s="5" t="str">
        <f>VLOOKUP(H647,UNIC!H:J,3,0)</f>
        <v>SUPERVISOR DE REDE</v>
      </c>
      <c r="J647" s="11" t="str">
        <f>VLOOKUP(Tabela1[[#This Row],[PLACA]],UNIC!C:V,20,0)</f>
        <v>R$ 850,00</v>
      </c>
      <c r="K647" s="11">
        <f>IFERROR(VALUE(VLOOKUP(Tabela1[[#This Row],[PLACA]],[1]Planilha2!$A:$F,3,0)),"")</f>
        <v>981.97</v>
      </c>
      <c r="L647" s="11">
        <f>IFERROR(VALUE(VLOOKUP(Tabela1[[#This Row],[PLACA]],[1]Planilha2!$A:$F,4,0)),"")</f>
        <v>399.99</v>
      </c>
      <c r="M647" s="11">
        <f>IFERROR(VALUE(VLOOKUP(Tabela1[[#This Row],[PLACA]],[1]Planilha2!$A:$F,5,0)),"")</f>
        <v>459.99</v>
      </c>
      <c r="N647" s="11"/>
      <c r="O647" s="12" t="str">
        <f>VLOOKUP(Tabela1[[#This Row],[PLACA]],BASE_LOCADORAS!B:F,5,0)</f>
        <v>01/01/2030</v>
      </c>
      <c r="P6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7" s="11">
        <f>VLOOKUP(Tabela1[[#This Row],[PLACA]],BASE_LOCADORAS!B:G,6,0)</f>
        <v>850</v>
      </c>
      <c r="R647" s="5" t="b">
        <f>Tabela1[[#This Row],[VALOR LOCADORA]]=Tabela1[[#This Row],[GASTO ALUGUEL]]</f>
        <v>0</v>
      </c>
      <c r="S647" s="5" t="str">
        <f>UPPER(TEXT(Tabela1[[#This Row],[VENCIMENTO CONTRATO]],"MMM"))</f>
        <v>JAN</v>
      </c>
      <c r="T647" s="5">
        <f>IFERROR(YEAR(Tabela1[[#This Row],[VENCIMENTO CONTRATO]]),"-")</f>
        <v>2030</v>
      </c>
      <c r="U647" s="5" t="str">
        <f>VLOOKUP(Tabela1[[#This Row],[PLACA]],UNIC!C:T,18,0)</f>
        <v>ATIVO</v>
      </c>
      <c r="V647" s="5" t="str">
        <f>SUBSTITUTE(VLOOKUP(Tabela1[[#This Row],[PLACA]],UNIC!C:K,9,0),".", "")</f>
        <v>11035</v>
      </c>
      <c r="W647" s="5">
        <f>VLOOKUP(Tabela1[[#This Row],[PLACA]],UNIC!C:M,10,0)</f>
        <v>14001</v>
      </c>
      <c r="X647" s="5" t="str">
        <f>VLOOKUP(Tabela1[[#This Row],[PLACA]],UNIC!C:M,11,0)</f>
        <v>VIVO</v>
      </c>
      <c r="Y647" s="7">
        <f>SUM(Tabela1[[#This Row],[GASTO COMBUSTÍVEL FEVEREIRO]:[GASTO COMBUSTÍVE ABRIL]])</f>
        <v>1841.95</v>
      </c>
      <c r="Z647" s="7">
        <f>IFERROR(AVERAGE(Tabela1[[#This Row],[GASTO COMBUSTÍVE ABRIL]:[GASTO COMBUSTÍVE MARÇO]]),"-")</f>
        <v>429.99</v>
      </c>
      <c r="AA647" s="5"/>
    </row>
    <row r="648" spans="1:27" x14ac:dyDescent="0.25">
      <c r="A648" s="5" t="s">
        <v>1425</v>
      </c>
      <c r="B648" s="5" t="str">
        <f>VLOOKUP(A648,UNIC!C:W,2,0)</f>
        <v>FIORINO</v>
      </c>
      <c r="C648" s="5" t="str">
        <f>VLOOKUP(A648,UNIC!C:W,3,0)</f>
        <v>UTILITARIO</v>
      </c>
      <c r="D648" s="10">
        <f>VLOOKUP(A648,UNIC!C:W,5,0)</f>
        <v>2024</v>
      </c>
      <c r="E648" s="5" t="str">
        <f>VLOOKUP(A648,UNIC!C:W,21,0)</f>
        <v>LOCALIZA</v>
      </c>
      <c r="F648" s="5" t="str">
        <f>VLOOKUP(Tabela1[[#This Row],[PLACA]],UNIC!C:R,15,0)</f>
        <v>SC</v>
      </c>
      <c r="G648" s="5" t="str">
        <f>VLOOKUP(Tabela1[[#This Row],[PLACA]],UNIC!C:R,16,0)</f>
        <v>SUL</v>
      </c>
      <c r="H648" s="5" t="str">
        <f>VLOOKUP(A648,UNIC!C:H,6,0)</f>
        <v>LUIZ PEDRO DA ROSA</v>
      </c>
      <c r="I648" s="5" t="str">
        <f>VLOOKUP(H648,UNIC!H:J,3,0)</f>
        <v>ASSISTENTE TEC. DE MANUTENCAO DE FO I</v>
      </c>
      <c r="J648" s="11" t="str">
        <f>VLOOKUP(Tabela1[[#This Row],[PLACA]],UNIC!C:V,20,0)</f>
        <v>R$ 2.400,00</v>
      </c>
      <c r="K648" s="11">
        <f>IFERROR(VALUE(VLOOKUP(Tabela1[[#This Row],[PLACA]],[1]Planilha2!$A:$F,3,0)),"")</f>
        <v>4077.76</v>
      </c>
      <c r="L648" s="11">
        <f>IFERROR(VALUE(VLOOKUP(Tabela1[[#This Row],[PLACA]],[1]Planilha2!$A:$F,4,0)),"")</f>
        <v>4500.55</v>
      </c>
      <c r="M648" s="11">
        <f>IFERROR(VALUE(VLOOKUP(Tabela1[[#This Row],[PLACA]],[1]Planilha2!$A:$F,5,0)),"")</f>
        <v>2620.7400000000002</v>
      </c>
      <c r="N648" s="11"/>
      <c r="O648" s="12" t="str">
        <f>VLOOKUP(Tabela1[[#This Row],[PLACA]],BASE_LOCADORAS!B:F,5,0)</f>
        <v>08/10/2028</v>
      </c>
      <c r="P6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8" s="11">
        <f>VLOOKUP(Tabela1[[#This Row],[PLACA]],BASE_LOCADORAS!B:G,6,0)</f>
        <v>2561.7199999999998</v>
      </c>
      <c r="R648" s="5" t="b">
        <f>Tabela1[[#This Row],[VALOR LOCADORA]]=Tabela1[[#This Row],[GASTO ALUGUEL]]</f>
        <v>0</v>
      </c>
      <c r="S648" s="5" t="str">
        <f>UPPER(TEXT(Tabela1[[#This Row],[VENCIMENTO CONTRATO]],"MMM"))</f>
        <v>OUT</v>
      </c>
      <c r="T648" s="5">
        <f>IFERROR(YEAR(Tabela1[[#This Row],[VENCIMENTO CONTRATO]]),"-")</f>
        <v>2028</v>
      </c>
      <c r="U648" s="5" t="str">
        <f>VLOOKUP(Tabela1[[#This Row],[PLACA]],UNIC!C:T,18,0)</f>
        <v>ATIVO</v>
      </c>
      <c r="V648" s="5" t="str">
        <f>SUBSTITUTE(VLOOKUP(Tabela1[[#This Row],[PLACA]],UNIC!C:K,9,0),".", "")</f>
        <v>12071</v>
      </c>
      <c r="W648" s="5">
        <f>VLOOKUP(Tabela1[[#This Row],[PLACA]],UNIC!C:M,10,0)</f>
        <v>34137</v>
      </c>
      <c r="X648" s="5" t="str">
        <f>VLOOKUP(Tabela1[[#This Row],[PLACA]],UNIC!C:M,11,0)</f>
        <v>TIM MOVEL</v>
      </c>
      <c r="Y648" s="7">
        <f>SUM(Tabela1[[#This Row],[GASTO COMBUSTÍVEL FEVEREIRO]:[GASTO COMBUSTÍVE ABRIL]])</f>
        <v>11199.050000000001</v>
      </c>
      <c r="Z648" s="7">
        <f>IFERROR(AVERAGE(Tabela1[[#This Row],[GASTO COMBUSTÍVE ABRIL]:[GASTO COMBUSTÍVE MARÇO]]),"-")</f>
        <v>3560.6450000000004</v>
      </c>
      <c r="AA648" s="5"/>
    </row>
    <row r="649" spans="1:27" x14ac:dyDescent="0.25">
      <c r="A649" s="5" t="s">
        <v>558</v>
      </c>
      <c r="B649" s="5" t="str">
        <f>VLOOKUP(A649,UNIC!C:W,2,0)</f>
        <v>FIORINO</v>
      </c>
      <c r="C649" s="5" t="str">
        <f>VLOOKUP(A649,UNIC!C:W,3,0)</f>
        <v>UTILITARIO</v>
      </c>
      <c r="D649" s="10">
        <f>VLOOKUP(A649,UNIC!C:W,5,0)</f>
        <v>2024</v>
      </c>
      <c r="E649" s="5" t="str">
        <f>VLOOKUP(A649,UNIC!C:W,21,0)</f>
        <v>LOCALIZA</v>
      </c>
      <c r="F649" s="5" t="str">
        <f>VLOOKUP(Tabela1[[#This Row],[PLACA]],UNIC!C:R,15,0)</f>
        <v>MT</v>
      </c>
      <c r="G649" s="5" t="str">
        <f>VLOOKUP(Tabela1[[#This Row],[PLACA]],UNIC!C:R,16,0)</f>
        <v>Centro-Oeste</v>
      </c>
      <c r="H649" s="5" t="str">
        <f>VLOOKUP(A649,UNIC!C:H,6,0)</f>
        <v>MANUTENÇÃO ACESSO-VIVO SERRA</v>
      </c>
      <c r="I649" s="5" t="str">
        <f>VLOOKUP(H649,UNIC!H:J,3,0)</f>
        <v>PARCEIRO</v>
      </c>
      <c r="J649" s="11" t="str">
        <f>VLOOKUP(Tabela1[[#This Row],[PLACA]],UNIC!C:V,20,0)</f>
        <v>R$ 2.400,00</v>
      </c>
      <c r="K649" s="11">
        <f>IFERROR(VALUE(VLOOKUP(Tabela1[[#This Row],[PLACA]],[1]Planilha2!$A:$F,3,0)),"")</f>
        <v>838.78</v>
      </c>
      <c r="L649" s="11">
        <f>IFERROR(VALUE(VLOOKUP(Tabela1[[#This Row],[PLACA]],[1]Planilha2!$A:$F,4,0)),"")</f>
        <v>0</v>
      </c>
      <c r="M649" s="11">
        <f>IFERROR(VALUE(VLOOKUP(Tabela1[[#This Row],[PLACA]],[1]Planilha2!$A:$F,5,0)),"")</f>
        <v>206.87</v>
      </c>
      <c r="N649" s="11"/>
      <c r="O649" s="12" t="str">
        <f>VLOOKUP(Tabela1[[#This Row],[PLACA]],BASE_LOCADORAS!B:F,5,0)</f>
        <v>08/10/2028</v>
      </c>
      <c r="P6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49" s="11">
        <f>VLOOKUP(Tabela1[[#This Row],[PLACA]],BASE_LOCADORAS!B:G,6,0)</f>
        <v>2561.7199999999998</v>
      </c>
      <c r="R649" s="5" t="b">
        <f>Tabela1[[#This Row],[VALOR LOCADORA]]=Tabela1[[#This Row],[GASTO ALUGUEL]]</f>
        <v>0</v>
      </c>
      <c r="S649" s="5" t="str">
        <f>UPPER(TEXT(Tabela1[[#This Row],[VENCIMENTO CONTRATO]],"MMM"))</f>
        <v>OUT</v>
      </c>
      <c r="T649" s="5">
        <f>IFERROR(YEAR(Tabela1[[#This Row],[VENCIMENTO CONTRATO]]),"-")</f>
        <v>2028</v>
      </c>
      <c r="U649" s="5" t="str">
        <f>VLOOKUP(Tabela1[[#This Row],[PLACA]],UNIC!C:T,18,0)</f>
        <v>RESERVADO</v>
      </c>
      <c r="V649" s="5" t="str">
        <f>SUBSTITUTE(VLOOKUP(Tabela1[[#This Row],[PLACA]],UNIC!C:K,9,0),".", "")</f>
        <v>11021</v>
      </c>
      <c r="W649" s="5">
        <f>VLOOKUP(Tabela1[[#This Row],[PLACA]],UNIC!C:M,10,0)</f>
        <v>18001</v>
      </c>
      <c r="X649" s="5" t="str">
        <f>VLOOKUP(Tabela1[[#This Row],[PLACA]],UNIC!C:M,11,0)</f>
        <v>VIVO</v>
      </c>
      <c r="Y649" s="7">
        <f>SUM(Tabela1[[#This Row],[GASTO COMBUSTÍVEL FEVEREIRO]:[GASTO COMBUSTÍVE ABRIL]])</f>
        <v>1045.6500000000001</v>
      </c>
      <c r="Z649" s="7">
        <f>IFERROR(AVERAGE(Tabela1[[#This Row],[GASTO COMBUSTÍVE ABRIL]:[GASTO COMBUSTÍVE MARÇO]]),"-")</f>
        <v>103.435</v>
      </c>
      <c r="AA649" s="5"/>
    </row>
    <row r="650" spans="1:27" x14ac:dyDescent="0.25">
      <c r="A650" s="5" t="s">
        <v>1282</v>
      </c>
      <c r="B650" s="5" t="str">
        <f>VLOOKUP(A650,UNIC!C:W,2,0)</f>
        <v>FIORINO</v>
      </c>
      <c r="C650" s="5" t="str">
        <f>VLOOKUP(A650,UNIC!C:W,3,0)</f>
        <v>UTILITARIO</v>
      </c>
      <c r="D650" s="10">
        <f>VLOOKUP(A650,UNIC!C:W,5,0)</f>
        <v>2025</v>
      </c>
      <c r="E650" s="5" t="str">
        <f>VLOOKUP(A650,UNIC!C:W,21,0)</f>
        <v>LOCALIZA</v>
      </c>
      <c r="F650" s="5" t="str">
        <f>VLOOKUP(Tabela1[[#This Row],[PLACA]],UNIC!C:R,15,0)</f>
        <v>DF</v>
      </c>
      <c r="G650" s="5" t="str">
        <f>VLOOKUP(Tabela1[[#This Row],[PLACA]],UNIC!C:R,16,0)</f>
        <v>CENTRO OESTE</v>
      </c>
      <c r="H650" s="5" t="str">
        <f>VLOOKUP(A650,UNIC!C:H,6,0)</f>
        <v>JEFFERSON BARBOSA DO NASCIMENTO</v>
      </c>
      <c r="I650" s="5" t="str">
        <f>VLOOKUP(H650,UNIC!H:J,3,0)</f>
        <v>TECNICO DE FIBRA OPTICA III</v>
      </c>
      <c r="J650" s="11" t="str">
        <f>VLOOKUP(Tabela1[[#This Row],[PLACA]],UNIC!C:V,20,0)</f>
        <v>R$ 2.400,00</v>
      </c>
      <c r="K650" s="11">
        <f>IFERROR(VALUE(VLOOKUP(Tabela1[[#This Row],[PLACA]],[1]Planilha2!$A:$F,3,0)),"")</f>
        <v>1570</v>
      </c>
      <c r="L650" s="11">
        <f>IFERROR(VALUE(VLOOKUP(Tabela1[[#This Row],[PLACA]],[1]Planilha2!$A:$F,4,0)),"")</f>
        <v>1954.19</v>
      </c>
      <c r="M650" s="11">
        <f>IFERROR(VALUE(VLOOKUP(Tabela1[[#This Row],[PLACA]],[1]Planilha2!$A:$F,5,0)),"")</f>
        <v>921.45</v>
      </c>
      <c r="N650" s="11"/>
      <c r="O650" s="12" t="str">
        <f>VLOOKUP(Tabela1[[#This Row],[PLACA]],BASE_LOCADORAS!B:F,5,0)</f>
        <v>17/09/2028</v>
      </c>
      <c r="P6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0" s="11">
        <f>VLOOKUP(Tabela1[[#This Row],[PLACA]],BASE_LOCADORAS!B:G,6,0)</f>
        <v>2561.7199999999998</v>
      </c>
      <c r="R650" s="5" t="b">
        <f>Tabela1[[#This Row],[VALOR LOCADORA]]=Tabela1[[#This Row],[GASTO ALUGUEL]]</f>
        <v>0</v>
      </c>
      <c r="S650" s="5" t="str">
        <f>UPPER(TEXT(Tabela1[[#This Row],[VENCIMENTO CONTRATO]],"MMM"))</f>
        <v>SET</v>
      </c>
      <c r="T650" s="5">
        <f>IFERROR(YEAR(Tabela1[[#This Row],[VENCIMENTO CONTRATO]]),"-")</f>
        <v>2028</v>
      </c>
      <c r="U650" s="5" t="str">
        <f>VLOOKUP(Tabela1[[#This Row],[PLACA]],UNIC!C:T,18,0)</f>
        <v>ATIVO</v>
      </c>
      <c r="V650" s="5" t="str">
        <f>SUBSTITUTE(VLOOKUP(Tabela1[[#This Row],[PLACA]],UNIC!C:K,9,0),".", "")</f>
        <v>11021</v>
      </c>
      <c r="W650" s="5">
        <f>VLOOKUP(Tabela1[[#This Row],[PLACA]],UNIC!C:M,10,0)</f>
        <v>17001</v>
      </c>
      <c r="X650" s="5" t="str">
        <f>VLOOKUP(Tabela1[[#This Row],[PLACA]],UNIC!C:M,11,0)</f>
        <v>VIVO</v>
      </c>
      <c r="Y650" s="7">
        <f>SUM(Tabela1[[#This Row],[GASTO COMBUSTÍVEL FEVEREIRO]:[GASTO COMBUSTÍVE ABRIL]])</f>
        <v>4445.6400000000003</v>
      </c>
      <c r="Z650" s="7">
        <f>IFERROR(AVERAGE(Tabela1[[#This Row],[GASTO COMBUSTÍVE ABRIL]:[GASTO COMBUSTÍVE MARÇO]]),"-")</f>
        <v>1437.8200000000002</v>
      </c>
      <c r="AA650" s="5"/>
    </row>
    <row r="651" spans="1:27" x14ac:dyDescent="0.25">
      <c r="A651" s="5" t="s">
        <v>1003</v>
      </c>
      <c r="B651" s="5" t="str">
        <f>VLOOKUP(A651,UNIC!C:W,2,0)</f>
        <v>FIORINO</v>
      </c>
      <c r="C651" s="5" t="str">
        <f>VLOOKUP(A651,UNIC!C:W,3,0)</f>
        <v>UTILITARIO</v>
      </c>
      <c r="D651" s="10">
        <f>VLOOKUP(A651,UNIC!C:W,5,0)</f>
        <v>2024</v>
      </c>
      <c r="E651" s="5" t="str">
        <f>VLOOKUP(A651,UNIC!C:W,21,0)</f>
        <v>LOCALIZA</v>
      </c>
      <c r="F651" s="5" t="str">
        <f>VLOOKUP(Tabela1[[#This Row],[PLACA]],UNIC!C:R,15,0)</f>
        <v>PR</v>
      </c>
      <c r="G651" s="5" t="str">
        <f>VLOOKUP(Tabela1[[#This Row],[PLACA]],UNIC!C:R,16,0)</f>
        <v>SUL</v>
      </c>
      <c r="H651" s="5" t="str">
        <f>VLOOKUP(A651,UNIC!C:H,6,0)</f>
        <v>MARCELO ADRIANO SILVA</v>
      </c>
      <c r="I651" s="5" t="str">
        <f>VLOOKUP(H651,UNIC!H:J,3,0)</f>
        <v>TECNICO DE MANUTENCAO FO I</v>
      </c>
      <c r="J651" s="11" t="str">
        <f>VLOOKUP(Tabela1[[#This Row],[PLACA]],UNIC!C:V,20,0)</f>
        <v>R$ 2.400,00</v>
      </c>
      <c r="K651" s="11">
        <f>IFERROR(VALUE(VLOOKUP(Tabela1[[#This Row],[PLACA]],[1]Planilha2!$A:$F,3,0)),"")</f>
        <v>3832.4299999999994</v>
      </c>
      <c r="L651" s="11">
        <f>IFERROR(VALUE(VLOOKUP(Tabela1[[#This Row],[PLACA]],[1]Planilha2!$A:$F,4,0)),"")</f>
        <v>3926.1699999999992</v>
      </c>
      <c r="M651" s="11">
        <f>IFERROR(VALUE(VLOOKUP(Tabela1[[#This Row],[PLACA]],[1]Planilha2!$A:$F,5,0)),"")</f>
        <v>1842.85</v>
      </c>
      <c r="N651" s="11"/>
      <c r="O651" s="12" t="str">
        <f>VLOOKUP(Tabela1[[#This Row],[PLACA]],BASE_LOCADORAS!B:F,5,0)</f>
        <v>01/10/2028</v>
      </c>
      <c r="P6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1" s="11">
        <f>VLOOKUP(Tabela1[[#This Row],[PLACA]],BASE_LOCADORAS!B:G,6,0)</f>
        <v>2561.7199999999998</v>
      </c>
      <c r="R651" s="5" t="b">
        <f>Tabela1[[#This Row],[VALOR LOCADORA]]=Tabela1[[#This Row],[GASTO ALUGUEL]]</f>
        <v>0</v>
      </c>
      <c r="S651" s="5" t="str">
        <f>UPPER(TEXT(Tabela1[[#This Row],[VENCIMENTO CONTRATO]],"MMM"))</f>
        <v>OUT</v>
      </c>
      <c r="T651" s="5">
        <f>IFERROR(YEAR(Tabela1[[#This Row],[VENCIMENTO CONTRATO]]),"-")</f>
        <v>2028</v>
      </c>
      <c r="U651" s="5" t="str">
        <f>VLOOKUP(Tabela1[[#This Row],[PLACA]],UNIC!C:T,18,0)</f>
        <v>ATIVO</v>
      </c>
      <c r="V651" s="5" t="str">
        <f>SUBSTITUTE(VLOOKUP(Tabela1[[#This Row],[PLACA]],UNIC!C:K,9,0),".", "")</f>
        <v>17071</v>
      </c>
      <c r="W651" s="5">
        <f>VLOOKUP(Tabela1[[#This Row],[PLACA]],UNIC!C:M,10,0)</f>
        <v>26009</v>
      </c>
      <c r="X651" s="5" t="str">
        <f>VLOOKUP(Tabela1[[#This Row],[PLACA]],UNIC!C:M,11,0)</f>
        <v>LIGGA</v>
      </c>
      <c r="Y651" s="7">
        <f>SUM(Tabela1[[#This Row],[GASTO COMBUSTÍVEL FEVEREIRO]:[GASTO COMBUSTÍVE ABRIL]])</f>
        <v>9601.4499999999989</v>
      </c>
      <c r="Z651" s="7">
        <f>IFERROR(AVERAGE(Tabela1[[#This Row],[GASTO COMBUSTÍVE ABRIL]:[GASTO COMBUSTÍVE MARÇO]]),"-")</f>
        <v>2884.5099999999993</v>
      </c>
      <c r="AA651" s="5"/>
    </row>
    <row r="652" spans="1:27" x14ac:dyDescent="0.25">
      <c r="A652" s="5" t="s">
        <v>1335</v>
      </c>
      <c r="B652" s="5" t="str">
        <f>VLOOKUP(A652,UNIC!C:W,2,0)</f>
        <v>FIORINO</v>
      </c>
      <c r="C652" s="5" t="str">
        <f>VLOOKUP(A652,UNIC!C:W,3,0)</f>
        <v>UTILITARIO</v>
      </c>
      <c r="D652" s="10">
        <f>VLOOKUP(A652,UNIC!C:W,5,0)</f>
        <v>2025</v>
      </c>
      <c r="E652" s="5" t="str">
        <f>VLOOKUP(A652,UNIC!C:W,21,0)</f>
        <v>LOCALIZA</v>
      </c>
      <c r="F652" s="5" t="str">
        <f>VLOOKUP(Tabela1[[#This Row],[PLACA]],UNIC!C:R,15,0)</f>
        <v>SP</v>
      </c>
      <c r="G652" s="5" t="str">
        <f>VLOOKUP(Tabela1[[#This Row],[PLACA]],UNIC!C:R,16,0)</f>
        <v>SUDESTE</v>
      </c>
      <c r="H652" s="5" t="str">
        <f>VLOOKUP(A652,UNIC!C:H,6,0)</f>
        <v>GILBERTO VELOSO LEAL</v>
      </c>
      <c r="I652" s="5" t="str">
        <f>VLOOKUP(H652,UNIC!H:J,3,0)</f>
        <v>TECNICO DE BACKBONE III</v>
      </c>
      <c r="J652" s="11" t="str">
        <f>VLOOKUP(Tabela1[[#This Row],[PLACA]],UNIC!C:V,20,0)</f>
        <v>R$ 2.400,00</v>
      </c>
      <c r="K652" s="11">
        <f>IFERROR(VALUE(VLOOKUP(Tabela1[[#This Row],[PLACA]],[1]Planilha2!$A:$F,3,0)),"")</f>
        <v>2193.1799999999998</v>
      </c>
      <c r="L652" s="11">
        <f>IFERROR(VALUE(VLOOKUP(Tabela1[[#This Row],[PLACA]],[1]Planilha2!$A:$F,4,0)),"")</f>
        <v>2178.3000000000002</v>
      </c>
      <c r="M652" s="11">
        <f>IFERROR(VALUE(VLOOKUP(Tabela1[[#This Row],[PLACA]],[1]Planilha2!$A:$F,5,0)),"")</f>
        <v>732.91000000000008</v>
      </c>
      <c r="N652" s="11"/>
      <c r="O652" s="12" t="str">
        <f>VLOOKUP(Tabela1[[#This Row],[PLACA]],BASE_LOCADORAS!B:F,5,0)</f>
        <v>25/09/2028</v>
      </c>
      <c r="P6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2" s="11">
        <f>VLOOKUP(Tabela1[[#This Row],[PLACA]],BASE_LOCADORAS!B:G,6,0)</f>
        <v>2561.7199999999998</v>
      </c>
      <c r="R652" s="5" t="b">
        <f>Tabela1[[#This Row],[VALOR LOCADORA]]=Tabela1[[#This Row],[GASTO ALUGUEL]]</f>
        <v>0</v>
      </c>
      <c r="S652" s="5" t="str">
        <f>UPPER(TEXT(Tabela1[[#This Row],[VENCIMENTO CONTRATO]],"MMM"))</f>
        <v>SET</v>
      </c>
      <c r="T652" s="5">
        <f>IFERROR(YEAR(Tabela1[[#This Row],[VENCIMENTO CONTRATO]]),"-")</f>
        <v>2028</v>
      </c>
      <c r="U652" s="5" t="str">
        <f>VLOOKUP(Tabela1[[#This Row],[PLACA]],UNIC!C:T,18,0)</f>
        <v>ATIVO</v>
      </c>
      <c r="V652" s="5" t="str">
        <f>SUBSTITUTE(VLOOKUP(Tabela1[[#This Row],[PLACA]],UNIC!C:K,9,0),".", "")</f>
        <v>11021</v>
      </c>
      <c r="W652" s="5">
        <f>VLOOKUP(Tabela1[[#This Row],[PLACA]],UNIC!C:M,10,0)</f>
        <v>35001</v>
      </c>
      <c r="X652" s="5" t="str">
        <f>VLOOKUP(Tabela1[[#This Row],[PLACA]],UNIC!C:M,11,0)</f>
        <v>VIVO</v>
      </c>
      <c r="Y652" s="7">
        <f>SUM(Tabela1[[#This Row],[GASTO COMBUSTÍVEL FEVEREIRO]:[GASTO COMBUSTÍVE ABRIL]])</f>
        <v>5104.3899999999994</v>
      </c>
      <c r="Z652" s="7">
        <f>IFERROR(AVERAGE(Tabela1[[#This Row],[GASTO COMBUSTÍVE ABRIL]:[GASTO COMBUSTÍVE MARÇO]]),"-")</f>
        <v>1455.605</v>
      </c>
      <c r="AA652" s="5"/>
    </row>
    <row r="653" spans="1:27" x14ac:dyDescent="0.25">
      <c r="A653" s="5" t="s">
        <v>1148</v>
      </c>
      <c r="B653" s="5" t="str">
        <f>VLOOKUP(A653,UNIC!C:W,2,0)</f>
        <v>MOBI</v>
      </c>
      <c r="C653" s="5" t="str">
        <f>VLOOKUP(A653,UNIC!C:W,3,0)</f>
        <v>LEVE</v>
      </c>
      <c r="D653" s="10">
        <f>VLOOKUP(A653,UNIC!C:W,5,0)</f>
        <v>2025</v>
      </c>
      <c r="E653" s="5" t="str">
        <f>VLOOKUP(A653,UNIC!C:W,21,0)</f>
        <v>LOCALIZA</v>
      </c>
      <c r="F653" s="5" t="str">
        <f>VLOOKUP(Tabela1[[#This Row],[PLACA]],UNIC!C:R,15,0)</f>
        <v>BA</v>
      </c>
      <c r="G653" s="5" t="str">
        <f>VLOOKUP(Tabela1[[#This Row],[PLACA]],UNIC!C:R,16,0)</f>
        <v>NORDESTE</v>
      </c>
      <c r="H653" s="5" t="str">
        <f>VLOOKUP(A653,UNIC!C:H,6,0)</f>
        <v>CARLOS ROBERTO DIAS MODESTO</v>
      </c>
      <c r="I653" s="5" t="str">
        <f>VLOOKUP(H653,UNIC!H:J,3,0)</f>
        <v>TECNICO MULTSKILL FO</v>
      </c>
      <c r="J653" s="11" t="str">
        <f>VLOOKUP(Tabela1[[#This Row],[PLACA]],UNIC!C:V,20,0)</f>
        <v>R$ 1.824,00</v>
      </c>
      <c r="K653" s="11">
        <f>IFERROR(VALUE(VLOOKUP(Tabela1[[#This Row],[PLACA]],[1]Planilha2!$A:$F,3,0)),"")</f>
        <v>1359.9299999999998</v>
      </c>
      <c r="L653" s="11">
        <f>IFERROR(VALUE(VLOOKUP(Tabela1[[#This Row],[PLACA]],[1]Planilha2!$A:$F,4,0)),"")</f>
        <v>1569.71</v>
      </c>
      <c r="M653" s="11">
        <f>IFERROR(VALUE(VLOOKUP(Tabela1[[#This Row],[PLACA]],[1]Planilha2!$A:$F,5,0)),"")</f>
        <v>900</v>
      </c>
      <c r="N653" s="11"/>
      <c r="O653" s="12" t="str">
        <f>VLOOKUP(Tabela1[[#This Row],[PLACA]],BASE_LOCADORAS!B:F,5,0)</f>
        <v>17/09/2028</v>
      </c>
      <c r="P6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3" s="11">
        <f>VLOOKUP(Tabela1[[#This Row],[PLACA]],BASE_LOCADORAS!B:G,6,0)</f>
        <v>1926.61</v>
      </c>
      <c r="R653" s="5" t="b">
        <f>Tabela1[[#This Row],[VALOR LOCADORA]]=Tabela1[[#This Row],[GASTO ALUGUEL]]</f>
        <v>0</v>
      </c>
      <c r="S653" s="5" t="str">
        <f>UPPER(TEXT(Tabela1[[#This Row],[VENCIMENTO CONTRATO]],"MMM"))</f>
        <v>SET</v>
      </c>
      <c r="T653" s="5">
        <f>IFERROR(YEAR(Tabela1[[#This Row],[VENCIMENTO CONTRATO]]),"-")</f>
        <v>2028</v>
      </c>
      <c r="U653" s="5" t="str">
        <f>VLOOKUP(Tabela1[[#This Row],[PLACA]],UNIC!C:T,18,0)</f>
        <v>ATIVO</v>
      </c>
      <c r="V653" s="5" t="str">
        <f>SUBSTITUTE(VLOOKUP(Tabela1[[#This Row],[PLACA]],UNIC!C:K,9,0),".", "")</f>
        <v>14011</v>
      </c>
      <c r="W653" s="5">
        <f>VLOOKUP(Tabela1[[#This Row],[PLACA]],UNIC!C:M,10,0)</f>
        <v>15001</v>
      </c>
      <c r="X653" s="5" t="str">
        <f>VLOOKUP(Tabela1[[#This Row],[PLACA]],UNIC!C:M,11,0)</f>
        <v>I-SYSTEMS</v>
      </c>
      <c r="Y653" s="7">
        <f>SUM(Tabela1[[#This Row],[GASTO COMBUSTÍVEL FEVEREIRO]:[GASTO COMBUSTÍVE ABRIL]])</f>
        <v>3829.64</v>
      </c>
      <c r="Z653" s="7">
        <f>IFERROR(AVERAGE(Tabela1[[#This Row],[GASTO COMBUSTÍVE ABRIL]:[GASTO COMBUSTÍVE MARÇO]]),"-")</f>
        <v>1234.855</v>
      </c>
      <c r="AA653" s="5"/>
    </row>
    <row r="654" spans="1:27" x14ac:dyDescent="0.25">
      <c r="A654" s="5" t="s">
        <v>491</v>
      </c>
      <c r="B654" s="5" t="str">
        <f>VLOOKUP(A654,UNIC!C:W,2,0)</f>
        <v>MOBI</v>
      </c>
      <c r="C654" s="5" t="str">
        <f>VLOOKUP(A654,UNIC!C:W,3,0)</f>
        <v>LEVE</v>
      </c>
      <c r="D654" s="10">
        <f>VLOOKUP(A654,UNIC!C:W,5,0)</f>
        <v>2025</v>
      </c>
      <c r="E654" s="5" t="str">
        <f>VLOOKUP(A654,UNIC!C:W,21,0)</f>
        <v>LOCALIZA</v>
      </c>
      <c r="F654" s="5" t="str">
        <f>VLOOKUP(Tabela1[[#This Row],[PLACA]],UNIC!C:R,15,0)</f>
        <v>ES</v>
      </c>
      <c r="G654" s="5" t="str">
        <f>VLOOKUP(Tabela1[[#This Row],[PLACA]],UNIC!C:R,16,0)</f>
        <v>SUDESTE</v>
      </c>
      <c r="H654" s="5" t="str">
        <f>VLOOKUP(A654,UNIC!C:H,6,0)</f>
        <v>CASA CLIENTE VIVO SERRA</v>
      </c>
      <c r="I654" s="5" t="str">
        <f>VLOOKUP(H654,UNIC!H:J,3,0)</f>
        <v>PARCEIRO</v>
      </c>
      <c r="J654" s="11" t="str">
        <f>VLOOKUP(Tabela1[[#This Row],[PLACA]],UNIC!C:V,20,0)</f>
        <v>R$ 1.824,00</v>
      </c>
      <c r="K654" s="11">
        <f>IFERROR(VALUE(VLOOKUP(Tabela1[[#This Row],[PLACA]],[1]Planilha2!$A:$F,3,0)),"")</f>
        <v>1268.7</v>
      </c>
      <c r="L654" s="11">
        <f>IFERROR(VALUE(VLOOKUP(Tabela1[[#This Row],[PLACA]],[1]Planilha2!$A:$F,4,0)),"")</f>
        <v>1580.0800000000002</v>
      </c>
      <c r="M654" s="11">
        <f>IFERROR(VALUE(VLOOKUP(Tabela1[[#This Row],[PLACA]],[1]Planilha2!$A:$F,5,0)),"")</f>
        <v>222.15</v>
      </c>
      <c r="N654" s="11"/>
      <c r="O654" s="12" t="str">
        <f>VLOOKUP(Tabela1[[#This Row],[PLACA]],BASE_LOCADORAS!B:F,5,0)</f>
        <v>17/09/2028</v>
      </c>
      <c r="P6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4" s="11">
        <f>VLOOKUP(Tabela1[[#This Row],[PLACA]],BASE_LOCADORAS!B:G,6,0)</f>
        <v>1926.61</v>
      </c>
      <c r="R654" s="5" t="b">
        <f>Tabela1[[#This Row],[VALOR LOCADORA]]=Tabela1[[#This Row],[GASTO ALUGUEL]]</f>
        <v>0</v>
      </c>
      <c r="S654" s="5" t="str">
        <f>UPPER(TEXT(Tabela1[[#This Row],[VENCIMENTO CONTRATO]],"MMM"))</f>
        <v>SET</v>
      </c>
      <c r="T654" s="5">
        <f>IFERROR(YEAR(Tabela1[[#This Row],[VENCIMENTO CONTRATO]]),"-")</f>
        <v>2028</v>
      </c>
      <c r="U654" s="5" t="str">
        <f>VLOOKUP(Tabela1[[#This Row],[PLACA]],UNIC!C:T,18,0)</f>
        <v>PATIO</v>
      </c>
      <c r="V654" s="5" t="str">
        <f>SUBSTITUTE(VLOOKUP(Tabela1[[#This Row],[PLACA]],UNIC!C:K,9,0),".", "")</f>
        <v>11011</v>
      </c>
      <c r="W654" s="5">
        <f>VLOOKUP(Tabela1[[#This Row],[PLACA]],UNIC!C:M,10,0)</f>
        <v>18001</v>
      </c>
      <c r="X654" s="5" t="str">
        <f>VLOOKUP(Tabela1[[#This Row],[PLACA]],UNIC!C:M,11,0)</f>
        <v>VIVO</v>
      </c>
      <c r="Y654" s="7">
        <f>SUM(Tabela1[[#This Row],[GASTO COMBUSTÍVEL FEVEREIRO]:[GASTO COMBUSTÍVE ABRIL]])</f>
        <v>3070.9300000000003</v>
      </c>
      <c r="Z654" s="7">
        <f>IFERROR(AVERAGE(Tabela1[[#This Row],[GASTO COMBUSTÍVE ABRIL]:[GASTO COMBUSTÍVE MARÇO]]),"-")</f>
        <v>901.11500000000012</v>
      </c>
      <c r="AA654" s="5"/>
    </row>
    <row r="655" spans="1:27" x14ac:dyDescent="0.25">
      <c r="A655" s="5" t="s">
        <v>1499</v>
      </c>
      <c r="B655" s="5" t="str">
        <f>VLOOKUP(A655,UNIC!C:W,2,0)</f>
        <v>MOBI</v>
      </c>
      <c r="C655" s="5" t="str">
        <f>VLOOKUP(A655,UNIC!C:W,3,0)</f>
        <v>LEVE</v>
      </c>
      <c r="D655" s="10">
        <f>VLOOKUP(A655,UNIC!C:W,5,0)</f>
        <v>2025</v>
      </c>
      <c r="E655" s="5" t="str">
        <f>VLOOKUP(A655,UNIC!C:W,21,0)</f>
        <v>LOCALIZA</v>
      </c>
      <c r="F655" s="5" t="str">
        <f>VLOOKUP(Tabela1[[#This Row],[PLACA]],UNIC!C:R,15,0)</f>
        <v>ES</v>
      </c>
      <c r="G655" s="5" t="str">
        <f>VLOOKUP(Tabela1[[#This Row],[PLACA]],UNIC!C:R,16,0)</f>
        <v>SUDESTE</v>
      </c>
      <c r="H655" s="5" t="str">
        <f>VLOOKUP(A655,UNIC!C:H,6,0)</f>
        <v>MAYCON APARECIDO FERREIRA GOMES</v>
      </c>
      <c r="I655" s="5" t="str">
        <f>VLOOKUP(H655,UNIC!H:J,3,0)</f>
        <v>INSTALADOR E REPARADOR DE FO</v>
      </c>
      <c r="J655" s="11" t="str">
        <f>VLOOKUP(Tabela1[[#This Row],[PLACA]],UNIC!C:V,20,0)</f>
        <v>R$ 1.823,00</v>
      </c>
      <c r="K655" s="11">
        <f>IFERROR(VALUE(VLOOKUP(Tabela1[[#This Row],[PLACA]],[1]Planilha2!$A:$F,3,0)),"")</f>
        <v>1526.7</v>
      </c>
      <c r="L655" s="11">
        <f>IFERROR(VALUE(VLOOKUP(Tabela1[[#This Row],[PLACA]],[1]Planilha2!$A:$F,4,0)),"")</f>
        <v>1518.7</v>
      </c>
      <c r="M655" s="11">
        <f>IFERROR(VALUE(VLOOKUP(Tabela1[[#This Row],[PLACA]],[1]Planilha2!$A:$F,5,0)),"")</f>
        <v>749.97</v>
      </c>
      <c r="N655" s="11"/>
      <c r="O655" s="12" t="str">
        <f>VLOOKUP(Tabela1[[#This Row],[PLACA]],BASE_LOCADORAS!B:F,5,0)</f>
        <v>05/12/2028</v>
      </c>
      <c r="P6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5" s="11">
        <f>VLOOKUP(Tabela1[[#This Row],[PLACA]],BASE_LOCADORAS!B:G,6,0)</f>
        <v>1938.47</v>
      </c>
      <c r="R655" s="5" t="b">
        <f>Tabela1[[#This Row],[VALOR LOCADORA]]=Tabela1[[#This Row],[GASTO ALUGUEL]]</f>
        <v>0</v>
      </c>
      <c r="S655" s="5" t="str">
        <f>UPPER(TEXT(Tabela1[[#This Row],[VENCIMENTO CONTRATO]],"MMM"))</f>
        <v>DEZ</v>
      </c>
      <c r="T655" s="5">
        <f>IFERROR(YEAR(Tabela1[[#This Row],[VENCIMENTO CONTRATO]]),"-")</f>
        <v>2028</v>
      </c>
      <c r="U655" s="5" t="str">
        <f>VLOOKUP(Tabela1[[#This Row],[PLACA]],UNIC!C:T,18,0)</f>
        <v>ATIVO</v>
      </c>
      <c r="V655" s="5" t="str">
        <f>SUBSTITUTE(VLOOKUP(Tabela1[[#This Row],[PLACA]],UNIC!C:K,9,0),".", "")</f>
        <v>11011</v>
      </c>
      <c r="W655" s="5">
        <f>VLOOKUP(Tabela1[[#This Row],[PLACA]],UNIC!C:M,10,0)</f>
        <v>18001</v>
      </c>
      <c r="X655" s="5" t="str">
        <f>VLOOKUP(Tabela1[[#This Row],[PLACA]],UNIC!C:M,11,0)</f>
        <v>VIVO</v>
      </c>
      <c r="Y655" s="7">
        <f>SUM(Tabela1[[#This Row],[GASTO COMBUSTÍVEL FEVEREIRO]:[GASTO COMBUSTÍVE ABRIL]])</f>
        <v>3795.37</v>
      </c>
      <c r="Z655" s="7">
        <f>IFERROR(AVERAGE(Tabela1[[#This Row],[GASTO COMBUSTÍVE ABRIL]:[GASTO COMBUSTÍVE MARÇO]]),"-")</f>
        <v>1134.335</v>
      </c>
      <c r="AA655" s="5"/>
    </row>
    <row r="656" spans="1:27" x14ac:dyDescent="0.25">
      <c r="A656" s="5" t="s">
        <v>1500</v>
      </c>
      <c r="B656" s="5" t="str">
        <f>VLOOKUP(A656,UNIC!C:W,2,0)</f>
        <v>MOBI</v>
      </c>
      <c r="C656" s="5" t="str">
        <f>VLOOKUP(A656,UNIC!C:W,3,0)</f>
        <v>LEVE</v>
      </c>
      <c r="D656" s="10">
        <f>VLOOKUP(A656,UNIC!C:W,5,0)</f>
        <v>2025</v>
      </c>
      <c r="E656" s="5" t="str">
        <f>VLOOKUP(A656,UNIC!C:W,21,0)</f>
        <v>LOCALIZA</v>
      </c>
      <c r="F656" s="5" t="str">
        <f>VLOOKUP(Tabela1[[#This Row],[PLACA]],UNIC!C:R,15,0)</f>
        <v>ES</v>
      </c>
      <c r="G656" s="5" t="str">
        <f>VLOOKUP(Tabela1[[#This Row],[PLACA]],UNIC!C:R,16,0)</f>
        <v>SUDESTE</v>
      </c>
      <c r="H656" s="5" t="str">
        <f>VLOOKUP(A656,UNIC!C:H,6,0)</f>
        <v>BRUNO RIBEIRO LEMOS DA SILVA</v>
      </c>
      <c r="I656" s="5" t="str">
        <f>VLOOKUP(H656,UNIC!H:J,3,0)</f>
        <v>INSTALADOR E REPARADOR DE FO</v>
      </c>
      <c r="J656" s="11" t="str">
        <f>VLOOKUP(Tabela1[[#This Row],[PLACA]],UNIC!C:V,20,0)</f>
        <v>R$ 1.824,00</v>
      </c>
      <c r="K656" s="11">
        <f>IFERROR(VALUE(VLOOKUP(Tabela1[[#This Row],[PLACA]],[1]Planilha2!$A:$F,3,0)),"")</f>
        <v>830</v>
      </c>
      <c r="L656" s="11">
        <f>IFERROR(VALUE(VLOOKUP(Tabela1[[#This Row],[PLACA]],[1]Planilha2!$A:$F,4,0)),"")</f>
        <v>798.5</v>
      </c>
      <c r="M656" s="11">
        <f>IFERROR(VALUE(VLOOKUP(Tabela1[[#This Row],[PLACA]],[1]Planilha2!$A:$F,5,0)),"")</f>
        <v>642.39</v>
      </c>
      <c r="N656" s="11"/>
      <c r="O656" s="12" t="str">
        <f>VLOOKUP(Tabela1[[#This Row],[PLACA]],BASE_LOCADORAS!B:F,5,0)</f>
        <v>06/11/2028</v>
      </c>
      <c r="P6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6" s="11">
        <f>VLOOKUP(Tabela1[[#This Row],[PLACA]],BASE_LOCADORAS!B:G,6,0)</f>
        <v>1924.51</v>
      </c>
      <c r="R656" s="5" t="b">
        <f>Tabela1[[#This Row],[VALOR LOCADORA]]=Tabela1[[#This Row],[GASTO ALUGUEL]]</f>
        <v>0</v>
      </c>
      <c r="S656" s="5" t="str">
        <f>UPPER(TEXT(Tabela1[[#This Row],[VENCIMENTO CONTRATO]],"MMM"))</f>
        <v>NOV</v>
      </c>
      <c r="T656" s="5">
        <f>IFERROR(YEAR(Tabela1[[#This Row],[VENCIMENTO CONTRATO]]),"-")</f>
        <v>2028</v>
      </c>
      <c r="U656" s="5" t="str">
        <f>VLOOKUP(Tabela1[[#This Row],[PLACA]],UNIC!C:T,18,0)</f>
        <v>ATIVO</v>
      </c>
      <c r="V656" s="5" t="str">
        <f>SUBSTITUTE(VLOOKUP(Tabela1[[#This Row],[PLACA]],UNIC!C:K,9,0),".", "")</f>
        <v>11011</v>
      </c>
      <c r="W656" s="5">
        <f>VLOOKUP(Tabela1[[#This Row],[PLACA]],UNIC!C:M,10,0)</f>
        <v>18001</v>
      </c>
      <c r="X656" s="5" t="str">
        <f>VLOOKUP(Tabela1[[#This Row],[PLACA]],UNIC!C:M,11,0)</f>
        <v>VIVO</v>
      </c>
      <c r="Y656" s="7">
        <f>SUM(Tabela1[[#This Row],[GASTO COMBUSTÍVEL FEVEREIRO]:[GASTO COMBUSTÍVE ABRIL]])</f>
        <v>2270.89</v>
      </c>
      <c r="Z656" s="7">
        <f>IFERROR(AVERAGE(Tabela1[[#This Row],[GASTO COMBUSTÍVE ABRIL]:[GASTO COMBUSTÍVE MARÇO]]),"-")</f>
        <v>720.44499999999994</v>
      </c>
      <c r="AA656" s="5"/>
    </row>
    <row r="657" spans="1:27" x14ac:dyDescent="0.25">
      <c r="A657" s="5" t="s">
        <v>1030</v>
      </c>
      <c r="B657" s="5" t="str">
        <f>VLOOKUP(A657,UNIC!C:W,2,0)</f>
        <v>MOBI</v>
      </c>
      <c r="C657" s="5" t="str">
        <f>VLOOKUP(A657,UNIC!C:W,3,0)</f>
        <v>LEVE</v>
      </c>
      <c r="D657" s="10">
        <f>VLOOKUP(A657,UNIC!C:W,5,0)</f>
        <v>2025</v>
      </c>
      <c r="E657" s="5" t="str">
        <f>VLOOKUP(A657,UNIC!C:W,21,0)</f>
        <v>LOCALIZA</v>
      </c>
      <c r="F657" s="5" t="str">
        <f>VLOOKUP(Tabela1[[#This Row],[PLACA]],UNIC!C:R,15,0)</f>
        <v>BA</v>
      </c>
      <c r="G657" s="5" t="str">
        <f>VLOOKUP(Tabela1[[#This Row],[PLACA]],UNIC!C:R,16,0)</f>
        <v>NORDESTE</v>
      </c>
      <c r="H657" s="5" t="str">
        <f>VLOOKUP(A657,UNIC!C:H,6,0)</f>
        <v>ADSON CARIANHA SANTANA</v>
      </c>
      <c r="I657" s="5" t="str">
        <f>VLOOKUP(H657,UNIC!H:J,3,0)</f>
        <v>TECNICO MULTSKILL FO</v>
      </c>
      <c r="J657" s="11" t="str">
        <f>VLOOKUP(Tabela1[[#This Row],[PLACA]],UNIC!C:V,20,0)</f>
        <v>R$ 1.824,00</v>
      </c>
      <c r="K657" s="11">
        <f>IFERROR(VALUE(VLOOKUP(Tabela1[[#This Row],[PLACA]],[1]Planilha2!$A:$F,3,0)),"")</f>
        <v>327.77</v>
      </c>
      <c r="L657" s="11">
        <f>IFERROR(VALUE(VLOOKUP(Tabela1[[#This Row],[PLACA]],[1]Planilha2!$A:$F,4,0)),"")</f>
        <v>1090.93</v>
      </c>
      <c r="M657" s="11">
        <f>IFERROR(VALUE(VLOOKUP(Tabela1[[#This Row],[PLACA]],[1]Planilha2!$A:$F,5,0)),"")</f>
        <v>570.42999999999995</v>
      </c>
      <c r="N657" s="11"/>
      <c r="O657" s="12" t="str">
        <f>VLOOKUP(Tabela1[[#This Row],[PLACA]],BASE_LOCADORAS!B:F,5,0)</f>
        <v>07/11/2028</v>
      </c>
      <c r="P6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7" s="11">
        <f>VLOOKUP(Tabela1[[#This Row],[PLACA]],BASE_LOCADORAS!B:G,6,0)</f>
        <v>1924.51</v>
      </c>
      <c r="R657" s="5" t="b">
        <f>Tabela1[[#This Row],[VALOR LOCADORA]]=Tabela1[[#This Row],[GASTO ALUGUEL]]</f>
        <v>0</v>
      </c>
      <c r="S657" s="5" t="str">
        <f>UPPER(TEXT(Tabela1[[#This Row],[VENCIMENTO CONTRATO]],"MMM"))</f>
        <v>NOV</v>
      </c>
      <c r="T657" s="5">
        <f>IFERROR(YEAR(Tabela1[[#This Row],[VENCIMENTO CONTRATO]]),"-")</f>
        <v>2028</v>
      </c>
      <c r="U657" s="5" t="str">
        <f>VLOOKUP(Tabela1[[#This Row],[PLACA]],UNIC!C:T,18,0)</f>
        <v>ATIVO</v>
      </c>
      <c r="V657" s="5" t="str">
        <f>SUBSTITUTE(VLOOKUP(Tabela1[[#This Row],[PLACA]],UNIC!C:K,9,0),".", "")</f>
        <v>14011</v>
      </c>
      <c r="W657" s="5">
        <f>VLOOKUP(Tabela1[[#This Row],[PLACA]],UNIC!C:M,10,0)</f>
        <v>15001</v>
      </c>
      <c r="X657" s="5" t="str">
        <f>VLOOKUP(Tabela1[[#This Row],[PLACA]],UNIC!C:M,11,0)</f>
        <v>I-SYSTEMS</v>
      </c>
      <c r="Y657" s="7">
        <f>SUM(Tabela1[[#This Row],[GASTO COMBUSTÍVEL FEVEREIRO]:[GASTO COMBUSTÍVE ABRIL]])</f>
        <v>1989.13</v>
      </c>
      <c r="Z657" s="7">
        <f>IFERROR(AVERAGE(Tabela1[[#This Row],[GASTO COMBUSTÍVE ABRIL]:[GASTO COMBUSTÍVE MARÇO]]),"-")</f>
        <v>830.68000000000006</v>
      </c>
      <c r="AA657" s="5"/>
    </row>
    <row r="658" spans="1:27" x14ac:dyDescent="0.25">
      <c r="A658" s="5" t="s">
        <v>987</v>
      </c>
      <c r="B658" s="5" t="str">
        <f>VLOOKUP(A658,UNIC!C:W,2,0)</f>
        <v>MOBI</v>
      </c>
      <c r="C658" s="5" t="str">
        <f>VLOOKUP(A658,UNIC!C:W,3,0)</f>
        <v>LEVE</v>
      </c>
      <c r="D658" s="10">
        <f>VLOOKUP(A658,UNIC!C:W,5,0)</f>
        <v>2025</v>
      </c>
      <c r="E658" s="5" t="str">
        <f>VLOOKUP(A658,UNIC!C:W,21,0)</f>
        <v>LOCALIZA</v>
      </c>
      <c r="F658" s="5" t="str">
        <f>VLOOKUP(Tabela1[[#This Row],[PLACA]],UNIC!C:R,15,0)</f>
        <v>BA</v>
      </c>
      <c r="G658" s="5" t="str">
        <f>VLOOKUP(Tabela1[[#This Row],[PLACA]],UNIC!C:R,16,0)</f>
        <v>NORDESTE</v>
      </c>
      <c r="H658" s="5" t="str">
        <f>VLOOKUP(A658,UNIC!C:H,6,0)</f>
        <v>GABRIEL SOUSA SILVA DE CARVALHO</v>
      </c>
      <c r="I658" s="5" t="str">
        <f>VLOOKUP(H658,UNIC!H:J,3,0)</f>
        <v>TECNICO MULTSKILL FO</v>
      </c>
      <c r="J658" s="11" t="str">
        <f>VLOOKUP(Tabela1[[#This Row],[PLACA]],UNIC!C:V,20,0)</f>
        <v>R$ 1.824,00</v>
      </c>
      <c r="K658" s="11">
        <f>IFERROR(VALUE(VLOOKUP(Tabela1[[#This Row],[PLACA]],[1]Planilha2!$A:$F,3,0)),"")</f>
        <v>261.62</v>
      </c>
      <c r="L658" s="11">
        <f>IFERROR(VALUE(VLOOKUP(Tabela1[[#This Row],[PLACA]],[1]Planilha2!$A:$F,4,0)),"")</f>
        <v>1188.1399999999999</v>
      </c>
      <c r="M658" s="11">
        <f>IFERROR(VALUE(VLOOKUP(Tabela1[[#This Row],[PLACA]],[1]Planilha2!$A:$F,5,0)),"")</f>
        <v>620</v>
      </c>
      <c r="N658" s="11"/>
      <c r="O658" s="12" t="str">
        <f>VLOOKUP(Tabela1[[#This Row],[PLACA]],BASE_LOCADORAS!B:F,5,0)</f>
        <v>17/09/2028</v>
      </c>
      <c r="P6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8" s="11">
        <f>VLOOKUP(Tabela1[[#This Row],[PLACA]],BASE_LOCADORAS!B:G,6,0)</f>
        <v>1926.61</v>
      </c>
      <c r="R658" s="5" t="b">
        <f>Tabela1[[#This Row],[VALOR LOCADORA]]=Tabela1[[#This Row],[GASTO ALUGUEL]]</f>
        <v>0</v>
      </c>
      <c r="S658" s="5" t="str">
        <f>UPPER(TEXT(Tabela1[[#This Row],[VENCIMENTO CONTRATO]],"MMM"))</f>
        <v>SET</v>
      </c>
      <c r="T658" s="5">
        <f>IFERROR(YEAR(Tabela1[[#This Row],[VENCIMENTO CONTRATO]]),"-")</f>
        <v>2028</v>
      </c>
      <c r="U658" s="5" t="str">
        <f>VLOOKUP(Tabela1[[#This Row],[PLACA]],UNIC!C:T,18,0)</f>
        <v>ATIVO</v>
      </c>
      <c r="V658" s="5" t="str">
        <f>SUBSTITUTE(VLOOKUP(Tabela1[[#This Row],[PLACA]],UNIC!C:K,9,0),".", "")</f>
        <v>14011</v>
      </c>
      <c r="W658" s="5">
        <f>VLOOKUP(Tabela1[[#This Row],[PLACA]],UNIC!C:M,10,0)</f>
        <v>15001</v>
      </c>
      <c r="X658" s="5" t="str">
        <f>VLOOKUP(Tabela1[[#This Row],[PLACA]],UNIC!C:M,11,0)</f>
        <v>I-SYSTEMS</v>
      </c>
      <c r="Y658" s="7">
        <f>SUM(Tabela1[[#This Row],[GASTO COMBUSTÍVEL FEVEREIRO]:[GASTO COMBUSTÍVE ABRIL]])</f>
        <v>2069.7599999999998</v>
      </c>
      <c r="Z658" s="7">
        <f>IFERROR(AVERAGE(Tabela1[[#This Row],[GASTO COMBUSTÍVE ABRIL]:[GASTO COMBUSTÍVE MARÇO]]),"-")</f>
        <v>904.06999999999994</v>
      </c>
      <c r="AA658" s="5"/>
    </row>
    <row r="659" spans="1:27" x14ac:dyDescent="0.25">
      <c r="A659" s="5" t="s">
        <v>882</v>
      </c>
      <c r="B659" s="5" t="str">
        <f>VLOOKUP(A659,UNIC!C:W,2,0)</f>
        <v>MOBI</v>
      </c>
      <c r="C659" s="5" t="str">
        <f>VLOOKUP(A659,UNIC!C:W,3,0)</f>
        <v>LEVE</v>
      </c>
      <c r="D659" s="10">
        <f>VLOOKUP(A659,UNIC!C:W,5,0)</f>
        <v>2025</v>
      </c>
      <c r="E659" s="5" t="str">
        <f>VLOOKUP(A659,UNIC!C:W,21,0)</f>
        <v>LOCALIZA</v>
      </c>
      <c r="F659" s="5" t="str">
        <f>VLOOKUP(Tabela1[[#This Row],[PLACA]],UNIC!C:R,15,0)</f>
        <v>BA</v>
      </c>
      <c r="G659" s="5" t="str">
        <f>VLOOKUP(Tabela1[[#This Row],[PLACA]],UNIC!C:R,16,0)</f>
        <v>NORDESTE</v>
      </c>
      <c r="H659" s="5" t="str">
        <f>VLOOKUP(A659,UNIC!C:H,6,0)</f>
        <v>TIAGO DE JESUS OLIVEIRA</v>
      </c>
      <c r="I659" s="5" t="str">
        <f>VLOOKUP(H659,UNIC!H:J,3,0)</f>
        <v>TECNICO MULTSKILL FO</v>
      </c>
      <c r="J659" s="11" t="str">
        <f>VLOOKUP(Tabela1[[#This Row],[PLACA]],UNIC!C:V,20,0)</f>
        <v>R$ 1.824,00</v>
      </c>
      <c r="K659" s="11">
        <f>IFERROR(VALUE(VLOOKUP(Tabela1[[#This Row],[PLACA]],[1]Planilha2!$A:$F,3,0)),"")</f>
        <v>980</v>
      </c>
      <c r="L659" s="11">
        <f>IFERROR(VALUE(VLOOKUP(Tabela1[[#This Row],[PLACA]],[1]Planilha2!$A:$F,4,0)),"")</f>
        <v>1260</v>
      </c>
      <c r="M659" s="11">
        <f>IFERROR(VALUE(VLOOKUP(Tabela1[[#This Row],[PLACA]],[1]Planilha2!$A:$F,5,0)),"")</f>
        <v>709.96</v>
      </c>
      <c r="N659" s="11"/>
      <c r="O659" s="12" t="str">
        <f>VLOOKUP(Tabela1[[#This Row],[PLACA]],BASE_LOCADORAS!B:F,5,0)</f>
        <v>31/10/2028</v>
      </c>
      <c r="P6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59" s="11">
        <f>VLOOKUP(Tabela1[[#This Row],[PLACA]],BASE_LOCADORAS!B:G,6,0)</f>
        <v>1924.51</v>
      </c>
      <c r="R659" s="5" t="b">
        <f>Tabela1[[#This Row],[VALOR LOCADORA]]=Tabela1[[#This Row],[GASTO ALUGUEL]]</f>
        <v>0</v>
      </c>
      <c r="S659" s="5" t="str">
        <f>UPPER(TEXT(Tabela1[[#This Row],[VENCIMENTO CONTRATO]],"MMM"))</f>
        <v>OUT</v>
      </c>
      <c r="T659" s="5">
        <f>IFERROR(YEAR(Tabela1[[#This Row],[VENCIMENTO CONTRATO]]),"-")</f>
        <v>2028</v>
      </c>
      <c r="U659" s="5" t="str">
        <f>VLOOKUP(Tabela1[[#This Row],[PLACA]],UNIC!C:T,18,0)</f>
        <v>ATIVO</v>
      </c>
      <c r="V659" s="5" t="str">
        <f>SUBSTITUTE(VLOOKUP(Tabela1[[#This Row],[PLACA]],UNIC!C:K,9,0),".", "")</f>
        <v>14011</v>
      </c>
      <c r="W659" s="5">
        <f>VLOOKUP(Tabela1[[#This Row],[PLACA]],UNIC!C:M,10,0)</f>
        <v>15001</v>
      </c>
      <c r="X659" s="5" t="str">
        <f>VLOOKUP(Tabela1[[#This Row],[PLACA]],UNIC!C:M,11,0)</f>
        <v>I-SYSTEMS</v>
      </c>
      <c r="Y659" s="7">
        <f>SUM(Tabela1[[#This Row],[GASTO COMBUSTÍVEL FEVEREIRO]:[GASTO COMBUSTÍVE ABRIL]])</f>
        <v>2949.96</v>
      </c>
      <c r="Z659" s="7">
        <f>IFERROR(AVERAGE(Tabela1[[#This Row],[GASTO COMBUSTÍVE ABRIL]:[GASTO COMBUSTÍVE MARÇO]]),"-")</f>
        <v>984.98</v>
      </c>
      <c r="AA659" s="5"/>
    </row>
    <row r="660" spans="1:27" x14ac:dyDescent="0.25">
      <c r="A660" s="5" t="s">
        <v>1582</v>
      </c>
      <c r="B660" s="5" t="str">
        <f>VLOOKUP(A660,UNIC!C:W,2,0)</f>
        <v>MOBI</v>
      </c>
      <c r="C660" s="5" t="str">
        <f>VLOOKUP(A660,UNIC!C:W,3,0)</f>
        <v>LEVE</v>
      </c>
      <c r="D660" s="10">
        <f>VLOOKUP(A660,UNIC!C:W,5,0)</f>
        <v>2025</v>
      </c>
      <c r="E660" s="5" t="str">
        <f>VLOOKUP(A660,UNIC!C:W,21,0)</f>
        <v>LOCALIZA</v>
      </c>
      <c r="F660" s="5" t="str">
        <f>VLOOKUP(Tabela1[[#This Row],[PLACA]],UNIC!C:R,15,0)</f>
        <v>MT</v>
      </c>
      <c r="G660" s="5" t="str">
        <f>VLOOKUP(Tabela1[[#This Row],[PLACA]],UNIC!C:R,16,0)</f>
        <v>CENTRO OESTE</v>
      </c>
      <c r="H660" s="5" t="str">
        <f>VLOOKUP(A660,UNIC!C:H,6,0)</f>
        <v>JEVERSON FERREIRA FRANCA</v>
      </c>
      <c r="I660" s="5" t="str">
        <f>VLOOKUP(H660,UNIC!H:J,3,0)</f>
        <v>ASSISTENTE TEC. DE MANUTENCAO DE FO I</v>
      </c>
      <c r="J660" s="11" t="str">
        <f>VLOOKUP(Tabela1[[#This Row],[PLACA]],UNIC!C:V,20,0)</f>
        <v>R$ 1.824,00</v>
      </c>
      <c r="K660" s="11">
        <f>IFERROR(VALUE(VLOOKUP(Tabela1[[#This Row],[PLACA]],[1]Planilha2!$A:$F,3,0)),"")</f>
        <v>215.96</v>
      </c>
      <c r="L660" s="11">
        <f>IFERROR(VALUE(VLOOKUP(Tabela1[[#This Row],[PLACA]],[1]Planilha2!$A:$F,4,0)),"")</f>
        <v>2220.06</v>
      </c>
      <c r="M660" s="11">
        <f>IFERROR(VALUE(VLOOKUP(Tabela1[[#This Row],[PLACA]],[1]Planilha2!$A:$F,5,0)),"")</f>
        <v>670.25</v>
      </c>
      <c r="N660" s="11"/>
      <c r="O660" s="12" t="str">
        <f>VLOOKUP(Tabela1[[#This Row],[PLACA]],BASE_LOCADORAS!B:F,5,0)</f>
        <v>09/10/2028</v>
      </c>
      <c r="P6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0" s="11">
        <f>VLOOKUP(Tabela1[[#This Row],[PLACA]],BASE_LOCADORAS!B:G,6,0)</f>
        <v>1924.51</v>
      </c>
      <c r="R660" s="5" t="b">
        <f>Tabela1[[#This Row],[VALOR LOCADORA]]=Tabela1[[#This Row],[GASTO ALUGUEL]]</f>
        <v>0</v>
      </c>
      <c r="S660" s="5" t="str">
        <f>UPPER(TEXT(Tabela1[[#This Row],[VENCIMENTO CONTRATO]],"MMM"))</f>
        <v>OUT</v>
      </c>
      <c r="T660" s="5">
        <f>IFERROR(YEAR(Tabela1[[#This Row],[VENCIMENTO CONTRATO]]),"-")</f>
        <v>2028</v>
      </c>
      <c r="U660" s="5" t="str">
        <f>VLOOKUP(Tabela1[[#This Row],[PLACA]],UNIC!C:T,18,0)</f>
        <v>ATIVO</v>
      </c>
      <c r="V660" s="5" t="str">
        <f>SUBSTITUTE(VLOOKUP(Tabela1[[#This Row],[PLACA]],UNIC!C:K,9,0),".", "")</f>
        <v>12071</v>
      </c>
      <c r="W660" s="5">
        <f>VLOOKUP(Tabela1[[#This Row],[PLACA]],UNIC!C:M,10,0)</f>
        <v>21104</v>
      </c>
      <c r="X660" s="5" t="str">
        <f>VLOOKUP(Tabela1[[#This Row],[PLACA]],UNIC!C:M,11,0)</f>
        <v>TIM MOVEL</v>
      </c>
      <c r="Y660" s="7">
        <f>SUM(Tabela1[[#This Row],[GASTO COMBUSTÍVEL FEVEREIRO]:[GASTO COMBUSTÍVE ABRIL]])</f>
        <v>3106.27</v>
      </c>
      <c r="Z660" s="7">
        <f>IFERROR(AVERAGE(Tabela1[[#This Row],[GASTO COMBUSTÍVE ABRIL]:[GASTO COMBUSTÍVE MARÇO]]),"-")</f>
        <v>1445.155</v>
      </c>
      <c r="AA660" s="5"/>
    </row>
    <row r="661" spans="1:27" x14ac:dyDescent="0.25">
      <c r="A661" s="5" t="s">
        <v>836</v>
      </c>
      <c r="B661" s="5" t="str">
        <f>VLOOKUP(A661,UNIC!C:W,2,0)</f>
        <v>MOBI</v>
      </c>
      <c r="C661" s="5" t="str">
        <f>VLOOKUP(A661,UNIC!C:W,3,0)</f>
        <v>LEVE</v>
      </c>
      <c r="D661" s="10">
        <f>VLOOKUP(A661,UNIC!C:W,5,0)</f>
        <v>2024</v>
      </c>
      <c r="E661" s="5" t="str">
        <f>VLOOKUP(A661,UNIC!C:W,21,0)</f>
        <v>LOCALIZA</v>
      </c>
      <c r="F661" s="5" t="str">
        <f>VLOOKUP(Tabela1[[#This Row],[PLACA]],UNIC!C:R,15,0)</f>
        <v>BA</v>
      </c>
      <c r="G661" s="5" t="str">
        <f>VLOOKUP(Tabela1[[#This Row],[PLACA]],UNIC!C:R,16,0)</f>
        <v>NORDESTE</v>
      </c>
      <c r="H661" s="5" t="str">
        <f>VLOOKUP(A661,UNIC!C:H,6,0)</f>
        <v>ANDERSON DOS SANTOS BISPO</v>
      </c>
      <c r="I661" s="5" t="str">
        <f>VLOOKUP(H661,UNIC!H:J,3,0)</f>
        <v>TECNICO MULTSKILL FO</v>
      </c>
      <c r="J661" s="11" t="str">
        <f>VLOOKUP(Tabela1[[#This Row],[PLACA]],UNIC!C:V,20,0)</f>
        <v>R$ 1.824,00</v>
      </c>
      <c r="K661" s="11">
        <f>IFERROR(VALUE(VLOOKUP(Tabela1[[#This Row],[PLACA]],[1]Planilha2!$A:$F,3,0)),"")</f>
        <v>1160</v>
      </c>
      <c r="L661" s="11">
        <f>IFERROR(VALUE(VLOOKUP(Tabela1[[#This Row],[PLACA]],[1]Planilha2!$A:$F,4,0)),"")</f>
        <v>1289.99</v>
      </c>
      <c r="M661" s="11">
        <f>IFERROR(VALUE(VLOOKUP(Tabela1[[#This Row],[PLACA]],[1]Planilha2!$A:$F,5,0)),"")</f>
        <v>700</v>
      </c>
      <c r="N661" s="11"/>
      <c r="O661" s="12" t="str">
        <f>VLOOKUP(Tabela1[[#This Row],[PLACA]],BASE_LOCADORAS!B:F,5,0)</f>
        <v>31/10/2028</v>
      </c>
      <c r="P6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1" s="11">
        <f>VLOOKUP(Tabela1[[#This Row],[PLACA]],BASE_LOCADORAS!B:G,6,0)</f>
        <v>1924.51</v>
      </c>
      <c r="R661" s="5" t="b">
        <f>Tabela1[[#This Row],[VALOR LOCADORA]]=Tabela1[[#This Row],[GASTO ALUGUEL]]</f>
        <v>0</v>
      </c>
      <c r="S661" s="5" t="str">
        <f>UPPER(TEXT(Tabela1[[#This Row],[VENCIMENTO CONTRATO]],"MMM"))</f>
        <v>OUT</v>
      </c>
      <c r="T661" s="5">
        <f>IFERROR(YEAR(Tabela1[[#This Row],[VENCIMENTO CONTRATO]]),"-")</f>
        <v>2028</v>
      </c>
      <c r="U661" s="5" t="str">
        <f>VLOOKUP(Tabela1[[#This Row],[PLACA]],UNIC!C:T,18,0)</f>
        <v>ATIVO</v>
      </c>
      <c r="V661" s="5" t="str">
        <f>SUBSTITUTE(VLOOKUP(Tabela1[[#This Row],[PLACA]],UNIC!C:K,9,0),".", "")</f>
        <v>19011</v>
      </c>
      <c r="W661" s="5">
        <f>VLOOKUP(Tabela1[[#This Row],[PLACA]],UNIC!C:M,10,0)</f>
        <v>15001</v>
      </c>
      <c r="X661" s="5" t="str">
        <f>VLOOKUP(Tabela1[[#This Row],[PLACA]],UNIC!C:M,11,0)</f>
        <v>V.TAL</v>
      </c>
      <c r="Y661" s="7">
        <f>SUM(Tabela1[[#This Row],[GASTO COMBUSTÍVEL FEVEREIRO]:[GASTO COMBUSTÍVE ABRIL]])</f>
        <v>3149.99</v>
      </c>
      <c r="Z661" s="7">
        <f>IFERROR(AVERAGE(Tabela1[[#This Row],[GASTO COMBUSTÍVE ABRIL]:[GASTO COMBUSTÍVE MARÇO]]),"-")</f>
        <v>994.995</v>
      </c>
      <c r="AA661" s="5"/>
    </row>
    <row r="662" spans="1:27" x14ac:dyDescent="0.25">
      <c r="A662" s="5" t="s">
        <v>620</v>
      </c>
      <c r="B662" s="5" t="str">
        <f>VLOOKUP(A662,UNIC!C:W,2,0)</f>
        <v>MOBI</v>
      </c>
      <c r="C662" s="5" t="str">
        <f>VLOOKUP(A662,UNIC!C:W,3,0)</f>
        <v>LEVE</v>
      </c>
      <c r="D662" s="10">
        <f>VLOOKUP(A662,UNIC!C:W,5,0)</f>
        <v>2025</v>
      </c>
      <c r="E662" s="5" t="str">
        <f>VLOOKUP(A662,UNIC!C:W,21,0)</f>
        <v>LOCALIZA</v>
      </c>
      <c r="F662" s="5" t="str">
        <f>VLOOKUP(Tabela1[[#This Row],[PLACA]],UNIC!C:R,15,0)</f>
        <v>BA</v>
      </c>
      <c r="G662" s="5" t="str">
        <f>VLOOKUP(Tabela1[[#This Row],[PLACA]],UNIC!C:R,16,0)</f>
        <v>NORDESTE</v>
      </c>
      <c r="H662" s="5" t="str">
        <f>VLOOKUP(A662,UNIC!C:H,6,0)</f>
        <v>ITALO RIOS CORDEIRO</v>
      </c>
      <c r="I662" s="5" t="str">
        <f>VLOOKUP(H662,UNIC!H:J,3,0)</f>
        <v>TECNICO MULTSKILL FO</v>
      </c>
      <c r="J662" s="11" t="str">
        <f>VLOOKUP(Tabela1[[#This Row],[PLACA]],UNIC!C:V,20,0)</f>
        <v>R$ 1.824,00</v>
      </c>
      <c r="K662" s="11">
        <f>IFERROR(VALUE(VLOOKUP(Tabela1[[#This Row],[PLACA]],[1]Planilha2!$A:$F,3,0)),"")</f>
        <v>1035.1299999999999</v>
      </c>
      <c r="L662" s="11">
        <f>IFERROR(VALUE(VLOOKUP(Tabela1[[#This Row],[PLACA]],[1]Planilha2!$A:$F,4,0)),"")</f>
        <v>1260.0200000000002</v>
      </c>
      <c r="M662" s="11">
        <f>IFERROR(VALUE(VLOOKUP(Tabela1[[#This Row],[PLACA]],[1]Planilha2!$A:$F,5,0)),"")</f>
        <v>601.89</v>
      </c>
      <c r="N662" s="11"/>
      <c r="O662" s="12" t="str">
        <f>VLOOKUP(Tabela1[[#This Row],[PLACA]],BASE_LOCADORAS!B:F,5,0)</f>
        <v>06/11/2028</v>
      </c>
      <c r="P6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2" s="11">
        <f>VLOOKUP(Tabela1[[#This Row],[PLACA]],BASE_LOCADORAS!B:G,6,0)</f>
        <v>1924.51</v>
      </c>
      <c r="R662" s="5" t="b">
        <f>Tabela1[[#This Row],[VALOR LOCADORA]]=Tabela1[[#This Row],[GASTO ALUGUEL]]</f>
        <v>0</v>
      </c>
      <c r="S662" s="5" t="str">
        <f>UPPER(TEXT(Tabela1[[#This Row],[VENCIMENTO CONTRATO]],"MMM"))</f>
        <v>NOV</v>
      </c>
      <c r="T662" s="5">
        <f>IFERROR(YEAR(Tabela1[[#This Row],[VENCIMENTO CONTRATO]]),"-")</f>
        <v>2028</v>
      </c>
      <c r="U662" s="5" t="str">
        <f>VLOOKUP(Tabela1[[#This Row],[PLACA]],UNIC!C:T,18,0)</f>
        <v>ATIVO</v>
      </c>
      <c r="V662" s="5" t="str">
        <f>SUBSTITUTE(VLOOKUP(Tabela1[[#This Row],[PLACA]],UNIC!C:K,9,0),".", "")</f>
        <v>14011</v>
      </c>
      <c r="W662" s="5">
        <f>VLOOKUP(Tabela1[[#This Row],[PLACA]],UNIC!C:M,10,0)</f>
        <v>15001</v>
      </c>
      <c r="X662" s="5" t="str">
        <f>VLOOKUP(Tabela1[[#This Row],[PLACA]],UNIC!C:M,11,0)</f>
        <v>I-SYSTEMS</v>
      </c>
      <c r="Y662" s="7">
        <f>SUM(Tabela1[[#This Row],[GASTO COMBUSTÍVEL FEVEREIRO]:[GASTO COMBUSTÍVE ABRIL]])</f>
        <v>2897.04</v>
      </c>
      <c r="Z662" s="7">
        <f>IFERROR(AVERAGE(Tabela1[[#This Row],[GASTO COMBUSTÍVE ABRIL]:[GASTO COMBUSTÍVE MARÇO]]),"-")</f>
        <v>930.95500000000015</v>
      </c>
      <c r="AA662" s="5"/>
    </row>
    <row r="663" spans="1:27" x14ac:dyDescent="0.25">
      <c r="A663" s="5" t="s">
        <v>901</v>
      </c>
      <c r="B663" s="5" t="str">
        <f>VLOOKUP(A663,UNIC!C:W,2,0)</f>
        <v>MOBI</v>
      </c>
      <c r="C663" s="5" t="str">
        <f>VLOOKUP(A663,UNIC!C:W,3,0)</f>
        <v>LEVE</v>
      </c>
      <c r="D663" s="10">
        <f>VLOOKUP(A663,UNIC!C:W,5,0)</f>
        <v>2025</v>
      </c>
      <c r="E663" s="5" t="str">
        <f>VLOOKUP(A663,UNIC!C:W,21,0)</f>
        <v>LOCALIZA</v>
      </c>
      <c r="F663" s="5" t="str">
        <f>VLOOKUP(Tabela1[[#This Row],[PLACA]],UNIC!C:R,15,0)</f>
        <v>BA</v>
      </c>
      <c r="G663" s="5" t="str">
        <f>VLOOKUP(Tabela1[[#This Row],[PLACA]],UNIC!C:R,16,0)</f>
        <v>NORDESTE</v>
      </c>
      <c r="H663" s="5" t="str">
        <f>VLOOKUP(A663,UNIC!C:H,6,0)</f>
        <v>ADEMIR DE ALMEIDA RODRIGUES</v>
      </c>
      <c r="I663" s="5" t="str">
        <f>VLOOKUP(H663,UNIC!H:J,3,0)</f>
        <v>TECNICO MULTSKILL FO</v>
      </c>
      <c r="J663" s="11" t="str">
        <f>VLOOKUP(Tabela1[[#This Row],[PLACA]],UNIC!C:V,20,0)</f>
        <v>R$ 1.824,00</v>
      </c>
      <c r="K663" s="11">
        <f>IFERROR(VALUE(VLOOKUP(Tabela1[[#This Row],[PLACA]],[1]Planilha2!$A:$F,3,0)),"")</f>
        <v>1039.71</v>
      </c>
      <c r="L663" s="11">
        <f>IFERROR(VALUE(VLOOKUP(Tabela1[[#This Row],[PLACA]],[1]Planilha2!$A:$F,4,0)),"")</f>
        <v>1290</v>
      </c>
      <c r="M663" s="11">
        <f>IFERROR(VALUE(VLOOKUP(Tabela1[[#This Row],[PLACA]],[1]Planilha2!$A:$F,5,0)),"")</f>
        <v>720</v>
      </c>
      <c r="N663" s="11"/>
      <c r="O663" s="12" t="str">
        <f>VLOOKUP(Tabela1[[#This Row],[PLACA]],BASE_LOCADORAS!B:F,5,0)</f>
        <v>30/10/2028</v>
      </c>
      <c r="P6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3" s="11">
        <f>VLOOKUP(Tabela1[[#This Row],[PLACA]],BASE_LOCADORAS!B:G,6,0)</f>
        <v>1924.51</v>
      </c>
      <c r="R663" s="5" t="b">
        <f>Tabela1[[#This Row],[VALOR LOCADORA]]=Tabela1[[#This Row],[GASTO ALUGUEL]]</f>
        <v>0</v>
      </c>
      <c r="S663" s="5" t="str">
        <f>UPPER(TEXT(Tabela1[[#This Row],[VENCIMENTO CONTRATO]],"MMM"))</f>
        <v>OUT</v>
      </c>
      <c r="T663" s="5">
        <f>IFERROR(YEAR(Tabela1[[#This Row],[VENCIMENTO CONTRATO]]),"-")</f>
        <v>2028</v>
      </c>
      <c r="U663" s="5" t="str">
        <f>VLOOKUP(Tabela1[[#This Row],[PLACA]],UNIC!C:T,18,0)</f>
        <v>ATIVO</v>
      </c>
      <c r="V663" s="5" t="str">
        <f>SUBSTITUTE(VLOOKUP(Tabela1[[#This Row],[PLACA]],UNIC!C:K,9,0),".", "")</f>
        <v>14011</v>
      </c>
      <c r="W663" s="5">
        <f>VLOOKUP(Tabela1[[#This Row],[PLACA]],UNIC!C:M,10,0)</f>
        <v>15001</v>
      </c>
      <c r="X663" s="5" t="str">
        <f>VLOOKUP(Tabela1[[#This Row],[PLACA]],UNIC!C:M,11,0)</f>
        <v>I-SYSTEMS</v>
      </c>
      <c r="Y663" s="7">
        <f>SUM(Tabela1[[#This Row],[GASTO COMBUSTÍVEL FEVEREIRO]:[GASTO COMBUSTÍVE ABRIL]])</f>
        <v>3049.71</v>
      </c>
      <c r="Z663" s="7">
        <f>IFERROR(AVERAGE(Tabela1[[#This Row],[GASTO COMBUSTÍVE ABRIL]:[GASTO COMBUSTÍVE MARÇO]]),"-")</f>
        <v>1005</v>
      </c>
      <c r="AA663" s="5"/>
    </row>
    <row r="664" spans="1:27" x14ac:dyDescent="0.25">
      <c r="A664" s="5" t="s">
        <v>492</v>
      </c>
      <c r="B664" s="5" t="str">
        <f>VLOOKUP(A664,UNIC!C:W,2,0)</f>
        <v>MOBI</v>
      </c>
      <c r="C664" s="5" t="str">
        <f>VLOOKUP(A664,UNIC!C:W,3,0)</f>
        <v>LEVE</v>
      </c>
      <c r="D664" s="10">
        <f>VLOOKUP(A664,UNIC!C:W,5,0)</f>
        <v>2025</v>
      </c>
      <c r="E664" s="5" t="str">
        <f>VLOOKUP(A664,UNIC!C:W,21,0)</f>
        <v>LOCALIZA</v>
      </c>
      <c r="F664" s="5" t="str">
        <f>VLOOKUP(Tabela1[[#This Row],[PLACA]],UNIC!C:R,15,0)</f>
        <v>ES</v>
      </c>
      <c r="G664" s="5" t="str">
        <f>VLOOKUP(Tabela1[[#This Row],[PLACA]],UNIC!C:R,16,0)</f>
        <v>SUDESTE</v>
      </c>
      <c r="H664" s="5" t="str">
        <f>VLOOKUP(A664,UNIC!C:H,6,0)</f>
        <v>ADRIANO RODRIGUES PENUTTE</v>
      </c>
      <c r="I664" s="5" t="str">
        <f>VLOOKUP(H664,UNIC!H:J,3,0)</f>
        <v>INSTALADOR E REPARADOR DE FO</v>
      </c>
      <c r="J664" s="11" t="str">
        <f>VLOOKUP(Tabela1[[#This Row],[PLACA]],UNIC!C:V,20,0)</f>
        <v>R$ 1.824,00</v>
      </c>
      <c r="K664" s="11">
        <f>IFERROR(VALUE(VLOOKUP(Tabela1[[#This Row],[PLACA]],[1]Planilha2!$A:$F,3,0)),"")</f>
        <v>1200</v>
      </c>
      <c r="L664" s="11">
        <f>IFERROR(VALUE(VLOOKUP(Tabela1[[#This Row],[PLACA]],[1]Planilha2!$A:$F,4,0)),"")</f>
        <v>1239.3399999999999</v>
      </c>
      <c r="M664" s="11">
        <f>IFERROR(VALUE(VLOOKUP(Tabela1[[#This Row],[PLACA]],[1]Planilha2!$A:$F,5,0)),"")</f>
        <v>656.74</v>
      </c>
      <c r="N664" s="11"/>
      <c r="O664" s="12" t="str">
        <f>VLOOKUP(Tabela1[[#This Row],[PLACA]],BASE_LOCADORAS!B:F,5,0)</f>
        <v>07/11/2028</v>
      </c>
      <c r="P6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4" s="11">
        <f>VLOOKUP(Tabela1[[#This Row],[PLACA]],BASE_LOCADORAS!B:G,6,0)</f>
        <v>1924.51</v>
      </c>
      <c r="R664" s="5" t="b">
        <f>Tabela1[[#This Row],[VALOR LOCADORA]]=Tabela1[[#This Row],[GASTO ALUGUEL]]</f>
        <v>0</v>
      </c>
      <c r="S664" s="5" t="str">
        <f>UPPER(TEXT(Tabela1[[#This Row],[VENCIMENTO CONTRATO]],"MMM"))</f>
        <v>NOV</v>
      </c>
      <c r="T664" s="5">
        <f>IFERROR(YEAR(Tabela1[[#This Row],[VENCIMENTO CONTRATO]]),"-")</f>
        <v>2028</v>
      </c>
      <c r="U664" s="5" t="str">
        <f>VLOOKUP(Tabela1[[#This Row],[PLACA]],UNIC!C:T,18,0)</f>
        <v>ATIVO</v>
      </c>
      <c r="V664" s="5" t="str">
        <f>SUBSTITUTE(VLOOKUP(Tabela1[[#This Row],[PLACA]],UNIC!C:K,9,0),".", "")</f>
        <v>11011</v>
      </c>
      <c r="W664" s="5">
        <f>VLOOKUP(Tabela1[[#This Row],[PLACA]],UNIC!C:M,10,0)</f>
        <v>18001</v>
      </c>
      <c r="X664" s="5" t="str">
        <f>VLOOKUP(Tabela1[[#This Row],[PLACA]],UNIC!C:M,11,0)</f>
        <v>VIVO</v>
      </c>
      <c r="Y664" s="7">
        <f>SUM(Tabela1[[#This Row],[GASTO COMBUSTÍVEL FEVEREIRO]:[GASTO COMBUSTÍVE ABRIL]])</f>
        <v>3096.08</v>
      </c>
      <c r="Z664" s="7">
        <f>IFERROR(AVERAGE(Tabela1[[#This Row],[GASTO COMBUSTÍVE ABRIL]:[GASTO COMBUSTÍVE MARÇO]]),"-")</f>
        <v>948.04</v>
      </c>
      <c r="AA664" s="5"/>
    </row>
    <row r="665" spans="1:27" x14ac:dyDescent="0.25">
      <c r="A665" s="5" t="s">
        <v>902</v>
      </c>
      <c r="B665" s="5" t="str">
        <f>VLOOKUP(A665,UNIC!C:W,2,0)</f>
        <v>MOBI</v>
      </c>
      <c r="C665" s="5" t="str">
        <f>VLOOKUP(A665,UNIC!C:W,3,0)</f>
        <v>LEVE</v>
      </c>
      <c r="D665" s="10">
        <f>VLOOKUP(A665,UNIC!C:W,5,0)</f>
        <v>2025</v>
      </c>
      <c r="E665" s="5" t="str">
        <f>VLOOKUP(A665,UNIC!C:W,21,0)</f>
        <v>LOCALIZA</v>
      </c>
      <c r="F665" s="5" t="str">
        <f>VLOOKUP(Tabela1[[#This Row],[PLACA]],UNIC!C:R,15,0)</f>
        <v>BA</v>
      </c>
      <c r="G665" s="5" t="str">
        <f>VLOOKUP(Tabela1[[#This Row],[PLACA]],UNIC!C:R,16,0)</f>
        <v>NORDESTE</v>
      </c>
      <c r="H665" s="5" t="str">
        <f>VLOOKUP(A665,UNIC!C:H,6,0)</f>
        <v>RAFAEL SANTOS OLIVEIRA</v>
      </c>
      <c r="I665" s="5" t="str">
        <f>VLOOKUP(H665,UNIC!H:J,3,0)</f>
        <v>TECNICO MULTSKILL FO</v>
      </c>
      <c r="J665" s="11" t="str">
        <f>VLOOKUP(Tabela1[[#This Row],[PLACA]],UNIC!C:V,20,0)</f>
        <v>R$ 1.824,00</v>
      </c>
      <c r="K665" s="11">
        <f>IFERROR(VALUE(VLOOKUP(Tabela1[[#This Row],[PLACA]],[1]Planilha2!$A:$F,3,0)),"")</f>
        <v>988.36</v>
      </c>
      <c r="L665" s="11">
        <f>IFERROR(VALUE(VLOOKUP(Tabela1[[#This Row],[PLACA]],[1]Planilha2!$A:$F,4,0)),"")</f>
        <v>1230.97</v>
      </c>
      <c r="M665" s="11">
        <f>IFERROR(VALUE(VLOOKUP(Tabela1[[#This Row],[PLACA]],[1]Planilha2!$A:$F,5,0)),"")</f>
        <v>0</v>
      </c>
      <c r="N665" s="11"/>
      <c r="O665" s="12" t="str">
        <f>VLOOKUP(Tabela1[[#This Row],[PLACA]],BASE_LOCADORAS!B:F,5,0)</f>
        <v>12/11/2028</v>
      </c>
      <c r="P6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5" s="11">
        <f>VLOOKUP(Tabela1[[#This Row],[PLACA]],BASE_LOCADORAS!B:G,6,0)</f>
        <v>1924.51</v>
      </c>
      <c r="R665" s="5" t="b">
        <f>Tabela1[[#This Row],[VALOR LOCADORA]]=Tabela1[[#This Row],[GASTO ALUGUEL]]</f>
        <v>0</v>
      </c>
      <c r="S665" s="5" t="str">
        <f>UPPER(TEXT(Tabela1[[#This Row],[VENCIMENTO CONTRATO]],"MMM"))</f>
        <v>NOV</v>
      </c>
      <c r="T665" s="5">
        <f>IFERROR(YEAR(Tabela1[[#This Row],[VENCIMENTO CONTRATO]]),"-")</f>
        <v>2028</v>
      </c>
      <c r="U665" s="5" t="str">
        <f>VLOOKUP(Tabela1[[#This Row],[PLACA]],UNIC!C:T,18,0)</f>
        <v>ATIVO</v>
      </c>
      <c r="V665" s="5" t="str">
        <f>SUBSTITUTE(VLOOKUP(Tabela1[[#This Row],[PLACA]],UNIC!C:K,9,0),".", "")</f>
        <v>14011</v>
      </c>
      <c r="W665" s="5">
        <f>VLOOKUP(Tabela1[[#This Row],[PLACA]],UNIC!C:M,10,0)</f>
        <v>15001</v>
      </c>
      <c r="X665" s="5" t="str">
        <f>VLOOKUP(Tabela1[[#This Row],[PLACA]],UNIC!C:M,11,0)</f>
        <v>I-SYSTEMS</v>
      </c>
      <c r="Y665" s="7">
        <f>SUM(Tabela1[[#This Row],[GASTO COMBUSTÍVEL FEVEREIRO]:[GASTO COMBUSTÍVE ABRIL]])</f>
        <v>2219.33</v>
      </c>
      <c r="Z665" s="7">
        <f>IFERROR(AVERAGE(Tabela1[[#This Row],[GASTO COMBUSTÍVE ABRIL]:[GASTO COMBUSTÍVE MARÇO]]),"-")</f>
        <v>615.48500000000001</v>
      </c>
      <c r="AA665" s="5"/>
    </row>
    <row r="666" spans="1:27" x14ac:dyDescent="0.25">
      <c r="A666" s="5" t="s">
        <v>330</v>
      </c>
      <c r="B666" s="5" t="str">
        <f>VLOOKUP(A666,UNIC!C:W,2,0)</f>
        <v>MOBI</v>
      </c>
      <c r="C666" s="5" t="str">
        <f>VLOOKUP(A666,UNIC!C:W,3,0)</f>
        <v>LEVE</v>
      </c>
      <c r="D666" s="10">
        <f>VLOOKUP(A666,UNIC!C:W,5,0)</f>
        <v>2025</v>
      </c>
      <c r="E666" s="5" t="str">
        <f>VLOOKUP(A666,UNIC!C:W,21,0)</f>
        <v>LOCALIZA</v>
      </c>
      <c r="F666" s="5" t="str">
        <f>VLOOKUP(Tabela1[[#This Row],[PLACA]],UNIC!C:R,15,0)</f>
        <v>MT</v>
      </c>
      <c r="G666" s="5" t="str">
        <f>VLOOKUP(Tabela1[[#This Row],[PLACA]],UNIC!C:R,16,0)</f>
        <v>Centro-Oeste</v>
      </c>
      <c r="H666" s="5" t="str">
        <f>VLOOKUP(A666,UNIC!C:H,6,0)</f>
        <v>CASA CLIENTE VIVO CUIABA</v>
      </c>
      <c r="I666" s="5" t="str">
        <f>VLOOKUP(H666,UNIC!H:J,3,0)</f>
        <v>PARCEIRO</v>
      </c>
      <c r="J666" s="11" t="str">
        <f>VLOOKUP(Tabela1[[#This Row],[PLACA]],UNIC!C:V,20,0)</f>
        <v>R$ 1.824,00</v>
      </c>
      <c r="K666" s="11">
        <f>IFERROR(VALUE(VLOOKUP(Tabela1[[#This Row],[PLACA]],[1]Planilha2!$A:$F,3,0)),"")</f>
        <v>50</v>
      </c>
      <c r="L666" s="11">
        <f>IFERROR(VALUE(VLOOKUP(Tabela1[[#This Row],[PLACA]],[1]Planilha2!$A:$F,4,0)),"")</f>
        <v>237.09</v>
      </c>
      <c r="M666" s="11">
        <f>IFERROR(VALUE(VLOOKUP(Tabela1[[#This Row],[PLACA]],[1]Planilha2!$A:$F,5,0)),"")</f>
        <v>447.56000000000006</v>
      </c>
      <c r="N666" s="11"/>
      <c r="O666" s="12" t="str">
        <f>VLOOKUP(Tabela1[[#This Row],[PLACA]],BASE_LOCADORAS!B:F,5,0)</f>
        <v>17/09/2028</v>
      </c>
      <c r="P6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6" s="11">
        <f>VLOOKUP(Tabela1[[#This Row],[PLACA]],BASE_LOCADORAS!B:G,6,0)</f>
        <v>1926.61</v>
      </c>
      <c r="R666" s="5" t="b">
        <f>Tabela1[[#This Row],[VALOR LOCADORA]]=Tabela1[[#This Row],[GASTO ALUGUEL]]</f>
        <v>0</v>
      </c>
      <c r="S666" s="5" t="str">
        <f>UPPER(TEXT(Tabela1[[#This Row],[VENCIMENTO CONTRATO]],"MMM"))</f>
        <v>SET</v>
      </c>
      <c r="T666" s="5">
        <f>IFERROR(YEAR(Tabela1[[#This Row],[VENCIMENTO CONTRATO]]),"-")</f>
        <v>2028</v>
      </c>
      <c r="U666" s="5" t="str">
        <f>VLOOKUP(Tabela1[[#This Row],[PLACA]],UNIC!C:T,18,0)</f>
        <v>MANUTENÇÃO</v>
      </c>
      <c r="V666" s="5" t="str">
        <f>SUBSTITUTE(VLOOKUP(Tabela1[[#This Row],[PLACA]],UNIC!C:K,9,0),".", "")</f>
        <v>11015</v>
      </c>
      <c r="W666" s="5">
        <f>VLOOKUP(Tabela1[[#This Row],[PLACA]],UNIC!C:M,10,0)</f>
        <v>21035</v>
      </c>
      <c r="X666" s="5" t="str">
        <f>VLOOKUP(Tabela1[[#This Row],[PLACA]],UNIC!C:M,11,0)</f>
        <v>VIVO</v>
      </c>
      <c r="Y666" s="7">
        <f>SUM(Tabela1[[#This Row],[GASTO COMBUSTÍVEL FEVEREIRO]:[GASTO COMBUSTÍVE ABRIL]])</f>
        <v>734.65000000000009</v>
      </c>
      <c r="Z666" s="7">
        <f>IFERROR(AVERAGE(Tabela1[[#This Row],[GASTO COMBUSTÍVE ABRIL]:[GASTO COMBUSTÍVE MARÇO]]),"-")</f>
        <v>342.32500000000005</v>
      </c>
      <c r="AA666" s="5"/>
    </row>
    <row r="667" spans="1:27" x14ac:dyDescent="0.25">
      <c r="A667" s="5" t="s">
        <v>1132</v>
      </c>
      <c r="B667" s="5" t="str">
        <f>VLOOKUP(A667,UNIC!C:W,2,0)</f>
        <v>MOBI</v>
      </c>
      <c r="C667" s="5" t="str">
        <f>VLOOKUP(A667,UNIC!C:W,3,0)</f>
        <v>LEVE</v>
      </c>
      <c r="D667" s="10">
        <f>VLOOKUP(A667,UNIC!C:W,5,0)</f>
        <v>2025</v>
      </c>
      <c r="E667" s="5" t="str">
        <f>VLOOKUP(A667,UNIC!C:W,21,0)</f>
        <v>LOCALIZA</v>
      </c>
      <c r="F667" s="5" t="str">
        <f>VLOOKUP(Tabela1[[#This Row],[PLACA]],UNIC!C:R,15,0)</f>
        <v>BA</v>
      </c>
      <c r="G667" s="5" t="str">
        <f>VLOOKUP(Tabela1[[#This Row],[PLACA]],UNIC!C:R,16,0)</f>
        <v>NORDESTE</v>
      </c>
      <c r="H667" s="5" t="str">
        <f>VLOOKUP(A667,UNIC!C:H,6,0)</f>
        <v>ALEXANDRE SANTANA SANTOS</v>
      </c>
      <c r="I667" s="5" t="str">
        <f>VLOOKUP(H667,UNIC!H:J,3,0)</f>
        <v>TECNICO MULTSKILL FO</v>
      </c>
      <c r="J667" s="11" t="str">
        <f>VLOOKUP(Tabela1[[#This Row],[PLACA]],UNIC!C:V,20,0)</f>
        <v>R$ 1.824,00</v>
      </c>
      <c r="K667" s="11">
        <f>IFERROR(VALUE(VLOOKUP(Tabela1[[#This Row],[PLACA]],[1]Planilha2!$A:$F,3,0)),"")</f>
        <v>936.03000000000009</v>
      </c>
      <c r="L667" s="11">
        <f>IFERROR(VALUE(VLOOKUP(Tabela1[[#This Row],[PLACA]],[1]Planilha2!$A:$F,4,0)),"")</f>
        <v>1488.6</v>
      </c>
      <c r="M667" s="11">
        <f>IFERROR(VALUE(VLOOKUP(Tabela1[[#This Row],[PLACA]],[1]Planilha2!$A:$F,5,0)),"")</f>
        <v>529.31999999999994</v>
      </c>
      <c r="N667" s="11"/>
      <c r="O667" s="12" t="str">
        <f>VLOOKUP(Tabela1[[#This Row],[PLACA]],BASE_LOCADORAS!B:F,5,0)</f>
        <v>12/11/2028</v>
      </c>
      <c r="P6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7" s="11">
        <f>VLOOKUP(Tabela1[[#This Row],[PLACA]],BASE_LOCADORAS!B:G,6,0)</f>
        <v>1924.51</v>
      </c>
      <c r="R667" s="5" t="b">
        <f>Tabela1[[#This Row],[VALOR LOCADORA]]=Tabela1[[#This Row],[GASTO ALUGUEL]]</f>
        <v>0</v>
      </c>
      <c r="S667" s="5" t="str">
        <f>UPPER(TEXT(Tabela1[[#This Row],[VENCIMENTO CONTRATO]],"MMM"))</f>
        <v>NOV</v>
      </c>
      <c r="T667" s="5">
        <f>IFERROR(YEAR(Tabela1[[#This Row],[VENCIMENTO CONTRATO]]),"-")</f>
        <v>2028</v>
      </c>
      <c r="U667" s="5" t="str">
        <f>VLOOKUP(Tabela1[[#This Row],[PLACA]],UNIC!C:T,18,0)</f>
        <v>ATIVO</v>
      </c>
      <c r="V667" s="5" t="str">
        <f>SUBSTITUTE(VLOOKUP(Tabela1[[#This Row],[PLACA]],UNIC!C:K,9,0),".", "")</f>
        <v>19011</v>
      </c>
      <c r="W667" s="5">
        <f>VLOOKUP(Tabela1[[#This Row],[PLACA]],UNIC!C:M,10,0)</f>
        <v>15001</v>
      </c>
      <c r="X667" s="5" t="str">
        <f>VLOOKUP(Tabela1[[#This Row],[PLACA]],UNIC!C:M,11,0)</f>
        <v>V.TAL</v>
      </c>
      <c r="Y667" s="7">
        <f>SUM(Tabela1[[#This Row],[GASTO COMBUSTÍVEL FEVEREIRO]:[GASTO COMBUSTÍVE ABRIL]])</f>
        <v>2953.95</v>
      </c>
      <c r="Z667" s="7">
        <f>IFERROR(AVERAGE(Tabela1[[#This Row],[GASTO COMBUSTÍVE ABRIL]:[GASTO COMBUSTÍVE MARÇO]]),"-")</f>
        <v>1008.9599999999999</v>
      </c>
      <c r="AA667" s="5"/>
    </row>
    <row r="668" spans="1:27" x14ac:dyDescent="0.25">
      <c r="A668" s="5" t="s">
        <v>565</v>
      </c>
      <c r="B668" s="5" t="str">
        <f>VLOOKUP(A668,UNIC!C:W,2,0)</f>
        <v>MOBI</v>
      </c>
      <c r="C668" s="5" t="str">
        <f>VLOOKUP(A668,UNIC!C:W,3,0)</f>
        <v>LEVE</v>
      </c>
      <c r="D668" s="10">
        <f>VLOOKUP(A668,UNIC!C:W,5,0)</f>
        <v>2025</v>
      </c>
      <c r="E668" s="5" t="str">
        <f>VLOOKUP(A668,UNIC!C:W,21,0)</f>
        <v>LOCALIZA</v>
      </c>
      <c r="F668" s="5" t="str">
        <f>VLOOKUP(Tabela1[[#This Row],[PLACA]],UNIC!C:R,15,0)</f>
        <v>SP</v>
      </c>
      <c r="G668" s="5" t="str">
        <f>VLOOKUP(Tabela1[[#This Row],[PLACA]],UNIC!C:R,16,0)</f>
        <v>SUDESTE</v>
      </c>
      <c r="H668" s="5" t="str">
        <f>VLOOKUP(A668,UNIC!C:H,6,0)</f>
        <v>LUCAS NERES DANTAS CAIRES</v>
      </c>
      <c r="I668" s="5" t="str">
        <f>VLOOKUP(H668,UNIC!H:J,3,0)</f>
        <v>TECNICO DE FIBRA OPTICA III</v>
      </c>
      <c r="J668" s="11" t="str">
        <f>VLOOKUP(Tabela1[[#This Row],[PLACA]],UNIC!C:V,20,0)</f>
        <v>R$ 1.824,00</v>
      </c>
      <c r="K668" s="11">
        <f>IFERROR(VALUE(VLOOKUP(Tabela1[[#This Row],[PLACA]],[1]Planilha2!$A:$F,3,0)),"")</f>
        <v>1208.6100000000001</v>
      </c>
      <c r="L668" s="11">
        <f>IFERROR(VALUE(VLOOKUP(Tabela1[[#This Row],[PLACA]],[1]Planilha2!$A:$F,4,0)),"")</f>
        <v>1384.85</v>
      </c>
      <c r="M668" s="11">
        <f>IFERROR(VALUE(VLOOKUP(Tabela1[[#This Row],[PLACA]],[1]Planilha2!$A:$F,5,0)),"")</f>
        <v>638.88</v>
      </c>
      <c r="N668" s="11"/>
      <c r="O668" s="12" t="str">
        <f>VLOOKUP(Tabela1[[#This Row],[PLACA]],BASE_LOCADORAS!B:F,5,0)</f>
        <v>22/10/2028</v>
      </c>
      <c r="P6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8" s="11">
        <f>VLOOKUP(Tabela1[[#This Row],[PLACA]],BASE_LOCADORAS!B:G,6,0)</f>
        <v>1924.51</v>
      </c>
      <c r="R668" s="5" t="b">
        <f>Tabela1[[#This Row],[VALOR LOCADORA]]=Tabela1[[#This Row],[GASTO ALUGUEL]]</f>
        <v>0</v>
      </c>
      <c r="S668" s="5" t="str">
        <f>UPPER(TEXT(Tabela1[[#This Row],[VENCIMENTO CONTRATO]],"MMM"))</f>
        <v>OUT</v>
      </c>
      <c r="T668" s="5">
        <f>IFERROR(YEAR(Tabela1[[#This Row],[VENCIMENTO CONTRATO]]),"-")</f>
        <v>2028</v>
      </c>
      <c r="U668" s="5" t="str">
        <f>VLOOKUP(Tabela1[[#This Row],[PLACA]],UNIC!C:T,18,0)</f>
        <v>ATIVO</v>
      </c>
      <c r="V668" s="5" t="str">
        <f>SUBSTITUTE(VLOOKUP(Tabela1[[#This Row],[PLACA]],UNIC!C:K,9,0),".", "")</f>
        <v>11021</v>
      </c>
      <c r="W668" s="5">
        <f>VLOOKUP(Tabela1[[#This Row],[PLACA]],UNIC!C:M,10,0)</f>
        <v>35001</v>
      </c>
      <c r="X668" s="5" t="str">
        <f>VLOOKUP(Tabela1[[#This Row],[PLACA]],UNIC!C:M,11,0)</f>
        <v>VIVO</v>
      </c>
      <c r="Y668" s="7">
        <f>SUM(Tabela1[[#This Row],[GASTO COMBUSTÍVEL FEVEREIRO]:[GASTO COMBUSTÍVE ABRIL]])</f>
        <v>3232.34</v>
      </c>
      <c r="Z668" s="7">
        <f>IFERROR(AVERAGE(Tabela1[[#This Row],[GASTO COMBUSTÍVE ABRIL]:[GASTO COMBUSTÍVE MARÇO]]),"-")</f>
        <v>1011.865</v>
      </c>
      <c r="AA668" s="5"/>
    </row>
    <row r="669" spans="1:27" x14ac:dyDescent="0.25">
      <c r="A669" s="5" t="s">
        <v>1234</v>
      </c>
      <c r="B669" s="5" t="str">
        <f>VLOOKUP(A669,UNIC!C:W,2,0)</f>
        <v>MOBI</v>
      </c>
      <c r="C669" s="5" t="str">
        <f>VLOOKUP(A669,UNIC!C:W,3,0)</f>
        <v>LEVE</v>
      </c>
      <c r="D669" s="10">
        <f>VLOOKUP(A669,UNIC!C:W,5,0)</f>
        <v>2025</v>
      </c>
      <c r="E669" s="5" t="str">
        <f>VLOOKUP(A669,UNIC!C:W,21,0)</f>
        <v>LOCALIZA</v>
      </c>
      <c r="F669" s="5" t="str">
        <f>VLOOKUP(Tabela1[[#This Row],[PLACA]],UNIC!C:R,15,0)</f>
        <v>BA</v>
      </c>
      <c r="G669" s="5" t="str">
        <f>VLOOKUP(Tabela1[[#This Row],[PLACA]],UNIC!C:R,16,0)</f>
        <v>NORDESTE</v>
      </c>
      <c r="H669" s="5" t="str">
        <f>VLOOKUP(A669,UNIC!C:H,6,0)</f>
        <v>FLAVIO GOIS DE DEUS</v>
      </c>
      <c r="I669" s="5" t="str">
        <f>VLOOKUP(H669,UNIC!H:J,3,0)</f>
        <v>TECNICO MULTSKILL FO</v>
      </c>
      <c r="J669" s="11" t="str">
        <f>VLOOKUP(Tabela1[[#This Row],[PLACA]],UNIC!C:V,20,0)</f>
        <v>R$ 1.824,00</v>
      </c>
      <c r="K669" s="11">
        <f>IFERROR(VALUE(VLOOKUP(Tabela1[[#This Row],[PLACA]],[1]Planilha2!$A:$F,3,0)),"")</f>
        <v>859.66</v>
      </c>
      <c r="L669" s="11">
        <f>IFERROR(VALUE(VLOOKUP(Tabela1[[#This Row],[PLACA]],[1]Planilha2!$A:$F,4,0)),"")</f>
        <v>1339.82</v>
      </c>
      <c r="M669" s="11">
        <f>IFERROR(VALUE(VLOOKUP(Tabela1[[#This Row],[PLACA]],[1]Planilha2!$A:$F,5,0)),"")</f>
        <v>640</v>
      </c>
      <c r="N669" s="11"/>
      <c r="O669" s="12" t="str">
        <f>VLOOKUP(Tabela1[[#This Row],[PLACA]],BASE_LOCADORAS!B:F,5,0)</f>
        <v>25/09/2028</v>
      </c>
      <c r="P6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69" s="11">
        <f>VLOOKUP(Tabela1[[#This Row],[PLACA]],BASE_LOCADORAS!B:G,6,0)</f>
        <v>1926.61</v>
      </c>
      <c r="R669" s="5" t="b">
        <f>Tabela1[[#This Row],[VALOR LOCADORA]]=Tabela1[[#This Row],[GASTO ALUGUEL]]</f>
        <v>0</v>
      </c>
      <c r="S669" s="5" t="str">
        <f>UPPER(TEXT(Tabela1[[#This Row],[VENCIMENTO CONTRATO]],"MMM"))</f>
        <v>SET</v>
      </c>
      <c r="T669" s="5">
        <f>IFERROR(YEAR(Tabela1[[#This Row],[VENCIMENTO CONTRATO]]),"-")</f>
        <v>2028</v>
      </c>
      <c r="U669" s="5" t="str">
        <f>VLOOKUP(Tabela1[[#This Row],[PLACA]],UNIC!C:T,18,0)</f>
        <v>ATIVO</v>
      </c>
      <c r="V669" s="5" t="str">
        <f>SUBSTITUTE(VLOOKUP(Tabela1[[#This Row],[PLACA]],UNIC!C:K,9,0),".", "")</f>
        <v>19011</v>
      </c>
      <c r="W669" s="5">
        <f>VLOOKUP(Tabela1[[#This Row],[PLACA]],UNIC!C:M,10,0)</f>
        <v>15001</v>
      </c>
      <c r="X669" s="5" t="str">
        <f>VLOOKUP(Tabela1[[#This Row],[PLACA]],UNIC!C:M,11,0)</f>
        <v>V.TAL</v>
      </c>
      <c r="Y669" s="7">
        <f>SUM(Tabela1[[#This Row],[GASTO COMBUSTÍVEL FEVEREIRO]:[GASTO COMBUSTÍVE ABRIL]])</f>
        <v>2839.48</v>
      </c>
      <c r="Z669" s="7">
        <f>IFERROR(AVERAGE(Tabela1[[#This Row],[GASTO COMBUSTÍVE ABRIL]:[GASTO COMBUSTÍVE MARÇO]]),"-")</f>
        <v>989.91</v>
      </c>
      <c r="AA669" s="5"/>
    </row>
    <row r="670" spans="1:27" x14ac:dyDescent="0.25">
      <c r="A670" s="5" t="s">
        <v>837</v>
      </c>
      <c r="B670" s="5" t="str">
        <f>VLOOKUP(A670,UNIC!C:W,2,0)</f>
        <v>MOBI</v>
      </c>
      <c r="C670" s="5" t="str">
        <f>VLOOKUP(A670,UNIC!C:W,3,0)</f>
        <v>LEVE</v>
      </c>
      <c r="D670" s="10">
        <f>VLOOKUP(A670,UNIC!C:W,5,0)</f>
        <v>2025</v>
      </c>
      <c r="E670" s="5" t="str">
        <f>VLOOKUP(A670,UNIC!C:W,21,0)</f>
        <v>LOCALIZA</v>
      </c>
      <c r="F670" s="5" t="str">
        <f>VLOOKUP(Tabela1[[#This Row],[PLACA]],UNIC!C:R,15,0)</f>
        <v>ES</v>
      </c>
      <c r="G670" s="5" t="str">
        <f>VLOOKUP(Tabela1[[#This Row],[PLACA]],UNIC!C:R,16,0)</f>
        <v>SUDESTE</v>
      </c>
      <c r="H670" s="5" t="str">
        <f>VLOOKUP(A670,UNIC!C:H,6,0)</f>
        <v>DANIEL SOARES DE SOUZA</v>
      </c>
      <c r="I670" s="5" t="str">
        <f>VLOOKUP(H670,UNIC!H:J,3,0)</f>
        <v>INSTALADOR E REPARADOR DE FO</v>
      </c>
      <c r="J670" s="11" t="str">
        <f>VLOOKUP(Tabela1[[#This Row],[PLACA]],UNIC!C:V,20,0)</f>
        <v>R$ 1.824,00</v>
      </c>
      <c r="K670" s="11">
        <f>IFERROR(VALUE(VLOOKUP(Tabela1[[#This Row],[PLACA]],[1]Planilha2!$A:$F,3,0)),"")</f>
        <v>1407.9700000000003</v>
      </c>
      <c r="L670" s="11">
        <f>IFERROR(VALUE(VLOOKUP(Tabela1[[#This Row],[PLACA]],[1]Planilha2!$A:$F,4,0)),"")</f>
        <v>1731.09</v>
      </c>
      <c r="M670" s="11">
        <f>IFERROR(VALUE(VLOOKUP(Tabela1[[#This Row],[PLACA]],[1]Planilha2!$A:$F,5,0)),"")</f>
        <v>945.99</v>
      </c>
      <c r="N670" s="11"/>
      <c r="O670" s="17" t="str">
        <f>VLOOKUP(Tabela1[[#This Row],[PLACA]],BASE_LOCADORAS!B:F,5,0)</f>
        <v>04/11/2028</v>
      </c>
      <c r="P6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0" s="11">
        <f>VLOOKUP(Tabela1[[#This Row],[PLACA]],BASE_LOCADORAS!B:G,6,0)</f>
        <v>1926.61</v>
      </c>
      <c r="R670" s="5" t="b">
        <f>Tabela1[[#This Row],[VALOR LOCADORA]]=Tabela1[[#This Row],[GASTO ALUGUEL]]</f>
        <v>0</v>
      </c>
      <c r="S670" s="5" t="str">
        <f>UPPER(TEXT(Tabela1[[#This Row],[VENCIMENTO CONTRATO]],"MMM"))</f>
        <v>NOV</v>
      </c>
      <c r="T670" s="5">
        <f>IFERROR(YEAR(Tabela1[[#This Row],[VENCIMENTO CONTRATO]]),"-")</f>
        <v>2028</v>
      </c>
      <c r="U670" s="5" t="str">
        <f>VLOOKUP(Tabela1[[#This Row],[PLACA]],UNIC!C:T,18,0)</f>
        <v>ATIVO</v>
      </c>
      <c r="V670" s="5" t="str">
        <f>SUBSTITUTE(VLOOKUP(Tabela1[[#This Row],[PLACA]],UNIC!C:K,9,0),".", "")</f>
        <v>11011</v>
      </c>
      <c r="W670" s="5">
        <f>VLOOKUP(Tabela1[[#This Row],[PLACA]],UNIC!C:M,10,0)</f>
        <v>18001</v>
      </c>
      <c r="X670" s="5" t="str">
        <f>VLOOKUP(Tabela1[[#This Row],[PLACA]],UNIC!C:M,11,0)</f>
        <v>VIVO</v>
      </c>
      <c r="Y670" s="7">
        <f>SUM(Tabela1[[#This Row],[GASTO COMBUSTÍVEL FEVEREIRO]:[GASTO COMBUSTÍVE ABRIL]])</f>
        <v>4085.05</v>
      </c>
      <c r="Z670" s="7">
        <f>IFERROR(AVERAGE(Tabela1[[#This Row],[GASTO COMBUSTÍVE ABRIL]:[GASTO COMBUSTÍVE MARÇO]]),"-")</f>
        <v>1338.54</v>
      </c>
      <c r="AA670" s="5"/>
    </row>
    <row r="671" spans="1:27" x14ac:dyDescent="0.25">
      <c r="A671" s="5" t="s">
        <v>959</v>
      </c>
      <c r="B671" s="5" t="str">
        <f>VLOOKUP(A671,UNIC!C:W,2,0)</f>
        <v>MOBI</v>
      </c>
      <c r="C671" s="5" t="str">
        <f>VLOOKUP(A671,UNIC!C:W,3,0)</f>
        <v>LEVE</v>
      </c>
      <c r="D671" s="10">
        <f>VLOOKUP(A671,UNIC!C:W,5,0)</f>
        <v>2025</v>
      </c>
      <c r="E671" s="5" t="str">
        <f>VLOOKUP(A671,UNIC!C:W,21,0)</f>
        <v>LOCALIZA</v>
      </c>
      <c r="F671" s="5" t="str">
        <f>VLOOKUP(Tabela1[[#This Row],[PLACA]],UNIC!C:R,15,0)</f>
        <v>BA</v>
      </c>
      <c r="G671" s="5" t="str">
        <f>VLOOKUP(Tabela1[[#This Row],[PLACA]],UNIC!C:R,16,0)</f>
        <v>NORDESTE</v>
      </c>
      <c r="H671" s="5" t="str">
        <f>VLOOKUP(A671,UNIC!C:H,6,0)</f>
        <v>ANDRE PEREIRA DA SILVA</v>
      </c>
      <c r="I671" s="5" t="str">
        <f>VLOOKUP(H671,UNIC!H:J,3,0)</f>
        <v>TECNICO MULTSKILL FO</v>
      </c>
      <c r="J671" s="11" t="str">
        <f>VLOOKUP(Tabela1[[#This Row],[PLACA]],UNIC!C:V,20,0)</f>
        <v>R$ 1.824,00</v>
      </c>
      <c r="K671" s="11">
        <f>IFERROR(VALUE(VLOOKUP(Tabela1[[#This Row],[PLACA]],[1]Planilha2!$A:$F,3,0)),"")</f>
        <v>1199.82</v>
      </c>
      <c r="L671" s="11">
        <f>IFERROR(VALUE(VLOOKUP(Tabela1[[#This Row],[PLACA]],[1]Planilha2!$A:$F,4,0)),"")</f>
        <v>1368.8100000000002</v>
      </c>
      <c r="M671" s="11">
        <f>IFERROR(VALUE(VLOOKUP(Tabela1[[#This Row],[PLACA]],[1]Planilha2!$A:$F,5,0)),"")</f>
        <v>609.99</v>
      </c>
      <c r="N671" s="11"/>
      <c r="O671" s="12" t="str">
        <f>VLOOKUP(Tabela1[[#This Row],[PLACA]],BASE_LOCADORAS!B:F,5,0)</f>
        <v>22/10/2028</v>
      </c>
      <c r="P6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1" s="11">
        <f>VLOOKUP(Tabela1[[#This Row],[PLACA]],BASE_LOCADORAS!B:G,6,0)</f>
        <v>1924.51</v>
      </c>
      <c r="R671" s="5" t="b">
        <f>Tabela1[[#This Row],[VALOR LOCADORA]]=Tabela1[[#This Row],[GASTO ALUGUEL]]</f>
        <v>0</v>
      </c>
      <c r="S671" s="5" t="str">
        <f>UPPER(TEXT(Tabela1[[#This Row],[VENCIMENTO CONTRATO]],"MMM"))</f>
        <v>OUT</v>
      </c>
      <c r="T671" s="5">
        <f>IFERROR(YEAR(Tabela1[[#This Row],[VENCIMENTO CONTRATO]]),"-")</f>
        <v>2028</v>
      </c>
      <c r="U671" s="5" t="str">
        <f>VLOOKUP(Tabela1[[#This Row],[PLACA]],UNIC!C:T,18,0)</f>
        <v>ATIVO</v>
      </c>
      <c r="V671" s="5" t="str">
        <f>SUBSTITUTE(VLOOKUP(Tabela1[[#This Row],[PLACA]],UNIC!C:K,9,0),".", "")</f>
        <v>14011</v>
      </c>
      <c r="W671" s="5">
        <f>VLOOKUP(Tabela1[[#This Row],[PLACA]],UNIC!C:M,10,0)</f>
        <v>15001</v>
      </c>
      <c r="X671" s="5" t="str">
        <f>VLOOKUP(Tabela1[[#This Row],[PLACA]],UNIC!C:M,11,0)</f>
        <v>I-SYSTEMS</v>
      </c>
      <c r="Y671" s="7">
        <f>SUM(Tabela1[[#This Row],[GASTO COMBUSTÍVEL FEVEREIRO]:[GASTO COMBUSTÍVE ABRIL]])</f>
        <v>3178.62</v>
      </c>
      <c r="Z671" s="7">
        <f>IFERROR(AVERAGE(Tabela1[[#This Row],[GASTO COMBUSTÍVE ABRIL]:[GASTO COMBUSTÍVE MARÇO]]),"-")</f>
        <v>989.40000000000009</v>
      </c>
      <c r="AA671" s="5"/>
    </row>
    <row r="672" spans="1:27" x14ac:dyDescent="0.25">
      <c r="A672" s="5" t="s">
        <v>903</v>
      </c>
      <c r="B672" s="5" t="str">
        <f>VLOOKUP(A672,UNIC!C:W,2,0)</f>
        <v>MOBI</v>
      </c>
      <c r="C672" s="5" t="str">
        <f>VLOOKUP(A672,UNIC!C:W,3,0)</f>
        <v>LEVE</v>
      </c>
      <c r="D672" s="10">
        <f>VLOOKUP(A672,UNIC!C:W,5,0)</f>
        <v>2025</v>
      </c>
      <c r="E672" s="5" t="str">
        <f>VLOOKUP(A672,UNIC!C:W,21,0)</f>
        <v>LOCALIZA</v>
      </c>
      <c r="F672" s="5" t="str">
        <f>VLOOKUP(Tabela1[[#This Row],[PLACA]],UNIC!C:R,15,0)</f>
        <v>ES</v>
      </c>
      <c r="G672" s="5" t="str">
        <f>VLOOKUP(Tabela1[[#This Row],[PLACA]],UNIC!C:R,16,0)</f>
        <v>SUDESTE</v>
      </c>
      <c r="H672" s="5" t="str">
        <f>VLOOKUP(A672,UNIC!C:H,6,0)</f>
        <v>IGOR DOS SANTOS VASCONCELOS</v>
      </c>
      <c r="I672" s="5" t="str">
        <f>VLOOKUP(H672,UNIC!H:J,3,0)</f>
        <v>INSTALADOR E REPARADOR DE FO</v>
      </c>
      <c r="J672" s="11" t="str">
        <f>VLOOKUP(Tabela1[[#This Row],[PLACA]],UNIC!C:V,20,0)</f>
        <v>R$ 1.824,00</v>
      </c>
      <c r="K672" s="11">
        <f>IFERROR(VALUE(VLOOKUP(Tabela1[[#This Row],[PLACA]],[1]Planilha2!$A:$F,3,0)),"")</f>
        <v>1059.47</v>
      </c>
      <c r="L672" s="11">
        <f>IFERROR(VALUE(VLOOKUP(Tabela1[[#This Row],[PLACA]],[1]Planilha2!$A:$F,4,0)),"")</f>
        <v>1324.56</v>
      </c>
      <c r="M672" s="11">
        <f>IFERROR(VALUE(VLOOKUP(Tabela1[[#This Row],[PLACA]],[1]Planilha2!$A:$F,5,0)),"")</f>
        <v>682.94999999999993</v>
      </c>
      <c r="N672" s="11"/>
      <c r="O672" s="12" t="str">
        <f>VLOOKUP(Tabela1[[#This Row],[PLACA]],BASE_LOCADORAS!B:F,5,0)</f>
        <v>12/11/2028</v>
      </c>
      <c r="P6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2" s="11">
        <f>VLOOKUP(Tabela1[[#This Row],[PLACA]],BASE_LOCADORAS!B:G,6,0)</f>
        <v>1924.51</v>
      </c>
      <c r="R672" s="5" t="b">
        <f>Tabela1[[#This Row],[VALOR LOCADORA]]=Tabela1[[#This Row],[GASTO ALUGUEL]]</f>
        <v>0</v>
      </c>
      <c r="S672" s="5" t="str">
        <f>UPPER(TEXT(Tabela1[[#This Row],[VENCIMENTO CONTRATO]],"MMM"))</f>
        <v>NOV</v>
      </c>
      <c r="T672" s="5">
        <f>IFERROR(YEAR(Tabela1[[#This Row],[VENCIMENTO CONTRATO]]),"-")</f>
        <v>2028</v>
      </c>
      <c r="U672" s="5" t="str">
        <f>VLOOKUP(Tabela1[[#This Row],[PLACA]],UNIC!C:T,18,0)</f>
        <v>ATIVO</v>
      </c>
      <c r="V672" s="5" t="str">
        <f>SUBSTITUTE(VLOOKUP(Tabela1[[#This Row],[PLACA]],UNIC!C:K,9,0),".", "")</f>
        <v>11011</v>
      </c>
      <c r="W672" s="5">
        <f>VLOOKUP(Tabela1[[#This Row],[PLACA]],UNIC!C:M,10,0)</f>
        <v>18001</v>
      </c>
      <c r="X672" s="5" t="str">
        <f>VLOOKUP(Tabela1[[#This Row],[PLACA]],UNIC!C:M,11,0)</f>
        <v>VIVO</v>
      </c>
      <c r="Y672" s="7">
        <f>SUM(Tabela1[[#This Row],[GASTO COMBUSTÍVEL FEVEREIRO]:[GASTO COMBUSTÍVE ABRIL]])</f>
        <v>3066.9799999999996</v>
      </c>
      <c r="Z672" s="7">
        <f>IFERROR(AVERAGE(Tabela1[[#This Row],[GASTO COMBUSTÍVE ABRIL]:[GASTO COMBUSTÍVE MARÇO]]),"-")</f>
        <v>1003.7549999999999</v>
      </c>
      <c r="AA672" s="5"/>
    </row>
    <row r="673" spans="1:27" x14ac:dyDescent="0.25">
      <c r="A673" s="5" t="s">
        <v>211</v>
      </c>
      <c r="B673" s="5" t="str">
        <f>VLOOKUP(A673,UNIC!C:W,2,0)</f>
        <v>MOBI</v>
      </c>
      <c r="C673" s="5" t="str">
        <f>VLOOKUP(A673,UNIC!C:W,3,0)</f>
        <v>LEVE</v>
      </c>
      <c r="D673" s="10">
        <f>VLOOKUP(A673,UNIC!C:W,5,0)</f>
        <v>2025</v>
      </c>
      <c r="E673" s="5" t="str">
        <f>VLOOKUP(A673,UNIC!C:W,21,0)</f>
        <v>LOCALIZA</v>
      </c>
      <c r="F673" s="5" t="str">
        <f>VLOOKUP(Tabela1[[#This Row],[PLACA]],UNIC!C:R,15,0)</f>
        <v>MS</v>
      </c>
      <c r="G673" s="5" t="str">
        <f>VLOOKUP(Tabela1[[#This Row],[PLACA]],UNIC!C:R,16,0)</f>
        <v>CENTRO OESTE</v>
      </c>
      <c r="H673" s="5" t="str">
        <f>VLOOKUP(A673,UNIC!C:H,6,0)</f>
        <v>CARLOS AUGUSTO PEDROSO RIBEIRO BORGES</v>
      </c>
      <c r="I673" s="5" t="str">
        <f>VLOOKUP(H673,UNIC!H:J,3,0)</f>
        <v>TECNICO DE FIBRA OPTICA I</v>
      </c>
      <c r="J673" s="11" t="str">
        <f>VLOOKUP(Tabela1[[#This Row],[PLACA]],UNIC!C:V,20,0)</f>
        <v>R$ 1.824,00</v>
      </c>
      <c r="K673" s="11">
        <f>IFERROR(VALUE(VLOOKUP(Tabela1[[#This Row],[PLACA]],[1]Planilha2!$A:$F,3,0)),"")</f>
        <v>698.54</v>
      </c>
      <c r="L673" s="11">
        <f>IFERROR(VALUE(VLOOKUP(Tabela1[[#This Row],[PLACA]],[1]Planilha2!$A:$F,4,0)),"")</f>
        <v>839.72</v>
      </c>
      <c r="M673" s="11">
        <f>IFERROR(VALUE(VLOOKUP(Tabela1[[#This Row],[PLACA]],[1]Planilha2!$A:$F,5,0)),"")</f>
        <v>581.76</v>
      </c>
      <c r="N673" s="11"/>
      <c r="O673" s="12" t="str">
        <f>VLOOKUP(Tabela1[[#This Row],[PLACA]],BASE_LOCADORAS!B:F,5,0)</f>
        <v>10/10/2028</v>
      </c>
      <c r="P6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3" s="11">
        <f>VLOOKUP(Tabela1[[#This Row],[PLACA]],BASE_LOCADORAS!B:G,6,0)</f>
        <v>1924.51</v>
      </c>
      <c r="R673" s="5" t="b">
        <f>Tabela1[[#This Row],[VALOR LOCADORA]]=Tabela1[[#This Row],[GASTO ALUGUEL]]</f>
        <v>0</v>
      </c>
      <c r="S673" s="5" t="str">
        <f>UPPER(TEXT(Tabela1[[#This Row],[VENCIMENTO CONTRATO]],"MMM"))</f>
        <v>OUT</v>
      </c>
      <c r="T673" s="5">
        <f>IFERROR(YEAR(Tabela1[[#This Row],[VENCIMENTO CONTRATO]]),"-")</f>
        <v>2028</v>
      </c>
      <c r="U673" s="5" t="str">
        <f>VLOOKUP(Tabela1[[#This Row],[PLACA]],UNIC!C:T,18,0)</f>
        <v>ATIVO</v>
      </c>
      <c r="V673" s="5" t="str">
        <f>SUBSTITUTE(VLOOKUP(Tabela1[[#This Row],[PLACA]],UNIC!C:K,9,0),".", "")</f>
        <v>11021</v>
      </c>
      <c r="W673" s="5">
        <f>VLOOKUP(Tabela1[[#This Row],[PLACA]],UNIC!C:M,10,0)</f>
        <v>22032</v>
      </c>
      <c r="X673" s="5" t="str">
        <f>VLOOKUP(Tabela1[[#This Row],[PLACA]],UNIC!C:M,11,0)</f>
        <v>VIVO</v>
      </c>
      <c r="Y673" s="7">
        <f>SUM(Tabela1[[#This Row],[GASTO COMBUSTÍVEL FEVEREIRO]:[GASTO COMBUSTÍVE ABRIL]])</f>
        <v>2120.02</v>
      </c>
      <c r="Z673" s="7">
        <f>IFERROR(AVERAGE(Tabela1[[#This Row],[GASTO COMBUSTÍVE ABRIL]:[GASTO COMBUSTÍVE MARÇO]]),"-")</f>
        <v>710.74</v>
      </c>
      <c r="AA673" s="5"/>
    </row>
    <row r="674" spans="1:27" x14ac:dyDescent="0.25">
      <c r="A674" s="5" t="s">
        <v>1101</v>
      </c>
      <c r="B674" s="5" t="str">
        <f>VLOOKUP(A674,UNIC!C:W,2,0)</f>
        <v>MOBI</v>
      </c>
      <c r="C674" s="5" t="str">
        <f>VLOOKUP(A674,UNIC!C:W,3,0)</f>
        <v>LEVE</v>
      </c>
      <c r="D674" s="10">
        <f>VLOOKUP(A674,UNIC!C:W,5,0)</f>
        <v>2025</v>
      </c>
      <c r="E674" s="5" t="str">
        <f>VLOOKUP(A674,UNIC!C:W,21,0)</f>
        <v>LOCALIZA</v>
      </c>
      <c r="F674" s="5" t="str">
        <f>VLOOKUP(Tabela1[[#This Row],[PLACA]],UNIC!C:R,15,0)</f>
        <v>ES</v>
      </c>
      <c r="G674" s="5" t="str">
        <f>VLOOKUP(Tabela1[[#This Row],[PLACA]],UNIC!C:R,16,0)</f>
        <v>SUDESTE</v>
      </c>
      <c r="H674" s="5" t="str">
        <f>VLOOKUP(A674,UNIC!C:H,6,0)</f>
        <v>DYHEGO HENRIQUE SOARES</v>
      </c>
      <c r="I674" s="5" t="str">
        <f>VLOOKUP(H674,UNIC!H:J,3,0)</f>
        <v>INSTALADOR E REPARADOR DE FO</v>
      </c>
      <c r="J674" s="11" t="str">
        <f>VLOOKUP(Tabela1[[#This Row],[PLACA]],UNIC!C:V,20,0)</f>
        <v>R$ 1.824,00</v>
      </c>
      <c r="K674" s="11">
        <f>IFERROR(VALUE(VLOOKUP(Tabela1[[#This Row],[PLACA]],[1]Planilha2!$A:$F,3,0)),"")</f>
        <v>1574.48</v>
      </c>
      <c r="L674" s="11">
        <f>IFERROR(VALUE(VLOOKUP(Tabela1[[#This Row],[PLACA]],[1]Planilha2!$A:$F,4,0)),"")</f>
        <v>1669.13</v>
      </c>
      <c r="M674" s="11">
        <f>IFERROR(VALUE(VLOOKUP(Tabela1[[#This Row],[PLACA]],[1]Planilha2!$A:$F,5,0)),"")</f>
        <v>850</v>
      </c>
      <c r="N674" s="11"/>
      <c r="O674" s="12" t="str">
        <f>VLOOKUP(Tabela1[[#This Row],[PLACA]],BASE_LOCADORAS!B:F,5,0)</f>
        <v>31/10/2028</v>
      </c>
      <c r="P6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4" s="11">
        <f>VLOOKUP(Tabela1[[#This Row],[PLACA]],BASE_LOCADORAS!B:G,6,0)</f>
        <v>1924.51</v>
      </c>
      <c r="R674" s="5" t="b">
        <f>Tabela1[[#This Row],[VALOR LOCADORA]]=Tabela1[[#This Row],[GASTO ALUGUEL]]</f>
        <v>0</v>
      </c>
      <c r="S674" s="5" t="str">
        <f>UPPER(TEXT(Tabela1[[#This Row],[VENCIMENTO CONTRATO]],"MMM"))</f>
        <v>OUT</v>
      </c>
      <c r="T674" s="5">
        <f>IFERROR(YEAR(Tabela1[[#This Row],[VENCIMENTO CONTRATO]]),"-")</f>
        <v>2028</v>
      </c>
      <c r="U674" s="5" t="str">
        <f>VLOOKUP(Tabela1[[#This Row],[PLACA]],UNIC!C:T,18,0)</f>
        <v>ATIVO</v>
      </c>
      <c r="V674" s="5" t="str">
        <f>SUBSTITUTE(VLOOKUP(Tabela1[[#This Row],[PLACA]],UNIC!C:K,9,0),".", "")</f>
        <v>11011</v>
      </c>
      <c r="W674" s="5">
        <f>VLOOKUP(Tabela1[[#This Row],[PLACA]],UNIC!C:M,10,0)</f>
        <v>18001</v>
      </c>
      <c r="X674" s="5" t="str">
        <f>VLOOKUP(Tabela1[[#This Row],[PLACA]],UNIC!C:M,11,0)</f>
        <v>VIVO</v>
      </c>
      <c r="Y674" s="7">
        <f>SUM(Tabela1[[#This Row],[GASTO COMBUSTÍVEL FEVEREIRO]:[GASTO COMBUSTÍVE ABRIL]])</f>
        <v>4093.61</v>
      </c>
      <c r="Z674" s="7">
        <f>IFERROR(AVERAGE(Tabela1[[#This Row],[GASTO COMBUSTÍVE ABRIL]:[GASTO COMBUSTÍVE MARÇO]]),"-")</f>
        <v>1259.5650000000001</v>
      </c>
      <c r="AA674" s="5"/>
    </row>
    <row r="675" spans="1:27" x14ac:dyDescent="0.25">
      <c r="A675" s="5" t="s">
        <v>212</v>
      </c>
      <c r="B675" s="5" t="str">
        <f>VLOOKUP(A675,UNIC!C:W,2,0)</f>
        <v>MOBI</v>
      </c>
      <c r="C675" s="5" t="str">
        <f>VLOOKUP(A675,UNIC!C:W,3,0)</f>
        <v>LEVE</v>
      </c>
      <c r="D675" s="10">
        <f>VLOOKUP(A675,UNIC!C:W,5,0)</f>
        <v>2025</v>
      </c>
      <c r="E675" s="5" t="str">
        <f>VLOOKUP(A675,UNIC!C:W,21,0)</f>
        <v>LOCALIZA</v>
      </c>
      <c r="F675" s="5" t="str">
        <f>VLOOKUP(Tabela1[[#This Row],[PLACA]],UNIC!C:R,15,0)</f>
        <v>MS</v>
      </c>
      <c r="G675" s="5" t="str">
        <f>VLOOKUP(Tabela1[[#This Row],[PLACA]],UNIC!C:R,16,0)</f>
        <v>CENTRO OESTE</v>
      </c>
      <c r="H675" s="5" t="str">
        <f>VLOOKUP(A675,UNIC!C:H,6,0)</f>
        <v>REGIMAR DE SOUZA SANTOS</v>
      </c>
      <c r="I675" s="5" t="str">
        <f>VLOOKUP(H675,UNIC!H:J,3,0)</f>
        <v>TECNICO DE FIBRA OPTICA III</v>
      </c>
      <c r="J675" s="11" t="str">
        <f>VLOOKUP(Tabela1[[#This Row],[PLACA]],UNIC!C:V,20,0)</f>
        <v>R$ 1.824,00</v>
      </c>
      <c r="K675" s="11">
        <f>IFERROR(VALUE(VLOOKUP(Tabela1[[#This Row],[PLACA]],[1]Planilha2!$A:$F,3,0)),"")</f>
        <v>970</v>
      </c>
      <c r="L675" s="11">
        <f>IFERROR(VALUE(VLOOKUP(Tabela1[[#This Row],[PLACA]],[1]Planilha2!$A:$F,4,0)),"")</f>
        <v>969</v>
      </c>
      <c r="M675" s="11">
        <f>IFERROR(VALUE(VLOOKUP(Tabela1[[#This Row],[PLACA]],[1]Planilha2!$A:$F,5,0)),"")</f>
        <v>704.99</v>
      </c>
      <c r="N675" s="11"/>
      <c r="O675" s="17" t="str">
        <f>VLOOKUP(Tabela1[[#This Row],[PLACA]],BASE_LOCADORAS!B:F,5,0)</f>
        <v>09/10/2028</v>
      </c>
      <c r="P6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5" s="11">
        <f>VLOOKUP(Tabela1[[#This Row],[PLACA]],BASE_LOCADORAS!B:G,6,0)</f>
        <v>1924.51</v>
      </c>
      <c r="R675" s="5" t="b">
        <f>Tabela1[[#This Row],[VALOR LOCADORA]]=Tabela1[[#This Row],[GASTO ALUGUEL]]</f>
        <v>0</v>
      </c>
      <c r="S675" s="5" t="str">
        <f>UPPER(TEXT(Tabela1[[#This Row],[VENCIMENTO CONTRATO]],"MMM"))</f>
        <v>OUT</v>
      </c>
      <c r="T675" s="5">
        <f>IFERROR(YEAR(Tabela1[[#This Row],[VENCIMENTO CONTRATO]]),"-")</f>
        <v>2028</v>
      </c>
      <c r="U675" s="5" t="str">
        <f>VLOOKUP(Tabela1[[#This Row],[PLACA]],UNIC!C:T,18,0)</f>
        <v>ATIVO</v>
      </c>
      <c r="V675" s="5" t="str">
        <f>SUBSTITUTE(VLOOKUP(Tabela1[[#This Row],[PLACA]],UNIC!C:K,9,0),".", "")</f>
        <v>11021</v>
      </c>
      <c r="W675" s="5">
        <f>VLOOKUP(Tabela1[[#This Row],[PLACA]],UNIC!C:M,10,0)</f>
        <v>22020</v>
      </c>
      <c r="X675" s="5" t="str">
        <f>VLOOKUP(Tabela1[[#This Row],[PLACA]],UNIC!C:M,11,0)</f>
        <v>VIVO</v>
      </c>
      <c r="Y675" s="7">
        <f>SUM(Tabela1[[#This Row],[GASTO COMBUSTÍVEL FEVEREIRO]:[GASTO COMBUSTÍVE ABRIL]])</f>
        <v>2643.99</v>
      </c>
      <c r="Z675" s="7">
        <f>IFERROR(AVERAGE(Tabela1[[#This Row],[GASTO COMBUSTÍVE ABRIL]:[GASTO COMBUSTÍVE MARÇO]]),"-")</f>
        <v>836.995</v>
      </c>
      <c r="AA675" s="5"/>
    </row>
    <row r="676" spans="1:27" x14ac:dyDescent="0.25">
      <c r="A676" s="5" t="s">
        <v>1244</v>
      </c>
      <c r="B676" s="5" t="str">
        <f>VLOOKUP(A676,UNIC!C:W,2,0)</f>
        <v>MOBI</v>
      </c>
      <c r="C676" s="5" t="str">
        <f>VLOOKUP(A676,UNIC!C:W,3,0)</f>
        <v>LEVE</v>
      </c>
      <c r="D676" s="10">
        <f>VLOOKUP(A676,UNIC!C:W,5,0)</f>
        <v>2025</v>
      </c>
      <c r="E676" s="5" t="str">
        <f>VLOOKUP(A676,UNIC!C:W,21,0)</f>
        <v>LOCALIZA</v>
      </c>
      <c r="F676" s="5" t="str">
        <f>VLOOKUP(Tabela1[[#This Row],[PLACA]],UNIC!C:R,15,0)</f>
        <v>SP</v>
      </c>
      <c r="G676" s="5" t="str">
        <f>VLOOKUP(Tabela1[[#This Row],[PLACA]],UNIC!C:R,16,0)</f>
        <v>SUDESTE</v>
      </c>
      <c r="H676" s="5" t="str">
        <f>VLOOKUP(A676,UNIC!C:H,6,0)</f>
        <v>WESLEY SOUSA DE CARVALHO</v>
      </c>
      <c r="I676" s="5" t="str">
        <f>VLOOKUP(H676,UNIC!H:J,3,0)</f>
        <v>TECNICO MULTSKILL METALICO/FI</v>
      </c>
      <c r="J676" s="11" t="str">
        <f>VLOOKUP(Tabela1[[#This Row],[PLACA]],UNIC!C:V,20,0)</f>
        <v>R$ 1.824,00</v>
      </c>
      <c r="K676" s="11">
        <f>IFERROR(VALUE(VLOOKUP(Tabela1[[#This Row],[PLACA]],[1]Planilha2!$A:$F,3,0)),"")</f>
        <v>1519.8</v>
      </c>
      <c r="L676" s="11">
        <f>IFERROR(VALUE(VLOOKUP(Tabela1[[#This Row],[PLACA]],[1]Planilha2!$A:$F,4,0)),"")</f>
        <v>1474.81</v>
      </c>
      <c r="M676" s="11">
        <f>IFERROR(VALUE(VLOOKUP(Tabela1[[#This Row],[PLACA]],[1]Planilha2!$A:$F,5,0)),"")</f>
        <v>570</v>
      </c>
      <c r="N676" s="11"/>
      <c r="O676" s="12" t="str">
        <f>VLOOKUP(Tabela1[[#This Row],[PLACA]],BASE_LOCADORAS!B:F,5,0)</f>
        <v>18/11/2028</v>
      </c>
      <c r="P6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6" s="11">
        <f>VLOOKUP(Tabela1[[#This Row],[PLACA]],BASE_LOCADORAS!B:G,6,0)</f>
        <v>1924.51</v>
      </c>
      <c r="R676" s="5" t="b">
        <f>Tabela1[[#This Row],[VALOR LOCADORA]]=Tabela1[[#This Row],[GASTO ALUGUEL]]</f>
        <v>0</v>
      </c>
      <c r="S676" s="5" t="str">
        <f>UPPER(TEXT(Tabela1[[#This Row],[VENCIMENTO CONTRATO]],"MMM"))</f>
        <v>NOV</v>
      </c>
      <c r="T676" s="5">
        <f>IFERROR(YEAR(Tabela1[[#This Row],[VENCIMENTO CONTRATO]]),"-")</f>
        <v>2028</v>
      </c>
      <c r="U676" s="5" t="str">
        <f>VLOOKUP(Tabela1[[#This Row],[PLACA]],UNIC!C:T,18,0)</f>
        <v>ATIVO</v>
      </c>
      <c r="V676" s="5" t="str">
        <f>SUBSTITUTE(VLOOKUP(Tabela1[[#This Row],[PLACA]],UNIC!C:K,9,0),".", "")</f>
        <v>14011</v>
      </c>
      <c r="W676" s="5">
        <f>VLOOKUP(Tabela1[[#This Row],[PLACA]],UNIC!C:M,10,0)</f>
        <v>35001</v>
      </c>
      <c r="X676" s="5" t="str">
        <f>VLOOKUP(Tabela1[[#This Row],[PLACA]],UNIC!C:M,11,0)</f>
        <v>I-SYSTEMS</v>
      </c>
      <c r="Y676" s="7">
        <f>SUM(Tabela1[[#This Row],[GASTO COMBUSTÍVEL FEVEREIRO]:[GASTO COMBUSTÍVE ABRIL]])</f>
        <v>3564.6099999999997</v>
      </c>
      <c r="Z676" s="7">
        <f>IFERROR(AVERAGE(Tabela1[[#This Row],[GASTO COMBUSTÍVE ABRIL]:[GASTO COMBUSTÍVE MARÇO]]),"-")</f>
        <v>1022.405</v>
      </c>
      <c r="AA676" s="5"/>
    </row>
    <row r="677" spans="1:27" x14ac:dyDescent="0.25">
      <c r="A677" s="5" t="s">
        <v>1052</v>
      </c>
      <c r="B677" s="5" t="str">
        <f>VLOOKUP(A677,UNIC!C:W,2,0)</f>
        <v>MOBI</v>
      </c>
      <c r="C677" s="5" t="str">
        <f>VLOOKUP(A677,UNIC!C:W,3,0)</f>
        <v>LEVE</v>
      </c>
      <c r="D677" s="10">
        <f>VLOOKUP(A677,UNIC!C:W,5,0)</f>
        <v>2025</v>
      </c>
      <c r="E677" s="5" t="str">
        <f>VLOOKUP(A677,UNIC!C:W,21,0)</f>
        <v>LOCALIZA</v>
      </c>
      <c r="F677" s="5" t="str">
        <f>VLOOKUP(Tabela1[[#This Row],[PLACA]],UNIC!C:R,15,0)</f>
        <v>MS</v>
      </c>
      <c r="G677" s="5" t="str">
        <f>VLOOKUP(Tabela1[[#This Row],[PLACA]],UNIC!C:R,16,0)</f>
        <v>CENTRO OESTE</v>
      </c>
      <c r="H677" s="5" t="str">
        <f>VLOOKUP(A677,UNIC!C:H,6,0)</f>
        <v>JANDER HILTON RODRIGUES FLORES</v>
      </c>
      <c r="I677" s="5" t="str">
        <f>VLOOKUP(H677,UNIC!H:J,3,0)</f>
        <v>INSTALADOR E REPARADOR DE FO</v>
      </c>
      <c r="J677" s="11" t="str">
        <f>VLOOKUP(Tabela1[[#This Row],[PLACA]],UNIC!C:V,20,0)</f>
        <v>R$ 1.824,00</v>
      </c>
      <c r="K677" s="11">
        <f>IFERROR(VALUE(VLOOKUP(Tabela1[[#This Row],[PLACA]],[1]Planilha2!$A:$F,3,0)),"")</f>
        <v>1185.9299999999998</v>
      </c>
      <c r="L677" s="11">
        <f>IFERROR(VALUE(VLOOKUP(Tabela1[[#This Row],[PLACA]],[1]Planilha2!$A:$F,4,0)),"")</f>
        <v>1580</v>
      </c>
      <c r="M677" s="11">
        <f>IFERROR(VALUE(VLOOKUP(Tabela1[[#This Row],[PLACA]],[1]Planilha2!$A:$F,5,0)),"")</f>
        <v>758.51</v>
      </c>
      <c r="N677" s="11"/>
      <c r="O677" s="12" t="str">
        <f>VLOOKUP(Tabela1[[#This Row],[PLACA]],BASE_LOCADORAS!B:F,5,0)</f>
        <v>16/09/2028</v>
      </c>
      <c r="P6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7" s="11">
        <f>VLOOKUP(Tabela1[[#This Row],[PLACA]],BASE_LOCADORAS!B:G,6,0)</f>
        <v>1926.61</v>
      </c>
      <c r="R677" s="5" t="b">
        <f>Tabela1[[#This Row],[VALOR LOCADORA]]=Tabela1[[#This Row],[GASTO ALUGUEL]]</f>
        <v>0</v>
      </c>
      <c r="S677" s="5" t="str">
        <f>UPPER(TEXT(Tabela1[[#This Row],[VENCIMENTO CONTRATO]],"MMM"))</f>
        <v>SET</v>
      </c>
      <c r="T677" s="5">
        <f>IFERROR(YEAR(Tabela1[[#This Row],[VENCIMENTO CONTRATO]]),"-")</f>
        <v>2028</v>
      </c>
      <c r="U677" s="5" t="str">
        <f>VLOOKUP(Tabela1[[#This Row],[PLACA]],UNIC!C:T,18,0)</f>
        <v>ATIVO</v>
      </c>
      <c r="V677" s="5" t="str">
        <f>SUBSTITUTE(VLOOKUP(Tabela1[[#This Row],[PLACA]],UNIC!C:K,9,0),".", "")</f>
        <v>11011</v>
      </c>
      <c r="W677" s="5">
        <f>VLOOKUP(Tabela1[[#This Row],[PLACA]],UNIC!C:M,10,0)</f>
        <v>22020</v>
      </c>
      <c r="X677" s="5" t="str">
        <f>VLOOKUP(Tabela1[[#This Row],[PLACA]],UNIC!C:M,11,0)</f>
        <v>VIVO</v>
      </c>
      <c r="Y677" s="7">
        <f>SUM(Tabela1[[#This Row],[GASTO COMBUSTÍVEL FEVEREIRO]:[GASTO COMBUSTÍVE ABRIL]])</f>
        <v>3524.4399999999996</v>
      </c>
      <c r="Z677" s="7">
        <f>IFERROR(AVERAGE(Tabela1[[#This Row],[GASTO COMBUSTÍVE ABRIL]:[GASTO COMBUSTÍVE MARÇO]]),"-")</f>
        <v>1169.2550000000001</v>
      </c>
      <c r="AA677" s="5"/>
    </row>
    <row r="678" spans="1:27" x14ac:dyDescent="0.25">
      <c r="A678" s="5" t="s">
        <v>1121</v>
      </c>
      <c r="B678" s="5" t="str">
        <f>VLOOKUP(A678,UNIC!C:W,2,0)</f>
        <v>MOBI</v>
      </c>
      <c r="C678" s="5" t="str">
        <f>VLOOKUP(A678,UNIC!C:W,3,0)</f>
        <v>LEVE</v>
      </c>
      <c r="D678" s="10">
        <f>VLOOKUP(A678,UNIC!C:W,5,0)</f>
        <v>2025</v>
      </c>
      <c r="E678" s="5" t="str">
        <f>VLOOKUP(A678,UNIC!C:W,21,0)</f>
        <v>LOCALIZA</v>
      </c>
      <c r="F678" s="5" t="str">
        <f>VLOOKUP(Tabela1[[#This Row],[PLACA]],UNIC!C:R,15,0)</f>
        <v>SP</v>
      </c>
      <c r="G678" s="5" t="str">
        <f>VLOOKUP(Tabela1[[#This Row],[PLACA]],UNIC!C:R,16,0)</f>
        <v>SUDESTE</v>
      </c>
      <c r="H678" s="5" t="str">
        <f>VLOOKUP(A678,UNIC!C:H,6,0)</f>
        <v>FELIPE QUEIROZ DE OLIVEIRA</v>
      </c>
      <c r="I678" s="5" t="str">
        <f>VLOOKUP(H678,UNIC!H:J,3,0)</f>
        <v>TECNICO MULTSKILL METALICO/FI</v>
      </c>
      <c r="J678" s="11" t="str">
        <f>VLOOKUP(Tabela1[[#This Row],[PLACA]],UNIC!C:V,20,0)</f>
        <v>R$ 1.824,00</v>
      </c>
      <c r="K678" s="11">
        <f>IFERROR(VALUE(VLOOKUP(Tabela1[[#This Row],[PLACA]],[1]Planilha2!$A:$F,3,0)),"")</f>
        <v>1455</v>
      </c>
      <c r="L678" s="11">
        <f>IFERROR(VALUE(VLOOKUP(Tabela1[[#This Row],[PLACA]],[1]Planilha2!$A:$F,4,0)),"")</f>
        <v>1944.99</v>
      </c>
      <c r="M678" s="11">
        <f>IFERROR(VALUE(VLOOKUP(Tabela1[[#This Row],[PLACA]],[1]Planilha2!$A:$F,5,0)),"")</f>
        <v>1070</v>
      </c>
      <c r="N678" s="11"/>
      <c r="O678" s="12" t="str">
        <f>VLOOKUP(Tabela1[[#This Row],[PLACA]],BASE_LOCADORAS!B:F,5,0)</f>
        <v>06/11/2028</v>
      </c>
      <c r="P6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8" s="11">
        <f>VLOOKUP(Tabela1[[#This Row],[PLACA]],BASE_LOCADORAS!B:G,6,0)</f>
        <v>1924.51</v>
      </c>
      <c r="R678" s="5" t="b">
        <f>Tabela1[[#This Row],[VALOR LOCADORA]]=Tabela1[[#This Row],[GASTO ALUGUEL]]</f>
        <v>0</v>
      </c>
      <c r="S678" s="5" t="str">
        <f>UPPER(TEXT(Tabela1[[#This Row],[VENCIMENTO CONTRATO]],"MMM"))</f>
        <v>NOV</v>
      </c>
      <c r="T678" s="5">
        <f>IFERROR(YEAR(Tabela1[[#This Row],[VENCIMENTO CONTRATO]]),"-")</f>
        <v>2028</v>
      </c>
      <c r="U678" s="5" t="str">
        <f>VLOOKUP(Tabela1[[#This Row],[PLACA]],UNIC!C:T,18,0)</f>
        <v>ATIVO</v>
      </c>
      <c r="V678" s="5" t="str">
        <f>SUBSTITUTE(VLOOKUP(Tabela1[[#This Row],[PLACA]],UNIC!C:K,9,0),".", "")</f>
        <v>14011</v>
      </c>
      <c r="W678" s="5">
        <f>VLOOKUP(Tabela1[[#This Row],[PLACA]],UNIC!C:M,10,0)</f>
        <v>35001</v>
      </c>
      <c r="X678" s="5" t="str">
        <f>VLOOKUP(Tabela1[[#This Row],[PLACA]],UNIC!C:M,11,0)</f>
        <v>I-SYSTEMS</v>
      </c>
      <c r="Y678" s="7">
        <f>SUM(Tabela1[[#This Row],[GASTO COMBUSTÍVEL FEVEREIRO]:[GASTO COMBUSTÍVE ABRIL]])</f>
        <v>4469.99</v>
      </c>
      <c r="Z678" s="7">
        <f>IFERROR(AVERAGE(Tabela1[[#This Row],[GASTO COMBUSTÍVE ABRIL]:[GASTO COMBUSTÍVE MARÇO]]),"-")</f>
        <v>1507.4949999999999</v>
      </c>
      <c r="AA678" s="5"/>
    </row>
    <row r="679" spans="1:27" x14ac:dyDescent="0.25">
      <c r="A679" s="5" t="s">
        <v>621</v>
      </c>
      <c r="B679" s="5" t="str">
        <f>VLOOKUP(A679,UNIC!C:W,2,0)</f>
        <v>MOBI</v>
      </c>
      <c r="C679" s="5" t="str">
        <f>VLOOKUP(A679,UNIC!C:W,3,0)</f>
        <v>LEVE</v>
      </c>
      <c r="D679" s="10">
        <f>VLOOKUP(A679,UNIC!C:W,5,0)</f>
        <v>2025</v>
      </c>
      <c r="E679" s="5" t="str">
        <f>VLOOKUP(A679,UNIC!C:W,21,0)</f>
        <v>LOCALIZA</v>
      </c>
      <c r="F679" s="5" t="str">
        <f>VLOOKUP(Tabela1[[#This Row],[PLACA]],UNIC!C:R,15,0)</f>
        <v>BA</v>
      </c>
      <c r="G679" s="5" t="str">
        <f>VLOOKUP(Tabela1[[#This Row],[PLACA]],UNIC!C:R,16,0)</f>
        <v>NORDESTE</v>
      </c>
      <c r="H679" s="5" t="str">
        <f>VLOOKUP(A679,UNIC!C:H,6,0)</f>
        <v>-</v>
      </c>
      <c r="I679" s="5" t="str">
        <f>VLOOKUP(H679,UNIC!H:J,3,0)</f>
        <v>-</v>
      </c>
      <c r="J679" s="11" t="str">
        <f>VLOOKUP(Tabela1[[#This Row],[PLACA]],UNIC!C:V,20,0)</f>
        <v>R$ 1.824,00</v>
      </c>
      <c r="K679" s="11">
        <f>IFERROR(VALUE(VLOOKUP(Tabela1[[#This Row],[PLACA]],[1]Planilha2!$A:$F,3,0)),"")</f>
        <v>1116.55</v>
      </c>
      <c r="L679" s="11">
        <f>IFERROR(VALUE(VLOOKUP(Tabela1[[#This Row],[PLACA]],[1]Planilha2!$A:$F,4,0)),"")</f>
        <v>1163.4000000000001</v>
      </c>
      <c r="M679" s="11">
        <f>IFERROR(VALUE(VLOOKUP(Tabela1[[#This Row],[PLACA]],[1]Planilha2!$A:$F,5,0)),"")</f>
        <v>0</v>
      </c>
      <c r="N679" s="11"/>
      <c r="O679" s="12" t="str">
        <f>VLOOKUP(Tabela1[[#This Row],[PLACA]],BASE_LOCADORAS!B:F,5,0)</f>
        <v>18/09/2028</v>
      </c>
      <c r="P6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79" s="11">
        <f>VLOOKUP(Tabela1[[#This Row],[PLACA]],BASE_LOCADORAS!B:G,6,0)</f>
        <v>1926.61</v>
      </c>
      <c r="R679" s="5" t="b">
        <f>Tabela1[[#This Row],[VALOR LOCADORA]]=Tabela1[[#This Row],[GASTO ALUGUEL]]</f>
        <v>0</v>
      </c>
      <c r="S679" s="5" t="str">
        <f>UPPER(TEXT(Tabela1[[#This Row],[VENCIMENTO CONTRATO]],"MMM"))</f>
        <v>SET</v>
      </c>
      <c r="T679" s="5">
        <f>IFERROR(YEAR(Tabela1[[#This Row],[VENCIMENTO CONTRATO]]),"-")</f>
        <v>2028</v>
      </c>
      <c r="U679" s="5" t="str">
        <f>VLOOKUP(Tabela1[[#This Row],[PLACA]],UNIC!C:T,18,0)</f>
        <v>SINISTRO</v>
      </c>
      <c r="V679" s="5" t="str">
        <f>SUBSTITUTE(VLOOKUP(Tabela1[[#This Row],[PLACA]],UNIC!C:K,9,0),".", "")</f>
        <v/>
      </c>
      <c r="W679" s="5">
        <f>VLOOKUP(Tabela1[[#This Row],[PLACA]],UNIC!C:M,10,0)</f>
        <v>0</v>
      </c>
      <c r="X679" s="5">
        <f>VLOOKUP(Tabela1[[#This Row],[PLACA]],UNIC!C:M,11,0)</f>
        <v>0</v>
      </c>
      <c r="Y679" s="7">
        <f>SUM(Tabela1[[#This Row],[GASTO COMBUSTÍVEL FEVEREIRO]:[GASTO COMBUSTÍVE ABRIL]])</f>
        <v>2279.9499999999998</v>
      </c>
      <c r="Z679" s="7">
        <f>IFERROR(AVERAGE(Tabela1[[#This Row],[GASTO COMBUSTÍVE ABRIL]:[GASTO COMBUSTÍVE MARÇO]]),"-")</f>
        <v>581.70000000000005</v>
      </c>
      <c r="AA679" s="5"/>
    </row>
    <row r="680" spans="1:27" x14ac:dyDescent="0.25">
      <c r="A680" s="5" t="s">
        <v>451</v>
      </c>
      <c r="B680" s="5" t="str">
        <f>VLOOKUP(A680,UNIC!C:W,2,0)</f>
        <v>MOBI</v>
      </c>
      <c r="C680" s="5" t="str">
        <f>VLOOKUP(A680,UNIC!C:W,3,0)</f>
        <v>LEVE</v>
      </c>
      <c r="D680" s="10">
        <f>VLOOKUP(A680,UNIC!C:W,5,0)</f>
        <v>2025</v>
      </c>
      <c r="E680" s="5" t="str">
        <f>VLOOKUP(A680,UNIC!C:W,21,0)</f>
        <v>LOCALIZA</v>
      </c>
      <c r="F680" s="5" t="str">
        <f>VLOOKUP(Tabela1[[#This Row],[PLACA]],UNIC!C:R,15,0)</f>
        <v>BA</v>
      </c>
      <c r="G680" s="5" t="str">
        <f>VLOOKUP(Tabela1[[#This Row],[PLACA]],UNIC!C:R,16,0)</f>
        <v>NORDESTE</v>
      </c>
      <c r="H680" s="5" t="str">
        <f>VLOOKUP(A680,UNIC!C:H,6,0)</f>
        <v>-</v>
      </c>
      <c r="I680" s="5" t="str">
        <f>VLOOKUP(H680,UNIC!H:J,3,0)</f>
        <v>-</v>
      </c>
      <c r="J680" s="11" t="str">
        <f>VLOOKUP(Tabela1[[#This Row],[PLACA]],UNIC!C:V,20,0)</f>
        <v>R$ 1.824,00</v>
      </c>
      <c r="K680" s="11">
        <f>IFERROR(VALUE(VLOOKUP(Tabela1[[#This Row],[PLACA]],[1]Planilha2!$A:$F,3,0)),"")</f>
        <v>1100</v>
      </c>
      <c r="L680" s="11">
        <f>IFERROR(VALUE(VLOOKUP(Tabela1[[#This Row],[PLACA]],[1]Planilha2!$A:$F,4,0)),"")</f>
        <v>1170</v>
      </c>
      <c r="M680" s="11">
        <f>IFERROR(VALUE(VLOOKUP(Tabela1[[#This Row],[PLACA]],[1]Planilha2!$A:$F,5,0)),"")</f>
        <v>160</v>
      </c>
      <c r="N680" s="11"/>
      <c r="O680" s="12" t="str">
        <f>VLOOKUP(Tabela1[[#This Row],[PLACA]],BASE_LOCADORAS!B:F,5,0)</f>
        <v>17/09/2028</v>
      </c>
      <c r="P6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0" s="11">
        <f>VLOOKUP(Tabela1[[#This Row],[PLACA]],BASE_LOCADORAS!B:G,6,0)</f>
        <v>1926.61</v>
      </c>
      <c r="R680" s="5" t="b">
        <f>Tabela1[[#This Row],[VALOR LOCADORA]]=Tabela1[[#This Row],[GASTO ALUGUEL]]</f>
        <v>0</v>
      </c>
      <c r="S680" s="5" t="str">
        <f>UPPER(TEXT(Tabela1[[#This Row],[VENCIMENTO CONTRATO]],"MMM"))</f>
        <v>SET</v>
      </c>
      <c r="T680" s="5">
        <f>IFERROR(YEAR(Tabela1[[#This Row],[VENCIMENTO CONTRATO]]),"-")</f>
        <v>2028</v>
      </c>
      <c r="U680" s="5" t="str">
        <f>VLOOKUP(Tabela1[[#This Row],[PLACA]],UNIC!C:T,18,0)</f>
        <v>PATIO</v>
      </c>
      <c r="V680" s="5" t="str">
        <f>SUBSTITUTE(VLOOKUP(Tabela1[[#This Row],[PLACA]],UNIC!C:K,9,0),".", "")</f>
        <v/>
      </c>
      <c r="W680" s="5">
        <f>VLOOKUP(Tabela1[[#This Row],[PLACA]],UNIC!C:M,10,0)</f>
        <v>0</v>
      </c>
      <c r="X680" s="5">
        <f>VLOOKUP(Tabela1[[#This Row],[PLACA]],UNIC!C:M,11,0)</f>
        <v>0</v>
      </c>
      <c r="Y680" s="7">
        <f>SUM(Tabela1[[#This Row],[GASTO COMBUSTÍVEL FEVEREIRO]:[GASTO COMBUSTÍVE ABRIL]])</f>
        <v>2430</v>
      </c>
      <c r="Z680" s="7">
        <f>IFERROR(AVERAGE(Tabela1[[#This Row],[GASTO COMBUSTÍVE ABRIL]:[GASTO COMBUSTÍVE MARÇO]]),"-")</f>
        <v>665</v>
      </c>
      <c r="AA680" s="5"/>
    </row>
    <row r="681" spans="1:27" x14ac:dyDescent="0.25">
      <c r="A681" s="5" t="s">
        <v>452</v>
      </c>
      <c r="B681" s="5" t="str">
        <f>VLOOKUP(A681,UNIC!C:W,2,0)</f>
        <v>MOBI</v>
      </c>
      <c r="C681" s="5" t="str">
        <f>VLOOKUP(A681,UNIC!C:W,3,0)</f>
        <v>LEVE</v>
      </c>
      <c r="D681" s="10">
        <f>VLOOKUP(A681,UNIC!C:W,5,0)</f>
        <v>2025</v>
      </c>
      <c r="E681" s="5" t="str">
        <f>VLOOKUP(A681,UNIC!C:W,21,0)</f>
        <v>LOCALIZA</v>
      </c>
      <c r="F681" s="5" t="str">
        <f>VLOOKUP(Tabela1[[#This Row],[PLACA]],UNIC!C:R,15,0)</f>
        <v>BA</v>
      </c>
      <c r="G681" s="5" t="str">
        <f>VLOOKUP(Tabela1[[#This Row],[PLACA]],UNIC!C:R,16,0)</f>
        <v>NORDESTE</v>
      </c>
      <c r="H681" s="5" t="str">
        <f>VLOOKUP(A681,UNIC!C:H,6,0)</f>
        <v>FERNANDO SANTOS SALES</v>
      </c>
      <c r="I681" s="5" t="str">
        <f>VLOOKUP(H681,UNIC!H:J,3,0)</f>
        <v>TECNICO MULTSKILL FO</v>
      </c>
      <c r="J681" s="11" t="str">
        <f>VLOOKUP(Tabela1[[#This Row],[PLACA]],UNIC!C:V,20,0)</f>
        <v>R$ 1.824,00</v>
      </c>
      <c r="K681" s="11">
        <f>IFERROR(VALUE(VLOOKUP(Tabela1[[#This Row],[PLACA]],[1]Planilha2!$A:$F,3,0)),"")</f>
        <v>460</v>
      </c>
      <c r="L681" s="11">
        <f>IFERROR(VALUE(VLOOKUP(Tabela1[[#This Row],[PLACA]],[1]Planilha2!$A:$F,4,0)),"")</f>
        <v>1250</v>
      </c>
      <c r="M681" s="11">
        <f>IFERROR(VALUE(VLOOKUP(Tabela1[[#This Row],[PLACA]],[1]Planilha2!$A:$F,5,0)),"")</f>
        <v>659.92</v>
      </c>
      <c r="N681" s="11"/>
      <c r="O681" s="12" t="str">
        <f>VLOOKUP(Tabela1[[#This Row],[PLACA]],BASE_LOCADORAS!B:F,5,0)</f>
        <v>06/11/2028</v>
      </c>
      <c r="P6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1" s="11">
        <f>VLOOKUP(Tabela1[[#This Row],[PLACA]],BASE_LOCADORAS!B:G,6,0)</f>
        <v>1926.61</v>
      </c>
      <c r="R681" s="5" t="b">
        <f>Tabela1[[#This Row],[VALOR LOCADORA]]=Tabela1[[#This Row],[GASTO ALUGUEL]]</f>
        <v>0</v>
      </c>
      <c r="S681" s="5" t="str">
        <f>UPPER(TEXT(Tabela1[[#This Row],[VENCIMENTO CONTRATO]],"MMM"))</f>
        <v>NOV</v>
      </c>
      <c r="T681" s="5">
        <f>IFERROR(YEAR(Tabela1[[#This Row],[VENCIMENTO CONTRATO]]),"-")</f>
        <v>2028</v>
      </c>
      <c r="U681" s="5" t="str">
        <f>VLOOKUP(Tabela1[[#This Row],[PLACA]],UNIC!C:T,18,0)</f>
        <v>ATIVO</v>
      </c>
      <c r="V681" s="5" t="str">
        <f>SUBSTITUTE(VLOOKUP(Tabela1[[#This Row],[PLACA]],UNIC!C:K,9,0),".", "")</f>
        <v>14011</v>
      </c>
      <c r="W681" s="5">
        <f>VLOOKUP(Tabela1[[#This Row],[PLACA]],UNIC!C:M,10,0)</f>
        <v>15001</v>
      </c>
      <c r="X681" s="5" t="str">
        <f>VLOOKUP(Tabela1[[#This Row],[PLACA]],UNIC!C:M,11,0)</f>
        <v>I-SYSTEMS</v>
      </c>
      <c r="Y681" s="7">
        <f>SUM(Tabela1[[#This Row],[GASTO COMBUSTÍVEL FEVEREIRO]:[GASTO COMBUSTÍVE ABRIL]])</f>
        <v>2369.92</v>
      </c>
      <c r="Z681" s="7">
        <f>IFERROR(AVERAGE(Tabela1[[#This Row],[GASTO COMBUSTÍVE ABRIL]:[GASTO COMBUSTÍVE MARÇO]]),"-")</f>
        <v>954.96</v>
      </c>
      <c r="AA681" s="5"/>
    </row>
    <row r="682" spans="1:27" x14ac:dyDescent="0.25">
      <c r="A682" s="5" t="s">
        <v>1103</v>
      </c>
      <c r="B682" s="5" t="str">
        <f>VLOOKUP(A682,UNIC!C:W,2,0)</f>
        <v>MOBI</v>
      </c>
      <c r="C682" s="5" t="str">
        <f>VLOOKUP(A682,UNIC!C:W,3,0)</f>
        <v>LEVE</v>
      </c>
      <c r="D682" s="10">
        <f>VLOOKUP(A682,UNIC!C:W,5,0)</f>
        <v>2025</v>
      </c>
      <c r="E682" s="5" t="str">
        <f>VLOOKUP(A682,UNIC!C:W,21,0)</f>
        <v>LOCALIZA</v>
      </c>
      <c r="F682" s="5" t="str">
        <f>VLOOKUP(Tabela1[[#This Row],[PLACA]],UNIC!C:R,15,0)</f>
        <v>BA</v>
      </c>
      <c r="G682" s="5" t="str">
        <f>VLOOKUP(Tabela1[[#This Row],[PLACA]],UNIC!C:R,16,0)</f>
        <v>NORDESTE</v>
      </c>
      <c r="H682" s="5" t="str">
        <f>VLOOKUP(A682,UNIC!C:H,6,0)</f>
        <v>-</v>
      </c>
      <c r="I682" s="5" t="str">
        <f>VLOOKUP(H682,UNIC!H:J,3,0)</f>
        <v>-</v>
      </c>
      <c r="J682" s="11" t="str">
        <f>VLOOKUP(Tabela1[[#This Row],[PLACA]],UNIC!C:V,20,0)</f>
        <v>R$ 1.824,00</v>
      </c>
      <c r="K682" s="11">
        <f>IFERROR(VALUE(VLOOKUP(Tabela1[[#This Row],[PLACA]],[1]Planilha2!$A:$F,3,0)),"")</f>
        <v>1100</v>
      </c>
      <c r="L682" s="11">
        <f>IFERROR(VALUE(VLOOKUP(Tabela1[[#This Row],[PLACA]],[1]Planilha2!$A:$F,4,0)),"")</f>
        <v>610</v>
      </c>
      <c r="M682" s="11">
        <f>IFERROR(VALUE(VLOOKUP(Tabela1[[#This Row],[PLACA]],[1]Planilha2!$A:$F,5,0)),"")</f>
        <v>220</v>
      </c>
      <c r="N682" s="11"/>
      <c r="O682" s="12" t="str">
        <f>VLOOKUP(Tabela1[[#This Row],[PLACA]],BASE_LOCADORAS!B:F,5,0)</f>
        <v>23/10/2028</v>
      </c>
      <c r="P6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2" s="11">
        <f>VLOOKUP(Tabela1[[#This Row],[PLACA]],BASE_LOCADORAS!B:G,6,0)</f>
        <v>1924.51</v>
      </c>
      <c r="R682" s="5" t="b">
        <f>Tabela1[[#This Row],[VALOR LOCADORA]]=Tabela1[[#This Row],[GASTO ALUGUEL]]</f>
        <v>0</v>
      </c>
      <c r="S682" s="5" t="str">
        <f>UPPER(TEXT(Tabela1[[#This Row],[VENCIMENTO CONTRATO]],"MMM"))</f>
        <v>OUT</v>
      </c>
      <c r="T682" s="5">
        <f>IFERROR(YEAR(Tabela1[[#This Row],[VENCIMENTO CONTRATO]]),"-")</f>
        <v>2028</v>
      </c>
      <c r="U682" s="5" t="str">
        <f>VLOOKUP(Tabela1[[#This Row],[PLACA]],UNIC!C:T,18,0)</f>
        <v>MANUTENÇÃO</v>
      </c>
      <c r="V682" s="5" t="str">
        <f>SUBSTITUTE(VLOOKUP(Tabela1[[#This Row],[PLACA]],UNIC!C:K,9,0),".", "")</f>
        <v/>
      </c>
      <c r="W682" s="5">
        <f>VLOOKUP(Tabela1[[#This Row],[PLACA]],UNIC!C:M,10,0)</f>
        <v>0</v>
      </c>
      <c r="X682" s="5">
        <f>VLOOKUP(Tabela1[[#This Row],[PLACA]],UNIC!C:M,11,0)</f>
        <v>0</v>
      </c>
      <c r="Y682" s="7">
        <f>SUM(Tabela1[[#This Row],[GASTO COMBUSTÍVEL FEVEREIRO]:[GASTO COMBUSTÍVE ABRIL]])</f>
        <v>1930</v>
      </c>
      <c r="Z682" s="7">
        <f>IFERROR(AVERAGE(Tabela1[[#This Row],[GASTO COMBUSTÍVE ABRIL]:[GASTO COMBUSTÍVE MARÇO]]),"-")</f>
        <v>415</v>
      </c>
      <c r="AA682" s="5"/>
    </row>
    <row r="683" spans="1:27" x14ac:dyDescent="0.25">
      <c r="A683" s="5" t="s">
        <v>633</v>
      </c>
      <c r="B683" s="5" t="str">
        <f>VLOOKUP(A683,UNIC!C:W,2,0)</f>
        <v>MOBI</v>
      </c>
      <c r="C683" s="5" t="str">
        <f>VLOOKUP(A683,UNIC!C:W,3,0)</f>
        <v>LEVE</v>
      </c>
      <c r="D683" s="10">
        <f>VLOOKUP(A683,UNIC!C:W,5,0)</f>
        <v>2024</v>
      </c>
      <c r="E683" s="5" t="str">
        <f>VLOOKUP(A683,UNIC!C:W,21,0)</f>
        <v>LOCALIZA</v>
      </c>
      <c r="F683" s="5" t="str">
        <f>VLOOKUP(Tabela1[[#This Row],[PLACA]],UNIC!C:R,15,0)</f>
        <v>BA</v>
      </c>
      <c r="G683" s="5" t="str">
        <f>VLOOKUP(Tabela1[[#This Row],[PLACA]],UNIC!C:R,16,0)</f>
        <v>NORDESTE</v>
      </c>
      <c r="H683" s="5" t="str">
        <f>VLOOKUP(A683,UNIC!C:H,6,0)</f>
        <v>JEFFERSON SANTOS DA ENCARNACAO</v>
      </c>
      <c r="I683" s="5" t="str">
        <f>VLOOKUP(H683,UNIC!H:J,3,0)</f>
        <v>TECNICO MULTSKILL FO</v>
      </c>
      <c r="J683" s="11" t="str">
        <f>VLOOKUP(Tabela1[[#This Row],[PLACA]],UNIC!C:V,20,0)</f>
        <v>R$ 1.824,00</v>
      </c>
      <c r="K683" s="11">
        <f>IFERROR(VALUE(VLOOKUP(Tabela1[[#This Row],[PLACA]],[1]Planilha2!$A:$F,3,0)),"")</f>
        <v>1099.98</v>
      </c>
      <c r="L683" s="11">
        <f>IFERROR(VALUE(VLOOKUP(Tabela1[[#This Row],[PLACA]],[1]Planilha2!$A:$F,4,0)),"")</f>
        <v>1259.82</v>
      </c>
      <c r="M683" s="11">
        <f>IFERROR(VALUE(VLOOKUP(Tabela1[[#This Row],[PLACA]],[1]Planilha2!$A:$F,5,0)),"")</f>
        <v>610</v>
      </c>
      <c r="N683" s="11"/>
      <c r="O683" s="12" t="str">
        <f>VLOOKUP(Tabela1[[#This Row],[PLACA]],BASE_LOCADORAS!B:F,5,0)</f>
        <v>22/10/2028</v>
      </c>
      <c r="P6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3" s="11">
        <f>VLOOKUP(Tabela1[[#This Row],[PLACA]],BASE_LOCADORAS!B:G,6,0)</f>
        <v>1924.51</v>
      </c>
      <c r="R683" s="5" t="b">
        <f>Tabela1[[#This Row],[VALOR LOCADORA]]=Tabela1[[#This Row],[GASTO ALUGUEL]]</f>
        <v>0</v>
      </c>
      <c r="S683" s="5" t="str">
        <f>UPPER(TEXT(Tabela1[[#This Row],[VENCIMENTO CONTRATO]],"MMM"))</f>
        <v>OUT</v>
      </c>
      <c r="T683" s="5">
        <f>IFERROR(YEAR(Tabela1[[#This Row],[VENCIMENTO CONTRATO]]),"-")</f>
        <v>2028</v>
      </c>
      <c r="U683" s="5" t="str">
        <f>VLOOKUP(Tabela1[[#This Row],[PLACA]],UNIC!C:T,18,0)</f>
        <v>ATIVO</v>
      </c>
      <c r="V683" s="5" t="str">
        <f>SUBSTITUTE(VLOOKUP(Tabela1[[#This Row],[PLACA]],UNIC!C:K,9,0),".", "")</f>
        <v>14011</v>
      </c>
      <c r="W683" s="5">
        <f>VLOOKUP(Tabela1[[#This Row],[PLACA]],UNIC!C:M,10,0)</f>
        <v>15001</v>
      </c>
      <c r="X683" s="5" t="str">
        <f>VLOOKUP(Tabela1[[#This Row],[PLACA]],UNIC!C:M,11,0)</f>
        <v>I-SYSTEMS</v>
      </c>
      <c r="Y683" s="7">
        <f>SUM(Tabela1[[#This Row],[GASTO COMBUSTÍVEL FEVEREIRO]:[GASTO COMBUSTÍVE ABRIL]])</f>
        <v>2969.8</v>
      </c>
      <c r="Z683" s="7">
        <f>IFERROR(AVERAGE(Tabela1[[#This Row],[GASTO COMBUSTÍVE ABRIL]:[GASTO COMBUSTÍVE MARÇO]]),"-")</f>
        <v>934.91</v>
      </c>
      <c r="AA683" s="5"/>
    </row>
    <row r="684" spans="1:27" x14ac:dyDescent="0.25">
      <c r="A684" s="5" t="s">
        <v>790</v>
      </c>
      <c r="B684" s="5" t="str">
        <f>VLOOKUP(A684,UNIC!C:W,2,0)</f>
        <v>MOBI</v>
      </c>
      <c r="C684" s="5" t="str">
        <f>VLOOKUP(A684,UNIC!C:W,3,0)</f>
        <v>LEVE</v>
      </c>
      <c r="D684" s="10">
        <f>VLOOKUP(A684,UNIC!C:W,5,0)</f>
        <v>2024</v>
      </c>
      <c r="E684" s="5" t="str">
        <f>VLOOKUP(A684,UNIC!C:W,21,0)</f>
        <v>LOCALIZA</v>
      </c>
      <c r="F684" s="5" t="str">
        <f>VLOOKUP(Tabela1[[#This Row],[PLACA]],UNIC!C:R,15,0)</f>
        <v>BA</v>
      </c>
      <c r="G684" s="5" t="str">
        <f>VLOOKUP(Tabela1[[#This Row],[PLACA]],UNIC!C:R,16,0)</f>
        <v>NORDESTE</v>
      </c>
      <c r="H684" s="5" t="str">
        <f>VLOOKUP(A684,UNIC!C:H,6,0)</f>
        <v>JOSEVALDO DA CONCEICAO SANTANA</v>
      </c>
      <c r="I684" s="5" t="str">
        <f>VLOOKUP(H684,UNIC!H:J,3,0)</f>
        <v>TECNICO DE FIBRA OPTICA I</v>
      </c>
      <c r="J684" s="11" t="str">
        <f>VLOOKUP(Tabela1[[#This Row],[PLACA]],UNIC!C:V,20,0)</f>
        <v>R$ 1.824,00</v>
      </c>
      <c r="K684" s="11">
        <f>IFERROR(VALUE(VLOOKUP(Tabela1[[#This Row],[PLACA]],[1]Planilha2!$A:$F,3,0)),"")</f>
        <v>1918.88</v>
      </c>
      <c r="L684" s="11">
        <f>IFERROR(VALUE(VLOOKUP(Tabela1[[#This Row],[PLACA]],[1]Planilha2!$A:$F,4,0)),"")</f>
        <v>1891.57</v>
      </c>
      <c r="M684" s="11">
        <f>IFERROR(VALUE(VLOOKUP(Tabela1[[#This Row],[PLACA]],[1]Planilha2!$A:$F,5,0)),"")</f>
        <v>918.56</v>
      </c>
      <c r="N684" s="11"/>
      <c r="O684" s="12" t="str">
        <f>VLOOKUP(Tabela1[[#This Row],[PLACA]],BASE_LOCADORAS!B:F,5,0)</f>
        <v>05/11/2028</v>
      </c>
      <c r="P6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4" s="11">
        <f>VLOOKUP(Tabela1[[#This Row],[PLACA]],BASE_LOCADORAS!B:G,6,0)</f>
        <v>1924.51</v>
      </c>
      <c r="R684" s="5" t="b">
        <f>Tabela1[[#This Row],[VALOR LOCADORA]]=Tabela1[[#This Row],[GASTO ALUGUEL]]</f>
        <v>0</v>
      </c>
      <c r="S684" s="5" t="str">
        <f>UPPER(TEXT(Tabela1[[#This Row],[VENCIMENTO CONTRATO]],"MMM"))</f>
        <v>NOV</v>
      </c>
      <c r="T684" s="5">
        <f>IFERROR(YEAR(Tabela1[[#This Row],[VENCIMENTO CONTRATO]]),"-")</f>
        <v>2028</v>
      </c>
      <c r="U684" s="5" t="str">
        <f>VLOOKUP(Tabela1[[#This Row],[PLACA]],UNIC!C:T,18,0)</f>
        <v>ATIVO</v>
      </c>
      <c r="V684" s="5" t="str">
        <f>SUBSTITUTE(VLOOKUP(Tabela1[[#This Row],[PLACA]],UNIC!C:K,9,0),".", "")</f>
        <v>14021</v>
      </c>
      <c r="W684" s="5">
        <f>VLOOKUP(Tabela1[[#This Row],[PLACA]],UNIC!C:M,10,0)</f>
        <v>15001</v>
      </c>
      <c r="X684" s="5" t="str">
        <f>VLOOKUP(Tabela1[[#This Row],[PLACA]],UNIC!C:M,11,0)</f>
        <v>I-SYSTEMS</v>
      </c>
      <c r="Y684" s="7">
        <f>SUM(Tabela1[[#This Row],[GASTO COMBUSTÍVEL FEVEREIRO]:[GASTO COMBUSTÍVE ABRIL]])</f>
        <v>4729.01</v>
      </c>
      <c r="Z684" s="7">
        <f>IFERROR(AVERAGE(Tabela1[[#This Row],[GASTO COMBUSTÍVE ABRIL]:[GASTO COMBUSTÍVE MARÇO]]),"-")</f>
        <v>1405.0650000000001</v>
      </c>
      <c r="AA684" s="5"/>
    </row>
    <row r="685" spans="1:27" x14ac:dyDescent="0.25">
      <c r="A685" s="5" t="s">
        <v>614</v>
      </c>
      <c r="B685" s="5" t="str">
        <f>VLOOKUP(A685,UNIC!C:W,2,0)</f>
        <v>MOBI</v>
      </c>
      <c r="C685" s="5" t="str">
        <f>VLOOKUP(A685,UNIC!C:W,3,0)</f>
        <v>LEVE</v>
      </c>
      <c r="D685" s="10">
        <f>VLOOKUP(A685,UNIC!C:W,5,0)</f>
        <v>2025</v>
      </c>
      <c r="E685" s="5" t="str">
        <f>VLOOKUP(A685,UNIC!C:W,21,0)</f>
        <v>LOCALIZA</v>
      </c>
      <c r="F685" s="5" t="str">
        <f>VLOOKUP(Tabela1[[#This Row],[PLACA]],UNIC!C:R,15,0)</f>
        <v>BA</v>
      </c>
      <c r="G685" s="5" t="str">
        <f>VLOOKUP(Tabela1[[#This Row],[PLACA]],UNIC!C:R,16,0)</f>
        <v>NORDESTE</v>
      </c>
      <c r="H685" s="5" t="str">
        <f>VLOOKUP(A685,UNIC!C:H,6,0)</f>
        <v>ANTONIO CLAUDIO DA SILVA TEIXEIRA</v>
      </c>
      <c r="I685" s="5" t="str">
        <f>VLOOKUP(H685,UNIC!H:J,3,0)</f>
        <v>TECNICO MULTSKILL FO</v>
      </c>
      <c r="J685" s="11" t="str">
        <f>VLOOKUP(Tabela1[[#This Row],[PLACA]],UNIC!C:V,20,0)</f>
        <v>R$ 1.824,00</v>
      </c>
      <c r="K685" s="11">
        <f>IFERROR(VALUE(VLOOKUP(Tabela1[[#This Row],[PLACA]],[1]Planilha2!$A:$F,3,0)),"")</f>
        <v>1040</v>
      </c>
      <c r="L685" s="11">
        <f>IFERROR(VALUE(VLOOKUP(Tabela1[[#This Row],[PLACA]],[1]Planilha2!$A:$F,4,0)),"")</f>
        <v>980</v>
      </c>
      <c r="M685" s="11">
        <f>IFERROR(VALUE(VLOOKUP(Tabela1[[#This Row],[PLACA]],[1]Planilha2!$A:$F,5,0)),"")</f>
        <v>830</v>
      </c>
      <c r="N685" s="11"/>
      <c r="O685" s="12" t="str">
        <f>VLOOKUP(Tabela1[[#This Row],[PLACA]],BASE_LOCADORAS!B:F,5,0)</f>
        <v>13/11/2028</v>
      </c>
      <c r="P6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5" s="11">
        <f>VLOOKUP(Tabela1[[#This Row],[PLACA]],BASE_LOCADORAS!B:G,6,0)</f>
        <v>1924.51</v>
      </c>
      <c r="R685" s="5" t="b">
        <f>Tabela1[[#This Row],[VALOR LOCADORA]]=Tabela1[[#This Row],[GASTO ALUGUEL]]</f>
        <v>0</v>
      </c>
      <c r="S685" s="5" t="str">
        <f>UPPER(TEXT(Tabela1[[#This Row],[VENCIMENTO CONTRATO]],"MMM"))</f>
        <v>NOV</v>
      </c>
      <c r="T685" s="5">
        <f>IFERROR(YEAR(Tabela1[[#This Row],[VENCIMENTO CONTRATO]]),"-")</f>
        <v>2028</v>
      </c>
      <c r="U685" s="5" t="str">
        <f>VLOOKUP(Tabela1[[#This Row],[PLACA]],UNIC!C:T,18,0)</f>
        <v>ATIVO</v>
      </c>
      <c r="V685" s="5" t="str">
        <f>SUBSTITUTE(VLOOKUP(Tabela1[[#This Row],[PLACA]],UNIC!C:K,9,0),".", "")</f>
        <v>19011</v>
      </c>
      <c r="W685" s="5">
        <f>VLOOKUP(Tabela1[[#This Row],[PLACA]],UNIC!C:M,10,0)</f>
        <v>15001</v>
      </c>
      <c r="X685" s="5" t="str">
        <f>VLOOKUP(Tabela1[[#This Row],[PLACA]],UNIC!C:M,11,0)</f>
        <v>V.TAL</v>
      </c>
      <c r="Y685" s="7">
        <f>SUM(Tabela1[[#This Row],[GASTO COMBUSTÍVEL FEVEREIRO]:[GASTO COMBUSTÍVE ABRIL]])</f>
        <v>2850</v>
      </c>
      <c r="Z685" s="7">
        <f>IFERROR(AVERAGE(Tabela1[[#This Row],[GASTO COMBUSTÍVE ABRIL]:[GASTO COMBUSTÍVE MARÇO]]),"-")</f>
        <v>905</v>
      </c>
      <c r="AA685" s="5"/>
    </row>
    <row r="686" spans="1:27" x14ac:dyDescent="0.25">
      <c r="A686" s="5" t="s">
        <v>1332</v>
      </c>
      <c r="B686" s="5" t="str">
        <f>VLOOKUP(A686,UNIC!C:W,2,0)</f>
        <v>MOBI</v>
      </c>
      <c r="C686" s="5" t="str">
        <f>VLOOKUP(A686,UNIC!C:W,3,0)</f>
        <v>LEVE</v>
      </c>
      <c r="D686" s="10">
        <f>VLOOKUP(A686,UNIC!C:W,5,0)</f>
        <v>2025</v>
      </c>
      <c r="E686" s="5" t="str">
        <f>VLOOKUP(A686,UNIC!C:W,21,0)</f>
        <v>LOCALIZA</v>
      </c>
      <c r="F686" s="5" t="str">
        <f>VLOOKUP(Tabela1[[#This Row],[PLACA]],UNIC!C:R,15,0)</f>
        <v>SP</v>
      </c>
      <c r="G686" s="5" t="str">
        <f>VLOOKUP(Tabela1[[#This Row],[PLACA]],UNIC!C:R,16,0)</f>
        <v>SUDESTE</v>
      </c>
      <c r="H686" s="5" t="str">
        <f>VLOOKUP(A686,UNIC!C:H,6,0)</f>
        <v>MAICON PEREIRA BARROS</v>
      </c>
      <c r="I686" s="5" t="str">
        <f>VLOOKUP(H686,UNIC!H:J,3,0)</f>
        <v>TECNICO DE FIBRA OPTICA II</v>
      </c>
      <c r="J686" s="11" t="str">
        <f>VLOOKUP(Tabela1[[#This Row],[PLACA]],UNIC!C:V,20,0)</f>
        <v>R$ 1.824,00</v>
      </c>
      <c r="K686" s="11">
        <f>IFERROR(VALUE(VLOOKUP(Tabela1[[#This Row],[PLACA]],[1]Planilha2!$A:$F,3,0)),"")</f>
        <v>0</v>
      </c>
      <c r="L686" s="11">
        <f>IFERROR(VALUE(VLOOKUP(Tabela1[[#This Row],[PLACA]],[1]Planilha2!$A:$F,4,0)),"")</f>
        <v>1215</v>
      </c>
      <c r="M686" s="11">
        <f>IFERROR(VALUE(VLOOKUP(Tabela1[[#This Row],[PLACA]],[1]Planilha2!$A:$F,5,0)),"")</f>
        <v>699.12</v>
      </c>
      <c r="N686" s="11"/>
      <c r="O686" s="17" t="str">
        <f>VLOOKUP(Tabela1[[#This Row],[PLACA]],BASE_LOCADORAS!B:F,5,0)</f>
        <v>12/11/2028</v>
      </c>
      <c r="P6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6" s="11">
        <f>VLOOKUP(Tabela1[[#This Row],[PLACA]],BASE_LOCADORAS!B:G,6,0)</f>
        <v>1926.61</v>
      </c>
      <c r="R686" s="5" t="b">
        <f>Tabela1[[#This Row],[VALOR LOCADORA]]=Tabela1[[#This Row],[GASTO ALUGUEL]]</f>
        <v>0</v>
      </c>
      <c r="S686" s="5" t="str">
        <f>UPPER(TEXT(Tabela1[[#This Row],[VENCIMENTO CONTRATO]],"MMM"))</f>
        <v>NOV</v>
      </c>
      <c r="T686" s="5">
        <f>IFERROR(YEAR(Tabela1[[#This Row],[VENCIMENTO CONTRATO]]),"-")</f>
        <v>2028</v>
      </c>
      <c r="U686" s="5" t="str">
        <f>VLOOKUP(Tabela1[[#This Row],[PLACA]],UNIC!C:T,18,0)</f>
        <v>ATIVO</v>
      </c>
      <c r="V686" s="5" t="str">
        <f>SUBSTITUTE(VLOOKUP(Tabela1[[#This Row],[PLACA]],UNIC!C:K,9,0),".", "")</f>
        <v>11021</v>
      </c>
      <c r="W686" s="5">
        <f>VLOOKUP(Tabela1[[#This Row],[PLACA]],UNIC!C:M,10,0)</f>
        <v>35001</v>
      </c>
      <c r="X686" s="5" t="str">
        <f>VLOOKUP(Tabela1[[#This Row],[PLACA]],UNIC!C:M,11,0)</f>
        <v>VIVO</v>
      </c>
      <c r="Y686" s="7">
        <f>SUM(Tabela1[[#This Row],[GASTO COMBUSTÍVEL FEVEREIRO]:[GASTO COMBUSTÍVE ABRIL]])</f>
        <v>1914.12</v>
      </c>
      <c r="Z686" s="7">
        <f>IFERROR(AVERAGE(Tabela1[[#This Row],[GASTO COMBUSTÍVE ABRIL]:[GASTO COMBUSTÍVE MARÇO]]),"-")</f>
        <v>957.06</v>
      </c>
      <c r="AA686" s="5"/>
    </row>
    <row r="687" spans="1:27" x14ac:dyDescent="0.25">
      <c r="A687" s="5" t="s">
        <v>585</v>
      </c>
      <c r="B687" s="5" t="str">
        <f>VLOOKUP(A687,UNIC!C:W,2,0)</f>
        <v>MOBI</v>
      </c>
      <c r="C687" s="5" t="str">
        <f>VLOOKUP(A687,UNIC!C:W,3,0)</f>
        <v>LEVE</v>
      </c>
      <c r="D687" s="10">
        <f>VLOOKUP(A687,UNIC!C:W,5,0)</f>
        <v>2024</v>
      </c>
      <c r="E687" s="5" t="str">
        <f>VLOOKUP(A687,UNIC!C:W,21,0)</f>
        <v>LOCALIZA</v>
      </c>
      <c r="F687" s="5" t="str">
        <f>VLOOKUP(Tabela1[[#This Row],[PLACA]],UNIC!C:R,15,0)</f>
        <v>BA</v>
      </c>
      <c r="G687" s="5" t="str">
        <f>VLOOKUP(Tabela1[[#This Row],[PLACA]],UNIC!C:R,16,0)</f>
        <v>NORDESTE</v>
      </c>
      <c r="H687" s="5" t="str">
        <f>VLOOKUP(A687,UNIC!C:H,6,0)</f>
        <v>LEANDRO MOURA SAO JOSE</v>
      </c>
      <c r="I687" s="5" t="str">
        <f>VLOOKUP(H687,UNIC!H:J,3,0)</f>
        <v>TECNICO MULTSKILL FO</v>
      </c>
      <c r="J687" s="11" t="str">
        <f>VLOOKUP(Tabela1[[#This Row],[PLACA]],UNIC!C:V,20,0)</f>
        <v>R$ 1.824,00</v>
      </c>
      <c r="K687" s="11">
        <f>IFERROR(VALUE(VLOOKUP(Tabela1[[#This Row],[PLACA]],[1]Planilha2!$A:$F,3,0)),"")</f>
        <v>1040</v>
      </c>
      <c r="L687" s="11">
        <f>IFERROR(VALUE(VLOOKUP(Tabela1[[#This Row],[PLACA]],[1]Planilha2!$A:$F,4,0)),"")</f>
        <v>1279.96</v>
      </c>
      <c r="M687" s="11">
        <f>IFERROR(VALUE(VLOOKUP(Tabela1[[#This Row],[PLACA]],[1]Planilha2!$A:$F,5,0)),"")</f>
        <v>620</v>
      </c>
      <c r="N687" s="11"/>
      <c r="O687" s="12" t="str">
        <f>VLOOKUP(Tabela1[[#This Row],[PLACA]],BASE_LOCADORAS!B:F,5,0)</f>
        <v>13/11/2028</v>
      </c>
      <c r="P6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7" s="11">
        <f>VLOOKUP(Tabela1[[#This Row],[PLACA]],BASE_LOCADORAS!B:G,6,0)</f>
        <v>1924.51</v>
      </c>
      <c r="R687" s="5" t="b">
        <f>Tabela1[[#This Row],[VALOR LOCADORA]]=Tabela1[[#This Row],[GASTO ALUGUEL]]</f>
        <v>0</v>
      </c>
      <c r="S687" s="5" t="str">
        <f>UPPER(TEXT(Tabela1[[#This Row],[VENCIMENTO CONTRATO]],"MMM"))</f>
        <v>NOV</v>
      </c>
      <c r="T687" s="5">
        <f>IFERROR(YEAR(Tabela1[[#This Row],[VENCIMENTO CONTRATO]]),"-")</f>
        <v>2028</v>
      </c>
      <c r="U687" s="5" t="str">
        <f>VLOOKUP(Tabela1[[#This Row],[PLACA]],UNIC!C:T,18,0)</f>
        <v>ATIVO</v>
      </c>
      <c r="V687" s="5" t="str">
        <f>SUBSTITUTE(VLOOKUP(Tabela1[[#This Row],[PLACA]],UNIC!C:K,9,0),".", "")</f>
        <v>19011</v>
      </c>
      <c r="W687" s="5">
        <f>VLOOKUP(Tabela1[[#This Row],[PLACA]],UNIC!C:M,10,0)</f>
        <v>15001</v>
      </c>
      <c r="X687" s="5" t="str">
        <f>VLOOKUP(Tabela1[[#This Row],[PLACA]],UNIC!C:M,11,0)</f>
        <v>V.TAL</v>
      </c>
      <c r="Y687" s="7">
        <f>SUM(Tabela1[[#This Row],[GASTO COMBUSTÍVEL FEVEREIRO]:[GASTO COMBUSTÍVE ABRIL]])</f>
        <v>2939.96</v>
      </c>
      <c r="Z687" s="7">
        <f>IFERROR(AVERAGE(Tabela1[[#This Row],[GASTO COMBUSTÍVE ABRIL]:[GASTO COMBUSTÍVE MARÇO]]),"-")</f>
        <v>949.98</v>
      </c>
      <c r="AA687" s="5"/>
    </row>
    <row r="688" spans="1:27" x14ac:dyDescent="0.25">
      <c r="A688" s="5" t="s">
        <v>1450</v>
      </c>
      <c r="B688" s="5" t="str">
        <f>VLOOKUP(A688,UNIC!C:W,2,0)</f>
        <v>MOBI</v>
      </c>
      <c r="C688" s="5" t="str">
        <f>VLOOKUP(A688,UNIC!C:W,3,0)</f>
        <v>LEVE</v>
      </c>
      <c r="D688" s="10">
        <f>VLOOKUP(A688,UNIC!C:W,5,0)</f>
        <v>2025</v>
      </c>
      <c r="E688" s="5" t="str">
        <f>VLOOKUP(A688,UNIC!C:W,21,0)</f>
        <v>LOCALIZA</v>
      </c>
      <c r="F688" s="5" t="str">
        <f>VLOOKUP(Tabela1[[#This Row],[PLACA]],UNIC!C:R,15,0)</f>
        <v>ES</v>
      </c>
      <c r="G688" s="5" t="str">
        <f>VLOOKUP(Tabela1[[#This Row],[PLACA]],UNIC!C:R,16,0)</f>
        <v>SUDESTE</v>
      </c>
      <c r="H688" s="5" t="str">
        <f>VLOOKUP(A688,UNIC!C:H,6,0)</f>
        <v>RENATO GOMES DE OLIVEIRA</v>
      </c>
      <c r="I688" s="5" t="str">
        <f>VLOOKUP(H688,UNIC!H:J,3,0)</f>
        <v>INSTALADOR E REPARADOR DE FO</v>
      </c>
      <c r="J688" s="11" t="str">
        <f>VLOOKUP(Tabela1[[#This Row],[PLACA]],UNIC!C:V,20,0)</f>
        <v>R$ 1.824,00</v>
      </c>
      <c r="K688" s="11">
        <f>IFERROR(VALUE(VLOOKUP(Tabela1[[#This Row],[PLACA]],[1]Planilha2!$A:$F,3,0)),"")</f>
        <v>867.93000000000006</v>
      </c>
      <c r="L688" s="11">
        <f>IFERROR(VALUE(VLOOKUP(Tabela1[[#This Row],[PLACA]],[1]Planilha2!$A:$F,4,0)),"")</f>
        <v>399.75</v>
      </c>
      <c r="M688" s="11">
        <f>IFERROR(VALUE(VLOOKUP(Tabela1[[#This Row],[PLACA]],[1]Planilha2!$A:$F,5,0)),"")</f>
        <v>500.1</v>
      </c>
      <c r="N688" s="11"/>
      <c r="O688" s="12" t="str">
        <f>VLOOKUP(Tabela1[[#This Row],[PLACA]],BASE_LOCADORAS!B:F,5,0)</f>
        <v>18/09/2028</v>
      </c>
      <c r="P6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8" s="11">
        <f>VLOOKUP(Tabela1[[#This Row],[PLACA]],BASE_LOCADORAS!B:G,6,0)</f>
        <v>1926.61</v>
      </c>
      <c r="R688" s="5" t="b">
        <f>Tabela1[[#This Row],[VALOR LOCADORA]]=Tabela1[[#This Row],[GASTO ALUGUEL]]</f>
        <v>0</v>
      </c>
      <c r="S688" s="5" t="str">
        <f>UPPER(TEXT(Tabela1[[#This Row],[VENCIMENTO CONTRATO]],"MMM"))</f>
        <v>SET</v>
      </c>
      <c r="T688" s="5">
        <f>IFERROR(YEAR(Tabela1[[#This Row],[VENCIMENTO CONTRATO]]),"-")</f>
        <v>2028</v>
      </c>
      <c r="U688" s="5" t="str">
        <f>VLOOKUP(Tabela1[[#This Row],[PLACA]],UNIC!C:T,18,0)</f>
        <v>ATIVO</v>
      </c>
      <c r="V688" s="5" t="str">
        <f>SUBSTITUTE(VLOOKUP(Tabela1[[#This Row],[PLACA]],UNIC!C:K,9,0),".", "")</f>
        <v>11011</v>
      </c>
      <c r="W688" s="5">
        <f>VLOOKUP(Tabela1[[#This Row],[PLACA]],UNIC!C:M,10,0)</f>
        <v>18001</v>
      </c>
      <c r="X688" s="5" t="str">
        <f>VLOOKUP(Tabela1[[#This Row],[PLACA]],UNIC!C:M,11,0)</f>
        <v>VIVO</v>
      </c>
      <c r="Y688" s="7">
        <f>SUM(Tabela1[[#This Row],[GASTO COMBUSTÍVEL FEVEREIRO]:[GASTO COMBUSTÍVE ABRIL]])</f>
        <v>1767.7800000000002</v>
      </c>
      <c r="Z688" s="7">
        <f>IFERROR(AVERAGE(Tabela1[[#This Row],[GASTO COMBUSTÍVE ABRIL]:[GASTO COMBUSTÍVE MARÇO]]),"-")</f>
        <v>449.92500000000001</v>
      </c>
      <c r="AA688" s="5"/>
    </row>
    <row r="689" spans="1:27" x14ac:dyDescent="0.25">
      <c r="A689" s="5" t="s">
        <v>152</v>
      </c>
      <c r="B689" s="5" t="str">
        <f>VLOOKUP(A689,UNIC!C:W,2,0)</f>
        <v>MOBI</v>
      </c>
      <c r="C689" s="5" t="str">
        <f>VLOOKUP(A689,UNIC!C:W,3,0)</f>
        <v>LEVE</v>
      </c>
      <c r="D689" s="10">
        <f>VLOOKUP(A689,UNIC!C:W,5,0)</f>
        <v>2025</v>
      </c>
      <c r="E689" s="5" t="str">
        <f>VLOOKUP(A689,UNIC!C:W,21,0)</f>
        <v>LOCALIZA</v>
      </c>
      <c r="F689" s="5" t="str">
        <f>VLOOKUP(Tabela1[[#This Row],[PLACA]],UNIC!C:R,15,0)</f>
        <v>BA</v>
      </c>
      <c r="G689" s="5" t="str">
        <f>VLOOKUP(Tabela1[[#This Row],[PLACA]],UNIC!C:R,16,0)</f>
        <v>NORDESTE</v>
      </c>
      <c r="H689" s="5" t="str">
        <f>VLOOKUP(A689,UNIC!C:H,6,0)</f>
        <v>RUBENS DIOGENS SILVA</v>
      </c>
      <c r="I689" s="5" t="str">
        <f>VLOOKUP(H689,UNIC!H:J,3,0)</f>
        <v>TECNICO MULTSKILL FO</v>
      </c>
      <c r="J689" s="11" t="str">
        <f>VLOOKUP(Tabela1[[#This Row],[PLACA]],UNIC!C:V,20,0)</f>
        <v>R$ 1.824,00</v>
      </c>
      <c r="K689" s="11">
        <f>IFERROR(VALUE(VLOOKUP(Tabela1[[#This Row],[PLACA]],[1]Planilha2!$A:$F,3,0)),"")</f>
        <v>945.3</v>
      </c>
      <c r="L689" s="11">
        <f>IFERROR(VALUE(VLOOKUP(Tabela1[[#This Row],[PLACA]],[1]Planilha2!$A:$F,4,0)),"")</f>
        <v>1289.31</v>
      </c>
      <c r="M689" s="11">
        <f>IFERROR(VALUE(VLOOKUP(Tabela1[[#This Row],[PLACA]],[1]Planilha2!$A:$F,5,0)),"")</f>
        <v>680</v>
      </c>
      <c r="N689" s="11"/>
      <c r="O689" s="12" t="str">
        <f>VLOOKUP(Tabela1[[#This Row],[PLACA]],BASE_LOCADORAS!B:F,5,0)</f>
        <v>30/10/2028</v>
      </c>
      <c r="P6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89" s="11">
        <f>VLOOKUP(Tabela1[[#This Row],[PLACA]],BASE_LOCADORAS!B:G,6,0)</f>
        <v>1924.51</v>
      </c>
      <c r="R689" s="5" t="b">
        <f>Tabela1[[#This Row],[VALOR LOCADORA]]=Tabela1[[#This Row],[GASTO ALUGUEL]]</f>
        <v>0</v>
      </c>
      <c r="S689" s="5" t="str">
        <f>UPPER(TEXT(Tabela1[[#This Row],[VENCIMENTO CONTRATO]],"MMM"))</f>
        <v>OUT</v>
      </c>
      <c r="T689" s="5">
        <f>IFERROR(YEAR(Tabela1[[#This Row],[VENCIMENTO CONTRATO]]),"-")</f>
        <v>2028</v>
      </c>
      <c r="U689" s="5" t="str">
        <f>VLOOKUP(Tabela1[[#This Row],[PLACA]],UNIC!C:T,18,0)</f>
        <v>ATIVO</v>
      </c>
      <c r="V689" s="5" t="str">
        <f>SUBSTITUTE(VLOOKUP(Tabela1[[#This Row],[PLACA]],UNIC!C:K,9,0),".", "")</f>
        <v>14011</v>
      </c>
      <c r="W689" s="5">
        <f>VLOOKUP(Tabela1[[#This Row],[PLACA]],UNIC!C:M,10,0)</f>
        <v>15001</v>
      </c>
      <c r="X689" s="5" t="str">
        <f>VLOOKUP(Tabela1[[#This Row],[PLACA]],UNIC!C:M,11,0)</f>
        <v>I-SYSTEMS</v>
      </c>
      <c r="Y689" s="7">
        <f>SUM(Tabela1[[#This Row],[GASTO COMBUSTÍVEL FEVEREIRO]:[GASTO COMBUSTÍVE ABRIL]])</f>
        <v>2914.6099999999997</v>
      </c>
      <c r="Z689" s="7">
        <f>IFERROR(AVERAGE(Tabela1[[#This Row],[GASTO COMBUSTÍVE ABRIL]:[GASTO COMBUSTÍVE MARÇO]]),"-")</f>
        <v>984.65499999999997</v>
      </c>
      <c r="AA689" s="5"/>
    </row>
    <row r="690" spans="1:27" x14ac:dyDescent="0.25">
      <c r="A690" s="5" t="s">
        <v>1203</v>
      </c>
      <c r="B690" s="5" t="str">
        <f>VLOOKUP(A690,UNIC!C:W,2,0)</f>
        <v>MOBI</v>
      </c>
      <c r="C690" s="5" t="str">
        <f>VLOOKUP(A690,UNIC!C:W,3,0)</f>
        <v>LEVE</v>
      </c>
      <c r="D690" s="10">
        <f>VLOOKUP(A690,UNIC!C:W,5,0)</f>
        <v>2025</v>
      </c>
      <c r="E690" s="5" t="str">
        <f>VLOOKUP(A690,UNIC!C:W,21,0)</f>
        <v>LOCALIZA</v>
      </c>
      <c r="F690" s="5" t="str">
        <f>VLOOKUP(Tabela1[[#This Row],[PLACA]],UNIC!C:R,15,0)</f>
        <v>BA</v>
      </c>
      <c r="G690" s="5" t="str">
        <f>VLOOKUP(Tabela1[[#This Row],[PLACA]],UNIC!C:R,16,0)</f>
        <v>NORDESTE</v>
      </c>
      <c r="H690" s="5" t="str">
        <f>VLOOKUP(A690,UNIC!C:H,6,0)</f>
        <v>ROBERTO MOURA FERREIRA</v>
      </c>
      <c r="I690" s="5" t="str">
        <f>VLOOKUP(H690,UNIC!H:J,3,0)</f>
        <v>TECNICO MULTSKILL FO</v>
      </c>
      <c r="J690" s="11" t="str">
        <f>VLOOKUP(Tabela1[[#This Row],[PLACA]],UNIC!C:V,20,0)</f>
        <v>R$ 1.824,00</v>
      </c>
      <c r="K690" s="11">
        <f>IFERROR(VALUE(VLOOKUP(Tabela1[[#This Row],[PLACA]],[1]Planilha2!$A:$F,3,0)),"")</f>
        <v>711.3</v>
      </c>
      <c r="L690" s="11">
        <f>IFERROR(VALUE(VLOOKUP(Tabela1[[#This Row],[PLACA]],[1]Planilha2!$A:$F,4,0)),"")</f>
        <v>964.41</v>
      </c>
      <c r="M690" s="11">
        <f>IFERROR(VALUE(VLOOKUP(Tabela1[[#This Row],[PLACA]],[1]Planilha2!$A:$F,5,0)),"")</f>
        <v>378.87</v>
      </c>
      <c r="N690" s="11"/>
      <c r="O690" s="12" t="str">
        <f>VLOOKUP(Tabela1[[#This Row],[PLACA]],BASE_LOCADORAS!B:F,5,0)</f>
        <v>07/11/2028</v>
      </c>
      <c r="P6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0" s="11">
        <f>VLOOKUP(Tabela1[[#This Row],[PLACA]],BASE_LOCADORAS!B:G,6,0)</f>
        <v>1924.51</v>
      </c>
      <c r="R690" s="5" t="b">
        <f>Tabela1[[#This Row],[VALOR LOCADORA]]=Tabela1[[#This Row],[GASTO ALUGUEL]]</f>
        <v>0</v>
      </c>
      <c r="S690" s="5" t="str">
        <f>UPPER(TEXT(Tabela1[[#This Row],[VENCIMENTO CONTRATO]],"MMM"))</f>
        <v>NOV</v>
      </c>
      <c r="T690" s="5">
        <f>IFERROR(YEAR(Tabela1[[#This Row],[VENCIMENTO CONTRATO]]),"-")</f>
        <v>2028</v>
      </c>
      <c r="U690" s="5" t="str">
        <f>VLOOKUP(Tabela1[[#This Row],[PLACA]],UNIC!C:T,18,0)</f>
        <v>ATIVO</v>
      </c>
      <c r="V690" s="5" t="str">
        <f>SUBSTITUTE(VLOOKUP(Tabela1[[#This Row],[PLACA]],UNIC!C:K,9,0),".", "")</f>
        <v>14011</v>
      </c>
      <c r="W690" s="5">
        <f>VLOOKUP(Tabela1[[#This Row],[PLACA]],UNIC!C:M,10,0)</f>
        <v>15001</v>
      </c>
      <c r="X690" s="5" t="str">
        <f>VLOOKUP(Tabela1[[#This Row],[PLACA]],UNIC!C:M,11,0)</f>
        <v>I-SYSTEMS</v>
      </c>
      <c r="Y690" s="7">
        <f>SUM(Tabela1[[#This Row],[GASTO COMBUSTÍVEL FEVEREIRO]:[GASTO COMBUSTÍVE ABRIL]])</f>
        <v>2054.58</v>
      </c>
      <c r="Z690" s="7">
        <f>IFERROR(AVERAGE(Tabela1[[#This Row],[GASTO COMBUSTÍVE ABRIL]:[GASTO COMBUSTÍVE MARÇO]]),"-")</f>
        <v>671.64</v>
      </c>
      <c r="AA690" s="5"/>
    </row>
    <row r="691" spans="1:27" x14ac:dyDescent="0.25">
      <c r="A691" s="5" t="s">
        <v>1543</v>
      </c>
      <c r="B691" s="5" t="str">
        <f>VLOOKUP(A691,UNIC!C:W,2,0)</f>
        <v>MOBI</v>
      </c>
      <c r="C691" s="5" t="str">
        <f>VLOOKUP(A691,UNIC!C:W,3,0)</f>
        <v>LEVE</v>
      </c>
      <c r="D691" s="10">
        <f>VLOOKUP(A691,UNIC!C:W,5,0)</f>
        <v>2025</v>
      </c>
      <c r="E691" s="5" t="str">
        <f>VLOOKUP(A691,UNIC!C:W,21,0)</f>
        <v>LOCALIZA</v>
      </c>
      <c r="F691" s="5" t="str">
        <f>VLOOKUP(Tabela1[[#This Row],[PLACA]],UNIC!C:R,15,0)</f>
        <v>BA</v>
      </c>
      <c r="G691" s="5" t="str">
        <f>VLOOKUP(Tabela1[[#This Row],[PLACA]],UNIC!C:R,16,0)</f>
        <v>NORDESTE</v>
      </c>
      <c r="H691" s="5" t="str">
        <f>VLOOKUP(A691,UNIC!C:H,6,0)</f>
        <v>WAGNER BARTOLOMEU MOREIRA DA CRUZ</v>
      </c>
      <c r="I691" s="5" t="str">
        <f>VLOOKUP(H691,UNIC!H:J,3,0)</f>
        <v>TECNICO MULTSKILL FO</v>
      </c>
      <c r="J691" s="11" t="str">
        <f>VLOOKUP(Tabela1[[#This Row],[PLACA]],UNIC!C:V,20,0)</f>
        <v>R$ 1.824,00</v>
      </c>
      <c r="K691" s="11">
        <f>IFERROR(VALUE(VLOOKUP(Tabela1[[#This Row],[PLACA]],[1]Planilha2!$A:$F,3,0)),"")</f>
        <v>1149.5400000000002</v>
      </c>
      <c r="L691" s="11">
        <f>IFERROR(VALUE(VLOOKUP(Tabela1[[#This Row],[PLACA]],[1]Planilha2!$A:$F,4,0)),"")</f>
        <v>1329.9</v>
      </c>
      <c r="M691" s="11">
        <f>IFERROR(VALUE(VLOOKUP(Tabela1[[#This Row],[PLACA]],[1]Planilha2!$A:$F,5,0)),"")</f>
        <v>680</v>
      </c>
      <c r="N691" s="11"/>
      <c r="O691" s="12" t="str">
        <f>VLOOKUP(Tabela1[[#This Row],[PLACA]],BASE_LOCADORAS!B:F,5,0)</f>
        <v>22/10/2028</v>
      </c>
      <c r="P6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1" s="11">
        <f>VLOOKUP(Tabela1[[#This Row],[PLACA]],BASE_LOCADORAS!B:G,6,0)</f>
        <v>1924.51</v>
      </c>
      <c r="R691" s="5" t="b">
        <f>Tabela1[[#This Row],[VALOR LOCADORA]]=Tabela1[[#This Row],[GASTO ALUGUEL]]</f>
        <v>0</v>
      </c>
      <c r="S691" s="5" t="str">
        <f>UPPER(TEXT(Tabela1[[#This Row],[VENCIMENTO CONTRATO]],"MMM"))</f>
        <v>OUT</v>
      </c>
      <c r="T691" s="5">
        <f>IFERROR(YEAR(Tabela1[[#This Row],[VENCIMENTO CONTRATO]]),"-")</f>
        <v>2028</v>
      </c>
      <c r="U691" s="5" t="str">
        <f>VLOOKUP(Tabela1[[#This Row],[PLACA]],UNIC!C:T,18,0)</f>
        <v>ATIVO</v>
      </c>
      <c r="V691" s="5" t="str">
        <f>SUBSTITUTE(VLOOKUP(Tabela1[[#This Row],[PLACA]],UNIC!C:K,9,0),".", "")</f>
        <v>14011</v>
      </c>
      <c r="W691" s="5">
        <f>VLOOKUP(Tabela1[[#This Row],[PLACA]],UNIC!C:M,10,0)</f>
        <v>15001</v>
      </c>
      <c r="X691" s="5" t="str">
        <f>VLOOKUP(Tabela1[[#This Row],[PLACA]],UNIC!C:M,11,0)</f>
        <v>I-SYSTEMS</v>
      </c>
      <c r="Y691" s="7">
        <f>SUM(Tabela1[[#This Row],[GASTO COMBUSTÍVEL FEVEREIRO]:[GASTO COMBUSTÍVE ABRIL]])</f>
        <v>3159.4400000000005</v>
      </c>
      <c r="Z691" s="7">
        <f>IFERROR(AVERAGE(Tabela1[[#This Row],[GASTO COMBUSTÍVE ABRIL]:[GASTO COMBUSTÍVE MARÇO]]),"-")</f>
        <v>1004.95</v>
      </c>
      <c r="AA691" s="5"/>
    </row>
    <row r="692" spans="1:27" x14ac:dyDescent="0.25">
      <c r="A692" s="5" t="s">
        <v>919</v>
      </c>
      <c r="B692" s="5" t="str">
        <f>VLOOKUP(A692,UNIC!C:W,2,0)</f>
        <v>MOBI</v>
      </c>
      <c r="C692" s="5" t="str">
        <f>VLOOKUP(A692,UNIC!C:W,3,0)</f>
        <v>LEVE</v>
      </c>
      <c r="D692" s="10">
        <f>VLOOKUP(A692,UNIC!C:W,5,0)</f>
        <v>2025</v>
      </c>
      <c r="E692" s="5" t="str">
        <f>VLOOKUP(A692,UNIC!C:W,21,0)</f>
        <v>LOCALIZA</v>
      </c>
      <c r="F692" s="5" t="str">
        <f>VLOOKUP(Tabela1[[#This Row],[PLACA]],UNIC!C:R,15,0)</f>
        <v>ES</v>
      </c>
      <c r="G692" s="5" t="str">
        <f>VLOOKUP(Tabela1[[#This Row],[PLACA]],UNIC!C:R,16,0)</f>
        <v>SUDESTE</v>
      </c>
      <c r="H692" s="5" t="str">
        <f>VLOOKUP(A692,UNIC!C:H,6,0)</f>
        <v>CARLOS MAGNO DE JESUS GOMES</v>
      </c>
      <c r="I692" s="5" t="str">
        <f>VLOOKUP(H692,UNIC!H:J,3,0)</f>
        <v>INSTALADOR E REPARADOR DE FO</v>
      </c>
      <c r="J692" s="11" t="str">
        <f>VLOOKUP(Tabela1[[#This Row],[PLACA]],UNIC!C:V,20,0)</f>
        <v>R$ 1.824,00</v>
      </c>
      <c r="K692" s="11">
        <f>IFERROR(VALUE(VLOOKUP(Tabela1[[#This Row],[PLACA]],[1]Planilha2!$A:$F,3,0)),"")</f>
        <v>1057.33</v>
      </c>
      <c r="L692" s="11">
        <f>IFERROR(VALUE(VLOOKUP(Tabela1[[#This Row],[PLACA]],[1]Planilha2!$A:$F,4,0)),"")</f>
        <v>816.74</v>
      </c>
      <c r="M692" s="11">
        <f>IFERROR(VALUE(VLOOKUP(Tabela1[[#This Row],[PLACA]],[1]Planilha2!$A:$F,5,0)),"")</f>
        <v>399.03</v>
      </c>
      <c r="N692" s="11"/>
      <c r="O692" s="12" t="str">
        <f>VLOOKUP(Tabela1[[#This Row],[PLACA]],BASE_LOCADORAS!B:F,5,0)</f>
        <v>18/09/2028</v>
      </c>
      <c r="P6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2" s="11">
        <f>VLOOKUP(Tabela1[[#This Row],[PLACA]],BASE_LOCADORAS!B:G,6,0)</f>
        <v>1926.61</v>
      </c>
      <c r="R692" s="5" t="b">
        <f>Tabela1[[#This Row],[VALOR LOCADORA]]=Tabela1[[#This Row],[GASTO ALUGUEL]]</f>
        <v>0</v>
      </c>
      <c r="S692" s="5" t="str">
        <f>UPPER(TEXT(Tabela1[[#This Row],[VENCIMENTO CONTRATO]],"MMM"))</f>
        <v>SET</v>
      </c>
      <c r="T692" s="5">
        <f>IFERROR(YEAR(Tabela1[[#This Row],[VENCIMENTO CONTRATO]]),"-")</f>
        <v>2028</v>
      </c>
      <c r="U692" s="5" t="str">
        <f>VLOOKUP(Tabela1[[#This Row],[PLACA]],UNIC!C:T,18,0)</f>
        <v>ATIVO</v>
      </c>
      <c r="V692" s="5" t="str">
        <f>SUBSTITUTE(VLOOKUP(Tabela1[[#This Row],[PLACA]],UNIC!C:K,9,0),".", "")</f>
        <v>11011</v>
      </c>
      <c r="W692" s="5">
        <f>VLOOKUP(Tabela1[[#This Row],[PLACA]],UNIC!C:M,10,0)</f>
        <v>18001</v>
      </c>
      <c r="X692" s="5" t="str">
        <f>VLOOKUP(Tabela1[[#This Row],[PLACA]],UNIC!C:M,11,0)</f>
        <v>VIVO</v>
      </c>
      <c r="Y692" s="7">
        <f>SUM(Tabela1[[#This Row],[GASTO COMBUSTÍVEL FEVEREIRO]:[GASTO COMBUSTÍVE ABRIL]])</f>
        <v>2273.1</v>
      </c>
      <c r="Z692" s="7">
        <f>IFERROR(AVERAGE(Tabela1[[#This Row],[GASTO COMBUSTÍVE ABRIL]:[GASTO COMBUSTÍVE MARÇO]]),"-")</f>
        <v>607.88499999999999</v>
      </c>
      <c r="AA692" s="5"/>
    </row>
    <row r="693" spans="1:27" x14ac:dyDescent="0.25">
      <c r="A693" s="5" t="s">
        <v>542</v>
      </c>
      <c r="B693" s="5" t="str">
        <f>VLOOKUP(A693,UNIC!C:W,2,0)</f>
        <v>MOBI</v>
      </c>
      <c r="C693" s="5" t="str">
        <f>VLOOKUP(A693,UNIC!C:W,3,0)</f>
        <v>LEVE</v>
      </c>
      <c r="D693" s="10">
        <f>VLOOKUP(A693,UNIC!C:W,5,0)</f>
        <v>2025</v>
      </c>
      <c r="E693" s="5" t="str">
        <f>VLOOKUP(A693,UNIC!C:W,21,0)</f>
        <v>LOCALIZA</v>
      </c>
      <c r="F693" s="5" t="str">
        <f>VLOOKUP(Tabela1[[#This Row],[PLACA]],UNIC!C:R,15,0)</f>
        <v>GO</v>
      </c>
      <c r="G693" s="5" t="str">
        <f>VLOOKUP(Tabela1[[#This Row],[PLACA]],UNIC!C:R,16,0)</f>
        <v>CENTRO OESTE</v>
      </c>
      <c r="H693" s="5" t="str">
        <f>VLOOKUP(A693,UNIC!C:H,6,0)</f>
        <v>VALDEILTON BERTO DA SILVA FILHO</v>
      </c>
      <c r="I693" s="5" t="str">
        <f>VLOOKUP(H693,UNIC!H:J,3,0)</f>
        <v>INSTALADOR E REPARADOR DE FO</v>
      </c>
      <c r="J693" s="11" t="str">
        <f>VLOOKUP(Tabela1[[#This Row],[PLACA]],UNIC!C:V,20,0)</f>
        <v>R$ 1.824,00</v>
      </c>
      <c r="K693" s="11">
        <f>IFERROR(VALUE(VLOOKUP(Tabela1[[#This Row],[PLACA]],[1]Planilha2!$A:$F,3,0)),"")</f>
        <v>1470</v>
      </c>
      <c r="L693" s="11">
        <f>IFERROR(VALUE(VLOOKUP(Tabela1[[#This Row],[PLACA]],[1]Planilha2!$A:$F,4,0)),"")</f>
        <v>1590</v>
      </c>
      <c r="M693" s="11">
        <f>IFERROR(VALUE(VLOOKUP(Tabela1[[#This Row],[PLACA]],[1]Planilha2!$A:$F,5,0)),"")</f>
        <v>680</v>
      </c>
      <c r="N693" s="11"/>
      <c r="O693" s="12" t="str">
        <f>VLOOKUP(Tabela1[[#This Row],[PLACA]],BASE_LOCADORAS!B:F,5,0)</f>
        <v>16/09/2028</v>
      </c>
      <c r="P6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3" s="11">
        <f>VLOOKUP(Tabela1[[#This Row],[PLACA]],BASE_LOCADORAS!B:G,6,0)</f>
        <v>1926.61</v>
      </c>
      <c r="R693" s="5" t="b">
        <f>Tabela1[[#This Row],[VALOR LOCADORA]]=Tabela1[[#This Row],[GASTO ALUGUEL]]</f>
        <v>0</v>
      </c>
      <c r="S693" s="5" t="str">
        <f>UPPER(TEXT(Tabela1[[#This Row],[VENCIMENTO CONTRATO]],"MMM"))</f>
        <v>SET</v>
      </c>
      <c r="T693" s="5">
        <f>IFERROR(YEAR(Tabela1[[#This Row],[VENCIMENTO CONTRATO]]),"-")</f>
        <v>2028</v>
      </c>
      <c r="U693" s="5" t="str">
        <f>VLOOKUP(Tabela1[[#This Row],[PLACA]],UNIC!C:T,18,0)</f>
        <v>ATIVO</v>
      </c>
      <c r="V693" s="5" t="str">
        <f>SUBSTITUTE(VLOOKUP(Tabela1[[#This Row],[PLACA]],UNIC!C:K,9,0),".", "")</f>
        <v>11011</v>
      </c>
      <c r="W693" s="5">
        <f>VLOOKUP(Tabela1[[#This Row],[PLACA]],UNIC!C:M,10,0)</f>
        <v>19019</v>
      </c>
      <c r="X693" s="5" t="str">
        <f>VLOOKUP(Tabela1[[#This Row],[PLACA]],UNIC!C:M,11,0)</f>
        <v>VIVO</v>
      </c>
      <c r="Y693" s="7">
        <f>SUM(Tabela1[[#This Row],[GASTO COMBUSTÍVEL FEVEREIRO]:[GASTO COMBUSTÍVE ABRIL]])</f>
        <v>3740</v>
      </c>
      <c r="Z693" s="7">
        <f>IFERROR(AVERAGE(Tabela1[[#This Row],[GASTO COMBUSTÍVE ABRIL]:[GASTO COMBUSTÍVE MARÇO]]),"-")</f>
        <v>1135</v>
      </c>
      <c r="AA693" s="5"/>
    </row>
    <row r="694" spans="1:27" x14ac:dyDescent="0.25">
      <c r="A694" s="5" t="s">
        <v>476</v>
      </c>
      <c r="B694" s="5" t="str">
        <f>VLOOKUP(A694,UNIC!C:W,2,0)</f>
        <v>MOBI</v>
      </c>
      <c r="C694" s="5" t="str">
        <f>VLOOKUP(A694,UNIC!C:W,3,0)</f>
        <v>LEVE</v>
      </c>
      <c r="D694" s="10">
        <f>VLOOKUP(A694,UNIC!C:W,5,0)</f>
        <v>2025</v>
      </c>
      <c r="E694" s="5" t="str">
        <f>VLOOKUP(A694,UNIC!C:W,21,0)</f>
        <v>LOCALIZA</v>
      </c>
      <c r="F694" s="5" t="str">
        <f>VLOOKUP(Tabela1[[#This Row],[PLACA]],UNIC!C:R,15,0)</f>
        <v>ES</v>
      </c>
      <c r="G694" s="5" t="str">
        <f>VLOOKUP(Tabela1[[#This Row],[PLACA]],UNIC!C:R,16,0)</f>
        <v>SUDESTE</v>
      </c>
      <c r="H694" s="5" t="str">
        <f>VLOOKUP(A694,UNIC!C:H,6,0)</f>
        <v>WALTER GONCALVES CIQUEIRA JUNIOR</v>
      </c>
      <c r="I694" s="5" t="str">
        <f>VLOOKUP(H694,UNIC!H:J,3,0)</f>
        <v>INSTALADOR E REPARADOR DE FO</v>
      </c>
      <c r="J694" s="11" t="str">
        <f>VLOOKUP(Tabela1[[#This Row],[PLACA]],UNIC!C:V,20,0)</f>
        <v>R$ 1.824,00</v>
      </c>
      <c r="K694" s="11">
        <f>IFERROR(VALUE(VLOOKUP(Tabela1[[#This Row],[PLACA]],[1]Planilha2!$A:$F,3,0)),"")</f>
        <v>1479.75</v>
      </c>
      <c r="L694" s="11">
        <f>IFERROR(VALUE(VLOOKUP(Tabela1[[#This Row],[PLACA]],[1]Planilha2!$A:$F,4,0)),"")</f>
        <v>1871.3</v>
      </c>
      <c r="M694" s="11">
        <f>IFERROR(VALUE(VLOOKUP(Tabela1[[#This Row],[PLACA]],[1]Planilha2!$A:$F,5,0)),"")</f>
        <v>939.93000000000006</v>
      </c>
      <c r="N694" s="11"/>
      <c r="O694" s="12" t="str">
        <f>VLOOKUP(Tabela1[[#This Row],[PLACA]],BASE_LOCADORAS!B:F,5,0)</f>
        <v>30/09/2028</v>
      </c>
      <c r="P6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4" s="11">
        <f>VLOOKUP(Tabela1[[#This Row],[PLACA]],BASE_LOCADORAS!B:G,6,0)</f>
        <v>1926.61</v>
      </c>
      <c r="R694" s="5" t="b">
        <f>Tabela1[[#This Row],[VALOR LOCADORA]]=Tabela1[[#This Row],[GASTO ALUGUEL]]</f>
        <v>0</v>
      </c>
      <c r="S694" s="5" t="str">
        <f>UPPER(TEXT(Tabela1[[#This Row],[VENCIMENTO CONTRATO]],"MMM"))</f>
        <v>SET</v>
      </c>
      <c r="T694" s="5">
        <f>IFERROR(YEAR(Tabela1[[#This Row],[VENCIMENTO CONTRATO]]),"-")</f>
        <v>2028</v>
      </c>
      <c r="U694" s="5" t="str">
        <f>VLOOKUP(Tabela1[[#This Row],[PLACA]],UNIC!C:T,18,0)</f>
        <v>ATIVO</v>
      </c>
      <c r="V694" s="5" t="str">
        <f>SUBSTITUTE(VLOOKUP(Tabela1[[#This Row],[PLACA]],UNIC!C:K,9,0),".", "")</f>
        <v>11011</v>
      </c>
      <c r="W694" s="5">
        <f>VLOOKUP(Tabela1[[#This Row],[PLACA]],UNIC!C:M,10,0)</f>
        <v>18001</v>
      </c>
      <c r="X694" s="5" t="str">
        <f>VLOOKUP(Tabela1[[#This Row],[PLACA]],UNIC!C:M,11,0)</f>
        <v>VIVO</v>
      </c>
      <c r="Y694" s="7">
        <f>SUM(Tabela1[[#This Row],[GASTO COMBUSTÍVEL FEVEREIRO]:[GASTO COMBUSTÍVE ABRIL]])</f>
        <v>4290.9800000000005</v>
      </c>
      <c r="Z694" s="7">
        <f>IFERROR(AVERAGE(Tabela1[[#This Row],[GASTO COMBUSTÍVE ABRIL]:[GASTO COMBUSTÍVE MARÇO]]),"-")</f>
        <v>1405.615</v>
      </c>
      <c r="AA694" s="5"/>
    </row>
    <row r="695" spans="1:27" x14ac:dyDescent="0.25">
      <c r="A695" s="5" t="s">
        <v>1451</v>
      </c>
      <c r="B695" s="5" t="str">
        <f>VLOOKUP(A695,UNIC!C:W,2,0)</f>
        <v>MOBI</v>
      </c>
      <c r="C695" s="5" t="str">
        <f>VLOOKUP(A695,UNIC!C:W,3,0)</f>
        <v>LEVE</v>
      </c>
      <c r="D695" s="10">
        <f>VLOOKUP(A695,UNIC!C:W,5,0)</f>
        <v>2024</v>
      </c>
      <c r="E695" s="5" t="str">
        <f>VLOOKUP(A695,UNIC!C:W,21,0)</f>
        <v>LOCALIZA</v>
      </c>
      <c r="F695" s="5" t="str">
        <f>VLOOKUP(Tabela1[[#This Row],[PLACA]],UNIC!C:R,15,0)</f>
        <v>BA</v>
      </c>
      <c r="G695" s="5" t="str">
        <f>VLOOKUP(Tabela1[[#This Row],[PLACA]],UNIC!C:R,16,0)</f>
        <v>NORDESTE</v>
      </c>
      <c r="H695" s="5" t="str">
        <f>VLOOKUP(A695,UNIC!C:H,6,0)</f>
        <v>MARCOS DOS SANTOS REIS</v>
      </c>
      <c r="I695" s="5" t="str">
        <f>VLOOKUP(H695,UNIC!H:J,3,0)</f>
        <v>ASSISTENTE DE LOGISTICA I</v>
      </c>
      <c r="J695" s="11" t="str">
        <f>VLOOKUP(Tabela1[[#This Row],[PLACA]],UNIC!C:V,20,0)</f>
        <v>R$ 1.824,00</v>
      </c>
      <c r="K695" s="11">
        <f>IFERROR(VALUE(VLOOKUP(Tabela1[[#This Row],[PLACA]],[1]Planilha2!$A:$F,3,0)),"")</f>
        <v>403.14</v>
      </c>
      <c r="L695" s="11">
        <f>IFERROR(VALUE(VLOOKUP(Tabela1[[#This Row],[PLACA]],[1]Planilha2!$A:$F,4,0)),"")</f>
        <v>816.90000000000009</v>
      </c>
      <c r="M695" s="11">
        <f>IFERROR(VALUE(VLOOKUP(Tabela1[[#This Row],[PLACA]],[1]Planilha2!$A:$F,5,0)),"")</f>
        <v>348.90999999999997</v>
      </c>
      <c r="N695" s="11"/>
      <c r="O695" s="17" t="str">
        <f>VLOOKUP(Tabela1[[#This Row],[PLACA]],BASE_LOCADORAS!B:F,5,0)</f>
        <v>30/09/2028</v>
      </c>
      <c r="P6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5" s="11">
        <f>VLOOKUP(Tabela1[[#This Row],[PLACA]],BASE_LOCADORAS!B:G,6,0)</f>
        <v>1926.61</v>
      </c>
      <c r="R695" s="5" t="b">
        <f>Tabela1[[#This Row],[VALOR LOCADORA]]=Tabela1[[#This Row],[GASTO ALUGUEL]]</f>
        <v>0</v>
      </c>
      <c r="S695" s="5" t="str">
        <f>UPPER(TEXT(Tabela1[[#This Row],[VENCIMENTO CONTRATO]],"MMM"))</f>
        <v>SET</v>
      </c>
      <c r="T695" s="5">
        <f>IFERROR(YEAR(Tabela1[[#This Row],[VENCIMENTO CONTRATO]]),"-")</f>
        <v>2028</v>
      </c>
      <c r="U695" s="5" t="str">
        <f>VLOOKUP(Tabela1[[#This Row],[PLACA]],UNIC!C:T,18,0)</f>
        <v>ATIVO</v>
      </c>
      <c r="V695" s="5" t="str">
        <f>SUBSTITUTE(VLOOKUP(Tabela1[[#This Row],[PLACA]],UNIC!C:K,9,0),".", "")</f>
        <v>99568</v>
      </c>
      <c r="W695" s="5">
        <f>VLOOKUP(Tabela1[[#This Row],[PLACA]],UNIC!C:M,10,0)</f>
        <v>15001</v>
      </c>
      <c r="X695" s="5" t="str">
        <f>VLOOKUP(Tabela1[[#This Row],[PLACA]],UNIC!C:M,11,0)</f>
        <v>ADMINISTRATIVO</v>
      </c>
      <c r="Y695" s="7">
        <f>SUM(Tabela1[[#This Row],[GASTO COMBUSTÍVEL FEVEREIRO]:[GASTO COMBUSTÍVE ABRIL]])</f>
        <v>1568.9499999999998</v>
      </c>
      <c r="Z695" s="7">
        <f>IFERROR(AVERAGE(Tabela1[[#This Row],[GASTO COMBUSTÍVE ABRIL]:[GASTO COMBUSTÍVE MARÇO]]),"-")</f>
        <v>582.90499999999997</v>
      </c>
      <c r="AA695" s="5"/>
    </row>
    <row r="696" spans="1:27" x14ac:dyDescent="0.25">
      <c r="A696" s="5" t="s">
        <v>861</v>
      </c>
      <c r="B696" s="5" t="str">
        <f>VLOOKUP(A696,UNIC!C:W,2,0)</f>
        <v>MOBI</v>
      </c>
      <c r="C696" s="5" t="str">
        <f>VLOOKUP(A696,UNIC!C:W,3,0)</f>
        <v>LEVE</v>
      </c>
      <c r="D696" s="10">
        <f>VLOOKUP(A696,UNIC!C:W,5,0)</f>
        <v>2025</v>
      </c>
      <c r="E696" s="5" t="str">
        <f>VLOOKUP(A696,UNIC!C:W,21,0)</f>
        <v>LOCALIZA</v>
      </c>
      <c r="F696" s="5" t="str">
        <f>VLOOKUP(Tabela1[[#This Row],[PLACA]],UNIC!C:R,15,0)</f>
        <v>BA</v>
      </c>
      <c r="G696" s="5" t="str">
        <f>VLOOKUP(Tabela1[[#This Row],[PLACA]],UNIC!C:R,16,0)</f>
        <v>NORDESTE</v>
      </c>
      <c r="H696" s="5" t="str">
        <f>VLOOKUP(A696,UNIC!C:H,6,0)</f>
        <v>LUAN VICTOR CRISOSTOMO DOS SANTOS</v>
      </c>
      <c r="I696" s="5" t="str">
        <f>VLOOKUP(H696,UNIC!H:J,3,0)</f>
        <v>TECNICO MULTSKILL FO</v>
      </c>
      <c r="J696" s="11" t="str">
        <f>VLOOKUP(Tabela1[[#This Row],[PLACA]],UNIC!C:V,20,0)</f>
        <v>R$ 1.824,00</v>
      </c>
      <c r="K696" s="11">
        <f>IFERROR(VALUE(VLOOKUP(Tabela1[[#This Row],[PLACA]],[1]Planilha2!$A:$F,3,0)),"")</f>
        <v>997.2</v>
      </c>
      <c r="L696" s="11">
        <f>IFERROR(VALUE(VLOOKUP(Tabela1[[#This Row],[PLACA]],[1]Planilha2!$A:$F,4,0)),"")</f>
        <v>1289.97</v>
      </c>
      <c r="M696" s="11">
        <f>IFERROR(VALUE(VLOOKUP(Tabela1[[#This Row],[PLACA]],[1]Planilha2!$A:$F,5,0)),"")</f>
        <v>779.99</v>
      </c>
      <c r="N696" s="11"/>
      <c r="O696" s="12" t="str">
        <f>VLOOKUP(Tabela1[[#This Row],[PLACA]],BASE_LOCADORAS!B:F,5,0)</f>
        <v>18/11/2028</v>
      </c>
      <c r="P6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6" s="11">
        <f>VLOOKUP(Tabela1[[#This Row],[PLACA]],BASE_LOCADORAS!B:G,6,0)</f>
        <v>1924.51</v>
      </c>
      <c r="R696" s="5" t="b">
        <f>Tabela1[[#This Row],[VALOR LOCADORA]]=Tabela1[[#This Row],[GASTO ALUGUEL]]</f>
        <v>0</v>
      </c>
      <c r="S696" s="5" t="str">
        <f>UPPER(TEXT(Tabela1[[#This Row],[VENCIMENTO CONTRATO]],"MMM"))</f>
        <v>NOV</v>
      </c>
      <c r="T696" s="5">
        <f>IFERROR(YEAR(Tabela1[[#This Row],[VENCIMENTO CONTRATO]]),"-")</f>
        <v>2028</v>
      </c>
      <c r="U696" s="5" t="str">
        <f>VLOOKUP(Tabela1[[#This Row],[PLACA]],UNIC!C:T,18,0)</f>
        <v>ATIVO</v>
      </c>
      <c r="V696" s="5" t="str">
        <f>SUBSTITUTE(VLOOKUP(Tabela1[[#This Row],[PLACA]],UNIC!C:K,9,0),".", "")</f>
        <v>14011</v>
      </c>
      <c r="W696" s="5">
        <f>VLOOKUP(Tabela1[[#This Row],[PLACA]],UNIC!C:M,10,0)</f>
        <v>15001</v>
      </c>
      <c r="X696" s="5" t="str">
        <f>VLOOKUP(Tabela1[[#This Row],[PLACA]],UNIC!C:M,11,0)</f>
        <v>I-SYSTEMS</v>
      </c>
      <c r="Y696" s="7">
        <f>SUM(Tabela1[[#This Row],[GASTO COMBUSTÍVEL FEVEREIRO]:[GASTO COMBUSTÍVE ABRIL]])</f>
        <v>3067.16</v>
      </c>
      <c r="Z696" s="7">
        <f>IFERROR(AVERAGE(Tabela1[[#This Row],[GASTO COMBUSTÍVE ABRIL]:[GASTO COMBUSTÍVE MARÇO]]),"-")</f>
        <v>1034.98</v>
      </c>
      <c r="AA696" s="5"/>
    </row>
    <row r="697" spans="1:27" x14ac:dyDescent="0.25">
      <c r="A697" s="5" t="s">
        <v>213</v>
      </c>
      <c r="B697" s="5" t="str">
        <f>VLOOKUP(A697,UNIC!C:W,2,0)</f>
        <v>MOBI</v>
      </c>
      <c r="C697" s="5" t="str">
        <f>VLOOKUP(A697,UNIC!C:W,3,0)</f>
        <v>LEVE</v>
      </c>
      <c r="D697" s="10">
        <f>VLOOKUP(A697,UNIC!C:W,5,0)</f>
        <v>2025</v>
      </c>
      <c r="E697" s="5" t="str">
        <f>VLOOKUP(A697,UNIC!C:W,21,0)</f>
        <v>LOCALIZA</v>
      </c>
      <c r="F697" s="5" t="str">
        <f>VLOOKUP(Tabela1[[#This Row],[PLACA]],UNIC!C:R,15,0)</f>
        <v>GO</v>
      </c>
      <c r="G697" s="5" t="str">
        <f>VLOOKUP(Tabela1[[#This Row],[PLACA]],UNIC!C:R,16,0)</f>
        <v>CENTRO OESTE</v>
      </c>
      <c r="H697" s="5" t="str">
        <f>VLOOKUP(A697,UNIC!C:H,6,0)</f>
        <v>GEOVANNI RODRIGUES DOURADO</v>
      </c>
      <c r="I697" s="5" t="str">
        <f>VLOOKUP(H697,UNIC!H:J,3,0)</f>
        <v>INSTALADOR E REPARADOR DE FO</v>
      </c>
      <c r="J697" s="11" t="str">
        <f>VLOOKUP(Tabela1[[#This Row],[PLACA]],UNIC!C:V,20,0)</f>
        <v>R$ 1.824,00</v>
      </c>
      <c r="K697" s="11">
        <f>IFERROR(VALUE(VLOOKUP(Tabela1[[#This Row],[PLACA]],[1]Planilha2!$A:$F,3,0)),"")</f>
        <v>1552.09</v>
      </c>
      <c r="L697" s="11">
        <f>IFERROR(VALUE(VLOOKUP(Tabela1[[#This Row],[PLACA]],[1]Planilha2!$A:$F,4,0)),"")</f>
        <v>1130</v>
      </c>
      <c r="M697" s="11">
        <f>IFERROR(VALUE(VLOOKUP(Tabela1[[#This Row],[PLACA]],[1]Planilha2!$A:$F,5,0)),"")</f>
        <v>580</v>
      </c>
      <c r="N697" s="11"/>
      <c r="O697" s="17" t="str">
        <f>VLOOKUP(Tabela1[[#This Row],[PLACA]],BASE_LOCADORAS!B:F,5,0)</f>
        <v>16/09/2028</v>
      </c>
      <c r="P6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7" s="11">
        <f>VLOOKUP(Tabela1[[#This Row],[PLACA]],BASE_LOCADORAS!B:G,6,0)</f>
        <v>1926.61</v>
      </c>
      <c r="R697" s="5" t="b">
        <f>Tabela1[[#This Row],[VALOR LOCADORA]]=Tabela1[[#This Row],[GASTO ALUGUEL]]</f>
        <v>0</v>
      </c>
      <c r="S697" s="5" t="str">
        <f>UPPER(TEXT(Tabela1[[#This Row],[VENCIMENTO CONTRATO]],"MMM"))</f>
        <v>SET</v>
      </c>
      <c r="T697" s="5">
        <f>IFERROR(YEAR(Tabela1[[#This Row],[VENCIMENTO CONTRATO]]),"-")</f>
        <v>2028</v>
      </c>
      <c r="U697" s="5" t="str">
        <f>VLOOKUP(Tabela1[[#This Row],[PLACA]],UNIC!C:T,18,0)</f>
        <v>ATIVO</v>
      </c>
      <c r="V697" s="5" t="str">
        <f>SUBSTITUTE(VLOOKUP(Tabela1[[#This Row],[PLACA]],UNIC!C:K,9,0),".", "")</f>
        <v>11011</v>
      </c>
      <c r="W697" s="5">
        <f>VLOOKUP(Tabela1[[#This Row],[PLACA]],UNIC!C:M,10,0)</f>
        <v>19140</v>
      </c>
      <c r="X697" s="5" t="str">
        <f>VLOOKUP(Tabela1[[#This Row],[PLACA]],UNIC!C:M,11,0)</f>
        <v>VIVO</v>
      </c>
      <c r="Y697" s="7">
        <f>SUM(Tabela1[[#This Row],[GASTO COMBUSTÍVEL FEVEREIRO]:[GASTO COMBUSTÍVE ABRIL]])</f>
        <v>3262.09</v>
      </c>
      <c r="Z697" s="7">
        <f>IFERROR(AVERAGE(Tabela1[[#This Row],[GASTO COMBUSTÍVE ABRIL]:[GASTO COMBUSTÍVE MARÇO]]),"-")</f>
        <v>855</v>
      </c>
      <c r="AA697" s="5"/>
    </row>
    <row r="698" spans="1:27" x14ac:dyDescent="0.25">
      <c r="A698" s="5" t="s">
        <v>798</v>
      </c>
      <c r="B698" s="5" t="str">
        <f>VLOOKUP(A698,UNIC!C:W,2,0)</f>
        <v>MOBI</v>
      </c>
      <c r="C698" s="5" t="str">
        <f>VLOOKUP(A698,UNIC!C:W,3,0)</f>
        <v>LEVE</v>
      </c>
      <c r="D698" s="10">
        <f>VLOOKUP(A698,UNIC!C:W,5,0)</f>
        <v>2025</v>
      </c>
      <c r="E698" s="5" t="str">
        <f>VLOOKUP(A698,UNIC!C:W,21,0)</f>
        <v>LOCALIZA</v>
      </c>
      <c r="F698" s="5" t="str">
        <f>VLOOKUP(Tabela1[[#This Row],[PLACA]],UNIC!C:R,15,0)</f>
        <v>ES</v>
      </c>
      <c r="G698" s="5" t="str">
        <f>VLOOKUP(Tabela1[[#This Row],[PLACA]],UNIC!C:R,16,0)</f>
        <v>SUDESTE</v>
      </c>
      <c r="H698" s="5" t="str">
        <f>VLOOKUP(A698,UNIC!C:H,6,0)</f>
        <v>HERCULES RAMOS DA SILVA</v>
      </c>
      <c r="I698" s="5" t="str">
        <f>VLOOKUP(H698,UNIC!H:J,3,0)</f>
        <v>INSTALADOR E REPARADOR DE FO</v>
      </c>
      <c r="J698" s="11" t="str">
        <f>VLOOKUP(Tabela1[[#This Row],[PLACA]],UNIC!C:V,20,0)</f>
        <v>R$ 1.824,00</v>
      </c>
      <c r="K698" s="11">
        <f>IFERROR(VALUE(VLOOKUP(Tabela1[[#This Row],[PLACA]],[1]Planilha2!$A:$F,3,0)),"")</f>
        <v>499.43</v>
      </c>
      <c r="L698" s="11">
        <f>IFERROR(VALUE(VLOOKUP(Tabela1[[#This Row],[PLACA]],[1]Planilha2!$A:$F,4,0)),"")</f>
        <v>1496.73</v>
      </c>
      <c r="M698" s="11">
        <f>IFERROR(VALUE(VLOOKUP(Tabela1[[#This Row],[PLACA]],[1]Planilha2!$A:$F,5,0)),"")</f>
        <v>779.49</v>
      </c>
      <c r="N698" s="11"/>
      <c r="O698" s="17" t="str">
        <f>VLOOKUP(Tabela1[[#This Row],[PLACA]],BASE_LOCADORAS!B:F,5,0)</f>
        <v>12/11/2028</v>
      </c>
      <c r="P6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8" s="11">
        <f>VLOOKUP(Tabela1[[#This Row],[PLACA]],BASE_LOCADORAS!B:G,6,0)</f>
        <v>1924.51</v>
      </c>
      <c r="R698" s="5" t="b">
        <f>Tabela1[[#This Row],[VALOR LOCADORA]]=Tabela1[[#This Row],[GASTO ALUGUEL]]</f>
        <v>0</v>
      </c>
      <c r="S698" s="5" t="str">
        <f>UPPER(TEXT(Tabela1[[#This Row],[VENCIMENTO CONTRATO]],"MMM"))</f>
        <v>NOV</v>
      </c>
      <c r="T698" s="5">
        <f>IFERROR(YEAR(Tabela1[[#This Row],[VENCIMENTO CONTRATO]]),"-")</f>
        <v>2028</v>
      </c>
      <c r="U698" s="5" t="str">
        <f>VLOOKUP(Tabela1[[#This Row],[PLACA]],UNIC!C:T,18,0)</f>
        <v>ATIVO</v>
      </c>
      <c r="V698" s="5" t="str">
        <f>SUBSTITUTE(VLOOKUP(Tabela1[[#This Row],[PLACA]],UNIC!C:K,9,0),".", "")</f>
        <v>11011</v>
      </c>
      <c r="W698" s="5">
        <f>VLOOKUP(Tabela1[[#This Row],[PLACA]],UNIC!C:M,10,0)</f>
        <v>18001</v>
      </c>
      <c r="X698" s="5" t="str">
        <f>VLOOKUP(Tabela1[[#This Row],[PLACA]],UNIC!C:M,11,0)</f>
        <v>VIVO</v>
      </c>
      <c r="Y698" s="7">
        <f>SUM(Tabela1[[#This Row],[GASTO COMBUSTÍVEL FEVEREIRO]:[GASTO COMBUSTÍVE ABRIL]])</f>
        <v>2775.65</v>
      </c>
      <c r="Z698" s="7">
        <f>IFERROR(AVERAGE(Tabela1[[#This Row],[GASTO COMBUSTÍVE ABRIL]:[GASTO COMBUSTÍVE MARÇO]]),"-")</f>
        <v>1138.1100000000001</v>
      </c>
      <c r="AA698" s="5"/>
    </row>
    <row r="699" spans="1:27" x14ac:dyDescent="0.25">
      <c r="A699" s="5" t="s">
        <v>925</v>
      </c>
      <c r="B699" s="5" t="str">
        <f>VLOOKUP(A699,UNIC!C:W,2,0)</f>
        <v>MOBI</v>
      </c>
      <c r="C699" s="5" t="str">
        <f>VLOOKUP(A699,UNIC!C:W,3,0)</f>
        <v>LEVE</v>
      </c>
      <c r="D699" s="10">
        <f>VLOOKUP(A699,UNIC!C:W,5,0)</f>
        <v>2025</v>
      </c>
      <c r="E699" s="5" t="str">
        <f>VLOOKUP(A699,UNIC!C:W,21,0)</f>
        <v>LOCALIZA</v>
      </c>
      <c r="F699" s="5" t="str">
        <f>VLOOKUP(Tabela1[[#This Row],[PLACA]],UNIC!C:R,15,0)</f>
        <v>BA</v>
      </c>
      <c r="G699" s="5" t="str">
        <f>VLOOKUP(Tabela1[[#This Row],[PLACA]],UNIC!C:R,16,0)</f>
        <v>NORDESTE</v>
      </c>
      <c r="H699" s="5" t="str">
        <f>VLOOKUP(A699,UNIC!C:H,6,0)</f>
        <v>JENILSON CERQUEIRA PINHEIRO DA SILVA</v>
      </c>
      <c r="I699" s="5" t="str">
        <f>VLOOKUP(H699,UNIC!H:J,3,0)</f>
        <v>TECNICO MULTSKILL FO</v>
      </c>
      <c r="J699" s="11" t="str">
        <f>VLOOKUP(Tabela1[[#This Row],[PLACA]],UNIC!C:V,20,0)</f>
        <v>R$ 1.824,00</v>
      </c>
      <c r="K699" s="11">
        <f>IFERROR(VALUE(VLOOKUP(Tabela1[[#This Row],[PLACA]],[1]Planilha2!$A:$F,3,0)),"")</f>
        <v>1076.72</v>
      </c>
      <c r="L699" s="11">
        <f>IFERROR(VALUE(VLOOKUP(Tabela1[[#This Row],[PLACA]],[1]Planilha2!$A:$F,4,0)),"")</f>
        <v>1328.29</v>
      </c>
      <c r="M699" s="11">
        <f>IFERROR(VALUE(VLOOKUP(Tabela1[[#This Row],[PLACA]],[1]Planilha2!$A:$F,5,0)),"")</f>
        <v>519.63</v>
      </c>
      <c r="N699" s="11"/>
      <c r="O699" s="12" t="str">
        <f>VLOOKUP(Tabela1[[#This Row],[PLACA]],BASE_LOCADORAS!B:F,5,0)</f>
        <v>25/09/2028</v>
      </c>
      <c r="P6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699" s="11">
        <f>VLOOKUP(Tabela1[[#This Row],[PLACA]],BASE_LOCADORAS!B:G,6,0)</f>
        <v>1926.61</v>
      </c>
      <c r="R699" s="5" t="b">
        <f>Tabela1[[#This Row],[VALOR LOCADORA]]=Tabela1[[#This Row],[GASTO ALUGUEL]]</f>
        <v>0</v>
      </c>
      <c r="S699" s="5" t="str">
        <f>UPPER(TEXT(Tabela1[[#This Row],[VENCIMENTO CONTRATO]],"MMM"))</f>
        <v>SET</v>
      </c>
      <c r="T699" s="5">
        <f>IFERROR(YEAR(Tabela1[[#This Row],[VENCIMENTO CONTRATO]]),"-")</f>
        <v>2028</v>
      </c>
      <c r="U699" s="5" t="str">
        <f>VLOOKUP(Tabela1[[#This Row],[PLACA]],UNIC!C:T,18,0)</f>
        <v>ATIVO</v>
      </c>
      <c r="V699" s="5" t="str">
        <f>SUBSTITUTE(VLOOKUP(Tabela1[[#This Row],[PLACA]],UNIC!C:K,9,0),".", "")</f>
        <v>14011</v>
      </c>
      <c r="W699" s="5">
        <f>VLOOKUP(Tabela1[[#This Row],[PLACA]],UNIC!C:M,10,0)</f>
        <v>15001</v>
      </c>
      <c r="X699" s="5" t="str">
        <f>VLOOKUP(Tabela1[[#This Row],[PLACA]],UNIC!C:M,11,0)</f>
        <v>I-SYSTEMS</v>
      </c>
      <c r="Y699" s="7">
        <f>SUM(Tabela1[[#This Row],[GASTO COMBUSTÍVEL FEVEREIRO]:[GASTO COMBUSTÍVE ABRIL]])</f>
        <v>2924.6400000000003</v>
      </c>
      <c r="Z699" s="7">
        <f>IFERROR(AVERAGE(Tabela1[[#This Row],[GASTO COMBUSTÍVE ABRIL]:[GASTO COMBUSTÍVE MARÇO]]),"-")</f>
        <v>923.96</v>
      </c>
      <c r="AA699" s="5"/>
    </row>
    <row r="700" spans="1:27" x14ac:dyDescent="0.25">
      <c r="A700" s="5" t="s">
        <v>408</v>
      </c>
      <c r="B700" s="5" t="str">
        <f>VLOOKUP(A700,UNIC!C:W,2,0)</f>
        <v>MOBI</v>
      </c>
      <c r="C700" s="5" t="str">
        <f>VLOOKUP(A700,UNIC!C:W,3,0)</f>
        <v>LEVE</v>
      </c>
      <c r="D700" s="10">
        <f>VLOOKUP(A700,UNIC!C:W,5,0)</f>
        <v>2025</v>
      </c>
      <c r="E700" s="5" t="str">
        <f>VLOOKUP(A700,UNIC!C:W,21,0)</f>
        <v>LOCALIZA</v>
      </c>
      <c r="F700" s="5" t="str">
        <f>VLOOKUP(Tabela1[[#This Row],[PLACA]],UNIC!C:R,15,0)</f>
        <v>BA</v>
      </c>
      <c r="G700" s="5" t="str">
        <f>VLOOKUP(Tabela1[[#This Row],[PLACA]],UNIC!C:R,16,0)</f>
        <v>NORDESTE</v>
      </c>
      <c r="H700" s="5" t="str">
        <f>VLOOKUP(A700,UNIC!C:H,6,0)</f>
        <v>-</v>
      </c>
      <c r="I700" s="5" t="str">
        <f>VLOOKUP(H700,UNIC!H:J,3,0)</f>
        <v>-</v>
      </c>
      <c r="J700" s="11" t="str">
        <f>VLOOKUP(Tabela1[[#This Row],[PLACA]],UNIC!C:V,20,0)</f>
        <v>R$ 1.824,00</v>
      </c>
      <c r="K700" s="11">
        <f>IFERROR(VALUE(VLOOKUP(Tabela1[[#This Row],[PLACA]],[1]Planilha2!$A:$F,3,0)),"")</f>
        <v>1100</v>
      </c>
      <c r="L700" s="11">
        <f>IFERROR(VALUE(VLOOKUP(Tabela1[[#This Row],[PLACA]],[1]Planilha2!$A:$F,4,0)),"")</f>
        <v>1270</v>
      </c>
      <c r="M700" s="11">
        <f>IFERROR(VALUE(VLOOKUP(Tabela1[[#This Row],[PLACA]],[1]Planilha2!$A:$F,5,0)),"")</f>
        <v>100</v>
      </c>
      <c r="N700" s="11"/>
      <c r="O700" s="12" t="str">
        <f>VLOOKUP(Tabela1[[#This Row],[PLACA]],BASE_LOCADORAS!B:F,5,0)</f>
        <v>12/11/2028</v>
      </c>
      <c r="P7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0" s="11">
        <f>VLOOKUP(Tabela1[[#This Row],[PLACA]],BASE_LOCADORAS!B:G,6,0)</f>
        <v>1924.51</v>
      </c>
      <c r="R700" s="5" t="b">
        <f>Tabela1[[#This Row],[VALOR LOCADORA]]=Tabela1[[#This Row],[GASTO ALUGUEL]]</f>
        <v>0</v>
      </c>
      <c r="S700" s="5" t="str">
        <f>UPPER(TEXT(Tabela1[[#This Row],[VENCIMENTO CONTRATO]],"MMM"))</f>
        <v>NOV</v>
      </c>
      <c r="T700" s="5">
        <f>IFERROR(YEAR(Tabela1[[#This Row],[VENCIMENTO CONTRATO]]),"-")</f>
        <v>2028</v>
      </c>
      <c r="U700" s="5" t="str">
        <f>VLOOKUP(Tabela1[[#This Row],[PLACA]],UNIC!C:T,18,0)</f>
        <v>PATIO</v>
      </c>
      <c r="V700" s="5" t="str">
        <f>SUBSTITUTE(VLOOKUP(Tabela1[[#This Row],[PLACA]],UNIC!C:K,9,0),".", "")</f>
        <v/>
      </c>
      <c r="W700" s="5">
        <f>VLOOKUP(Tabela1[[#This Row],[PLACA]],UNIC!C:M,10,0)</f>
        <v>0</v>
      </c>
      <c r="X700" s="5">
        <f>VLOOKUP(Tabela1[[#This Row],[PLACA]],UNIC!C:M,11,0)</f>
        <v>0</v>
      </c>
      <c r="Y700" s="7">
        <f>SUM(Tabela1[[#This Row],[GASTO COMBUSTÍVEL FEVEREIRO]:[GASTO COMBUSTÍVE ABRIL]])</f>
        <v>2470</v>
      </c>
      <c r="Z700" s="7">
        <f>IFERROR(AVERAGE(Tabela1[[#This Row],[GASTO COMBUSTÍVE ABRIL]:[GASTO COMBUSTÍVE MARÇO]]),"-")</f>
        <v>685</v>
      </c>
      <c r="AA700" s="5"/>
    </row>
    <row r="701" spans="1:27" x14ac:dyDescent="0.25">
      <c r="A701" s="5" t="s">
        <v>171</v>
      </c>
      <c r="B701" s="5" t="str">
        <f>VLOOKUP(A701,UNIC!C:W,2,0)</f>
        <v>MOBI</v>
      </c>
      <c r="C701" s="5" t="str">
        <f>VLOOKUP(A701,UNIC!C:W,3,0)</f>
        <v>LEVE</v>
      </c>
      <c r="D701" s="10">
        <f>VLOOKUP(A701,UNIC!C:W,5,0)</f>
        <v>2025</v>
      </c>
      <c r="E701" s="5" t="str">
        <f>VLOOKUP(A701,UNIC!C:W,21,0)</f>
        <v>LOCALIZA</v>
      </c>
      <c r="F701" s="5" t="str">
        <f>VLOOKUP(Tabela1[[#This Row],[PLACA]],UNIC!C:R,15,0)</f>
        <v>MG</v>
      </c>
      <c r="G701" s="5" t="str">
        <f>VLOOKUP(Tabela1[[#This Row],[PLACA]],UNIC!C:R,16,0)</f>
        <v>SUDESTE</v>
      </c>
      <c r="H701" s="5" t="str">
        <f>VLOOKUP(A701,UNIC!C:H,6,0)</f>
        <v>ALEX RONDINELE TOMAZ CRISPIM</v>
      </c>
      <c r="I701" s="5" t="str">
        <f>VLOOKUP(H701,UNIC!H:J,3,0)</f>
        <v>TECNICO DE FIBRA OPTICA I</v>
      </c>
      <c r="J701" s="11" t="str">
        <f>VLOOKUP(Tabela1[[#This Row],[PLACA]],UNIC!C:V,20,0)</f>
        <v>R$ 1.824,00</v>
      </c>
      <c r="K701" s="11">
        <f>IFERROR(VALUE(VLOOKUP(Tabela1[[#This Row],[PLACA]],[1]Planilha2!$A:$F,3,0)),"")</f>
        <v>1456.4700000000003</v>
      </c>
      <c r="L701" s="11">
        <f>IFERROR(VALUE(VLOOKUP(Tabela1[[#This Row],[PLACA]],[1]Planilha2!$A:$F,4,0)),"")</f>
        <v>1858.8400000000001</v>
      </c>
      <c r="M701" s="11">
        <f>IFERROR(VALUE(VLOOKUP(Tabela1[[#This Row],[PLACA]],[1]Planilha2!$A:$F,5,0)),"")</f>
        <v>1565.1699999999998</v>
      </c>
      <c r="N701" s="11"/>
      <c r="O701" s="12" t="str">
        <f>VLOOKUP(Tabela1[[#This Row],[PLACA]],BASE_LOCADORAS!B:F,5,0)</f>
        <v>24/09/2028</v>
      </c>
      <c r="P7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1" s="11">
        <f>VLOOKUP(Tabela1[[#This Row],[PLACA]],BASE_LOCADORAS!B:G,6,0)</f>
        <v>1926.61</v>
      </c>
      <c r="R701" s="5" t="b">
        <f>Tabela1[[#This Row],[VALOR LOCADORA]]=Tabela1[[#This Row],[GASTO ALUGUEL]]</f>
        <v>0</v>
      </c>
      <c r="S701" s="5" t="str">
        <f>UPPER(TEXT(Tabela1[[#This Row],[VENCIMENTO CONTRATO]],"MMM"))</f>
        <v>SET</v>
      </c>
      <c r="T701" s="5">
        <f>IFERROR(YEAR(Tabela1[[#This Row],[VENCIMENTO CONTRATO]]),"-")</f>
        <v>2028</v>
      </c>
      <c r="U701" s="5" t="str">
        <f>VLOOKUP(Tabela1[[#This Row],[PLACA]],UNIC!C:T,18,0)</f>
        <v>ATIVO</v>
      </c>
      <c r="V701" s="5" t="str">
        <f>SUBSTITUTE(VLOOKUP(Tabela1[[#This Row],[PLACA]],UNIC!C:K,9,0),".", "")</f>
        <v>11011</v>
      </c>
      <c r="W701" s="5">
        <f>VLOOKUP(Tabela1[[#This Row],[PLACA]],UNIC!C:M,10,0)</f>
        <v>23846</v>
      </c>
      <c r="X701" s="5" t="str">
        <f>VLOOKUP(Tabela1[[#This Row],[PLACA]],UNIC!C:M,11,0)</f>
        <v>VIVO</v>
      </c>
      <c r="Y701" s="7">
        <f>SUM(Tabela1[[#This Row],[GASTO COMBUSTÍVEL FEVEREIRO]:[GASTO COMBUSTÍVE ABRIL]])</f>
        <v>4880.4800000000005</v>
      </c>
      <c r="Z701" s="7">
        <f>IFERROR(AVERAGE(Tabela1[[#This Row],[GASTO COMBUSTÍVE ABRIL]:[GASTO COMBUSTÍVE MARÇO]]),"-")</f>
        <v>1712.0050000000001</v>
      </c>
      <c r="AA701" s="5"/>
    </row>
    <row r="702" spans="1:27" x14ac:dyDescent="0.25">
      <c r="A702" s="5" t="s">
        <v>1205</v>
      </c>
      <c r="B702" s="5" t="str">
        <f>VLOOKUP(A702,UNIC!C:W,2,0)</f>
        <v>MOBI</v>
      </c>
      <c r="C702" s="5" t="str">
        <f>VLOOKUP(A702,UNIC!C:W,3,0)</f>
        <v>LEVE</v>
      </c>
      <c r="D702" s="10">
        <f>VLOOKUP(A702,UNIC!C:W,5,0)</f>
        <v>2025</v>
      </c>
      <c r="E702" s="5" t="str">
        <f>VLOOKUP(A702,UNIC!C:W,21,0)</f>
        <v>LOCALIZA</v>
      </c>
      <c r="F702" s="5" t="str">
        <f>VLOOKUP(Tabela1[[#This Row],[PLACA]],UNIC!C:R,15,0)</f>
        <v>DF</v>
      </c>
      <c r="G702" s="5" t="str">
        <f>VLOOKUP(Tabela1[[#This Row],[PLACA]],UNIC!C:R,16,0)</f>
        <v>CENTRO OESTE</v>
      </c>
      <c r="H702" s="5" t="str">
        <f>VLOOKUP(A702,UNIC!C:H,6,0)</f>
        <v>-</v>
      </c>
      <c r="I702" s="5" t="str">
        <f>VLOOKUP(H702,UNIC!H:J,3,0)</f>
        <v>-</v>
      </c>
      <c r="J702" s="11" t="str">
        <f>VLOOKUP(Tabela1[[#This Row],[PLACA]],UNIC!C:V,20,0)</f>
        <v>R$ 1.824,00</v>
      </c>
      <c r="K702" s="11">
        <f>IFERROR(VALUE(VLOOKUP(Tabela1[[#This Row],[PLACA]],[1]Planilha2!$A:$F,3,0)),"")</f>
        <v>929.42</v>
      </c>
      <c r="L702" s="11">
        <f>IFERROR(VALUE(VLOOKUP(Tabela1[[#This Row],[PLACA]],[1]Planilha2!$A:$F,4,0)),"")</f>
        <v>0</v>
      </c>
      <c r="M702" s="11">
        <f>IFERROR(VALUE(VLOOKUP(Tabela1[[#This Row],[PLACA]],[1]Planilha2!$A:$F,5,0)),"")</f>
        <v>0</v>
      </c>
      <c r="N702" s="11"/>
      <c r="O702" s="12" t="str">
        <f>VLOOKUP(Tabela1[[#This Row],[PLACA]],BASE_LOCADORAS!B:F,5,0)</f>
        <v>07/11/2028</v>
      </c>
      <c r="P7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2" s="11">
        <f>VLOOKUP(Tabela1[[#This Row],[PLACA]],BASE_LOCADORAS!B:G,6,0)</f>
        <v>1924.51</v>
      </c>
      <c r="R702" s="5" t="b">
        <f>Tabela1[[#This Row],[VALOR LOCADORA]]=Tabela1[[#This Row],[GASTO ALUGUEL]]</f>
        <v>0</v>
      </c>
      <c r="S702" s="5" t="str">
        <f>UPPER(TEXT(Tabela1[[#This Row],[VENCIMENTO CONTRATO]],"MMM"))</f>
        <v>NOV</v>
      </c>
      <c r="T702" s="5">
        <f>IFERROR(YEAR(Tabela1[[#This Row],[VENCIMENTO CONTRATO]]),"-")</f>
        <v>2028</v>
      </c>
      <c r="U702" s="5" t="str">
        <f>VLOOKUP(Tabela1[[#This Row],[PLACA]],UNIC!C:T,18,0)</f>
        <v>ATIVO</v>
      </c>
      <c r="V702" s="5" t="str">
        <f>SUBSTITUTE(VLOOKUP(Tabela1[[#This Row],[PLACA]],UNIC!C:K,9,0),".", "")</f>
        <v/>
      </c>
      <c r="W702" s="5">
        <f>VLOOKUP(Tabela1[[#This Row],[PLACA]],UNIC!C:M,10,0)</f>
        <v>0</v>
      </c>
      <c r="X702" s="5">
        <f>VLOOKUP(Tabela1[[#This Row],[PLACA]],UNIC!C:M,11,0)</f>
        <v>0</v>
      </c>
      <c r="Y702" s="7">
        <f>SUM(Tabela1[[#This Row],[GASTO COMBUSTÍVEL FEVEREIRO]:[GASTO COMBUSTÍVE ABRIL]])</f>
        <v>929.42</v>
      </c>
      <c r="Z702" s="7">
        <f>IFERROR(AVERAGE(Tabela1[[#This Row],[GASTO COMBUSTÍVE ABRIL]:[GASTO COMBUSTÍVE MARÇO]]),"-")</f>
        <v>0</v>
      </c>
      <c r="AA702" s="5"/>
    </row>
    <row r="703" spans="1:27" x14ac:dyDescent="0.25">
      <c r="A703" s="5" t="s">
        <v>1561</v>
      </c>
      <c r="B703" s="5" t="str">
        <f>VLOOKUP(A703,UNIC!C:W,2,0)</f>
        <v>MOBI</v>
      </c>
      <c r="C703" s="5" t="str">
        <f>VLOOKUP(A703,UNIC!C:W,3,0)</f>
        <v>LEVE</v>
      </c>
      <c r="D703" s="10">
        <f>VLOOKUP(A703,UNIC!C:W,5,0)</f>
        <v>2025</v>
      </c>
      <c r="E703" s="5" t="str">
        <f>VLOOKUP(A703,UNIC!C:W,21,0)</f>
        <v>LOCALIZA</v>
      </c>
      <c r="F703" s="5" t="str">
        <f>VLOOKUP(Tabela1[[#This Row],[PLACA]],UNIC!C:R,15,0)</f>
        <v>BA</v>
      </c>
      <c r="G703" s="5" t="str">
        <f>VLOOKUP(Tabela1[[#This Row],[PLACA]],UNIC!C:R,16,0)</f>
        <v>NORDESTE</v>
      </c>
      <c r="H703" s="5" t="str">
        <f>VLOOKUP(A703,UNIC!C:H,6,0)</f>
        <v>ITALO REINAN VERGNE DOS REIS</v>
      </c>
      <c r="I703" s="5" t="str">
        <f>VLOOKUP(H703,UNIC!H:J,3,0)</f>
        <v>SUPERVISOR DE OPERACAO</v>
      </c>
      <c r="J703" s="11" t="str">
        <f>VLOOKUP(Tabela1[[#This Row],[PLACA]],UNIC!C:V,20,0)</f>
        <v>R$ 1.824,00</v>
      </c>
      <c r="K703" s="11">
        <f>IFERROR(VALUE(VLOOKUP(Tabela1[[#This Row],[PLACA]],[1]Planilha2!$A:$F,3,0)),"")</f>
        <v>918.36</v>
      </c>
      <c r="L703" s="11">
        <f>IFERROR(VALUE(VLOOKUP(Tabela1[[#This Row],[PLACA]],[1]Planilha2!$A:$F,4,0)),"")</f>
        <v>1028.83</v>
      </c>
      <c r="M703" s="11">
        <f>IFERROR(VALUE(VLOOKUP(Tabela1[[#This Row],[PLACA]],[1]Planilha2!$A:$F,5,0)),"")</f>
        <v>362.53</v>
      </c>
      <c r="N703" s="11"/>
      <c r="O703" s="12" t="str">
        <f>VLOOKUP(Tabela1[[#This Row],[PLACA]],BASE_LOCADORAS!B:F,5,0)</f>
        <v>12/11/2028</v>
      </c>
      <c r="P7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3" s="11">
        <f>VLOOKUP(Tabela1[[#This Row],[PLACA]],BASE_LOCADORAS!B:G,6,0)</f>
        <v>1924.51</v>
      </c>
      <c r="R703" s="5" t="b">
        <f>Tabela1[[#This Row],[VALOR LOCADORA]]=Tabela1[[#This Row],[GASTO ALUGUEL]]</f>
        <v>0</v>
      </c>
      <c r="S703" s="5" t="str">
        <f>UPPER(TEXT(Tabela1[[#This Row],[VENCIMENTO CONTRATO]],"MMM"))</f>
        <v>NOV</v>
      </c>
      <c r="T703" s="5">
        <f>IFERROR(YEAR(Tabela1[[#This Row],[VENCIMENTO CONTRATO]]),"-")</f>
        <v>2028</v>
      </c>
      <c r="U703" s="5" t="str">
        <f>VLOOKUP(Tabela1[[#This Row],[PLACA]],UNIC!C:T,18,0)</f>
        <v>ATIVO</v>
      </c>
      <c r="V703" s="5" t="str">
        <f>SUBSTITUTE(VLOOKUP(Tabela1[[#This Row],[PLACA]],UNIC!C:K,9,0),".", "")</f>
        <v>14015</v>
      </c>
      <c r="W703" s="5">
        <f>VLOOKUP(Tabela1[[#This Row],[PLACA]],UNIC!C:M,10,0)</f>
        <v>15001</v>
      </c>
      <c r="X703" s="5" t="str">
        <f>VLOOKUP(Tabela1[[#This Row],[PLACA]],UNIC!C:M,11,0)</f>
        <v>I-SYSTEMS</v>
      </c>
      <c r="Y703" s="7">
        <f>SUM(Tabela1[[#This Row],[GASTO COMBUSTÍVEL FEVEREIRO]:[GASTO COMBUSTÍVE ABRIL]])</f>
        <v>2309.7200000000003</v>
      </c>
      <c r="Z703" s="7">
        <f>IFERROR(AVERAGE(Tabela1[[#This Row],[GASTO COMBUSTÍVE ABRIL]:[GASTO COMBUSTÍVE MARÇO]]),"-")</f>
        <v>695.68</v>
      </c>
      <c r="AA703" s="5"/>
    </row>
    <row r="704" spans="1:27" x14ac:dyDescent="0.25">
      <c r="A704" s="5" t="s">
        <v>453</v>
      </c>
      <c r="B704" s="5" t="str">
        <f>VLOOKUP(A704,UNIC!C:W,2,0)</f>
        <v>MOBI</v>
      </c>
      <c r="C704" s="5" t="str">
        <f>VLOOKUP(A704,UNIC!C:W,3,0)</f>
        <v>LEVE</v>
      </c>
      <c r="D704" s="10">
        <f>VLOOKUP(A704,UNIC!C:W,5,0)</f>
        <v>2025</v>
      </c>
      <c r="E704" s="5" t="str">
        <f>VLOOKUP(A704,UNIC!C:W,21,0)</f>
        <v>LOCALIZA</v>
      </c>
      <c r="F704" s="5" t="str">
        <f>VLOOKUP(Tabela1[[#This Row],[PLACA]],UNIC!C:R,15,0)</f>
        <v>SP</v>
      </c>
      <c r="G704" s="5" t="str">
        <f>VLOOKUP(Tabela1[[#This Row],[PLACA]],UNIC!C:R,16,0)</f>
        <v>SUDESTE</v>
      </c>
      <c r="H704" s="5" t="str">
        <f>VLOOKUP(A704,UNIC!C:H,6,0)</f>
        <v>KELVIN CLEITON DE ABREU CRUZ</v>
      </c>
      <c r="I704" s="5" t="str">
        <f>VLOOKUP(H704,UNIC!H:J,3,0)</f>
        <v>TECNICO MULTSKILL METALICO/FI</v>
      </c>
      <c r="J704" s="11" t="str">
        <f>VLOOKUP(Tabela1[[#This Row],[PLACA]],UNIC!C:V,20,0)</f>
        <v>R$ 1.824,00</v>
      </c>
      <c r="K704" s="11">
        <f>IFERROR(VALUE(VLOOKUP(Tabela1[[#This Row],[PLACA]],[1]Planilha2!$A:$F,3,0)),"")</f>
        <v>1124.5</v>
      </c>
      <c r="L704" s="11">
        <f>IFERROR(VALUE(VLOOKUP(Tabela1[[#This Row],[PLACA]],[1]Planilha2!$A:$F,4,0)),"")</f>
        <v>1414.96</v>
      </c>
      <c r="M704" s="11">
        <f>IFERROR(VALUE(VLOOKUP(Tabela1[[#This Row],[PLACA]],[1]Planilha2!$A:$F,5,0)),"")</f>
        <v>483.73</v>
      </c>
      <c r="N704" s="11"/>
      <c r="O704" s="12" t="str">
        <f>VLOOKUP(Tabela1[[#This Row],[PLACA]],BASE_LOCADORAS!B:F,5,0)</f>
        <v>13/11/2028</v>
      </c>
      <c r="P7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4" s="11">
        <f>VLOOKUP(Tabela1[[#This Row],[PLACA]],BASE_LOCADORAS!B:G,6,0)</f>
        <v>1924.51</v>
      </c>
      <c r="R704" s="5" t="b">
        <f>Tabela1[[#This Row],[VALOR LOCADORA]]=Tabela1[[#This Row],[GASTO ALUGUEL]]</f>
        <v>0</v>
      </c>
      <c r="S704" s="5" t="str">
        <f>UPPER(TEXT(Tabela1[[#This Row],[VENCIMENTO CONTRATO]],"MMM"))</f>
        <v>NOV</v>
      </c>
      <c r="T704" s="5">
        <f>IFERROR(YEAR(Tabela1[[#This Row],[VENCIMENTO CONTRATO]]),"-")</f>
        <v>2028</v>
      </c>
      <c r="U704" s="5" t="str">
        <f>VLOOKUP(Tabela1[[#This Row],[PLACA]],UNIC!C:T,18,0)</f>
        <v>ATIVO</v>
      </c>
      <c r="V704" s="5" t="str">
        <f>SUBSTITUTE(VLOOKUP(Tabela1[[#This Row],[PLACA]],UNIC!C:K,9,0),".", "")</f>
        <v>14011</v>
      </c>
      <c r="W704" s="5">
        <f>VLOOKUP(Tabela1[[#This Row],[PLACA]],UNIC!C:M,10,0)</f>
        <v>35001</v>
      </c>
      <c r="X704" s="5" t="str">
        <f>VLOOKUP(Tabela1[[#This Row],[PLACA]],UNIC!C:M,11,0)</f>
        <v>I-SYSTEMS</v>
      </c>
      <c r="Y704" s="7">
        <f>SUM(Tabela1[[#This Row],[GASTO COMBUSTÍVEL FEVEREIRO]:[GASTO COMBUSTÍVE ABRIL]])</f>
        <v>3023.19</v>
      </c>
      <c r="Z704" s="7">
        <f>IFERROR(AVERAGE(Tabela1[[#This Row],[GASTO COMBUSTÍVE ABRIL]:[GASTO COMBUSTÍVE MARÇO]]),"-")</f>
        <v>949.34500000000003</v>
      </c>
      <c r="AA704" s="5"/>
    </row>
    <row r="705" spans="1:27" x14ac:dyDescent="0.25">
      <c r="A705" s="5" t="s">
        <v>963</v>
      </c>
      <c r="B705" s="5" t="str">
        <f>VLOOKUP(A705,UNIC!C:W,2,0)</f>
        <v>MOBI</v>
      </c>
      <c r="C705" s="5" t="str">
        <f>VLOOKUP(A705,UNIC!C:W,3,0)</f>
        <v>LEVE</v>
      </c>
      <c r="D705" s="10">
        <f>VLOOKUP(A705,UNIC!C:W,5,0)</f>
        <v>2025</v>
      </c>
      <c r="E705" s="5" t="str">
        <f>VLOOKUP(A705,UNIC!C:W,21,0)</f>
        <v>LOCALIZA</v>
      </c>
      <c r="F705" s="5" t="str">
        <f>VLOOKUP(Tabela1[[#This Row],[PLACA]],UNIC!C:R,15,0)</f>
        <v>GO</v>
      </c>
      <c r="G705" s="5" t="str">
        <f>VLOOKUP(Tabela1[[#This Row],[PLACA]],UNIC!C:R,16,0)</f>
        <v>CENTRO OESTE</v>
      </c>
      <c r="H705" s="5" t="str">
        <f>VLOOKUP(A705,UNIC!C:H,6,0)</f>
        <v>CARLOS ROBERTO MOREIRA</v>
      </c>
      <c r="I705" s="5" t="str">
        <f>VLOOKUP(H705,UNIC!H:J,3,0)</f>
        <v>ESPECIALISTA OPERACIONAL DE PI II</v>
      </c>
      <c r="J705" s="11" t="str">
        <f>VLOOKUP(Tabela1[[#This Row],[PLACA]],UNIC!C:V,20,0)</f>
        <v>R$ 1.824,00</v>
      </c>
      <c r="K705" s="11">
        <f>IFERROR(VALUE(VLOOKUP(Tabela1[[#This Row],[PLACA]],[1]Planilha2!$A:$F,3,0)),"")</f>
        <v>690</v>
      </c>
      <c r="L705" s="11">
        <f>IFERROR(VALUE(VLOOKUP(Tabela1[[#This Row],[PLACA]],[1]Planilha2!$A:$F,4,0)),"")</f>
        <v>307.25</v>
      </c>
      <c r="M705" s="11">
        <f>IFERROR(VALUE(VLOOKUP(Tabela1[[#This Row],[PLACA]],[1]Planilha2!$A:$F,5,0)),"")</f>
        <v>1482.05</v>
      </c>
      <c r="N705" s="11"/>
      <c r="O705" s="12" t="str">
        <f>VLOOKUP(Tabela1[[#This Row],[PLACA]],BASE_LOCADORAS!B:F,5,0)</f>
        <v>25/09/2028</v>
      </c>
      <c r="P7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5" s="11">
        <f>VLOOKUP(Tabela1[[#This Row],[PLACA]],BASE_LOCADORAS!B:G,6,0)</f>
        <v>1926.61</v>
      </c>
      <c r="R705" s="5" t="b">
        <f>Tabela1[[#This Row],[VALOR LOCADORA]]=Tabela1[[#This Row],[GASTO ALUGUEL]]</f>
        <v>0</v>
      </c>
      <c r="S705" s="5" t="str">
        <f>UPPER(TEXT(Tabela1[[#This Row],[VENCIMENTO CONTRATO]],"MMM"))</f>
        <v>SET</v>
      </c>
      <c r="T705" s="5">
        <f>IFERROR(YEAR(Tabela1[[#This Row],[VENCIMENTO CONTRATO]]),"-")</f>
        <v>2028</v>
      </c>
      <c r="U705" s="5" t="str">
        <f>VLOOKUP(Tabela1[[#This Row],[PLACA]],UNIC!C:T,18,0)</f>
        <v>ATIVO</v>
      </c>
      <c r="V705" s="5" t="str">
        <f>SUBSTITUTE(VLOOKUP(Tabela1[[#This Row],[PLACA]],UNIC!C:K,9,0),".", "")</f>
        <v>12081</v>
      </c>
      <c r="W705" s="5">
        <f>VLOOKUP(Tabela1[[#This Row],[PLACA]],UNIC!C:M,10,0)</f>
        <v>19019</v>
      </c>
      <c r="X705" s="5" t="str">
        <f>VLOOKUP(Tabela1[[#This Row],[PLACA]],UNIC!C:M,11,0)</f>
        <v>TIM MOVEL</v>
      </c>
      <c r="Y705" s="7">
        <f>SUM(Tabela1[[#This Row],[GASTO COMBUSTÍVEL FEVEREIRO]:[GASTO COMBUSTÍVE ABRIL]])</f>
        <v>2479.3000000000002</v>
      </c>
      <c r="Z705" s="7">
        <f>IFERROR(AVERAGE(Tabela1[[#This Row],[GASTO COMBUSTÍVE ABRIL]:[GASTO COMBUSTÍVE MARÇO]]),"-")</f>
        <v>894.65</v>
      </c>
      <c r="AA705" s="5"/>
    </row>
    <row r="706" spans="1:27" x14ac:dyDescent="0.25">
      <c r="A706" s="5" t="s">
        <v>1452</v>
      </c>
      <c r="B706" s="5" t="str">
        <f>VLOOKUP(A706,UNIC!C:W,2,0)</f>
        <v>MOBI</v>
      </c>
      <c r="C706" s="5" t="str">
        <f>VLOOKUP(A706,UNIC!C:W,3,0)</f>
        <v>LEVE</v>
      </c>
      <c r="D706" s="10">
        <f>VLOOKUP(A706,UNIC!C:W,5,0)</f>
        <v>2025</v>
      </c>
      <c r="E706" s="5" t="str">
        <f>VLOOKUP(A706,UNIC!C:W,21,0)</f>
        <v>LOCALIZA</v>
      </c>
      <c r="F706" s="5" t="str">
        <f>VLOOKUP(Tabela1[[#This Row],[PLACA]],UNIC!C:R,15,0)</f>
        <v>BA</v>
      </c>
      <c r="G706" s="5" t="str">
        <f>VLOOKUP(Tabela1[[#This Row],[PLACA]],UNIC!C:R,16,0)</f>
        <v>NORDESTE</v>
      </c>
      <c r="H706" s="5" t="str">
        <f>VLOOKUP(A706,UNIC!C:H,6,0)</f>
        <v>TARCISIO MORAIS SILVA</v>
      </c>
      <c r="I706" s="5" t="str">
        <f>VLOOKUP(H706,UNIC!H:J,3,0)</f>
        <v>TECNICO MULTSKILL FO</v>
      </c>
      <c r="J706" s="11" t="str">
        <f>VLOOKUP(Tabela1[[#This Row],[PLACA]],UNIC!C:V,20,0)</f>
        <v>R$ 1.824,00</v>
      </c>
      <c r="K706" s="11">
        <f>IFERROR(VALUE(VLOOKUP(Tabela1[[#This Row],[PLACA]],[1]Planilha2!$A:$F,3,0)),"")</f>
        <v>1109.96</v>
      </c>
      <c r="L706" s="11">
        <f>IFERROR(VALUE(VLOOKUP(Tabela1[[#This Row],[PLACA]],[1]Planilha2!$A:$F,4,0)),"")</f>
        <v>1290</v>
      </c>
      <c r="M706" s="11">
        <f>IFERROR(VALUE(VLOOKUP(Tabela1[[#This Row],[PLACA]],[1]Planilha2!$A:$F,5,0)),"")</f>
        <v>620</v>
      </c>
      <c r="N706" s="11"/>
      <c r="O706" s="17" t="str">
        <f>VLOOKUP(Tabela1[[#This Row],[PLACA]],BASE_LOCADORAS!B:F,5,0)</f>
        <v>07/11/2028</v>
      </c>
      <c r="P7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6" s="11">
        <f>VLOOKUP(Tabela1[[#This Row],[PLACA]],BASE_LOCADORAS!B:G,6,0)</f>
        <v>1924.51</v>
      </c>
      <c r="R706" s="5" t="b">
        <f>Tabela1[[#This Row],[VALOR LOCADORA]]=Tabela1[[#This Row],[GASTO ALUGUEL]]</f>
        <v>0</v>
      </c>
      <c r="S706" s="5" t="str">
        <f>UPPER(TEXT(Tabela1[[#This Row],[VENCIMENTO CONTRATO]],"MMM"))</f>
        <v>NOV</v>
      </c>
      <c r="T706" s="5">
        <f>IFERROR(YEAR(Tabela1[[#This Row],[VENCIMENTO CONTRATO]]),"-")</f>
        <v>2028</v>
      </c>
      <c r="U706" s="5" t="str">
        <f>VLOOKUP(Tabela1[[#This Row],[PLACA]],UNIC!C:T,18,0)</f>
        <v>ATIVO</v>
      </c>
      <c r="V706" s="5" t="str">
        <f>SUBSTITUTE(VLOOKUP(Tabela1[[#This Row],[PLACA]],UNIC!C:K,9,0),".", "")</f>
        <v>14011</v>
      </c>
      <c r="W706" s="5">
        <f>VLOOKUP(Tabela1[[#This Row],[PLACA]],UNIC!C:M,10,0)</f>
        <v>15001</v>
      </c>
      <c r="X706" s="5" t="str">
        <f>VLOOKUP(Tabela1[[#This Row],[PLACA]],UNIC!C:M,11,0)</f>
        <v>I-SYSTEMS</v>
      </c>
      <c r="Y706" s="7">
        <f>SUM(Tabela1[[#This Row],[GASTO COMBUSTÍVEL FEVEREIRO]:[GASTO COMBUSTÍVE ABRIL]])</f>
        <v>3019.96</v>
      </c>
      <c r="Z706" s="7">
        <f>IFERROR(AVERAGE(Tabela1[[#This Row],[GASTO COMBUSTÍVE ABRIL]:[GASTO COMBUSTÍVE MARÇO]]),"-")</f>
        <v>955</v>
      </c>
      <c r="AA706" s="5"/>
    </row>
    <row r="707" spans="1:27" x14ac:dyDescent="0.25">
      <c r="A707" s="5" t="s">
        <v>622</v>
      </c>
      <c r="B707" s="5" t="str">
        <f>VLOOKUP(A707,UNIC!C:W,2,0)</f>
        <v>MOBI</v>
      </c>
      <c r="C707" s="5" t="str">
        <f>VLOOKUP(A707,UNIC!C:W,3,0)</f>
        <v>LEVE</v>
      </c>
      <c r="D707" s="10">
        <f>VLOOKUP(A707,UNIC!C:W,5,0)</f>
        <v>2025</v>
      </c>
      <c r="E707" s="5" t="str">
        <f>VLOOKUP(A707,UNIC!C:W,21,0)</f>
        <v>LOCALIZA</v>
      </c>
      <c r="F707" s="5" t="str">
        <f>VLOOKUP(Tabela1[[#This Row],[PLACA]],UNIC!C:R,15,0)</f>
        <v>BA</v>
      </c>
      <c r="G707" s="5" t="str">
        <f>VLOOKUP(Tabela1[[#This Row],[PLACA]],UNIC!C:R,16,0)</f>
        <v>NORDESTE</v>
      </c>
      <c r="H707" s="5" t="str">
        <f>VLOOKUP(A707,UNIC!C:H,6,0)</f>
        <v>HAMILTON CHAVES SANTOS</v>
      </c>
      <c r="I707" s="5" t="str">
        <f>VLOOKUP(H707,UNIC!H:J,3,0)</f>
        <v>TECNICO MULTSKILL FO</v>
      </c>
      <c r="J707" s="11" t="str">
        <f>VLOOKUP(Tabela1[[#This Row],[PLACA]],UNIC!C:V,20,0)</f>
        <v>R$ 1.824,00</v>
      </c>
      <c r="K707" s="11">
        <f>IFERROR(VALUE(VLOOKUP(Tabela1[[#This Row],[PLACA]],[1]Planilha2!$A:$F,3,0)),"")</f>
        <v>1099.98</v>
      </c>
      <c r="L707" s="11">
        <f>IFERROR(VALUE(VLOOKUP(Tabela1[[#This Row],[PLACA]],[1]Planilha2!$A:$F,4,0)),"")</f>
        <v>1269.8300000000002</v>
      </c>
      <c r="M707" s="11">
        <f>IFERROR(VALUE(VLOOKUP(Tabela1[[#This Row],[PLACA]],[1]Planilha2!$A:$F,5,0)),"")</f>
        <v>639.99</v>
      </c>
      <c r="N707" s="11"/>
      <c r="O707" s="12" t="str">
        <f>VLOOKUP(Tabela1[[#This Row],[PLACA]],BASE_LOCADORAS!B:F,5,0)</f>
        <v>12/11/2028</v>
      </c>
      <c r="P7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7" s="11">
        <f>VLOOKUP(Tabela1[[#This Row],[PLACA]],BASE_LOCADORAS!B:G,6,0)</f>
        <v>1924.51</v>
      </c>
      <c r="R707" s="5" t="b">
        <f>Tabela1[[#This Row],[VALOR LOCADORA]]=Tabela1[[#This Row],[GASTO ALUGUEL]]</f>
        <v>0</v>
      </c>
      <c r="S707" s="5" t="str">
        <f>UPPER(TEXT(Tabela1[[#This Row],[VENCIMENTO CONTRATO]],"MMM"))</f>
        <v>NOV</v>
      </c>
      <c r="T707" s="5">
        <f>IFERROR(YEAR(Tabela1[[#This Row],[VENCIMENTO CONTRATO]]),"-")</f>
        <v>2028</v>
      </c>
      <c r="U707" s="5" t="str">
        <f>VLOOKUP(Tabela1[[#This Row],[PLACA]],UNIC!C:T,18,0)</f>
        <v>ATIVO</v>
      </c>
      <c r="V707" s="5" t="str">
        <f>SUBSTITUTE(VLOOKUP(Tabela1[[#This Row],[PLACA]],UNIC!C:K,9,0),".", "")</f>
        <v>14011</v>
      </c>
      <c r="W707" s="5">
        <f>VLOOKUP(Tabela1[[#This Row],[PLACA]],UNIC!C:M,10,0)</f>
        <v>15001</v>
      </c>
      <c r="X707" s="5" t="str">
        <f>VLOOKUP(Tabela1[[#This Row],[PLACA]],UNIC!C:M,11,0)</f>
        <v>I-SYSTEMS</v>
      </c>
      <c r="Y707" s="7">
        <f>SUM(Tabela1[[#This Row],[GASTO COMBUSTÍVEL FEVEREIRO]:[GASTO COMBUSTÍVE ABRIL]])</f>
        <v>3009.8</v>
      </c>
      <c r="Z707" s="7">
        <f>IFERROR(AVERAGE(Tabela1[[#This Row],[GASTO COMBUSTÍVE ABRIL]:[GASTO COMBUSTÍVE MARÇO]]),"-")</f>
        <v>954.91000000000008</v>
      </c>
      <c r="AA707" s="5"/>
    </row>
    <row r="708" spans="1:27" x14ac:dyDescent="0.25">
      <c r="A708" s="5" t="s">
        <v>214</v>
      </c>
      <c r="B708" s="5" t="str">
        <f>VLOOKUP(A708,UNIC!C:W,2,0)</f>
        <v>MOBI</v>
      </c>
      <c r="C708" s="5" t="str">
        <f>VLOOKUP(A708,UNIC!C:W,3,0)</f>
        <v>LEVE</v>
      </c>
      <c r="D708" s="10">
        <f>VLOOKUP(A708,UNIC!C:W,5,0)</f>
        <v>2025</v>
      </c>
      <c r="E708" s="5" t="str">
        <f>VLOOKUP(A708,UNIC!C:W,21,0)</f>
        <v>LOCALIZA</v>
      </c>
      <c r="F708" s="5" t="str">
        <f>VLOOKUP(Tabela1[[#This Row],[PLACA]],UNIC!C:R,15,0)</f>
        <v>MT</v>
      </c>
      <c r="G708" s="5" t="str">
        <f>VLOOKUP(Tabela1[[#This Row],[PLACA]],UNIC!C:R,16,0)</f>
        <v>CENTRO OESTE</v>
      </c>
      <c r="H708" s="5" t="str">
        <f>VLOOKUP(A708,UNIC!C:H,6,0)</f>
        <v>ELIAS SANTANA PINTO</v>
      </c>
      <c r="I708" s="5" t="str">
        <f>VLOOKUP(H708,UNIC!H:J,3,0)</f>
        <v>INSTALADOR E REPARADOR DE FO</v>
      </c>
      <c r="J708" s="11" t="str">
        <f>VLOOKUP(Tabela1[[#This Row],[PLACA]],UNIC!C:V,20,0)</f>
        <v>R$ 1.824,00</v>
      </c>
      <c r="K708" s="11">
        <f>IFERROR(VALUE(VLOOKUP(Tabela1[[#This Row],[PLACA]],[1]Planilha2!$A:$F,3,0)),"")</f>
        <v>931.6</v>
      </c>
      <c r="L708" s="11">
        <f>IFERROR(VALUE(VLOOKUP(Tabela1[[#This Row],[PLACA]],[1]Planilha2!$A:$F,4,0)),"")</f>
        <v>1666.0900000000001</v>
      </c>
      <c r="M708" s="11">
        <f>IFERROR(VALUE(VLOOKUP(Tabela1[[#This Row],[PLACA]],[1]Planilha2!$A:$F,5,0)),"")</f>
        <v>500</v>
      </c>
      <c r="N708" s="11"/>
      <c r="O708" s="12" t="str">
        <f>VLOOKUP(Tabela1[[#This Row],[PLACA]],BASE_LOCADORAS!B:F,5,0)</f>
        <v>10/10/2028</v>
      </c>
      <c r="P7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8" s="11">
        <f>VLOOKUP(Tabela1[[#This Row],[PLACA]],BASE_LOCADORAS!B:G,6,0)</f>
        <v>1924.51</v>
      </c>
      <c r="R708" s="5" t="b">
        <f>Tabela1[[#This Row],[VALOR LOCADORA]]=Tabela1[[#This Row],[GASTO ALUGUEL]]</f>
        <v>0</v>
      </c>
      <c r="S708" s="5" t="str">
        <f>UPPER(TEXT(Tabela1[[#This Row],[VENCIMENTO CONTRATO]],"MMM"))</f>
        <v>OUT</v>
      </c>
      <c r="T708" s="5">
        <f>IFERROR(YEAR(Tabela1[[#This Row],[VENCIMENTO CONTRATO]]),"-")</f>
        <v>2028</v>
      </c>
      <c r="U708" s="5" t="str">
        <f>VLOOKUP(Tabela1[[#This Row],[PLACA]],UNIC!C:T,18,0)</f>
        <v>ATIVO</v>
      </c>
      <c r="V708" s="5" t="str">
        <f>SUBSTITUTE(VLOOKUP(Tabela1[[#This Row],[PLACA]],UNIC!C:K,9,0),".", "")</f>
        <v>11011</v>
      </c>
      <c r="W708" s="5">
        <f>VLOOKUP(Tabela1[[#This Row],[PLACA]],UNIC!C:M,10,0)</f>
        <v>21111</v>
      </c>
      <c r="X708" s="5" t="str">
        <f>VLOOKUP(Tabela1[[#This Row],[PLACA]],UNIC!C:M,11,0)</f>
        <v>VIVO</v>
      </c>
      <c r="Y708" s="7">
        <f>SUM(Tabela1[[#This Row],[GASTO COMBUSTÍVEL FEVEREIRO]:[GASTO COMBUSTÍVE ABRIL]])</f>
        <v>3097.69</v>
      </c>
      <c r="Z708" s="7">
        <f>IFERROR(AVERAGE(Tabela1[[#This Row],[GASTO COMBUSTÍVE ABRIL]:[GASTO COMBUSTÍVE MARÇO]]),"-")</f>
        <v>1083.0450000000001</v>
      </c>
      <c r="AA708" s="5"/>
    </row>
    <row r="709" spans="1:27" x14ac:dyDescent="0.25">
      <c r="A709" s="5" t="s">
        <v>1102</v>
      </c>
      <c r="B709" s="5" t="str">
        <f>VLOOKUP(A709,UNIC!C:W,2,0)</f>
        <v>MOBI</v>
      </c>
      <c r="C709" s="5" t="str">
        <f>VLOOKUP(A709,UNIC!C:W,3,0)</f>
        <v>LEVE</v>
      </c>
      <c r="D709" s="10">
        <f>VLOOKUP(A709,UNIC!C:W,5,0)</f>
        <v>2025</v>
      </c>
      <c r="E709" s="5" t="str">
        <f>VLOOKUP(A709,UNIC!C:W,21,0)</f>
        <v>LOCALIZA</v>
      </c>
      <c r="F709" s="5" t="str">
        <f>VLOOKUP(Tabela1[[#This Row],[PLACA]],UNIC!C:R,15,0)</f>
        <v>GO</v>
      </c>
      <c r="G709" s="5" t="str">
        <f>VLOOKUP(Tabela1[[#This Row],[PLACA]],UNIC!C:R,16,0)</f>
        <v>CENTRO OESTE</v>
      </c>
      <c r="H709" s="5" t="str">
        <f>VLOOKUP(A709,UNIC!C:H,6,0)</f>
        <v>EDERSON FABRICIO DA SILVA</v>
      </c>
      <c r="I709" s="5" t="str">
        <f>VLOOKUP(H709,UNIC!H:J,3,0)</f>
        <v>INSTALADOR E REPARADOR DE FO</v>
      </c>
      <c r="J709" s="11" t="str">
        <f>VLOOKUP(Tabela1[[#This Row],[PLACA]],UNIC!C:V,20,0)</f>
        <v>R$ 1.824,00</v>
      </c>
      <c r="K709" s="11">
        <f>IFERROR(VALUE(VLOOKUP(Tabela1[[#This Row],[PLACA]],[1]Planilha2!$A:$F,3,0)),"")</f>
        <v>300</v>
      </c>
      <c r="L709" s="11">
        <f>IFERROR(VALUE(VLOOKUP(Tabela1[[#This Row],[PLACA]],[1]Planilha2!$A:$F,4,0)),"")</f>
        <v>150</v>
      </c>
      <c r="M709" s="11">
        <f>IFERROR(VALUE(VLOOKUP(Tabela1[[#This Row],[PLACA]],[1]Planilha2!$A:$F,5,0)),"")</f>
        <v>988.7399999999999</v>
      </c>
      <c r="N709" s="11"/>
      <c r="O709" s="12" t="str">
        <f>VLOOKUP(Tabela1[[#This Row],[PLACA]],BASE_LOCADORAS!B:F,5,0)</f>
        <v>16/09/2028</v>
      </c>
      <c r="P7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09" s="11">
        <f>VLOOKUP(Tabela1[[#This Row],[PLACA]],BASE_LOCADORAS!B:G,6,0)</f>
        <v>1926.61</v>
      </c>
      <c r="R709" s="5" t="b">
        <f>Tabela1[[#This Row],[VALOR LOCADORA]]=Tabela1[[#This Row],[GASTO ALUGUEL]]</f>
        <v>0</v>
      </c>
      <c r="S709" s="5" t="str">
        <f>UPPER(TEXT(Tabela1[[#This Row],[VENCIMENTO CONTRATO]],"MMM"))</f>
        <v>SET</v>
      </c>
      <c r="T709" s="5">
        <f>IFERROR(YEAR(Tabela1[[#This Row],[VENCIMENTO CONTRATO]]),"-")</f>
        <v>2028</v>
      </c>
      <c r="U709" s="5" t="str">
        <f>VLOOKUP(Tabela1[[#This Row],[PLACA]],UNIC!C:T,18,0)</f>
        <v>ATIVO</v>
      </c>
      <c r="V709" s="5" t="str">
        <f>SUBSTITUTE(VLOOKUP(Tabela1[[#This Row],[PLACA]],UNIC!C:K,9,0),".", "")</f>
        <v>11011</v>
      </c>
      <c r="W709" s="5">
        <f>VLOOKUP(Tabela1[[#This Row],[PLACA]],UNIC!C:M,10,0)</f>
        <v>19058</v>
      </c>
      <c r="X709" s="5" t="str">
        <f>VLOOKUP(Tabela1[[#This Row],[PLACA]],UNIC!C:M,11,0)</f>
        <v>VIVO</v>
      </c>
      <c r="Y709" s="7">
        <f>SUM(Tabela1[[#This Row],[GASTO COMBUSTÍVEL FEVEREIRO]:[GASTO COMBUSTÍVE ABRIL]])</f>
        <v>1438.7399999999998</v>
      </c>
      <c r="Z709" s="7">
        <f>IFERROR(AVERAGE(Tabela1[[#This Row],[GASTO COMBUSTÍVE ABRIL]:[GASTO COMBUSTÍVE MARÇO]]),"-")</f>
        <v>569.36999999999989</v>
      </c>
      <c r="AA709" s="5"/>
    </row>
    <row r="710" spans="1:27" x14ac:dyDescent="0.25">
      <c r="A710" s="5" t="s">
        <v>1156</v>
      </c>
      <c r="B710" s="5" t="str">
        <f>VLOOKUP(A710,UNIC!C:W,2,0)</f>
        <v>MOBI</v>
      </c>
      <c r="C710" s="5" t="str">
        <f>VLOOKUP(A710,UNIC!C:W,3,0)</f>
        <v>LEVE</v>
      </c>
      <c r="D710" s="10">
        <f>VLOOKUP(A710,UNIC!C:W,5,0)</f>
        <v>2025</v>
      </c>
      <c r="E710" s="5" t="str">
        <f>VLOOKUP(A710,UNIC!C:W,21,0)</f>
        <v>LOCALIZA</v>
      </c>
      <c r="F710" s="5" t="str">
        <f>VLOOKUP(Tabela1[[#This Row],[PLACA]],UNIC!C:R,15,0)</f>
        <v>GO</v>
      </c>
      <c r="G710" s="5" t="str">
        <f>VLOOKUP(Tabela1[[#This Row],[PLACA]],UNIC!C:R,16,0)</f>
        <v>CENTRO OESTE</v>
      </c>
      <c r="H710" s="5" t="str">
        <f>VLOOKUP(A710,UNIC!C:H,6,0)</f>
        <v>ANDREIA MOREIRA DOS SANTOS</v>
      </c>
      <c r="I710" s="5" t="str">
        <f>VLOOKUP(H710,UNIC!H:J,3,0)</f>
        <v>TECNICO DE SEGURANCA DO TRABALHO JR</v>
      </c>
      <c r="J710" s="11" t="str">
        <f>VLOOKUP(Tabela1[[#This Row],[PLACA]],UNIC!C:V,20,0)</f>
        <v>R$ 1.824,00</v>
      </c>
      <c r="K710" s="11">
        <f>IFERROR(VALUE(VLOOKUP(Tabela1[[#This Row],[PLACA]],[1]Planilha2!$A:$F,3,0)),"")</f>
        <v>1251.76</v>
      </c>
      <c r="L710" s="11">
        <f>IFERROR(VALUE(VLOOKUP(Tabela1[[#This Row],[PLACA]],[1]Planilha2!$A:$F,4,0)),"")</f>
        <v>976.55</v>
      </c>
      <c r="M710" s="11">
        <f>IFERROR(VALUE(VLOOKUP(Tabela1[[#This Row],[PLACA]],[1]Planilha2!$A:$F,5,0)),"")</f>
        <v>683.28</v>
      </c>
      <c r="N710" s="11"/>
      <c r="O710" s="12" t="str">
        <f>VLOOKUP(Tabela1[[#This Row],[PLACA]],BASE_LOCADORAS!B:F,5,0)</f>
        <v>24/09/2028</v>
      </c>
      <c r="P7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0" s="11">
        <f>VLOOKUP(Tabela1[[#This Row],[PLACA]],BASE_LOCADORAS!B:G,6,0)</f>
        <v>1926.61</v>
      </c>
      <c r="R710" s="5" t="b">
        <f>Tabela1[[#This Row],[VALOR LOCADORA]]=Tabela1[[#This Row],[GASTO ALUGUEL]]</f>
        <v>0</v>
      </c>
      <c r="S710" s="5" t="str">
        <f>UPPER(TEXT(Tabela1[[#This Row],[VENCIMENTO CONTRATO]],"MMM"))</f>
        <v>SET</v>
      </c>
      <c r="T710" s="5">
        <f>IFERROR(YEAR(Tabela1[[#This Row],[VENCIMENTO CONTRATO]]),"-")</f>
        <v>2028</v>
      </c>
      <c r="U710" s="5" t="str">
        <f>VLOOKUP(Tabela1[[#This Row],[PLACA]],UNIC!C:T,18,0)</f>
        <v>ATIVO</v>
      </c>
      <c r="V710" s="5" t="str">
        <f>SUBSTITUTE(VLOOKUP(Tabela1[[#This Row],[PLACA]],UNIC!C:K,9,0),".", "")</f>
        <v>99678</v>
      </c>
      <c r="W710" s="5">
        <f>VLOOKUP(Tabela1[[#This Row],[PLACA]],UNIC!C:M,10,0)</f>
        <v>19019</v>
      </c>
      <c r="X710" s="5" t="str">
        <f>VLOOKUP(Tabela1[[#This Row],[PLACA]],UNIC!C:M,11,0)</f>
        <v>ADMINISTRATIVO</v>
      </c>
      <c r="Y710" s="7">
        <f>SUM(Tabela1[[#This Row],[GASTO COMBUSTÍVEL FEVEREIRO]:[GASTO COMBUSTÍVE ABRIL]])</f>
        <v>2911.59</v>
      </c>
      <c r="Z710" s="7">
        <f>IFERROR(AVERAGE(Tabela1[[#This Row],[GASTO COMBUSTÍVE ABRIL]:[GASTO COMBUSTÍVE MARÇO]]),"-")</f>
        <v>829.91499999999996</v>
      </c>
      <c r="AA710" s="5"/>
    </row>
    <row r="711" spans="1:27" x14ac:dyDescent="0.25">
      <c r="A711" s="5" t="s">
        <v>252</v>
      </c>
      <c r="B711" s="5" t="str">
        <f>VLOOKUP(A711,UNIC!C:W,2,0)</f>
        <v>MOBI</v>
      </c>
      <c r="C711" s="5" t="str">
        <f>VLOOKUP(A711,UNIC!C:W,3,0)</f>
        <v>LEVE</v>
      </c>
      <c r="D711" s="10">
        <f>VLOOKUP(A711,UNIC!C:W,5,0)</f>
        <v>2024</v>
      </c>
      <c r="E711" s="5" t="str">
        <f>VLOOKUP(A711,UNIC!C:W,21,0)</f>
        <v>LOCALIZA</v>
      </c>
      <c r="F711" s="5" t="str">
        <f>VLOOKUP(Tabela1[[#This Row],[PLACA]],UNIC!C:R,15,0)</f>
        <v>BA</v>
      </c>
      <c r="G711" s="5" t="str">
        <f>VLOOKUP(Tabela1[[#This Row],[PLACA]],UNIC!C:R,16,0)</f>
        <v>NORDESTE</v>
      </c>
      <c r="H711" s="5" t="str">
        <f>VLOOKUP(A711,UNIC!C:H,6,0)</f>
        <v>CLAUDIVAN LEAL DA SILVA</v>
      </c>
      <c r="I711" s="5" t="str">
        <f>VLOOKUP(H711,UNIC!H:J,3,0)</f>
        <v>TECNICO MULTSKILL FO</v>
      </c>
      <c r="J711" s="11" t="str">
        <f>VLOOKUP(Tabela1[[#This Row],[PLACA]],UNIC!C:V,20,0)</f>
        <v>R$ 1.824,00</v>
      </c>
      <c r="K711" s="11">
        <f>IFERROR(VALUE(VLOOKUP(Tabela1[[#This Row],[PLACA]],[1]Planilha2!$A:$F,3,0)),"")</f>
        <v>1038.79</v>
      </c>
      <c r="L711" s="11">
        <f>IFERROR(VALUE(VLOOKUP(Tabela1[[#This Row],[PLACA]],[1]Planilha2!$A:$F,4,0)),"")</f>
        <v>1340</v>
      </c>
      <c r="M711" s="11">
        <f>IFERROR(VALUE(VLOOKUP(Tabela1[[#This Row],[PLACA]],[1]Planilha2!$A:$F,5,0)),"")</f>
        <v>580</v>
      </c>
      <c r="N711" s="11"/>
      <c r="O711" s="12" t="str">
        <f>VLOOKUP(Tabela1[[#This Row],[PLACA]],BASE_LOCADORAS!B:F,5,0)</f>
        <v>18/09/2028</v>
      </c>
      <c r="P7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1" s="11">
        <f>VLOOKUP(Tabela1[[#This Row],[PLACA]],BASE_LOCADORAS!B:G,6,0)</f>
        <v>1926.61</v>
      </c>
      <c r="R711" s="5" t="b">
        <f>Tabela1[[#This Row],[VALOR LOCADORA]]=Tabela1[[#This Row],[GASTO ALUGUEL]]</f>
        <v>0</v>
      </c>
      <c r="S711" s="5" t="str">
        <f>UPPER(TEXT(Tabela1[[#This Row],[VENCIMENTO CONTRATO]],"MMM"))</f>
        <v>SET</v>
      </c>
      <c r="T711" s="5">
        <f>IFERROR(YEAR(Tabela1[[#This Row],[VENCIMENTO CONTRATO]]),"-")</f>
        <v>2028</v>
      </c>
      <c r="U711" s="5" t="str">
        <f>VLOOKUP(Tabela1[[#This Row],[PLACA]],UNIC!C:T,18,0)</f>
        <v>ATIVO</v>
      </c>
      <c r="V711" s="5" t="str">
        <f>SUBSTITUTE(VLOOKUP(Tabela1[[#This Row],[PLACA]],UNIC!C:K,9,0),".", "")</f>
        <v>14011</v>
      </c>
      <c r="W711" s="5">
        <f>VLOOKUP(Tabela1[[#This Row],[PLACA]],UNIC!C:M,10,0)</f>
        <v>15001</v>
      </c>
      <c r="X711" s="5" t="str">
        <f>VLOOKUP(Tabela1[[#This Row],[PLACA]],UNIC!C:M,11,0)</f>
        <v>I-SYSTEMS</v>
      </c>
      <c r="Y711" s="7">
        <f>SUM(Tabela1[[#This Row],[GASTO COMBUSTÍVEL FEVEREIRO]:[GASTO COMBUSTÍVE ABRIL]])</f>
        <v>2958.79</v>
      </c>
      <c r="Z711" s="7">
        <f>IFERROR(AVERAGE(Tabela1[[#This Row],[GASTO COMBUSTÍVE ABRIL]:[GASTO COMBUSTÍVE MARÇO]]),"-")</f>
        <v>960</v>
      </c>
      <c r="AA711" s="5"/>
    </row>
    <row r="712" spans="1:27" x14ac:dyDescent="0.25">
      <c r="A712" s="5" t="s">
        <v>215</v>
      </c>
      <c r="B712" s="5" t="str">
        <f>VLOOKUP(A712,UNIC!C:W,2,0)</f>
        <v>MOBI</v>
      </c>
      <c r="C712" s="5" t="str">
        <f>VLOOKUP(A712,UNIC!C:W,3,0)</f>
        <v>LEVE</v>
      </c>
      <c r="D712" s="10">
        <f>VLOOKUP(A712,UNIC!C:W,5,0)</f>
        <v>2025</v>
      </c>
      <c r="E712" s="5" t="str">
        <f>VLOOKUP(A712,UNIC!C:W,21,0)</f>
        <v>LOCALIZA</v>
      </c>
      <c r="F712" s="5" t="str">
        <f>VLOOKUP(Tabela1[[#This Row],[PLACA]],UNIC!C:R,15,0)</f>
        <v>MS</v>
      </c>
      <c r="G712" s="5" t="str">
        <f>VLOOKUP(Tabela1[[#This Row],[PLACA]],UNIC!C:R,16,0)</f>
        <v>CENTRO OESTE</v>
      </c>
      <c r="H712" s="5" t="str">
        <f>VLOOKUP(A712,UNIC!C:H,6,0)</f>
        <v>UZIEL BURTON DE CAMPOS</v>
      </c>
      <c r="I712" s="5" t="str">
        <f>VLOOKUP(H712,UNIC!H:J,3,0)</f>
        <v>INSTALADOR E REPARADOR DE FO</v>
      </c>
      <c r="J712" s="11" t="str">
        <f>VLOOKUP(Tabela1[[#This Row],[PLACA]],UNIC!C:V,20,0)</f>
        <v>R$ 1.824,00</v>
      </c>
      <c r="K712" s="11">
        <f>IFERROR(VALUE(VLOOKUP(Tabela1[[#This Row],[PLACA]],[1]Planilha2!$A:$F,3,0)),"")</f>
        <v>920</v>
      </c>
      <c r="L712" s="11">
        <f>IFERROR(VALUE(VLOOKUP(Tabela1[[#This Row],[PLACA]],[1]Planilha2!$A:$F,4,0)),"")</f>
        <v>1170</v>
      </c>
      <c r="M712" s="11">
        <f>IFERROR(VALUE(VLOOKUP(Tabela1[[#This Row],[PLACA]],[1]Planilha2!$A:$F,5,0)),"")</f>
        <v>440</v>
      </c>
      <c r="N712" s="11"/>
      <c r="O712" s="12" t="str">
        <f>VLOOKUP(Tabela1[[#This Row],[PLACA]],BASE_LOCADORAS!B:F,5,0)</f>
        <v>25/09/2028</v>
      </c>
      <c r="P7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2" s="11">
        <f>VLOOKUP(Tabela1[[#This Row],[PLACA]],BASE_LOCADORAS!B:G,6,0)</f>
        <v>1926.61</v>
      </c>
      <c r="R712" s="5" t="b">
        <f>Tabela1[[#This Row],[VALOR LOCADORA]]=Tabela1[[#This Row],[GASTO ALUGUEL]]</f>
        <v>0</v>
      </c>
      <c r="S712" s="5" t="str">
        <f>UPPER(TEXT(Tabela1[[#This Row],[VENCIMENTO CONTRATO]],"MMM"))</f>
        <v>SET</v>
      </c>
      <c r="T712" s="5">
        <f>IFERROR(YEAR(Tabela1[[#This Row],[VENCIMENTO CONTRATO]]),"-")</f>
        <v>2028</v>
      </c>
      <c r="U712" s="5" t="str">
        <f>VLOOKUP(Tabela1[[#This Row],[PLACA]],UNIC!C:T,18,0)</f>
        <v>ATIVO</v>
      </c>
      <c r="V712" s="5" t="str">
        <f>SUBSTITUTE(VLOOKUP(Tabela1[[#This Row],[PLACA]],UNIC!C:K,9,0),".", "")</f>
        <v>11011</v>
      </c>
      <c r="W712" s="5">
        <f>VLOOKUP(Tabela1[[#This Row],[PLACA]],UNIC!C:M,10,0)</f>
        <v>22020</v>
      </c>
      <c r="X712" s="5" t="str">
        <f>VLOOKUP(Tabela1[[#This Row],[PLACA]],UNIC!C:M,11,0)</f>
        <v>VIVO</v>
      </c>
      <c r="Y712" s="7">
        <f>SUM(Tabela1[[#This Row],[GASTO COMBUSTÍVEL FEVEREIRO]:[GASTO COMBUSTÍVE ABRIL]])</f>
        <v>2530</v>
      </c>
      <c r="Z712" s="7">
        <f>IFERROR(AVERAGE(Tabela1[[#This Row],[GASTO COMBUSTÍVE ABRIL]:[GASTO COMBUSTÍVE MARÇO]]),"-")</f>
        <v>805</v>
      </c>
      <c r="AA712" s="5"/>
    </row>
    <row r="713" spans="1:27" x14ac:dyDescent="0.25">
      <c r="A713" s="5" t="s">
        <v>331</v>
      </c>
      <c r="B713" s="5" t="str">
        <f>VLOOKUP(A713,UNIC!C:W,2,0)</f>
        <v>MOBI</v>
      </c>
      <c r="C713" s="5" t="str">
        <f>VLOOKUP(A713,UNIC!C:W,3,0)</f>
        <v>LEVE</v>
      </c>
      <c r="D713" s="10">
        <f>VLOOKUP(A713,UNIC!C:W,5,0)</f>
        <v>2025</v>
      </c>
      <c r="E713" s="5" t="str">
        <f>VLOOKUP(A713,UNIC!C:W,21,0)</f>
        <v>LOCALIZA</v>
      </c>
      <c r="F713" s="5" t="str">
        <f>VLOOKUP(Tabela1[[#This Row],[PLACA]],UNIC!C:R,15,0)</f>
        <v>MS</v>
      </c>
      <c r="G713" s="5" t="str">
        <f>VLOOKUP(Tabela1[[#This Row],[PLACA]],UNIC!C:R,16,0)</f>
        <v>CENTRO OESTE</v>
      </c>
      <c r="H713" s="5" t="str">
        <f>VLOOKUP(A713,UNIC!C:H,6,0)</f>
        <v>GABRYEL PESSOA IVAQUIA</v>
      </c>
      <c r="I713" s="5" t="str">
        <f>VLOOKUP(H713,UNIC!H:J,3,0)</f>
        <v>INSTALADOR E REPARADOR DE FO</v>
      </c>
      <c r="J713" s="11" t="str">
        <f>VLOOKUP(Tabela1[[#This Row],[PLACA]],UNIC!C:V,20,0)</f>
        <v>R$ 1.824,00</v>
      </c>
      <c r="K713" s="11">
        <f>IFERROR(VALUE(VLOOKUP(Tabela1[[#This Row],[PLACA]],[1]Planilha2!$A:$F,3,0)),"")</f>
        <v>1229.5900000000001</v>
      </c>
      <c r="L713" s="11">
        <f>IFERROR(VALUE(VLOOKUP(Tabela1[[#This Row],[PLACA]],[1]Planilha2!$A:$F,4,0)),"")</f>
        <v>1460</v>
      </c>
      <c r="M713" s="11">
        <f>IFERROR(VALUE(VLOOKUP(Tabela1[[#This Row],[PLACA]],[1]Planilha2!$A:$F,5,0)),"")</f>
        <v>460</v>
      </c>
      <c r="N713" s="11"/>
      <c r="O713" s="12" t="str">
        <f>VLOOKUP(Tabela1[[#This Row],[PLACA]],BASE_LOCADORAS!B:F,5,0)</f>
        <v>17/09/2028</v>
      </c>
      <c r="P7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3" s="11">
        <f>VLOOKUP(Tabela1[[#This Row],[PLACA]],BASE_LOCADORAS!B:G,6,0)</f>
        <v>1926.61</v>
      </c>
      <c r="R713" s="5" t="b">
        <f>Tabela1[[#This Row],[VALOR LOCADORA]]=Tabela1[[#This Row],[GASTO ALUGUEL]]</f>
        <v>0</v>
      </c>
      <c r="S713" s="5" t="str">
        <f>UPPER(TEXT(Tabela1[[#This Row],[VENCIMENTO CONTRATO]],"MMM"))</f>
        <v>SET</v>
      </c>
      <c r="T713" s="5">
        <f>IFERROR(YEAR(Tabela1[[#This Row],[VENCIMENTO CONTRATO]]),"-")</f>
        <v>2028</v>
      </c>
      <c r="U713" s="5" t="str">
        <f>VLOOKUP(Tabela1[[#This Row],[PLACA]],UNIC!C:T,18,0)</f>
        <v>ATIVO</v>
      </c>
      <c r="V713" s="5" t="str">
        <f>SUBSTITUTE(VLOOKUP(Tabela1[[#This Row],[PLACA]],UNIC!C:K,9,0),".", "")</f>
        <v>11011</v>
      </c>
      <c r="W713" s="5">
        <f>VLOOKUP(Tabela1[[#This Row],[PLACA]],UNIC!C:M,10,0)</f>
        <v>22020</v>
      </c>
      <c r="X713" s="5" t="str">
        <f>VLOOKUP(Tabela1[[#This Row],[PLACA]],UNIC!C:M,11,0)</f>
        <v>VIVO</v>
      </c>
      <c r="Y713" s="7">
        <f>SUM(Tabela1[[#This Row],[GASTO COMBUSTÍVEL FEVEREIRO]:[GASTO COMBUSTÍVE ABRIL]])</f>
        <v>3149.59</v>
      </c>
      <c r="Z713" s="7">
        <f>IFERROR(AVERAGE(Tabela1[[#This Row],[GASTO COMBUSTÍVE ABRIL]:[GASTO COMBUSTÍVE MARÇO]]),"-")</f>
        <v>960</v>
      </c>
      <c r="AA713" s="5"/>
    </row>
    <row r="714" spans="1:27" x14ac:dyDescent="0.25">
      <c r="A714" s="5" t="s">
        <v>432</v>
      </c>
      <c r="B714" s="5" t="str">
        <f>VLOOKUP(A714,UNIC!C:W,2,0)</f>
        <v>MOBI</v>
      </c>
      <c r="C714" s="5" t="str">
        <f>VLOOKUP(A714,UNIC!C:W,3,0)</f>
        <v>LEVE</v>
      </c>
      <c r="D714" s="10">
        <f>VLOOKUP(A714,UNIC!C:W,5,0)</f>
        <v>2025</v>
      </c>
      <c r="E714" s="5" t="str">
        <f>VLOOKUP(A714,UNIC!C:W,21,0)</f>
        <v>LOCALIZA</v>
      </c>
      <c r="F714" s="5" t="str">
        <f>VLOOKUP(Tabela1[[#This Row],[PLACA]],UNIC!C:R,15,0)</f>
        <v>BA</v>
      </c>
      <c r="G714" s="5" t="str">
        <f>VLOOKUP(Tabela1[[#This Row],[PLACA]],UNIC!C:R,16,0)</f>
        <v>NORDESTE</v>
      </c>
      <c r="H714" s="5" t="str">
        <f>VLOOKUP(A714,UNIC!C:H,6,0)</f>
        <v>KLEBER CUNHA DE SOUZA</v>
      </c>
      <c r="I714" s="5" t="str">
        <f>VLOOKUP(H714,UNIC!H:J,3,0)</f>
        <v>TECNICO MULTSKILL FO</v>
      </c>
      <c r="J714" s="11" t="str">
        <f>VLOOKUP(Tabela1[[#This Row],[PLACA]],UNIC!C:V,20,0)</f>
        <v>R$ 1.824,00</v>
      </c>
      <c r="K714" s="11">
        <f>IFERROR(VALUE(VLOOKUP(Tabela1[[#This Row],[PLACA]],[1]Planilha2!$A:$F,3,0)),"")</f>
        <v>1179.08</v>
      </c>
      <c r="L714" s="11">
        <f>IFERROR(VALUE(VLOOKUP(Tabela1[[#This Row],[PLACA]],[1]Planilha2!$A:$F,4,0)),"")</f>
        <v>1319.9099999999999</v>
      </c>
      <c r="M714" s="11">
        <f>IFERROR(VALUE(VLOOKUP(Tabela1[[#This Row],[PLACA]],[1]Planilha2!$A:$F,5,0)),"")</f>
        <v>709.98</v>
      </c>
      <c r="N714" s="11"/>
      <c r="O714" s="12" t="str">
        <f>VLOOKUP(Tabela1[[#This Row],[PLACA]],BASE_LOCADORAS!B:F,5,0)</f>
        <v>18/09/2028</v>
      </c>
      <c r="P7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4" s="11">
        <f>VLOOKUP(Tabela1[[#This Row],[PLACA]],BASE_LOCADORAS!B:G,6,0)</f>
        <v>1926.61</v>
      </c>
      <c r="R714" s="5" t="b">
        <f>Tabela1[[#This Row],[VALOR LOCADORA]]=Tabela1[[#This Row],[GASTO ALUGUEL]]</f>
        <v>0</v>
      </c>
      <c r="S714" s="5" t="str">
        <f>UPPER(TEXT(Tabela1[[#This Row],[VENCIMENTO CONTRATO]],"MMM"))</f>
        <v>SET</v>
      </c>
      <c r="T714" s="5">
        <f>IFERROR(YEAR(Tabela1[[#This Row],[VENCIMENTO CONTRATO]]),"-")</f>
        <v>2028</v>
      </c>
      <c r="U714" s="5" t="str">
        <f>VLOOKUP(Tabela1[[#This Row],[PLACA]],UNIC!C:T,18,0)</f>
        <v>ATIVO</v>
      </c>
      <c r="V714" s="5" t="str">
        <f>SUBSTITUTE(VLOOKUP(Tabela1[[#This Row],[PLACA]],UNIC!C:K,9,0),".", "")</f>
        <v>14011</v>
      </c>
      <c r="W714" s="5">
        <f>VLOOKUP(Tabela1[[#This Row],[PLACA]],UNIC!C:M,10,0)</f>
        <v>15001</v>
      </c>
      <c r="X714" s="5" t="str">
        <f>VLOOKUP(Tabela1[[#This Row],[PLACA]],UNIC!C:M,11,0)</f>
        <v>I-SYSTEMS</v>
      </c>
      <c r="Y714" s="7">
        <f>SUM(Tabela1[[#This Row],[GASTO COMBUSTÍVEL FEVEREIRO]:[GASTO COMBUSTÍVE ABRIL]])</f>
        <v>3208.97</v>
      </c>
      <c r="Z714" s="7">
        <f>IFERROR(AVERAGE(Tabela1[[#This Row],[GASTO COMBUSTÍVE ABRIL]:[GASTO COMBUSTÍVE MARÇO]]),"-")</f>
        <v>1014.9449999999999</v>
      </c>
      <c r="AA714" s="5"/>
    </row>
    <row r="715" spans="1:27" x14ac:dyDescent="0.25">
      <c r="A715" s="5" t="s">
        <v>623</v>
      </c>
      <c r="B715" s="5" t="str">
        <f>VLOOKUP(A715,UNIC!C:W,2,0)</f>
        <v>MOBI</v>
      </c>
      <c r="C715" s="5" t="str">
        <f>VLOOKUP(A715,UNIC!C:W,3,0)</f>
        <v>LEVE</v>
      </c>
      <c r="D715" s="10">
        <f>VLOOKUP(A715,UNIC!C:W,5,0)</f>
        <v>2024</v>
      </c>
      <c r="E715" s="5" t="str">
        <f>VLOOKUP(A715,UNIC!C:W,21,0)</f>
        <v>LOCALIZA</v>
      </c>
      <c r="F715" s="5" t="str">
        <f>VLOOKUP(Tabela1[[#This Row],[PLACA]],UNIC!C:R,15,0)</f>
        <v>BA</v>
      </c>
      <c r="G715" s="5" t="str">
        <f>VLOOKUP(Tabela1[[#This Row],[PLACA]],UNIC!C:R,16,0)</f>
        <v>NORDESTE</v>
      </c>
      <c r="H715" s="5" t="str">
        <f>VLOOKUP(A715,UNIC!C:H,6,0)</f>
        <v>JANDERSON MOREIRA DOS REIS</v>
      </c>
      <c r="I715" s="5" t="str">
        <f>VLOOKUP(H715,UNIC!H:J,3,0)</f>
        <v>TECNICO MULTSKILL FO</v>
      </c>
      <c r="J715" s="11" t="str">
        <f>VLOOKUP(Tabela1[[#This Row],[PLACA]],UNIC!C:V,20,0)</f>
        <v>R$ 1.824,00</v>
      </c>
      <c r="K715" s="11">
        <f>IFERROR(VALUE(VLOOKUP(Tabela1[[#This Row],[PLACA]],[1]Planilha2!$A:$F,3,0)),"")</f>
        <v>1350</v>
      </c>
      <c r="L715" s="11">
        <f>IFERROR(VALUE(VLOOKUP(Tabela1[[#This Row],[PLACA]],[1]Planilha2!$A:$F,4,0)),"")</f>
        <v>1699.98</v>
      </c>
      <c r="M715" s="11">
        <f>IFERROR(VALUE(VLOOKUP(Tabela1[[#This Row],[PLACA]],[1]Planilha2!$A:$F,5,0)),"")</f>
        <v>680</v>
      </c>
      <c r="N715" s="11"/>
      <c r="O715" s="12" t="str">
        <f>VLOOKUP(Tabela1[[#This Row],[PLACA]],BASE_LOCADORAS!B:F,5,0)</f>
        <v>17/09/2028</v>
      </c>
      <c r="P7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5" s="11">
        <f>VLOOKUP(Tabela1[[#This Row],[PLACA]],BASE_LOCADORAS!B:G,6,0)</f>
        <v>1926.61</v>
      </c>
      <c r="R715" s="5" t="b">
        <f>Tabela1[[#This Row],[VALOR LOCADORA]]=Tabela1[[#This Row],[GASTO ALUGUEL]]</f>
        <v>0</v>
      </c>
      <c r="S715" s="5" t="str">
        <f>UPPER(TEXT(Tabela1[[#This Row],[VENCIMENTO CONTRATO]],"MMM"))</f>
        <v>SET</v>
      </c>
      <c r="T715" s="5">
        <f>IFERROR(YEAR(Tabela1[[#This Row],[VENCIMENTO CONTRATO]]),"-")</f>
        <v>2028</v>
      </c>
      <c r="U715" s="5" t="str">
        <f>VLOOKUP(Tabela1[[#This Row],[PLACA]],UNIC!C:T,18,0)</f>
        <v>ATIVO</v>
      </c>
      <c r="V715" s="5" t="str">
        <f>SUBSTITUTE(VLOOKUP(Tabela1[[#This Row],[PLACA]],UNIC!C:K,9,0),".", "")</f>
        <v>14011</v>
      </c>
      <c r="W715" s="5">
        <f>VLOOKUP(Tabela1[[#This Row],[PLACA]],UNIC!C:M,10,0)</f>
        <v>15001</v>
      </c>
      <c r="X715" s="5" t="str">
        <f>VLOOKUP(Tabela1[[#This Row],[PLACA]],UNIC!C:M,11,0)</f>
        <v>I-SYSTEMS</v>
      </c>
      <c r="Y715" s="7">
        <f>SUM(Tabela1[[#This Row],[GASTO COMBUSTÍVEL FEVEREIRO]:[GASTO COMBUSTÍVE ABRIL]])</f>
        <v>3729.98</v>
      </c>
      <c r="Z715" s="7">
        <f>IFERROR(AVERAGE(Tabela1[[#This Row],[GASTO COMBUSTÍVE ABRIL]:[GASTO COMBUSTÍVE MARÇO]]),"-")</f>
        <v>1189.99</v>
      </c>
      <c r="AA715" s="5"/>
    </row>
    <row r="716" spans="1:27" x14ac:dyDescent="0.25">
      <c r="A716" s="5" t="s">
        <v>904</v>
      </c>
      <c r="B716" s="5" t="str">
        <f>VLOOKUP(A716,UNIC!C:W,2,0)</f>
        <v>MOBI</v>
      </c>
      <c r="C716" s="5" t="str">
        <f>VLOOKUP(A716,UNIC!C:W,3,0)</f>
        <v>LEVE</v>
      </c>
      <c r="D716" s="10">
        <f>VLOOKUP(A716,UNIC!C:W,5,0)</f>
        <v>2025</v>
      </c>
      <c r="E716" s="5" t="str">
        <f>VLOOKUP(A716,UNIC!C:W,21,0)</f>
        <v>LOCALIZA</v>
      </c>
      <c r="F716" s="5" t="str">
        <f>VLOOKUP(Tabela1[[#This Row],[PLACA]],UNIC!C:R,15,0)</f>
        <v>BA</v>
      </c>
      <c r="G716" s="5" t="str">
        <f>VLOOKUP(Tabela1[[#This Row],[PLACA]],UNIC!C:R,16,0)</f>
        <v>NORDESTE</v>
      </c>
      <c r="H716" s="5" t="str">
        <f>VLOOKUP(A716,UNIC!C:H,6,0)</f>
        <v>-</v>
      </c>
      <c r="I716" s="5" t="str">
        <f>VLOOKUP(H716,UNIC!H:J,3,0)</f>
        <v>-</v>
      </c>
      <c r="J716" s="11" t="str">
        <f>VLOOKUP(Tabela1[[#This Row],[PLACA]],UNIC!C:V,20,0)</f>
        <v>R$ 1.824,00</v>
      </c>
      <c r="K716" s="11">
        <f>IFERROR(VALUE(VLOOKUP(Tabela1[[#This Row],[PLACA]],[1]Planilha2!$A:$F,3,0)),"")</f>
        <v>1099.8600000000001</v>
      </c>
      <c r="L716" s="11">
        <f>IFERROR(VALUE(VLOOKUP(Tabela1[[#This Row],[PLACA]],[1]Planilha2!$A:$F,4,0)),"")</f>
        <v>1289.99</v>
      </c>
      <c r="M716" s="11">
        <f>IFERROR(VALUE(VLOOKUP(Tabela1[[#This Row],[PLACA]],[1]Planilha2!$A:$F,5,0)),"")</f>
        <v>160</v>
      </c>
      <c r="N716" s="11"/>
      <c r="O716" s="17" t="str">
        <f>VLOOKUP(Tabela1[[#This Row],[PLACA]],BASE_LOCADORAS!B:F,5,0)</f>
        <v>24/09/2028</v>
      </c>
      <c r="P7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6" s="11">
        <f>VLOOKUP(Tabela1[[#This Row],[PLACA]],BASE_LOCADORAS!B:G,6,0)</f>
        <v>1926.61</v>
      </c>
      <c r="R716" s="5" t="b">
        <f>Tabela1[[#This Row],[VALOR LOCADORA]]=Tabela1[[#This Row],[GASTO ALUGUEL]]</f>
        <v>0</v>
      </c>
      <c r="S716" s="5" t="str">
        <f>UPPER(TEXT(Tabela1[[#This Row],[VENCIMENTO CONTRATO]],"MMM"))</f>
        <v>SET</v>
      </c>
      <c r="T716" s="5">
        <f>IFERROR(YEAR(Tabela1[[#This Row],[VENCIMENTO CONTRATO]]),"-")</f>
        <v>2028</v>
      </c>
      <c r="U716" s="5" t="str">
        <f>VLOOKUP(Tabela1[[#This Row],[PLACA]],UNIC!C:T,18,0)</f>
        <v>SINISTRO</v>
      </c>
      <c r="V716" s="5" t="str">
        <f>SUBSTITUTE(VLOOKUP(Tabela1[[#This Row],[PLACA]],UNIC!C:K,9,0),".", "")</f>
        <v/>
      </c>
      <c r="W716" s="5">
        <f>VLOOKUP(Tabela1[[#This Row],[PLACA]],UNIC!C:M,10,0)</f>
        <v>0</v>
      </c>
      <c r="X716" s="5">
        <f>VLOOKUP(Tabela1[[#This Row],[PLACA]],UNIC!C:M,11,0)</f>
        <v>0</v>
      </c>
      <c r="Y716" s="7">
        <f>SUM(Tabela1[[#This Row],[GASTO COMBUSTÍVEL FEVEREIRO]:[GASTO COMBUSTÍVE ABRIL]])</f>
        <v>2549.8500000000004</v>
      </c>
      <c r="Z716" s="7">
        <f>IFERROR(AVERAGE(Tabela1[[#This Row],[GASTO COMBUSTÍVE ABRIL]:[GASTO COMBUSTÍVE MARÇO]]),"-")</f>
        <v>724.995</v>
      </c>
      <c r="AA716" s="5"/>
    </row>
    <row r="717" spans="1:27" x14ac:dyDescent="0.25">
      <c r="A717" s="5" t="s">
        <v>474</v>
      </c>
      <c r="B717" s="5" t="str">
        <f>VLOOKUP(A717,UNIC!C:W,2,0)</f>
        <v>MOBI</v>
      </c>
      <c r="C717" s="5" t="str">
        <f>VLOOKUP(A717,UNIC!C:W,3,0)</f>
        <v>LEVE</v>
      </c>
      <c r="D717" s="10">
        <f>VLOOKUP(A717,UNIC!C:W,5,0)</f>
        <v>2025</v>
      </c>
      <c r="E717" s="5" t="str">
        <f>VLOOKUP(A717,UNIC!C:W,21,0)</f>
        <v>LOCALIZA</v>
      </c>
      <c r="F717" s="5" t="str">
        <f>VLOOKUP(Tabela1[[#This Row],[PLACA]],UNIC!C:R,15,0)</f>
        <v>ES</v>
      </c>
      <c r="G717" s="5" t="str">
        <f>VLOOKUP(Tabela1[[#This Row],[PLACA]],UNIC!C:R,16,0)</f>
        <v>SUDESTE</v>
      </c>
      <c r="H717" s="5" t="str">
        <f>VLOOKUP(A717,UNIC!C:H,6,0)</f>
        <v>IRAN COSTA CASTRO JUNIOR</v>
      </c>
      <c r="I717" s="5" t="str">
        <f>VLOOKUP(H717,UNIC!H:J,3,0)</f>
        <v>SUPERVISOR DE OPERACAO</v>
      </c>
      <c r="J717" s="11" t="str">
        <f>VLOOKUP(Tabela1[[#This Row],[PLACA]],UNIC!C:V,20,0)</f>
        <v>R$ 1.824,00</v>
      </c>
      <c r="K717" s="11">
        <f>IFERROR(VALUE(VLOOKUP(Tabela1[[#This Row],[PLACA]],[1]Planilha2!$A:$F,3,0)),"")</f>
        <v>1500.96</v>
      </c>
      <c r="L717" s="11">
        <f>IFERROR(VALUE(VLOOKUP(Tabela1[[#This Row],[PLACA]],[1]Planilha2!$A:$F,4,0)),"")</f>
        <v>1299.78</v>
      </c>
      <c r="M717" s="11">
        <f>IFERROR(VALUE(VLOOKUP(Tabela1[[#This Row],[PLACA]],[1]Planilha2!$A:$F,5,0)),"")</f>
        <v>441.33000000000004</v>
      </c>
      <c r="N717" s="11"/>
      <c r="O717" s="17" t="str">
        <f>VLOOKUP(Tabela1[[#This Row],[PLACA]],BASE_LOCADORAS!B:F,5,0)</f>
        <v>06/11/2028</v>
      </c>
      <c r="P7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7" s="11">
        <f>VLOOKUP(Tabela1[[#This Row],[PLACA]],BASE_LOCADORAS!B:G,6,0)</f>
        <v>1924.51</v>
      </c>
      <c r="R717" s="5" t="b">
        <f>Tabela1[[#This Row],[VALOR LOCADORA]]=Tabela1[[#This Row],[GASTO ALUGUEL]]</f>
        <v>0</v>
      </c>
      <c r="S717" s="5" t="str">
        <f>UPPER(TEXT(Tabela1[[#This Row],[VENCIMENTO CONTRATO]],"MMM"))</f>
        <v>NOV</v>
      </c>
      <c r="T717" s="5">
        <f>IFERROR(YEAR(Tabela1[[#This Row],[VENCIMENTO CONTRATO]]),"-")</f>
        <v>2028</v>
      </c>
      <c r="U717" s="5" t="str">
        <f>VLOOKUP(Tabela1[[#This Row],[PLACA]],UNIC!C:T,18,0)</f>
        <v>ATIVO</v>
      </c>
      <c r="V717" s="5" t="str">
        <f>SUBSTITUTE(VLOOKUP(Tabela1[[#This Row],[PLACA]],UNIC!C:K,9,0),".", "")</f>
        <v>11015</v>
      </c>
      <c r="W717" s="5">
        <f>VLOOKUP(Tabela1[[#This Row],[PLACA]],UNIC!C:M,10,0)</f>
        <v>18001</v>
      </c>
      <c r="X717" s="5" t="str">
        <f>VLOOKUP(Tabela1[[#This Row],[PLACA]],UNIC!C:M,11,0)</f>
        <v>VIVO</v>
      </c>
      <c r="Y717" s="7">
        <f>SUM(Tabela1[[#This Row],[GASTO COMBUSTÍVEL FEVEREIRO]:[GASTO COMBUSTÍVE ABRIL]])</f>
        <v>3242.0699999999997</v>
      </c>
      <c r="Z717" s="7">
        <f>IFERROR(AVERAGE(Tabela1[[#This Row],[GASTO COMBUSTÍVE ABRIL]:[GASTO COMBUSTÍVE MARÇO]]),"-")</f>
        <v>870.55500000000006</v>
      </c>
      <c r="AA717" s="5"/>
    </row>
    <row r="718" spans="1:27" x14ac:dyDescent="0.25">
      <c r="A718" s="5" t="s">
        <v>889</v>
      </c>
      <c r="B718" s="5" t="str">
        <f>VLOOKUP(A718,UNIC!C:W,2,0)</f>
        <v>MOBI</v>
      </c>
      <c r="C718" s="5" t="str">
        <f>VLOOKUP(A718,UNIC!C:W,3,0)</f>
        <v>LEVE</v>
      </c>
      <c r="D718" s="10">
        <f>VLOOKUP(A718,UNIC!C:W,5,0)</f>
        <v>2025</v>
      </c>
      <c r="E718" s="5" t="str">
        <f>VLOOKUP(A718,UNIC!C:W,21,0)</f>
        <v>LOCALIZA</v>
      </c>
      <c r="F718" s="5" t="str">
        <f>VLOOKUP(Tabela1[[#This Row],[PLACA]],UNIC!C:R,15,0)</f>
        <v>BA</v>
      </c>
      <c r="G718" s="5" t="str">
        <f>VLOOKUP(Tabela1[[#This Row],[PLACA]],UNIC!C:R,16,0)</f>
        <v>NORDESTE</v>
      </c>
      <c r="H718" s="5" t="str">
        <f>VLOOKUP(A718,UNIC!C:H,6,0)</f>
        <v>ANTONIO SANTIAGO REGIS DE JESUS</v>
      </c>
      <c r="I718" s="5" t="str">
        <f>VLOOKUP(H718,UNIC!H:J,3,0)</f>
        <v>TECNICO MULTSKILL FO</v>
      </c>
      <c r="J718" s="11" t="str">
        <f>VLOOKUP(Tabela1[[#This Row],[PLACA]],UNIC!C:V,20,0)</f>
        <v>R$ 1.824,00</v>
      </c>
      <c r="K718" s="11">
        <f>IFERROR(VALUE(VLOOKUP(Tabela1[[#This Row],[PLACA]],[1]Planilha2!$A:$F,3,0)),"")</f>
        <v>810</v>
      </c>
      <c r="L718" s="11">
        <f>IFERROR(VALUE(VLOOKUP(Tabela1[[#This Row],[PLACA]],[1]Planilha2!$A:$F,4,0)),"")</f>
        <v>380</v>
      </c>
      <c r="M718" s="11">
        <f>IFERROR(VALUE(VLOOKUP(Tabela1[[#This Row],[PLACA]],[1]Planilha2!$A:$F,5,0)),"")</f>
        <v>419.94</v>
      </c>
      <c r="N718" s="11"/>
      <c r="O718" s="12" t="str">
        <f>VLOOKUP(Tabela1[[#This Row],[PLACA]],BASE_LOCADORAS!B:F,5,0)</f>
        <v>12/11/2028</v>
      </c>
      <c r="P7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8" s="11">
        <f>VLOOKUP(Tabela1[[#This Row],[PLACA]],BASE_LOCADORAS!B:G,6,0)</f>
        <v>1924.51</v>
      </c>
      <c r="R718" s="5" t="b">
        <f>Tabela1[[#This Row],[VALOR LOCADORA]]=Tabela1[[#This Row],[GASTO ALUGUEL]]</f>
        <v>0</v>
      </c>
      <c r="S718" s="5" t="str">
        <f>UPPER(TEXT(Tabela1[[#This Row],[VENCIMENTO CONTRATO]],"MMM"))</f>
        <v>NOV</v>
      </c>
      <c r="T718" s="5">
        <f>IFERROR(YEAR(Tabela1[[#This Row],[VENCIMENTO CONTRATO]]),"-")</f>
        <v>2028</v>
      </c>
      <c r="U718" s="5" t="str">
        <f>VLOOKUP(Tabela1[[#This Row],[PLACA]],UNIC!C:T,18,0)</f>
        <v>ATIVO</v>
      </c>
      <c r="V718" s="5" t="str">
        <f>SUBSTITUTE(VLOOKUP(Tabela1[[#This Row],[PLACA]],UNIC!C:K,9,0),".", "")</f>
        <v>14011</v>
      </c>
      <c r="W718" s="5">
        <f>VLOOKUP(Tabela1[[#This Row],[PLACA]],UNIC!C:M,10,0)</f>
        <v>15001</v>
      </c>
      <c r="X718" s="5" t="str">
        <f>VLOOKUP(Tabela1[[#This Row],[PLACA]],UNIC!C:M,11,0)</f>
        <v>I-SYSTEMS</v>
      </c>
      <c r="Y718" s="7">
        <f>SUM(Tabela1[[#This Row],[GASTO COMBUSTÍVEL FEVEREIRO]:[GASTO COMBUSTÍVE ABRIL]])</f>
        <v>1609.94</v>
      </c>
      <c r="Z718" s="7">
        <f>IFERROR(AVERAGE(Tabela1[[#This Row],[GASTO COMBUSTÍVE ABRIL]:[GASTO COMBUSTÍVE MARÇO]]),"-")</f>
        <v>399.97</v>
      </c>
      <c r="AA718" s="5"/>
    </row>
    <row r="719" spans="1:27" x14ac:dyDescent="0.25">
      <c r="A719" s="5" t="s">
        <v>863</v>
      </c>
      <c r="B719" s="5" t="str">
        <f>VLOOKUP(A719,UNIC!C:W,2,0)</f>
        <v>MOBI</v>
      </c>
      <c r="C719" s="5" t="str">
        <f>VLOOKUP(A719,UNIC!C:W,3,0)</f>
        <v>LEVE</v>
      </c>
      <c r="D719" s="10">
        <f>VLOOKUP(A719,UNIC!C:W,5,0)</f>
        <v>2025</v>
      </c>
      <c r="E719" s="5" t="str">
        <f>VLOOKUP(A719,UNIC!C:W,21,0)</f>
        <v>LOCALIZA</v>
      </c>
      <c r="F719" s="5" t="str">
        <f>VLOOKUP(Tabela1[[#This Row],[PLACA]],UNIC!C:R,15,0)</f>
        <v>BA</v>
      </c>
      <c r="G719" s="5" t="str">
        <f>VLOOKUP(Tabela1[[#This Row],[PLACA]],UNIC!C:R,16,0)</f>
        <v>NORDESTE</v>
      </c>
      <c r="H719" s="5" t="str">
        <f>VLOOKUP(A719,UNIC!C:H,6,0)</f>
        <v>PHILIPE NATHAN FERNANDES ALVES</v>
      </c>
      <c r="I719" s="5" t="str">
        <f>VLOOKUP(H719,UNIC!H:J,3,0)</f>
        <v>TECNICO MULTSKILL FO</v>
      </c>
      <c r="J719" s="11" t="str">
        <f>VLOOKUP(Tabela1[[#This Row],[PLACA]],UNIC!C:V,20,0)</f>
        <v>R$ 1.824,00</v>
      </c>
      <c r="K719" s="11">
        <f>IFERROR(VALUE(VLOOKUP(Tabela1[[#This Row],[PLACA]],[1]Planilha2!$A:$F,3,0)),"")</f>
        <v>979.94</v>
      </c>
      <c r="L719" s="11">
        <f>IFERROR(VALUE(VLOOKUP(Tabela1[[#This Row],[PLACA]],[1]Planilha2!$A:$F,4,0)),"")</f>
        <v>1289.96</v>
      </c>
      <c r="M719" s="11">
        <f>IFERROR(VALUE(VLOOKUP(Tabela1[[#This Row],[PLACA]],[1]Planilha2!$A:$F,5,0)),"")</f>
        <v>679.99</v>
      </c>
      <c r="N719" s="11"/>
      <c r="O719" s="12" t="str">
        <f>VLOOKUP(Tabela1[[#This Row],[PLACA]],BASE_LOCADORAS!B:F,5,0)</f>
        <v>12/11/2028</v>
      </c>
      <c r="P7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19" s="11">
        <f>VLOOKUP(Tabela1[[#This Row],[PLACA]],BASE_LOCADORAS!B:G,6,0)</f>
        <v>1924.51</v>
      </c>
      <c r="R719" s="5" t="b">
        <f>Tabela1[[#This Row],[VALOR LOCADORA]]=Tabela1[[#This Row],[GASTO ALUGUEL]]</f>
        <v>0</v>
      </c>
      <c r="S719" s="5" t="str">
        <f>UPPER(TEXT(Tabela1[[#This Row],[VENCIMENTO CONTRATO]],"MMM"))</f>
        <v>NOV</v>
      </c>
      <c r="T719" s="5">
        <f>IFERROR(YEAR(Tabela1[[#This Row],[VENCIMENTO CONTRATO]]),"-")</f>
        <v>2028</v>
      </c>
      <c r="U719" s="5" t="str">
        <f>VLOOKUP(Tabela1[[#This Row],[PLACA]],UNIC!C:T,18,0)</f>
        <v>ATIVO</v>
      </c>
      <c r="V719" s="5" t="str">
        <f>SUBSTITUTE(VLOOKUP(Tabela1[[#This Row],[PLACA]],UNIC!C:K,9,0),".", "")</f>
        <v>14011</v>
      </c>
      <c r="W719" s="5">
        <f>VLOOKUP(Tabela1[[#This Row],[PLACA]],UNIC!C:M,10,0)</f>
        <v>15001</v>
      </c>
      <c r="X719" s="5" t="str">
        <f>VLOOKUP(Tabela1[[#This Row],[PLACA]],UNIC!C:M,11,0)</f>
        <v>I-SYSTEMS</v>
      </c>
      <c r="Y719" s="7">
        <f>SUM(Tabela1[[#This Row],[GASTO COMBUSTÍVEL FEVEREIRO]:[GASTO COMBUSTÍVE ABRIL]])</f>
        <v>2949.8900000000003</v>
      </c>
      <c r="Z719" s="7">
        <f>IFERROR(AVERAGE(Tabela1[[#This Row],[GASTO COMBUSTÍVE ABRIL]:[GASTO COMBUSTÍVE MARÇO]]),"-")</f>
        <v>984.97500000000002</v>
      </c>
      <c r="AA719" s="5"/>
    </row>
    <row r="720" spans="1:27" x14ac:dyDescent="0.25">
      <c r="A720" s="5" t="s">
        <v>927</v>
      </c>
      <c r="B720" s="5" t="str">
        <f>VLOOKUP(A720,UNIC!C:W,2,0)</f>
        <v>MOBI</v>
      </c>
      <c r="C720" s="5" t="str">
        <f>VLOOKUP(A720,UNIC!C:W,3,0)</f>
        <v>LEVE</v>
      </c>
      <c r="D720" s="10">
        <f>VLOOKUP(A720,UNIC!C:W,5,0)</f>
        <v>2025</v>
      </c>
      <c r="E720" s="5" t="str">
        <f>VLOOKUP(A720,UNIC!C:W,21,0)</f>
        <v>LOCALIZA</v>
      </c>
      <c r="F720" s="5" t="str">
        <f>VLOOKUP(Tabela1[[#This Row],[PLACA]],UNIC!C:R,15,0)</f>
        <v>GO</v>
      </c>
      <c r="G720" s="5" t="str">
        <f>VLOOKUP(Tabela1[[#This Row],[PLACA]],UNIC!C:R,16,0)</f>
        <v>CENTRO OESTE</v>
      </c>
      <c r="H720" s="5" t="str">
        <f>VLOOKUP(A720,UNIC!C:H,6,0)</f>
        <v>LUIZ FERNANDO GOMES CAMARGO</v>
      </c>
      <c r="I720" s="5" t="str">
        <f>VLOOKUP(H720,UNIC!H:J,3,0)</f>
        <v>INSTALADOR E REPARADOR DE FO</v>
      </c>
      <c r="J720" s="11" t="str">
        <f>VLOOKUP(Tabela1[[#This Row],[PLACA]],UNIC!C:V,20,0)</f>
        <v>R$ 1.824,00</v>
      </c>
      <c r="K720" s="11">
        <f>IFERROR(VALUE(VLOOKUP(Tabela1[[#This Row],[PLACA]],[1]Planilha2!$A:$F,3,0)),"")</f>
        <v>1080</v>
      </c>
      <c r="L720" s="11">
        <f>IFERROR(VALUE(VLOOKUP(Tabela1[[#This Row],[PLACA]],[1]Planilha2!$A:$F,4,0)),"")</f>
        <v>1346.63</v>
      </c>
      <c r="M720" s="11">
        <f>IFERROR(VALUE(VLOOKUP(Tabela1[[#This Row],[PLACA]],[1]Planilha2!$A:$F,5,0)),"")</f>
        <v>663</v>
      </c>
      <c r="N720" s="11"/>
      <c r="O720" s="12" t="str">
        <f>VLOOKUP(Tabela1[[#This Row],[PLACA]],BASE_LOCADORAS!B:F,5,0)</f>
        <v>17/09/2028</v>
      </c>
      <c r="P7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0" s="11">
        <f>VLOOKUP(Tabela1[[#This Row],[PLACA]],BASE_LOCADORAS!B:G,6,0)</f>
        <v>1926.61</v>
      </c>
      <c r="R720" s="5" t="b">
        <f>Tabela1[[#This Row],[VALOR LOCADORA]]=Tabela1[[#This Row],[GASTO ALUGUEL]]</f>
        <v>0</v>
      </c>
      <c r="S720" s="5" t="str">
        <f>UPPER(TEXT(Tabela1[[#This Row],[VENCIMENTO CONTRATO]],"MMM"))</f>
        <v>SET</v>
      </c>
      <c r="T720" s="5">
        <f>IFERROR(YEAR(Tabela1[[#This Row],[VENCIMENTO CONTRATO]]),"-")</f>
        <v>2028</v>
      </c>
      <c r="U720" s="5" t="str">
        <f>VLOOKUP(Tabela1[[#This Row],[PLACA]],UNIC!C:T,18,0)</f>
        <v>ATIVO</v>
      </c>
      <c r="V720" s="5" t="str">
        <f>SUBSTITUTE(VLOOKUP(Tabela1[[#This Row],[PLACA]],UNIC!C:K,9,0),".", "")</f>
        <v>11011</v>
      </c>
      <c r="W720" s="5">
        <f>VLOOKUP(Tabela1[[#This Row],[PLACA]],UNIC!C:M,10,0)</f>
        <v>19019</v>
      </c>
      <c r="X720" s="5" t="str">
        <f>VLOOKUP(Tabela1[[#This Row],[PLACA]],UNIC!C:M,11,0)</f>
        <v>VIVO</v>
      </c>
      <c r="Y720" s="7">
        <f>SUM(Tabela1[[#This Row],[GASTO COMBUSTÍVEL FEVEREIRO]:[GASTO COMBUSTÍVE ABRIL]])</f>
        <v>3089.63</v>
      </c>
      <c r="Z720" s="7">
        <f>IFERROR(AVERAGE(Tabela1[[#This Row],[GASTO COMBUSTÍVE ABRIL]:[GASTO COMBUSTÍVE MARÇO]]),"-")</f>
        <v>1004.8150000000001</v>
      </c>
      <c r="AA720" s="5"/>
    </row>
    <row r="721" spans="1:27" x14ac:dyDescent="0.25">
      <c r="A721" s="5" t="s">
        <v>1161</v>
      </c>
      <c r="B721" s="5" t="str">
        <f>VLOOKUP(A721,UNIC!C:W,2,0)</f>
        <v>MOBI</v>
      </c>
      <c r="C721" s="5" t="str">
        <f>VLOOKUP(A721,UNIC!C:W,3,0)</f>
        <v>LEVE</v>
      </c>
      <c r="D721" s="10">
        <f>VLOOKUP(A721,UNIC!C:W,5,0)</f>
        <v>2025</v>
      </c>
      <c r="E721" s="5" t="str">
        <f>VLOOKUP(A721,UNIC!C:W,21,0)</f>
        <v>LOCALIZA</v>
      </c>
      <c r="F721" s="5" t="str">
        <f>VLOOKUP(Tabela1[[#This Row],[PLACA]],UNIC!C:R,15,0)</f>
        <v>BA</v>
      </c>
      <c r="G721" s="5" t="str">
        <f>VLOOKUP(Tabela1[[#This Row],[PLACA]],UNIC!C:R,16,0)</f>
        <v>NORDESTE</v>
      </c>
      <c r="H721" s="5" t="str">
        <f>VLOOKUP(A721,UNIC!C:H,6,0)</f>
        <v>WESLEY SILVA SANTOS</v>
      </c>
      <c r="I721" s="5" t="str">
        <f>VLOOKUP(H721,UNIC!H:J,3,0)</f>
        <v>TECNICO DE SEGURANCA DO TRABALHO JR</v>
      </c>
      <c r="J721" s="11" t="str">
        <f>VLOOKUP(Tabela1[[#This Row],[PLACA]],UNIC!C:V,20,0)</f>
        <v>R$ 1.824,00</v>
      </c>
      <c r="K721" s="11">
        <f>IFERROR(VALUE(VLOOKUP(Tabela1[[#This Row],[PLACA]],[1]Planilha2!$A:$F,3,0)),"")</f>
        <v>1580</v>
      </c>
      <c r="L721" s="11">
        <f>IFERROR(VALUE(VLOOKUP(Tabela1[[#This Row],[PLACA]],[1]Planilha2!$A:$F,4,0)),"")</f>
        <v>1947.68</v>
      </c>
      <c r="M721" s="11">
        <f>IFERROR(VALUE(VLOOKUP(Tabela1[[#This Row],[PLACA]],[1]Planilha2!$A:$F,5,0)),"")</f>
        <v>229.76</v>
      </c>
      <c r="N721" s="11"/>
      <c r="O721" s="12" t="str">
        <f>VLOOKUP(Tabela1[[#This Row],[PLACA]],BASE_LOCADORAS!B:F,5,0)</f>
        <v>24/09/2028</v>
      </c>
      <c r="P7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1" s="11">
        <f>VLOOKUP(Tabela1[[#This Row],[PLACA]],BASE_LOCADORAS!B:G,6,0)</f>
        <v>1926.61</v>
      </c>
      <c r="R721" s="5" t="b">
        <f>Tabela1[[#This Row],[VALOR LOCADORA]]=Tabela1[[#This Row],[GASTO ALUGUEL]]</f>
        <v>0</v>
      </c>
      <c r="S721" s="5" t="str">
        <f>UPPER(TEXT(Tabela1[[#This Row],[VENCIMENTO CONTRATO]],"MMM"))</f>
        <v>SET</v>
      </c>
      <c r="T721" s="5">
        <f>IFERROR(YEAR(Tabela1[[#This Row],[VENCIMENTO CONTRATO]]),"-")</f>
        <v>2028</v>
      </c>
      <c r="U721" s="5" t="str">
        <f>VLOOKUP(Tabela1[[#This Row],[PLACA]],UNIC!C:T,18,0)</f>
        <v>ATIVO</v>
      </c>
      <c r="V721" s="5" t="str">
        <f>SUBSTITUTE(VLOOKUP(Tabela1[[#This Row],[PLACA]],UNIC!C:K,9,0),".", "")</f>
        <v>99678</v>
      </c>
      <c r="W721" s="5">
        <f>VLOOKUP(Tabela1[[#This Row],[PLACA]],UNIC!C:M,10,0)</f>
        <v>15001</v>
      </c>
      <c r="X721" s="5" t="str">
        <f>VLOOKUP(Tabela1[[#This Row],[PLACA]],UNIC!C:M,11,0)</f>
        <v>ADMINISTRATIVO</v>
      </c>
      <c r="Y721" s="7">
        <f>SUM(Tabela1[[#This Row],[GASTO COMBUSTÍVEL FEVEREIRO]:[GASTO COMBUSTÍVE ABRIL]])</f>
        <v>3757.4400000000005</v>
      </c>
      <c r="Z721" s="7">
        <f>IFERROR(AVERAGE(Tabela1[[#This Row],[GASTO COMBUSTÍVE ABRIL]:[GASTO COMBUSTÍVE MARÇO]]),"-")</f>
        <v>1088.72</v>
      </c>
      <c r="AA721" s="5"/>
    </row>
    <row r="722" spans="1:27" x14ac:dyDescent="0.25">
      <c r="A722" s="5" t="s">
        <v>1237</v>
      </c>
      <c r="B722" s="5" t="str">
        <f>VLOOKUP(A722,UNIC!C:W,2,0)</f>
        <v>MOBI</v>
      </c>
      <c r="C722" s="5" t="str">
        <f>VLOOKUP(A722,UNIC!C:W,3,0)</f>
        <v>LEVE</v>
      </c>
      <c r="D722" s="10">
        <f>VLOOKUP(A722,UNIC!C:W,5,0)</f>
        <v>2025</v>
      </c>
      <c r="E722" s="5" t="str">
        <f>VLOOKUP(A722,UNIC!C:W,21,0)</f>
        <v>LOCALIZA</v>
      </c>
      <c r="F722" s="5" t="str">
        <f>VLOOKUP(Tabela1[[#This Row],[PLACA]],UNIC!C:R,15,0)</f>
        <v>GO</v>
      </c>
      <c r="G722" s="5" t="str">
        <f>VLOOKUP(Tabela1[[#This Row],[PLACA]],UNIC!C:R,16,0)</f>
        <v>CENTRO OESTE</v>
      </c>
      <c r="H722" s="5" t="str">
        <f>VLOOKUP(A722,UNIC!C:H,6,0)</f>
        <v>PABLO HENRIQUE ROSA DOS SANTOS</v>
      </c>
      <c r="I722" s="5" t="str">
        <f>VLOOKUP(H722,UNIC!H:J,3,0)</f>
        <v>INSTALADOR E REPARADOR DE FO</v>
      </c>
      <c r="J722" s="11" t="str">
        <f>VLOOKUP(Tabela1[[#This Row],[PLACA]],UNIC!C:V,20,0)</f>
        <v>R$ 1.824,00</v>
      </c>
      <c r="K722" s="11">
        <f>IFERROR(VALUE(VLOOKUP(Tabela1[[#This Row],[PLACA]],[1]Planilha2!$A:$F,3,0)),"")</f>
        <v>1580</v>
      </c>
      <c r="L722" s="11">
        <f>IFERROR(VALUE(VLOOKUP(Tabela1[[#This Row],[PLACA]],[1]Planilha2!$A:$F,4,0)),"")</f>
        <v>1910</v>
      </c>
      <c r="M722" s="11">
        <f>IFERROR(VALUE(VLOOKUP(Tabela1[[#This Row],[PLACA]],[1]Planilha2!$A:$F,5,0)),"")</f>
        <v>770</v>
      </c>
      <c r="N722" s="11"/>
      <c r="O722" s="12" t="str">
        <f>VLOOKUP(Tabela1[[#This Row],[PLACA]],BASE_LOCADORAS!B:F,5,0)</f>
        <v>16/09/2028</v>
      </c>
      <c r="P7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2" s="11">
        <f>VLOOKUP(Tabela1[[#This Row],[PLACA]],BASE_LOCADORAS!B:G,6,0)</f>
        <v>1926.61</v>
      </c>
      <c r="R722" s="5" t="b">
        <f>Tabela1[[#This Row],[VALOR LOCADORA]]=Tabela1[[#This Row],[GASTO ALUGUEL]]</f>
        <v>0</v>
      </c>
      <c r="S722" s="5" t="str">
        <f>UPPER(TEXT(Tabela1[[#This Row],[VENCIMENTO CONTRATO]],"MMM"))</f>
        <v>SET</v>
      </c>
      <c r="T722" s="5">
        <f>IFERROR(YEAR(Tabela1[[#This Row],[VENCIMENTO CONTRATO]]),"-")</f>
        <v>2028</v>
      </c>
      <c r="U722" s="5" t="str">
        <f>VLOOKUP(Tabela1[[#This Row],[PLACA]],UNIC!C:T,18,0)</f>
        <v>ATIVO</v>
      </c>
      <c r="V722" s="5" t="str">
        <f>SUBSTITUTE(VLOOKUP(Tabela1[[#This Row],[PLACA]],UNIC!C:K,9,0),".", "")</f>
        <v>11011</v>
      </c>
      <c r="W722" s="5">
        <f>VLOOKUP(Tabela1[[#This Row],[PLACA]],UNIC!C:M,10,0)</f>
        <v>19048</v>
      </c>
      <c r="X722" s="5" t="str">
        <f>VLOOKUP(Tabela1[[#This Row],[PLACA]],UNIC!C:M,11,0)</f>
        <v>VIVO</v>
      </c>
      <c r="Y722" s="7">
        <f>SUM(Tabela1[[#This Row],[GASTO COMBUSTÍVEL FEVEREIRO]:[GASTO COMBUSTÍVE ABRIL]])</f>
        <v>4260</v>
      </c>
      <c r="Z722" s="7">
        <f>IFERROR(AVERAGE(Tabela1[[#This Row],[GASTO COMBUSTÍVE ABRIL]:[GASTO COMBUSTÍVE MARÇO]]),"-")</f>
        <v>1340</v>
      </c>
      <c r="AA722" s="5"/>
    </row>
    <row r="723" spans="1:27" x14ac:dyDescent="0.25">
      <c r="A723" s="5" t="s">
        <v>679</v>
      </c>
      <c r="B723" s="5" t="str">
        <f>VLOOKUP(A723,UNIC!C:W,2,0)</f>
        <v>MOBI</v>
      </c>
      <c r="C723" s="5" t="str">
        <f>VLOOKUP(A723,UNIC!C:W,3,0)</f>
        <v>LEVE</v>
      </c>
      <c r="D723" s="10">
        <f>VLOOKUP(A723,UNIC!C:W,5,0)</f>
        <v>2025</v>
      </c>
      <c r="E723" s="5" t="str">
        <f>VLOOKUP(A723,UNIC!C:W,21,0)</f>
        <v>LOCALIZA</v>
      </c>
      <c r="F723" s="5" t="str">
        <f>VLOOKUP(Tabela1[[#This Row],[PLACA]],UNIC!C:R,15,0)</f>
        <v>ES</v>
      </c>
      <c r="G723" s="5" t="str">
        <f>VLOOKUP(Tabela1[[#This Row],[PLACA]],UNIC!C:R,16,0)</f>
        <v>SUDESTE</v>
      </c>
      <c r="H723" s="5" t="str">
        <f>VLOOKUP(A723,UNIC!C:H,6,0)</f>
        <v>SILMAR GOMES CANCELA</v>
      </c>
      <c r="I723" s="5" t="str">
        <f>VLOOKUP(H723,UNIC!H:J,3,0)</f>
        <v>INSTALADOR E REPARADOR DE FO</v>
      </c>
      <c r="J723" s="11" t="str">
        <f>VLOOKUP(Tabela1[[#This Row],[PLACA]],UNIC!C:V,20,0)</f>
        <v>R$ 1.824,00</v>
      </c>
      <c r="K723" s="11">
        <f>IFERROR(VALUE(VLOOKUP(Tabela1[[#This Row],[PLACA]],[1]Planilha2!$A:$F,3,0)),"")</f>
        <v>1359.9</v>
      </c>
      <c r="L723" s="11">
        <f>IFERROR(VALUE(VLOOKUP(Tabela1[[#This Row],[PLACA]],[1]Planilha2!$A:$F,4,0)),"")</f>
        <v>1809.3</v>
      </c>
      <c r="M723" s="11">
        <f>IFERROR(VALUE(VLOOKUP(Tabela1[[#This Row],[PLACA]],[1]Planilha2!$A:$F,5,0)),"")</f>
        <v>1099.9000000000001</v>
      </c>
      <c r="N723" s="11"/>
      <c r="O723" s="12" t="str">
        <f>VLOOKUP(Tabela1[[#This Row],[PLACA]],BASE_LOCADORAS!B:F,5,0)</f>
        <v>31/10/2028</v>
      </c>
      <c r="P7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3" s="11">
        <f>VLOOKUP(Tabela1[[#This Row],[PLACA]],BASE_LOCADORAS!B:G,6,0)</f>
        <v>1924.51</v>
      </c>
      <c r="R723" s="5" t="b">
        <f>Tabela1[[#This Row],[VALOR LOCADORA]]=Tabela1[[#This Row],[GASTO ALUGUEL]]</f>
        <v>0</v>
      </c>
      <c r="S723" s="5" t="str">
        <f>UPPER(TEXT(Tabela1[[#This Row],[VENCIMENTO CONTRATO]],"MMM"))</f>
        <v>OUT</v>
      </c>
      <c r="T723" s="5">
        <f>IFERROR(YEAR(Tabela1[[#This Row],[VENCIMENTO CONTRATO]]),"-")</f>
        <v>2028</v>
      </c>
      <c r="U723" s="5" t="str">
        <f>VLOOKUP(Tabela1[[#This Row],[PLACA]],UNIC!C:T,18,0)</f>
        <v>ATIVO</v>
      </c>
      <c r="V723" s="5" t="str">
        <f>SUBSTITUTE(VLOOKUP(Tabela1[[#This Row],[PLACA]],UNIC!C:K,9,0),".", "")</f>
        <v>11011</v>
      </c>
      <c r="W723" s="5">
        <f>VLOOKUP(Tabela1[[#This Row],[PLACA]],UNIC!C:M,10,0)</f>
        <v>18001</v>
      </c>
      <c r="X723" s="5" t="str">
        <f>VLOOKUP(Tabela1[[#This Row],[PLACA]],UNIC!C:M,11,0)</f>
        <v>VIVO</v>
      </c>
      <c r="Y723" s="7">
        <f>SUM(Tabela1[[#This Row],[GASTO COMBUSTÍVEL FEVEREIRO]:[GASTO COMBUSTÍVE ABRIL]])</f>
        <v>4269.1000000000004</v>
      </c>
      <c r="Z723" s="7">
        <f>IFERROR(AVERAGE(Tabela1[[#This Row],[GASTO COMBUSTÍVE ABRIL]:[GASTO COMBUSTÍVE MARÇO]]),"-")</f>
        <v>1454.6</v>
      </c>
      <c r="AA723" s="5"/>
    </row>
    <row r="724" spans="1:27" x14ac:dyDescent="0.25">
      <c r="A724" s="5" t="s">
        <v>624</v>
      </c>
      <c r="B724" s="5" t="str">
        <f>VLOOKUP(A724,UNIC!C:W,2,0)</f>
        <v>MOBI</v>
      </c>
      <c r="C724" s="5" t="str">
        <f>VLOOKUP(A724,UNIC!C:W,3,0)</f>
        <v>LEVE</v>
      </c>
      <c r="D724" s="10">
        <f>VLOOKUP(A724,UNIC!C:W,5,0)</f>
        <v>2025</v>
      </c>
      <c r="E724" s="5" t="str">
        <f>VLOOKUP(A724,UNIC!C:W,21,0)</f>
        <v>LOCALIZA</v>
      </c>
      <c r="F724" s="5" t="str">
        <f>VLOOKUP(Tabela1[[#This Row],[PLACA]],UNIC!C:R,15,0)</f>
        <v>BA</v>
      </c>
      <c r="G724" s="5" t="str">
        <f>VLOOKUP(Tabela1[[#This Row],[PLACA]],UNIC!C:R,16,0)</f>
        <v>NORDESTE</v>
      </c>
      <c r="H724" s="5" t="str">
        <f>VLOOKUP(A724,UNIC!C:H,6,0)</f>
        <v>SIDINEI ROBERTO DE JESUS COELHO</v>
      </c>
      <c r="I724" s="5" t="str">
        <f>VLOOKUP(H724,UNIC!H:J,3,0)</f>
        <v>TECNICO MULTSKILL FO</v>
      </c>
      <c r="J724" s="11" t="str">
        <f>VLOOKUP(Tabela1[[#This Row],[PLACA]],UNIC!C:V,20,0)</f>
        <v>R$ 1.824,00</v>
      </c>
      <c r="K724" s="11">
        <f>IFERROR(VALUE(VLOOKUP(Tabela1[[#This Row],[PLACA]],[1]Planilha2!$A:$F,3,0)),"")</f>
        <v>921.18000000000006</v>
      </c>
      <c r="L724" s="11">
        <f>IFERROR(VALUE(VLOOKUP(Tabela1[[#This Row],[PLACA]],[1]Planilha2!$A:$F,4,0)),"")</f>
        <v>1121.4000000000001</v>
      </c>
      <c r="M724" s="11">
        <f>IFERROR(VALUE(VLOOKUP(Tabela1[[#This Row],[PLACA]],[1]Planilha2!$A:$F,5,0)),"")</f>
        <v>680</v>
      </c>
      <c r="N724" s="11"/>
      <c r="O724" s="12" t="str">
        <f>VLOOKUP(Tabela1[[#This Row],[PLACA]],BASE_LOCADORAS!B:F,5,0)</f>
        <v>04/11/2028</v>
      </c>
      <c r="P7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4" s="11">
        <f>VLOOKUP(Tabela1[[#This Row],[PLACA]],BASE_LOCADORAS!B:G,6,0)</f>
        <v>1924.51</v>
      </c>
      <c r="R724" s="5" t="b">
        <f>Tabela1[[#This Row],[VALOR LOCADORA]]=Tabela1[[#This Row],[GASTO ALUGUEL]]</f>
        <v>0</v>
      </c>
      <c r="S724" s="5" t="str">
        <f>UPPER(TEXT(Tabela1[[#This Row],[VENCIMENTO CONTRATO]],"MMM"))</f>
        <v>NOV</v>
      </c>
      <c r="T724" s="5">
        <f>IFERROR(YEAR(Tabela1[[#This Row],[VENCIMENTO CONTRATO]]),"-")</f>
        <v>2028</v>
      </c>
      <c r="U724" s="5" t="str">
        <f>VLOOKUP(Tabela1[[#This Row],[PLACA]],UNIC!C:T,18,0)</f>
        <v>ATIVO</v>
      </c>
      <c r="V724" s="5" t="str">
        <f>SUBSTITUTE(VLOOKUP(Tabela1[[#This Row],[PLACA]],UNIC!C:K,9,0),".", "")</f>
        <v>14011</v>
      </c>
      <c r="W724" s="5">
        <f>VLOOKUP(Tabela1[[#This Row],[PLACA]],UNIC!C:M,10,0)</f>
        <v>15001</v>
      </c>
      <c r="X724" s="5" t="str">
        <f>VLOOKUP(Tabela1[[#This Row],[PLACA]],UNIC!C:M,11,0)</f>
        <v>I-SYSTEMS</v>
      </c>
      <c r="Y724" s="7">
        <f>SUM(Tabela1[[#This Row],[GASTO COMBUSTÍVEL FEVEREIRO]:[GASTO COMBUSTÍVE ABRIL]])</f>
        <v>2722.58</v>
      </c>
      <c r="Z724" s="7">
        <f>IFERROR(AVERAGE(Tabela1[[#This Row],[GASTO COMBUSTÍVE ABRIL]:[GASTO COMBUSTÍVE MARÇO]]),"-")</f>
        <v>900.7</v>
      </c>
      <c r="AA724" s="5"/>
    </row>
    <row r="725" spans="1:27" x14ac:dyDescent="0.25">
      <c r="A725" s="5" t="s">
        <v>409</v>
      </c>
      <c r="B725" s="5" t="str">
        <f>VLOOKUP(A725,UNIC!C:W,2,0)</f>
        <v>MOBI</v>
      </c>
      <c r="C725" s="5" t="str">
        <f>VLOOKUP(A725,UNIC!C:W,3,0)</f>
        <v>LEVE</v>
      </c>
      <c r="D725" s="10">
        <f>VLOOKUP(A725,UNIC!C:W,5,0)</f>
        <v>2025</v>
      </c>
      <c r="E725" s="5" t="str">
        <f>VLOOKUP(A725,UNIC!C:W,21,0)</f>
        <v>LOCALIZA</v>
      </c>
      <c r="F725" s="5" t="str">
        <f>VLOOKUP(Tabela1[[#This Row],[PLACA]],UNIC!C:R,15,0)</f>
        <v>MS</v>
      </c>
      <c r="G725" s="5" t="str">
        <f>VLOOKUP(Tabela1[[#This Row],[PLACA]],UNIC!C:R,16,0)</f>
        <v>CENTRO OESTE</v>
      </c>
      <c r="H725" s="5" t="str">
        <f>VLOOKUP(A725,UNIC!C:H,6,0)</f>
        <v>HERMESON KENED TAVARES</v>
      </c>
      <c r="I725" s="5" t="str">
        <f>VLOOKUP(H725,UNIC!H:J,3,0)</f>
        <v>INSTALADOR E REPARADOR DE FO</v>
      </c>
      <c r="J725" s="11" t="str">
        <f>VLOOKUP(Tabela1[[#This Row],[PLACA]],UNIC!C:V,20,0)</f>
        <v>R$ 1.824,00</v>
      </c>
      <c r="K725" s="11">
        <f>IFERROR(VALUE(VLOOKUP(Tabela1[[#This Row],[PLACA]],[1]Planilha2!$A:$F,3,0)),"")</f>
        <v>745.75</v>
      </c>
      <c r="L725" s="11">
        <f>IFERROR(VALUE(VLOOKUP(Tabela1[[#This Row],[PLACA]],[1]Planilha2!$A:$F,4,0)),"")</f>
        <v>780</v>
      </c>
      <c r="M725" s="11">
        <f>IFERROR(VALUE(VLOOKUP(Tabela1[[#This Row],[PLACA]],[1]Planilha2!$A:$F,5,0)),"")</f>
        <v>380</v>
      </c>
      <c r="N725" s="11"/>
      <c r="O725" s="12" t="str">
        <f>VLOOKUP(Tabela1[[#This Row],[PLACA]],BASE_LOCADORAS!B:F,5,0)</f>
        <v>25/09/2028</v>
      </c>
      <c r="P7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5" s="11">
        <f>VLOOKUP(Tabela1[[#This Row],[PLACA]],BASE_LOCADORAS!B:G,6,0)</f>
        <v>1926.61</v>
      </c>
      <c r="R725" s="5" t="b">
        <f>Tabela1[[#This Row],[VALOR LOCADORA]]=Tabela1[[#This Row],[GASTO ALUGUEL]]</f>
        <v>0</v>
      </c>
      <c r="S725" s="5" t="str">
        <f>UPPER(TEXT(Tabela1[[#This Row],[VENCIMENTO CONTRATO]],"MMM"))</f>
        <v>SET</v>
      </c>
      <c r="T725" s="5">
        <f>IFERROR(YEAR(Tabela1[[#This Row],[VENCIMENTO CONTRATO]]),"-")</f>
        <v>2028</v>
      </c>
      <c r="U725" s="5" t="str">
        <f>VLOOKUP(Tabela1[[#This Row],[PLACA]],UNIC!C:T,18,0)</f>
        <v>ATIVO</v>
      </c>
      <c r="V725" s="5" t="str">
        <f>SUBSTITUTE(VLOOKUP(Tabela1[[#This Row],[PLACA]],UNIC!C:K,9,0),".", "")</f>
        <v>11011</v>
      </c>
      <c r="W725" s="5">
        <f>VLOOKUP(Tabela1[[#This Row],[PLACA]],UNIC!C:M,10,0)</f>
        <v>22020</v>
      </c>
      <c r="X725" s="5" t="str">
        <f>VLOOKUP(Tabela1[[#This Row],[PLACA]],UNIC!C:M,11,0)</f>
        <v>VIVO</v>
      </c>
      <c r="Y725" s="7">
        <f>SUM(Tabela1[[#This Row],[GASTO COMBUSTÍVEL FEVEREIRO]:[GASTO COMBUSTÍVE ABRIL]])</f>
        <v>1905.75</v>
      </c>
      <c r="Z725" s="7">
        <f>IFERROR(AVERAGE(Tabela1[[#This Row],[GASTO COMBUSTÍVE ABRIL]:[GASTO COMBUSTÍVE MARÇO]]),"-")</f>
        <v>580</v>
      </c>
      <c r="AA725" s="5"/>
    </row>
    <row r="726" spans="1:27" x14ac:dyDescent="0.25">
      <c r="A726" s="5" t="s">
        <v>611</v>
      </c>
      <c r="B726" s="5" t="str">
        <f>VLOOKUP(A726,UNIC!C:W,2,0)</f>
        <v>MOBI</v>
      </c>
      <c r="C726" s="5" t="str">
        <f>VLOOKUP(A726,UNIC!C:W,3,0)</f>
        <v>LEVE</v>
      </c>
      <c r="D726" s="10">
        <f>VLOOKUP(A726,UNIC!C:W,5,0)</f>
        <v>2025</v>
      </c>
      <c r="E726" s="5" t="str">
        <f>VLOOKUP(A726,UNIC!C:W,21,0)</f>
        <v>LOCALIZA</v>
      </c>
      <c r="F726" s="5" t="str">
        <f>VLOOKUP(Tabela1[[#This Row],[PLACA]],UNIC!C:R,15,0)</f>
        <v>BA</v>
      </c>
      <c r="G726" s="5" t="str">
        <f>VLOOKUP(Tabela1[[#This Row],[PLACA]],UNIC!C:R,16,0)</f>
        <v>NORDESTE</v>
      </c>
      <c r="H726" s="5" t="str">
        <f>VLOOKUP(A726,UNIC!C:H,6,0)</f>
        <v>NELSON PIQUET SILVA FELIX</v>
      </c>
      <c r="I726" s="5" t="str">
        <f>VLOOKUP(H726,UNIC!H:J,3,0)</f>
        <v>SUPERVISOR DE OPERACAO</v>
      </c>
      <c r="J726" s="11" t="str">
        <f>VLOOKUP(Tabela1[[#This Row],[PLACA]],UNIC!C:V,20,0)</f>
        <v>R$ 1.824,00</v>
      </c>
      <c r="K726" s="11">
        <f>IFERROR(VALUE(VLOOKUP(Tabela1[[#This Row],[PLACA]],[1]Planilha2!$A:$F,3,0)),"")</f>
        <v>970</v>
      </c>
      <c r="L726" s="11">
        <f>IFERROR(VALUE(VLOOKUP(Tabela1[[#This Row],[PLACA]],[1]Planilha2!$A:$F,4,0)),"")</f>
        <v>1370</v>
      </c>
      <c r="M726" s="11">
        <f>IFERROR(VALUE(VLOOKUP(Tabela1[[#This Row],[PLACA]],[1]Planilha2!$A:$F,5,0)),"")</f>
        <v>200</v>
      </c>
      <c r="N726" s="11"/>
      <c r="O726" s="12" t="str">
        <f>VLOOKUP(Tabela1[[#This Row],[PLACA]],BASE_LOCADORAS!B:F,5,0)</f>
        <v>31/10/2028</v>
      </c>
      <c r="P7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6" s="11">
        <f>VLOOKUP(Tabela1[[#This Row],[PLACA]],BASE_LOCADORAS!B:G,6,0)</f>
        <v>1924.51</v>
      </c>
      <c r="R726" s="5" t="b">
        <f>Tabela1[[#This Row],[VALOR LOCADORA]]=Tabela1[[#This Row],[GASTO ALUGUEL]]</f>
        <v>0</v>
      </c>
      <c r="S726" s="5" t="str">
        <f>UPPER(TEXT(Tabela1[[#This Row],[VENCIMENTO CONTRATO]],"MMM"))</f>
        <v>OUT</v>
      </c>
      <c r="T726" s="5">
        <f>IFERROR(YEAR(Tabela1[[#This Row],[VENCIMENTO CONTRATO]]),"-")</f>
        <v>2028</v>
      </c>
      <c r="U726" s="5" t="str">
        <f>VLOOKUP(Tabela1[[#This Row],[PLACA]],UNIC!C:T,18,0)</f>
        <v>ATIVO</v>
      </c>
      <c r="V726" s="5" t="str">
        <f>SUBSTITUTE(VLOOKUP(Tabela1[[#This Row],[PLACA]],UNIC!C:K,9,0),".", "")</f>
        <v>14015</v>
      </c>
      <c r="W726" s="5">
        <f>VLOOKUP(Tabela1[[#This Row],[PLACA]],UNIC!C:M,10,0)</f>
        <v>15001</v>
      </c>
      <c r="X726" s="5" t="str">
        <f>VLOOKUP(Tabela1[[#This Row],[PLACA]],UNIC!C:M,11,0)</f>
        <v>I-SYSTEMS</v>
      </c>
      <c r="Y726" s="7">
        <f>SUM(Tabela1[[#This Row],[GASTO COMBUSTÍVEL FEVEREIRO]:[GASTO COMBUSTÍVE ABRIL]])</f>
        <v>2540</v>
      </c>
      <c r="Z726" s="7">
        <f>IFERROR(AVERAGE(Tabela1[[#This Row],[GASTO COMBUSTÍVE ABRIL]:[GASTO COMBUSTÍVE MARÇO]]),"-")</f>
        <v>785</v>
      </c>
      <c r="AA726" s="5"/>
    </row>
    <row r="727" spans="1:27" x14ac:dyDescent="0.25">
      <c r="A727" s="5" t="s">
        <v>538</v>
      </c>
      <c r="B727" s="5" t="str">
        <f>VLOOKUP(A727,UNIC!C:W,2,0)</f>
        <v>MOBI</v>
      </c>
      <c r="C727" s="5" t="str">
        <f>VLOOKUP(A727,UNIC!C:W,3,0)</f>
        <v>LEVE</v>
      </c>
      <c r="D727" s="10">
        <f>VLOOKUP(A727,UNIC!C:W,5,0)</f>
        <v>2025</v>
      </c>
      <c r="E727" s="5" t="str">
        <f>VLOOKUP(A727,UNIC!C:W,21,0)</f>
        <v>LOCALIZA</v>
      </c>
      <c r="F727" s="5" t="str">
        <f>VLOOKUP(Tabela1[[#This Row],[PLACA]],UNIC!C:R,15,0)</f>
        <v>MS</v>
      </c>
      <c r="G727" s="5" t="str">
        <f>VLOOKUP(Tabela1[[#This Row],[PLACA]],UNIC!C:R,16,0)</f>
        <v>CENTRO OESTE</v>
      </c>
      <c r="H727" s="5" t="str">
        <f>VLOOKUP(A727,UNIC!C:H,6,0)</f>
        <v>MARCOS ANTONIO FERNANDES DE SOUZA</v>
      </c>
      <c r="I727" s="5" t="str">
        <f>VLOOKUP(H727,UNIC!H:J,3,0)</f>
        <v>INSTALADOR E REPARADOR DE FO</v>
      </c>
      <c r="J727" s="11" t="str">
        <f>VLOOKUP(Tabela1[[#This Row],[PLACA]],UNIC!C:V,20,0)</f>
        <v>R$ 1.824,00</v>
      </c>
      <c r="K727" s="11">
        <f>IFERROR(VALUE(VLOOKUP(Tabela1[[#This Row],[PLACA]],[1]Planilha2!$A:$F,3,0)),"")</f>
        <v>1415.54</v>
      </c>
      <c r="L727" s="11">
        <f>IFERROR(VALUE(VLOOKUP(Tabela1[[#This Row],[PLACA]],[1]Planilha2!$A:$F,4,0)),"")</f>
        <v>1090</v>
      </c>
      <c r="M727" s="11">
        <f>IFERROR(VALUE(VLOOKUP(Tabela1[[#This Row],[PLACA]],[1]Planilha2!$A:$F,5,0)),"")</f>
        <v>540</v>
      </c>
      <c r="N727" s="11"/>
      <c r="O727" s="12" t="str">
        <f>VLOOKUP(Tabela1[[#This Row],[PLACA]],BASE_LOCADORAS!B:F,5,0)</f>
        <v>16/09/2028</v>
      </c>
      <c r="P7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7" s="11">
        <f>VLOOKUP(Tabela1[[#This Row],[PLACA]],BASE_LOCADORAS!B:G,6,0)</f>
        <v>1926.61</v>
      </c>
      <c r="R727" s="5" t="b">
        <f>Tabela1[[#This Row],[VALOR LOCADORA]]=Tabela1[[#This Row],[GASTO ALUGUEL]]</f>
        <v>0</v>
      </c>
      <c r="S727" s="5" t="str">
        <f>UPPER(TEXT(Tabela1[[#This Row],[VENCIMENTO CONTRATO]],"MMM"))</f>
        <v>SET</v>
      </c>
      <c r="T727" s="5">
        <f>IFERROR(YEAR(Tabela1[[#This Row],[VENCIMENTO CONTRATO]]),"-")</f>
        <v>2028</v>
      </c>
      <c r="U727" s="5" t="str">
        <f>VLOOKUP(Tabela1[[#This Row],[PLACA]],UNIC!C:T,18,0)</f>
        <v>ATIVO</v>
      </c>
      <c r="V727" s="5" t="str">
        <f>SUBSTITUTE(VLOOKUP(Tabela1[[#This Row],[PLACA]],UNIC!C:K,9,0),".", "")</f>
        <v>11011</v>
      </c>
      <c r="W727" s="5">
        <f>VLOOKUP(Tabela1[[#This Row],[PLACA]],UNIC!C:M,10,0)</f>
        <v>22020</v>
      </c>
      <c r="X727" s="5" t="str">
        <f>VLOOKUP(Tabela1[[#This Row],[PLACA]],UNIC!C:M,11,0)</f>
        <v>VIVO</v>
      </c>
      <c r="Y727" s="7">
        <f>SUM(Tabela1[[#This Row],[GASTO COMBUSTÍVEL FEVEREIRO]:[GASTO COMBUSTÍVE ABRIL]])</f>
        <v>3045.54</v>
      </c>
      <c r="Z727" s="7">
        <f>IFERROR(AVERAGE(Tabela1[[#This Row],[GASTO COMBUSTÍVE ABRIL]:[GASTO COMBUSTÍVE MARÇO]]),"-")</f>
        <v>815</v>
      </c>
      <c r="AA727" s="5"/>
    </row>
    <row r="728" spans="1:27" x14ac:dyDescent="0.25">
      <c r="A728" s="5" t="s">
        <v>686</v>
      </c>
      <c r="B728" s="5" t="str">
        <f>VLOOKUP(A728,UNIC!C:W,2,0)</f>
        <v>MOBI</v>
      </c>
      <c r="C728" s="5" t="str">
        <f>VLOOKUP(A728,UNIC!C:W,3,0)</f>
        <v>LEVE</v>
      </c>
      <c r="D728" s="10">
        <f>VLOOKUP(A728,UNIC!C:W,5,0)</f>
        <v>2025</v>
      </c>
      <c r="E728" s="5" t="str">
        <f>VLOOKUP(A728,UNIC!C:W,21,0)</f>
        <v>LOCALIZA</v>
      </c>
      <c r="F728" s="5" t="str">
        <f>VLOOKUP(Tabela1[[#This Row],[PLACA]],UNIC!C:R,15,0)</f>
        <v>SP</v>
      </c>
      <c r="G728" s="5" t="str">
        <f>VLOOKUP(Tabela1[[#This Row],[PLACA]],UNIC!C:R,16,0)</f>
        <v>SUDESTE</v>
      </c>
      <c r="H728" s="5" t="str">
        <f>VLOOKUP(A728,UNIC!C:H,6,0)</f>
        <v>NATANAEL DE ALMEIDA GAMA</v>
      </c>
      <c r="I728" s="5" t="str">
        <f>VLOOKUP(H728,UNIC!H:J,3,0)</f>
        <v>TECNICO MULTSKILL METALICO/FI</v>
      </c>
      <c r="J728" s="11" t="str">
        <f>VLOOKUP(Tabela1[[#This Row],[PLACA]],UNIC!C:V,20,0)</f>
        <v>R$ 1.824,00</v>
      </c>
      <c r="K728" s="11">
        <f>IFERROR(VALUE(VLOOKUP(Tabela1[[#This Row],[PLACA]],[1]Planilha2!$A:$F,3,0)),"")</f>
        <v>1045.98</v>
      </c>
      <c r="L728" s="11">
        <f>IFERROR(VALUE(VLOOKUP(Tabela1[[#This Row],[PLACA]],[1]Planilha2!$A:$F,4,0)),"")</f>
        <v>780</v>
      </c>
      <c r="M728" s="11">
        <f>IFERROR(VALUE(VLOOKUP(Tabela1[[#This Row],[PLACA]],[1]Planilha2!$A:$F,5,0)),"")</f>
        <v>410</v>
      </c>
      <c r="N728" s="11"/>
      <c r="O728" s="12" t="str">
        <f>VLOOKUP(Tabela1[[#This Row],[PLACA]],BASE_LOCADORAS!B:F,5,0)</f>
        <v>18/09/2028</v>
      </c>
      <c r="P7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8" s="11">
        <f>VLOOKUP(Tabela1[[#This Row],[PLACA]],BASE_LOCADORAS!B:G,6,0)</f>
        <v>1926.61</v>
      </c>
      <c r="R728" s="5" t="b">
        <f>Tabela1[[#This Row],[VALOR LOCADORA]]=Tabela1[[#This Row],[GASTO ALUGUEL]]</f>
        <v>0</v>
      </c>
      <c r="S728" s="5" t="str">
        <f>UPPER(TEXT(Tabela1[[#This Row],[VENCIMENTO CONTRATO]],"MMM"))</f>
        <v>SET</v>
      </c>
      <c r="T728" s="5">
        <f>IFERROR(YEAR(Tabela1[[#This Row],[VENCIMENTO CONTRATO]]),"-")</f>
        <v>2028</v>
      </c>
      <c r="U728" s="5" t="str">
        <f>VLOOKUP(Tabela1[[#This Row],[PLACA]],UNIC!C:T,18,0)</f>
        <v>ATIVO</v>
      </c>
      <c r="V728" s="5" t="str">
        <f>SUBSTITUTE(VLOOKUP(Tabela1[[#This Row],[PLACA]],UNIC!C:K,9,0),".", "")</f>
        <v>11011</v>
      </c>
      <c r="W728" s="5">
        <f>VLOOKUP(Tabela1[[#This Row],[PLACA]],UNIC!C:M,10,0)</f>
        <v>35001</v>
      </c>
      <c r="X728" s="5" t="str">
        <f>VLOOKUP(Tabela1[[#This Row],[PLACA]],UNIC!C:M,11,0)</f>
        <v>VIVO</v>
      </c>
      <c r="Y728" s="7">
        <f>SUM(Tabela1[[#This Row],[GASTO COMBUSTÍVEL FEVEREIRO]:[GASTO COMBUSTÍVE ABRIL]])</f>
        <v>2235.98</v>
      </c>
      <c r="Z728" s="7">
        <f>IFERROR(AVERAGE(Tabela1[[#This Row],[GASTO COMBUSTÍVE ABRIL]:[GASTO COMBUSTÍVE MARÇO]]),"-")</f>
        <v>595</v>
      </c>
      <c r="AA728" s="5"/>
    </row>
    <row r="729" spans="1:27" x14ac:dyDescent="0.25">
      <c r="A729" s="5" t="s">
        <v>734</v>
      </c>
      <c r="B729" s="5" t="str">
        <f>VLOOKUP(A729,UNIC!C:W,2,0)</f>
        <v>MOBI</v>
      </c>
      <c r="C729" s="5" t="str">
        <f>VLOOKUP(A729,UNIC!C:W,3,0)</f>
        <v>LEVE</v>
      </c>
      <c r="D729" s="10">
        <f>VLOOKUP(A729,UNIC!C:W,5,0)</f>
        <v>2025</v>
      </c>
      <c r="E729" s="5" t="str">
        <f>VLOOKUP(A729,UNIC!C:W,21,0)</f>
        <v>LOCALIZA</v>
      </c>
      <c r="F729" s="5" t="str">
        <f>VLOOKUP(Tabela1[[#This Row],[PLACA]],UNIC!C:R,15,0)</f>
        <v>BA</v>
      </c>
      <c r="G729" s="5" t="str">
        <f>VLOOKUP(Tabela1[[#This Row],[PLACA]],UNIC!C:R,16,0)</f>
        <v>NORDESTE</v>
      </c>
      <c r="H729" s="5" t="str">
        <f>VLOOKUP(A729,UNIC!C:H,6,0)</f>
        <v>CLEITON COSTA DO NASCIMENTO</v>
      </c>
      <c r="I729" s="5" t="str">
        <f>VLOOKUP(H729,UNIC!H:J,3,0)</f>
        <v>SUPERVISOR DE OPERACAO</v>
      </c>
      <c r="J729" s="11" t="str">
        <f>VLOOKUP(Tabela1[[#This Row],[PLACA]],UNIC!C:V,20,0)</f>
        <v>R$ 1.824,00</v>
      </c>
      <c r="K729" s="11">
        <f>IFERROR(VALUE(VLOOKUP(Tabela1[[#This Row],[PLACA]],[1]Planilha2!$A:$F,3,0)),"")</f>
        <v>600</v>
      </c>
      <c r="L729" s="11">
        <f>IFERROR(VALUE(VLOOKUP(Tabela1[[#This Row],[PLACA]],[1]Planilha2!$A:$F,4,0)),"")</f>
        <v>1039.97</v>
      </c>
      <c r="M729" s="11">
        <f>IFERROR(VALUE(VLOOKUP(Tabela1[[#This Row],[PLACA]],[1]Planilha2!$A:$F,5,0)),"")</f>
        <v>619.88000000000011</v>
      </c>
      <c r="N729" s="11"/>
      <c r="O729" s="12" t="str">
        <f>VLOOKUP(Tabela1[[#This Row],[PLACA]],BASE_LOCADORAS!B:F,5,0)</f>
        <v>12/11/2028</v>
      </c>
      <c r="P7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29" s="11">
        <f>VLOOKUP(Tabela1[[#This Row],[PLACA]],BASE_LOCADORAS!B:G,6,0)</f>
        <v>1924.51</v>
      </c>
      <c r="R729" s="5" t="b">
        <f>Tabela1[[#This Row],[VALOR LOCADORA]]=Tabela1[[#This Row],[GASTO ALUGUEL]]</f>
        <v>0</v>
      </c>
      <c r="S729" s="5" t="str">
        <f>UPPER(TEXT(Tabela1[[#This Row],[VENCIMENTO CONTRATO]],"MMM"))</f>
        <v>NOV</v>
      </c>
      <c r="T729" s="5">
        <f>IFERROR(YEAR(Tabela1[[#This Row],[VENCIMENTO CONTRATO]]),"-")</f>
        <v>2028</v>
      </c>
      <c r="U729" s="5" t="str">
        <f>VLOOKUP(Tabela1[[#This Row],[PLACA]],UNIC!C:T,18,0)</f>
        <v>ATIVO</v>
      </c>
      <c r="V729" s="5" t="str">
        <f>SUBSTITUTE(VLOOKUP(Tabela1[[#This Row],[PLACA]],UNIC!C:K,9,0),".", "")</f>
        <v>14015</v>
      </c>
      <c r="W729" s="5">
        <f>VLOOKUP(Tabela1[[#This Row],[PLACA]],UNIC!C:M,10,0)</f>
        <v>15001</v>
      </c>
      <c r="X729" s="5" t="str">
        <f>VLOOKUP(Tabela1[[#This Row],[PLACA]],UNIC!C:M,11,0)</f>
        <v>I-SYSTEMS</v>
      </c>
      <c r="Y729" s="7">
        <f>SUM(Tabela1[[#This Row],[GASTO COMBUSTÍVEL FEVEREIRO]:[GASTO COMBUSTÍVE ABRIL]])</f>
        <v>2259.8500000000004</v>
      </c>
      <c r="Z729" s="7">
        <f>IFERROR(AVERAGE(Tabela1[[#This Row],[GASTO COMBUSTÍVE ABRIL]:[GASTO COMBUSTÍVE MARÇO]]),"-")</f>
        <v>829.92500000000007</v>
      </c>
      <c r="AA729" s="5"/>
    </row>
    <row r="730" spans="1:27" x14ac:dyDescent="0.25">
      <c r="A730" s="5" t="s">
        <v>1453</v>
      </c>
      <c r="B730" s="5" t="str">
        <f>VLOOKUP(A730,UNIC!C:W,2,0)</f>
        <v>MOBI</v>
      </c>
      <c r="C730" s="5" t="str">
        <f>VLOOKUP(A730,UNIC!C:W,3,0)</f>
        <v>LEVE</v>
      </c>
      <c r="D730" s="10">
        <f>VLOOKUP(A730,UNIC!C:W,5,0)</f>
        <v>2025</v>
      </c>
      <c r="E730" s="5" t="str">
        <f>VLOOKUP(A730,UNIC!C:W,21,0)</f>
        <v>LOCALIZA</v>
      </c>
      <c r="F730" s="5" t="str">
        <f>VLOOKUP(Tabela1[[#This Row],[PLACA]],UNIC!C:R,15,0)</f>
        <v>BA</v>
      </c>
      <c r="G730" s="5" t="str">
        <f>VLOOKUP(Tabela1[[#This Row],[PLACA]],UNIC!C:R,16,0)</f>
        <v>NORDESTE</v>
      </c>
      <c r="H730" s="5" t="str">
        <f>VLOOKUP(A730,UNIC!C:H,6,0)</f>
        <v>MARCOS SILVA SOUZA</v>
      </c>
      <c r="I730" s="5" t="str">
        <f>VLOOKUP(H730,UNIC!H:J,3,0)</f>
        <v>COORDENADOR DE CAMPO</v>
      </c>
      <c r="J730" s="11" t="str">
        <f>VLOOKUP(Tabela1[[#This Row],[PLACA]],UNIC!C:V,20,0)</f>
        <v>R$ 1.824,00</v>
      </c>
      <c r="K730" s="11">
        <f>IFERROR(VALUE(VLOOKUP(Tabela1[[#This Row],[PLACA]],[1]Planilha2!$A:$F,3,0)),"")</f>
        <v>500.94999999999993</v>
      </c>
      <c r="L730" s="11">
        <f>IFERROR(VALUE(VLOOKUP(Tabela1[[#This Row],[PLACA]],[1]Planilha2!$A:$F,4,0)),"")</f>
        <v>774.7</v>
      </c>
      <c r="M730" s="11">
        <f>IFERROR(VALUE(VLOOKUP(Tabela1[[#This Row],[PLACA]],[1]Planilha2!$A:$F,5,0)),"")</f>
        <v>404.46</v>
      </c>
      <c r="N730" s="11"/>
      <c r="O730" s="12" t="str">
        <f>VLOOKUP(Tabela1[[#This Row],[PLACA]],BASE_LOCADORAS!B:F,5,0)</f>
        <v>28/11/2028</v>
      </c>
      <c r="P7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0" s="11">
        <f>VLOOKUP(Tabela1[[#This Row],[PLACA]],BASE_LOCADORAS!B:G,6,0)</f>
        <v>1924.51</v>
      </c>
      <c r="R730" s="5" t="b">
        <f>Tabela1[[#This Row],[VALOR LOCADORA]]=Tabela1[[#This Row],[GASTO ALUGUEL]]</f>
        <v>0</v>
      </c>
      <c r="S730" s="5" t="str">
        <f>UPPER(TEXT(Tabela1[[#This Row],[VENCIMENTO CONTRATO]],"MMM"))</f>
        <v>NOV</v>
      </c>
      <c r="T730" s="5">
        <f>IFERROR(YEAR(Tabela1[[#This Row],[VENCIMENTO CONTRATO]]),"-")</f>
        <v>2028</v>
      </c>
      <c r="U730" s="5" t="str">
        <f>VLOOKUP(Tabela1[[#This Row],[PLACA]],UNIC!C:T,18,0)</f>
        <v>ATIVO</v>
      </c>
      <c r="V730" s="5" t="str">
        <f>SUBSTITUTE(VLOOKUP(Tabela1[[#This Row],[PLACA]],UNIC!C:K,9,0),".", "")</f>
        <v>14015</v>
      </c>
      <c r="W730" s="5">
        <f>VLOOKUP(Tabela1[[#This Row],[PLACA]],UNIC!C:M,10,0)</f>
        <v>15001</v>
      </c>
      <c r="X730" s="5" t="str">
        <f>VLOOKUP(Tabela1[[#This Row],[PLACA]],UNIC!C:M,11,0)</f>
        <v>I-SYSTEMS</v>
      </c>
      <c r="Y730" s="7">
        <f>SUM(Tabela1[[#This Row],[GASTO COMBUSTÍVEL FEVEREIRO]:[GASTO COMBUSTÍVE ABRIL]])</f>
        <v>1680.1100000000001</v>
      </c>
      <c r="Z730" s="7">
        <f>IFERROR(AVERAGE(Tabela1[[#This Row],[GASTO COMBUSTÍVE ABRIL]:[GASTO COMBUSTÍVE MARÇO]]),"-")</f>
        <v>589.58000000000004</v>
      </c>
      <c r="AA730" s="5"/>
    </row>
    <row r="731" spans="1:27" x14ac:dyDescent="0.25">
      <c r="A731" s="5" t="s">
        <v>960</v>
      </c>
      <c r="B731" s="5" t="str">
        <f>VLOOKUP(A731,UNIC!C:W,2,0)</f>
        <v>MOBI</v>
      </c>
      <c r="C731" s="5" t="str">
        <f>VLOOKUP(A731,UNIC!C:W,3,0)</f>
        <v>LEVE</v>
      </c>
      <c r="D731" s="10">
        <f>VLOOKUP(A731,UNIC!C:W,5,0)</f>
        <v>2025</v>
      </c>
      <c r="E731" s="5" t="str">
        <f>VLOOKUP(A731,UNIC!C:W,21,0)</f>
        <v>LOCALIZA</v>
      </c>
      <c r="F731" s="5" t="str">
        <f>VLOOKUP(Tabela1[[#This Row],[PLACA]],UNIC!C:R,15,0)</f>
        <v>BA</v>
      </c>
      <c r="G731" s="5" t="str">
        <f>VLOOKUP(Tabela1[[#This Row],[PLACA]],UNIC!C:R,16,0)</f>
        <v>NORDESTE</v>
      </c>
      <c r="H731" s="5" t="str">
        <f>VLOOKUP(A731,UNIC!C:H,6,0)</f>
        <v>JOAO VITOR BARRETO ALMEIDA</v>
      </c>
      <c r="I731" s="5" t="str">
        <f>VLOOKUP(H731,UNIC!H:J,3,0)</f>
        <v>TECNICO MULTSKILL FO</v>
      </c>
      <c r="J731" s="11" t="str">
        <f>VLOOKUP(Tabela1[[#This Row],[PLACA]],UNIC!C:V,20,0)</f>
        <v>R$ 1.824,00</v>
      </c>
      <c r="K731" s="11">
        <f>IFERROR(VALUE(VLOOKUP(Tabela1[[#This Row],[PLACA]],[1]Planilha2!$A:$F,3,0)),"")</f>
        <v>1470</v>
      </c>
      <c r="L731" s="11">
        <f>IFERROR(VALUE(VLOOKUP(Tabela1[[#This Row],[PLACA]],[1]Planilha2!$A:$F,4,0)),"")</f>
        <v>1916.8300000000002</v>
      </c>
      <c r="M731" s="11">
        <f>IFERROR(VALUE(VLOOKUP(Tabela1[[#This Row],[PLACA]],[1]Planilha2!$A:$F,5,0)),"")</f>
        <v>638.68999999999994</v>
      </c>
      <c r="N731" s="11"/>
      <c r="O731" s="12" t="str">
        <f>VLOOKUP(Tabela1[[#This Row],[PLACA]],BASE_LOCADORAS!B:F,5,0)</f>
        <v>31/10/2028</v>
      </c>
      <c r="P7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1" s="11">
        <f>VLOOKUP(Tabela1[[#This Row],[PLACA]],BASE_LOCADORAS!B:G,6,0)</f>
        <v>1924.51</v>
      </c>
      <c r="R731" s="5" t="b">
        <f>Tabela1[[#This Row],[VALOR LOCADORA]]=Tabela1[[#This Row],[GASTO ALUGUEL]]</f>
        <v>0</v>
      </c>
      <c r="S731" s="5" t="str">
        <f>UPPER(TEXT(Tabela1[[#This Row],[VENCIMENTO CONTRATO]],"MMM"))</f>
        <v>OUT</v>
      </c>
      <c r="T731" s="5">
        <f>IFERROR(YEAR(Tabela1[[#This Row],[VENCIMENTO CONTRATO]]),"-")</f>
        <v>2028</v>
      </c>
      <c r="U731" s="5" t="str">
        <f>VLOOKUP(Tabela1[[#This Row],[PLACA]],UNIC!C:T,18,0)</f>
        <v>ATIVO</v>
      </c>
      <c r="V731" s="5" t="str">
        <f>SUBSTITUTE(VLOOKUP(Tabela1[[#This Row],[PLACA]],UNIC!C:K,9,0),".", "")</f>
        <v>14011</v>
      </c>
      <c r="W731" s="5">
        <f>VLOOKUP(Tabela1[[#This Row],[PLACA]],UNIC!C:M,10,0)</f>
        <v>15001</v>
      </c>
      <c r="X731" s="5" t="str">
        <f>VLOOKUP(Tabela1[[#This Row],[PLACA]],UNIC!C:M,11,0)</f>
        <v>I-SYSTEMS</v>
      </c>
      <c r="Y731" s="7">
        <f>SUM(Tabela1[[#This Row],[GASTO COMBUSTÍVEL FEVEREIRO]:[GASTO COMBUSTÍVE ABRIL]])</f>
        <v>4025.52</v>
      </c>
      <c r="Z731" s="7">
        <f>IFERROR(AVERAGE(Tabela1[[#This Row],[GASTO COMBUSTÍVE ABRIL]:[GASTO COMBUSTÍVE MARÇO]]),"-")</f>
        <v>1277.76</v>
      </c>
      <c r="AA731" s="5"/>
    </row>
    <row r="732" spans="1:27" x14ac:dyDescent="0.25">
      <c r="A732" s="5" t="s">
        <v>890</v>
      </c>
      <c r="B732" s="5" t="str">
        <f>VLOOKUP(A732,UNIC!C:W,2,0)</f>
        <v>MOBI</v>
      </c>
      <c r="C732" s="5" t="str">
        <f>VLOOKUP(A732,UNIC!C:W,3,0)</f>
        <v>LEVE</v>
      </c>
      <c r="D732" s="10">
        <f>VLOOKUP(A732,UNIC!C:W,5,0)</f>
        <v>2025</v>
      </c>
      <c r="E732" s="5" t="str">
        <f>VLOOKUP(A732,UNIC!C:W,21,0)</f>
        <v>LOCALIZA</v>
      </c>
      <c r="F732" s="5" t="str">
        <f>VLOOKUP(Tabela1[[#This Row],[PLACA]],UNIC!C:R,15,0)</f>
        <v>BA</v>
      </c>
      <c r="G732" s="5" t="str">
        <f>VLOOKUP(Tabela1[[#This Row],[PLACA]],UNIC!C:R,16,0)</f>
        <v>NORDESTE</v>
      </c>
      <c r="H732" s="5" t="str">
        <f>VLOOKUP(A732,UNIC!C:H,6,0)</f>
        <v>LUCIANO SANTOS DO NASCIMENTO</v>
      </c>
      <c r="I732" s="5" t="str">
        <f>VLOOKUP(H732,UNIC!H:J,3,0)</f>
        <v>TECNICO MULTSKILL FO</v>
      </c>
      <c r="J732" s="11" t="str">
        <f>VLOOKUP(Tabela1[[#This Row],[PLACA]],UNIC!C:V,20,0)</f>
        <v>R$ 1.824,00</v>
      </c>
      <c r="K732" s="11">
        <f>IFERROR(VALUE(VLOOKUP(Tabela1[[#This Row],[PLACA]],[1]Planilha2!$A:$F,3,0)),"")</f>
        <v>1159.93</v>
      </c>
      <c r="L732" s="11">
        <f>IFERROR(VALUE(VLOOKUP(Tabela1[[#This Row],[PLACA]],[1]Planilha2!$A:$F,4,0)),"")</f>
        <v>1229.95</v>
      </c>
      <c r="M732" s="11">
        <f>IFERROR(VALUE(VLOOKUP(Tabela1[[#This Row],[PLACA]],[1]Planilha2!$A:$F,5,0)),"")</f>
        <v>619.93000000000006</v>
      </c>
      <c r="N732" s="11"/>
      <c r="O732" s="12" t="str">
        <f>VLOOKUP(Tabela1[[#This Row],[PLACA]],BASE_LOCADORAS!B:F,5,0)</f>
        <v>18/09/2028</v>
      </c>
      <c r="P7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2" s="11">
        <f>VLOOKUP(Tabela1[[#This Row],[PLACA]],BASE_LOCADORAS!B:G,6,0)</f>
        <v>1926.61</v>
      </c>
      <c r="R732" s="5" t="b">
        <f>Tabela1[[#This Row],[VALOR LOCADORA]]=Tabela1[[#This Row],[GASTO ALUGUEL]]</f>
        <v>0</v>
      </c>
      <c r="S732" s="5" t="str">
        <f>UPPER(TEXT(Tabela1[[#This Row],[VENCIMENTO CONTRATO]],"MMM"))</f>
        <v>SET</v>
      </c>
      <c r="T732" s="5">
        <f>IFERROR(YEAR(Tabela1[[#This Row],[VENCIMENTO CONTRATO]]),"-")</f>
        <v>2028</v>
      </c>
      <c r="U732" s="5" t="str">
        <f>VLOOKUP(Tabela1[[#This Row],[PLACA]],UNIC!C:T,18,0)</f>
        <v>ATIVO</v>
      </c>
      <c r="V732" s="5" t="str">
        <f>SUBSTITUTE(VLOOKUP(Tabela1[[#This Row],[PLACA]],UNIC!C:K,9,0),".", "")</f>
        <v>14011</v>
      </c>
      <c r="W732" s="5">
        <f>VLOOKUP(Tabela1[[#This Row],[PLACA]],UNIC!C:M,10,0)</f>
        <v>15001</v>
      </c>
      <c r="X732" s="5" t="str">
        <f>VLOOKUP(Tabela1[[#This Row],[PLACA]],UNIC!C:M,11,0)</f>
        <v>I-SYSTEMS</v>
      </c>
      <c r="Y732" s="7">
        <f>SUM(Tabela1[[#This Row],[GASTO COMBUSTÍVEL FEVEREIRO]:[GASTO COMBUSTÍVE ABRIL]])</f>
        <v>3009.8100000000004</v>
      </c>
      <c r="Z732" s="7">
        <f>IFERROR(AVERAGE(Tabela1[[#This Row],[GASTO COMBUSTÍVE ABRIL]:[GASTO COMBUSTÍVE MARÇO]]),"-")</f>
        <v>924.94</v>
      </c>
      <c r="AA732" s="5"/>
    </row>
    <row r="733" spans="1:27" x14ac:dyDescent="0.25">
      <c r="A733" s="5" t="s">
        <v>275</v>
      </c>
      <c r="B733" s="5" t="str">
        <f>VLOOKUP(A733,UNIC!C:W,2,0)</f>
        <v>MOBI</v>
      </c>
      <c r="C733" s="5" t="str">
        <f>VLOOKUP(A733,UNIC!C:W,3,0)</f>
        <v>LEVE</v>
      </c>
      <c r="D733" s="10">
        <f>VLOOKUP(A733,UNIC!C:W,5,0)</f>
        <v>2025</v>
      </c>
      <c r="E733" s="5" t="str">
        <f>VLOOKUP(A733,UNIC!C:W,21,0)</f>
        <v>LOCALIZA</v>
      </c>
      <c r="F733" s="5" t="str">
        <f>VLOOKUP(Tabela1[[#This Row],[PLACA]],UNIC!C:R,15,0)</f>
        <v>BA</v>
      </c>
      <c r="G733" s="5" t="str">
        <f>VLOOKUP(Tabela1[[#This Row],[PLACA]],UNIC!C:R,16,0)</f>
        <v>NORDESTE</v>
      </c>
      <c r="H733" s="5" t="str">
        <f>VLOOKUP(A733,UNIC!C:H,6,0)</f>
        <v>JEORBSON NERES CRUZ</v>
      </c>
      <c r="I733" s="5" t="str">
        <f>VLOOKUP(H733,UNIC!H:J,3,0)</f>
        <v>TECNICO MULTSKILL FO</v>
      </c>
      <c r="J733" s="11" t="str">
        <f>VLOOKUP(Tabela1[[#This Row],[PLACA]],UNIC!C:V,20,0)</f>
        <v>R$ 1.824,00</v>
      </c>
      <c r="K733" s="11">
        <f>IFERROR(VALUE(VLOOKUP(Tabela1[[#This Row],[PLACA]],[1]Planilha2!$A:$F,3,0)),"")</f>
        <v>700</v>
      </c>
      <c r="L733" s="11">
        <f>IFERROR(VALUE(VLOOKUP(Tabela1[[#This Row],[PLACA]],[1]Planilha2!$A:$F,4,0)),"")</f>
        <v>1229.99</v>
      </c>
      <c r="M733" s="11">
        <f>IFERROR(VALUE(VLOOKUP(Tabela1[[#This Row],[PLACA]],[1]Planilha2!$A:$F,5,0)),"")</f>
        <v>560</v>
      </c>
      <c r="N733" s="11"/>
      <c r="O733" s="17" t="str">
        <f>VLOOKUP(Tabela1[[#This Row],[PLACA]],BASE_LOCADORAS!B:F,5,0)</f>
        <v>18/09/2028</v>
      </c>
      <c r="P7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3" s="11">
        <f>VLOOKUP(Tabela1[[#This Row],[PLACA]],BASE_LOCADORAS!B:G,6,0)</f>
        <v>1926.61</v>
      </c>
      <c r="R733" s="5" t="b">
        <f>Tabela1[[#This Row],[VALOR LOCADORA]]=Tabela1[[#This Row],[GASTO ALUGUEL]]</f>
        <v>0</v>
      </c>
      <c r="S733" s="5" t="str">
        <f>UPPER(TEXT(Tabela1[[#This Row],[VENCIMENTO CONTRATO]],"MMM"))</f>
        <v>SET</v>
      </c>
      <c r="T733" s="5">
        <f>IFERROR(YEAR(Tabela1[[#This Row],[VENCIMENTO CONTRATO]]),"-")</f>
        <v>2028</v>
      </c>
      <c r="U733" s="5" t="str">
        <f>VLOOKUP(Tabela1[[#This Row],[PLACA]],UNIC!C:T,18,0)</f>
        <v>ATIVO</v>
      </c>
      <c r="V733" s="5" t="str">
        <f>SUBSTITUTE(VLOOKUP(Tabela1[[#This Row],[PLACA]],UNIC!C:K,9,0),".", "")</f>
        <v>14011</v>
      </c>
      <c r="W733" s="5">
        <f>VLOOKUP(Tabela1[[#This Row],[PLACA]],UNIC!C:M,10,0)</f>
        <v>15001</v>
      </c>
      <c r="X733" s="5" t="str">
        <f>VLOOKUP(Tabela1[[#This Row],[PLACA]],UNIC!C:M,11,0)</f>
        <v>I-SYSTEMS</v>
      </c>
      <c r="Y733" s="7">
        <f>SUM(Tabela1[[#This Row],[GASTO COMBUSTÍVEL FEVEREIRO]:[GASTO COMBUSTÍVE ABRIL]])</f>
        <v>2489.9899999999998</v>
      </c>
      <c r="Z733" s="7">
        <f>IFERROR(AVERAGE(Tabela1[[#This Row],[GASTO COMBUSTÍVE ABRIL]:[GASTO COMBUSTÍVE MARÇO]]),"-")</f>
        <v>894.995</v>
      </c>
      <c r="AA733" s="5"/>
    </row>
    <row r="734" spans="1:27" x14ac:dyDescent="0.25">
      <c r="A734" s="5" t="s">
        <v>543</v>
      </c>
      <c r="B734" s="5" t="str">
        <f>VLOOKUP(A734,UNIC!C:W,2,0)</f>
        <v>MOBI</v>
      </c>
      <c r="C734" s="5" t="str">
        <f>VLOOKUP(A734,UNIC!C:W,3,0)</f>
        <v>LEVE</v>
      </c>
      <c r="D734" s="10">
        <f>VLOOKUP(A734,UNIC!C:W,5,0)</f>
        <v>2025</v>
      </c>
      <c r="E734" s="5" t="str">
        <f>VLOOKUP(A734,UNIC!C:W,21,0)</f>
        <v>LOCALIZA</v>
      </c>
      <c r="F734" s="5" t="str">
        <f>VLOOKUP(Tabela1[[#This Row],[PLACA]],UNIC!C:R,15,0)</f>
        <v>GO</v>
      </c>
      <c r="G734" s="5" t="str">
        <f>VLOOKUP(Tabela1[[#This Row],[PLACA]],UNIC!C:R,16,0)</f>
        <v>CENTRO OESTE</v>
      </c>
      <c r="H734" s="5" t="str">
        <f>VLOOKUP(A734,UNIC!C:H,6,0)</f>
        <v>PEDRO HUGO OLIVEIRA SANTANA NINCK</v>
      </c>
      <c r="I734" s="5" t="str">
        <f>VLOOKUP(H734,UNIC!H:J,3,0)</f>
        <v>INSTALADOR E REPARADOR DE FO</v>
      </c>
      <c r="J734" s="11" t="str">
        <f>VLOOKUP(Tabela1[[#This Row],[PLACA]],UNIC!C:V,20,0)</f>
        <v>R$ 1.824,00</v>
      </c>
      <c r="K734" s="11">
        <f>IFERROR(VALUE(VLOOKUP(Tabela1[[#This Row],[PLACA]],[1]Planilha2!$A:$F,3,0)),"")</f>
        <v>1230</v>
      </c>
      <c r="L734" s="11">
        <f>IFERROR(VALUE(VLOOKUP(Tabela1[[#This Row],[PLACA]],[1]Planilha2!$A:$F,4,0)),"")</f>
        <v>1230</v>
      </c>
      <c r="M734" s="11">
        <f>IFERROR(VALUE(VLOOKUP(Tabela1[[#This Row],[PLACA]],[1]Planilha2!$A:$F,5,0)),"")</f>
        <v>400</v>
      </c>
      <c r="N734" s="11"/>
      <c r="O734" s="12" t="str">
        <f>VLOOKUP(Tabela1[[#This Row],[PLACA]],BASE_LOCADORAS!B:F,5,0)</f>
        <v>25/09/2028</v>
      </c>
      <c r="P7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4" s="11">
        <f>VLOOKUP(Tabela1[[#This Row],[PLACA]],BASE_LOCADORAS!B:G,6,0)</f>
        <v>1926.61</v>
      </c>
      <c r="R734" s="5" t="b">
        <f>Tabela1[[#This Row],[VALOR LOCADORA]]=Tabela1[[#This Row],[GASTO ALUGUEL]]</f>
        <v>0</v>
      </c>
      <c r="S734" s="5" t="str">
        <f>UPPER(TEXT(Tabela1[[#This Row],[VENCIMENTO CONTRATO]],"MMM"))</f>
        <v>SET</v>
      </c>
      <c r="T734" s="5">
        <f>IFERROR(YEAR(Tabela1[[#This Row],[VENCIMENTO CONTRATO]]),"-")</f>
        <v>2028</v>
      </c>
      <c r="U734" s="5" t="str">
        <f>VLOOKUP(Tabela1[[#This Row],[PLACA]],UNIC!C:T,18,0)</f>
        <v>ATIVO</v>
      </c>
      <c r="V734" s="5" t="str">
        <f>SUBSTITUTE(VLOOKUP(Tabela1[[#This Row],[PLACA]],UNIC!C:K,9,0),".", "")</f>
        <v>11011</v>
      </c>
      <c r="W734" s="5">
        <f>VLOOKUP(Tabela1[[#This Row],[PLACA]],UNIC!C:M,10,0)</f>
        <v>19019</v>
      </c>
      <c r="X734" s="5" t="str">
        <f>VLOOKUP(Tabela1[[#This Row],[PLACA]],UNIC!C:M,11,0)</f>
        <v>VIVO</v>
      </c>
      <c r="Y734" s="7">
        <f>SUM(Tabela1[[#This Row],[GASTO COMBUSTÍVEL FEVEREIRO]:[GASTO COMBUSTÍVE ABRIL]])</f>
        <v>2860</v>
      </c>
      <c r="Z734" s="7">
        <f>IFERROR(AVERAGE(Tabela1[[#This Row],[GASTO COMBUSTÍVE ABRIL]:[GASTO COMBUSTÍVE MARÇO]]),"-")</f>
        <v>815</v>
      </c>
      <c r="AA734" s="5"/>
    </row>
    <row r="735" spans="1:27" x14ac:dyDescent="0.25">
      <c r="A735" s="5" t="s">
        <v>726</v>
      </c>
      <c r="B735" s="5" t="str">
        <f>VLOOKUP(A735,UNIC!C:W,2,0)</f>
        <v>MOBI</v>
      </c>
      <c r="C735" s="5" t="str">
        <f>VLOOKUP(A735,UNIC!C:W,3,0)</f>
        <v>LEVE</v>
      </c>
      <c r="D735" s="10">
        <f>VLOOKUP(A735,UNIC!C:W,5,0)</f>
        <v>2025</v>
      </c>
      <c r="E735" s="5" t="str">
        <f>VLOOKUP(A735,UNIC!C:W,21,0)</f>
        <v>LOCALIZA</v>
      </c>
      <c r="F735" s="5" t="str">
        <f>VLOOKUP(Tabela1[[#This Row],[PLACA]],UNIC!C:R,15,0)</f>
        <v>ES</v>
      </c>
      <c r="G735" s="5" t="str">
        <f>VLOOKUP(Tabela1[[#This Row],[PLACA]],UNIC!C:R,16,0)</f>
        <v>SUDESTE</v>
      </c>
      <c r="H735" s="5" t="str">
        <f>VLOOKUP(A735,UNIC!C:H,6,0)</f>
        <v>BRUNO WILLIAM OLIVEIRA SANTOS</v>
      </c>
      <c r="I735" s="5" t="str">
        <f>VLOOKUP(H735,UNIC!H:J,3,0)</f>
        <v>INSTALADOR E REPARADOR DE FO</v>
      </c>
      <c r="J735" s="11" t="str">
        <f>VLOOKUP(Tabela1[[#This Row],[PLACA]],UNIC!C:V,20,0)</f>
        <v>R$ 1.824,00</v>
      </c>
      <c r="K735" s="11">
        <f>IFERROR(VALUE(VLOOKUP(Tabela1[[#This Row],[PLACA]],[1]Planilha2!$A:$F,3,0)),"")</f>
        <v>827.81999999999994</v>
      </c>
      <c r="L735" s="11">
        <f>IFERROR(VALUE(VLOOKUP(Tabela1[[#This Row],[PLACA]],[1]Planilha2!$A:$F,4,0)),"")</f>
        <v>1140.31</v>
      </c>
      <c r="M735" s="11">
        <f>IFERROR(VALUE(VLOOKUP(Tabela1[[#This Row],[PLACA]],[1]Planilha2!$A:$F,5,0)),"")</f>
        <v>343.78</v>
      </c>
      <c r="N735" s="11"/>
      <c r="O735" s="12" t="str">
        <f>VLOOKUP(Tabela1[[#This Row],[PLACA]],BASE_LOCADORAS!B:F,5,0)</f>
        <v>16/09/2028</v>
      </c>
      <c r="P7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5" s="11">
        <f>VLOOKUP(Tabela1[[#This Row],[PLACA]],BASE_LOCADORAS!B:G,6,0)</f>
        <v>1926.61</v>
      </c>
      <c r="R735" s="5" t="b">
        <f>Tabela1[[#This Row],[VALOR LOCADORA]]=Tabela1[[#This Row],[GASTO ALUGUEL]]</f>
        <v>0</v>
      </c>
      <c r="S735" s="5" t="str">
        <f>UPPER(TEXT(Tabela1[[#This Row],[VENCIMENTO CONTRATO]],"MMM"))</f>
        <v>SET</v>
      </c>
      <c r="T735" s="5">
        <f>IFERROR(YEAR(Tabela1[[#This Row],[VENCIMENTO CONTRATO]]),"-")</f>
        <v>2028</v>
      </c>
      <c r="U735" s="5" t="str">
        <f>VLOOKUP(Tabela1[[#This Row],[PLACA]],UNIC!C:T,18,0)</f>
        <v>ATIVO</v>
      </c>
      <c r="V735" s="5" t="str">
        <f>SUBSTITUTE(VLOOKUP(Tabela1[[#This Row],[PLACA]],UNIC!C:K,9,0),".", "")</f>
        <v>11011</v>
      </c>
      <c r="W735" s="5">
        <f>VLOOKUP(Tabela1[[#This Row],[PLACA]],UNIC!C:M,10,0)</f>
        <v>18001</v>
      </c>
      <c r="X735" s="5" t="str">
        <f>VLOOKUP(Tabela1[[#This Row],[PLACA]],UNIC!C:M,11,0)</f>
        <v>VIVO</v>
      </c>
      <c r="Y735" s="7">
        <f>SUM(Tabela1[[#This Row],[GASTO COMBUSTÍVEL FEVEREIRO]:[GASTO COMBUSTÍVE ABRIL]])</f>
        <v>2311.91</v>
      </c>
      <c r="Z735" s="7">
        <f>IFERROR(AVERAGE(Tabela1[[#This Row],[GASTO COMBUSTÍVE ABRIL]:[GASTO COMBUSTÍVE MARÇO]]),"-")</f>
        <v>742.04499999999996</v>
      </c>
      <c r="AA735" s="5"/>
    </row>
    <row r="736" spans="1:27" x14ac:dyDescent="0.25">
      <c r="A736" s="5" t="s">
        <v>493</v>
      </c>
      <c r="B736" s="5" t="str">
        <f>VLOOKUP(A736,UNIC!C:W,2,0)</f>
        <v>MOBI</v>
      </c>
      <c r="C736" s="5" t="str">
        <f>VLOOKUP(A736,UNIC!C:W,3,0)</f>
        <v>LEVE</v>
      </c>
      <c r="D736" s="10">
        <f>VLOOKUP(A736,UNIC!C:W,5,0)</f>
        <v>2025</v>
      </c>
      <c r="E736" s="5" t="str">
        <f>VLOOKUP(A736,UNIC!C:W,21,0)</f>
        <v>LOCALIZA</v>
      </c>
      <c r="F736" s="5" t="str">
        <f>VLOOKUP(Tabela1[[#This Row],[PLACA]],UNIC!C:R,15,0)</f>
        <v>ES</v>
      </c>
      <c r="G736" s="5" t="str">
        <f>VLOOKUP(Tabela1[[#This Row],[PLACA]],UNIC!C:R,16,0)</f>
        <v>SUDESTE</v>
      </c>
      <c r="H736" s="5" t="str">
        <f>VLOOKUP(A736,UNIC!C:H,6,0)</f>
        <v>GABRIEL SERAFIM OLIVEIRA</v>
      </c>
      <c r="I736" s="5" t="str">
        <f>VLOOKUP(H736,UNIC!H:J,3,0)</f>
        <v>INSTALADOR E REPARADOR DE FO</v>
      </c>
      <c r="J736" s="11" t="str">
        <f>VLOOKUP(Tabela1[[#This Row],[PLACA]],UNIC!C:V,20,0)</f>
        <v>R$ 1.824,00</v>
      </c>
      <c r="K736" s="11">
        <f>IFERROR(VALUE(VLOOKUP(Tabela1[[#This Row],[PLACA]],[1]Planilha2!$A:$F,3,0)),"")</f>
        <v>896.59</v>
      </c>
      <c r="L736" s="11">
        <f>IFERROR(VALUE(VLOOKUP(Tabela1[[#This Row],[PLACA]],[1]Planilha2!$A:$F,4,0)),"")</f>
        <v>1361.9099999999999</v>
      </c>
      <c r="M736" s="11">
        <f>IFERROR(VALUE(VLOOKUP(Tabela1[[#This Row],[PLACA]],[1]Planilha2!$A:$F,5,0)),"")</f>
        <v>600</v>
      </c>
      <c r="N736" s="11"/>
      <c r="O736" s="17" t="str">
        <f>VLOOKUP(Tabela1[[#This Row],[PLACA]],BASE_LOCADORAS!B:F,5,0)</f>
        <v>18/09/2028</v>
      </c>
      <c r="P7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6" s="11">
        <f>VLOOKUP(Tabela1[[#This Row],[PLACA]],BASE_LOCADORAS!B:G,6,0)</f>
        <v>1926.61</v>
      </c>
      <c r="R736" s="5" t="b">
        <f>Tabela1[[#This Row],[VALOR LOCADORA]]=Tabela1[[#This Row],[GASTO ALUGUEL]]</f>
        <v>0</v>
      </c>
      <c r="S736" s="5" t="str">
        <f>UPPER(TEXT(Tabela1[[#This Row],[VENCIMENTO CONTRATO]],"MMM"))</f>
        <v>SET</v>
      </c>
      <c r="T736" s="5">
        <f>IFERROR(YEAR(Tabela1[[#This Row],[VENCIMENTO CONTRATO]]),"-")</f>
        <v>2028</v>
      </c>
      <c r="U736" s="5" t="str">
        <f>VLOOKUP(Tabela1[[#This Row],[PLACA]],UNIC!C:T,18,0)</f>
        <v>ATIVO</v>
      </c>
      <c r="V736" s="5" t="str">
        <f>SUBSTITUTE(VLOOKUP(Tabela1[[#This Row],[PLACA]],UNIC!C:K,9,0),".", "")</f>
        <v>11011</v>
      </c>
      <c r="W736" s="5">
        <f>VLOOKUP(Tabela1[[#This Row],[PLACA]],UNIC!C:M,10,0)</f>
        <v>18001</v>
      </c>
      <c r="X736" s="5" t="str">
        <f>VLOOKUP(Tabela1[[#This Row],[PLACA]],UNIC!C:M,11,0)</f>
        <v>VIVO</v>
      </c>
      <c r="Y736" s="7">
        <f>SUM(Tabela1[[#This Row],[GASTO COMBUSTÍVEL FEVEREIRO]:[GASTO COMBUSTÍVE ABRIL]])</f>
        <v>2858.5</v>
      </c>
      <c r="Z736" s="7">
        <f>IFERROR(AVERAGE(Tabela1[[#This Row],[GASTO COMBUSTÍVE ABRIL]:[GASTO COMBUSTÍVE MARÇO]]),"-")</f>
        <v>980.95499999999993</v>
      </c>
      <c r="AA736" s="5"/>
    </row>
    <row r="737" spans="1:27" x14ac:dyDescent="0.25">
      <c r="A737" s="5" t="s">
        <v>355</v>
      </c>
      <c r="B737" s="5" t="str">
        <f>VLOOKUP(A737,UNIC!C:W,2,0)</f>
        <v>MOBI</v>
      </c>
      <c r="C737" s="5" t="str">
        <f>VLOOKUP(A737,UNIC!C:W,3,0)</f>
        <v>LEVE</v>
      </c>
      <c r="D737" s="10">
        <f>VLOOKUP(A737,UNIC!C:W,5,0)</f>
        <v>2025</v>
      </c>
      <c r="E737" s="5" t="str">
        <f>VLOOKUP(A737,UNIC!C:W,21,0)</f>
        <v>LOCALIZA</v>
      </c>
      <c r="F737" s="5" t="str">
        <f>VLOOKUP(Tabela1[[#This Row],[PLACA]],UNIC!C:R,15,0)</f>
        <v>BA</v>
      </c>
      <c r="G737" s="5" t="str">
        <f>VLOOKUP(Tabela1[[#This Row],[PLACA]],UNIC!C:R,16,0)</f>
        <v>NORDESTE</v>
      </c>
      <c r="H737" s="5" t="str">
        <f>VLOOKUP(A737,UNIC!C:H,6,0)</f>
        <v>FRANCISCO CARLOS SANTOS LIMA</v>
      </c>
      <c r="I737" s="5" t="str">
        <f>VLOOKUP(H737,UNIC!H:J,3,0)</f>
        <v>TECNICO MULTSKILL FO</v>
      </c>
      <c r="J737" s="11" t="str">
        <f>VLOOKUP(Tabela1[[#This Row],[PLACA]],UNIC!C:V,20,0)</f>
        <v>R$ 1.824,00</v>
      </c>
      <c r="K737" s="11">
        <f>IFERROR(VALUE(VLOOKUP(Tabela1[[#This Row],[PLACA]],[1]Planilha2!$A:$F,3,0)),"")</f>
        <v>1027.98</v>
      </c>
      <c r="L737" s="11">
        <f>IFERROR(VALUE(VLOOKUP(Tabela1[[#This Row],[PLACA]],[1]Planilha2!$A:$F,4,0)),"")</f>
        <v>1229.0499999999997</v>
      </c>
      <c r="M737" s="11">
        <f>IFERROR(VALUE(VLOOKUP(Tabela1[[#This Row],[PLACA]],[1]Planilha2!$A:$F,5,0)),"")</f>
        <v>603.71</v>
      </c>
      <c r="N737" s="11"/>
      <c r="O737" s="12" t="str">
        <f>VLOOKUP(Tabela1[[#This Row],[PLACA]],BASE_LOCADORAS!B:F,5,0)</f>
        <v>18/11/2028</v>
      </c>
      <c r="P7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7" s="11">
        <f>VLOOKUP(Tabela1[[#This Row],[PLACA]],BASE_LOCADORAS!B:G,6,0)</f>
        <v>1824</v>
      </c>
      <c r="R737" s="5" t="b">
        <f>Tabela1[[#This Row],[VALOR LOCADORA]]=Tabela1[[#This Row],[GASTO ALUGUEL]]</f>
        <v>0</v>
      </c>
      <c r="S737" s="5" t="str">
        <f>UPPER(TEXT(Tabela1[[#This Row],[VENCIMENTO CONTRATO]],"MMM"))</f>
        <v>NOV</v>
      </c>
      <c r="T737" s="5">
        <f>IFERROR(YEAR(Tabela1[[#This Row],[VENCIMENTO CONTRATO]]),"-")</f>
        <v>2028</v>
      </c>
      <c r="U737" s="5" t="str">
        <f>VLOOKUP(Tabela1[[#This Row],[PLACA]],UNIC!C:T,18,0)</f>
        <v>ATIVO</v>
      </c>
      <c r="V737" s="5" t="str">
        <f>SUBSTITUTE(VLOOKUP(Tabela1[[#This Row],[PLACA]],UNIC!C:K,9,0),".", "")</f>
        <v>14011</v>
      </c>
      <c r="W737" s="5">
        <f>VLOOKUP(Tabela1[[#This Row],[PLACA]],UNIC!C:M,10,0)</f>
        <v>15001</v>
      </c>
      <c r="X737" s="5" t="str">
        <f>VLOOKUP(Tabela1[[#This Row],[PLACA]],UNIC!C:M,11,0)</f>
        <v>I-SYSTEMS</v>
      </c>
      <c r="Y737" s="7">
        <f>SUM(Tabela1[[#This Row],[GASTO COMBUSTÍVEL FEVEREIRO]:[GASTO COMBUSTÍVE ABRIL]])</f>
        <v>2860.74</v>
      </c>
      <c r="Z737" s="7">
        <f>IFERROR(AVERAGE(Tabela1[[#This Row],[GASTO COMBUSTÍVE ABRIL]:[GASTO COMBUSTÍVE MARÇO]]),"-")</f>
        <v>916.37999999999988</v>
      </c>
      <c r="AA737" s="5"/>
    </row>
    <row r="738" spans="1:27" x14ac:dyDescent="0.25">
      <c r="A738" s="5" t="s">
        <v>1046</v>
      </c>
      <c r="B738" s="5" t="str">
        <f>VLOOKUP(A738,UNIC!C:W,2,0)</f>
        <v>MOBI</v>
      </c>
      <c r="C738" s="5" t="str">
        <f>VLOOKUP(A738,UNIC!C:W,3,0)</f>
        <v>LEVE</v>
      </c>
      <c r="D738" s="10">
        <f>VLOOKUP(A738,UNIC!C:W,5,0)</f>
        <v>2025</v>
      </c>
      <c r="E738" s="5" t="str">
        <f>VLOOKUP(A738,UNIC!C:W,21,0)</f>
        <v>LOCALIZA</v>
      </c>
      <c r="F738" s="5" t="str">
        <f>VLOOKUP(Tabela1[[#This Row],[PLACA]],UNIC!C:R,15,0)</f>
        <v>ES</v>
      </c>
      <c r="G738" s="5" t="str">
        <f>VLOOKUP(Tabela1[[#This Row],[PLACA]],UNIC!C:R,16,0)</f>
        <v>SUDESTE</v>
      </c>
      <c r="H738" s="5" t="str">
        <f>VLOOKUP(A738,UNIC!C:H,6,0)</f>
        <v>JURANDIR DO NASCIMENTO JUNIOR</v>
      </c>
      <c r="I738" s="5" t="str">
        <f>VLOOKUP(H738,UNIC!H:J,3,0)</f>
        <v>INSTALADOR E REPARADOR DE FO</v>
      </c>
      <c r="J738" s="11" t="str">
        <f>VLOOKUP(Tabela1[[#This Row],[PLACA]],UNIC!C:V,20,0)</f>
        <v>R$ 1.824,00</v>
      </c>
      <c r="K738" s="11">
        <f>IFERROR(VALUE(VLOOKUP(Tabela1[[#This Row],[PLACA]],[1]Planilha2!$A:$F,3,0)),"")</f>
        <v>1340.14</v>
      </c>
      <c r="L738" s="11">
        <f>IFERROR(VALUE(VLOOKUP(Tabela1[[#This Row],[PLACA]],[1]Planilha2!$A:$F,4,0)),"")</f>
        <v>1492.97</v>
      </c>
      <c r="M738" s="11">
        <f>IFERROR(VALUE(VLOOKUP(Tabela1[[#This Row],[PLACA]],[1]Planilha2!$A:$F,5,0)),"")</f>
        <v>759.28</v>
      </c>
      <c r="N738" s="11"/>
      <c r="O738" s="17" t="str">
        <f>VLOOKUP(Tabela1[[#This Row],[PLACA]],BASE_LOCADORAS!B:F,5,0)</f>
        <v>06/11/2028</v>
      </c>
      <c r="P7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8" s="11">
        <f>VLOOKUP(Tabela1[[#This Row],[PLACA]],BASE_LOCADORAS!B:G,6,0)</f>
        <v>1924.51</v>
      </c>
      <c r="R738" s="5" t="b">
        <f>Tabela1[[#This Row],[VALOR LOCADORA]]=Tabela1[[#This Row],[GASTO ALUGUEL]]</f>
        <v>0</v>
      </c>
      <c r="S738" s="5" t="str">
        <f>UPPER(TEXT(Tabela1[[#This Row],[VENCIMENTO CONTRATO]],"MMM"))</f>
        <v>NOV</v>
      </c>
      <c r="T738" s="5">
        <f>IFERROR(YEAR(Tabela1[[#This Row],[VENCIMENTO CONTRATO]]),"-")</f>
        <v>2028</v>
      </c>
      <c r="U738" s="5" t="str">
        <f>VLOOKUP(Tabela1[[#This Row],[PLACA]],UNIC!C:T,18,0)</f>
        <v>ATIVO</v>
      </c>
      <c r="V738" s="5" t="str">
        <f>SUBSTITUTE(VLOOKUP(Tabela1[[#This Row],[PLACA]],UNIC!C:K,9,0),".", "")</f>
        <v>11011</v>
      </c>
      <c r="W738" s="5">
        <f>VLOOKUP(Tabela1[[#This Row],[PLACA]],UNIC!C:M,10,0)</f>
        <v>18001</v>
      </c>
      <c r="X738" s="5" t="str">
        <f>VLOOKUP(Tabela1[[#This Row],[PLACA]],UNIC!C:M,11,0)</f>
        <v>VIVO</v>
      </c>
      <c r="Y738" s="7">
        <f>SUM(Tabela1[[#This Row],[GASTO COMBUSTÍVEL FEVEREIRO]:[GASTO COMBUSTÍVE ABRIL]])</f>
        <v>3592.3900000000003</v>
      </c>
      <c r="Z738" s="7">
        <f>IFERROR(AVERAGE(Tabela1[[#This Row],[GASTO COMBUSTÍVE ABRIL]:[GASTO COMBUSTÍVE MARÇO]]),"-")</f>
        <v>1126.125</v>
      </c>
      <c r="AA738" s="5"/>
    </row>
    <row r="739" spans="1:27" x14ac:dyDescent="0.25">
      <c r="A739" s="5" t="s">
        <v>625</v>
      </c>
      <c r="B739" s="5" t="str">
        <f>VLOOKUP(A739,UNIC!C:W,2,0)</f>
        <v>MOBI</v>
      </c>
      <c r="C739" s="5" t="str">
        <f>VLOOKUP(A739,UNIC!C:W,3,0)</f>
        <v>LEVE</v>
      </c>
      <c r="D739" s="10">
        <f>VLOOKUP(A739,UNIC!C:W,5,0)</f>
        <v>2025</v>
      </c>
      <c r="E739" s="5" t="str">
        <f>VLOOKUP(A739,UNIC!C:W,21,0)</f>
        <v>LOCALIZA</v>
      </c>
      <c r="F739" s="5" t="str">
        <f>VLOOKUP(Tabela1[[#This Row],[PLACA]],UNIC!C:R,15,0)</f>
        <v>BA</v>
      </c>
      <c r="G739" s="5" t="str">
        <f>VLOOKUP(Tabela1[[#This Row],[PLACA]],UNIC!C:R,16,0)</f>
        <v>NORDESTE</v>
      </c>
      <c r="H739" s="5" t="str">
        <f>VLOOKUP(A739,UNIC!C:H,6,0)</f>
        <v>JOILSON DA CRUZ SANTANA</v>
      </c>
      <c r="I739" s="5" t="str">
        <f>VLOOKUP(H739,UNIC!H:J,3,0)</f>
        <v>TECNICO DE FIBRA OPTICA I</v>
      </c>
      <c r="J739" s="11" t="str">
        <f>VLOOKUP(Tabela1[[#This Row],[PLACA]],UNIC!C:V,20,0)</f>
        <v>R$ 1.824,00</v>
      </c>
      <c r="K739" s="11">
        <f>IFERROR(VALUE(VLOOKUP(Tabela1[[#This Row],[PLACA]],[1]Planilha2!$A:$F,3,0)),"")</f>
        <v>1077.19</v>
      </c>
      <c r="L739" s="11">
        <f>IFERROR(VALUE(VLOOKUP(Tabela1[[#This Row],[PLACA]],[1]Planilha2!$A:$F,4,0)),"")</f>
        <v>407.51</v>
      </c>
      <c r="M739" s="11">
        <f>IFERROR(VALUE(VLOOKUP(Tabela1[[#This Row],[PLACA]],[1]Planilha2!$A:$F,5,0)),"")</f>
        <v>565.41</v>
      </c>
      <c r="N739" s="11"/>
      <c r="O739" s="12" t="str">
        <f>VLOOKUP(Tabela1[[#This Row],[PLACA]],BASE_LOCADORAS!B:F,5,0)</f>
        <v>11/11/2028</v>
      </c>
      <c r="P7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39" s="11">
        <f>VLOOKUP(Tabela1[[#This Row],[PLACA]],BASE_LOCADORAS!B:G,6,0)</f>
        <v>1924.51</v>
      </c>
      <c r="R739" s="5" t="b">
        <f>Tabela1[[#This Row],[VALOR LOCADORA]]=Tabela1[[#This Row],[GASTO ALUGUEL]]</f>
        <v>0</v>
      </c>
      <c r="S739" s="5" t="str">
        <f>UPPER(TEXT(Tabela1[[#This Row],[VENCIMENTO CONTRATO]],"MMM"))</f>
        <v>NOV</v>
      </c>
      <c r="T739" s="5">
        <f>IFERROR(YEAR(Tabela1[[#This Row],[VENCIMENTO CONTRATO]]),"-")</f>
        <v>2028</v>
      </c>
      <c r="U739" s="5" t="str">
        <f>VLOOKUP(Tabela1[[#This Row],[PLACA]],UNIC!C:T,18,0)</f>
        <v>ATIVO</v>
      </c>
      <c r="V739" s="5" t="str">
        <f>SUBSTITUTE(VLOOKUP(Tabela1[[#This Row],[PLACA]],UNIC!C:K,9,0),".", "")</f>
        <v>14021</v>
      </c>
      <c r="W739" s="5">
        <f>VLOOKUP(Tabela1[[#This Row],[PLACA]],UNIC!C:M,10,0)</f>
        <v>15001</v>
      </c>
      <c r="X739" s="5" t="str">
        <f>VLOOKUP(Tabela1[[#This Row],[PLACA]],UNIC!C:M,11,0)</f>
        <v>I-SYSTEMS</v>
      </c>
      <c r="Y739" s="7">
        <f>SUM(Tabela1[[#This Row],[GASTO COMBUSTÍVEL FEVEREIRO]:[GASTO COMBUSTÍVE ABRIL]])</f>
        <v>2050.11</v>
      </c>
      <c r="Z739" s="7">
        <f>IFERROR(AVERAGE(Tabela1[[#This Row],[GASTO COMBUSTÍVE ABRIL]:[GASTO COMBUSTÍVE MARÇO]]),"-")</f>
        <v>486.46</v>
      </c>
      <c r="AA739" s="5"/>
    </row>
    <row r="740" spans="1:27" x14ac:dyDescent="0.25">
      <c r="A740" s="5" t="s">
        <v>905</v>
      </c>
      <c r="B740" s="5" t="str">
        <f>VLOOKUP(A740,UNIC!C:W,2,0)</f>
        <v>MOBI</v>
      </c>
      <c r="C740" s="5" t="str">
        <f>VLOOKUP(A740,UNIC!C:W,3,0)</f>
        <v>LEVE</v>
      </c>
      <c r="D740" s="10">
        <f>VLOOKUP(A740,UNIC!C:W,5,0)</f>
        <v>2025</v>
      </c>
      <c r="E740" s="5" t="str">
        <f>VLOOKUP(A740,UNIC!C:W,21,0)</f>
        <v>LOCALIZA</v>
      </c>
      <c r="F740" s="5" t="str">
        <f>VLOOKUP(Tabela1[[#This Row],[PLACA]],UNIC!C:R,15,0)</f>
        <v>BA</v>
      </c>
      <c r="G740" s="5" t="str">
        <f>VLOOKUP(Tabela1[[#This Row],[PLACA]],UNIC!C:R,16,0)</f>
        <v>NORDESTE</v>
      </c>
      <c r="H740" s="5" t="str">
        <f>VLOOKUP(A740,UNIC!C:H,6,0)</f>
        <v>JONATHAS FERREIRA DA SILVA</v>
      </c>
      <c r="I740" s="5" t="str">
        <f>VLOOKUP(H740,UNIC!H:J,3,0)</f>
        <v>TECNICO MULTSKILL FO</v>
      </c>
      <c r="J740" s="11" t="str">
        <f>VLOOKUP(Tabela1[[#This Row],[PLACA]],UNIC!C:V,20,0)</f>
        <v>R$ 1.824,00</v>
      </c>
      <c r="K740" s="11">
        <f>IFERROR(VALUE(VLOOKUP(Tabela1[[#This Row],[PLACA]],[1]Planilha2!$A:$F,3,0)),"")</f>
        <v>1159.98</v>
      </c>
      <c r="L740" s="11">
        <f>IFERROR(VALUE(VLOOKUP(Tabela1[[#This Row],[PLACA]],[1]Planilha2!$A:$F,4,0)),"")</f>
        <v>1289.68</v>
      </c>
      <c r="M740" s="11">
        <f>IFERROR(VALUE(VLOOKUP(Tabela1[[#This Row],[PLACA]],[1]Planilha2!$A:$F,5,0)),"")</f>
        <v>619.99</v>
      </c>
      <c r="N740" s="11"/>
      <c r="O740" s="12" t="str">
        <f>VLOOKUP(Tabela1[[#This Row],[PLACA]],BASE_LOCADORAS!B:F,5,0)</f>
        <v>11/11/2028</v>
      </c>
      <c r="P7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0" s="11">
        <f>VLOOKUP(Tabela1[[#This Row],[PLACA]],BASE_LOCADORAS!B:G,6,0)</f>
        <v>1924.51</v>
      </c>
      <c r="R740" s="5" t="b">
        <f>Tabela1[[#This Row],[VALOR LOCADORA]]=Tabela1[[#This Row],[GASTO ALUGUEL]]</f>
        <v>0</v>
      </c>
      <c r="S740" s="5" t="str">
        <f>UPPER(TEXT(Tabela1[[#This Row],[VENCIMENTO CONTRATO]],"MMM"))</f>
        <v>NOV</v>
      </c>
      <c r="T740" s="5">
        <f>IFERROR(YEAR(Tabela1[[#This Row],[VENCIMENTO CONTRATO]]),"-")</f>
        <v>2028</v>
      </c>
      <c r="U740" s="5" t="str">
        <f>VLOOKUP(Tabela1[[#This Row],[PLACA]],UNIC!C:T,18,0)</f>
        <v>ATIVO</v>
      </c>
      <c r="V740" s="5" t="str">
        <f>SUBSTITUTE(VLOOKUP(Tabela1[[#This Row],[PLACA]],UNIC!C:K,9,0),".", "")</f>
        <v>14011</v>
      </c>
      <c r="W740" s="5">
        <f>VLOOKUP(Tabela1[[#This Row],[PLACA]],UNIC!C:M,10,0)</f>
        <v>15001</v>
      </c>
      <c r="X740" s="5" t="str">
        <f>VLOOKUP(Tabela1[[#This Row],[PLACA]],UNIC!C:M,11,0)</f>
        <v>I-SYSTEMS</v>
      </c>
      <c r="Y740" s="7">
        <f>SUM(Tabela1[[#This Row],[GASTO COMBUSTÍVEL FEVEREIRO]:[GASTO COMBUSTÍVE ABRIL]])</f>
        <v>3069.6499999999996</v>
      </c>
      <c r="Z740" s="7">
        <f>IFERROR(AVERAGE(Tabela1[[#This Row],[GASTO COMBUSTÍVE ABRIL]:[GASTO COMBUSTÍVE MARÇO]]),"-")</f>
        <v>954.83500000000004</v>
      </c>
      <c r="AA740" s="5"/>
    </row>
    <row r="741" spans="1:27" x14ac:dyDescent="0.25">
      <c r="A741" s="5" t="s">
        <v>1053</v>
      </c>
      <c r="B741" s="5" t="str">
        <f>VLOOKUP(A741,UNIC!C:W,2,0)</f>
        <v>MOBI</v>
      </c>
      <c r="C741" s="5" t="str">
        <f>VLOOKUP(A741,UNIC!C:W,3,0)</f>
        <v>LEVE</v>
      </c>
      <c r="D741" s="10">
        <f>VLOOKUP(A741,UNIC!C:W,5,0)</f>
        <v>2025</v>
      </c>
      <c r="E741" s="5" t="str">
        <f>VLOOKUP(A741,UNIC!C:W,21,0)</f>
        <v>LOCALIZA</v>
      </c>
      <c r="F741" s="5" t="str">
        <f>VLOOKUP(Tabela1[[#This Row],[PLACA]],UNIC!C:R,15,0)</f>
        <v>GO</v>
      </c>
      <c r="G741" s="5" t="str">
        <f>VLOOKUP(Tabela1[[#This Row],[PLACA]],UNIC!C:R,16,0)</f>
        <v>CENTRO OESTE</v>
      </c>
      <c r="H741" s="5" t="str">
        <f>VLOOKUP(A741,UNIC!C:H,6,0)</f>
        <v>HELIO FERREIRA SAMPAIO</v>
      </c>
      <c r="I741" s="5" t="str">
        <f>VLOOKUP(H741,UNIC!H:J,3,0)</f>
        <v>INSTALADOR E REPARADOR DE FO</v>
      </c>
      <c r="J741" s="11" t="str">
        <f>VLOOKUP(Tabela1[[#This Row],[PLACA]],UNIC!C:V,20,0)</f>
        <v>R$ 1.824,00</v>
      </c>
      <c r="K741" s="11">
        <f>IFERROR(VALUE(VLOOKUP(Tabela1[[#This Row],[PLACA]],[1]Planilha2!$A:$F,3,0)),"")</f>
        <v>640</v>
      </c>
      <c r="L741" s="11">
        <f>IFERROR(VALUE(VLOOKUP(Tabela1[[#This Row],[PLACA]],[1]Planilha2!$A:$F,4,0)),"")</f>
        <v>1420</v>
      </c>
      <c r="M741" s="11">
        <f>IFERROR(VALUE(VLOOKUP(Tabela1[[#This Row],[PLACA]],[1]Planilha2!$A:$F,5,0)),"")</f>
        <v>680</v>
      </c>
      <c r="N741" s="11"/>
      <c r="O741" s="12" t="str">
        <f>VLOOKUP(Tabela1[[#This Row],[PLACA]],BASE_LOCADORAS!B:F,5,0)</f>
        <v>16/09/2028</v>
      </c>
      <c r="P7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1" s="11">
        <f>VLOOKUP(Tabela1[[#This Row],[PLACA]],BASE_LOCADORAS!B:G,6,0)</f>
        <v>1926.61</v>
      </c>
      <c r="R741" s="5" t="b">
        <f>Tabela1[[#This Row],[VALOR LOCADORA]]=Tabela1[[#This Row],[GASTO ALUGUEL]]</f>
        <v>0</v>
      </c>
      <c r="S741" s="5" t="str">
        <f>UPPER(TEXT(Tabela1[[#This Row],[VENCIMENTO CONTRATO]],"MMM"))</f>
        <v>SET</v>
      </c>
      <c r="T741" s="5">
        <f>IFERROR(YEAR(Tabela1[[#This Row],[VENCIMENTO CONTRATO]]),"-")</f>
        <v>2028</v>
      </c>
      <c r="U741" s="5" t="str">
        <f>VLOOKUP(Tabela1[[#This Row],[PLACA]],UNIC!C:T,18,0)</f>
        <v>ATIVO</v>
      </c>
      <c r="V741" s="5" t="str">
        <f>SUBSTITUTE(VLOOKUP(Tabela1[[#This Row],[PLACA]],UNIC!C:K,9,0),".", "")</f>
        <v>11011</v>
      </c>
      <c r="W741" s="5">
        <f>VLOOKUP(Tabela1[[#This Row],[PLACA]],UNIC!C:M,10,0)</f>
        <v>19019</v>
      </c>
      <c r="X741" s="5" t="str">
        <f>VLOOKUP(Tabela1[[#This Row],[PLACA]],UNIC!C:M,11,0)</f>
        <v>VIVO</v>
      </c>
      <c r="Y741" s="7">
        <f>SUM(Tabela1[[#This Row],[GASTO COMBUSTÍVEL FEVEREIRO]:[GASTO COMBUSTÍVE ABRIL]])</f>
        <v>2740</v>
      </c>
      <c r="Z741" s="7">
        <f>IFERROR(AVERAGE(Tabela1[[#This Row],[GASTO COMBUSTÍVE ABRIL]:[GASTO COMBUSTÍVE MARÇO]]),"-")</f>
        <v>1050</v>
      </c>
      <c r="AA741" s="5"/>
    </row>
    <row r="742" spans="1:27" x14ac:dyDescent="0.25">
      <c r="A742" s="5" t="s">
        <v>186</v>
      </c>
      <c r="B742" s="5" t="str">
        <f>VLOOKUP(A742,UNIC!C:W,2,0)</f>
        <v>MOBI</v>
      </c>
      <c r="C742" s="5" t="str">
        <f>VLOOKUP(A742,UNIC!C:W,3,0)</f>
        <v>LEVE</v>
      </c>
      <c r="D742" s="10">
        <f>VLOOKUP(A742,UNIC!C:W,5,0)</f>
        <v>2025</v>
      </c>
      <c r="E742" s="5" t="str">
        <f>VLOOKUP(A742,UNIC!C:W,21,0)</f>
        <v>LOCALIZA</v>
      </c>
      <c r="F742" s="5" t="str">
        <f>VLOOKUP(Tabela1[[#This Row],[PLACA]],UNIC!C:R,15,0)</f>
        <v>MS</v>
      </c>
      <c r="G742" s="5" t="str">
        <f>VLOOKUP(Tabela1[[#This Row],[PLACA]],UNIC!C:R,16,0)</f>
        <v>CENTRO OESTE</v>
      </c>
      <c r="H742" s="5" t="str">
        <f>VLOOKUP(A742,UNIC!C:H,6,0)</f>
        <v>LUCAS ALVES DE FREITAS</v>
      </c>
      <c r="I742" s="5" t="str">
        <f>VLOOKUP(H742,UNIC!H:J,3,0)</f>
        <v>INSTALADOR E REPARADOR DE FO</v>
      </c>
      <c r="J742" s="11" t="str">
        <f>VLOOKUP(Tabela1[[#This Row],[PLACA]],UNIC!C:V,20,0)</f>
        <v>R$ 1.824,00</v>
      </c>
      <c r="K742" s="11">
        <f>IFERROR(VALUE(VLOOKUP(Tabela1[[#This Row],[PLACA]],[1]Planilha2!$A:$F,3,0)),"")</f>
        <v>1168.6599999999999</v>
      </c>
      <c r="L742" s="11">
        <f>IFERROR(VALUE(VLOOKUP(Tabela1[[#This Row],[PLACA]],[1]Planilha2!$A:$F,4,0)),"")</f>
        <v>834.73</v>
      </c>
      <c r="M742" s="11">
        <f>IFERROR(VALUE(VLOOKUP(Tabela1[[#This Row],[PLACA]],[1]Planilha2!$A:$F,5,0)),"")</f>
        <v>577.38</v>
      </c>
      <c r="N742" s="11"/>
      <c r="O742" s="17" t="str">
        <f>VLOOKUP(Tabela1[[#This Row],[PLACA]],BASE_LOCADORAS!B:F,5,0)</f>
        <v>09/10/2028</v>
      </c>
      <c r="P7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2" s="11">
        <f>VLOOKUP(Tabela1[[#This Row],[PLACA]],BASE_LOCADORAS!B:G,6,0)</f>
        <v>1924.51</v>
      </c>
      <c r="R742" s="5" t="b">
        <f>Tabela1[[#This Row],[VALOR LOCADORA]]=Tabela1[[#This Row],[GASTO ALUGUEL]]</f>
        <v>0</v>
      </c>
      <c r="S742" s="5" t="str">
        <f>UPPER(TEXT(Tabela1[[#This Row],[VENCIMENTO CONTRATO]],"MMM"))</f>
        <v>OUT</v>
      </c>
      <c r="T742" s="5">
        <f>IFERROR(YEAR(Tabela1[[#This Row],[VENCIMENTO CONTRATO]]),"-")</f>
        <v>2028</v>
      </c>
      <c r="U742" s="5" t="str">
        <f>VLOOKUP(Tabela1[[#This Row],[PLACA]],UNIC!C:T,18,0)</f>
        <v>ATIVO</v>
      </c>
      <c r="V742" s="5" t="str">
        <f>SUBSTITUTE(VLOOKUP(Tabela1[[#This Row],[PLACA]],UNIC!C:K,9,0),".", "")</f>
        <v>11011</v>
      </c>
      <c r="W742" s="5">
        <f>VLOOKUP(Tabela1[[#This Row],[PLACA]],UNIC!C:M,10,0)</f>
        <v>22076</v>
      </c>
      <c r="X742" s="5" t="str">
        <f>VLOOKUP(Tabela1[[#This Row],[PLACA]],UNIC!C:M,11,0)</f>
        <v>VIVO</v>
      </c>
      <c r="Y742" s="7">
        <f>SUM(Tabela1[[#This Row],[GASTO COMBUSTÍVEL FEVEREIRO]:[GASTO COMBUSTÍVE ABRIL]])</f>
        <v>2580.77</v>
      </c>
      <c r="Z742" s="7">
        <f>IFERROR(AVERAGE(Tabela1[[#This Row],[GASTO COMBUSTÍVE ABRIL]:[GASTO COMBUSTÍVE MARÇO]]),"-")</f>
        <v>706.05500000000006</v>
      </c>
      <c r="AA742" s="5"/>
    </row>
    <row r="743" spans="1:27" x14ac:dyDescent="0.25">
      <c r="A743" s="5" t="s">
        <v>829</v>
      </c>
      <c r="B743" s="5" t="str">
        <f>VLOOKUP(A743,UNIC!C:W,2,0)</f>
        <v>MOBI</v>
      </c>
      <c r="C743" s="5" t="str">
        <f>VLOOKUP(A743,UNIC!C:W,3,0)</f>
        <v>LEVE</v>
      </c>
      <c r="D743" s="10">
        <f>VLOOKUP(A743,UNIC!C:W,5,0)</f>
        <v>2025</v>
      </c>
      <c r="E743" s="5" t="str">
        <f>VLOOKUP(A743,UNIC!C:W,21,0)</f>
        <v>LOCALIZA</v>
      </c>
      <c r="F743" s="5" t="str">
        <f>VLOOKUP(Tabela1[[#This Row],[PLACA]],UNIC!C:R,15,0)</f>
        <v>SP</v>
      </c>
      <c r="G743" s="5" t="str">
        <f>VLOOKUP(Tabela1[[#This Row],[PLACA]],UNIC!C:R,16,0)</f>
        <v>SUDESTE</v>
      </c>
      <c r="H743" s="5" t="str">
        <f>VLOOKUP(A743,UNIC!C:H,6,0)</f>
        <v>CARLOS EDUARDO TOBIAS DE SOUZA</v>
      </c>
      <c r="I743" s="5" t="str">
        <f>VLOOKUP(H743,UNIC!H:J,3,0)</f>
        <v>TECNICO MULTSKILL METALICO/FI</v>
      </c>
      <c r="J743" s="11" t="str">
        <f>VLOOKUP(Tabela1[[#This Row],[PLACA]],UNIC!C:V,20,0)</f>
        <v>R$ 1.824,00</v>
      </c>
      <c r="K743" s="11">
        <f>IFERROR(VALUE(VLOOKUP(Tabela1[[#This Row],[PLACA]],[1]Planilha2!$A:$F,3,0)),"")</f>
        <v>881.71</v>
      </c>
      <c r="L743" s="11">
        <f>IFERROR(VALUE(VLOOKUP(Tabela1[[#This Row],[PLACA]],[1]Planilha2!$A:$F,4,0)),"")</f>
        <v>1005</v>
      </c>
      <c r="M743" s="11">
        <f>IFERROR(VALUE(VLOOKUP(Tabela1[[#This Row],[PLACA]],[1]Planilha2!$A:$F,5,0)),"")</f>
        <v>330</v>
      </c>
      <c r="N743" s="11"/>
      <c r="O743" s="12" t="str">
        <f>VLOOKUP(Tabela1[[#This Row],[PLACA]],BASE_LOCADORAS!B:F,5,0)</f>
        <v>06/11/2028</v>
      </c>
      <c r="P7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3" s="11">
        <f>VLOOKUP(Tabela1[[#This Row],[PLACA]],BASE_LOCADORAS!B:G,6,0)</f>
        <v>1924.51</v>
      </c>
      <c r="R743" s="5" t="b">
        <f>Tabela1[[#This Row],[VALOR LOCADORA]]=Tabela1[[#This Row],[GASTO ALUGUEL]]</f>
        <v>0</v>
      </c>
      <c r="S743" s="5" t="str">
        <f>UPPER(TEXT(Tabela1[[#This Row],[VENCIMENTO CONTRATO]],"MMM"))</f>
        <v>NOV</v>
      </c>
      <c r="T743" s="5">
        <f>IFERROR(YEAR(Tabela1[[#This Row],[VENCIMENTO CONTRATO]]),"-")</f>
        <v>2028</v>
      </c>
      <c r="U743" s="5" t="str">
        <f>VLOOKUP(Tabela1[[#This Row],[PLACA]],UNIC!C:T,18,0)</f>
        <v>ATIVO</v>
      </c>
      <c r="V743" s="5" t="str">
        <f>SUBSTITUTE(VLOOKUP(Tabela1[[#This Row],[PLACA]],UNIC!C:K,9,0),".", "")</f>
        <v>14011</v>
      </c>
      <c r="W743" s="5">
        <f>VLOOKUP(Tabela1[[#This Row],[PLACA]],UNIC!C:M,10,0)</f>
        <v>35001</v>
      </c>
      <c r="X743" s="5" t="str">
        <f>VLOOKUP(Tabela1[[#This Row],[PLACA]],UNIC!C:M,11,0)</f>
        <v>I-SYSTEMS</v>
      </c>
      <c r="Y743" s="7">
        <f>SUM(Tabela1[[#This Row],[GASTO COMBUSTÍVEL FEVEREIRO]:[GASTO COMBUSTÍVE ABRIL]])</f>
        <v>2216.71</v>
      </c>
      <c r="Z743" s="7">
        <f>IFERROR(AVERAGE(Tabela1[[#This Row],[GASTO COMBUSTÍVE ABRIL]:[GASTO COMBUSTÍVE MARÇO]]),"-")</f>
        <v>667.5</v>
      </c>
      <c r="AA743" s="5"/>
    </row>
    <row r="744" spans="1:27" x14ac:dyDescent="0.25">
      <c r="A744" s="5" t="s">
        <v>906</v>
      </c>
      <c r="B744" s="5" t="str">
        <f>VLOOKUP(A744,UNIC!C:W,2,0)</f>
        <v>MOBI</v>
      </c>
      <c r="C744" s="5" t="str">
        <f>VLOOKUP(A744,UNIC!C:W,3,0)</f>
        <v>LEVE</v>
      </c>
      <c r="D744" s="10">
        <f>VLOOKUP(A744,UNIC!C:W,5,0)</f>
        <v>2025</v>
      </c>
      <c r="E744" s="5" t="str">
        <f>VLOOKUP(A744,UNIC!C:W,21,0)</f>
        <v>LOCALIZA</v>
      </c>
      <c r="F744" s="5" t="str">
        <f>VLOOKUP(Tabela1[[#This Row],[PLACA]],UNIC!C:R,15,0)</f>
        <v>ES</v>
      </c>
      <c r="G744" s="5" t="str">
        <f>VLOOKUP(Tabela1[[#This Row],[PLACA]],UNIC!C:R,16,0)</f>
        <v>SUDESTE</v>
      </c>
      <c r="H744" s="5" t="str">
        <f>VLOOKUP(A744,UNIC!C:H,6,0)</f>
        <v>KAYQUE PALMEIRA SOUSA</v>
      </c>
      <c r="I744" s="5" t="str">
        <f>VLOOKUP(H744,UNIC!H:J,3,0)</f>
        <v>INSTALADOR E REPARADOR DE FO</v>
      </c>
      <c r="J744" s="11" t="str">
        <f>VLOOKUP(Tabela1[[#This Row],[PLACA]],UNIC!C:V,20,0)</f>
        <v>R$ 1.824,00</v>
      </c>
      <c r="K744" s="11">
        <f>IFERROR(VALUE(VLOOKUP(Tabela1[[#This Row],[PLACA]],[1]Planilha2!$A:$F,3,0)),"")</f>
        <v>948.61000000000013</v>
      </c>
      <c r="L744" s="11">
        <f>IFERROR(VALUE(VLOOKUP(Tabela1[[#This Row],[PLACA]],[1]Planilha2!$A:$F,4,0)),"")</f>
        <v>1051.21</v>
      </c>
      <c r="M744" s="11">
        <f>IFERROR(VALUE(VLOOKUP(Tabela1[[#This Row],[PLACA]],[1]Planilha2!$A:$F,5,0)),"")</f>
        <v>300</v>
      </c>
      <c r="N744" s="11"/>
      <c r="O744" s="12" t="str">
        <f>VLOOKUP(Tabela1[[#This Row],[PLACA]],BASE_LOCADORAS!B:F,5,0)</f>
        <v>12/11/2028</v>
      </c>
      <c r="P7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4" s="11">
        <f>VLOOKUP(Tabela1[[#This Row],[PLACA]],BASE_LOCADORAS!B:G,6,0)</f>
        <v>1924.51</v>
      </c>
      <c r="R744" s="5" t="b">
        <f>Tabela1[[#This Row],[VALOR LOCADORA]]=Tabela1[[#This Row],[GASTO ALUGUEL]]</f>
        <v>0</v>
      </c>
      <c r="S744" s="5" t="str">
        <f>UPPER(TEXT(Tabela1[[#This Row],[VENCIMENTO CONTRATO]],"MMM"))</f>
        <v>NOV</v>
      </c>
      <c r="T744" s="5">
        <f>IFERROR(YEAR(Tabela1[[#This Row],[VENCIMENTO CONTRATO]]),"-")</f>
        <v>2028</v>
      </c>
      <c r="U744" s="5" t="str">
        <f>VLOOKUP(Tabela1[[#This Row],[PLACA]],UNIC!C:T,18,0)</f>
        <v>ATIVO</v>
      </c>
      <c r="V744" s="5" t="str">
        <f>SUBSTITUTE(VLOOKUP(Tabela1[[#This Row],[PLACA]],UNIC!C:K,9,0),".", "")</f>
        <v>11011</v>
      </c>
      <c r="W744" s="5">
        <f>VLOOKUP(Tabela1[[#This Row],[PLACA]],UNIC!C:M,10,0)</f>
        <v>18001</v>
      </c>
      <c r="X744" s="5" t="str">
        <f>VLOOKUP(Tabela1[[#This Row],[PLACA]],UNIC!C:M,11,0)</f>
        <v>VIVO</v>
      </c>
      <c r="Y744" s="7">
        <f>SUM(Tabela1[[#This Row],[GASTO COMBUSTÍVEL FEVEREIRO]:[GASTO COMBUSTÍVE ABRIL]])</f>
        <v>2299.8200000000002</v>
      </c>
      <c r="Z744" s="7">
        <f>IFERROR(AVERAGE(Tabela1[[#This Row],[GASTO COMBUSTÍVE ABRIL]:[GASTO COMBUSTÍVE MARÇO]]),"-")</f>
        <v>675.60500000000002</v>
      </c>
      <c r="AA744" s="5"/>
    </row>
    <row r="745" spans="1:27" x14ac:dyDescent="0.25">
      <c r="A745" s="5" t="s">
        <v>366</v>
      </c>
      <c r="B745" s="5" t="str">
        <f>VLOOKUP(A745,UNIC!C:W,2,0)</f>
        <v>MOBI</v>
      </c>
      <c r="C745" s="5" t="str">
        <f>VLOOKUP(A745,UNIC!C:W,3,0)</f>
        <v>LEVE</v>
      </c>
      <c r="D745" s="10">
        <f>VLOOKUP(A745,UNIC!C:W,5,0)</f>
        <v>2025</v>
      </c>
      <c r="E745" s="5" t="str">
        <f>VLOOKUP(A745,UNIC!C:W,21,0)</f>
        <v>LOCALIZA</v>
      </c>
      <c r="F745" s="5" t="str">
        <f>VLOOKUP(Tabela1[[#This Row],[PLACA]],UNIC!C:R,15,0)</f>
        <v>MS</v>
      </c>
      <c r="G745" s="5" t="str">
        <f>VLOOKUP(Tabela1[[#This Row],[PLACA]],UNIC!C:R,16,0)</f>
        <v>CENTRO OESTE</v>
      </c>
      <c r="H745" s="5" t="str">
        <f>VLOOKUP(A745,UNIC!C:H,6,0)</f>
        <v>REGINALDO DOS SANTOS</v>
      </c>
      <c r="I745" s="5" t="str">
        <f>VLOOKUP(H745,UNIC!H:J,3,0)</f>
        <v>TECNICO DE FIBRA OPTICA III</v>
      </c>
      <c r="J745" s="11" t="str">
        <f>VLOOKUP(Tabela1[[#This Row],[PLACA]],UNIC!C:V,20,0)</f>
        <v>R$ 1.824,00</v>
      </c>
      <c r="K745" s="11">
        <f>IFERROR(VALUE(VLOOKUP(Tabela1[[#This Row],[PLACA]],[1]Planilha2!$A:$F,3,0)),"")</f>
        <v>1546.67</v>
      </c>
      <c r="L745" s="11">
        <f>IFERROR(VALUE(VLOOKUP(Tabela1[[#This Row],[PLACA]],[1]Planilha2!$A:$F,4,0)),"")</f>
        <v>1603.9099999999999</v>
      </c>
      <c r="M745" s="11">
        <f>IFERROR(VALUE(VLOOKUP(Tabela1[[#This Row],[PLACA]],[1]Planilha2!$A:$F,5,0)),"")</f>
        <v>681</v>
      </c>
      <c r="N745" s="11"/>
      <c r="O745" s="12" t="str">
        <f>VLOOKUP(Tabela1[[#This Row],[PLACA]],BASE_LOCADORAS!B:F,5,0)</f>
        <v>10/10/2028</v>
      </c>
      <c r="P7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5" s="11">
        <f>VLOOKUP(Tabela1[[#This Row],[PLACA]],BASE_LOCADORAS!B:G,6,0)</f>
        <v>1924.51</v>
      </c>
      <c r="R745" s="5" t="b">
        <f>Tabela1[[#This Row],[VALOR LOCADORA]]=Tabela1[[#This Row],[GASTO ALUGUEL]]</f>
        <v>0</v>
      </c>
      <c r="S745" s="5" t="str">
        <f>UPPER(TEXT(Tabela1[[#This Row],[VENCIMENTO CONTRATO]],"MMM"))</f>
        <v>OUT</v>
      </c>
      <c r="T745" s="5">
        <f>IFERROR(YEAR(Tabela1[[#This Row],[VENCIMENTO CONTRATO]]),"-")</f>
        <v>2028</v>
      </c>
      <c r="U745" s="5" t="str">
        <f>VLOOKUP(Tabela1[[#This Row],[PLACA]],UNIC!C:T,18,0)</f>
        <v>ATIVO</v>
      </c>
      <c r="V745" s="5" t="str">
        <f>SUBSTITUTE(VLOOKUP(Tabela1[[#This Row],[PLACA]],UNIC!C:K,9,0),".", "")</f>
        <v>11021</v>
      </c>
      <c r="W745" s="5">
        <f>VLOOKUP(Tabela1[[#This Row],[PLACA]],UNIC!C:M,10,0)</f>
        <v>22020</v>
      </c>
      <c r="X745" s="5" t="str">
        <f>VLOOKUP(Tabela1[[#This Row],[PLACA]],UNIC!C:M,11,0)</f>
        <v>VIVO</v>
      </c>
      <c r="Y745" s="7">
        <f>SUM(Tabela1[[#This Row],[GASTO COMBUSTÍVEL FEVEREIRO]:[GASTO COMBUSTÍVE ABRIL]])</f>
        <v>3831.58</v>
      </c>
      <c r="Z745" s="7">
        <f>IFERROR(AVERAGE(Tabela1[[#This Row],[GASTO COMBUSTÍVE ABRIL]:[GASTO COMBUSTÍVE MARÇO]]),"-")</f>
        <v>1142.4549999999999</v>
      </c>
      <c r="AA745" s="5"/>
    </row>
    <row r="746" spans="1:27" x14ac:dyDescent="0.25">
      <c r="A746" s="5" t="s">
        <v>480</v>
      </c>
      <c r="B746" s="5" t="str">
        <f>VLOOKUP(A746,UNIC!C:W,2,0)</f>
        <v>MOBI</v>
      </c>
      <c r="C746" s="5" t="str">
        <f>VLOOKUP(A746,UNIC!C:W,3,0)</f>
        <v>LEVE</v>
      </c>
      <c r="D746" s="10">
        <f>VLOOKUP(A746,UNIC!C:W,5,0)</f>
        <v>2025</v>
      </c>
      <c r="E746" s="5" t="str">
        <f>VLOOKUP(A746,UNIC!C:W,21,0)</f>
        <v>LOCALIZA</v>
      </c>
      <c r="F746" s="5" t="str">
        <f>VLOOKUP(Tabela1[[#This Row],[PLACA]],UNIC!C:R,15,0)</f>
        <v>SP</v>
      </c>
      <c r="G746" s="5" t="str">
        <f>VLOOKUP(Tabela1[[#This Row],[PLACA]],UNIC!C:R,16,0)</f>
        <v>SUDESTE</v>
      </c>
      <c r="H746" s="5" t="str">
        <f>VLOOKUP(A746,UNIC!C:H,6,0)</f>
        <v>MARCELO FRANCISCO DE OLIVEIRA FILHO</v>
      </c>
      <c r="I746" s="5" t="str">
        <f>VLOOKUP(H746,UNIC!H:J,3,0)</f>
        <v>TECNICO MULTSKILL METALICO/FI</v>
      </c>
      <c r="J746" s="11" t="str">
        <f>VLOOKUP(Tabela1[[#This Row],[PLACA]],UNIC!C:V,20,0)</f>
        <v>R$ 1.824,00</v>
      </c>
      <c r="K746" s="11">
        <f>IFERROR(VALUE(VLOOKUP(Tabela1[[#This Row],[PLACA]],[1]Planilha2!$A:$F,3,0)),"")</f>
        <v>744.33</v>
      </c>
      <c r="L746" s="11">
        <f>IFERROR(VALUE(VLOOKUP(Tabela1[[#This Row],[PLACA]],[1]Planilha2!$A:$F,4,0)),"")</f>
        <v>655.02</v>
      </c>
      <c r="M746" s="11">
        <f>IFERROR(VALUE(VLOOKUP(Tabela1[[#This Row],[PLACA]],[1]Planilha2!$A:$F,5,0)),"")</f>
        <v>330</v>
      </c>
      <c r="N746" s="11"/>
      <c r="O746" s="12" t="str">
        <f>VLOOKUP(Tabela1[[#This Row],[PLACA]],BASE_LOCADORAS!B:F,5,0)</f>
        <v>12/11/2028</v>
      </c>
      <c r="P7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6" s="11">
        <f>VLOOKUP(Tabela1[[#This Row],[PLACA]],BASE_LOCADORAS!B:G,6,0)</f>
        <v>1924.51</v>
      </c>
      <c r="R746" s="5" t="b">
        <f>Tabela1[[#This Row],[VALOR LOCADORA]]=Tabela1[[#This Row],[GASTO ALUGUEL]]</f>
        <v>0</v>
      </c>
      <c r="S746" s="5" t="str">
        <f>UPPER(TEXT(Tabela1[[#This Row],[VENCIMENTO CONTRATO]],"MMM"))</f>
        <v>NOV</v>
      </c>
      <c r="T746" s="5">
        <f>IFERROR(YEAR(Tabela1[[#This Row],[VENCIMENTO CONTRATO]]),"-")</f>
        <v>2028</v>
      </c>
      <c r="U746" s="5" t="str">
        <f>VLOOKUP(Tabela1[[#This Row],[PLACA]],UNIC!C:T,18,0)</f>
        <v>ATIVO</v>
      </c>
      <c r="V746" s="5" t="str">
        <f>SUBSTITUTE(VLOOKUP(Tabela1[[#This Row],[PLACA]],UNIC!C:K,9,0),".", "")</f>
        <v>11011</v>
      </c>
      <c r="W746" s="5">
        <f>VLOOKUP(Tabela1[[#This Row],[PLACA]],UNIC!C:M,10,0)</f>
        <v>35001</v>
      </c>
      <c r="X746" s="5" t="str">
        <f>VLOOKUP(Tabela1[[#This Row],[PLACA]],UNIC!C:M,11,0)</f>
        <v>VIVO</v>
      </c>
      <c r="Y746" s="7">
        <f>SUM(Tabela1[[#This Row],[GASTO COMBUSTÍVEL FEVEREIRO]:[GASTO COMBUSTÍVE ABRIL]])</f>
        <v>1729.35</v>
      </c>
      <c r="Z746" s="7">
        <f>IFERROR(AVERAGE(Tabela1[[#This Row],[GASTO COMBUSTÍVE ABRIL]:[GASTO COMBUSTÍVE MARÇO]]),"-")</f>
        <v>492.51</v>
      </c>
      <c r="AA746" s="5"/>
    </row>
    <row r="747" spans="1:27" x14ac:dyDescent="0.25">
      <c r="A747" s="5" t="s">
        <v>1501</v>
      </c>
      <c r="B747" s="5" t="str">
        <f>VLOOKUP(A747,UNIC!C:W,2,0)</f>
        <v>MOBI</v>
      </c>
      <c r="C747" s="5" t="str">
        <f>VLOOKUP(A747,UNIC!C:W,3,0)</f>
        <v>LEVE</v>
      </c>
      <c r="D747" s="10">
        <f>VLOOKUP(A747,UNIC!C:W,5,0)</f>
        <v>2025</v>
      </c>
      <c r="E747" s="5" t="str">
        <f>VLOOKUP(A747,UNIC!C:W,21,0)</f>
        <v>LOCALIZA</v>
      </c>
      <c r="F747" s="5" t="str">
        <f>VLOOKUP(Tabela1[[#This Row],[PLACA]],UNIC!C:R,15,0)</f>
        <v>ES</v>
      </c>
      <c r="G747" s="5" t="str">
        <f>VLOOKUP(Tabela1[[#This Row],[PLACA]],UNIC!C:R,16,0)</f>
        <v>SUDESTE</v>
      </c>
      <c r="H747" s="5" t="str">
        <f>VLOOKUP(A747,UNIC!C:H,6,0)</f>
        <v>JOAO MATEUS BATISTA GOMES MOREIRA</v>
      </c>
      <c r="I747" s="5" t="str">
        <f>VLOOKUP(H747,UNIC!H:J,3,0)</f>
        <v>INSTALADOR E REPARADOR DE FO</v>
      </c>
      <c r="J747" s="11" t="str">
        <f>VLOOKUP(Tabela1[[#This Row],[PLACA]],UNIC!C:V,20,0)</f>
        <v>R$ 1.824,00</v>
      </c>
      <c r="K747" s="11">
        <f>IFERROR(VALUE(VLOOKUP(Tabela1[[#This Row],[PLACA]],[1]Planilha2!$A:$F,3,0)),"")</f>
        <v>1269.96</v>
      </c>
      <c r="L747" s="11">
        <f>IFERROR(VALUE(VLOOKUP(Tabela1[[#This Row],[PLACA]],[1]Planilha2!$A:$F,4,0)),"")</f>
        <v>1261.5900000000001</v>
      </c>
      <c r="M747" s="11">
        <f>IFERROR(VALUE(VLOOKUP(Tabela1[[#This Row],[PLACA]],[1]Planilha2!$A:$F,5,0)),"")</f>
        <v>833</v>
      </c>
      <c r="N747" s="11"/>
      <c r="O747" s="12" t="str">
        <f>VLOOKUP(Tabela1[[#This Row],[PLACA]],BASE_LOCADORAS!B:F,5,0)</f>
        <v>17/09/2028</v>
      </c>
      <c r="P7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7" s="11">
        <f>VLOOKUP(Tabela1[[#This Row],[PLACA]],BASE_LOCADORAS!B:G,6,0)</f>
        <v>1926.61</v>
      </c>
      <c r="R747" s="5" t="b">
        <f>Tabela1[[#This Row],[VALOR LOCADORA]]=Tabela1[[#This Row],[GASTO ALUGUEL]]</f>
        <v>0</v>
      </c>
      <c r="S747" s="5" t="str">
        <f>UPPER(TEXT(Tabela1[[#This Row],[VENCIMENTO CONTRATO]],"MMM"))</f>
        <v>SET</v>
      </c>
      <c r="T747" s="5">
        <f>IFERROR(YEAR(Tabela1[[#This Row],[VENCIMENTO CONTRATO]]),"-")</f>
        <v>2028</v>
      </c>
      <c r="U747" s="5" t="str">
        <f>VLOOKUP(Tabela1[[#This Row],[PLACA]],UNIC!C:T,18,0)</f>
        <v>ATIVO</v>
      </c>
      <c r="V747" s="5" t="str">
        <f>SUBSTITUTE(VLOOKUP(Tabela1[[#This Row],[PLACA]],UNIC!C:K,9,0),".", "")</f>
        <v>11011</v>
      </c>
      <c r="W747" s="5">
        <f>VLOOKUP(Tabela1[[#This Row],[PLACA]],UNIC!C:M,10,0)</f>
        <v>18001</v>
      </c>
      <c r="X747" s="5" t="str">
        <f>VLOOKUP(Tabela1[[#This Row],[PLACA]],UNIC!C:M,11,0)</f>
        <v>VIVO</v>
      </c>
      <c r="Y747" s="7">
        <f>SUM(Tabela1[[#This Row],[GASTO COMBUSTÍVEL FEVEREIRO]:[GASTO COMBUSTÍVE ABRIL]])</f>
        <v>3364.55</v>
      </c>
      <c r="Z747" s="7">
        <f>IFERROR(AVERAGE(Tabela1[[#This Row],[GASTO COMBUSTÍVE ABRIL]:[GASTO COMBUSTÍVE MARÇO]]),"-")</f>
        <v>1047.2950000000001</v>
      </c>
      <c r="AA747" s="5"/>
    </row>
    <row r="748" spans="1:27" x14ac:dyDescent="0.25">
      <c r="A748" s="5" t="s">
        <v>577</v>
      </c>
      <c r="B748" s="5" t="str">
        <f>VLOOKUP(A748,UNIC!C:W,2,0)</f>
        <v>MOBI</v>
      </c>
      <c r="C748" s="5" t="str">
        <f>VLOOKUP(A748,UNIC!C:W,3,0)</f>
        <v>LEVE</v>
      </c>
      <c r="D748" s="10">
        <f>VLOOKUP(A748,UNIC!C:W,5,0)</f>
        <v>2025</v>
      </c>
      <c r="E748" s="5" t="str">
        <f>VLOOKUP(A748,UNIC!C:W,21,0)</f>
        <v>LOCALIZA</v>
      </c>
      <c r="F748" s="5" t="str">
        <f>VLOOKUP(Tabela1[[#This Row],[PLACA]],UNIC!C:R,15,0)</f>
        <v>MS</v>
      </c>
      <c r="G748" s="5" t="str">
        <f>VLOOKUP(Tabela1[[#This Row],[PLACA]],UNIC!C:R,16,0)</f>
        <v>CENTRO OESTE</v>
      </c>
      <c r="H748" s="5" t="str">
        <f>VLOOKUP(A748,UNIC!C:H,6,0)</f>
        <v>ODAIR GONCALVES DA SILVA</v>
      </c>
      <c r="I748" s="5" t="str">
        <f>VLOOKUP(H748,UNIC!H:J,3,0)</f>
        <v>INSTALADOR E REPARADOR DE FO</v>
      </c>
      <c r="J748" s="11" t="str">
        <f>VLOOKUP(Tabela1[[#This Row],[PLACA]],UNIC!C:V,20,0)</f>
        <v>R$ 1.824,00</v>
      </c>
      <c r="K748" s="11">
        <f>IFERROR(VALUE(VLOOKUP(Tabela1[[#This Row],[PLACA]],[1]Planilha2!$A:$F,3,0)),"")</f>
        <v>1220</v>
      </c>
      <c r="L748" s="11">
        <f>IFERROR(VALUE(VLOOKUP(Tabela1[[#This Row],[PLACA]],[1]Planilha2!$A:$F,4,0)),"")</f>
        <v>1590</v>
      </c>
      <c r="M748" s="11">
        <f>IFERROR(VALUE(VLOOKUP(Tabela1[[#This Row],[PLACA]],[1]Planilha2!$A:$F,5,0)),"")</f>
        <v>500</v>
      </c>
      <c r="N748" s="11"/>
      <c r="O748" s="12" t="str">
        <f>VLOOKUP(Tabela1[[#This Row],[PLACA]],BASE_LOCADORAS!B:F,5,0)</f>
        <v>10/10/2028</v>
      </c>
      <c r="P7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8" s="11">
        <f>VLOOKUP(Tabela1[[#This Row],[PLACA]],BASE_LOCADORAS!B:G,6,0)</f>
        <v>1924.51</v>
      </c>
      <c r="R748" s="5" t="b">
        <f>Tabela1[[#This Row],[VALOR LOCADORA]]=Tabela1[[#This Row],[GASTO ALUGUEL]]</f>
        <v>0</v>
      </c>
      <c r="S748" s="5" t="str">
        <f>UPPER(TEXT(Tabela1[[#This Row],[VENCIMENTO CONTRATO]],"MMM"))</f>
        <v>OUT</v>
      </c>
      <c r="T748" s="5">
        <f>IFERROR(YEAR(Tabela1[[#This Row],[VENCIMENTO CONTRATO]]),"-")</f>
        <v>2028</v>
      </c>
      <c r="U748" s="5" t="str">
        <f>VLOOKUP(Tabela1[[#This Row],[PLACA]],UNIC!C:T,18,0)</f>
        <v>ATIVO</v>
      </c>
      <c r="V748" s="5" t="str">
        <f>SUBSTITUTE(VLOOKUP(Tabela1[[#This Row],[PLACA]],UNIC!C:K,9,0),".", "")</f>
        <v>11011</v>
      </c>
      <c r="W748" s="5">
        <f>VLOOKUP(Tabela1[[#This Row],[PLACA]],UNIC!C:M,10,0)</f>
        <v>22020</v>
      </c>
      <c r="X748" s="5" t="str">
        <f>VLOOKUP(Tabela1[[#This Row],[PLACA]],UNIC!C:M,11,0)</f>
        <v>VIVO</v>
      </c>
      <c r="Y748" s="7">
        <f>SUM(Tabela1[[#This Row],[GASTO COMBUSTÍVEL FEVEREIRO]:[GASTO COMBUSTÍVE ABRIL]])</f>
        <v>3310</v>
      </c>
      <c r="Z748" s="7">
        <f>IFERROR(AVERAGE(Tabela1[[#This Row],[GASTO COMBUSTÍVE ABRIL]:[GASTO COMBUSTÍVE MARÇO]]),"-")</f>
        <v>1045</v>
      </c>
      <c r="AA748" s="5"/>
    </row>
    <row r="749" spans="1:27" x14ac:dyDescent="0.25">
      <c r="A749" s="5" t="s">
        <v>216</v>
      </c>
      <c r="B749" s="5" t="str">
        <f>VLOOKUP(A749,UNIC!C:W,2,0)</f>
        <v>MOBI</v>
      </c>
      <c r="C749" s="5" t="str">
        <f>VLOOKUP(A749,UNIC!C:W,3,0)</f>
        <v>LEVE</v>
      </c>
      <c r="D749" s="10">
        <f>VLOOKUP(A749,UNIC!C:W,5,0)</f>
        <v>2025</v>
      </c>
      <c r="E749" s="5" t="str">
        <f>VLOOKUP(A749,UNIC!C:W,21,0)</f>
        <v>LOCALIZA</v>
      </c>
      <c r="F749" s="5" t="str">
        <f>VLOOKUP(Tabela1[[#This Row],[PLACA]],UNIC!C:R,15,0)</f>
        <v>BA</v>
      </c>
      <c r="G749" s="5" t="str">
        <f>VLOOKUP(Tabela1[[#This Row],[PLACA]],UNIC!C:R,16,0)</f>
        <v>NORDESTE</v>
      </c>
      <c r="H749" s="5" t="str">
        <f>VLOOKUP(A749,UNIC!C:H,6,0)</f>
        <v>ITALO BRUNO COSTA SANTANA</v>
      </c>
      <c r="I749" s="5" t="str">
        <f>VLOOKUP(H749,UNIC!H:J,3,0)</f>
        <v>TECNICO MULTSKILL FO</v>
      </c>
      <c r="J749" s="11" t="str">
        <f>VLOOKUP(Tabela1[[#This Row],[PLACA]],UNIC!C:V,20,0)</f>
        <v>R$ 1.824,00</v>
      </c>
      <c r="K749" s="11">
        <f>IFERROR(VALUE(VLOOKUP(Tabela1[[#This Row],[PLACA]],[1]Planilha2!$A:$F,3,0)),"")</f>
        <v>1009.74</v>
      </c>
      <c r="L749" s="11">
        <f>IFERROR(VALUE(VLOOKUP(Tabela1[[#This Row],[PLACA]],[1]Planilha2!$A:$F,4,0)),"")</f>
        <v>1130</v>
      </c>
      <c r="M749" s="11">
        <f>IFERROR(VALUE(VLOOKUP(Tabela1[[#This Row],[PLACA]],[1]Planilha2!$A:$F,5,0)),"")</f>
        <v>680</v>
      </c>
      <c r="N749" s="11"/>
      <c r="O749" s="12" t="str">
        <f>VLOOKUP(Tabela1[[#This Row],[PLACA]],BASE_LOCADORAS!B:F,5,0)</f>
        <v>24/09/2028</v>
      </c>
      <c r="P7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49" s="11">
        <f>VLOOKUP(Tabela1[[#This Row],[PLACA]],BASE_LOCADORAS!B:G,6,0)</f>
        <v>1926.61</v>
      </c>
      <c r="R749" s="5" t="b">
        <f>Tabela1[[#This Row],[VALOR LOCADORA]]=Tabela1[[#This Row],[GASTO ALUGUEL]]</f>
        <v>0</v>
      </c>
      <c r="S749" s="5" t="str">
        <f>UPPER(TEXT(Tabela1[[#This Row],[VENCIMENTO CONTRATO]],"MMM"))</f>
        <v>SET</v>
      </c>
      <c r="T749" s="5">
        <f>IFERROR(YEAR(Tabela1[[#This Row],[VENCIMENTO CONTRATO]]),"-")</f>
        <v>2028</v>
      </c>
      <c r="U749" s="5" t="str">
        <f>VLOOKUP(Tabela1[[#This Row],[PLACA]],UNIC!C:T,18,0)</f>
        <v>ATIVO</v>
      </c>
      <c r="V749" s="5" t="str">
        <f>SUBSTITUTE(VLOOKUP(Tabela1[[#This Row],[PLACA]],UNIC!C:K,9,0),".", "")</f>
        <v>14011</v>
      </c>
      <c r="W749" s="5">
        <f>VLOOKUP(Tabela1[[#This Row],[PLACA]],UNIC!C:M,10,0)</f>
        <v>15001</v>
      </c>
      <c r="X749" s="5" t="str">
        <f>VLOOKUP(Tabela1[[#This Row],[PLACA]],UNIC!C:M,11,0)</f>
        <v>I-SYSTEMS</v>
      </c>
      <c r="Y749" s="7">
        <f>SUM(Tabela1[[#This Row],[GASTO COMBUSTÍVEL FEVEREIRO]:[GASTO COMBUSTÍVE ABRIL]])</f>
        <v>2819.74</v>
      </c>
      <c r="Z749" s="7">
        <f>IFERROR(AVERAGE(Tabela1[[#This Row],[GASTO COMBUSTÍVE ABRIL]:[GASTO COMBUSTÍVE MARÇO]]),"-")</f>
        <v>905</v>
      </c>
      <c r="AA749" s="5"/>
    </row>
    <row r="750" spans="1:27" x14ac:dyDescent="0.25">
      <c r="A750" s="5" t="s">
        <v>735</v>
      </c>
      <c r="B750" s="5" t="str">
        <f>VLOOKUP(A750,UNIC!C:W,2,0)</f>
        <v>MOBI</v>
      </c>
      <c r="C750" s="5" t="str">
        <f>VLOOKUP(A750,UNIC!C:W,3,0)</f>
        <v>LEVE</v>
      </c>
      <c r="D750" s="10">
        <f>VLOOKUP(A750,UNIC!C:W,5,0)</f>
        <v>2025</v>
      </c>
      <c r="E750" s="5" t="str">
        <f>VLOOKUP(A750,UNIC!C:W,21,0)</f>
        <v>LOCALIZA</v>
      </c>
      <c r="F750" s="5" t="str">
        <f>VLOOKUP(Tabela1[[#This Row],[PLACA]],UNIC!C:R,15,0)</f>
        <v>BA</v>
      </c>
      <c r="G750" s="5" t="str">
        <f>VLOOKUP(Tabela1[[#This Row],[PLACA]],UNIC!C:R,16,0)</f>
        <v>NORDESTE</v>
      </c>
      <c r="H750" s="5" t="str">
        <f>VLOOKUP(A750,UNIC!C:H,6,0)</f>
        <v>REGINALDO ARAUJO DOS SANTOS</v>
      </c>
      <c r="I750" s="5" t="str">
        <f>VLOOKUP(H750,UNIC!H:J,3,0)</f>
        <v>TECNICO MULTSKILL FO</v>
      </c>
      <c r="J750" s="11" t="str">
        <f>VLOOKUP(Tabela1[[#This Row],[PLACA]],UNIC!C:V,20,0)</f>
        <v>R$ 1.824,00</v>
      </c>
      <c r="K750" s="11">
        <f>IFERROR(VALUE(VLOOKUP(Tabela1[[#This Row],[PLACA]],[1]Planilha2!$A:$F,3,0)),"")</f>
        <v>574.51</v>
      </c>
      <c r="L750" s="11">
        <f>IFERROR(VALUE(VLOOKUP(Tabela1[[#This Row],[PLACA]],[1]Planilha2!$A:$F,4,0)),"")</f>
        <v>1409.96</v>
      </c>
      <c r="M750" s="11">
        <f>IFERROR(VALUE(VLOOKUP(Tabela1[[#This Row],[PLACA]],[1]Planilha2!$A:$F,5,0)),"")</f>
        <v>899.64</v>
      </c>
      <c r="N750" s="11"/>
      <c r="O750" s="12" t="str">
        <f>VLOOKUP(Tabela1[[#This Row],[PLACA]],BASE_LOCADORAS!B:F,5,0)</f>
        <v>14/04/2029</v>
      </c>
      <c r="P7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0" s="11">
        <f>VLOOKUP(Tabela1[[#This Row],[PLACA]],BASE_LOCADORAS!B:G,6,0)</f>
        <v>1824</v>
      </c>
      <c r="R750" s="5" t="b">
        <f>Tabela1[[#This Row],[VALOR LOCADORA]]=Tabela1[[#This Row],[GASTO ALUGUEL]]</f>
        <v>0</v>
      </c>
      <c r="S750" s="5" t="str">
        <f>UPPER(TEXT(Tabela1[[#This Row],[VENCIMENTO CONTRATO]],"MMM"))</f>
        <v>ABR</v>
      </c>
      <c r="T750" s="5">
        <f>IFERROR(YEAR(Tabela1[[#This Row],[VENCIMENTO CONTRATO]]),"-")</f>
        <v>2029</v>
      </c>
      <c r="U750" s="5" t="str">
        <f>VLOOKUP(Tabela1[[#This Row],[PLACA]],UNIC!C:T,18,0)</f>
        <v>ATIVO</v>
      </c>
      <c r="V750" s="5" t="str">
        <f>SUBSTITUTE(VLOOKUP(Tabela1[[#This Row],[PLACA]],UNIC!C:K,9,0),".", "")</f>
        <v>19011</v>
      </c>
      <c r="W750" s="5">
        <f>VLOOKUP(Tabela1[[#This Row],[PLACA]],UNIC!C:M,10,0)</f>
        <v>15001</v>
      </c>
      <c r="X750" s="5" t="str">
        <f>VLOOKUP(Tabela1[[#This Row],[PLACA]],UNIC!C:M,11,0)</f>
        <v>V.TAL</v>
      </c>
      <c r="Y750" s="7">
        <f>SUM(Tabela1[[#This Row],[GASTO COMBUSTÍVEL FEVEREIRO]:[GASTO COMBUSTÍVE ABRIL]])</f>
        <v>2884.11</v>
      </c>
      <c r="Z750" s="7">
        <f>IFERROR(AVERAGE(Tabela1[[#This Row],[GASTO COMBUSTÍVE ABRIL]:[GASTO COMBUSTÍVE MARÇO]]),"-")</f>
        <v>1154.8</v>
      </c>
      <c r="AA750" s="5"/>
    </row>
    <row r="751" spans="1:27" x14ac:dyDescent="0.25">
      <c r="A751" s="5" t="s">
        <v>875</v>
      </c>
      <c r="B751" s="5" t="str">
        <f>VLOOKUP(A751,UNIC!C:W,2,0)</f>
        <v>MOBI</v>
      </c>
      <c r="C751" s="5" t="str">
        <f>VLOOKUP(A751,UNIC!C:W,3,0)</f>
        <v>LEVE</v>
      </c>
      <c r="D751" s="10">
        <f>VLOOKUP(A751,UNIC!C:W,5,0)</f>
        <v>2025</v>
      </c>
      <c r="E751" s="5" t="str">
        <f>VLOOKUP(A751,UNIC!C:W,21,0)</f>
        <v>LOCALIZA</v>
      </c>
      <c r="F751" s="5" t="str">
        <f>VLOOKUP(Tabela1[[#This Row],[PLACA]],UNIC!C:R,15,0)</f>
        <v>MG</v>
      </c>
      <c r="G751" s="5" t="str">
        <f>VLOOKUP(Tabela1[[#This Row],[PLACA]],UNIC!C:R,16,0)</f>
        <v>SUDESTE</v>
      </c>
      <c r="H751" s="5" t="str">
        <f>VLOOKUP(A751,UNIC!C:H,6,0)</f>
        <v>CLEBER DOS SANTOS ROSA JUNIOR</v>
      </c>
      <c r="I751" s="5" t="str">
        <f>VLOOKUP(H751,UNIC!H:J,3,0)</f>
        <v>TECNICO DE FIBRA OPTICA I</v>
      </c>
      <c r="J751" s="11" t="str">
        <f>VLOOKUP(Tabela1[[#This Row],[PLACA]],UNIC!C:V,20,0)</f>
        <v>R$ 1.823,00</v>
      </c>
      <c r="K751" s="11">
        <f>IFERROR(VALUE(VLOOKUP(Tabela1[[#This Row],[PLACA]],[1]Planilha2!$A:$F,3,0)),"")</f>
        <v>1186.0700000000002</v>
      </c>
      <c r="L751" s="11">
        <f>IFERROR(VALUE(VLOOKUP(Tabela1[[#This Row],[PLACA]],[1]Planilha2!$A:$F,4,0)),"")</f>
        <v>1177.55</v>
      </c>
      <c r="M751" s="11">
        <f>IFERROR(VALUE(VLOOKUP(Tabela1[[#This Row],[PLACA]],[1]Planilha2!$A:$F,5,0)),"")</f>
        <v>591.51</v>
      </c>
      <c r="N751" s="11"/>
      <c r="O751" s="12" t="str">
        <f>VLOOKUP(Tabela1[[#This Row],[PLACA]],BASE_LOCADORAS!B:F,5,0)</f>
        <v>05/12/2028</v>
      </c>
      <c r="P7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1" s="11">
        <f>VLOOKUP(Tabela1[[#This Row],[PLACA]],BASE_LOCADORAS!B:G,6,0)</f>
        <v>1938.47</v>
      </c>
      <c r="R751" s="5" t="b">
        <f>Tabela1[[#This Row],[VALOR LOCADORA]]=Tabela1[[#This Row],[GASTO ALUGUEL]]</f>
        <v>0</v>
      </c>
      <c r="S751" s="5" t="str">
        <f>UPPER(TEXT(Tabela1[[#This Row],[VENCIMENTO CONTRATO]],"MMM"))</f>
        <v>DEZ</v>
      </c>
      <c r="T751" s="5">
        <f>IFERROR(YEAR(Tabela1[[#This Row],[VENCIMENTO CONTRATO]]),"-")</f>
        <v>2028</v>
      </c>
      <c r="U751" s="5" t="str">
        <f>VLOOKUP(Tabela1[[#This Row],[PLACA]],UNIC!C:T,18,0)</f>
        <v>ATIVO</v>
      </c>
      <c r="V751" s="5" t="str">
        <f>SUBSTITUTE(VLOOKUP(Tabela1[[#This Row],[PLACA]],UNIC!C:K,9,0),".", "")</f>
        <v>11011</v>
      </c>
      <c r="W751" s="5">
        <f>VLOOKUP(Tabela1[[#This Row],[PLACA]],UNIC!C:M,10,0)</f>
        <v>23845</v>
      </c>
      <c r="X751" s="5" t="str">
        <f>VLOOKUP(Tabela1[[#This Row],[PLACA]],UNIC!C:M,11,0)</f>
        <v>VIVO</v>
      </c>
      <c r="Y751" s="7">
        <f>SUM(Tabela1[[#This Row],[GASTO COMBUSTÍVEL FEVEREIRO]:[GASTO COMBUSTÍVE ABRIL]])</f>
        <v>2955.13</v>
      </c>
      <c r="Z751" s="7">
        <f>IFERROR(AVERAGE(Tabela1[[#This Row],[GASTO COMBUSTÍVE ABRIL]:[GASTO COMBUSTÍVE MARÇO]]),"-")</f>
        <v>884.53</v>
      </c>
      <c r="AA751" s="5"/>
    </row>
    <row r="752" spans="1:27" x14ac:dyDescent="0.25">
      <c r="A752" s="5" t="s">
        <v>143</v>
      </c>
      <c r="B752" s="5" t="str">
        <f>VLOOKUP(A752,UNIC!C:W,2,0)</f>
        <v>MOBI</v>
      </c>
      <c r="C752" s="5" t="str">
        <f>VLOOKUP(A752,UNIC!C:W,3,0)</f>
        <v>LEVE</v>
      </c>
      <c r="D752" s="10">
        <f>VLOOKUP(A752,UNIC!C:W,5,0)</f>
        <v>2025</v>
      </c>
      <c r="E752" s="5" t="str">
        <f>VLOOKUP(A752,UNIC!C:W,21,0)</f>
        <v>LOCALIZA</v>
      </c>
      <c r="F752" s="5" t="str">
        <f>VLOOKUP(Tabela1[[#This Row],[PLACA]],UNIC!C:R,15,0)</f>
        <v>ES</v>
      </c>
      <c r="G752" s="5" t="str">
        <f>VLOOKUP(Tabela1[[#This Row],[PLACA]],UNIC!C:R,16,0)</f>
        <v>SUDESTE</v>
      </c>
      <c r="H752" s="5" t="str">
        <f>VLOOKUP(A752,UNIC!C:H,6,0)</f>
        <v>JONATHAN SIQUEIRA FERNANDES</v>
      </c>
      <c r="I752" s="5" t="str">
        <f>VLOOKUP(H752,UNIC!H:J,3,0)</f>
        <v>INSTALADOR E REPARADOR DE FO</v>
      </c>
      <c r="J752" s="11" t="str">
        <f>VLOOKUP(Tabela1[[#This Row],[PLACA]],UNIC!C:V,20,0)</f>
        <v>R$ 1.824,00</v>
      </c>
      <c r="K752" s="11">
        <f>IFERROR(VALUE(VLOOKUP(Tabela1[[#This Row],[PLACA]],[1]Planilha2!$A:$F,3,0)),"")</f>
        <v>1048.8800000000001</v>
      </c>
      <c r="L752" s="11">
        <f>IFERROR(VALUE(VLOOKUP(Tabela1[[#This Row],[PLACA]],[1]Planilha2!$A:$F,4,0)),"")</f>
        <v>1514.85</v>
      </c>
      <c r="M752" s="11">
        <f>IFERROR(VALUE(VLOOKUP(Tabela1[[#This Row],[PLACA]],[1]Planilha2!$A:$F,5,0)),"")</f>
        <v>610.02</v>
      </c>
      <c r="N752" s="11"/>
      <c r="O752" s="12" t="str">
        <f>VLOOKUP(Tabela1[[#This Row],[PLACA]],BASE_LOCADORAS!B:F,5,0)</f>
        <v>25/09/2028</v>
      </c>
      <c r="P7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2" s="11">
        <f>VLOOKUP(Tabela1[[#This Row],[PLACA]],BASE_LOCADORAS!B:G,6,0)</f>
        <v>1926.61</v>
      </c>
      <c r="R752" s="5" t="b">
        <f>Tabela1[[#This Row],[VALOR LOCADORA]]=Tabela1[[#This Row],[GASTO ALUGUEL]]</f>
        <v>0</v>
      </c>
      <c r="S752" s="5" t="str">
        <f>UPPER(TEXT(Tabela1[[#This Row],[VENCIMENTO CONTRATO]],"MMM"))</f>
        <v>SET</v>
      </c>
      <c r="T752" s="5">
        <f>IFERROR(YEAR(Tabela1[[#This Row],[VENCIMENTO CONTRATO]]),"-")</f>
        <v>2028</v>
      </c>
      <c r="U752" s="5" t="str">
        <f>VLOOKUP(Tabela1[[#This Row],[PLACA]],UNIC!C:T,18,0)</f>
        <v>ATIVO</v>
      </c>
      <c r="V752" s="5" t="str">
        <f>SUBSTITUTE(VLOOKUP(Tabela1[[#This Row],[PLACA]],UNIC!C:K,9,0),".", "")</f>
        <v>11011</v>
      </c>
      <c r="W752" s="5">
        <f>VLOOKUP(Tabela1[[#This Row],[PLACA]],UNIC!C:M,10,0)</f>
        <v>18001</v>
      </c>
      <c r="X752" s="5" t="str">
        <f>VLOOKUP(Tabela1[[#This Row],[PLACA]],UNIC!C:M,11,0)</f>
        <v>VIVO</v>
      </c>
      <c r="Y752" s="7">
        <f>SUM(Tabela1[[#This Row],[GASTO COMBUSTÍVEL FEVEREIRO]:[GASTO COMBUSTÍVE ABRIL]])</f>
        <v>3173.75</v>
      </c>
      <c r="Z752" s="7">
        <f>IFERROR(AVERAGE(Tabela1[[#This Row],[GASTO COMBUSTÍVE ABRIL]:[GASTO COMBUSTÍVE MARÇO]]),"-")</f>
        <v>1062.4349999999999</v>
      </c>
      <c r="AA752" s="5"/>
    </row>
    <row r="753" spans="1:27" x14ac:dyDescent="0.25">
      <c r="A753" s="5" t="s">
        <v>494</v>
      </c>
      <c r="B753" s="5" t="str">
        <f>VLOOKUP(A753,UNIC!C:W,2,0)</f>
        <v>MOBI</v>
      </c>
      <c r="C753" s="5" t="str">
        <f>VLOOKUP(A753,UNIC!C:W,3,0)</f>
        <v>LEVE</v>
      </c>
      <c r="D753" s="10">
        <f>VLOOKUP(A753,UNIC!C:W,5,0)</f>
        <v>2025</v>
      </c>
      <c r="E753" s="5" t="str">
        <f>VLOOKUP(A753,UNIC!C:W,21,0)</f>
        <v>LOCALIZA</v>
      </c>
      <c r="F753" s="5" t="str">
        <f>VLOOKUP(Tabela1[[#This Row],[PLACA]],UNIC!C:R,15,0)</f>
        <v>GO</v>
      </c>
      <c r="G753" s="5" t="str">
        <f>VLOOKUP(Tabela1[[#This Row],[PLACA]],UNIC!C:R,16,0)</f>
        <v>CENTRO OESTE</v>
      </c>
      <c r="H753" s="5" t="str">
        <f>VLOOKUP(A753,UNIC!C:H,6,0)</f>
        <v>ROGERIO CRUVINEL DE SOUSA</v>
      </c>
      <c r="I753" s="5" t="str">
        <f>VLOOKUP(H753,UNIC!H:J,3,0)</f>
        <v>INSTALADOR E REPARADOR DE FO</v>
      </c>
      <c r="J753" s="11" t="str">
        <f>VLOOKUP(Tabela1[[#This Row],[PLACA]],UNIC!C:V,20,0)</f>
        <v>R$ 1.824,00</v>
      </c>
      <c r="K753" s="11">
        <f>IFERROR(VALUE(VLOOKUP(Tabela1[[#This Row],[PLACA]],[1]Planilha2!$A:$F,3,0)),"")</f>
        <v>940</v>
      </c>
      <c r="L753" s="11">
        <f>IFERROR(VALUE(VLOOKUP(Tabela1[[#This Row],[PLACA]],[1]Planilha2!$A:$F,4,0)),"")</f>
        <v>1030</v>
      </c>
      <c r="M753" s="11">
        <f>IFERROR(VALUE(VLOOKUP(Tabela1[[#This Row],[PLACA]],[1]Planilha2!$A:$F,5,0)),"")</f>
        <v>740</v>
      </c>
      <c r="N753" s="11"/>
      <c r="O753" s="12" t="str">
        <f>VLOOKUP(Tabela1[[#This Row],[PLACA]],BASE_LOCADORAS!B:F,5,0)</f>
        <v>25/09/2028</v>
      </c>
      <c r="P7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3" s="11">
        <f>VLOOKUP(Tabela1[[#This Row],[PLACA]],BASE_LOCADORAS!B:G,6,0)</f>
        <v>1926.61</v>
      </c>
      <c r="R753" s="5" t="b">
        <f>Tabela1[[#This Row],[VALOR LOCADORA]]=Tabela1[[#This Row],[GASTO ALUGUEL]]</f>
        <v>0</v>
      </c>
      <c r="S753" s="5" t="str">
        <f>UPPER(TEXT(Tabela1[[#This Row],[VENCIMENTO CONTRATO]],"MMM"))</f>
        <v>SET</v>
      </c>
      <c r="T753" s="5">
        <f>IFERROR(YEAR(Tabela1[[#This Row],[VENCIMENTO CONTRATO]]),"-")</f>
        <v>2028</v>
      </c>
      <c r="U753" s="5" t="str">
        <f>VLOOKUP(Tabela1[[#This Row],[PLACA]],UNIC!C:T,18,0)</f>
        <v>ATIVO</v>
      </c>
      <c r="V753" s="5" t="str">
        <f>SUBSTITUTE(VLOOKUP(Tabela1[[#This Row],[PLACA]],UNIC!C:K,9,0),".", "")</f>
        <v>11011</v>
      </c>
      <c r="W753" s="5">
        <f>VLOOKUP(Tabela1[[#This Row],[PLACA]],UNIC!C:M,10,0)</f>
        <v>19194</v>
      </c>
      <c r="X753" s="5" t="str">
        <f>VLOOKUP(Tabela1[[#This Row],[PLACA]],UNIC!C:M,11,0)</f>
        <v>VIVO</v>
      </c>
      <c r="Y753" s="7">
        <f>SUM(Tabela1[[#This Row],[GASTO COMBUSTÍVEL FEVEREIRO]:[GASTO COMBUSTÍVE ABRIL]])</f>
        <v>2710</v>
      </c>
      <c r="Z753" s="7">
        <f>IFERROR(AVERAGE(Tabela1[[#This Row],[GASTO COMBUSTÍVE ABRIL]:[GASTO COMBUSTÍVE MARÇO]]),"-")</f>
        <v>885</v>
      </c>
      <c r="AA753" s="5"/>
    </row>
    <row r="754" spans="1:27" x14ac:dyDescent="0.25">
      <c r="A754" s="5" t="s">
        <v>1066</v>
      </c>
      <c r="B754" s="5" t="str">
        <f>VLOOKUP(A754,UNIC!C:W,2,0)</f>
        <v>MOBI</v>
      </c>
      <c r="C754" s="5" t="str">
        <f>VLOOKUP(A754,UNIC!C:W,3,0)</f>
        <v>LEVE</v>
      </c>
      <c r="D754" s="10">
        <f>VLOOKUP(A754,UNIC!C:W,5,0)</f>
        <v>2025</v>
      </c>
      <c r="E754" s="5" t="str">
        <f>VLOOKUP(A754,UNIC!C:W,21,0)</f>
        <v>LOCALIZA</v>
      </c>
      <c r="F754" s="5" t="str">
        <f>VLOOKUP(Tabela1[[#This Row],[PLACA]],UNIC!C:R,15,0)</f>
        <v>GO</v>
      </c>
      <c r="G754" s="5" t="str">
        <f>VLOOKUP(Tabela1[[#This Row],[PLACA]],UNIC!C:R,16,0)</f>
        <v>CENTRO OESTE</v>
      </c>
      <c r="H754" s="5" t="str">
        <f>VLOOKUP(A754,UNIC!C:H,6,0)</f>
        <v>JEFFERSON DOS SANTOS MENEZES DA SILVA</v>
      </c>
      <c r="I754" s="5" t="str">
        <f>VLOOKUP(H754,UNIC!H:J,3,0)</f>
        <v>INSTALADOR E REPARADOR DE FO</v>
      </c>
      <c r="J754" s="11" t="str">
        <f>VLOOKUP(Tabela1[[#This Row],[PLACA]],UNIC!C:V,20,0)</f>
        <v>R$ 1.824,00</v>
      </c>
      <c r="K754" s="11">
        <f>IFERROR(VALUE(VLOOKUP(Tabela1[[#This Row],[PLACA]],[1]Planilha2!$A:$F,3,0)),"")</f>
        <v>1040</v>
      </c>
      <c r="L754" s="11">
        <f>IFERROR(VALUE(VLOOKUP(Tabela1[[#This Row],[PLACA]],[1]Planilha2!$A:$F,4,0)),"")</f>
        <v>950</v>
      </c>
      <c r="M754" s="11">
        <f>IFERROR(VALUE(VLOOKUP(Tabela1[[#This Row],[PLACA]],[1]Planilha2!$A:$F,5,0)),"")</f>
        <v>600</v>
      </c>
      <c r="N754" s="11"/>
      <c r="O754" s="12" t="str">
        <f>VLOOKUP(Tabela1[[#This Row],[PLACA]],BASE_LOCADORAS!B:F,5,0)</f>
        <v>24/09/2028</v>
      </c>
      <c r="P7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4" s="11">
        <f>VLOOKUP(Tabela1[[#This Row],[PLACA]],BASE_LOCADORAS!B:G,6,0)</f>
        <v>1926.61</v>
      </c>
      <c r="R754" s="5" t="b">
        <f>Tabela1[[#This Row],[VALOR LOCADORA]]=Tabela1[[#This Row],[GASTO ALUGUEL]]</f>
        <v>0</v>
      </c>
      <c r="S754" s="5" t="str">
        <f>UPPER(TEXT(Tabela1[[#This Row],[VENCIMENTO CONTRATO]],"MMM"))</f>
        <v>SET</v>
      </c>
      <c r="T754" s="5">
        <f>IFERROR(YEAR(Tabela1[[#This Row],[VENCIMENTO CONTRATO]]),"-")</f>
        <v>2028</v>
      </c>
      <c r="U754" s="5" t="str">
        <f>VLOOKUP(Tabela1[[#This Row],[PLACA]],UNIC!C:T,18,0)</f>
        <v>ATIVO</v>
      </c>
      <c r="V754" s="5" t="str">
        <f>SUBSTITUTE(VLOOKUP(Tabela1[[#This Row],[PLACA]],UNIC!C:K,9,0),".", "")</f>
        <v>11011</v>
      </c>
      <c r="W754" s="5">
        <f>VLOOKUP(Tabela1[[#This Row],[PLACA]],UNIC!C:M,10,0)</f>
        <v>19194</v>
      </c>
      <c r="X754" s="5" t="str">
        <f>VLOOKUP(Tabela1[[#This Row],[PLACA]],UNIC!C:M,11,0)</f>
        <v>VIVO</v>
      </c>
      <c r="Y754" s="7">
        <f>SUM(Tabela1[[#This Row],[GASTO COMBUSTÍVEL FEVEREIRO]:[GASTO COMBUSTÍVE ABRIL]])</f>
        <v>2590</v>
      </c>
      <c r="Z754" s="7">
        <f>IFERROR(AVERAGE(Tabela1[[#This Row],[GASTO COMBUSTÍVE ABRIL]:[GASTO COMBUSTÍVE MARÇO]]),"-")</f>
        <v>775</v>
      </c>
      <c r="AA754" s="5"/>
    </row>
    <row r="755" spans="1:27" x14ac:dyDescent="0.25">
      <c r="A755" s="5" t="s">
        <v>1318</v>
      </c>
      <c r="B755" s="5" t="str">
        <f>VLOOKUP(A755,UNIC!C:W,2,0)</f>
        <v>MOBI</v>
      </c>
      <c r="C755" s="5" t="str">
        <f>VLOOKUP(A755,UNIC!C:W,3,0)</f>
        <v>LEVE</v>
      </c>
      <c r="D755" s="10">
        <f>VLOOKUP(A755,UNIC!C:W,5,0)</f>
        <v>2025</v>
      </c>
      <c r="E755" s="5" t="str">
        <f>VLOOKUP(A755,UNIC!C:W,21,0)</f>
        <v>LOCALIZA</v>
      </c>
      <c r="F755" s="5" t="str">
        <f>VLOOKUP(Tabela1[[#This Row],[PLACA]],UNIC!C:R,15,0)</f>
        <v>SP</v>
      </c>
      <c r="G755" s="5" t="str">
        <f>VLOOKUP(Tabela1[[#This Row],[PLACA]],UNIC!C:R,16,0)</f>
        <v>SUDESTE</v>
      </c>
      <c r="H755" s="5" t="str">
        <f>VLOOKUP(A755,UNIC!C:H,6,0)</f>
        <v>PAULO HENRIQUE BARROS LIMA</v>
      </c>
      <c r="I755" s="5" t="str">
        <f>VLOOKUP(H755,UNIC!H:J,3,0)</f>
        <v>TECNICO MULTSKILL METALICO/FI</v>
      </c>
      <c r="J755" s="11" t="str">
        <f>VLOOKUP(Tabela1[[#This Row],[PLACA]],UNIC!C:V,20,0)</f>
        <v>R$ 1.824,00</v>
      </c>
      <c r="K755" s="11">
        <f>IFERROR(VALUE(VLOOKUP(Tabela1[[#This Row],[PLACA]],[1]Planilha2!$A:$F,3,0)),"")</f>
        <v>1530.58</v>
      </c>
      <c r="L755" s="11">
        <f>IFERROR(VALUE(VLOOKUP(Tabela1[[#This Row],[PLACA]],[1]Planilha2!$A:$F,4,0)),"")</f>
        <v>1682.2</v>
      </c>
      <c r="M755" s="11">
        <f>IFERROR(VALUE(VLOOKUP(Tabela1[[#This Row],[PLACA]],[1]Planilha2!$A:$F,5,0)),"")</f>
        <v>777.56000000000006</v>
      </c>
      <c r="N755" s="11"/>
      <c r="O755" s="12" t="str">
        <f>VLOOKUP(Tabela1[[#This Row],[PLACA]],BASE_LOCADORAS!B:F,5,0)</f>
        <v>24/09/2028</v>
      </c>
      <c r="P7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5" s="11">
        <f>VLOOKUP(Tabela1[[#This Row],[PLACA]],BASE_LOCADORAS!B:G,6,0)</f>
        <v>1926.61</v>
      </c>
      <c r="R755" s="5" t="b">
        <f>Tabela1[[#This Row],[VALOR LOCADORA]]=Tabela1[[#This Row],[GASTO ALUGUEL]]</f>
        <v>0</v>
      </c>
      <c r="S755" s="5" t="str">
        <f>UPPER(TEXT(Tabela1[[#This Row],[VENCIMENTO CONTRATO]],"MMM"))</f>
        <v>SET</v>
      </c>
      <c r="T755" s="5">
        <f>IFERROR(YEAR(Tabela1[[#This Row],[VENCIMENTO CONTRATO]]),"-")</f>
        <v>2028</v>
      </c>
      <c r="U755" s="5" t="str">
        <f>VLOOKUP(Tabela1[[#This Row],[PLACA]],UNIC!C:T,18,0)</f>
        <v>ATIVO</v>
      </c>
      <c r="V755" s="5" t="str">
        <f>SUBSTITUTE(VLOOKUP(Tabela1[[#This Row],[PLACA]],UNIC!C:K,9,0),".", "")</f>
        <v>14011</v>
      </c>
      <c r="W755" s="5">
        <f>VLOOKUP(Tabela1[[#This Row],[PLACA]],UNIC!C:M,10,0)</f>
        <v>35001</v>
      </c>
      <c r="X755" s="5" t="str">
        <f>VLOOKUP(Tabela1[[#This Row],[PLACA]],UNIC!C:M,11,0)</f>
        <v>I-SYSTEMS</v>
      </c>
      <c r="Y755" s="7">
        <f>SUM(Tabela1[[#This Row],[GASTO COMBUSTÍVEL FEVEREIRO]:[GASTO COMBUSTÍVE ABRIL]])</f>
        <v>3990.3399999999997</v>
      </c>
      <c r="Z755" s="7">
        <f>IFERROR(AVERAGE(Tabela1[[#This Row],[GASTO COMBUSTÍVE ABRIL]:[GASTO COMBUSTÍVE MARÇO]]),"-")</f>
        <v>1229.8800000000001</v>
      </c>
      <c r="AA755" s="5"/>
    </row>
    <row r="756" spans="1:27" x14ac:dyDescent="0.25">
      <c r="A756" s="5" t="s">
        <v>1120</v>
      </c>
      <c r="B756" s="5" t="str">
        <f>VLOOKUP(A756,UNIC!C:W,2,0)</f>
        <v>MOBI</v>
      </c>
      <c r="C756" s="5" t="str">
        <f>VLOOKUP(A756,UNIC!C:W,3,0)</f>
        <v>LEVE</v>
      </c>
      <c r="D756" s="10">
        <f>VLOOKUP(A756,UNIC!C:W,5,0)</f>
        <v>2025</v>
      </c>
      <c r="E756" s="5" t="str">
        <f>VLOOKUP(A756,UNIC!C:W,21,0)</f>
        <v>LOCALIZA</v>
      </c>
      <c r="F756" s="5" t="str">
        <f>VLOOKUP(Tabela1[[#This Row],[PLACA]],UNIC!C:R,15,0)</f>
        <v>SP</v>
      </c>
      <c r="G756" s="5" t="str">
        <f>VLOOKUP(Tabela1[[#This Row],[PLACA]],UNIC!C:R,16,0)</f>
        <v>SUDESTE</v>
      </c>
      <c r="H756" s="5" t="str">
        <f>VLOOKUP(A756,UNIC!C:H,6,0)</f>
        <v>GABRIEL FIDELIS CARDOSO DE SOUZA</v>
      </c>
      <c r="I756" s="5" t="str">
        <f>VLOOKUP(H756,UNIC!H:J,3,0)</f>
        <v>TECNICO MULTSKILL METALICO/FI</v>
      </c>
      <c r="J756" s="11" t="str">
        <f>VLOOKUP(Tabela1[[#This Row],[PLACA]],UNIC!C:V,20,0)</f>
        <v>R$ 1.824,00</v>
      </c>
      <c r="K756" s="11">
        <f>IFERROR(VALUE(VLOOKUP(Tabela1[[#This Row],[PLACA]],[1]Planilha2!$A:$F,3,0)),"")</f>
        <v>1624.27</v>
      </c>
      <c r="L756" s="11">
        <f>IFERROR(VALUE(VLOOKUP(Tabela1[[#This Row],[PLACA]],[1]Planilha2!$A:$F,4,0)),"")</f>
        <v>1294.02</v>
      </c>
      <c r="M756" s="11">
        <f>IFERROR(VALUE(VLOOKUP(Tabela1[[#This Row],[PLACA]],[1]Planilha2!$A:$F,5,0)),"")</f>
        <v>869.91000000000008</v>
      </c>
      <c r="N756" s="11"/>
      <c r="O756" s="12" t="str">
        <f>VLOOKUP(Tabela1[[#This Row],[PLACA]],BASE_LOCADORAS!B:F,5,0)</f>
        <v>25/09/2028</v>
      </c>
      <c r="P7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6" s="11">
        <f>VLOOKUP(Tabela1[[#This Row],[PLACA]],BASE_LOCADORAS!B:G,6,0)</f>
        <v>1926.61</v>
      </c>
      <c r="R756" s="5" t="b">
        <f>Tabela1[[#This Row],[VALOR LOCADORA]]=Tabela1[[#This Row],[GASTO ALUGUEL]]</f>
        <v>0</v>
      </c>
      <c r="S756" s="5" t="str">
        <f>UPPER(TEXT(Tabela1[[#This Row],[VENCIMENTO CONTRATO]],"MMM"))</f>
        <v>SET</v>
      </c>
      <c r="T756" s="5">
        <f>IFERROR(YEAR(Tabela1[[#This Row],[VENCIMENTO CONTRATO]]),"-")</f>
        <v>2028</v>
      </c>
      <c r="U756" s="5" t="str">
        <f>VLOOKUP(Tabela1[[#This Row],[PLACA]],UNIC!C:T,18,0)</f>
        <v>ATIVO</v>
      </c>
      <c r="V756" s="5" t="str">
        <f>SUBSTITUTE(VLOOKUP(Tabela1[[#This Row],[PLACA]],UNIC!C:K,9,0),".", "")</f>
        <v>11011</v>
      </c>
      <c r="W756" s="5">
        <f>VLOOKUP(Tabela1[[#This Row],[PLACA]],UNIC!C:M,10,0)</f>
        <v>35001</v>
      </c>
      <c r="X756" s="5" t="str">
        <f>VLOOKUP(Tabela1[[#This Row],[PLACA]],UNIC!C:M,11,0)</f>
        <v>VIVO</v>
      </c>
      <c r="Y756" s="7">
        <f>SUM(Tabela1[[#This Row],[GASTO COMBUSTÍVEL FEVEREIRO]:[GASTO COMBUSTÍVE ABRIL]])</f>
        <v>3788.2</v>
      </c>
      <c r="Z756" s="7">
        <f>IFERROR(AVERAGE(Tabela1[[#This Row],[GASTO COMBUSTÍVE ABRIL]:[GASTO COMBUSTÍVE MARÇO]]),"-")</f>
        <v>1081.9650000000001</v>
      </c>
      <c r="AA756" s="5"/>
    </row>
    <row r="757" spans="1:27" x14ac:dyDescent="0.25">
      <c r="A757" s="5" t="s">
        <v>495</v>
      </c>
      <c r="B757" s="5" t="str">
        <f>VLOOKUP(A757,UNIC!C:W,2,0)</f>
        <v>MOBI</v>
      </c>
      <c r="C757" s="5" t="str">
        <f>VLOOKUP(A757,UNIC!C:W,3,0)</f>
        <v>LEVE</v>
      </c>
      <c r="D757" s="10">
        <f>VLOOKUP(A757,UNIC!C:W,5,0)</f>
        <v>2025</v>
      </c>
      <c r="E757" s="5" t="str">
        <f>VLOOKUP(A757,UNIC!C:W,21,0)</f>
        <v>LOCALIZA</v>
      </c>
      <c r="F757" s="5" t="str">
        <f>VLOOKUP(Tabela1[[#This Row],[PLACA]],UNIC!C:R,15,0)</f>
        <v>GO</v>
      </c>
      <c r="G757" s="5" t="str">
        <f>VLOOKUP(Tabela1[[#This Row],[PLACA]],UNIC!C:R,16,0)</f>
        <v>CENTRO OESTE</v>
      </c>
      <c r="H757" s="5" t="str">
        <f>VLOOKUP(A757,UNIC!C:H,6,0)</f>
        <v>DARLIVAN DE JESUS SILVA</v>
      </c>
      <c r="I757" s="5" t="str">
        <f>VLOOKUP(H757,UNIC!H:J,3,0)</f>
        <v>INSTALADOR E REPARADOR DE FO</v>
      </c>
      <c r="J757" s="11" t="str">
        <f>VLOOKUP(Tabela1[[#This Row],[PLACA]],UNIC!C:V,20,0)</f>
        <v>R$ 1.824,00</v>
      </c>
      <c r="K757" s="11">
        <f>IFERROR(VALUE(VLOOKUP(Tabela1[[#This Row],[PLACA]],[1]Planilha2!$A:$F,3,0)),"")</f>
        <v>465.65999999999997</v>
      </c>
      <c r="L757" s="11">
        <f>IFERROR(VALUE(VLOOKUP(Tabela1[[#This Row],[PLACA]],[1]Planilha2!$A:$F,4,0)),"")</f>
        <v>1030</v>
      </c>
      <c r="M757" s="11">
        <f>IFERROR(VALUE(VLOOKUP(Tabela1[[#This Row],[PLACA]],[1]Planilha2!$A:$F,5,0)),"")</f>
        <v>420</v>
      </c>
      <c r="N757" s="11"/>
      <c r="O757" s="17" t="str">
        <f>VLOOKUP(Tabela1[[#This Row],[PLACA]],BASE_LOCADORAS!B:F,5,0)</f>
        <v>24/09/2028</v>
      </c>
      <c r="P7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7" s="11">
        <f>VLOOKUP(Tabela1[[#This Row],[PLACA]],BASE_LOCADORAS!B:G,6,0)</f>
        <v>1926.61</v>
      </c>
      <c r="R757" s="5" t="b">
        <f>Tabela1[[#This Row],[VALOR LOCADORA]]=Tabela1[[#This Row],[GASTO ALUGUEL]]</f>
        <v>0</v>
      </c>
      <c r="S757" s="5" t="str">
        <f>UPPER(TEXT(Tabela1[[#This Row],[VENCIMENTO CONTRATO]],"MMM"))</f>
        <v>SET</v>
      </c>
      <c r="T757" s="5">
        <f>IFERROR(YEAR(Tabela1[[#This Row],[VENCIMENTO CONTRATO]]),"-")</f>
        <v>2028</v>
      </c>
      <c r="U757" s="5" t="str">
        <f>VLOOKUP(Tabela1[[#This Row],[PLACA]],UNIC!C:T,18,0)</f>
        <v>ATIVO</v>
      </c>
      <c r="V757" s="5" t="str">
        <f>SUBSTITUTE(VLOOKUP(Tabela1[[#This Row],[PLACA]],UNIC!C:K,9,0),".", "")</f>
        <v>11011</v>
      </c>
      <c r="W757" s="5">
        <f>VLOOKUP(Tabela1[[#This Row],[PLACA]],UNIC!C:M,10,0)</f>
        <v>19194</v>
      </c>
      <c r="X757" s="5" t="str">
        <f>VLOOKUP(Tabela1[[#This Row],[PLACA]],UNIC!C:M,11,0)</f>
        <v>VIVO</v>
      </c>
      <c r="Y757" s="7">
        <f>SUM(Tabela1[[#This Row],[GASTO COMBUSTÍVEL FEVEREIRO]:[GASTO COMBUSTÍVE ABRIL]])</f>
        <v>1915.6599999999999</v>
      </c>
      <c r="Z757" s="7">
        <f>IFERROR(AVERAGE(Tabela1[[#This Row],[GASTO COMBUSTÍVE ABRIL]:[GASTO COMBUSTÍVE MARÇO]]),"-")</f>
        <v>725</v>
      </c>
      <c r="AA757" s="5"/>
    </row>
    <row r="758" spans="1:27" x14ac:dyDescent="0.25">
      <c r="A758" s="5" t="s">
        <v>1221</v>
      </c>
      <c r="B758" s="5" t="str">
        <f>VLOOKUP(A758,UNIC!C:W,2,0)</f>
        <v>MOBI</v>
      </c>
      <c r="C758" s="5" t="str">
        <f>VLOOKUP(A758,UNIC!C:W,3,0)</f>
        <v>LEVE</v>
      </c>
      <c r="D758" s="10">
        <f>VLOOKUP(A758,UNIC!C:W,5,0)</f>
        <v>2025</v>
      </c>
      <c r="E758" s="5" t="str">
        <f>VLOOKUP(A758,UNIC!C:W,21,0)</f>
        <v>LOCALIZA</v>
      </c>
      <c r="F758" s="5" t="str">
        <f>VLOOKUP(Tabela1[[#This Row],[PLACA]],UNIC!C:R,15,0)</f>
        <v>SP</v>
      </c>
      <c r="G758" s="5" t="str">
        <f>VLOOKUP(Tabela1[[#This Row],[PLACA]],UNIC!C:R,16,0)</f>
        <v>SUDESTE</v>
      </c>
      <c r="H758" s="5" t="str">
        <f>VLOOKUP(A758,UNIC!C:H,6,0)</f>
        <v>MARCIO DA FONSECA GALINDO</v>
      </c>
      <c r="I758" s="5" t="str">
        <f>VLOOKUP(H758,UNIC!H:J,3,0)</f>
        <v>TECNICO MULTSKILL METALICO/FI</v>
      </c>
      <c r="J758" s="11" t="str">
        <f>VLOOKUP(Tabela1[[#This Row],[PLACA]],UNIC!C:V,20,0)</f>
        <v>R$ 1.824,00</v>
      </c>
      <c r="K758" s="11">
        <f>IFERROR(VALUE(VLOOKUP(Tabela1[[#This Row],[PLACA]],[1]Planilha2!$A:$F,3,0)),"")</f>
        <v>1698</v>
      </c>
      <c r="L758" s="11">
        <f>IFERROR(VALUE(VLOOKUP(Tabela1[[#This Row],[PLACA]],[1]Planilha2!$A:$F,4,0)),"")</f>
        <v>983.77</v>
      </c>
      <c r="M758" s="11">
        <f>IFERROR(VALUE(VLOOKUP(Tabela1[[#This Row],[PLACA]],[1]Planilha2!$A:$F,5,0)),"")</f>
        <v>346.8</v>
      </c>
      <c r="N758" s="11"/>
      <c r="O758" s="17" t="str">
        <f>VLOOKUP(Tabela1[[#This Row],[PLACA]],BASE_LOCADORAS!B:F,5,0)</f>
        <v>24/09/2028</v>
      </c>
      <c r="P7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8" s="11">
        <f>VLOOKUP(Tabela1[[#This Row],[PLACA]],BASE_LOCADORAS!B:G,6,0)</f>
        <v>1926.61</v>
      </c>
      <c r="R758" s="5" t="b">
        <f>Tabela1[[#This Row],[VALOR LOCADORA]]=Tabela1[[#This Row],[GASTO ALUGUEL]]</f>
        <v>0</v>
      </c>
      <c r="S758" s="5" t="str">
        <f>UPPER(TEXT(Tabela1[[#This Row],[VENCIMENTO CONTRATO]],"MMM"))</f>
        <v>SET</v>
      </c>
      <c r="T758" s="5">
        <f>IFERROR(YEAR(Tabela1[[#This Row],[VENCIMENTO CONTRATO]]),"-")</f>
        <v>2028</v>
      </c>
      <c r="U758" s="5" t="str">
        <f>VLOOKUP(Tabela1[[#This Row],[PLACA]],UNIC!C:T,18,0)</f>
        <v>ATIVO</v>
      </c>
      <c r="V758" s="5" t="str">
        <f>SUBSTITUTE(VLOOKUP(Tabela1[[#This Row],[PLACA]],UNIC!C:K,9,0),".", "")</f>
        <v>11011</v>
      </c>
      <c r="W758" s="5">
        <f>VLOOKUP(Tabela1[[#This Row],[PLACA]],UNIC!C:M,10,0)</f>
        <v>35001</v>
      </c>
      <c r="X758" s="5" t="str">
        <f>VLOOKUP(Tabela1[[#This Row],[PLACA]],UNIC!C:M,11,0)</f>
        <v>VIVO</v>
      </c>
      <c r="Y758" s="7">
        <f>SUM(Tabela1[[#This Row],[GASTO COMBUSTÍVEL FEVEREIRO]:[GASTO COMBUSTÍVE ABRIL]])</f>
        <v>3028.57</v>
      </c>
      <c r="Z758" s="7">
        <f>IFERROR(AVERAGE(Tabela1[[#This Row],[GASTO COMBUSTÍVE ABRIL]:[GASTO COMBUSTÍVE MARÇO]]),"-")</f>
        <v>665.28499999999997</v>
      </c>
      <c r="AA758" s="5"/>
    </row>
    <row r="759" spans="1:27" x14ac:dyDescent="0.25">
      <c r="A759" s="5" t="s">
        <v>988</v>
      </c>
      <c r="B759" s="5" t="str">
        <f>VLOOKUP(A759,UNIC!C:W,2,0)</f>
        <v>MOBI</v>
      </c>
      <c r="C759" s="5" t="str">
        <f>VLOOKUP(A759,UNIC!C:W,3,0)</f>
        <v>LEVE</v>
      </c>
      <c r="D759" s="10">
        <f>VLOOKUP(A759,UNIC!C:W,5,0)</f>
        <v>2025</v>
      </c>
      <c r="E759" s="5" t="str">
        <f>VLOOKUP(A759,UNIC!C:W,21,0)</f>
        <v>LOCALIZA</v>
      </c>
      <c r="F759" s="5" t="str">
        <f>VLOOKUP(Tabela1[[#This Row],[PLACA]],UNIC!C:R,15,0)</f>
        <v>ES</v>
      </c>
      <c r="G759" s="5" t="str">
        <f>VLOOKUP(Tabela1[[#This Row],[PLACA]],UNIC!C:R,16,0)</f>
        <v>SUDESTE</v>
      </c>
      <c r="H759" s="5" t="str">
        <f>VLOOKUP(A759,UNIC!C:H,6,0)</f>
        <v>EDWAN LOPES QUARESMA</v>
      </c>
      <c r="I759" s="5" t="str">
        <f>VLOOKUP(H759,UNIC!H:J,3,0)</f>
        <v>SUPERVISOR DE OPERACAO</v>
      </c>
      <c r="J759" s="11" t="str">
        <f>VLOOKUP(Tabela1[[#This Row],[PLACA]],UNIC!C:V,20,0)</f>
        <v>R$ 1.824,00</v>
      </c>
      <c r="K759" s="11">
        <f>IFERROR(VALUE(VLOOKUP(Tabela1[[#This Row],[PLACA]],[1]Planilha2!$A:$F,3,0)),"")</f>
        <v>1081.22</v>
      </c>
      <c r="L759" s="11">
        <f>IFERROR(VALUE(VLOOKUP(Tabela1[[#This Row],[PLACA]],[1]Planilha2!$A:$F,4,0)),"")</f>
        <v>1064.83</v>
      </c>
      <c r="M759" s="11">
        <f>IFERROR(VALUE(VLOOKUP(Tabela1[[#This Row],[PLACA]],[1]Planilha2!$A:$F,5,0)),"")</f>
        <v>345.78999999999996</v>
      </c>
      <c r="N759" s="11"/>
      <c r="O759" s="12" t="str">
        <f>VLOOKUP(Tabela1[[#This Row],[PLACA]],BASE_LOCADORAS!B:F,5,0)</f>
        <v>24/09/2028</v>
      </c>
      <c r="P7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59" s="11">
        <f>VLOOKUP(Tabela1[[#This Row],[PLACA]],BASE_LOCADORAS!B:G,6,0)</f>
        <v>1926.61</v>
      </c>
      <c r="R759" s="5" t="b">
        <f>Tabela1[[#This Row],[VALOR LOCADORA]]=Tabela1[[#This Row],[GASTO ALUGUEL]]</f>
        <v>0</v>
      </c>
      <c r="S759" s="5" t="str">
        <f>UPPER(TEXT(Tabela1[[#This Row],[VENCIMENTO CONTRATO]],"MMM"))</f>
        <v>SET</v>
      </c>
      <c r="T759" s="5">
        <f>IFERROR(YEAR(Tabela1[[#This Row],[VENCIMENTO CONTRATO]]),"-")</f>
        <v>2028</v>
      </c>
      <c r="U759" s="5" t="str">
        <f>VLOOKUP(Tabela1[[#This Row],[PLACA]],UNIC!C:T,18,0)</f>
        <v>ATIVO</v>
      </c>
      <c r="V759" s="5" t="str">
        <f>SUBSTITUTE(VLOOKUP(Tabela1[[#This Row],[PLACA]],UNIC!C:K,9,0),".", "")</f>
        <v>11015</v>
      </c>
      <c r="W759" s="5">
        <f>VLOOKUP(Tabela1[[#This Row],[PLACA]],UNIC!C:M,10,0)</f>
        <v>18001</v>
      </c>
      <c r="X759" s="5" t="str">
        <f>VLOOKUP(Tabela1[[#This Row],[PLACA]],UNIC!C:M,11,0)</f>
        <v>VIVO</v>
      </c>
      <c r="Y759" s="7">
        <f>SUM(Tabela1[[#This Row],[GASTO COMBUSTÍVEL FEVEREIRO]:[GASTO COMBUSTÍVE ABRIL]])</f>
        <v>2491.84</v>
      </c>
      <c r="Z759" s="7">
        <f>IFERROR(AVERAGE(Tabela1[[#This Row],[GASTO COMBUSTÍVE ABRIL]:[GASTO COMBUSTÍVE MARÇO]]),"-")</f>
        <v>705.31</v>
      </c>
      <c r="AA759" s="5"/>
    </row>
    <row r="760" spans="1:27" x14ac:dyDescent="0.25">
      <c r="A760" s="5" t="s">
        <v>771</v>
      </c>
      <c r="B760" s="5" t="str">
        <f>VLOOKUP(A760,UNIC!C:W,2,0)</f>
        <v>MOBI</v>
      </c>
      <c r="C760" s="5" t="str">
        <f>VLOOKUP(A760,UNIC!C:W,3,0)</f>
        <v>LEVE</v>
      </c>
      <c r="D760" s="10">
        <f>VLOOKUP(A760,UNIC!C:W,5,0)</f>
        <v>2025</v>
      </c>
      <c r="E760" s="5" t="str">
        <f>VLOOKUP(A760,UNIC!C:W,21,0)</f>
        <v>LOCALIZA</v>
      </c>
      <c r="F760" s="5" t="str">
        <f>VLOOKUP(Tabela1[[#This Row],[PLACA]],UNIC!C:R,15,0)</f>
        <v>SP</v>
      </c>
      <c r="G760" s="5" t="str">
        <f>VLOOKUP(Tabela1[[#This Row],[PLACA]],UNIC!C:R,16,0)</f>
        <v>SUDESTE</v>
      </c>
      <c r="H760" s="5" t="str">
        <f>VLOOKUP(A760,UNIC!C:H,6,0)</f>
        <v>CARLOS ROBERTO DE AGUIAR</v>
      </c>
      <c r="I760" s="5" t="str">
        <f>VLOOKUP(H760,UNIC!H:J,3,0)</f>
        <v>TECNICO MULTSKILL METALICO/FI</v>
      </c>
      <c r="J760" s="11" t="str">
        <f>VLOOKUP(Tabela1[[#This Row],[PLACA]],UNIC!C:V,20,0)</f>
        <v>R$ 1.824,00</v>
      </c>
      <c r="K760" s="11">
        <f>IFERROR(VALUE(VLOOKUP(Tabela1[[#This Row],[PLACA]],[1]Planilha2!$A:$F,3,0)),"")</f>
        <v>1112.51</v>
      </c>
      <c r="L760" s="11">
        <f>IFERROR(VALUE(VLOOKUP(Tabela1[[#This Row],[PLACA]],[1]Planilha2!$A:$F,4,0)),"")</f>
        <v>1354.96</v>
      </c>
      <c r="M760" s="11">
        <f>IFERROR(VALUE(VLOOKUP(Tabela1[[#This Row],[PLACA]],[1]Planilha2!$A:$F,5,0)),"")</f>
        <v>620.83000000000004</v>
      </c>
      <c r="N760" s="11"/>
      <c r="O760" s="12" t="str">
        <f>VLOOKUP(Tabela1[[#This Row],[PLACA]],BASE_LOCADORAS!B:F,5,0)</f>
        <v>24/09/2028</v>
      </c>
      <c r="P7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0" s="11">
        <f>VLOOKUP(Tabela1[[#This Row],[PLACA]],BASE_LOCADORAS!B:G,6,0)</f>
        <v>1926.61</v>
      </c>
      <c r="R760" s="5" t="b">
        <f>Tabela1[[#This Row],[VALOR LOCADORA]]=Tabela1[[#This Row],[GASTO ALUGUEL]]</f>
        <v>0</v>
      </c>
      <c r="S760" s="5" t="str">
        <f>UPPER(TEXT(Tabela1[[#This Row],[VENCIMENTO CONTRATO]],"MMM"))</f>
        <v>SET</v>
      </c>
      <c r="T760" s="5">
        <f>IFERROR(YEAR(Tabela1[[#This Row],[VENCIMENTO CONTRATO]]),"-")</f>
        <v>2028</v>
      </c>
      <c r="U760" s="5" t="str">
        <f>VLOOKUP(Tabela1[[#This Row],[PLACA]],UNIC!C:T,18,0)</f>
        <v>ATIVO</v>
      </c>
      <c r="V760" s="5" t="str">
        <f>SUBSTITUTE(VLOOKUP(Tabela1[[#This Row],[PLACA]],UNIC!C:K,9,0),".", "")</f>
        <v>14011</v>
      </c>
      <c r="W760" s="5">
        <f>VLOOKUP(Tabela1[[#This Row],[PLACA]],UNIC!C:M,10,0)</f>
        <v>35001</v>
      </c>
      <c r="X760" s="5" t="str">
        <f>VLOOKUP(Tabela1[[#This Row],[PLACA]],UNIC!C:M,11,0)</f>
        <v>I-SYSTEMS</v>
      </c>
      <c r="Y760" s="7">
        <f>SUM(Tabela1[[#This Row],[GASTO COMBUSTÍVEL FEVEREIRO]:[GASTO COMBUSTÍVE ABRIL]])</f>
        <v>3088.3</v>
      </c>
      <c r="Z760" s="7">
        <f>IFERROR(AVERAGE(Tabela1[[#This Row],[GASTO COMBUSTÍVE ABRIL]:[GASTO COMBUSTÍVE MARÇO]]),"-")</f>
        <v>987.89499999999998</v>
      </c>
      <c r="AA760" s="5"/>
    </row>
    <row r="761" spans="1:27" x14ac:dyDescent="0.25">
      <c r="A761" s="5" t="s">
        <v>1126</v>
      </c>
      <c r="B761" s="5" t="str">
        <f>VLOOKUP(A761,UNIC!C:W,2,0)</f>
        <v>MOBI</v>
      </c>
      <c r="C761" s="5" t="str">
        <f>VLOOKUP(A761,UNIC!C:W,3,0)</f>
        <v>LEVE</v>
      </c>
      <c r="D761" s="10">
        <f>VLOOKUP(A761,UNIC!C:W,5,0)</f>
        <v>2025</v>
      </c>
      <c r="E761" s="5" t="str">
        <f>VLOOKUP(A761,UNIC!C:W,21,0)</f>
        <v>LOCALIZA</v>
      </c>
      <c r="F761" s="5" t="str">
        <f>VLOOKUP(Tabela1[[#This Row],[PLACA]],UNIC!C:R,15,0)</f>
        <v>SP</v>
      </c>
      <c r="G761" s="5" t="str">
        <f>VLOOKUP(Tabela1[[#This Row],[PLACA]],UNIC!C:R,16,0)</f>
        <v>SUDESTE</v>
      </c>
      <c r="H761" s="5" t="str">
        <f>VLOOKUP(A761,UNIC!C:H,6,0)</f>
        <v>LEONARDO DE FREITAS ROMAO</v>
      </c>
      <c r="I761" s="5" t="str">
        <f>VLOOKUP(H761,UNIC!H:J,3,0)</f>
        <v>TECNICO MULTSKILL METALICO/FI</v>
      </c>
      <c r="J761" s="11" t="str">
        <f>VLOOKUP(Tabela1[[#This Row],[PLACA]],UNIC!C:V,20,0)</f>
        <v>R$ 1.823,00</v>
      </c>
      <c r="K761" s="11">
        <f>IFERROR(VALUE(VLOOKUP(Tabela1[[#This Row],[PLACA]],[1]Planilha2!$A:$F,3,0)),"")</f>
        <v>1320.1499999999999</v>
      </c>
      <c r="L761" s="11">
        <f>IFERROR(VALUE(VLOOKUP(Tabela1[[#This Row],[PLACA]],[1]Planilha2!$A:$F,4,0)),"")</f>
        <v>1396.95</v>
      </c>
      <c r="M761" s="11">
        <f>IFERROR(VALUE(VLOOKUP(Tabela1[[#This Row],[PLACA]],[1]Planilha2!$A:$F,5,0)),"")</f>
        <v>559.95000000000005</v>
      </c>
      <c r="N761" s="11"/>
      <c r="O761" s="17" t="str">
        <f>VLOOKUP(Tabela1[[#This Row],[PLACA]],BASE_LOCADORAS!B:F,5,0)</f>
        <v>22/10/2028</v>
      </c>
      <c r="P7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1" s="11">
        <f>VLOOKUP(Tabela1[[#This Row],[PLACA]],BASE_LOCADORAS!B:G,6,0)</f>
        <v>1925.56</v>
      </c>
      <c r="R761" s="5" t="b">
        <f>Tabela1[[#This Row],[VALOR LOCADORA]]=Tabela1[[#This Row],[GASTO ALUGUEL]]</f>
        <v>0</v>
      </c>
      <c r="S761" s="5" t="str">
        <f>UPPER(TEXT(Tabela1[[#This Row],[VENCIMENTO CONTRATO]],"MMM"))</f>
        <v>OUT</v>
      </c>
      <c r="T761" s="5">
        <f>IFERROR(YEAR(Tabela1[[#This Row],[VENCIMENTO CONTRATO]]),"-")</f>
        <v>2028</v>
      </c>
      <c r="U761" s="5" t="str">
        <f>VLOOKUP(Tabela1[[#This Row],[PLACA]],UNIC!C:T,18,0)</f>
        <v>ATIVO</v>
      </c>
      <c r="V761" s="5" t="str">
        <f>SUBSTITUTE(VLOOKUP(Tabela1[[#This Row],[PLACA]],UNIC!C:K,9,0),".", "")</f>
        <v>11011</v>
      </c>
      <c r="W761" s="5">
        <f>VLOOKUP(Tabela1[[#This Row],[PLACA]],UNIC!C:M,10,0)</f>
        <v>35001</v>
      </c>
      <c r="X761" s="5" t="str">
        <f>VLOOKUP(Tabela1[[#This Row],[PLACA]],UNIC!C:M,11,0)</f>
        <v>VIVO</v>
      </c>
      <c r="Y761" s="7">
        <f>SUM(Tabela1[[#This Row],[GASTO COMBUSTÍVEL FEVEREIRO]:[GASTO COMBUSTÍVE ABRIL]])</f>
        <v>3277.05</v>
      </c>
      <c r="Z761" s="7">
        <f>IFERROR(AVERAGE(Tabela1[[#This Row],[GASTO COMBUSTÍVE ABRIL]:[GASTO COMBUSTÍVE MARÇO]]),"-")</f>
        <v>978.45</v>
      </c>
      <c r="AA761" s="5"/>
    </row>
    <row r="762" spans="1:27" x14ac:dyDescent="0.25">
      <c r="A762" s="5" t="s">
        <v>1194</v>
      </c>
      <c r="B762" s="5" t="str">
        <f>VLOOKUP(A762,UNIC!C:W,2,0)</f>
        <v>FIORINO</v>
      </c>
      <c r="C762" s="5" t="str">
        <f>VLOOKUP(A762,UNIC!C:W,3,0)</f>
        <v>UTILITARIO</v>
      </c>
      <c r="D762" s="10">
        <f>VLOOKUP(A762,UNIC!C:W,5,0)</f>
        <v>2025</v>
      </c>
      <c r="E762" s="5" t="str">
        <f>VLOOKUP(A762,UNIC!C:W,21,0)</f>
        <v>LOCALIZA</v>
      </c>
      <c r="F762" s="5" t="str">
        <f>VLOOKUP(Tabela1[[#This Row],[PLACA]],UNIC!C:R,15,0)</f>
        <v>PR</v>
      </c>
      <c r="G762" s="5" t="str">
        <f>VLOOKUP(Tabela1[[#This Row],[PLACA]],UNIC!C:R,16,0)</f>
        <v>SUL</v>
      </c>
      <c r="H762" s="5" t="str">
        <f>VLOOKUP(A762,UNIC!C:H,6,0)</f>
        <v>SIDINEI NIUMAR WALACHESKI</v>
      </c>
      <c r="I762" s="5" t="str">
        <f>VLOOKUP(H762,UNIC!H:J,3,0)</f>
        <v>ESPECIALISTA OPERACIONAL DE PI II</v>
      </c>
      <c r="J762" s="11" t="str">
        <f>VLOOKUP(Tabela1[[#This Row],[PLACA]],UNIC!C:V,20,0)</f>
        <v>R$ 2.400,00</v>
      </c>
      <c r="K762" s="11">
        <f>IFERROR(VALUE(VLOOKUP(Tabela1[[#This Row],[PLACA]],[1]Planilha2!$A:$F,3,0)),"")</f>
        <v>1752.21</v>
      </c>
      <c r="L762" s="11">
        <f>IFERROR(VALUE(VLOOKUP(Tabela1[[#This Row],[PLACA]],[1]Planilha2!$A:$F,4,0)),"")</f>
        <v>1336.0300000000002</v>
      </c>
      <c r="M762" s="11">
        <f>IFERROR(VALUE(VLOOKUP(Tabela1[[#This Row],[PLACA]],[1]Planilha2!$A:$F,5,0)),"")</f>
        <v>2267.8100000000004</v>
      </c>
      <c r="N762" s="11"/>
      <c r="O762" s="12" t="str">
        <f>VLOOKUP(Tabela1[[#This Row],[PLACA]],BASE_LOCADORAS!B:F,5,0)</f>
        <v>24/10/2028</v>
      </c>
      <c r="P7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2" s="11">
        <f>VLOOKUP(Tabela1[[#This Row],[PLACA]],BASE_LOCADORAS!B:G,6,0)</f>
        <v>2561.7199999999998</v>
      </c>
      <c r="R762" s="5" t="b">
        <f>Tabela1[[#This Row],[VALOR LOCADORA]]=Tabela1[[#This Row],[GASTO ALUGUEL]]</f>
        <v>0</v>
      </c>
      <c r="S762" s="5" t="str">
        <f>UPPER(TEXT(Tabela1[[#This Row],[VENCIMENTO CONTRATO]],"MMM"))</f>
        <v>OUT</v>
      </c>
      <c r="T762" s="5">
        <f>IFERROR(YEAR(Tabela1[[#This Row],[VENCIMENTO CONTRATO]]),"-")</f>
        <v>2028</v>
      </c>
      <c r="U762" s="5" t="str">
        <f>VLOOKUP(Tabela1[[#This Row],[PLACA]],UNIC!C:T,18,0)</f>
        <v>ATIVO</v>
      </c>
      <c r="V762" s="5" t="str">
        <f>SUBSTITUTE(VLOOKUP(Tabela1[[#This Row],[PLACA]],UNIC!C:K,9,0),".", "")</f>
        <v>12081</v>
      </c>
      <c r="W762" s="5">
        <f>VLOOKUP(Tabela1[[#This Row],[PLACA]],UNIC!C:M,10,0)</f>
        <v>26001</v>
      </c>
      <c r="X762" s="5" t="str">
        <f>VLOOKUP(Tabela1[[#This Row],[PLACA]],UNIC!C:M,11,0)</f>
        <v>TIM MOVEL</v>
      </c>
      <c r="Y762" s="7">
        <f>SUM(Tabela1[[#This Row],[GASTO COMBUSTÍVEL FEVEREIRO]:[GASTO COMBUSTÍVE ABRIL]])</f>
        <v>5356.0500000000011</v>
      </c>
      <c r="Z762" s="7">
        <f>IFERROR(AVERAGE(Tabela1[[#This Row],[GASTO COMBUSTÍVE ABRIL]:[GASTO COMBUSTÍVE MARÇO]]),"-")</f>
        <v>1801.9200000000003</v>
      </c>
      <c r="AA762" s="5"/>
    </row>
    <row r="763" spans="1:27" x14ac:dyDescent="0.25">
      <c r="A763" s="5" t="s">
        <v>1416</v>
      </c>
      <c r="B763" s="5" t="str">
        <f>VLOOKUP(A763,UNIC!C:W,2,0)</f>
        <v>FIORINO</v>
      </c>
      <c r="C763" s="5" t="str">
        <f>VLOOKUP(A763,UNIC!C:W,3,0)</f>
        <v>UTILITARIO</v>
      </c>
      <c r="D763" s="10">
        <f>VLOOKUP(A763,UNIC!C:W,5,0)</f>
        <v>2024</v>
      </c>
      <c r="E763" s="5" t="str">
        <f>VLOOKUP(A763,UNIC!C:W,21,0)</f>
        <v>LOCALIZA</v>
      </c>
      <c r="F763" s="5" t="str">
        <f>VLOOKUP(Tabela1[[#This Row],[PLACA]],UNIC!C:R,15,0)</f>
        <v>PR</v>
      </c>
      <c r="G763" s="5" t="str">
        <f>VLOOKUP(Tabela1[[#This Row],[PLACA]],UNIC!C:R,16,0)</f>
        <v>SUL</v>
      </c>
      <c r="H763" s="5" t="str">
        <f>VLOOKUP(A763,UNIC!C:H,6,0)</f>
        <v>RENAN JULIANO RIBEIRO</v>
      </c>
      <c r="I763" s="5" t="str">
        <f>VLOOKUP(H763,UNIC!H:J,3,0)</f>
        <v>TECNICO DE MANUTENCAO FO I</v>
      </c>
      <c r="J763" s="11" t="str">
        <f>VLOOKUP(Tabela1[[#This Row],[PLACA]],UNIC!C:V,20,0)</f>
        <v>R$ 2.400,00</v>
      </c>
      <c r="K763" s="11">
        <f>IFERROR(VALUE(VLOOKUP(Tabela1[[#This Row],[PLACA]],[1]Planilha2!$A:$F,3,0)),"")</f>
        <v>1662.02</v>
      </c>
      <c r="L763" s="11">
        <f>IFERROR(VALUE(VLOOKUP(Tabela1[[#This Row],[PLACA]],[1]Planilha2!$A:$F,4,0)),"")</f>
        <v>1894.31</v>
      </c>
      <c r="M763" s="11">
        <f>IFERROR(VALUE(VLOOKUP(Tabela1[[#This Row],[PLACA]],[1]Planilha2!$A:$F,5,0)),"")</f>
        <v>1292.53</v>
      </c>
      <c r="N763" s="11"/>
      <c r="O763" s="12" t="str">
        <f>VLOOKUP(Tabela1[[#This Row],[PLACA]],BASE_LOCADORAS!B:F,5,0)</f>
        <v>02/10/2028</v>
      </c>
      <c r="P7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3" s="11">
        <f>VLOOKUP(Tabela1[[#This Row],[PLACA]],BASE_LOCADORAS!B:G,6,0)</f>
        <v>2561.7199999999998</v>
      </c>
      <c r="R763" s="5" t="b">
        <f>Tabela1[[#This Row],[VALOR LOCADORA]]=Tabela1[[#This Row],[GASTO ALUGUEL]]</f>
        <v>0</v>
      </c>
      <c r="S763" s="5" t="str">
        <f>UPPER(TEXT(Tabela1[[#This Row],[VENCIMENTO CONTRATO]],"MMM"))</f>
        <v>OUT</v>
      </c>
      <c r="T763" s="5">
        <f>IFERROR(YEAR(Tabela1[[#This Row],[VENCIMENTO CONTRATO]]),"-")</f>
        <v>2028</v>
      </c>
      <c r="U763" s="5" t="str">
        <f>VLOOKUP(Tabela1[[#This Row],[PLACA]],UNIC!C:T,18,0)</f>
        <v>ATIVO</v>
      </c>
      <c r="V763" s="5" t="str">
        <f>SUBSTITUTE(VLOOKUP(Tabela1[[#This Row],[PLACA]],UNIC!C:K,9,0),".", "")</f>
        <v>17071</v>
      </c>
      <c r="W763" s="5">
        <f>VLOOKUP(Tabela1[[#This Row],[PLACA]],UNIC!C:M,10,0)</f>
        <v>26002</v>
      </c>
      <c r="X763" s="5" t="str">
        <f>VLOOKUP(Tabela1[[#This Row],[PLACA]],UNIC!C:M,11,0)</f>
        <v>LIGGA</v>
      </c>
      <c r="Y763" s="7">
        <f>SUM(Tabela1[[#This Row],[GASTO COMBUSTÍVEL FEVEREIRO]:[GASTO COMBUSTÍVE ABRIL]])</f>
        <v>4848.8599999999997</v>
      </c>
      <c r="Z763" s="7">
        <f>IFERROR(AVERAGE(Tabela1[[#This Row],[GASTO COMBUSTÍVE ABRIL]:[GASTO COMBUSTÍVE MARÇO]]),"-")</f>
        <v>1593.42</v>
      </c>
      <c r="AA763" s="5"/>
    </row>
    <row r="764" spans="1:27" x14ac:dyDescent="0.25">
      <c r="A764" s="5" t="s">
        <v>437</v>
      </c>
      <c r="B764" s="5" t="str">
        <f>VLOOKUP(A764,UNIC!C:W,2,0)</f>
        <v>STONIC</v>
      </c>
      <c r="C764" s="5" t="str">
        <f>VLOOKUP(A764,UNIC!C:W,3,0)</f>
        <v>SUV</v>
      </c>
      <c r="D764" s="10">
        <f>VLOOKUP(A764,UNIC!C:W,5,0)</f>
        <v>2024</v>
      </c>
      <c r="E764" s="5" t="str">
        <f>VLOOKUP(A764,UNIC!C:W,21,0)</f>
        <v>MISTER</v>
      </c>
      <c r="F764" s="5" t="str">
        <f>VLOOKUP(Tabela1[[#This Row],[PLACA]],UNIC!C:R,15,0)</f>
        <v>SP</v>
      </c>
      <c r="G764" s="5" t="str">
        <f>VLOOKUP(Tabela1[[#This Row],[PLACA]],UNIC!C:R,16,0)</f>
        <v>SUDESTE</v>
      </c>
      <c r="H764" s="5" t="str">
        <f>VLOOKUP(A764,UNIC!C:H,6,0)</f>
        <v>FABIO VIEIRA SANTANA</v>
      </c>
      <c r="I764" s="5" t="str">
        <f>VLOOKUP(H764,UNIC!H:J,3,0)</f>
        <v>COORDENADOR DE OPERACAO I</v>
      </c>
      <c r="J764" s="11" t="str">
        <f>VLOOKUP(Tabela1[[#This Row],[PLACA]],UNIC!C:V,20,0)</f>
        <v>R$ 3.937,12</v>
      </c>
      <c r="K764" s="11">
        <f>IFERROR(VALUE(VLOOKUP(Tabela1[[#This Row],[PLACA]],[1]Planilha2!$A:$F,3,0)),"")</f>
        <v>1145.19</v>
      </c>
      <c r="L764" s="11">
        <f>IFERROR(VALUE(VLOOKUP(Tabela1[[#This Row],[PLACA]],[1]Planilha2!$A:$F,4,0)),"")</f>
        <v>1856.75</v>
      </c>
      <c r="M764" s="11">
        <f>IFERROR(VALUE(VLOOKUP(Tabela1[[#This Row],[PLACA]],[1]Planilha2!$A:$F,5,0)),"")</f>
        <v>1037.02</v>
      </c>
      <c r="N764" s="11"/>
      <c r="O764" s="12" t="str">
        <f>VLOOKUP(Tabela1[[#This Row],[PLACA]],BASE_LOCADORAS!B:F,5,0)</f>
        <v>03/09/2028</v>
      </c>
      <c r="P7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4" s="11">
        <f>VLOOKUP(Tabela1[[#This Row],[PLACA]],BASE_LOCADORAS!B:G,6,0)</f>
        <v>3745</v>
      </c>
      <c r="R764" s="5" t="b">
        <f>Tabela1[[#This Row],[VALOR LOCADORA]]=Tabela1[[#This Row],[GASTO ALUGUEL]]</f>
        <v>0</v>
      </c>
      <c r="S764" s="5" t="str">
        <f>UPPER(TEXT(Tabela1[[#This Row],[VENCIMENTO CONTRATO]],"MMM"))</f>
        <v>SET</v>
      </c>
      <c r="T764" s="5">
        <f>IFERROR(YEAR(Tabela1[[#This Row],[VENCIMENTO CONTRATO]]),"-")</f>
        <v>2028</v>
      </c>
      <c r="U764" s="5" t="str">
        <f>VLOOKUP(Tabela1[[#This Row],[PLACA]],UNIC!C:T,18,0)</f>
        <v>ATIVO</v>
      </c>
      <c r="V764" s="5" t="str">
        <f>SUBSTITUTE(VLOOKUP(Tabela1[[#This Row],[PLACA]],UNIC!C:K,9,0),".", "")</f>
        <v>11025</v>
      </c>
      <c r="W764" s="5">
        <f>VLOOKUP(Tabela1[[#This Row],[PLACA]],UNIC!C:M,10,0)</f>
        <v>35001</v>
      </c>
      <c r="X764" s="5" t="str">
        <f>VLOOKUP(Tabela1[[#This Row],[PLACA]],UNIC!C:M,11,0)</f>
        <v>VIVO</v>
      </c>
      <c r="Y764" s="7">
        <f>SUM(Tabela1[[#This Row],[GASTO COMBUSTÍVEL FEVEREIRO]:[GASTO COMBUSTÍVE ABRIL]])</f>
        <v>4038.96</v>
      </c>
      <c r="Z764" s="7">
        <f>IFERROR(AVERAGE(Tabela1[[#This Row],[GASTO COMBUSTÍVE ABRIL]:[GASTO COMBUSTÍVE MARÇO]]),"-")</f>
        <v>1446.885</v>
      </c>
      <c r="AA764" s="5"/>
    </row>
    <row r="765" spans="1:27" x14ac:dyDescent="0.25">
      <c r="A765" s="5" t="s">
        <v>1605</v>
      </c>
      <c r="B765" s="5" t="str">
        <f>VLOOKUP(A765,UNIC!C:W,2,0)</f>
        <v>STONIC</v>
      </c>
      <c r="C765" s="5" t="str">
        <f>VLOOKUP(A765,UNIC!C:W,3,0)</f>
        <v>SUV</v>
      </c>
      <c r="D765" s="10">
        <f>VLOOKUP(A765,UNIC!C:W,5,0)</f>
        <v>2024</v>
      </c>
      <c r="E765" s="5" t="str">
        <f>VLOOKUP(A765,UNIC!C:W,21,0)</f>
        <v>MISTER</v>
      </c>
      <c r="F765" s="5" t="str">
        <f>VLOOKUP(Tabela1[[#This Row],[PLACA]],UNIC!C:R,15,0)</f>
        <v>SP</v>
      </c>
      <c r="G765" s="5" t="str">
        <f>VLOOKUP(Tabela1[[#This Row],[PLACA]],UNIC!C:R,16,0)</f>
        <v>SUDESTE</v>
      </c>
      <c r="H765" s="5" t="str">
        <f>VLOOKUP(A765,UNIC!C:H,6,0)</f>
        <v>OSVALDO RIBELLA DA SILVA VASQUES</v>
      </c>
      <c r="I765" s="5" t="str">
        <f>VLOOKUP(H765,UNIC!H:J,3,0)</f>
        <v>GERENTE OPERACAO JR</v>
      </c>
      <c r="J765" s="11" t="str">
        <f>VLOOKUP(Tabela1[[#This Row],[PLACA]],UNIC!C:V,20,0)</f>
        <v>R$ 3.937,12</v>
      </c>
      <c r="K765" s="11">
        <f>IFERROR(VALUE(VLOOKUP(Tabela1[[#This Row],[PLACA]],[1]Planilha2!$A:$F,3,0)),"")</f>
        <v>1074.4000000000001</v>
      </c>
      <c r="L765" s="11">
        <f>IFERROR(VALUE(VLOOKUP(Tabela1[[#This Row],[PLACA]],[1]Planilha2!$A:$F,4,0)),"")</f>
        <v>1251.2</v>
      </c>
      <c r="M765" s="11">
        <f>IFERROR(VALUE(VLOOKUP(Tabela1[[#This Row],[PLACA]],[1]Planilha2!$A:$F,5,0)),"")</f>
        <v>571.41</v>
      </c>
      <c r="N765" s="11"/>
      <c r="O765" s="12" t="str">
        <f>VLOOKUP(Tabela1[[#This Row],[PLACA]],BASE_LOCADORAS!B:F,5,0)</f>
        <v>03/09/2028</v>
      </c>
      <c r="P7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5" s="11">
        <f>VLOOKUP(Tabela1[[#This Row],[PLACA]],BASE_LOCADORAS!B:G,6,0)</f>
        <v>3745</v>
      </c>
      <c r="R765" s="5" t="b">
        <f>Tabela1[[#This Row],[VALOR LOCADORA]]=Tabela1[[#This Row],[GASTO ALUGUEL]]</f>
        <v>0</v>
      </c>
      <c r="S765" s="5" t="str">
        <f>UPPER(TEXT(Tabela1[[#This Row],[VENCIMENTO CONTRATO]],"MMM"))</f>
        <v>SET</v>
      </c>
      <c r="T765" s="5">
        <f>IFERROR(YEAR(Tabela1[[#This Row],[VENCIMENTO CONTRATO]]),"-")</f>
        <v>2028</v>
      </c>
      <c r="U765" s="5" t="str">
        <f>VLOOKUP(Tabela1[[#This Row],[PLACA]],UNIC!C:T,18,0)</f>
        <v>ATIVO</v>
      </c>
      <c r="V765" s="5" t="str">
        <f>SUBSTITUTE(VLOOKUP(Tabela1[[#This Row],[PLACA]],UNIC!C:K,9,0),".", "")</f>
        <v>99528</v>
      </c>
      <c r="W765" s="5">
        <f>VLOOKUP(Tabela1[[#This Row],[PLACA]],UNIC!C:M,10,0)</f>
        <v>35001</v>
      </c>
      <c r="X765" s="5" t="str">
        <f>VLOOKUP(Tabela1[[#This Row],[PLACA]],UNIC!C:M,11,0)</f>
        <v>ADMINISTRATIVO</v>
      </c>
      <c r="Y765" s="7">
        <f>SUM(Tabela1[[#This Row],[GASTO COMBUSTÍVEL FEVEREIRO]:[GASTO COMBUSTÍVE ABRIL]])</f>
        <v>2897.01</v>
      </c>
      <c r="Z765" s="7">
        <f>IFERROR(AVERAGE(Tabela1[[#This Row],[GASTO COMBUSTÍVE ABRIL]:[GASTO COMBUSTÍVE MARÇO]]),"-")</f>
        <v>911.30500000000006</v>
      </c>
      <c r="AA765" s="5"/>
    </row>
    <row r="766" spans="1:27" x14ac:dyDescent="0.25">
      <c r="A766" s="5" t="s">
        <v>1193</v>
      </c>
      <c r="B766" s="5" t="str">
        <f>VLOOKUP(A766,UNIC!C:W,2,0)</f>
        <v>STONIC</v>
      </c>
      <c r="C766" s="5" t="str">
        <f>VLOOKUP(A766,UNIC!C:W,3,0)</f>
        <v>SUV</v>
      </c>
      <c r="D766" s="10">
        <f>VLOOKUP(A766,UNIC!C:W,5,0)</f>
        <v>2024</v>
      </c>
      <c r="E766" s="5" t="str">
        <f>VLOOKUP(A766,UNIC!C:W,21,0)</f>
        <v>MISTER</v>
      </c>
      <c r="F766" s="5" t="str">
        <f>VLOOKUP(Tabela1[[#This Row],[PLACA]],UNIC!C:R,15,0)</f>
        <v>SP</v>
      </c>
      <c r="G766" s="5" t="str">
        <f>VLOOKUP(Tabela1[[#This Row],[PLACA]],UNIC!C:R,16,0)</f>
        <v>SUDESTE</v>
      </c>
      <c r="H766" s="5" t="str">
        <f>VLOOKUP(A766,UNIC!C:H,6,0)</f>
        <v>JHONATHAN DE OLIVEIRA CHAGAS</v>
      </c>
      <c r="I766" s="5" t="str">
        <f>VLOOKUP(H766,UNIC!H:J,3,0)</f>
        <v>GERENTE</v>
      </c>
      <c r="J766" s="11" t="str">
        <f>VLOOKUP(Tabela1[[#This Row],[PLACA]],UNIC!C:V,20,0)</f>
        <v>R$ 3.937,12</v>
      </c>
      <c r="K766" s="11">
        <f>IFERROR(VALUE(VLOOKUP(Tabela1[[#This Row],[PLACA]],[1]Planilha2!$A:$F,3,0)),"")</f>
        <v>1900.8899999999999</v>
      </c>
      <c r="L766" s="11">
        <f>IFERROR(VALUE(VLOOKUP(Tabela1[[#This Row],[PLACA]],[1]Planilha2!$A:$F,4,0)),"")</f>
        <v>2682.24</v>
      </c>
      <c r="M766" s="11">
        <f>IFERROR(VALUE(VLOOKUP(Tabela1[[#This Row],[PLACA]],[1]Planilha2!$A:$F,5,0)),"")</f>
        <v>1118.0900000000001</v>
      </c>
      <c r="N766" s="11"/>
      <c r="O766" s="12" t="str">
        <f>VLOOKUP(Tabela1[[#This Row],[PLACA]],BASE_LOCADORAS!B:F,5,0)</f>
        <v>03/09/2028</v>
      </c>
      <c r="P7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6" s="11">
        <f>VLOOKUP(Tabela1[[#This Row],[PLACA]],BASE_LOCADORAS!B:G,6,0)</f>
        <v>3745</v>
      </c>
      <c r="R766" s="5" t="b">
        <f>Tabela1[[#This Row],[VALOR LOCADORA]]=Tabela1[[#This Row],[GASTO ALUGUEL]]</f>
        <v>0</v>
      </c>
      <c r="S766" s="5" t="str">
        <f>UPPER(TEXT(Tabela1[[#This Row],[VENCIMENTO CONTRATO]],"MMM"))</f>
        <v>SET</v>
      </c>
      <c r="T766" s="5">
        <f>IFERROR(YEAR(Tabela1[[#This Row],[VENCIMENTO CONTRATO]]),"-")</f>
        <v>2028</v>
      </c>
      <c r="U766" s="5" t="str">
        <f>VLOOKUP(Tabela1[[#This Row],[PLACA]],UNIC!C:T,18,0)</f>
        <v>ATIVO</v>
      </c>
      <c r="V766" s="5" t="str">
        <f>SUBSTITUTE(VLOOKUP(Tabela1[[#This Row],[PLACA]],UNIC!C:K,9,0),".", "")</f>
        <v>99538</v>
      </c>
      <c r="W766" s="5">
        <f>VLOOKUP(Tabela1[[#This Row],[PLACA]],UNIC!C:M,10,0)</f>
        <v>35001</v>
      </c>
      <c r="X766" s="5" t="str">
        <f>VLOOKUP(Tabela1[[#This Row],[PLACA]],UNIC!C:M,11,0)</f>
        <v>ADMINISTRATIVO</v>
      </c>
      <c r="Y766" s="7">
        <f>SUM(Tabela1[[#This Row],[GASTO COMBUSTÍVEL FEVEREIRO]:[GASTO COMBUSTÍVE ABRIL]])</f>
        <v>5701.2199999999993</v>
      </c>
      <c r="Z766" s="7">
        <f>IFERROR(AVERAGE(Tabela1[[#This Row],[GASTO COMBUSTÍVE ABRIL]:[GASTO COMBUSTÍVE MARÇO]]),"-")</f>
        <v>1900.165</v>
      </c>
      <c r="AA766" s="5"/>
    </row>
    <row r="767" spans="1:27" x14ac:dyDescent="0.25">
      <c r="A767" s="5" t="s">
        <v>333</v>
      </c>
      <c r="B767" s="5" t="str">
        <f>VLOOKUP(A767,UNIC!C:W,2,0)</f>
        <v>STONIC</v>
      </c>
      <c r="C767" s="5" t="str">
        <f>VLOOKUP(A767,UNIC!C:W,3,0)</f>
        <v>SUV</v>
      </c>
      <c r="D767" s="10">
        <f>VLOOKUP(A767,UNIC!C:W,5,0)</f>
        <v>2024</v>
      </c>
      <c r="E767" s="5" t="str">
        <f>VLOOKUP(A767,UNIC!C:W,21,0)</f>
        <v>MISTER</v>
      </c>
      <c r="F767" s="5" t="str">
        <f>VLOOKUP(Tabela1[[#This Row],[PLACA]],UNIC!C:R,15,0)</f>
        <v>SP</v>
      </c>
      <c r="G767" s="5" t="str">
        <f>VLOOKUP(Tabela1[[#This Row],[PLACA]],UNIC!C:R,16,0)</f>
        <v>SUDESTE</v>
      </c>
      <c r="H767" s="5" t="str">
        <f>VLOOKUP(A767,UNIC!C:H,6,0)</f>
        <v>HAROLDO BARBOSA MOTA</v>
      </c>
      <c r="I767" s="5" t="str">
        <f>VLOOKUP(H767,UNIC!H:J,3,0)</f>
        <v>COORDENADOR DE TI</v>
      </c>
      <c r="J767" s="11" t="str">
        <f>VLOOKUP(Tabela1[[#This Row],[PLACA]],UNIC!C:V,20,0)</f>
        <v>R$ 3.937,12</v>
      </c>
      <c r="K767" s="11">
        <f>IFERROR(VALUE(VLOOKUP(Tabela1[[#This Row],[PLACA]],[1]Planilha2!$A:$F,3,0)),"")</f>
        <v>378.7</v>
      </c>
      <c r="L767" s="11">
        <f>IFERROR(VALUE(VLOOKUP(Tabela1[[#This Row],[PLACA]],[1]Planilha2!$A:$F,4,0)),"")</f>
        <v>545.47</v>
      </c>
      <c r="M767" s="11">
        <f>IFERROR(VALUE(VLOOKUP(Tabela1[[#This Row],[PLACA]],[1]Planilha2!$A:$F,5,0)),"")</f>
        <v>550.41000000000008</v>
      </c>
      <c r="N767" s="11"/>
      <c r="O767" s="12" t="str">
        <f>VLOOKUP(Tabela1[[#This Row],[PLACA]],BASE_LOCADORAS!B:F,5,0)</f>
        <v>03/09/2028</v>
      </c>
      <c r="P7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7" s="11">
        <f>VLOOKUP(Tabela1[[#This Row],[PLACA]],BASE_LOCADORAS!B:G,6,0)</f>
        <v>3745</v>
      </c>
      <c r="R767" s="5" t="b">
        <f>Tabela1[[#This Row],[VALOR LOCADORA]]=Tabela1[[#This Row],[GASTO ALUGUEL]]</f>
        <v>0</v>
      </c>
      <c r="S767" s="5" t="str">
        <f>UPPER(TEXT(Tabela1[[#This Row],[VENCIMENTO CONTRATO]],"MMM"))</f>
        <v>SET</v>
      </c>
      <c r="T767" s="5">
        <f>IFERROR(YEAR(Tabela1[[#This Row],[VENCIMENTO CONTRATO]]),"-")</f>
        <v>2028</v>
      </c>
      <c r="U767" s="5" t="str">
        <f>VLOOKUP(Tabela1[[#This Row],[PLACA]],UNIC!C:T,18,0)</f>
        <v>ATIVO</v>
      </c>
      <c r="V767" s="5" t="str">
        <f>SUBSTITUTE(VLOOKUP(Tabela1[[#This Row],[PLACA]],UNIC!C:K,9,0),".", "")</f>
        <v>99588</v>
      </c>
      <c r="W767" s="5">
        <f>VLOOKUP(Tabela1[[#This Row],[PLACA]],UNIC!C:M,10,0)</f>
        <v>35001</v>
      </c>
      <c r="X767" s="5" t="str">
        <f>VLOOKUP(Tabela1[[#This Row],[PLACA]],UNIC!C:M,11,0)</f>
        <v>ADMINISTRATIVO</v>
      </c>
      <c r="Y767" s="7">
        <f>SUM(Tabela1[[#This Row],[GASTO COMBUSTÍVEL FEVEREIRO]:[GASTO COMBUSTÍVE ABRIL]])</f>
        <v>1474.5800000000002</v>
      </c>
      <c r="Z767" s="7">
        <f>IFERROR(AVERAGE(Tabela1[[#This Row],[GASTO COMBUSTÍVE ABRIL]:[GASTO COMBUSTÍVE MARÇO]]),"-")</f>
        <v>547.94000000000005</v>
      </c>
      <c r="AA767" s="5"/>
    </row>
    <row r="768" spans="1:27" x14ac:dyDescent="0.25">
      <c r="A768" s="5" t="s">
        <v>930</v>
      </c>
      <c r="B768" s="5" t="str">
        <f>VLOOKUP(A768,UNIC!C:W,2,0)</f>
        <v>STONIC</v>
      </c>
      <c r="C768" s="5" t="str">
        <f>VLOOKUP(A768,UNIC!C:W,3,0)</f>
        <v>SUV</v>
      </c>
      <c r="D768" s="10">
        <f>VLOOKUP(A768,UNIC!C:W,5,0)</f>
        <v>2024</v>
      </c>
      <c r="E768" s="5" t="str">
        <f>VLOOKUP(A768,UNIC!C:W,21,0)</f>
        <v>MISTER</v>
      </c>
      <c r="F768" s="5" t="str">
        <f>VLOOKUP(Tabela1[[#This Row],[PLACA]],UNIC!C:R,15,0)</f>
        <v>SP</v>
      </c>
      <c r="G768" s="5" t="str">
        <f>VLOOKUP(Tabela1[[#This Row],[PLACA]],UNIC!C:R,16,0)</f>
        <v>SUDESTE</v>
      </c>
      <c r="H768" s="5" t="str">
        <f>VLOOKUP(A768,UNIC!C:H,6,0)</f>
        <v>ROGERIO PEREIRA DOS SANTOS COSTA</v>
      </c>
      <c r="I768" s="5" t="str">
        <f>VLOOKUP(H768,UNIC!H:J,3,0)</f>
        <v>COORDENADOR DE OPERACAO I</v>
      </c>
      <c r="J768" s="11" t="str">
        <f>VLOOKUP(Tabela1[[#This Row],[PLACA]],UNIC!C:V,20,0)</f>
        <v>R$ 3.937,12</v>
      </c>
      <c r="K768" s="11">
        <f>IFERROR(VALUE(VLOOKUP(Tabela1[[#This Row],[PLACA]],[1]Planilha2!$A:$F,3,0)),"")</f>
        <v>253.37</v>
      </c>
      <c r="L768" s="11">
        <f>IFERROR(VALUE(VLOOKUP(Tabela1[[#This Row],[PLACA]],[1]Planilha2!$A:$F,4,0)),"")</f>
        <v>1330.19</v>
      </c>
      <c r="M768" s="11">
        <f>IFERROR(VALUE(VLOOKUP(Tabela1[[#This Row],[PLACA]],[1]Planilha2!$A:$F,5,0)),"")</f>
        <v>693.91</v>
      </c>
      <c r="N768" s="11"/>
      <c r="O768" s="12" t="str">
        <f>VLOOKUP(Tabela1[[#This Row],[PLACA]],BASE_LOCADORAS!B:F,5,0)</f>
        <v>03/09/2028</v>
      </c>
      <c r="P7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8" s="11">
        <f>VLOOKUP(Tabela1[[#This Row],[PLACA]],BASE_LOCADORAS!B:G,6,0)</f>
        <v>3745</v>
      </c>
      <c r="R768" s="5" t="b">
        <f>Tabela1[[#This Row],[VALOR LOCADORA]]=Tabela1[[#This Row],[GASTO ALUGUEL]]</f>
        <v>0</v>
      </c>
      <c r="S768" s="5" t="str">
        <f>UPPER(TEXT(Tabela1[[#This Row],[VENCIMENTO CONTRATO]],"MMM"))</f>
        <v>SET</v>
      </c>
      <c r="T768" s="5">
        <f>IFERROR(YEAR(Tabela1[[#This Row],[VENCIMENTO CONTRATO]]),"-")</f>
        <v>2028</v>
      </c>
      <c r="U768" s="5" t="str">
        <f>VLOOKUP(Tabela1[[#This Row],[PLACA]],UNIC!C:T,18,0)</f>
        <v>ATIVO</v>
      </c>
      <c r="V768" s="5" t="str">
        <f>SUBSTITUTE(VLOOKUP(Tabela1[[#This Row],[PLACA]],UNIC!C:K,9,0),".", "")</f>
        <v>11025</v>
      </c>
      <c r="W768" s="5">
        <f>VLOOKUP(Tabela1[[#This Row],[PLACA]],UNIC!C:M,10,0)</f>
        <v>35001</v>
      </c>
      <c r="X768" s="5" t="str">
        <f>VLOOKUP(Tabela1[[#This Row],[PLACA]],UNIC!C:M,11,0)</f>
        <v>VIVO</v>
      </c>
      <c r="Y768" s="7">
        <f>SUM(Tabela1[[#This Row],[GASTO COMBUSTÍVEL FEVEREIRO]:[GASTO COMBUSTÍVE ABRIL]])</f>
        <v>2277.4699999999998</v>
      </c>
      <c r="Z768" s="7">
        <f>IFERROR(AVERAGE(Tabela1[[#This Row],[GASTO COMBUSTÍVE ABRIL]:[GASTO COMBUSTÍVE MARÇO]]),"-")</f>
        <v>1012.05</v>
      </c>
      <c r="AA768" s="5"/>
    </row>
    <row r="769" spans="1:27" x14ac:dyDescent="0.25">
      <c r="A769" s="5" t="s">
        <v>1061</v>
      </c>
      <c r="B769" s="5" t="str">
        <f>VLOOKUP(A769,UNIC!C:W,2,0)</f>
        <v>STONIC</v>
      </c>
      <c r="C769" s="5" t="str">
        <f>VLOOKUP(A769,UNIC!C:W,3,0)</f>
        <v>SUV</v>
      </c>
      <c r="D769" s="10">
        <f>VLOOKUP(A769,UNIC!C:W,5,0)</f>
        <v>2024</v>
      </c>
      <c r="E769" s="5" t="str">
        <f>VLOOKUP(A769,UNIC!C:W,21,0)</f>
        <v>MISTER</v>
      </c>
      <c r="F769" s="5" t="str">
        <f>VLOOKUP(Tabela1[[#This Row],[PLACA]],UNIC!C:R,15,0)</f>
        <v>SP</v>
      </c>
      <c r="G769" s="5" t="str">
        <f>VLOOKUP(Tabela1[[#This Row],[PLACA]],UNIC!C:R,16,0)</f>
        <v>SUDESTE</v>
      </c>
      <c r="H769" s="5" t="str">
        <f>VLOOKUP(A769,UNIC!C:H,6,0)</f>
        <v>FABIO LASCOSCH COSTA 21381013805</v>
      </c>
      <c r="I769" s="5" t="str">
        <f>VLOOKUP(H769,UNIC!H:J,3,0)</f>
        <v>GERENTE DE OPERACAO</v>
      </c>
      <c r="J769" s="11" t="str">
        <f>VLOOKUP(Tabela1[[#This Row],[PLACA]],UNIC!C:V,20,0)</f>
        <v>R$ 3.937,12</v>
      </c>
      <c r="K769" s="11">
        <f>IFERROR(VALUE(VLOOKUP(Tabela1[[#This Row],[PLACA]],[1]Planilha2!$A:$F,3,0)),"")</f>
        <v>1198.49</v>
      </c>
      <c r="L769" s="11">
        <f>IFERROR(VALUE(VLOOKUP(Tabela1[[#This Row],[PLACA]],[1]Planilha2!$A:$F,4,0)),"")</f>
        <v>1389.3</v>
      </c>
      <c r="M769" s="11">
        <f>IFERROR(VALUE(VLOOKUP(Tabela1[[#This Row],[PLACA]],[1]Planilha2!$A:$F,5,0)),"")</f>
        <v>231.43</v>
      </c>
      <c r="N769" s="11"/>
      <c r="O769" s="12" t="str">
        <f>VLOOKUP(Tabela1[[#This Row],[PLACA]],BASE_LOCADORAS!B:F,5,0)</f>
        <v>03/09/2028</v>
      </c>
      <c r="P7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69" s="11">
        <f>VLOOKUP(Tabela1[[#This Row],[PLACA]],BASE_LOCADORAS!B:G,6,0)</f>
        <v>3745</v>
      </c>
      <c r="R769" s="5" t="b">
        <f>Tabela1[[#This Row],[VALOR LOCADORA]]=Tabela1[[#This Row],[GASTO ALUGUEL]]</f>
        <v>0</v>
      </c>
      <c r="S769" s="5" t="str">
        <f>UPPER(TEXT(Tabela1[[#This Row],[VENCIMENTO CONTRATO]],"MMM"))</f>
        <v>SET</v>
      </c>
      <c r="T769" s="5">
        <f>IFERROR(YEAR(Tabela1[[#This Row],[VENCIMENTO CONTRATO]]),"-")</f>
        <v>2028</v>
      </c>
      <c r="U769" s="5" t="str">
        <f>VLOOKUP(Tabela1[[#This Row],[PLACA]],UNIC!C:T,18,0)</f>
        <v>ATIVO</v>
      </c>
      <c r="V769" s="5" t="str">
        <f>SUBSTITUTE(VLOOKUP(Tabela1[[#This Row],[PLACA]],UNIC!C:K,9,0),".", "")</f>
        <v>11031</v>
      </c>
      <c r="W769" s="5">
        <f>VLOOKUP(Tabela1[[#This Row],[PLACA]],UNIC!C:M,10,0)</f>
        <v>35001</v>
      </c>
      <c r="X769" s="5" t="str">
        <f>VLOOKUP(Tabela1[[#This Row],[PLACA]],UNIC!C:M,11,0)</f>
        <v>VIVO</v>
      </c>
      <c r="Y769" s="7">
        <f>SUM(Tabela1[[#This Row],[GASTO COMBUSTÍVEL FEVEREIRO]:[GASTO COMBUSTÍVE ABRIL]])</f>
        <v>2819.22</v>
      </c>
      <c r="Z769" s="7">
        <f>IFERROR(AVERAGE(Tabela1[[#This Row],[GASTO COMBUSTÍVE ABRIL]:[GASTO COMBUSTÍVE MARÇO]]),"-")</f>
        <v>810.36500000000001</v>
      </c>
      <c r="AA769" s="5"/>
    </row>
    <row r="770" spans="1:27" x14ac:dyDescent="0.25">
      <c r="A770" s="5" t="s">
        <v>192</v>
      </c>
      <c r="B770" s="5" t="str">
        <f>VLOOKUP(A770,UNIC!C:W,2,0)</f>
        <v>COROLLA CROSS</v>
      </c>
      <c r="C770" s="5" t="str">
        <f>VLOOKUP(A770,UNIC!C:W,3,0)</f>
        <v>SUV</v>
      </c>
      <c r="D770" s="10">
        <f>VLOOKUP(A770,UNIC!C:W,5,0)</f>
        <v>2025</v>
      </c>
      <c r="E770" s="5" t="str">
        <f>VLOOKUP(A770,UNIC!C:W,21,0)</f>
        <v>MISTER</v>
      </c>
      <c r="F770" s="5" t="str">
        <f>VLOOKUP(Tabela1[[#This Row],[PLACA]],UNIC!C:R,15,0)</f>
        <v>SP</v>
      </c>
      <c r="G770" s="5" t="str">
        <f>VLOOKUP(Tabela1[[#This Row],[PLACA]],UNIC!C:R,16,0)</f>
        <v>SUDESTE</v>
      </c>
      <c r="H770" s="5" t="str">
        <f>VLOOKUP(A770,UNIC!C:H,6,0)</f>
        <v>FABIO TADEU SOLA</v>
      </c>
      <c r="I770" s="5" t="str">
        <f>VLOOKUP(H770,UNIC!H:J,3,0)</f>
        <v>DIRETOR</v>
      </c>
      <c r="J770" s="11" t="str">
        <f>VLOOKUP(Tabela1[[#This Row],[PLACA]],UNIC!C:V,20,0)</f>
        <v>R$ 5.224,96</v>
      </c>
      <c r="K770" s="11">
        <f>IFERROR(VALUE(VLOOKUP(Tabela1[[#This Row],[PLACA]],[1]Planilha2!$A:$F,3,0)),"")</f>
        <v>604.79</v>
      </c>
      <c r="L770" s="11">
        <f>IFERROR(VALUE(VLOOKUP(Tabela1[[#This Row],[PLACA]],[1]Planilha2!$A:$F,4,0)),"")</f>
        <v>691.3900000000001</v>
      </c>
      <c r="M770" s="11">
        <f>IFERROR(VALUE(VLOOKUP(Tabela1[[#This Row],[PLACA]],[1]Planilha2!$A:$F,5,0)),"")</f>
        <v>333.4</v>
      </c>
      <c r="N770" s="11"/>
      <c r="O770" s="12" t="str">
        <f>VLOOKUP(Tabela1[[#This Row],[PLACA]],BASE_LOCADORAS!B:F,5,0)</f>
        <v>03/09/2028</v>
      </c>
      <c r="P7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0" s="11">
        <f>VLOOKUP(Tabela1[[#This Row],[PLACA]],BASE_LOCADORAS!B:G,6,0)</f>
        <v>4970</v>
      </c>
      <c r="R770" s="5" t="b">
        <f>Tabela1[[#This Row],[VALOR LOCADORA]]=Tabela1[[#This Row],[GASTO ALUGUEL]]</f>
        <v>0</v>
      </c>
      <c r="S770" s="5" t="str">
        <f>UPPER(TEXT(Tabela1[[#This Row],[VENCIMENTO CONTRATO]],"MMM"))</f>
        <v>SET</v>
      </c>
      <c r="T770" s="5">
        <f>IFERROR(YEAR(Tabela1[[#This Row],[VENCIMENTO CONTRATO]]),"-")</f>
        <v>2028</v>
      </c>
      <c r="U770" s="5" t="str">
        <f>VLOOKUP(Tabela1[[#This Row],[PLACA]],UNIC!C:T,18,0)</f>
        <v>ATIVO</v>
      </c>
      <c r="V770" s="5" t="str">
        <f>SUBSTITUTE(VLOOKUP(Tabela1[[#This Row],[PLACA]],UNIC!C:K,9,0),".", "")</f>
        <v>99518</v>
      </c>
      <c r="W770" s="5">
        <f>VLOOKUP(Tabela1[[#This Row],[PLACA]],UNIC!C:M,10,0)</f>
        <v>35001</v>
      </c>
      <c r="X770" s="5" t="str">
        <f>VLOOKUP(Tabela1[[#This Row],[PLACA]],UNIC!C:M,11,0)</f>
        <v>ADMINISTRATIVO</v>
      </c>
      <c r="Y770" s="7">
        <f>SUM(Tabela1[[#This Row],[GASTO COMBUSTÍVEL FEVEREIRO]:[GASTO COMBUSTÍVE ABRIL]])</f>
        <v>1629.58</v>
      </c>
      <c r="Z770" s="7">
        <f>IFERROR(AVERAGE(Tabela1[[#This Row],[GASTO COMBUSTÍVE ABRIL]:[GASTO COMBUSTÍVE MARÇO]]),"-")</f>
        <v>512.39499999999998</v>
      </c>
      <c r="AA770" s="5"/>
    </row>
    <row r="771" spans="1:27" x14ac:dyDescent="0.25">
      <c r="A771" s="5" t="s">
        <v>1031</v>
      </c>
      <c r="B771" s="5" t="str">
        <f>VLOOKUP(A771,UNIC!C:W,2,0)</f>
        <v>STONIC</v>
      </c>
      <c r="C771" s="5" t="str">
        <f>VLOOKUP(A771,UNIC!C:W,3,0)</f>
        <v>SUV</v>
      </c>
      <c r="D771" s="10">
        <f>VLOOKUP(A771,UNIC!C:W,5,0)</f>
        <v>2024</v>
      </c>
      <c r="E771" s="5" t="str">
        <f>VLOOKUP(A771,UNIC!C:W,21,0)</f>
        <v>MISTER</v>
      </c>
      <c r="F771" s="5" t="str">
        <f>VLOOKUP(Tabela1[[#This Row],[PLACA]],UNIC!C:R,15,0)</f>
        <v>SP</v>
      </c>
      <c r="G771" s="5" t="str">
        <f>VLOOKUP(Tabela1[[#This Row],[PLACA]],UNIC!C:R,16,0)</f>
        <v>SUDESTE</v>
      </c>
      <c r="H771" s="5" t="str">
        <f>VLOOKUP(A771,UNIC!C:H,6,0)</f>
        <v>FROTAS DE VEÍCULOS SAO PAULO</v>
      </c>
      <c r="I771" s="5" t="str">
        <f>VLOOKUP(H771,UNIC!H:J,3,0)</f>
        <v>PARCEIRO</v>
      </c>
      <c r="J771" s="11" t="str">
        <f>VLOOKUP(Tabela1[[#This Row],[PLACA]],UNIC!C:V,20,0)</f>
        <v>R$ 3.937,12</v>
      </c>
      <c r="K771" s="11">
        <f>IFERROR(VALUE(VLOOKUP(Tabela1[[#This Row],[PLACA]],[1]Planilha2!$A:$F,3,0)),"")</f>
        <v>1090.1600000000001</v>
      </c>
      <c r="L771" s="11">
        <f>IFERROR(VALUE(VLOOKUP(Tabela1[[#This Row],[PLACA]],[1]Planilha2!$A:$F,4,0)),"")</f>
        <v>1426.59</v>
      </c>
      <c r="M771" s="11">
        <f>IFERROR(VALUE(VLOOKUP(Tabela1[[#This Row],[PLACA]],[1]Planilha2!$A:$F,5,0)),"")</f>
        <v>553.42999999999995</v>
      </c>
      <c r="N771" s="11"/>
      <c r="O771" s="12" t="str">
        <f>VLOOKUP(Tabela1[[#This Row],[PLACA]],BASE_LOCADORAS!B:F,5,0)</f>
        <v>03/09/2028</v>
      </c>
      <c r="P7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1" s="11">
        <f>VLOOKUP(Tabela1[[#This Row],[PLACA]],BASE_LOCADORAS!B:G,6,0)</f>
        <v>3745</v>
      </c>
      <c r="R771" s="5" t="b">
        <f>Tabela1[[#This Row],[VALOR LOCADORA]]=Tabela1[[#This Row],[GASTO ALUGUEL]]</f>
        <v>0</v>
      </c>
      <c r="S771" s="5" t="str">
        <f>UPPER(TEXT(Tabela1[[#This Row],[VENCIMENTO CONTRATO]],"MMM"))</f>
        <v>SET</v>
      </c>
      <c r="T771" s="5">
        <f>IFERROR(YEAR(Tabela1[[#This Row],[VENCIMENTO CONTRATO]]),"-")</f>
        <v>2028</v>
      </c>
      <c r="U771" s="5" t="str">
        <f>VLOOKUP(Tabela1[[#This Row],[PLACA]],UNIC!C:T,18,0)</f>
        <v>PATIO</v>
      </c>
      <c r="V771" s="5" t="str">
        <f>SUBSTITUTE(VLOOKUP(Tabela1[[#This Row],[PLACA]],UNIC!C:K,9,0),".", "")</f>
        <v>99628</v>
      </c>
      <c r="W771" s="5">
        <f>VLOOKUP(Tabela1[[#This Row],[PLACA]],UNIC!C:M,10,0)</f>
        <v>35001</v>
      </c>
      <c r="X771" s="5" t="str">
        <f>VLOOKUP(Tabela1[[#This Row],[PLACA]],UNIC!C:M,11,0)</f>
        <v>ADMINISTRATIVO</v>
      </c>
      <c r="Y771" s="7">
        <f>SUM(Tabela1[[#This Row],[GASTO COMBUSTÍVEL FEVEREIRO]:[GASTO COMBUSTÍVE ABRIL]])</f>
        <v>3070.18</v>
      </c>
      <c r="Z771" s="7">
        <f>IFERROR(AVERAGE(Tabela1[[#This Row],[GASTO COMBUSTÍVE ABRIL]:[GASTO COMBUSTÍVE MARÇO]]),"-")</f>
        <v>990.01</v>
      </c>
      <c r="AA771" s="5"/>
    </row>
    <row r="772" spans="1:27" x14ac:dyDescent="0.25">
      <c r="A772" s="5" t="s">
        <v>467</v>
      </c>
      <c r="B772" s="5" t="str">
        <f>VLOOKUP(A772,UNIC!C:W,2,0)</f>
        <v>VOYAGE</v>
      </c>
      <c r="C772" s="5" t="str">
        <f>VLOOKUP(A772,UNIC!C:W,3,0)</f>
        <v>LEVE</v>
      </c>
      <c r="D772" s="10">
        <f>VLOOKUP(A772,UNIC!C:W,5,0)</f>
        <v>2020</v>
      </c>
      <c r="E772" s="5" t="str">
        <f>VLOOKUP(A772,UNIC!C:W,21,0)</f>
        <v>PARTICULAR</v>
      </c>
      <c r="F772" s="5" t="str">
        <f>VLOOKUP(Tabela1[[#This Row],[PLACA]],UNIC!C:R,15,0)</f>
        <v>GO</v>
      </c>
      <c r="G772" s="5" t="str">
        <f>VLOOKUP(Tabela1[[#This Row],[PLACA]],UNIC!C:R,16,0)</f>
        <v>CENTRO OESTE</v>
      </c>
      <c r="H772" s="5" t="str">
        <f>VLOOKUP(A772,UNIC!C:H,6,0)</f>
        <v>VICENTE FERREIRA DO NASCIMENTO NETO</v>
      </c>
      <c r="I772" s="5" t="str">
        <f>VLOOKUP(H772,UNIC!H:J,3,0)</f>
        <v>TECNICO DE FIBRA OPTICA I</v>
      </c>
      <c r="J772" s="11" t="str">
        <f>VLOOKUP(Tabela1[[#This Row],[PLACA]],UNIC!C:V,20,0)</f>
        <v>R$ 1.553,56</v>
      </c>
      <c r="K772" s="11">
        <f>IFERROR(VALUE(VLOOKUP(Tabela1[[#This Row],[PLACA]],[1]Planilha2!$A:$F,3,0)),"")</f>
        <v>814</v>
      </c>
      <c r="L772" s="11">
        <f>IFERROR(VALUE(VLOOKUP(Tabela1[[#This Row],[PLACA]],[1]Planilha2!$A:$F,4,0)),"")</f>
        <v>1333</v>
      </c>
      <c r="M772" s="11">
        <f>IFERROR(VALUE(VLOOKUP(Tabela1[[#This Row],[PLACA]],[1]Planilha2!$A:$F,5,0)),"")</f>
        <v>629</v>
      </c>
      <c r="N772" s="11"/>
      <c r="O772" s="12" t="str">
        <f>VLOOKUP(Tabela1[[#This Row],[PLACA]],BASE_LOCADORAS!B:F,5,0)</f>
        <v>01/01/2030</v>
      </c>
      <c r="P7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2" s="11">
        <f>VLOOKUP(Tabela1[[#This Row],[PLACA]],BASE_LOCADORAS!B:G,6,0)</f>
        <v>1553.56</v>
      </c>
      <c r="R772" s="5" t="b">
        <f>Tabela1[[#This Row],[VALOR LOCADORA]]=Tabela1[[#This Row],[GASTO ALUGUEL]]</f>
        <v>0</v>
      </c>
      <c r="S772" s="5" t="str">
        <f>UPPER(TEXT(Tabela1[[#This Row],[VENCIMENTO CONTRATO]],"MMM"))</f>
        <v>JAN</v>
      </c>
      <c r="T772" s="5">
        <f>IFERROR(YEAR(Tabela1[[#This Row],[VENCIMENTO CONTRATO]]),"-")</f>
        <v>2030</v>
      </c>
      <c r="U772" s="5" t="str">
        <f>VLOOKUP(Tabela1[[#This Row],[PLACA]],UNIC!C:T,18,0)</f>
        <v>ATIVO</v>
      </c>
      <c r="V772" s="5" t="str">
        <f>SUBSTITUTE(VLOOKUP(Tabela1[[#This Row],[PLACA]],UNIC!C:K,9,0),".", "")</f>
        <v>11031</v>
      </c>
      <c r="W772" s="5">
        <f>VLOOKUP(Tabela1[[#This Row],[PLACA]],UNIC!C:M,10,0)</f>
        <v>19019</v>
      </c>
      <c r="X772" s="5" t="str">
        <f>VLOOKUP(Tabela1[[#This Row],[PLACA]],UNIC!C:M,11,0)</f>
        <v>VIVO</v>
      </c>
      <c r="Y772" s="7">
        <f>SUM(Tabela1[[#This Row],[GASTO COMBUSTÍVEL FEVEREIRO]:[GASTO COMBUSTÍVE ABRIL]])</f>
        <v>2776</v>
      </c>
      <c r="Z772" s="7">
        <f>IFERROR(AVERAGE(Tabela1[[#This Row],[GASTO COMBUSTÍVE ABRIL]:[GASTO COMBUSTÍVE MARÇO]]),"-")</f>
        <v>981</v>
      </c>
      <c r="AA772" s="5"/>
    </row>
    <row r="773" spans="1:27" x14ac:dyDescent="0.25">
      <c r="A773" s="5" t="s">
        <v>707</v>
      </c>
      <c r="B773" s="5" t="str">
        <f>VLOOKUP(A773,UNIC!C:W,2,0)</f>
        <v>MOBI</v>
      </c>
      <c r="C773" s="5" t="str">
        <f>VLOOKUP(A773,UNIC!C:W,3,0)</f>
        <v>LEVE</v>
      </c>
      <c r="D773" s="10">
        <f>VLOOKUP(A773,UNIC!C:W,5,0)</f>
        <v>2025</v>
      </c>
      <c r="E773" s="5" t="str">
        <f>VLOOKUP(A773,UNIC!C:W,21,0)</f>
        <v>LOCALIZA</v>
      </c>
      <c r="F773" s="5" t="str">
        <f>VLOOKUP(Tabela1[[#This Row],[PLACA]],UNIC!C:R,15,0)</f>
        <v>MA</v>
      </c>
      <c r="G773" s="5" t="str">
        <f>VLOOKUP(Tabela1[[#This Row],[PLACA]],UNIC!C:R,16,0)</f>
        <v>NORTE</v>
      </c>
      <c r="H773" s="5" t="str">
        <f>VLOOKUP(A773,UNIC!C:H,6,0)</f>
        <v>JORGE DA SILVA BALDEZ FILHO</v>
      </c>
      <c r="I773" s="5" t="str">
        <f>VLOOKUP(H773,UNIC!H:J,3,0)</f>
        <v>COORDENADOR DE FTTX</v>
      </c>
      <c r="J773" s="11" t="str">
        <f>VLOOKUP(Tabela1[[#This Row],[PLACA]],UNIC!C:V,20,0)</f>
        <v>R$ 1.823,00</v>
      </c>
      <c r="K773" s="11">
        <f>IFERROR(VALUE(VLOOKUP(Tabela1[[#This Row],[PLACA]],[1]Planilha2!$A:$F,3,0)),"")</f>
        <v>805.79</v>
      </c>
      <c r="L773" s="11">
        <f>IFERROR(VALUE(VLOOKUP(Tabela1[[#This Row],[PLACA]],[1]Planilha2!$A:$F,4,0)),"")</f>
        <v>948.5</v>
      </c>
      <c r="M773" s="11">
        <f>IFERROR(VALUE(VLOOKUP(Tabela1[[#This Row],[PLACA]],[1]Planilha2!$A:$F,5,0)),"")</f>
        <v>506.61</v>
      </c>
      <c r="N773" s="11"/>
      <c r="O773" s="12" t="str">
        <f>VLOOKUP(Tabela1[[#This Row],[PLACA]],BASE_LOCADORAS!B:F,5,0)</f>
        <v>10/09/2028</v>
      </c>
      <c r="P7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3" s="11">
        <f>VLOOKUP(Tabela1[[#This Row],[PLACA]],BASE_LOCADORAS!B:G,6,0)</f>
        <v>1929.6</v>
      </c>
      <c r="R773" s="5" t="b">
        <f>Tabela1[[#This Row],[VALOR LOCADORA]]=Tabela1[[#This Row],[GASTO ALUGUEL]]</f>
        <v>0</v>
      </c>
      <c r="S773" s="5" t="str">
        <f>UPPER(TEXT(Tabela1[[#This Row],[VENCIMENTO CONTRATO]],"MMM"))</f>
        <v>SET</v>
      </c>
      <c r="T773" s="5">
        <f>IFERROR(YEAR(Tabela1[[#This Row],[VENCIMENTO CONTRATO]]),"-")</f>
        <v>2028</v>
      </c>
      <c r="U773" s="5" t="str">
        <f>VLOOKUP(Tabela1[[#This Row],[PLACA]],UNIC!C:T,18,0)</f>
        <v>ATIVO</v>
      </c>
      <c r="V773" s="5" t="str">
        <f>SUBSTITUTE(VLOOKUP(Tabela1[[#This Row],[PLACA]],UNIC!C:K,9,0),".", "")</f>
        <v>11015</v>
      </c>
      <c r="W773" s="5">
        <f>VLOOKUP(Tabela1[[#This Row],[PLACA]],UNIC!C:M,10,0)</f>
        <v>20001</v>
      </c>
      <c r="X773" s="5" t="str">
        <f>VLOOKUP(Tabela1[[#This Row],[PLACA]],UNIC!C:M,11,0)</f>
        <v>VIVO</v>
      </c>
      <c r="Y773" s="7">
        <f>SUM(Tabela1[[#This Row],[GASTO COMBUSTÍVEL FEVEREIRO]:[GASTO COMBUSTÍVE ABRIL]])</f>
        <v>2260.9</v>
      </c>
      <c r="Z773" s="7">
        <f>IFERROR(AVERAGE(Tabela1[[#This Row],[GASTO COMBUSTÍVE ABRIL]:[GASTO COMBUSTÍVE MARÇO]]),"-")</f>
        <v>727.55500000000006</v>
      </c>
      <c r="AA773" s="5"/>
    </row>
    <row r="774" spans="1:27" x14ac:dyDescent="0.25">
      <c r="A774" s="5" t="s">
        <v>736</v>
      </c>
      <c r="B774" s="5" t="str">
        <f>VLOOKUP(A774,UNIC!C:W,2,0)</f>
        <v>MOBI</v>
      </c>
      <c r="C774" s="5" t="str">
        <f>VLOOKUP(A774,UNIC!C:W,3,0)</f>
        <v>LEVE</v>
      </c>
      <c r="D774" s="10">
        <f>VLOOKUP(A774,UNIC!C:W,5,0)</f>
        <v>2025</v>
      </c>
      <c r="E774" s="5" t="str">
        <f>VLOOKUP(A774,UNIC!C:W,21,0)</f>
        <v>LOCALIZA</v>
      </c>
      <c r="F774" s="5" t="str">
        <f>VLOOKUP(Tabela1[[#This Row],[PLACA]],UNIC!C:R,15,0)</f>
        <v>TO</v>
      </c>
      <c r="G774" s="5" t="str">
        <f>VLOOKUP(Tabela1[[#This Row],[PLACA]],UNIC!C:R,16,0)</f>
        <v>NORTE</v>
      </c>
      <c r="H774" s="5" t="str">
        <f>VLOOKUP(A774,UNIC!C:H,6,0)</f>
        <v>-</v>
      </c>
      <c r="I774" s="5" t="str">
        <f>VLOOKUP(H774,UNIC!H:J,3,0)</f>
        <v>-</v>
      </c>
      <c r="J774" s="11" t="str">
        <f>VLOOKUP(Tabela1[[#This Row],[PLACA]],UNIC!C:V,20,0)</f>
        <v>R$ 1.823,00</v>
      </c>
      <c r="K774" s="11">
        <f>IFERROR(VALUE(VLOOKUP(Tabela1[[#This Row],[PLACA]],[1]Planilha2!$A:$F,3,0)),"")</f>
        <v>0</v>
      </c>
      <c r="L774" s="11">
        <f>IFERROR(VALUE(VLOOKUP(Tabela1[[#This Row],[PLACA]],[1]Planilha2!$A:$F,4,0)),"")</f>
        <v>789.98</v>
      </c>
      <c r="M774" s="11">
        <f>IFERROR(VALUE(VLOOKUP(Tabela1[[#This Row],[PLACA]],[1]Planilha2!$A:$F,5,0)),"")</f>
        <v>0</v>
      </c>
      <c r="N774" s="11"/>
      <c r="O774" s="12" t="str">
        <f>VLOOKUP(Tabela1[[#This Row],[PLACA]],BASE_LOCADORAS!B:F,5,0)</f>
        <v>10/09/2028</v>
      </c>
      <c r="P7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4" s="11">
        <f>VLOOKUP(Tabela1[[#This Row],[PLACA]],BASE_LOCADORAS!B:G,6,0)</f>
        <v>1929.6</v>
      </c>
      <c r="R774" s="5" t="b">
        <f>Tabela1[[#This Row],[VALOR LOCADORA]]=Tabela1[[#This Row],[GASTO ALUGUEL]]</f>
        <v>0</v>
      </c>
      <c r="S774" s="5" t="str">
        <f>UPPER(TEXT(Tabela1[[#This Row],[VENCIMENTO CONTRATO]],"MMM"))</f>
        <v>SET</v>
      </c>
      <c r="T774" s="5">
        <f>IFERROR(YEAR(Tabela1[[#This Row],[VENCIMENTO CONTRATO]]),"-")</f>
        <v>2028</v>
      </c>
      <c r="U774" s="5" t="str">
        <f>VLOOKUP(Tabela1[[#This Row],[PLACA]],UNIC!C:T,18,0)</f>
        <v>MANUTENÇÃO</v>
      </c>
      <c r="V774" s="5" t="str">
        <f>SUBSTITUTE(VLOOKUP(Tabela1[[#This Row],[PLACA]],UNIC!C:K,9,0),".", "")</f>
        <v/>
      </c>
      <c r="W774" s="5">
        <f>VLOOKUP(Tabela1[[#This Row],[PLACA]],UNIC!C:M,10,0)</f>
        <v>0</v>
      </c>
      <c r="X774" s="5">
        <f>VLOOKUP(Tabela1[[#This Row],[PLACA]],UNIC!C:M,11,0)</f>
        <v>0</v>
      </c>
      <c r="Y774" s="7">
        <f>SUM(Tabela1[[#This Row],[GASTO COMBUSTÍVEL FEVEREIRO]:[GASTO COMBUSTÍVE ABRIL]])</f>
        <v>789.98</v>
      </c>
      <c r="Z774" s="7">
        <f>IFERROR(AVERAGE(Tabela1[[#This Row],[GASTO COMBUSTÍVE ABRIL]:[GASTO COMBUSTÍVE MARÇO]]),"-")</f>
        <v>394.99</v>
      </c>
      <c r="AA774" s="5"/>
    </row>
    <row r="775" spans="1:27" x14ac:dyDescent="0.25">
      <c r="A775" s="5" t="s">
        <v>410</v>
      </c>
      <c r="B775" s="5" t="str">
        <f>VLOOKUP(A775,UNIC!C:W,2,0)</f>
        <v>MOBI</v>
      </c>
      <c r="C775" s="5" t="str">
        <f>VLOOKUP(A775,UNIC!C:W,3,0)</f>
        <v>LEVE</v>
      </c>
      <c r="D775" s="10">
        <f>VLOOKUP(A775,UNIC!C:W,5,0)</f>
        <v>2025</v>
      </c>
      <c r="E775" s="5" t="str">
        <f>VLOOKUP(A775,UNIC!C:W,21,0)</f>
        <v>LOCALIZA</v>
      </c>
      <c r="F775" s="5" t="str">
        <f>VLOOKUP(Tabela1[[#This Row],[PLACA]],UNIC!C:R,15,0)</f>
        <v>TO</v>
      </c>
      <c r="G775" s="5" t="str">
        <f>VLOOKUP(Tabela1[[#This Row],[PLACA]],UNIC!C:R,16,0)</f>
        <v>NORTE</v>
      </c>
      <c r="H775" s="5" t="str">
        <f>VLOOKUP(A775,UNIC!C:H,6,0)</f>
        <v>FABIO ALVES BARBOSA</v>
      </c>
      <c r="I775" s="5" t="str">
        <f>VLOOKUP(H775,UNIC!H:J,3,0)</f>
        <v>INSTALADOR E REPARADOR DE FO</v>
      </c>
      <c r="J775" s="11" t="str">
        <f>VLOOKUP(Tabela1[[#This Row],[PLACA]],UNIC!C:V,20,0)</f>
        <v>R$ 1.823,00</v>
      </c>
      <c r="K775" s="11">
        <f>IFERROR(VALUE(VLOOKUP(Tabela1[[#This Row],[PLACA]],[1]Planilha2!$A:$F,3,0)),"")</f>
        <v>919.91000000000008</v>
      </c>
      <c r="L775" s="11">
        <f>IFERROR(VALUE(VLOOKUP(Tabela1[[#This Row],[PLACA]],[1]Planilha2!$A:$F,4,0)),"")</f>
        <v>1099.97</v>
      </c>
      <c r="M775" s="11">
        <f>IFERROR(VALUE(VLOOKUP(Tabela1[[#This Row],[PLACA]],[1]Planilha2!$A:$F,5,0)),"")</f>
        <v>409.99</v>
      </c>
      <c r="N775" s="11"/>
      <c r="O775" s="12" t="str">
        <f>VLOOKUP(Tabela1[[#This Row],[PLACA]],BASE_LOCADORAS!B:F,5,0)</f>
        <v>10/09/2028</v>
      </c>
      <c r="P7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5" s="11">
        <f>VLOOKUP(Tabela1[[#This Row],[PLACA]],BASE_LOCADORAS!B:G,6,0)</f>
        <v>1929.6</v>
      </c>
      <c r="R775" s="5" t="b">
        <f>Tabela1[[#This Row],[VALOR LOCADORA]]=Tabela1[[#This Row],[GASTO ALUGUEL]]</f>
        <v>0</v>
      </c>
      <c r="S775" s="5" t="str">
        <f>UPPER(TEXT(Tabela1[[#This Row],[VENCIMENTO CONTRATO]],"MMM"))</f>
        <v>SET</v>
      </c>
      <c r="T775" s="5">
        <f>IFERROR(YEAR(Tabela1[[#This Row],[VENCIMENTO CONTRATO]]),"-")</f>
        <v>2028</v>
      </c>
      <c r="U775" s="5" t="str">
        <f>VLOOKUP(Tabela1[[#This Row],[PLACA]],UNIC!C:T,18,0)</f>
        <v>ATIVO</v>
      </c>
      <c r="V775" s="5" t="str">
        <f>SUBSTITUTE(VLOOKUP(Tabela1[[#This Row],[PLACA]],UNIC!C:K,9,0),".", "")</f>
        <v>11011</v>
      </c>
      <c r="W775" s="5">
        <f>VLOOKUP(Tabela1[[#This Row],[PLACA]],UNIC!C:M,10,0)</f>
        <v>37133</v>
      </c>
      <c r="X775" s="5" t="str">
        <f>VLOOKUP(Tabela1[[#This Row],[PLACA]],UNIC!C:M,11,0)</f>
        <v>VIVO</v>
      </c>
      <c r="Y775" s="7">
        <f>SUM(Tabela1[[#This Row],[GASTO COMBUSTÍVEL FEVEREIRO]:[GASTO COMBUSTÍVE ABRIL]])</f>
        <v>2429.87</v>
      </c>
      <c r="Z775" s="7">
        <f>IFERROR(AVERAGE(Tabela1[[#This Row],[GASTO COMBUSTÍVE ABRIL]:[GASTO COMBUSTÍVE MARÇO]]),"-")</f>
        <v>754.98</v>
      </c>
      <c r="AA775" s="5"/>
    </row>
    <row r="776" spans="1:27" x14ac:dyDescent="0.25">
      <c r="A776" s="5" t="s">
        <v>799</v>
      </c>
      <c r="B776" s="5" t="str">
        <f>VLOOKUP(A776,UNIC!C:W,2,0)</f>
        <v>MOBI</v>
      </c>
      <c r="C776" s="5" t="str">
        <f>VLOOKUP(A776,UNIC!C:W,3,0)</f>
        <v>LEVE</v>
      </c>
      <c r="D776" s="10">
        <f>VLOOKUP(A776,UNIC!C:W,5,0)</f>
        <v>2025</v>
      </c>
      <c r="E776" s="5" t="str">
        <f>VLOOKUP(A776,UNIC!C:W,21,0)</f>
        <v>LOCALIZA</v>
      </c>
      <c r="F776" s="5" t="str">
        <f>VLOOKUP(Tabela1[[#This Row],[PLACA]],UNIC!C:R,15,0)</f>
        <v>TO</v>
      </c>
      <c r="G776" s="5" t="str">
        <f>VLOOKUP(Tabela1[[#This Row],[PLACA]],UNIC!C:R,16,0)</f>
        <v>NORTE</v>
      </c>
      <c r="H776" s="5" t="str">
        <f>VLOOKUP(A776,UNIC!C:H,6,0)</f>
        <v>WARLISSON BRITO FERREIRA</v>
      </c>
      <c r="I776" s="5" t="str">
        <f>VLOOKUP(H776,UNIC!H:J,3,0)</f>
        <v>INSTALADOR E REPARADOR DE FO</v>
      </c>
      <c r="J776" s="11" t="str">
        <f>VLOOKUP(Tabela1[[#This Row],[PLACA]],UNIC!C:V,20,0)</f>
        <v>R$ 1.823,00</v>
      </c>
      <c r="K776" s="11">
        <f>IFERROR(VALUE(VLOOKUP(Tabela1[[#This Row],[PLACA]],[1]Planilha2!$A:$F,3,0)),"")</f>
        <v>1130</v>
      </c>
      <c r="L776" s="11">
        <f>IFERROR(VALUE(VLOOKUP(Tabela1[[#This Row],[PLACA]],[1]Planilha2!$A:$F,4,0)),"")</f>
        <v>899.98</v>
      </c>
      <c r="M776" s="11">
        <f>IFERROR(VALUE(VLOOKUP(Tabela1[[#This Row],[PLACA]],[1]Planilha2!$A:$F,5,0)),"")</f>
        <v>446.23</v>
      </c>
      <c r="N776" s="11"/>
      <c r="O776" s="12" t="str">
        <f>VLOOKUP(Tabela1[[#This Row],[PLACA]],BASE_LOCADORAS!B:F,5,0)</f>
        <v>10/09/2028</v>
      </c>
      <c r="P7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6" s="11">
        <f>VLOOKUP(Tabela1[[#This Row],[PLACA]],BASE_LOCADORAS!B:G,6,0)</f>
        <v>1929.6</v>
      </c>
      <c r="R776" s="5" t="b">
        <f>Tabela1[[#This Row],[VALOR LOCADORA]]=Tabela1[[#This Row],[GASTO ALUGUEL]]</f>
        <v>0</v>
      </c>
      <c r="S776" s="5" t="str">
        <f>UPPER(TEXT(Tabela1[[#This Row],[VENCIMENTO CONTRATO]],"MMM"))</f>
        <v>SET</v>
      </c>
      <c r="T776" s="5">
        <f>IFERROR(YEAR(Tabela1[[#This Row],[VENCIMENTO CONTRATO]]),"-")</f>
        <v>2028</v>
      </c>
      <c r="U776" s="5" t="str">
        <f>VLOOKUP(Tabela1[[#This Row],[PLACA]],UNIC!C:T,18,0)</f>
        <v>ATIVO</v>
      </c>
      <c r="V776" s="5" t="str">
        <f>SUBSTITUTE(VLOOKUP(Tabela1[[#This Row],[PLACA]],UNIC!C:K,9,0),".", "")</f>
        <v>11011</v>
      </c>
      <c r="W776" s="5">
        <f>VLOOKUP(Tabela1[[#This Row],[PLACA]],UNIC!C:M,10,0)</f>
        <v>37133</v>
      </c>
      <c r="X776" s="5" t="str">
        <f>VLOOKUP(Tabela1[[#This Row],[PLACA]],UNIC!C:M,11,0)</f>
        <v>VIVO</v>
      </c>
      <c r="Y776" s="7">
        <f>SUM(Tabela1[[#This Row],[GASTO COMBUSTÍVEL FEVEREIRO]:[GASTO COMBUSTÍVE ABRIL]])</f>
        <v>2476.21</v>
      </c>
      <c r="Z776" s="7">
        <f>IFERROR(AVERAGE(Tabela1[[#This Row],[GASTO COMBUSTÍVE ABRIL]:[GASTO COMBUSTÍVE MARÇO]]),"-")</f>
        <v>673.10500000000002</v>
      </c>
      <c r="AA776" s="5"/>
    </row>
    <row r="777" spans="1:27" x14ac:dyDescent="0.25">
      <c r="A777" s="5" t="s">
        <v>737</v>
      </c>
      <c r="B777" s="5" t="str">
        <f>VLOOKUP(A777,UNIC!C:W,2,0)</f>
        <v>MOBI</v>
      </c>
      <c r="C777" s="5" t="str">
        <f>VLOOKUP(A777,UNIC!C:W,3,0)</f>
        <v>LEVE</v>
      </c>
      <c r="D777" s="10">
        <f>VLOOKUP(A777,UNIC!C:W,5,0)</f>
        <v>2025</v>
      </c>
      <c r="E777" s="5" t="str">
        <f>VLOOKUP(A777,UNIC!C:W,21,0)</f>
        <v>LOCALIZA</v>
      </c>
      <c r="F777" s="5" t="str">
        <f>VLOOKUP(Tabela1[[#This Row],[PLACA]],UNIC!C:R,15,0)</f>
        <v>TO</v>
      </c>
      <c r="G777" s="5" t="str">
        <f>VLOOKUP(Tabela1[[#This Row],[PLACA]],UNIC!C:R,16,0)</f>
        <v>NORTE</v>
      </c>
      <c r="H777" s="5" t="str">
        <f>VLOOKUP(A777,UNIC!C:H,6,0)</f>
        <v>EDUARDO SOARES DA ROCHA</v>
      </c>
      <c r="I777" s="5" t="str">
        <f>VLOOKUP(H777,UNIC!H:J,3,0)</f>
        <v>FISCAL DE QUALIDADE I</v>
      </c>
      <c r="J777" s="11" t="str">
        <f>VLOOKUP(Tabela1[[#This Row],[PLACA]],UNIC!C:V,20,0)</f>
        <v>R$ 1.823,00</v>
      </c>
      <c r="K777" s="11">
        <f>IFERROR(VALUE(VLOOKUP(Tabela1[[#This Row],[PLACA]],[1]Planilha2!$A:$F,3,0)),"")</f>
        <v>840</v>
      </c>
      <c r="L777" s="11">
        <f>IFERROR(VALUE(VLOOKUP(Tabela1[[#This Row],[PLACA]],[1]Planilha2!$A:$F,4,0)),"")</f>
        <v>1539.97</v>
      </c>
      <c r="M777" s="11">
        <f>IFERROR(VALUE(VLOOKUP(Tabela1[[#This Row],[PLACA]],[1]Planilha2!$A:$F,5,0)),"")</f>
        <v>599.97</v>
      </c>
      <c r="N777" s="11"/>
      <c r="O777" s="17" t="str">
        <f>VLOOKUP(Tabela1[[#This Row],[PLACA]],BASE_LOCADORAS!B:F,5,0)</f>
        <v>10/09/2028</v>
      </c>
      <c r="P7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7" s="11">
        <f>VLOOKUP(Tabela1[[#This Row],[PLACA]],BASE_LOCADORAS!B:G,6,0)</f>
        <v>1929.6</v>
      </c>
      <c r="R777" s="5" t="b">
        <f>Tabela1[[#This Row],[VALOR LOCADORA]]=Tabela1[[#This Row],[GASTO ALUGUEL]]</f>
        <v>0</v>
      </c>
      <c r="S777" s="5" t="str">
        <f>UPPER(TEXT(Tabela1[[#This Row],[VENCIMENTO CONTRATO]],"MMM"))</f>
        <v>SET</v>
      </c>
      <c r="T777" s="5">
        <f>IFERROR(YEAR(Tabela1[[#This Row],[VENCIMENTO CONTRATO]]),"-")</f>
        <v>2028</v>
      </c>
      <c r="U777" s="5" t="str">
        <f>VLOOKUP(Tabela1[[#This Row],[PLACA]],UNIC!C:T,18,0)</f>
        <v>ATIVO</v>
      </c>
      <c r="V777" s="5" t="str">
        <f>SUBSTITUTE(VLOOKUP(Tabela1[[#This Row],[PLACA]],UNIC!C:K,9,0),".", "")</f>
        <v>99138</v>
      </c>
      <c r="W777" s="5">
        <f>VLOOKUP(Tabela1[[#This Row],[PLACA]],UNIC!C:M,10,0)</f>
        <v>37133</v>
      </c>
      <c r="X777" s="5" t="str">
        <f>VLOOKUP(Tabela1[[#This Row],[PLACA]],UNIC!C:M,11,0)</f>
        <v>ADMINISTRATIVO</v>
      </c>
      <c r="Y777" s="7">
        <f>SUM(Tabela1[[#This Row],[GASTO COMBUSTÍVEL FEVEREIRO]:[GASTO COMBUSTÍVE ABRIL]])</f>
        <v>2979.9400000000005</v>
      </c>
      <c r="Z777" s="7">
        <f>IFERROR(AVERAGE(Tabela1[[#This Row],[GASTO COMBUSTÍVE ABRIL]:[GASTO COMBUSTÍVE MARÇO]]),"-")</f>
        <v>1069.97</v>
      </c>
      <c r="AA777" s="5"/>
    </row>
    <row r="778" spans="1:27" x14ac:dyDescent="0.25">
      <c r="A778" s="5" t="s">
        <v>544</v>
      </c>
      <c r="B778" s="5" t="str">
        <f>VLOOKUP(A778,UNIC!C:W,2,0)</f>
        <v>MOBI</v>
      </c>
      <c r="C778" s="5" t="str">
        <f>VLOOKUP(A778,UNIC!C:W,3,0)</f>
        <v>LEVE</v>
      </c>
      <c r="D778" s="10">
        <f>VLOOKUP(A778,UNIC!C:W,5,0)</f>
        <v>2024</v>
      </c>
      <c r="E778" s="5" t="str">
        <f>VLOOKUP(A778,UNIC!C:W,21,0)</f>
        <v>MOVIDA</v>
      </c>
      <c r="F778" s="5" t="str">
        <f>VLOOKUP(Tabela1[[#This Row],[PLACA]],UNIC!C:R,15,0)</f>
        <v>TO</v>
      </c>
      <c r="G778" s="5" t="str">
        <f>VLOOKUP(Tabela1[[#This Row],[PLACA]],UNIC!C:R,16,0)</f>
        <v>NORTE</v>
      </c>
      <c r="H778" s="5" t="str">
        <f>VLOOKUP(A778,UNIC!C:H,6,0)</f>
        <v>THIAGO FERNANDO DOS SANTOS NUNES</v>
      </c>
      <c r="I778" s="5" t="str">
        <f>VLOOKUP(H778,UNIC!H:J,3,0)</f>
        <v>INSTALADOR E REPARADOR DE FO</v>
      </c>
      <c r="J778" s="11" t="str">
        <f>VLOOKUP(Tabela1[[#This Row],[PLACA]],UNIC!C:V,20,0)</f>
        <v>R$ 1.730,00</v>
      </c>
      <c r="K778" s="11">
        <f>IFERROR(VALUE(VLOOKUP(Tabela1[[#This Row],[PLACA]],[1]Planilha2!$A:$F,3,0)),"")</f>
        <v>1239.99</v>
      </c>
      <c r="L778" s="11">
        <f>IFERROR(VALUE(VLOOKUP(Tabela1[[#This Row],[PLACA]],[1]Planilha2!$A:$F,4,0)),"")</f>
        <v>967.83</v>
      </c>
      <c r="M778" s="11">
        <f>IFERROR(VALUE(VLOOKUP(Tabela1[[#This Row],[PLACA]],[1]Planilha2!$A:$F,5,0)),"")</f>
        <v>649.96</v>
      </c>
      <c r="N778" s="11"/>
      <c r="O778" s="12" t="str">
        <f>VLOOKUP(Tabela1[[#This Row],[PLACA]],BASE_LOCADORAS!B:F,5,0)</f>
        <v>15/11/2026</v>
      </c>
      <c r="P7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8" s="11">
        <f>VLOOKUP(Tabela1[[#This Row],[PLACA]],BASE_LOCADORAS!B:G,6,0)</f>
        <v>1730</v>
      </c>
      <c r="R778" s="5" t="b">
        <f>Tabela1[[#This Row],[VALOR LOCADORA]]=Tabela1[[#This Row],[GASTO ALUGUEL]]</f>
        <v>0</v>
      </c>
      <c r="S778" s="5" t="str">
        <f>UPPER(TEXT(Tabela1[[#This Row],[VENCIMENTO CONTRATO]],"MMM"))</f>
        <v>NOV</v>
      </c>
      <c r="T778" s="5">
        <f>IFERROR(YEAR(Tabela1[[#This Row],[VENCIMENTO CONTRATO]]),"-")</f>
        <v>2026</v>
      </c>
      <c r="U778" s="5" t="str">
        <f>VLOOKUP(Tabela1[[#This Row],[PLACA]],UNIC!C:T,18,0)</f>
        <v>ATIVO</v>
      </c>
      <c r="V778" s="5" t="str">
        <f>SUBSTITUTE(VLOOKUP(Tabela1[[#This Row],[PLACA]],UNIC!C:K,9,0),".", "")</f>
        <v>11011</v>
      </c>
      <c r="W778" s="5">
        <f>VLOOKUP(Tabela1[[#This Row],[PLACA]],UNIC!C:M,10,0)</f>
        <v>37133</v>
      </c>
      <c r="X778" s="5" t="str">
        <f>VLOOKUP(Tabela1[[#This Row],[PLACA]],UNIC!C:M,11,0)</f>
        <v>VIVO</v>
      </c>
      <c r="Y778" s="7">
        <f>SUM(Tabela1[[#This Row],[GASTO COMBUSTÍVEL FEVEREIRO]:[GASTO COMBUSTÍVE ABRIL]])</f>
        <v>2857.78</v>
      </c>
      <c r="Z778" s="7">
        <f>IFERROR(AVERAGE(Tabela1[[#This Row],[GASTO COMBUSTÍVE ABRIL]:[GASTO COMBUSTÍVE MARÇO]]),"-")</f>
        <v>808.89499999999998</v>
      </c>
      <c r="AA778" s="5"/>
    </row>
    <row r="779" spans="1:27" x14ac:dyDescent="0.25">
      <c r="A779" s="5" t="s">
        <v>283</v>
      </c>
      <c r="B779" s="5" t="str">
        <f>VLOOKUP(A779,UNIC!C:W,2,0)</f>
        <v>MOBI</v>
      </c>
      <c r="C779" s="5" t="str">
        <f>VLOOKUP(A779,UNIC!C:W,3,0)</f>
        <v>LEVE</v>
      </c>
      <c r="D779" s="10">
        <f>VLOOKUP(A779,UNIC!C:W,5,0)</f>
        <v>2024</v>
      </c>
      <c r="E779" s="5" t="str">
        <f>VLOOKUP(A779,UNIC!C:W,21,0)</f>
        <v>MOVIDA</v>
      </c>
      <c r="F779" s="5" t="str">
        <f>VLOOKUP(Tabela1[[#This Row],[PLACA]],UNIC!C:R,15,0)</f>
        <v>TO</v>
      </c>
      <c r="G779" s="5" t="str">
        <f>VLOOKUP(Tabela1[[#This Row],[PLACA]],UNIC!C:R,16,0)</f>
        <v>NORTE</v>
      </c>
      <c r="H779" s="5" t="str">
        <f>VLOOKUP(A779,UNIC!C:H,6,0)</f>
        <v>WANILSON VIEIRA SILVEIRA</v>
      </c>
      <c r="I779" s="5" t="str">
        <f>VLOOKUP(H779,UNIC!H:J,3,0)</f>
        <v>INSTALADOR E REPARADOR DE FO</v>
      </c>
      <c r="J779" s="11" t="str">
        <f>VLOOKUP(Tabela1[[#This Row],[PLACA]],UNIC!C:V,20,0)</f>
        <v>R$ 1.730,00</v>
      </c>
      <c r="K779" s="11">
        <f>IFERROR(VALUE(VLOOKUP(Tabela1[[#This Row],[PLACA]],[1]Planilha2!$A:$F,3,0)),"")</f>
        <v>900</v>
      </c>
      <c r="L779" s="11">
        <f>IFERROR(VALUE(VLOOKUP(Tabela1[[#This Row],[PLACA]],[1]Planilha2!$A:$F,4,0)),"")</f>
        <v>1069.99</v>
      </c>
      <c r="M779" s="11">
        <f>IFERROR(VALUE(VLOOKUP(Tabela1[[#This Row],[PLACA]],[1]Planilha2!$A:$F,5,0)),"")</f>
        <v>300</v>
      </c>
      <c r="N779" s="11"/>
      <c r="O779" s="17" t="str">
        <f>VLOOKUP(Tabela1[[#This Row],[PLACA]],BASE_LOCADORAS!B:F,5,0)</f>
        <v>16/11/2026</v>
      </c>
      <c r="P7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79" s="11">
        <f>VLOOKUP(Tabela1[[#This Row],[PLACA]],BASE_LOCADORAS!B:G,6,0)</f>
        <v>1730</v>
      </c>
      <c r="R779" s="5" t="b">
        <f>Tabela1[[#This Row],[VALOR LOCADORA]]=Tabela1[[#This Row],[GASTO ALUGUEL]]</f>
        <v>0</v>
      </c>
      <c r="S779" s="5" t="str">
        <f>UPPER(TEXT(Tabela1[[#This Row],[VENCIMENTO CONTRATO]],"MMM"))</f>
        <v>NOV</v>
      </c>
      <c r="T779" s="5">
        <f>IFERROR(YEAR(Tabela1[[#This Row],[VENCIMENTO CONTRATO]]),"-")</f>
        <v>2026</v>
      </c>
      <c r="U779" s="5" t="str">
        <f>VLOOKUP(Tabela1[[#This Row],[PLACA]],UNIC!C:T,18,0)</f>
        <v>ATIVO</v>
      </c>
      <c r="V779" s="5" t="str">
        <f>SUBSTITUTE(VLOOKUP(Tabela1[[#This Row],[PLACA]],UNIC!C:K,9,0),".", "")</f>
        <v>11011</v>
      </c>
      <c r="W779" s="5">
        <f>VLOOKUP(Tabela1[[#This Row],[PLACA]],UNIC!C:M,10,0)</f>
        <v>37133</v>
      </c>
      <c r="X779" s="5" t="str">
        <f>VLOOKUP(Tabela1[[#This Row],[PLACA]],UNIC!C:M,11,0)</f>
        <v>VIVO</v>
      </c>
      <c r="Y779" s="7">
        <f>SUM(Tabela1[[#This Row],[GASTO COMBUSTÍVEL FEVEREIRO]:[GASTO COMBUSTÍVE ABRIL]])</f>
        <v>2269.9899999999998</v>
      </c>
      <c r="Z779" s="7">
        <f>IFERROR(AVERAGE(Tabela1[[#This Row],[GASTO COMBUSTÍVE ABRIL]:[GASTO COMBUSTÍVE MARÇO]]),"-")</f>
        <v>684.995</v>
      </c>
      <c r="AA779" s="5"/>
    </row>
    <row r="780" spans="1:27" x14ac:dyDescent="0.25">
      <c r="A780" s="5" t="s">
        <v>388</v>
      </c>
      <c r="B780" s="5" t="str">
        <f>VLOOKUP(A780,UNIC!C:W,2,0)</f>
        <v>MOBI</v>
      </c>
      <c r="C780" s="5" t="str">
        <f>VLOOKUP(A780,UNIC!C:W,3,0)</f>
        <v>LEVE</v>
      </c>
      <c r="D780" s="10">
        <f>VLOOKUP(A780,UNIC!C:W,5,0)</f>
        <v>2025</v>
      </c>
      <c r="E780" s="5" t="str">
        <f>VLOOKUP(A780,UNIC!C:W,21,0)</f>
        <v>LOCALIZA</v>
      </c>
      <c r="F780" s="5" t="str">
        <f>VLOOKUP(Tabela1[[#This Row],[PLACA]],UNIC!C:R,15,0)</f>
        <v>MA</v>
      </c>
      <c r="G780" s="5" t="str">
        <f>VLOOKUP(Tabela1[[#This Row],[PLACA]],UNIC!C:R,16,0)</f>
        <v>NORTE</v>
      </c>
      <c r="H780" s="5" t="str">
        <f>VLOOKUP(A780,UNIC!C:H,6,0)</f>
        <v>WEMERSON SOUSA MATIAS</v>
      </c>
      <c r="I780" s="5" t="str">
        <f>VLOOKUP(H780,UNIC!H:J,3,0)</f>
        <v>INST MULTI SKILL</v>
      </c>
      <c r="J780" s="11" t="str">
        <f>VLOOKUP(Tabela1[[#This Row],[PLACA]],UNIC!C:V,20,0)</f>
        <v>R$ 1.730,00</v>
      </c>
      <c r="K780" s="11">
        <f>IFERROR(VALUE(VLOOKUP(Tabela1[[#This Row],[PLACA]],[1]Planilha2!$A:$F,3,0)),"")</f>
        <v>1036.93</v>
      </c>
      <c r="L780" s="11">
        <f>IFERROR(VALUE(VLOOKUP(Tabela1[[#This Row],[PLACA]],[1]Planilha2!$A:$F,4,0)),"")</f>
        <v>2179.5300000000002</v>
      </c>
      <c r="M780" s="11">
        <f>IFERROR(VALUE(VLOOKUP(Tabela1[[#This Row],[PLACA]],[1]Planilha2!$A:$F,5,0)),"")</f>
        <v>557.59</v>
      </c>
      <c r="N780" s="11"/>
      <c r="O780" s="12" t="str">
        <f>VLOOKUP(Tabela1[[#This Row],[PLACA]],BASE_LOCADORAS!B:F,5,0)</f>
        <v>03/06/2028</v>
      </c>
      <c r="P7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0" s="11">
        <f>VLOOKUP(Tabela1[[#This Row],[PLACA]],BASE_LOCADORAS!B:G,6,0)</f>
        <v>1832.61</v>
      </c>
      <c r="R780" s="5" t="b">
        <f>Tabela1[[#This Row],[VALOR LOCADORA]]=Tabela1[[#This Row],[GASTO ALUGUEL]]</f>
        <v>0</v>
      </c>
      <c r="S780" s="5" t="str">
        <f>UPPER(TEXT(Tabela1[[#This Row],[VENCIMENTO CONTRATO]],"MMM"))</f>
        <v>JUN</v>
      </c>
      <c r="T780" s="5">
        <f>IFERROR(YEAR(Tabela1[[#This Row],[VENCIMENTO CONTRATO]]),"-")</f>
        <v>2028</v>
      </c>
      <c r="U780" s="5" t="str">
        <f>VLOOKUP(Tabela1[[#This Row],[PLACA]],UNIC!C:T,18,0)</f>
        <v>ATIVO</v>
      </c>
      <c r="V780" s="5" t="str">
        <f>SUBSTITUTE(VLOOKUP(Tabela1[[#This Row],[PLACA]],UNIC!C:K,9,0),".", "")</f>
        <v>11011</v>
      </c>
      <c r="W780" s="5">
        <f>VLOOKUP(Tabela1[[#This Row],[PLACA]],UNIC!C:M,10,0)</f>
        <v>20003</v>
      </c>
      <c r="X780" s="5" t="str">
        <f>VLOOKUP(Tabela1[[#This Row],[PLACA]],UNIC!C:M,11,0)</f>
        <v>VIVO</v>
      </c>
      <c r="Y780" s="7">
        <f>SUM(Tabela1[[#This Row],[GASTO COMBUSTÍVEL FEVEREIRO]:[GASTO COMBUSTÍVE ABRIL]])</f>
        <v>3774.05</v>
      </c>
      <c r="Z780" s="7">
        <f>IFERROR(AVERAGE(Tabela1[[#This Row],[GASTO COMBUSTÍVE ABRIL]:[GASTO COMBUSTÍVE MARÇO]]),"-")</f>
        <v>1368.5600000000002</v>
      </c>
      <c r="AA780" s="5"/>
    </row>
    <row r="781" spans="1:27" x14ac:dyDescent="0.25">
      <c r="A781" s="5" t="s">
        <v>301</v>
      </c>
      <c r="B781" s="5" t="str">
        <f>VLOOKUP(A781,UNIC!C:W,2,0)</f>
        <v>HB20</v>
      </c>
      <c r="C781" s="5" t="str">
        <f>VLOOKUP(A781,UNIC!C:W,3,0)</f>
        <v>LEVE</v>
      </c>
      <c r="D781" s="10">
        <f>VLOOKUP(A781,UNIC!C:W,5,0)</f>
        <v>2014</v>
      </c>
      <c r="E781" s="5" t="str">
        <f>VLOOKUP(A781,UNIC!C:W,21,0)</f>
        <v>PARTICULAR</v>
      </c>
      <c r="F781" s="5" t="str">
        <f>VLOOKUP(Tabela1[[#This Row],[PLACA]],UNIC!C:R,15,0)</f>
        <v>TO</v>
      </c>
      <c r="G781" s="5" t="str">
        <f>VLOOKUP(Tabela1[[#This Row],[PLACA]],UNIC!C:R,16,0)</f>
        <v>NORTE</v>
      </c>
      <c r="H781" s="5" t="str">
        <f>VLOOKUP(A781,UNIC!C:H,6,0)</f>
        <v>EDINANDES MARTINS OLIVEIRA</v>
      </c>
      <c r="I781" s="5" t="str">
        <f>VLOOKUP(H781,UNIC!H:J,3,0)</f>
        <v>ALMOXARIFE II</v>
      </c>
      <c r="J781" s="11" t="str">
        <f>VLOOKUP(Tabela1[[#This Row],[PLACA]],UNIC!C:V,20,0)</f>
        <v>R$ 1.100,00</v>
      </c>
      <c r="K781" s="11">
        <f>IFERROR(VALUE(VLOOKUP(Tabela1[[#This Row],[PLACA]],[1]Planilha2!$A:$F,3,0)),"")</f>
        <v>580</v>
      </c>
      <c r="L781" s="11">
        <f>IFERROR(VALUE(VLOOKUP(Tabela1[[#This Row],[PLACA]],[1]Planilha2!$A:$F,4,0)),"")</f>
        <v>909.59</v>
      </c>
      <c r="M781" s="11">
        <f>IFERROR(VALUE(VLOOKUP(Tabela1[[#This Row],[PLACA]],[1]Planilha2!$A:$F,5,0)),"")</f>
        <v>529.98</v>
      </c>
      <c r="N781" s="11"/>
      <c r="O781" s="12" t="str">
        <f>VLOOKUP(Tabela1[[#This Row],[PLACA]],BASE_LOCADORAS!B:F,5,0)</f>
        <v>01/01/2030</v>
      </c>
      <c r="P7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1" s="11">
        <f>VLOOKUP(Tabela1[[#This Row],[PLACA]],BASE_LOCADORAS!B:G,6,0)</f>
        <v>1100</v>
      </c>
      <c r="R781" s="5" t="b">
        <f>Tabela1[[#This Row],[VALOR LOCADORA]]=Tabela1[[#This Row],[GASTO ALUGUEL]]</f>
        <v>0</v>
      </c>
      <c r="S781" s="5" t="str">
        <f>UPPER(TEXT(Tabela1[[#This Row],[VENCIMENTO CONTRATO]],"MMM"))</f>
        <v>JAN</v>
      </c>
      <c r="T781" s="5">
        <f>IFERROR(YEAR(Tabela1[[#This Row],[VENCIMENTO CONTRATO]]),"-")</f>
        <v>2030</v>
      </c>
      <c r="U781" s="5" t="str">
        <f>VLOOKUP(Tabela1[[#This Row],[PLACA]],UNIC!C:T,18,0)</f>
        <v>ATIVO</v>
      </c>
      <c r="V781" s="5" t="str">
        <f>SUBSTITUTE(VLOOKUP(Tabela1[[#This Row],[PLACA]],UNIC!C:K,9,0),".", "")</f>
        <v>99568</v>
      </c>
      <c r="W781" s="5">
        <f>VLOOKUP(Tabela1[[#This Row],[PLACA]],UNIC!C:M,10,0)</f>
        <v>37133</v>
      </c>
      <c r="X781" s="5" t="str">
        <f>VLOOKUP(Tabela1[[#This Row],[PLACA]],UNIC!C:M,11,0)</f>
        <v>ADMINISTRATIVO</v>
      </c>
      <c r="Y781" s="7">
        <f>SUM(Tabela1[[#This Row],[GASTO COMBUSTÍVEL FEVEREIRO]:[GASTO COMBUSTÍVE ABRIL]])</f>
        <v>2019.5700000000002</v>
      </c>
      <c r="Z781" s="7">
        <f>IFERROR(AVERAGE(Tabela1[[#This Row],[GASTO COMBUSTÍVE ABRIL]:[GASTO COMBUSTÍVE MARÇO]]),"-")</f>
        <v>719.78500000000008</v>
      </c>
      <c r="AA781" s="5"/>
    </row>
    <row r="782" spans="1:27" x14ac:dyDescent="0.25">
      <c r="A782" s="5" t="s">
        <v>383</v>
      </c>
      <c r="B782" s="5" t="str">
        <f>VLOOKUP(A782,UNIC!C:W,2,0)</f>
        <v>GOL</v>
      </c>
      <c r="C782" s="5" t="str">
        <f>VLOOKUP(A782,UNIC!C:W,3,0)</f>
        <v>LEVE</v>
      </c>
      <c r="D782" s="10">
        <f>VLOOKUP(A782,UNIC!C:W,5,0)</f>
        <v>2019</v>
      </c>
      <c r="E782" s="5" t="str">
        <f>VLOOKUP(A782,UNIC!C:W,21,0)</f>
        <v>PARTICULAR</v>
      </c>
      <c r="F782" s="5" t="str">
        <f>VLOOKUP(Tabela1[[#This Row],[PLACA]],UNIC!C:R,15,0)</f>
        <v>TO</v>
      </c>
      <c r="G782" s="5" t="str">
        <f>VLOOKUP(Tabela1[[#This Row],[PLACA]],UNIC!C:R,16,0)</f>
        <v>NORTE</v>
      </c>
      <c r="H782" s="5" t="str">
        <f>VLOOKUP(A782,UNIC!C:H,6,0)</f>
        <v>ALEXANDRE MAGNO DIAS DOS SANTOS</v>
      </c>
      <c r="I782" s="5" t="str">
        <f>VLOOKUP(H782,UNIC!H:J,3,0)</f>
        <v>TECNICO DE FIBRA OPTICA I</v>
      </c>
      <c r="J782" s="11" t="str">
        <f>VLOOKUP(Tabela1[[#This Row],[PLACA]],UNIC!C:V,20,0)</f>
        <v>R$ 1.320,85</v>
      </c>
      <c r="K782" s="11">
        <f>IFERROR(VALUE(VLOOKUP(Tabela1[[#This Row],[PLACA]],[1]Planilha2!$A:$F,3,0)),"")</f>
        <v>919</v>
      </c>
      <c r="L782" s="11">
        <f>IFERROR(VALUE(VLOOKUP(Tabela1[[#This Row],[PLACA]],[1]Planilha2!$A:$F,4,0)),"")</f>
        <v>1020.98</v>
      </c>
      <c r="M782" s="11">
        <f>IFERROR(VALUE(VLOOKUP(Tabela1[[#This Row],[PLACA]],[1]Planilha2!$A:$F,5,0)),"")</f>
        <v>560</v>
      </c>
      <c r="N782" s="11"/>
      <c r="O782" s="17" t="str">
        <f>VLOOKUP(Tabela1[[#This Row],[PLACA]],BASE_LOCADORAS!B:F,5,0)</f>
        <v>01/01/2030</v>
      </c>
      <c r="P7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2" s="11">
        <f>VLOOKUP(Tabela1[[#This Row],[PLACA]],BASE_LOCADORAS!B:G,6,0)</f>
        <v>1320.85</v>
      </c>
      <c r="R782" s="5" t="b">
        <f>Tabela1[[#This Row],[VALOR LOCADORA]]=Tabela1[[#This Row],[GASTO ALUGUEL]]</f>
        <v>0</v>
      </c>
      <c r="S782" s="5" t="str">
        <f>UPPER(TEXT(Tabela1[[#This Row],[VENCIMENTO CONTRATO]],"MMM"))</f>
        <v>JAN</v>
      </c>
      <c r="T782" s="5">
        <f>IFERROR(YEAR(Tabela1[[#This Row],[VENCIMENTO CONTRATO]]),"-")</f>
        <v>2030</v>
      </c>
      <c r="U782" s="5" t="str">
        <f>VLOOKUP(Tabela1[[#This Row],[PLACA]],UNIC!C:T,18,0)</f>
        <v>ATIVO</v>
      </c>
      <c r="V782" s="5" t="str">
        <f>SUBSTITUTE(VLOOKUP(Tabela1[[#This Row],[PLACA]],UNIC!C:K,9,0),".", "")</f>
        <v>11011</v>
      </c>
      <c r="W782" s="5">
        <f>VLOOKUP(Tabela1[[#This Row],[PLACA]],UNIC!C:M,10,0)</f>
        <v>37013</v>
      </c>
      <c r="X782" s="5" t="str">
        <f>VLOOKUP(Tabela1[[#This Row],[PLACA]],UNIC!C:M,11,0)</f>
        <v>VIVO</v>
      </c>
      <c r="Y782" s="7">
        <f>SUM(Tabela1[[#This Row],[GASTO COMBUSTÍVEL FEVEREIRO]:[GASTO COMBUSTÍVE ABRIL]])</f>
        <v>2499.98</v>
      </c>
      <c r="Z782" s="7">
        <f>IFERROR(AVERAGE(Tabela1[[#This Row],[GASTO COMBUSTÍVE ABRIL]:[GASTO COMBUSTÍVE MARÇO]]),"-")</f>
        <v>790.49</v>
      </c>
      <c r="AA782" s="5"/>
    </row>
    <row r="783" spans="1:27" x14ac:dyDescent="0.25">
      <c r="A783" s="5" t="s">
        <v>761</v>
      </c>
      <c r="B783" s="5" t="str">
        <f>VLOOKUP(A783,UNIC!C:W,2,0)</f>
        <v>ARGO</v>
      </c>
      <c r="C783" s="5" t="str">
        <f>VLOOKUP(A783,UNIC!C:W,3,0)</f>
        <v>LEVE</v>
      </c>
      <c r="D783" s="10">
        <f>VLOOKUP(A783,UNIC!C:W,5,0)</f>
        <v>2023</v>
      </c>
      <c r="E783" s="5" t="str">
        <f>VLOOKUP(A783,UNIC!C:W,21,0)</f>
        <v>LOCALIZA</v>
      </c>
      <c r="F783" s="5" t="str">
        <f>VLOOKUP(Tabela1[[#This Row],[PLACA]],UNIC!C:R,15,0)</f>
        <v>SP</v>
      </c>
      <c r="G783" s="5" t="str">
        <f>VLOOKUP(Tabela1[[#This Row],[PLACA]],UNIC!C:R,16,0)</f>
        <v>SUDESTE</v>
      </c>
      <c r="H783" s="5" t="str">
        <f>VLOOKUP(A783,UNIC!C:H,6,0)</f>
        <v>ALISSON TEMOTEO SANTOS</v>
      </c>
      <c r="I783" s="5" t="str">
        <f>VLOOKUP(H783,UNIC!H:J,3,0)</f>
        <v>SUPERVISOR DE MANUTENCAO II</v>
      </c>
      <c r="J783" s="11" t="str">
        <f>VLOOKUP(Tabela1[[#This Row],[PLACA]],UNIC!C:V,20,0)</f>
        <v>R$ 2.373,08</v>
      </c>
      <c r="K783" s="11">
        <f>IFERROR(VALUE(VLOOKUP(Tabela1[[#This Row],[PLACA]],[1]Planilha2!$A:$F,3,0)),"")</f>
        <v>740</v>
      </c>
      <c r="L783" s="11">
        <f>IFERROR(VALUE(VLOOKUP(Tabela1[[#This Row],[PLACA]],[1]Planilha2!$A:$F,4,0)),"")</f>
        <v>1227.29</v>
      </c>
      <c r="M783" s="11">
        <f>IFERROR(VALUE(VLOOKUP(Tabela1[[#This Row],[PLACA]],[1]Planilha2!$A:$F,5,0)),"")</f>
        <v>569.79999999999995</v>
      </c>
      <c r="N783" s="11"/>
      <c r="O783" s="12" t="str">
        <f>VLOOKUP(Tabela1[[#This Row],[PLACA]],BASE_LOCADORAS!B:F,5,0)</f>
        <v>07/07/2026</v>
      </c>
      <c r="P7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783" s="11">
        <f>VLOOKUP(Tabela1[[#This Row],[PLACA]],BASE_LOCADORAS!B:G,6,0)</f>
        <v>2373.08</v>
      </c>
      <c r="R783" s="5" t="b">
        <f>Tabela1[[#This Row],[VALOR LOCADORA]]=Tabela1[[#This Row],[GASTO ALUGUEL]]</f>
        <v>0</v>
      </c>
      <c r="S783" s="5" t="str">
        <f>UPPER(TEXT(Tabela1[[#This Row],[VENCIMENTO CONTRATO]],"MMM"))</f>
        <v>JUL</v>
      </c>
      <c r="T783" s="5">
        <f>IFERROR(YEAR(Tabela1[[#This Row],[VENCIMENTO CONTRATO]]),"-")</f>
        <v>2026</v>
      </c>
      <c r="U783" s="5" t="str">
        <f>VLOOKUP(Tabela1[[#This Row],[PLACA]],UNIC!C:T,18,0)</f>
        <v>ATIVO</v>
      </c>
      <c r="V783" s="5" t="str">
        <f>SUBSTITUTE(VLOOKUP(Tabela1[[#This Row],[PLACA]],UNIC!C:K,9,0),".", "")</f>
        <v>11025</v>
      </c>
      <c r="W783" s="5">
        <f>VLOOKUP(Tabela1[[#This Row],[PLACA]],UNIC!C:M,10,0)</f>
        <v>35001</v>
      </c>
      <c r="X783" s="5" t="str">
        <f>VLOOKUP(Tabela1[[#This Row],[PLACA]],UNIC!C:M,11,0)</f>
        <v>VIVO</v>
      </c>
      <c r="Y783" s="7">
        <f>SUM(Tabela1[[#This Row],[GASTO COMBUSTÍVEL FEVEREIRO]:[GASTO COMBUSTÍVE ABRIL]])</f>
        <v>2537.09</v>
      </c>
      <c r="Z783" s="7">
        <f>IFERROR(AVERAGE(Tabela1[[#This Row],[GASTO COMBUSTÍVE ABRIL]:[GASTO COMBUSTÍVE MARÇO]]),"-")</f>
        <v>898.54499999999996</v>
      </c>
      <c r="AA783" s="5"/>
    </row>
    <row r="784" spans="1:27" x14ac:dyDescent="0.25">
      <c r="A784" s="5" t="s">
        <v>1111</v>
      </c>
      <c r="B784" s="5" t="str">
        <f>VLOOKUP(A784,UNIC!C:W,2,0)</f>
        <v>MOBI</v>
      </c>
      <c r="C784" s="5" t="str">
        <f>VLOOKUP(A784,UNIC!C:W,3,0)</f>
        <v>LEVE</v>
      </c>
      <c r="D784" s="10">
        <f>VLOOKUP(A784,UNIC!C:W,5,0)</f>
        <v>2024</v>
      </c>
      <c r="E784" s="5" t="str">
        <f>VLOOKUP(A784,UNIC!C:W,21,0)</f>
        <v>MOVIDA</v>
      </c>
      <c r="F784" s="5" t="str">
        <f>VLOOKUP(Tabela1[[#This Row],[PLACA]],UNIC!C:R,15,0)</f>
        <v>SP</v>
      </c>
      <c r="G784" s="5" t="str">
        <f>VLOOKUP(Tabela1[[#This Row],[PLACA]],UNIC!C:R,16,0)</f>
        <v>SUDESTE</v>
      </c>
      <c r="H784" s="5" t="str">
        <f>VLOOKUP(A784,UNIC!C:H,6,0)</f>
        <v>WELINGTON NUNES GONZAGA</v>
      </c>
      <c r="I784" s="5" t="str">
        <f>VLOOKUP(H784,UNIC!H:J,3,0)</f>
        <v>TECNICO MULTSKILL METALICO/FI</v>
      </c>
      <c r="J784" s="11" t="str">
        <f>VLOOKUP(Tabela1[[#This Row],[PLACA]],UNIC!C:V,20,0)</f>
        <v>R$ 1.822,03</v>
      </c>
      <c r="K784" s="11">
        <f>IFERROR(VALUE(VLOOKUP(Tabela1[[#This Row],[PLACA]],[1]Planilha2!$A:$F,3,0)),"")</f>
        <v>0</v>
      </c>
      <c r="L784" s="11">
        <f>IFERROR(VALUE(VLOOKUP(Tabela1[[#This Row],[PLACA]],[1]Planilha2!$A:$F,4,0)),"")</f>
        <v>985.84000000000015</v>
      </c>
      <c r="M784" s="11">
        <f>IFERROR(VALUE(VLOOKUP(Tabela1[[#This Row],[PLACA]],[1]Planilha2!$A:$F,5,0)),"")</f>
        <v>959.2</v>
      </c>
      <c r="N784" s="11"/>
      <c r="O784" s="12" t="str">
        <f>VLOOKUP(Tabela1[[#This Row],[PLACA]],BASE_LOCADORAS!B:F,5,0)</f>
        <v>03/05/2027</v>
      </c>
      <c r="P7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4" s="11">
        <f>VLOOKUP(Tabela1[[#This Row],[PLACA]],BASE_LOCADORAS!B:G,6,0)</f>
        <v>1822.03</v>
      </c>
      <c r="R784" s="5" t="b">
        <f>Tabela1[[#This Row],[VALOR LOCADORA]]=Tabela1[[#This Row],[GASTO ALUGUEL]]</f>
        <v>0</v>
      </c>
      <c r="S784" s="5" t="str">
        <f>UPPER(TEXT(Tabela1[[#This Row],[VENCIMENTO CONTRATO]],"MMM"))</f>
        <v>MAI</v>
      </c>
      <c r="T784" s="5">
        <f>IFERROR(YEAR(Tabela1[[#This Row],[VENCIMENTO CONTRATO]]),"-")</f>
        <v>2027</v>
      </c>
      <c r="U784" s="5" t="str">
        <f>VLOOKUP(Tabela1[[#This Row],[PLACA]],UNIC!C:T,18,0)</f>
        <v>ATIVO</v>
      </c>
      <c r="V784" s="5" t="str">
        <f>SUBSTITUTE(VLOOKUP(Tabela1[[#This Row],[PLACA]],UNIC!C:K,9,0),".", "")</f>
        <v>11011</v>
      </c>
      <c r="W784" s="5">
        <f>VLOOKUP(Tabela1[[#This Row],[PLACA]],UNIC!C:M,10,0)</f>
        <v>35001</v>
      </c>
      <c r="X784" s="5" t="str">
        <f>VLOOKUP(Tabela1[[#This Row],[PLACA]],UNIC!C:M,11,0)</f>
        <v>VIVO</v>
      </c>
      <c r="Y784" s="7">
        <f>SUM(Tabela1[[#This Row],[GASTO COMBUSTÍVEL FEVEREIRO]:[GASTO COMBUSTÍVE ABRIL]])</f>
        <v>1945.0400000000002</v>
      </c>
      <c r="Z784" s="7">
        <f>IFERROR(AVERAGE(Tabela1[[#This Row],[GASTO COMBUSTÍVE ABRIL]:[GASTO COMBUSTÍVE MARÇO]]),"-")</f>
        <v>972.5200000000001</v>
      </c>
      <c r="AA784" s="5"/>
    </row>
    <row r="785" spans="1:27" x14ac:dyDescent="0.25">
      <c r="A785" s="5" t="s">
        <v>325</v>
      </c>
      <c r="B785" s="5" t="str">
        <f>VLOOKUP(A785,UNIC!C:W,2,0)</f>
        <v>FIORINO</v>
      </c>
      <c r="C785" s="5" t="str">
        <f>VLOOKUP(A785,UNIC!C:W,3,0)</f>
        <v>UTILITARIO</v>
      </c>
      <c r="D785" s="10">
        <f>VLOOKUP(A785,UNIC!C:W,5,0)</f>
        <v>2024</v>
      </c>
      <c r="E785" s="5" t="str">
        <f>VLOOKUP(A785,UNIC!C:W,21,0)</f>
        <v>LOCALIZA</v>
      </c>
      <c r="F785" s="5" t="str">
        <f>VLOOKUP(Tabela1[[#This Row],[PLACA]],UNIC!C:R,15,0)</f>
        <v>SP</v>
      </c>
      <c r="G785" s="5" t="str">
        <f>VLOOKUP(Tabela1[[#This Row],[PLACA]],UNIC!C:R,16,0)</f>
        <v>SUDESTE</v>
      </c>
      <c r="H785" s="5" t="str">
        <f>VLOOKUP(A785,UNIC!C:H,6,0)</f>
        <v>LEANDRO RODRIGO DE VASCONCELLOS</v>
      </c>
      <c r="I785" s="5" t="str">
        <f>VLOOKUP(H785,UNIC!H:J,3,0)</f>
        <v>TECNICO DE FIBRA OPTICA II</v>
      </c>
      <c r="J785" s="11" t="str">
        <f>VLOOKUP(Tabela1[[#This Row],[PLACA]],UNIC!C:V,20,0)</f>
        <v>R$ 2.530,04</v>
      </c>
      <c r="K785" s="11">
        <f>IFERROR(VALUE(VLOOKUP(Tabela1[[#This Row],[PLACA]],[1]Planilha2!$A:$F,3,0)),"")</f>
        <v>0</v>
      </c>
      <c r="L785" s="11">
        <f>IFERROR(VALUE(VLOOKUP(Tabela1[[#This Row],[PLACA]],[1]Planilha2!$A:$F,4,0)),"")</f>
        <v>0</v>
      </c>
      <c r="M785" s="11">
        <f>IFERROR(VALUE(VLOOKUP(Tabela1[[#This Row],[PLACA]],[1]Planilha2!$A:$F,5,0)),"")</f>
        <v>1283.46</v>
      </c>
      <c r="N785" s="11"/>
      <c r="O785" s="17" t="str">
        <f>VLOOKUP(Tabela1[[#This Row],[PLACA]],BASE_LOCADORAS!B:F,5,0)</f>
        <v>11/01/2027</v>
      </c>
      <c r="P7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5" s="11">
        <f>VLOOKUP(Tabela1[[#This Row],[PLACA]],BASE_LOCADORAS!B:G,6,0)</f>
        <v>2530.04</v>
      </c>
      <c r="R785" s="5" t="b">
        <f>Tabela1[[#This Row],[VALOR LOCADORA]]=Tabela1[[#This Row],[GASTO ALUGUEL]]</f>
        <v>0</v>
      </c>
      <c r="S785" s="5" t="str">
        <f>UPPER(TEXT(Tabela1[[#This Row],[VENCIMENTO CONTRATO]],"MMM"))</f>
        <v>JAN</v>
      </c>
      <c r="T785" s="5">
        <f>IFERROR(YEAR(Tabela1[[#This Row],[VENCIMENTO CONTRATO]]),"-")</f>
        <v>2027</v>
      </c>
      <c r="U785" s="5" t="str">
        <f>VLOOKUP(Tabela1[[#This Row],[PLACA]],UNIC!C:T,18,0)</f>
        <v>ATIVO</v>
      </c>
      <c r="V785" s="5" t="str">
        <f>SUBSTITUTE(VLOOKUP(Tabela1[[#This Row],[PLACA]],UNIC!C:K,9,0),".", "")</f>
        <v>11021</v>
      </c>
      <c r="W785" s="5">
        <f>VLOOKUP(Tabela1[[#This Row],[PLACA]],UNIC!C:M,10,0)</f>
        <v>35001</v>
      </c>
      <c r="X785" s="5" t="str">
        <f>VLOOKUP(Tabela1[[#This Row],[PLACA]],UNIC!C:M,11,0)</f>
        <v>VIVO</v>
      </c>
      <c r="Y785" s="7">
        <f>SUM(Tabela1[[#This Row],[GASTO COMBUSTÍVEL FEVEREIRO]:[GASTO COMBUSTÍVE ABRIL]])</f>
        <v>1283.46</v>
      </c>
      <c r="Z785" s="7">
        <f>IFERROR(AVERAGE(Tabela1[[#This Row],[GASTO COMBUSTÍVE ABRIL]:[GASTO COMBUSTÍVE MARÇO]]),"-")</f>
        <v>641.73</v>
      </c>
      <c r="AA785" s="5"/>
    </row>
    <row r="786" spans="1:27" x14ac:dyDescent="0.25">
      <c r="A786" s="5" t="s">
        <v>449</v>
      </c>
      <c r="B786" s="5" t="str">
        <f>VLOOKUP(A786,UNIC!C:W,2,0)</f>
        <v>MOBI</v>
      </c>
      <c r="C786" s="5" t="str">
        <f>VLOOKUP(A786,UNIC!C:W,3,0)</f>
        <v>LEVE</v>
      </c>
      <c r="D786" s="10">
        <f>VLOOKUP(A786,UNIC!C:W,5,0)</f>
        <v>2024</v>
      </c>
      <c r="E786" s="5" t="str">
        <f>VLOOKUP(A786,UNIC!C:W,21,0)</f>
        <v>MOVIDA</v>
      </c>
      <c r="F786" s="5" t="str">
        <f>VLOOKUP(Tabela1[[#This Row],[PLACA]],UNIC!C:R,15,0)</f>
        <v>SP</v>
      </c>
      <c r="G786" s="5" t="str">
        <f>VLOOKUP(Tabela1[[#This Row],[PLACA]],UNIC!C:R,16,0)</f>
        <v>SUDESTE</v>
      </c>
      <c r="H786" s="5" t="str">
        <f>VLOOKUP(A786,UNIC!C:H,6,0)</f>
        <v>FROTAS DE VEÍCULOS SAO PAULO</v>
      </c>
      <c r="I786" s="5" t="str">
        <f>VLOOKUP(H786,UNIC!H:J,3,0)</f>
        <v>PARCEIRO</v>
      </c>
      <c r="J786" s="11" t="str">
        <f>VLOOKUP(Tabela1[[#This Row],[PLACA]],UNIC!C:V,20,0)</f>
        <v>R$ 1.822,03</v>
      </c>
      <c r="K786" s="11" t="str">
        <f>IFERROR(VALUE(VLOOKUP(Tabela1[[#This Row],[PLACA]],[1]Planilha2!$A:$F,3,0)),"")</f>
        <v/>
      </c>
      <c r="L786" s="11" t="str">
        <f>IFERROR(VALUE(VLOOKUP(Tabela1[[#This Row],[PLACA]],[1]Planilha2!$A:$F,4,0)),"")</f>
        <v/>
      </c>
      <c r="M786" s="11" t="str">
        <f>IFERROR(VALUE(VLOOKUP(Tabela1[[#This Row],[PLACA]],[1]Planilha2!$A:$F,5,0)),"")</f>
        <v/>
      </c>
      <c r="N786" s="11"/>
      <c r="O786" s="17" t="str">
        <f>VLOOKUP(Tabela1[[#This Row],[PLACA]],BASE_LOCADORAS!B:F,5,0)</f>
        <v>03/05/2027</v>
      </c>
      <c r="P7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6" s="11">
        <f>VLOOKUP(Tabela1[[#This Row],[PLACA]],BASE_LOCADORAS!B:G,6,0)</f>
        <v>1822.03</v>
      </c>
      <c r="R786" s="5" t="b">
        <f>Tabela1[[#This Row],[VALOR LOCADORA]]=Tabela1[[#This Row],[GASTO ALUGUEL]]</f>
        <v>0</v>
      </c>
      <c r="S786" s="5" t="str">
        <f>UPPER(TEXT(Tabela1[[#This Row],[VENCIMENTO CONTRATO]],"MMM"))</f>
        <v>MAI</v>
      </c>
      <c r="T786" s="5">
        <f>IFERROR(YEAR(Tabela1[[#This Row],[VENCIMENTO CONTRATO]]),"-")</f>
        <v>2027</v>
      </c>
      <c r="U786" s="5" t="str">
        <f>VLOOKUP(Tabela1[[#This Row],[PLACA]],UNIC!C:T,18,0)</f>
        <v>MANUTENÇÃO</v>
      </c>
      <c r="V786" s="5" t="str">
        <f>SUBSTITUTE(VLOOKUP(Tabela1[[#This Row],[PLACA]],UNIC!C:K,9,0),".", "")</f>
        <v>99628</v>
      </c>
      <c r="W786" s="5">
        <f>VLOOKUP(Tabela1[[#This Row],[PLACA]],UNIC!C:M,10,0)</f>
        <v>35001</v>
      </c>
      <c r="X786" s="5" t="str">
        <f>VLOOKUP(Tabela1[[#This Row],[PLACA]],UNIC!C:M,11,0)</f>
        <v>ADMINISTRATIVO</v>
      </c>
      <c r="Y786" s="7">
        <f>SUM(Tabela1[[#This Row],[GASTO COMBUSTÍVEL FEVEREIRO]:[GASTO COMBUSTÍVE ABRIL]])</f>
        <v>0</v>
      </c>
      <c r="Z786" s="7" t="str">
        <f>IFERROR(AVERAGE(Tabela1[[#This Row],[GASTO COMBUSTÍVE ABRIL]:[GASTO COMBUSTÍVE MARÇO]]),"-")</f>
        <v>-</v>
      </c>
      <c r="AA786" s="5"/>
    </row>
    <row r="787" spans="1:27" x14ac:dyDescent="0.25">
      <c r="A787" s="5" t="s">
        <v>354</v>
      </c>
      <c r="B787" s="5" t="str">
        <f>VLOOKUP(A787,UNIC!C:W,2,0)</f>
        <v>MOBI</v>
      </c>
      <c r="C787" s="5" t="str">
        <f>VLOOKUP(A787,UNIC!C:W,3,0)</f>
        <v>LEVE</v>
      </c>
      <c r="D787" s="10">
        <f>VLOOKUP(A787,UNIC!C:W,5,0)</f>
        <v>2023</v>
      </c>
      <c r="E787" s="5" t="str">
        <f>VLOOKUP(A787,UNIC!C:W,21,0)</f>
        <v>LOCALIZA</v>
      </c>
      <c r="F787" s="5" t="str">
        <f>VLOOKUP(Tabela1[[#This Row],[PLACA]],UNIC!C:R,15,0)</f>
        <v>SP</v>
      </c>
      <c r="G787" s="5" t="str">
        <f>VLOOKUP(Tabela1[[#This Row],[PLACA]],UNIC!C:R,16,0)</f>
        <v>SUDESTE</v>
      </c>
      <c r="H787" s="5" t="str">
        <f>VLOOKUP(A787,UNIC!C:H,6,0)</f>
        <v>CASA CLIENTE VIVO SAO PAULO</v>
      </c>
      <c r="I787" s="5" t="str">
        <f>VLOOKUP(H787,UNIC!H:J,3,0)</f>
        <v>PARCEIRO</v>
      </c>
      <c r="J787" s="11" t="str">
        <f>VLOOKUP(Tabela1[[#This Row],[PLACA]],UNIC!C:V,20,0)</f>
        <v>R$ 1.886,91</v>
      </c>
      <c r="K787" s="11">
        <f>IFERROR(VALUE(VLOOKUP(Tabela1[[#This Row],[PLACA]],[1]Planilha2!$A:$F,3,0)),"")</f>
        <v>1455.73</v>
      </c>
      <c r="L787" s="11">
        <f>IFERROR(VALUE(VLOOKUP(Tabela1[[#This Row],[PLACA]],[1]Planilha2!$A:$F,4,0)),"")</f>
        <v>50</v>
      </c>
      <c r="M787" s="11">
        <f>IFERROR(VALUE(VLOOKUP(Tabela1[[#This Row],[PLACA]],[1]Planilha2!$A:$F,5,0)),"")</f>
        <v>0</v>
      </c>
      <c r="N787" s="11"/>
      <c r="O787" s="17" t="str">
        <f>VLOOKUP(Tabela1[[#This Row],[PLACA]],BASE_LOCADORAS!B:F,5,0)</f>
        <v>02/03/2026</v>
      </c>
      <c r="P7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787" s="11">
        <f>VLOOKUP(Tabela1[[#This Row],[PLACA]],BASE_LOCADORAS!B:G,6,0)</f>
        <v>1886.91</v>
      </c>
      <c r="R787" s="5" t="b">
        <f>Tabela1[[#This Row],[VALOR LOCADORA]]=Tabela1[[#This Row],[GASTO ALUGUEL]]</f>
        <v>0</v>
      </c>
      <c r="S787" s="5" t="str">
        <f>UPPER(TEXT(Tabela1[[#This Row],[VENCIMENTO CONTRATO]],"MMM"))</f>
        <v>MAR</v>
      </c>
      <c r="T787" s="5">
        <f>IFERROR(YEAR(Tabela1[[#This Row],[VENCIMENTO CONTRATO]]),"-")</f>
        <v>2026</v>
      </c>
      <c r="U787" s="5" t="str">
        <f>VLOOKUP(Tabela1[[#This Row],[PLACA]],UNIC!C:T,18,0)</f>
        <v>MANUTENÇÃO</v>
      </c>
      <c r="V787" s="5" t="str">
        <f>SUBSTITUTE(VLOOKUP(Tabela1[[#This Row],[PLACA]],UNIC!C:K,9,0),".", "")</f>
        <v>11011</v>
      </c>
      <c r="W787" s="5">
        <f>VLOOKUP(Tabela1[[#This Row],[PLACA]],UNIC!C:M,10,0)</f>
        <v>35001</v>
      </c>
      <c r="X787" s="5" t="str">
        <f>VLOOKUP(Tabela1[[#This Row],[PLACA]],UNIC!C:M,11,0)</f>
        <v>VIVO</v>
      </c>
      <c r="Y787" s="7">
        <f>SUM(Tabela1[[#This Row],[GASTO COMBUSTÍVEL FEVEREIRO]:[GASTO COMBUSTÍVE ABRIL]])</f>
        <v>1505.73</v>
      </c>
      <c r="Z787" s="7">
        <f>IFERROR(AVERAGE(Tabela1[[#This Row],[GASTO COMBUSTÍVE ABRIL]:[GASTO COMBUSTÍVE MARÇO]]),"-")</f>
        <v>25</v>
      </c>
      <c r="AA787" s="5"/>
    </row>
    <row r="788" spans="1:27" x14ac:dyDescent="0.25">
      <c r="A788" s="5" t="s">
        <v>1370</v>
      </c>
      <c r="B788" s="5" t="str">
        <f>VLOOKUP(A788,UNIC!C:W,2,0)</f>
        <v>FIORINO</v>
      </c>
      <c r="C788" s="5" t="str">
        <f>VLOOKUP(A788,UNIC!C:W,3,0)</f>
        <v>UTILITARIO</v>
      </c>
      <c r="D788" s="10">
        <f>VLOOKUP(A788,UNIC!C:W,5,0)</f>
        <v>2025</v>
      </c>
      <c r="E788" s="5" t="str">
        <f>VLOOKUP(A788,UNIC!C:W,21,0)</f>
        <v>LOCALIZA</v>
      </c>
      <c r="F788" s="5" t="str">
        <f>VLOOKUP(Tabela1[[#This Row],[PLACA]],UNIC!C:R,15,0)</f>
        <v>SC</v>
      </c>
      <c r="G788" s="5" t="str">
        <f>VLOOKUP(Tabela1[[#This Row],[PLACA]],UNIC!C:R,16,0)</f>
        <v>SUL</v>
      </c>
      <c r="H788" s="5" t="str">
        <f>VLOOKUP(A788,UNIC!C:H,6,0)</f>
        <v>JULCIMAR MACIEL DE LIMA</v>
      </c>
      <c r="I788" s="5" t="str">
        <f>VLOOKUP(H788,UNIC!H:J,3,0)</f>
        <v>ASSISTENTE TEC. DE MANUTENCAO DE FO II</v>
      </c>
      <c r="J788" s="11" t="str">
        <f>VLOOKUP(Tabela1[[#This Row],[PLACA]],UNIC!C:V,20,0)</f>
        <v>R$ 2.400,00</v>
      </c>
      <c r="K788" s="11">
        <f>IFERROR(VALUE(VLOOKUP(Tabela1[[#This Row],[PLACA]],[1]Planilha2!$A:$F,3,0)),"")</f>
        <v>3083.9999999999995</v>
      </c>
      <c r="L788" s="11">
        <f>IFERROR(VALUE(VLOOKUP(Tabela1[[#This Row],[PLACA]],[1]Planilha2!$A:$F,4,0)),"")</f>
        <v>2823.1900000000005</v>
      </c>
      <c r="M788" s="11">
        <f>IFERROR(VALUE(VLOOKUP(Tabela1[[#This Row],[PLACA]],[1]Planilha2!$A:$F,5,0)),"")</f>
        <v>2002.8400000000001</v>
      </c>
      <c r="N788" s="11"/>
      <c r="O788" s="17" t="str">
        <f>VLOOKUP(Tabela1[[#This Row],[PLACA]],BASE_LOCADORAS!B:F,5,0)</f>
        <v>13/08/2028</v>
      </c>
      <c r="P7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8" s="11">
        <f>VLOOKUP(Tabela1[[#This Row],[PLACA]],BASE_LOCADORAS!B:G,6,0)</f>
        <v>2555.0700000000002</v>
      </c>
      <c r="R788" s="5" t="b">
        <f>Tabela1[[#This Row],[VALOR LOCADORA]]=Tabela1[[#This Row],[GASTO ALUGUEL]]</f>
        <v>0</v>
      </c>
      <c r="S788" s="5" t="str">
        <f>UPPER(TEXT(Tabela1[[#This Row],[VENCIMENTO CONTRATO]],"MMM"))</f>
        <v>AGO</v>
      </c>
      <c r="T788" s="5">
        <f>IFERROR(YEAR(Tabela1[[#This Row],[VENCIMENTO CONTRATO]]),"-")</f>
        <v>2028</v>
      </c>
      <c r="U788" s="5" t="str">
        <f>VLOOKUP(Tabela1[[#This Row],[PLACA]],UNIC!C:T,18,0)</f>
        <v>ATIVO</v>
      </c>
      <c r="V788" s="5" t="str">
        <f>SUBSTITUTE(VLOOKUP(Tabela1[[#This Row],[PLACA]],UNIC!C:K,9,0),".", "")</f>
        <v>12071</v>
      </c>
      <c r="W788" s="5">
        <f>VLOOKUP(Tabela1[[#This Row],[PLACA]],UNIC!C:M,10,0)</f>
        <v>34002</v>
      </c>
      <c r="X788" s="5" t="str">
        <f>VLOOKUP(Tabela1[[#This Row],[PLACA]],UNIC!C:M,11,0)</f>
        <v>TIM MOVEL</v>
      </c>
      <c r="Y788" s="7">
        <f>SUM(Tabela1[[#This Row],[GASTO COMBUSTÍVEL FEVEREIRO]:[GASTO COMBUSTÍVE ABRIL]])</f>
        <v>7910.0300000000007</v>
      </c>
      <c r="Z788" s="7">
        <f>IFERROR(AVERAGE(Tabela1[[#This Row],[GASTO COMBUSTÍVE ABRIL]:[GASTO COMBUSTÍVE MARÇO]]),"-")</f>
        <v>2413.0150000000003</v>
      </c>
      <c r="AA788" s="5"/>
    </row>
    <row r="789" spans="1:27" x14ac:dyDescent="0.25">
      <c r="A789" s="5" t="s">
        <v>1129</v>
      </c>
      <c r="B789" s="5" t="str">
        <f>VLOOKUP(A789,UNIC!C:W,2,0)</f>
        <v>FIORINO</v>
      </c>
      <c r="C789" s="5" t="str">
        <f>VLOOKUP(A789,UNIC!C:W,3,0)</f>
        <v>UTILITARIO</v>
      </c>
      <c r="D789" s="10">
        <f>VLOOKUP(A789,UNIC!C:W,5,0)</f>
        <v>2025</v>
      </c>
      <c r="E789" s="5" t="str">
        <f>VLOOKUP(A789,UNIC!C:W,21,0)</f>
        <v>LOCALIZA</v>
      </c>
      <c r="F789" s="5" t="str">
        <f>VLOOKUP(Tabela1[[#This Row],[PLACA]],UNIC!C:R,15,0)</f>
        <v>SP</v>
      </c>
      <c r="G789" s="5" t="str">
        <f>VLOOKUP(Tabela1[[#This Row],[PLACA]],UNIC!C:R,16,0)</f>
        <v>SUDESTE</v>
      </c>
      <c r="H789" s="5" t="str">
        <f>VLOOKUP(A789,UNIC!C:H,6,0)</f>
        <v>EDILSON ALVES DE SOUZA</v>
      </c>
      <c r="I789" s="5" t="str">
        <f>VLOOKUP(H789,UNIC!H:J,3,0)</f>
        <v>OFICIAL DE REDE II</v>
      </c>
      <c r="J789" s="11" t="str">
        <f>VLOOKUP(Tabela1[[#This Row],[PLACA]],UNIC!C:V,20,0)</f>
        <v>R$ 2.400,00</v>
      </c>
      <c r="K789" s="11">
        <f>IFERROR(VALUE(VLOOKUP(Tabela1[[#This Row],[PLACA]],[1]Planilha2!$A:$F,3,0)),"")</f>
        <v>730.96999999999991</v>
      </c>
      <c r="L789" s="11">
        <f>IFERROR(VALUE(VLOOKUP(Tabela1[[#This Row],[PLACA]],[1]Planilha2!$A:$F,4,0)),"")</f>
        <v>2041.6399999999999</v>
      </c>
      <c r="M789" s="11">
        <f>IFERROR(VALUE(VLOOKUP(Tabela1[[#This Row],[PLACA]],[1]Planilha2!$A:$F,5,0)),"")</f>
        <v>1189.9499999999998</v>
      </c>
      <c r="N789" s="11"/>
      <c r="O789" s="17" t="str">
        <f>VLOOKUP(Tabela1[[#This Row],[PLACA]],BASE_LOCADORAS!B:F,5,0)</f>
        <v>29/07/2028</v>
      </c>
      <c r="P7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89" s="11">
        <f>VLOOKUP(Tabela1[[#This Row],[PLACA]],BASE_LOCADORAS!B:G,6,0)</f>
        <v>2555.0700000000002</v>
      </c>
      <c r="R789" s="5" t="b">
        <f>Tabela1[[#This Row],[VALOR LOCADORA]]=Tabela1[[#This Row],[GASTO ALUGUEL]]</f>
        <v>0</v>
      </c>
      <c r="S789" s="5" t="str">
        <f>UPPER(TEXT(Tabela1[[#This Row],[VENCIMENTO CONTRATO]],"MMM"))</f>
        <v>JUL</v>
      </c>
      <c r="T789" s="5">
        <f>IFERROR(YEAR(Tabela1[[#This Row],[VENCIMENTO CONTRATO]]),"-")</f>
        <v>2028</v>
      </c>
      <c r="U789" s="5" t="str">
        <f>VLOOKUP(Tabela1[[#This Row],[PLACA]],UNIC!C:T,18,0)</f>
        <v>ATIVO</v>
      </c>
      <c r="V789" s="5" t="str">
        <f>SUBSTITUTE(VLOOKUP(Tabela1[[#This Row],[PLACA]],UNIC!C:K,9,0),".", "")</f>
        <v>11031</v>
      </c>
      <c r="W789" s="5">
        <f>VLOOKUP(Tabela1[[#This Row],[PLACA]],UNIC!C:M,10,0)</f>
        <v>35001</v>
      </c>
      <c r="X789" s="5" t="str">
        <f>VLOOKUP(Tabela1[[#This Row],[PLACA]],UNIC!C:M,11,0)</f>
        <v>VIVO</v>
      </c>
      <c r="Y789" s="7">
        <f>SUM(Tabela1[[#This Row],[GASTO COMBUSTÍVEL FEVEREIRO]:[GASTO COMBUSTÍVE ABRIL]])</f>
        <v>3962.5599999999995</v>
      </c>
      <c r="Z789" s="7">
        <f>IFERROR(AVERAGE(Tabela1[[#This Row],[GASTO COMBUSTÍVE ABRIL]:[GASTO COMBUSTÍVE MARÇO]]),"-")</f>
        <v>1615.7949999999998</v>
      </c>
      <c r="AA789" s="5"/>
    </row>
    <row r="790" spans="1:27" x14ac:dyDescent="0.25">
      <c r="A790" s="5" t="s">
        <v>1454</v>
      </c>
      <c r="B790" s="5" t="str">
        <f>VLOOKUP(A790,UNIC!C:W,2,0)</f>
        <v>MOBI</v>
      </c>
      <c r="C790" s="5" t="str">
        <f>VLOOKUP(A790,UNIC!C:W,3,0)</f>
        <v>LEVE</v>
      </c>
      <c r="D790" s="10">
        <f>VLOOKUP(A790,UNIC!C:W,5,0)</f>
        <v>2023</v>
      </c>
      <c r="E790" s="5" t="str">
        <f>VLOOKUP(A790,UNIC!C:W,21,0)</f>
        <v>LOCALIZA</v>
      </c>
      <c r="F790" s="5" t="str">
        <f>VLOOKUP(Tabela1[[#This Row],[PLACA]],UNIC!C:R,15,0)</f>
        <v>SP</v>
      </c>
      <c r="G790" s="5" t="str">
        <f>VLOOKUP(Tabela1[[#This Row],[PLACA]],UNIC!C:R,16,0)</f>
        <v>SUDESTE</v>
      </c>
      <c r="H790" s="5" t="str">
        <f>VLOOKUP(A790,UNIC!C:H,6,0)</f>
        <v>TOP TELECOM</v>
      </c>
      <c r="I790" s="5" t="str">
        <f>VLOOKUP(H790,UNIC!H:J,3,0)</f>
        <v>PARCEIRO</v>
      </c>
      <c r="J790" s="11" t="str">
        <f>VLOOKUP(Tabela1[[#This Row],[PLACA]],UNIC!C:V,20,0)</f>
        <v>R$ 1.904,54</v>
      </c>
      <c r="K790" s="11" t="str">
        <f>IFERROR(VALUE(VLOOKUP(Tabela1[[#This Row],[PLACA]],[1]Planilha2!$A:$F,3,0)),"")</f>
        <v/>
      </c>
      <c r="L790" s="11" t="str">
        <f>IFERROR(VALUE(VLOOKUP(Tabela1[[#This Row],[PLACA]],[1]Planilha2!$A:$F,4,0)),"")</f>
        <v/>
      </c>
      <c r="M790" s="11" t="str">
        <f>IFERROR(VALUE(VLOOKUP(Tabela1[[#This Row],[PLACA]],[1]Planilha2!$A:$F,5,0)),"")</f>
        <v/>
      </c>
      <c r="N790" s="11"/>
      <c r="O790" s="12" t="str">
        <f>VLOOKUP(Tabela1[[#This Row],[PLACA]],BASE_LOCADORAS!B:F,5,0)</f>
        <v>28/05/2026</v>
      </c>
      <c r="P7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790" s="11">
        <f>VLOOKUP(Tabela1[[#This Row],[PLACA]],BASE_LOCADORAS!B:G,6,0)</f>
        <v>1904.54</v>
      </c>
      <c r="R790" s="5" t="b">
        <f>Tabela1[[#This Row],[VALOR LOCADORA]]=Tabela1[[#This Row],[GASTO ALUGUEL]]</f>
        <v>0</v>
      </c>
      <c r="S790" s="5" t="str">
        <f>UPPER(TEXT(Tabela1[[#This Row],[VENCIMENTO CONTRATO]],"MMM"))</f>
        <v>MAI</v>
      </c>
      <c r="T790" s="5">
        <f>IFERROR(YEAR(Tabela1[[#This Row],[VENCIMENTO CONTRATO]]),"-")</f>
        <v>2026</v>
      </c>
      <c r="U790" s="5" t="str">
        <f>VLOOKUP(Tabela1[[#This Row],[PLACA]],UNIC!C:T,18,0)</f>
        <v>ATIVO</v>
      </c>
      <c r="V790" s="5" t="str">
        <f>SUBSTITUTE(VLOOKUP(Tabela1[[#This Row],[PLACA]],UNIC!C:K,9,0),".", "")</f>
        <v>11031</v>
      </c>
      <c r="W790" s="5">
        <f>VLOOKUP(Tabela1[[#This Row],[PLACA]],UNIC!C:M,10,0)</f>
        <v>35001</v>
      </c>
      <c r="X790" s="5" t="str">
        <f>VLOOKUP(Tabela1[[#This Row],[PLACA]],UNIC!C:M,11,0)</f>
        <v>VIVO</v>
      </c>
      <c r="Y790" s="7">
        <f>SUM(Tabela1[[#This Row],[GASTO COMBUSTÍVEL FEVEREIRO]:[GASTO COMBUSTÍVE ABRIL]])</f>
        <v>0</v>
      </c>
      <c r="Z790" s="7" t="str">
        <f>IFERROR(AVERAGE(Tabela1[[#This Row],[GASTO COMBUSTÍVE ABRIL]:[GASTO COMBUSTÍVE MARÇO]]),"-")</f>
        <v>-</v>
      </c>
      <c r="AA790" s="5"/>
    </row>
    <row r="791" spans="1:27" x14ac:dyDescent="0.25">
      <c r="A791" s="5" t="s">
        <v>1417</v>
      </c>
      <c r="B791" s="5" t="str">
        <f>VLOOKUP(A791,UNIC!C:W,2,0)</f>
        <v>FIORINO</v>
      </c>
      <c r="C791" s="5" t="str">
        <f>VLOOKUP(A791,UNIC!C:W,3,0)</f>
        <v>UTILITARIO</v>
      </c>
      <c r="D791" s="10">
        <f>VLOOKUP(A791,UNIC!C:W,5,0)</f>
        <v>2024</v>
      </c>
      <c r="E791" s="5" t="str">
        <f>VLOOKUP(A791,UNIC!C:W,21,0)</f>
        <v>LOCALIZA</v>
      </c>
      <c r="F791" s="5" t="str">
        <f>VLOOKUP(Tabela1[[#This Row],[PLACA]],UNIC!C:R,15,0)</f>
        <v>PR</v>
      </c>
      <c r="G791" s="5" t="str">
        <f>VLOOKUP(Tabela1[[#This Row],[PLACA]],UNIC!C:R,16,0)</f>
        <v>SUL</v>
      </c>
      <c r="H791" s="5" t="str">
        <f>VLOOKUP(A791,UNIC!C:H,6,0)</f>
        <v>FROTAS DE VEÍCULOS CURITIBA</v>
      </c>
      <c r="I791" s="5" t="str">
        <f>VLOOKUP(H791,UNIC!H:J,3,0)</f>
        <v>PARCEIRO</v>
      </c>
      <c r="J791" s="11" t="str">
        <f>VLOOKUP(Tabela1[[#This Row],[PLACA]],UNIC!C:V,20,0)</f>
        <v>R$ 2.530,04</v>
      </c>
      <c r="K791" s="11">
        <f>IFERROR(VALUE(VLOOKUP(Tabela1[[#This Row],[PLACA]],[1]Planilha2!$A:$F,3,0)),"")</f>
        <v>894.88</v>
      </c>
      <c r="L791" s="11">
        <f>IFERROR(VALUE(VLOOKUP(Tabela1[[#This Row],[PLACA]],[1]Planilha2!$A:$F,4,0)),"")</f>
        <v>195</v>
      </c>
      <c r="M791" s="11">
        <f>IFERROR(VALUE(VLOOKUP(Tabela1[[#This Row],[PLACA]],[1]Planilha2!$A:$F,5,0)),"")</f>
        <v>1296.58</v>
      </c>
      <c r="N791" s="11"/>
      <c r="O791" s="12" t="str">
        <f>VLOOKUP(Tabela1[[#This Row],[PLACA]],BASE_LOCADORAS!B:F,5,0)</f>
        <v>01/01/2027</v>
      </c>
      <c r="P7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91" s="11">
        <f>VLOOKUP(Tabela1[[#This Row],[PLACA]],BASE_LOCADORAS!B:G,6,0)</f>
        <v>2530.04</v>
      </c>
      <c r="R791" s="5" t="b">
        <f>Tabela1[[#This Row],[VALOR LOCADORA]]=Tabela1[[#This Row],[GASTO ALUGUEL]]</f>
        <v>0</v>
      </c>
      <c r="S791" s="5" t="str">
        <f>UPPER(TEXT(Tabela1[[#This Row],[VENCIMENTO CONTRATO]],"MMM"))</f>
        <v>JAN</v>
      </c>
      <c r="T791" s="5">
        <f>IFERROR(YEAR(Tabela1[[#This Row],[VENCIMENTO CONTRATO]]),"-")</f>
        <v>2027</v>
      </c>
      <c r="U791" s="5" t="str">
        <f>VLOOKUP(Tabela1[[#This Row],[PLACA]],UNIC!C:T,18,0)</f>
        <v>ATIVO</v>
      </c>
      <c r="V791" s="5" t="str">
        <f>SUBSTITUTE(VLOOKUP(Tabela1[[#This Row],[PLACA]],UNIC!C:K,9,0),".", "")</f>
        <v>99628</v>
      </c>
      <c r="W791" s="5">
        <f>VLOOKUP(Tabela1[[#This Row],[PLACA]],UNIC!C:M,10,0)</f>
        <v>26001</v>
      </c>
      <c r="X791" s="5" t="str">
        <f>VLOOKUP(Tabela1[[#This Row],[PLACA]],UNIC!C:M,11,0)</f>
        <v>ADMINISTRATIVO</v>
      </c>
      <c r="Y791" s="7">
        <f>SUM(Tabela1[[#This Row],[GASTO COMBUSTÍVEL FEVEREIRO]:[GASTO COMBUSTÍVE ABRIL]])</f>
        <v>2386.46</v>
      </c>
      <c r="Z791" s="7">
        <f>IFERROR(AVERAGE(Tabela1[[#This Row],[GASTO COMBUSTÍVE ABRIL]:[GASTO COMBUSTÍVE MARÇO]]),"-")</f>
        <v>745.79</v>
      </c>
      <c r="AA791" s="5"/>
    </row>
    <row r="792" spans="1:27" x14ac:dyDescent="0.25">
      <c r="A792" s="5" t="s">
        <v>496</v>
      </c>
      <c r="B792" s="5" t="str">
        <f>VLOOKUP(A792,UNIC!C:W,2,0)</f>
        <v>MOBI</v>
      </c>
      <c r="C792" s="5" t="str">
        <f>VLOOKUP(A792,UNIC!C:W,3,0)</f>
        <v>LEVE</v>
      </c>
      <c r="D792" s="10">
        <f>VLOOKUP(A792,UNIC!C:W,5,0)</f>
        <v>2024</v>
      </c>
      <c r="E792" s="5" t="str">
        <f>VLOOKUP(A792,UNIC!C:W,21,0)</f>
        <v>MOVIDA</v>
      </c>
      <c r="F792" s="5" t="str">
        <f>VLOOKUP(Tabela1[[#This Row],[PLACA]],UNIC!C:R,15,0)</f>
        <v>SC</v>
      </c>
      <c r="G792" s="5" t="str">
        <f>VLOOKUP(Tabela1[[#This Row],[PLACA]],UNIC!C:R,16,0)</f>
        <v>SUL</v>
      </c>
      <c r="H792" s="5" t="str">
        <f>VLOOKUP(A792,UNIC!C:H,6,0)</f>
        <v>MANUTENCAO PLANTA INTERNA TIM SAO JOSE</v>
      </c>
      <c r="I792" s="5" t="str">
        <f>VLOOKUP(H792,UNIC!H:J,3,0)</f>
        <v>PARCEIRO</v>
      </c>
      <c r="J792" s="11" t="str">
        <f>VLOOKUP(Tabela1[[#This Row],[PLACA]],UNIC!C:V,20,0)</f>
        <v>R$ 1.822,03</v>
      </c>
      <c r="K792" s="11">
        <f>IFERROR(VALUE(VLOOKUP(Tabela1[[#This Row],[PLACA]],[1]Planilha2!$A:$F,3,0)),"")</f>
        <v>1298.8499999999999</v>
      </c>
      <c r="L792" s="11">
        <f>IFERROR(VALUE(VLOOKUP(Tabela1[[#This Row],[PLACA]],[1]Planilha2!$A:$F,4,0)),"")</f>
        <v>0</v>
      </c>
      <c r="M792" s="11">
        <f>IFERROR(VALUE(VLOOKUP(Tabela1[[#This Row],[PLACA]],[1]Planilha2!$A:$F,5,0)),"")</f>
        <v>0</v>
      </c>
      <c r="N792" s="11"/>
      <c r="O792" s="17" t="str">
        <f>VLOOKUP(Tabela1[[#This Row],[PLACA]],BASE_LOCADORAS!B:F,5,0)</f>
        <v>03/05/2027</v>
      </c>
      <c r="P7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92" s="11">
        <f>VLOOKUP(Tabela1[[#This Row],[PLACA]],BASE_LOCADORAS!B:G,6,0)</f>
        <v>1822.03</v>
      </c>
      <c r="R792" s="5" t="b">
        <f>Tabela1[[#This Row],[VALOR LOCADORA]]=Tabela1[[#This Row],[GASTO ALUGUEL]]</f>
        <v>0</v>
      </c>
      <c r="S792" s="5" t="str">
        <f>UPPER(TEXT(Tabela1[[#This Row],[VENCIMENTO CONTRATO]],"MMM"))</f>
        <v>MAI</v>
      </c>
      <c r="T792" s="5">
        <f>IFERROR(YEAR(Tabela1[[#This Row],[VENCIMENTO CONTRATO]]),"-")</f>
        <v>2027</v>
      </c>
      <c r="U792" s="5" t="str">
        <f>VLOOKUP(Tabela1[[#This Row],[PLACA]],UNIC!C:T,18,0)</f>
        <v>SINISTRO</v>
      </c>
      <c r="V792" s="5" t="str">
        <f>SUBSTITUTE(VLOOKUP(Tabela1[[#This Row],[PLACA]],UNIC!C:K,9,0),".", "")</f>
        <v>12085</v>
      </c>
      <c r="W792" s="5">
        <f>VLOOKUP(Tabela1[[#This Row],[PLACA]],UNIC!C:M,10,0)</f>
        <v>34248</v>
      </c>
      <c r="X792" s="5" t="str">
        <f>VLOOKUP(Tabela1[[#This Row],[PLACA]],UNIC!C:M,11,0)</f>
        <v>TIM MOVEL</v>
      </c>
      <c r="Y792" s="7">
        <f>SUM(Tabela1[[#This Row],[GASTO COMBUSTÍVEL FEVEREIRO]:[GASTO COMBUSTÍVE ABRIL]])</f>
        <v>1298.8499999999999</v>
      </c>
      <c r="Z792" s="7">
        <f>IFERROR(AVERAGE(Tabela1[[#This Row],[GASTO COMBUSTÍVE ABRIL]:[GASTO COMBUSTÍVE MARÇO]]),"-")</f>
        <v>0</v>
      </c>
      <c r="AA792" s="5"/>
    </row>
    <row r="793" spans="1:27" x14ac:dyDescent="0.25">
      <c r="A793" s="5" t="s">
        <v>1357</v>
      </c>
      <c r="B793" s="5" t="str">
        <f>VLOOKUP(A793,UNIC!C:W,2,0)</f>
        <v>FIORINO</v>
      </c>
      <c r="C793" s="5" t="str">
        <f>VLOOKUP(A793,UNIC!C:W,3,0)</f>
        <v>UTILITARIO</v>
      </c>
      <c r="D793" s="10">
        <f>VLOOKUP(A793,UNIC!C:W,5,0)</f>
        <v>2025</v>
      </c>
      <c r="E793" s="5" t="str">
        <f>VLOOKUP(A793,UNIC!C:W,21,0)</f>
        <v>LOCALIZA</v>
      </c>
      <c r="F793" s="5" t="str">
        <f>VLOOKUP(Tabela1[[#This Row],[PLACA]],UNIC!C:R,15,0)</f>
        <v>SP</v>
      </c>
      <c r="G793" s="5" t="str">
        <f>VLOOKUP(Tabela1[[#This Row],[PLACA]],UNIC!C:R,16,0)</f>
        <v>SUDESTE</v>
      </c>
      <c r="H793" s="5" t="str">
        <f>VLOOKUP(A793,UNIC!C:H,6,0)</f>
        <v>RENATO CORDEIRO</v>
      </c>
      <c r="I793" s="5" t="str">
        <f>VLOOKUP(H793,UNIC!H:J,3,0)</f>
        <v>CABISTA I</v>
      </c>
      <c r="J793" s="11" t="str">
        <f>VLOOKUP(Tabela1[[#This Row],[PLACA]],UNIC!C:V,20,0)</f>
        <v>R$ 2.400,00</v>
      </c>
      <c r="K793" s="11">
        <f>IFERROR(VALUE(VLOOKUP(Tabela1[[#This Row],[PLACA]],[1]Planilha2!$A:$F,3,0)),"")</f>
        <v>1892.9299999999998</v>
      </c>
      <c r="L793" s="11">
        <f>IFERROR(VALUE(VLOOKUP(Tabela1[[#This Row],[PLACA]],[1]Planilha2!$A:$F,4,0)),"")</f>
        <v>1755.34</v>
      </c>
      <c r="M793" s="11">
        <f>IFERROR(VALUE(VLOOKUP(Tabela1[[#This Row],[PLACA]],[1]Planilha2!$A:$F,5,0)),"")</f>
        <v>691.41000000000008</v>
      </c>
      <c r="N793" s="11"/>
      <c r="O793" s="12" t="str">
        <f>VLOOKUP(Tabela1[[#This Row],[PLACA]],BASE_LOCADORAS!B:F,5,0)</f>
        <v>28/07/2028</v>
      </c>
      <c r="P7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93" s="11">
        <f>VLOOKUP(Tabela1[[#This Row],[PLACA]],BASE_LOCADORAS!B:G,6,0)</f>
        <v>2555.0700000000002</v>
      </c>
      <c r="R793" s="5" t="b">
        <f>Tabela1[[#This Row],[VALOR LOCADORA]]=Tabela1[[#This Row],[GASTO ALUGUEL]]</f>
        <v>0</v>
      </c>
      <c r="S793" s="5" t="str">
        <f>UPPER(TEXT(Tabela1[[#This Row],[VENCIMENTO CONTRATO]],"MMM"))</f>
        <v>JUL</v>
      </c>
      <c r="T793" s="5">
        <f>IFERROR(YEAR(Tabela1[[#This Row],[VENCIMENTO CONTRATO]]),"-")</f>
        <v>2028</v>
      </c>
      <c r="U793" s="5" t="str">
        <f>VLOOKUP(Tabela1[[#This Row],[PLACA]],UNIC!C:T,18,0)</f>
        <v>ATIVO</v>
      </c>
      <c r="V793" s="5" t="str">
        <f>SUBSTITUTE(VLOOKUP(Tabela1[[#This Row],[PLACA]],UNIC!C:K,9,0),".", "")</f>
        <v>11021</v>
      </c>
      <c r="W793" s="5">
        <f>VLOOKUP(Tabela1[[#This Row],[PLACA]],UNIC!C:M,10,0)</f>
        <v>35001</v>
      </c>
      <c r="X793" s="5" t="str">
        <f>VLOOKUP(Tabela1[[#This Row],[PLACA]],UNIC!C:M,11,0)</f>
        <v>VIVO</v>
      </c>
      <c r="Y793" s="7">
        <f>SUM(Tabela1[[#This Row],[GASTO COMBUSTÍVEL FEVEREIRO]:[GASTO COMBUSTÍVE ABRIL]])</f>
        <v>4339.6799999999994</v>
      </c>
      <c r="Z793" s="7">
        <f>IFERROR(AVERAGE(Tabela1[[#This Row],[GASTO COMBUSTÍVE ABRIL]:[GASTO COMBUSTÍVE MARÇO]]),"-")</f>
        <v>1223.375</v>
      </c>
      <c r="AA793" s="5"/>
    </row>
    <row r="794" spans="1:27" x14ac:dyDescent="0.25">
      <c r="A794" s="5" t="s">
        <v>1544</v>
      </c>
      <c r="B794" s="5" t="str">
        <f>VLOOKUP(A794,UNIC!C:W,2,0)</f>
        <v>MOBI</v>
      </c>
      <c r="C794" s="5" t="str">
        <f>VLOOKUP(A794,UNIC!C:W,3,0)</f>
        <v>LEVE</v>
      </c>
      <c r="D794" s="10">
        <f>VLOOKUP(A794,UNIC!C:W,5,0)</f>
        <v>2023</v>
      </c>
      <c r="E794" s="5" t="str">
        <f>VLOOKUP(A794,UNIC!C:W,21,0)</f>
        <v>LOCALIZA</v>
      </c>
      <c r="F794" s="5" t="str">
        <f>VLOOKUP(Tabela1[[#This Row],[PLACA]],UNIC!C:R,15,0)</f>
        <v>SP</v>
      </c>
      <c r="G794" s="5" t="str">
        <f>VLOOKUP(Tabela1[[#This Row],[PLACA]],UNIC!C:R,16,0)</f>
        <v>SUDESTE</v>
      </c>
      <c r="H794" s="5" t="str">
        <f>VLOOKUP(A794,UNIC!C:H,6,0)</f>
        <v>FROTAS DE VEÍCULOS SAO PAULO</v>
      </c>
      <c r="I794" s="5" t="str">
        <f>VLOOKUP(H794,UNIC!H:J,3,0)</f>
        <v>PARCEIRO</v>
      </c>
      <c r="J794" s="11" t="str">
        <f>VLOOKUP(Tabela1[[#This Row],[PLACA]],UNIC!C:V,20,0)</f>
        <v>R$ 1.859,83</v>
      </c>
      <c r="K794" s="11">
        <f>IFERROR(VALUE(VLOOKUP(Tabela1[[#This Row],[PLACA]],[1]Planilha2!$A:$F,3,0)),"")</f>
        <v>1052.0999999999999</v>
      </c>
      <c r="L794" s="11">
        <f>IFERROR(VALUE(VLOOKUP(Tabela1[[#This Row],[PLACA]],[1]Planilha2!$A:$F,4,0)),"")</f>
        <v>480</v>
      </c>
      <c r="M794" s="11">
        <f>IFERROR(VALUE(VLOOKUP(Tabela1[[#This Row],[PLACA]],[1]Planilha2!$A:$F,5,0)),"")</f>
        <v>0</v>
      </c>
      <c r="N794" s="11"/>
      <c r="O794" s="12" t="str">
        <f>VLOOKUP(Tabela1[[#This Row],[PLACA]],BASE_LOCADORAS!B:F,5,0)</f>
        <v>02/02/2026</v>
      </c>
      <c r="P7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794" s="11">
        <f>VLOOKUP(Tabela1[[#This Row],[PLACA]],BASE_LOCADORAS!B:G,6,0)</f>
        <v>1859.83</v>
      </c>
      <c r="R794" s="5" t="b">
        <f>Tabela1[[#This Row],[VALOR LOCADORA]]=Tabela1[[#This Row],[GASTO ALUGUEL]]</f>
        <v>0</v>
      </c>
      <c r="S794" s="5" t="str">
        <f>UPPER(TEXT(Tabela1[[#This Row],[VENCIMENTO CONTRATO]],"MMM"))</f>
        <v>FEV</v>
      </c>
      <c r="T794" s="5">
        <f>IFERROR(YEAR(Tabela1[[#This Row],[VENCIMENTO CONTRATO]]),"-")</f>
        <v>2026</v>
      </c>
      <c r="U794" s="5" t="str">
        <f>VLOOKUP(Tabela1[[#This Row],[PLACA]],UNIC!C:T,18,0)</f>
        <v>PATIO</v>
      </c>
      <c r="V794" s="5" t="str">
        <f>SUBSTITUTE(VLOOKUP(Tabela1[[#This Row],[PLACA]],UNIC!C:K,9,0),".", "")</f>
        <v>99628</v>
      </c>
      <c r="W794" s="5">
        <f>VLOOKUP(Tabela1[[#This Row],[PLACA]],UNIC!C:M,10,0)</f>
        <v>35001</v>
      </c>
      <c r="X794" s="5" t="str">
        <f>VLOOKUP(Tabela1[[#This Row],[PLACA]],UNIC!C:M,11,0)</f>
        <v>ADMINISTRATIVO</v>
      </c>
      <c r="Y794" s="7">
        <f>SUM(Tabela1[[#This Row],[GASTO COMBUSTÍVEL FEVEREIRO]:[GASTO COMBUSTÍVE ABRIL]])</f>
        <v>1532.1</v>
      </c>
      <c r="Z794" s="7">
        <f>IFERROR(AVERAGE(Tabela1[[#This Row],[GASTO COMBUSTÍVE ABRIL]:[GASTO COMBUSTÍVE MARÇO]]),"-")</f>
        <v>240</v>
      </c>
      <c r="AA794" s="5"/>
    </row>
    <row r="795" spans="1:27" x14ac:dyDescent="0.25">
      <c r="A795" s="5" t="s">
        <v>1058</v>
      </c>
      <c r="B795" s="5" t="str">
        <f>VLOOKUP(A795,UNIC!C:W,2,0)</f>
        <v>FIORINO</v>
      </c>
      <c r="C795" s="5" t="str">
        <f>VLOOKUP(A795,UNIC!C:W,3,0)</f>
        <v>UTILITARIO</v>
      </c>
      <c r="D795" s="10">
        <f>VLOOKUP(A795,UNIC!C:W,5,0)</f>
        <v>2024</v>
      </c>
      <c r="E795" s="5" t="str">
        <f>VLOOKUP(A795,UNIC!C:W,21,0)</f>
        <v>LOCALIZA</v>
      </c>
      <c r="F795" s="5" t="str">
        <f>VLOOKUP(Tabela1[[#This Row],[PLACA]],UNIC!C:R,15,0)</f>
        <v>PR</v>
      </c>
      <c r="G795" s="5" t="str">
        <f>VLOOKUP(Tabela1[[#This Row],[PLACA]],UNIC!C:R,16,0)</f>
        <v>SUL</v>
      </c>
      <c r="H795" s="5" t="str">
        <f>VLOOKUP(A795,UNIC!C:H,6,0)</f>
        <v>DIEGO RICARDO RAMOS</v>
      </c>
      <c r="I795" s="5" t="str">
        <f>VLOOKUP(H795,UNIC!H:J,3,0)</f>
        <v>TECNICO DE MANUTENCAO FO II</v>
      </c>
      <c r="J795" s="11" t="str">
        <f>VLOOKUP(Tabela1[[#This Row],[PLACA]],UNIC!C:V,20,0)</f>
        <v>R$ 2.929,29</v>
      </c>
      <c r="K795" s="11">
        <f>IFERROR(VALUE(VLOOKUP(Tabela1[[#This Row],[PLACA]],[1]Planilha2!$A:$F,3,0)),"")</f>
        <v>953.54000000000008</v>
      </c>
      <c r="L795" s="11">
        <f>IFERROR(VALUE(VLOOKUP(Tabela1[[#This Row],[PLACA]],[1]Planilha2!$A:$F,4,0)),"")</f>
        <v>820.74</v>
      </c>
      <c r="M795" s="11">
        <f>IFERROR(VALUE(VLOOKUP(Tabela1[[#This Row],[PLACA]],[1]Planilha2!$A:$F,5,0)),"")</f>
        <v>0</v>
      </c>
      <c r="N795" s="11"/>
      <c r="O795" s="12" t="str">
        <f>VLOOKUP(Tabela1[[#This Row],[PLACA]],BASE_LOCADORAS!B:F,5,0)</f>
        <v>24/03/2026</v>
      </c>
      <c r="P7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795" s="11">
        <f>VLOOKUP(Tabela1[[#This Row],[PLACA]],BASE_LOCADORAS!B:G,6,0)</f>
        <v>2929.29</v>
      </c>
      <c r="R795" s="5" t="b">
        <f>Tabela1[[#This Row],[VALOR LOCADORA]]=Tabela1[[#This Row],[GASTO ALUGUEL]]</f>
        <v>0</v>
      </c>
      <c r="S795" s="5" t="str">
        <f>UPPER(TEXT(Tabela1[[#This Row],[VENCIMENTO CONTRATO]],"MMM"))</f>
        <v>MAR</v>
      </c>
      <c r="T795" s="5">
        <f>IFERROR(YEAR(Tabela1[[#This Row],[VENCIMENTO CONTRATO]]),"-")</f>
        <v>2026</v>
      </c>
      <c r="U795" s="5" t="str">
        <f>VLOOKUP(Tabela1[[#This Row],[PLACA]],UNIC!C:T,18,0)</f>
        <v>MANUTENÇÃO</v>
      </c>
      <c r="V795" s="5" t="str">
        <f>SUBSTITUTE(VLOOKUP(Tabela1[[#This Row],[PLACA]],UNIC!C:K,9,0),".", "")</f>
        <v>12071</v>
      </c>
      <c r="W795" s="5">
        <f>VLOOKUP(Tabela1[[#This Row],[PLACA]],UNIC!C:M,10,0)</f>
        <v>26002</v>
      </c>
      <c r="X795" s="5" t="str">
        <f>VLOOKUP(Tabela1[[#This Row],[PLACA]],UNIC!C:M,11,0)</f>
        <v>TIM MOVEL</v>
      </c>
      <c r="Y795" s="7">
        <f>SUM(Tabela1[[#This Row],[GASTO COMBUSTÍVEL FEVEREIRO]:[GASTO COMBUSTÍVE ABRIL]])</f>
        <v>1774.2800000000002</v>
      </c>
      <c r="Z795" s="7">
        <f>IFERROR(AVERAGE(Tabela1[[#This Row],[GASTO COMBUSTÍVE ABRIL]:[GASTO COMBUSTÍVE MARÇO]]),"-")</f>
        <v>410.37</v>
      </c>
      <c r="AA795" s="5"/>
    </row>
    <row r="796" spans="1:27" x14ac:dyDescent="0.25">
      <c r="A796" s="5" t="s">
        <v>1343</v>
      </c>
      <c r="B796" s="5" t="str">
        <f>VLOOKUP(A796,UNIC!C:W,2,0)</f>
        <v>FIORINO</v>
      </c>
      <c r="C796" s="5" t="str">
        <f>VLOOKUP(A796,UNIC!C:W,3,0)</f>
        <v>UTILITARIO</v>
      </c>
      <c r="D796" s="10">
        <f>VLOOKUP(A796,UNIC!C:W,5,0)</f>
        <v>2024</v>
      </c>
      <c r="E796" s="5" t="str">
        <f>VLOOKUP(A796,UNIC!C:W,21,0)</f>
        <v>LOCALIZA</v>
      </c>
      <c r="F796" s="5" t="str">
        <f>VLOOKUP(Tabela1[[#This Row],[PLACA]],UNIC!C:R,15,0)</f>
        <v>PR</v>
      </c>
      <c r="G796" s="5" t="str">
        <f>VLOOKUP(Tabela1[[#This Row],[PLACA]],UNIC!C:R,16,0)</f>
        <v>SUL</v>
      </c>
      <c r="H796" s="5" t="str">
        <f>VLOOKUP(A796,UNIC!C:H,6,0)</f>
        <v>FROTAS DE VEÍCULOS CURITIBA</v>
      </c>
      <c r="I796" s="5" t="str">
        <f>VLOOKUP(H796,UNIC!H:J,3,0)</f>
        <v>PARCEIRO</v>
      </c>
      <c r="J796" s="11" t="str">
        <f>VLOOKUP(Tabela1[[#This Row],[PLACA]],UNIC!C:V,20,0)</f>
        <v>R$ 2.519,98</v>
      </c>
      <c r="K796" s="11">
        <f>IFERROR(VALUE(VLOOKUP(Tabela1[[#This Row],[PLACA]],[1]Planilha2!$A:$F,3,0)),"")</f>
        <v>0</v>
      </c>
      <c r="L796" s="11">
        <f>IFERROR(VALUE(VLOOKUP(Tabela1[[#This Row],[PLACA]],[1]Planilha2!$A:$F,4,0)),"")</f>
        <v>0</v>
      </c>
      <c r="M796" s="11">
        <f>IFERROR(VALUE(VLOOKUP(Tabela1[[#This Row],[PLACA]],[1]Planilha2!$A:$F,5,0)),"")</f>
        <v>925.45</v>
      </c>
      <c r="N796" s="11"/>
      <c r="O796" s="12" t="str">
        <f>VLOOKUP(Tabela1[[#This Row],[PLACA]],BASE_LOCADORAS!B:F,5,0)</f>
        <v>13/03/2027</v>
      </c>
      <c r="P7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96" s="11">
        <f>VLOOKUP(Tabela1[[#This Row],[PLACA]],BASE_LOCADORAS!B:G,6,0)</f>
        <v>2519.98</v>
      </c>
      <c r="R796" s="5" t="b">
        <f>Tabela1[[#This Row],[VALOR LOCADORA]]=Tabela1[[#This Row],[GASTO ALUGUEL]]</f>
        <v>0</v>
      </c>
      <c r="S796" s="5" t="str">
        <f>UPPER(TEXT(Tabela1[[#This Row],[VENCIMENTO CONTRATO]],"MMM"))</f>
        <v>MAR</v>
      </c>
      <c r="T796" s="5">
        <f>IFERROR(YEAR(Tabela1[[#This Row],[VENCIMENTO CONTRATO]]),"-")</f>
        <v>2027</v>
      </c>
      <c r="U796" s="5" t="str">
        <f>VLOOKUP(Tabela1[[#This Row],[PLACA]],UNIC!C:T,18,0)</f>
        <v>ATIVO</v>
      </c>
      <c r="V796" s="5" t="str">
        <f>SUBSTITUTE(VLOOKUP(Tabela1[[#This Row],[PLACA]],UNIC!C:K,9,0),".", "")</f>
        <v>99628</v>
      </c>
      <c r="W796" s="5">
        <f>VLOOKUP(Tabela1[[#This Row],[PLACA]],UNIC!C:M,10,0)</f>
        <v>26001</v>
      </c>
      <c r="X796" s="5" t="str">
        <f>VLOOKUP(Tabela1[[#This Row],[PLACA]],UNIC!C:M,11,0)</f>
        <v>ADMINISTRATIVO</v>
      </c>
      <c r="Y796" s="7">
        <f>SUM(Tabela1[[#This Row],[GASTO COMBUSTÍVEL FEVEREIRO]:[GASTO COMBUSTÍVE ABRIL]])</f>
        <v>925.45</v>
      </c>
      <c r="Z796" s="7">
        <f>IFERROR(AVERAGE(Tabela1[[#This Row],[GASTO COMBUSTÍVE ABRIL]:[GASTO COMBUSTÍVE MARÇO]]),"-")</f>
        <v>462.72500000000002</v>
      </c>
      <c r="AA796" s="5"/>
    </row>
    <row r="797" spans="1:27" x14ac:dyDescent="0.25">
      <c r="A797" s="5" t="s">
        <v>944</v>
      </c>
      <c r="B797" s="5" t="str">
        <f>VLOOKUP(A797,UNIC!C:W,2,0)</f>
        <v>ARGO</v>
      </c>
      <c r="C797" s="5" t="str">
        <f>VLOOKUP(A797,UNIC!C:W,3,0)</f>
        <v>LEVE</v>
      </c>
      <c r="D797" s="10">
        <f>VLOOKUP(A797,UNIC!C:W,5,0)</f>
        <v>2023</v>
      </c>
      <c r="E797" s="5" t="str">
        <f>VLOOKUP(A797,UNIC!C:W,21,0)</f>
        <v>LOCALIZA</v>
      </c>
      <c r="F797" s="5" t="str">
        <f>VLOOKUP(Tabela1[[#This Row],[PLACA]],UNIC!C:R,15,0)</f>
        <v>MS</v>
      </c>
      <c r="G797" s="5" t="str">
        <f>VLOOKUP(Tabela1[[#This Row],[PLACA]],UNIC!C:R,16,0)</f>
        <v>CENTRO OESTE</v>
      </c>
      <c r="H797" s="5" t="str">
        <f>VLOOKUP(A797,UNIC!C:H,6,0)</f>
        <v>MAURICIO OLIVEIRA DE SOUZA</v>
      </c>
      <c r="I797" s="5" t="str">
        <f>VLOOKUP(H797,UNIC!H:J,3,0)</f>
        <v>COORD DE OPERACAO</v>
      </c>
      <c r="J797" s="11" t="str">
        <f>VLOOKUP(Tabela1[[#This Row],[PLACA]],UNIC!C:V,20,0)</f>
        <v>R$ 2.373,08</v>
      </c>
      <c r="K797" s="11">
        <f>IFERROR(VALUE(VLOOKUP(Tabela1[[#This Row],[PLACA]],[1]Planilha2!$A:$F,3,0)),"")</f>
        <v>1525.68</v>
      </c>
      <c r="L797" s="11">
        <f>IFERROR(VALUE(VLOOKUP(Tabela1[[#This Row],[PLACA]],[1]Planilha2!$A:$F,4,0)),"")</f>
        <v>1136.56</v>
      </c>
      <c r="M797" s="11">
        <f>IFERROR(VALUE(VLOOKUP(Tabela1[[#This Row],[PLACA]],[1]Planilha2!$A:$F,5,0)),"")</f>
        <v>1072.22</v>
      </c>
      <c r="N797" s="11"/>
      <c r="O797" s="17" t="str">
        <f>VLOOKUP(Tabela1[[#This Row],[PLACA]],BASE_LOCADORAS!B:F,5,0)</f>
        <v>21/07/2026</v>
      </c>
      <c r="P7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797" s="11">
        <f>VLOOKUP(Tabela1[[#This Row],[PLACA]],BASE_LOCADORAS!B:G,6,0)</f>
        <v>2373.08</v>
      </c>
      <c r="R797" s="5" t="b">
        <f>Tabela1[[#This Row],[VALOR LOCADORA]]=Tabela1[[#This Row],[GASTO ALUGUEL]]</f>
        <v>0</v>
      </c>
      <c r="S797" s="5" t="str">
        <f>UPPER(TEXT(Tabela1[[#This Row],[VENCIMENTO CONTRATO]],"MMM"))</f>
        <v>JUL</v>
      </c>
      <c r="T797" s="5">
        <f>IFERROR(YEAR(Tabela1[[#This Row],[VENCIMENTO CONTRATO]]),"-")</f>
        <v>2026</v>
      </c>
      <c r="U797" s="5" t="str">
        <f>VLOOKUP(Tabela1[[#This Row],[PLACA]],UNIC!C:T,18,0)</f>
        <v>ATIVO</v>
      </c>
      <c r="V797" s="5" t="str">
        <f>SUBSTITUTE(VLOOKUP(Tabela1[[#This Row],[PLACA]],UNIC!C:K,9,0),".", "")</f>
        <v>11025</v>
      </c>
      <c r="W797" s="5">
        <f>VLOOKUP(Tabela1[[#This Row],[PLACA]],UNIC!C:M,10,0)</f>
        <v>22020</v>
      </c>
      <c r="X797" s="5" t="str">
        <f>VLOOKUP(Tabela1[[#This Row],[PLACA]],UNIC!C:M,11,0)</f>
        <v>VIVO</v>
      </c>
      <c r="Y797" s="7">
        <f>SUM(Tabela1[[#This Row],[GASTO COMBUSTÍVEL FEVEREIRO]:[GASTO COMBUSTÍVE ABRIL]])</f>
        <v>3734.46</v>
      </c>
      <c r="Z797" s="7">
        <f>IFERROR(AVERAGE(Tabela1[[#This Row],[GASTO COMBUSTÍVE ABRIL]:[GASTO COMBUSTÍVE MARÇO]]),"-")</f>
        <v>1104.3899999999999</v>
      </c>
      <c r="AA797" s="5"/>
    </row>
    <row r="798" spans="1:27" x14ac:dyDescent="0.25">
      <c r="A798" s="5" t="s">
        <v>1545</v>
      </c>
      <c r="B798" s="5" t="str">
        <f>VLOOKUP(A798,UNIC!C:W,2,0)</f>
        <v>MOBI</v>
      </c>
      <c r="C798" s="5" t="str">
        <f>VLOOKUP(A798,UNIC!C:W,3,0)</f>
        <v>LEVE</v>
      </c>
      <c r="D798" s="10">
        <f>VLOOKUP(A798,UNIC!C:W,5,0)</f>
        <v>2023</v>
      </c>
      <c r="E798" s="5" t="str">
        <f>VLOOKUP(A798,UNIC!C:W,21,0)</f>
        <v>LOCALIZA</v>
      </c>
      <c r="F798" s="5" t="str">
        <f>VLOOKUP(Tabela1[[#This Row],[PLACA]],UNIC!C:R,15,0)</f>
        <v>MG</v>
      </c>
      <c r="G798" s="5" t="str">
        <f>VLOOKUP(Tabela1[[#This Row],[PLACA]],UNIC!C:R,16,0)</f>
        <v>SUDESTE</v>
      </c>
      <c r="H798" s="5" t="str">
        <f>VLOOKUP(A798,UNIC!C:H,6,0)</f>
        <v>PAULO HENRIQUE COSTA</v>
      </c>
      <c r="I798" s="5" t="str">
        <f>VLOOKUP(H798,UNIC!H:J,3,0)</f>
        <v>TECNICO DE FIBRA OPTICA I</v>
      </c>
      <c r="J798" s="11" t="str">
        <f>VLOOKUP(Tabela1[[#This Row],[PLACA]],UNIC!C:V,20,0)</f>
        <v>R$ 1.904,54</v>
      </c>
      <c r="K798" s="11">
        <f>IFERROR(VALUE(VLOOKUP(Tabela1[[#This Row],[PLACA]],[1]Planilha2!$A:$F,3,0)),"")</f>
        <v>2204.27</v>
      </c>
      <c r="L798" s="11">
        <f>IFERROR(VALUE(VLOOKUP(Tabela1[[#This Row],[PLACA]],[1]Planilha2!$A:$F,4,0)),"")</f>
        <v>2262.15</v>
      </c>
      <c r="M798" s="11">
        <f>IFERROR(VALUE(VLOOKUP(Tabela1[[#This Row],[PLACA]],[1]Planilha2!$A:$F,5,0)),"")</f>
        <v>171.24</v>
      </c>
      <c r="N798" s="11"/>
      <c r="O798" s="12" t="str">
        <f>VLOOKUP(Tabela1[[#This Row],[PLACA]],BASE_LOCADORAS!B:F,5,0)</f>
        <v>28/05/2026</v>
      </c>
      <c r="P7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798" s="11">
        <f>VLOOKUP(Tabela1[[#This Row],[PLACA]],BASE_LOCADORAS!B:G,6,0)</f>
        <v>1904.54</v>
      </c>
      <c r="R798" s="5" t="b">
        <f>Tabela1[[#This Row],[VALOR LOCADORA]]=Tabela1[[#This Row],[GASTO ALUGUEL]]</f>
        <v>0</v>
      </c>
      <c r="S798" s="5" t="str">
        <f>UPPER(TEXT(Tabela1[[#This Row],[VENCIMENTO CONTRATO]],"MMM"))</f>
        <v>MAI</v>
      </c>
      <c r="T798" s="5">
        <f>IFERROR(YEAR(Tabela1[[#This Row],[VENCIMENTO CONTRATO]]),"-")</f>
        <v>2026</v>
      </c>
      <c r="U798" s="5" t="str">
        <f>VLOOKUP(Tabela1[[#This Row],[PLACA]],UNIC!C:T,18,0)</f>
        <v>ATIVO</v>
      </c>
      <c r="V798" s="5" t="str">
        <f>SUBSTITUTE(VLOOKUP(Tabela1[[#This Row],[PLACA]],UNIC!C:K,9,0),".", "")</f>
        <v>11011</v>
      </c>
      <c r="W798" s="5">
        <f>VLOOKUP(Tabela1[[#This Row],[PLACA]],UNIC!C:M,10,0)</f>
        <v>23854</v>
      </c>
      <c r="X798" s="5" t="str">
        <f>VLOOKUP(Tabela1[[#This Row],[PLACA]],UNIC!C:M,11,0)</f>
        <v>VIVO</v>
      </c>
      <c r="Y798" s="7">
        <f>SUM(Tabela1[[#This Row],[GASTO COMBUSTÍVEL FEVEREIRO]:[GASTO COMBUSTÍVE ABRIL]])</f>
        <v>4637.66</v>
      </c>
      <c r="Z798" s="7">
        <f>IFERROR(AVERAGE(Tabela1[[#This Row],[GASTO COMBUSTÍVE ABRIL]:[GASTO COMBUSTÍVE MARÇO]]),"-")</f>
        <v>1216.6950000000002</v>
      </c>
      <c r="AA798" s="5"/>
    </row>
    <row r="799" spans="1:27" x14ac:dyDescent="0.25">
      <c r="A799" s="5" t="s">
        <v>673</v>
      </c>
      <c r="B799" s="5" t="str">
        <f>VLOOKUP(A799,UNIC!C:W,2,0)</f>
        <v>MOBI</v>
      </c>
      <c r="C799" s="5" t="str">
        <f>VLOOKUP(A799,UNIC!C:W,3,0)</f>
        <v>LEVE</v>
      </c>
      <c r="D799" s="10">
        <f>VLOOKUP(A799,UNIC!C:W,5,0)</f>
        <v>2024</v>
      </c>
      <c r="E799" s="5" t="str">
        <f>VLOOKUP(A799,UNIC!C:W,21,0)</f>
        <v>LOCALIZA</v>
      </c>
      <c r="F799" s="5" t="str">
        <f>VLOOKUP(Tabela1[[#This Row],[PLACA]],UNIC!C:R,15,0)</f>
        <v>SP</v>
      </c>
      <c r="G799" s="5" t="str">
        <f>VLOOKUP(Tabela1[[#This Row],[PLACA]],UNIC!C:R,16,0)</f>
        <v>SUDESTE</v>
      </c>
      <c r="H799" s="5" t="str">
        <f>VLOOKUP(A799,UNIC!C:H,6,0)</f>
        <v>LUCAS BORGES DE LIMA</v>
      </c>
      <c r="I799" s="5" t="str">
        <f>VLOOKUP(H799,UNIC!H:J,3,0)</f>
        <v>TECNICO MULTSKILL METALICO/FI</v>
      </c>
      <c r="J799" s="11" t="str">
        <f>VLOOKUP(Tabela1[[#This Row],[PLACA]],UNIC!C:V,20,0)</f>
        <v>R$ 1.806,16</v>
      </c>
      <c r="K799" s="11">
        <f>IFERROR(VALUE(VLOOKUP(Tabela1[[#This Row],[PLACA]],[1]Planilha2!$A:$F,3,0)),"")</f>
        <v>1806.08</v>
      </c>
      <c r="L799" s="11">
        <f>IFERROR(VALUE(VLOOKUP(Tabela1[[#This Row],[PLACA]],[1]Planilha2!$A:$F,4,0)),"")</f>
        <v>1822.5700000000002</v>
      </c>
      <c r="M799" s="11">
        <f>IFERROR(VALUE(VLOOKUP(Tabela1[[#This Row],[PLACA]],[1]Planilha2!$A:$F,5,0)),"")</f>
        <v>790</v>
      </c>
      <c r="N799" s="11"/>
      <c r="O799" s="12" t="str">
        <f>VLOOKUP(Tabela1[[#This Row],[PLACA]],BASE_LOCADORAS!B:F,5,0)</f>
        <v>13/12/2026</v>
      </c>
      <c r="P7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799" s="11">
        <f>VLOOKUP(Tabela1[[#This Row],[PLACA]],BASE_LOCADORAS!B:G,6,0)</f>
        <v>1806.16</v>
      </c>
      <c r="R799" s="5" t="b">
        <f>Tabela1[[#This Row],[VALOR LOCADORA]]=Tabela1[[#This Row],[GASTO ALUGUEL]]</f>
        <v>0</v>
      </c>
      <c r="S799" s="5" t="str">
        <f>UPPER(TEXT(Tabela1[[#This Row],[VENCIMENTO CONTRATO]],"MMM"))</f>
        <v>DEZ</v>
      </c>
      <c r="T799" s="5">
        <f>IFERROR(YEAR(Tabela1[[#This Row],[VENCIMENTO CONTRATO]]),"-")</f>
        <v>2026</v>
      </c>
      <c r="U799" s="5" t="str">
        <f>VLOOKUP(Tabela1[[#This Row],[PLACA]],UNIC!C:T,18,0)</f>
        <v>ATIVO</v>
      </c>
      <c r="V799" s="5" t="str">
        <f>SUBSTITUTE(VLOOKUP(Tabela1[[#This Row],[PLACA]],UNIC!C:K,9,0),".", "")</f>
        <v>14011</v>
      </c>
      <c r="W799" s="5">
        <f>VLOOKUP(Tabela1[[#This Row],[PLACA]],UNIC!C:M,10,0)</f>
        <v>35001</v>
      </c>
      <c r="X799" s="5" t="str">
        <f>VLOOKUP(Tabela1[[#This Row],[PLACA]],UNIC!C:M,11,0)</f>
        <v>I-SYSTEMS</v>
      </c>
      <c r="Y799" s="7">
        <f>SUM(Tabela1[[#This Row],[GASTO COMBUSTÍVEL FEVEREIRO]:[GASTO COMBUSTÍVE ABRIL]])</f>
        <v>4418.6499999999996</v>
      </c>
      <c r="Z799" s="7">
        <f>IFERROR(AVERAGE(Tabela1[[#This Row],[GASTO COMBUSTÍVE ABRIL]:[GASTO COMBUSTÍVE MARÇO]]),"-")</f>
        <v>1306.2850000000001</v>
      </c>
      <c r="AA799" s="5"/>
    </row>
    <row r="800" spans="1:27" x14ac:dyDescent="0.25">
      <c r="A800" s="5" t="s">
        <v>145</v>
      </c>
      <c r="B800" s="5" t="str">
        <f>VLOOKUP(A800,UNIC!C:W,2,0)</f>
        <v>MOBI</v>
      </c>
      <c r="C800" s="5" t="str">
        <f>VLOOKUP(A800,UNIC!C:W,3,0)</f>
        <v>LEVE</v>
      </c>
      <c r="D800" s="10">
        <f>VLOOKUP(A800,UNIC!C:W,5,0)</f>
        <v>2024</v>
      </c>
      <c r="E800" s="5" t="str">
        <f>VLOOKUP(A800,UNIC!C:W,21,0)</f>
        <v>LOCALIZA</v>
      </c>
      <c r="F800" s="5" t="str">
        <f>VLOOKUP(Tabela1[[#This Row],[PLACA]],UNIC!C:R,15,0)</f>
        <v>SP</v>
      </c>
      <c r="G800" s="5" t="str">
        <f>VLOOKUP(Tabela1[[#This Row],[PLACA]],UNIC!C:R,16,0)</f>
        <v>SUDESTE</v>
      </c>
      <c r="H800" s="5" t="str">
        <f>VLOOKUP(A800,UNIC!C:H,6,0)</f>
        <v>MARCOS ANTONIO CAMARGO VEIGA</v>
      </c>
      <c r="I800" s="5" t="str">
        <f>VLOOKUP(H800,UNIC!H:J,3,0)</f>
        <v>TECNICO MULTSKILL METALICO/FI</v>
      </c>
      <c r="J800" s="11" t="str">
        <f>VLOOKUP(Tabela1[[#This Row],[PLACA]],UNIC!C:V,20,0)</f>
        <v>R$ 1.832,59</v>
      </c>
      <c r="K800" s="11">
        <f>IFERROR(VALUE(VLOOKUP(Tabela1[[#This Row],[PLACA]],[1]Planilha2!$A:$F,3,0)),"")</f>
        <v>455.16999999999996</v>
      </c>
      <c r="L800" s="11">
        <f>IFERROR(VALUE(VLOOKUP(Tabela1[[#This Row],[PLACA]],[1]Planilha2!$A:$F,4,0)),"")</f>
        <v>864.89</v>
      </c>
      <c r="M800" s="11">
        <f>IFERROR(VALUE(VLOOKUP(Tabela1[[#This Row],[PLACA]],[1]Planilha2!$A:$F,5,0)),"")</f>
        <v>390.35</v>
      </c>
      <c r="N800" s="11"/>
      <c r="O800" s="12" t="str">
        <f>VLOOKUP(Tabela1[[#This Row],[PLACA]],BASE_LOCADORAS!B:F,5,0)</f>
        <v>19/04/2027</v>
      </c>
      <c r="P8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0" s="11">
        <f>VLOOKUP(Tabela1[[#This Row],[PLACA]],BASE_LOCADORAS!B:G,6,0)</f>
        <v>1832.59</v>
      </c>
      <c r="R800" s="5" t="b">
        <f>Tabela1[[#This Row],[VALOR LOCADORA]]=Tabela1[[#This Row],[GASTO ALUGUEL]]</f>
        <v>0</v>
      </c>
      <c r="S800" s="5" t="str">
        <f>UPPER(TEXT(Tabela1[[#This Row],[VENCIMENTO CONTRATO]],"MMM"))</f>
        <v>ABR</v>
      </c>
      <c r="T800" s="5">
        <f>IFERROR(YEAR(Tabela1[[#This Row],[VENCIMENTO CONTRATO]]),"-")</f>
        <v>2027</v>
      </c>
      <c r="U800" s="5" t="str">
        <f>VLOOKUP(Tabela1[[#This Row],[PLACA]],UNIC!C:T,18,0)</f>
        <v>ATIVO</v>
      </c>
      <c r="V800" s="5" t="str">
        <f>SUBSTITUTE(VLOOKUP(Tabela1[[#This Row],[PLACA]],UNIC!C:K,9,0),".", "")</f>
        <v>11011</v>
      </c>
      <c r="W800" s="5">
        <f>VLOOKUP(Tabela1[[#This Row],[PLACA]],UNIC!C:M,10,0)</f>
        <v>35001</v>
      </c>
      <c r="X800" s="5" t="str">
        <f>VLOOKUP(Tabela1[[#This Row],[PLACA]],UNIC!C:M,11,0)</f>
        <v>VIVO</v>
      </c>
      <c r="Y800" s="7">
        <f>SUM(Tabela1[[#This Row],[GASTO COMBUSTÍVEL FEVEREIRO]:[GASTO COMBUSTÍVE ABRIL]])</f>
        <v>1710.4099999999999</v>
      </c>
      <c r="Z800" s="7">
        <f>IFERROR(AVERAGE(Tabela1[[#This Row],[GASTO COMBUSTÍVE ABRIL]:[GASTO COMBUSTÍVE MARÇO]]),"-")</f>
        <v>627.62</v>
      </c>
      <c r="AA800" s="5"/>
    </row>
    <row r="801" spans="1:27" x14ac:dyDescent="0.25">
      <c r="A801" s="5" t="s">
        <v>1546</v>
      </c>
      <c r="B801" s="5" t="str">
        <f>VLOOKUP(A801,UNIC!C:W,2,0)</f>
        <v>MOBI</v>
      </c>
      <c r="C801" s="5" t="str">
        <f>VLOOKUP(A801,UNIC!C:W,3,0)</f>
        <v>LEVE</v>
      </c>
      <c r="D801" s="10">
        <f>VLOOKUP(A801,UNIC!C:W,5,0)</f>
        <v>2023</v>
      </c>
      <c r="E801" s="5" t="str">
        <f>VLOOKUP(A801,UNIC!C:W,21,0)</f>
        <v>LOCALIZA</v>
      </c>
      <c r="F801" s="5" t="str">
        <f>VLOOKUP(Tabela1[[#This Row],[PLACA]],UNIC!C:R,15,0)</f>
        <v>SP</v>
      </c>
      <c r="G801" s="5" t="str">
        <f>VLOOKUP(Tabela1[[#This Row],[PLACA]],UNIC!C:R,16,0)</f>
        <v>SUDESTE</v>
      </c>
      <c r="H801" s="5" t="str">
        <f>VLOOKUP(A801,UNIC!C:H,6,0)</f>
        <v>YURI MIGUEL CABRAL DE MIRANDA</v>
      </c>
      <c r="I801" s="5" t="str">
        <f>VLOOKUP(H801,UNIC!H:J,3,0)</f>
        <v>TECNICO MULTSKILL METALICO/FI</v>
      </c>
      <c r="J801" s="11" t="str">
        <f>VLOOKUP(Tabela1[[#This Row],[PLACA]],UNIC!C:V,20,0)</f>
        <v>R$ 1.918,72</v>
      </c>
      <c r="K801" s="11">
        <f>IFERROR(VALUE(VLOOKUP(Tabela1[[#This Row],[PLACA]],[1]Planilha2!$A:$F,3,0)),"")</f>
        <v>1330.3899999999999</v>
      </c>
      <c r="L801" s="11">
        <f>IFERROR(VALUE(VLOOKUP(Tabela1[[#This Row],[PLACA]],[1]Planilha2!$A:$F,4,0)),"")</f>
        <v>165</v>
      </c>
      <c r="M801" s="11">
        <f>IFERROR(VALUE(VLOOKUP(Tabela1[[#This Row],[PLACA]],[1]Planilha2!$A:$F,5,0)),"")</f>
        <v>195.14</v>
      </c>
      <c r="N801" s="11"/>
      <c r="O801" s="12" t="str">
        <f>VLOOKUP(Tabela1[[#This Row],[PLACA]],BASE_LOCADORAS!B:F,5,0)</f>
        <v>24/05/2026</v>
      </c>
      <c r="P8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01" s="11">
        <f>VLOOKUP(Tabela1[[#This Row],[PLACA]],BASE_LOCADORAS!B:G,6,0)</f>
        <v>1918.72</v>
      </c>
      <c r="R801" s="5" t="b">
        <f>Tabela1[[#This Row],[VALOR LOCADORA]]=Tabela1[[#This Row],[GASTO ALUGUEL]]</f>
        <v>0</v>
      </c>
      <c r="S801" s="5" t="str">
        <f>UPPER(TEXT(Tabela1[[#This Row],[VENCIMENTO CONTRATO]],"MMM"))</f>
        <v>MAI</v>
      </c>
      <c r="T801" s="5">
        <f>IFERROR(YEAR(Tabela1[[#This Row],[VENCIMENTO CONTRATO]]),"-")</f>
        <v>2026</v>
      </c>
      <c r="U801" s="5" t="str">
        <f>VLOOKUP(Tabela1[[#This Row],[PLACA]],UNIC!C:T,18,0)</f>
        <v>ATIVO</v>
      </c>
      <c r="V801" s="5" t="str">
        <f>SUBSTITUTE(VLOOKUP(Tabela1[[#This Row],[PLACA]],UNIC!C:K,9,0),".", "")</f>
        <v>11011</v>
      </c>
      <c r="W801" s="5">
        <f>VLOOKUP(Tabela1[[#This Row],[PLACA]],UNIC!C:M,10,0)</f>
        <v>35001</v>
      </c>
      <c r="X801" s="5" t="str">
        <f>VLOOKUP(Tabela1[[#This Row],[PLACA]],UNIC!C:M,11,0)</f>
        <v>VIVO</v>
      </c>
      <c r="Y801" s="7">
        <f>SUM(Tabela1[[#This Row],[GASTO COMBUSTÍVEL FEVEREIRO]:[GASTO COMBUSTÍVE ABRIL]])</f>
        <v>1690.5299999999997</v>
      </c>
      <c r="Z801" s="7">
        <f>IFERROR(AVERAGE(Tabela1[[#This Row],[GASTO COMBUSTÍVE ABRIL]:[GASTO COMBUSTÍVE MARÇO]]),"-")</f>
        <v>180.07</v>
      </c>
      <c r="AA801" s="5"/>
    </row>
    <row r="802" spans="1:27" x14ac:dyDescent="0.25">
      <c r="A802" s="5" t="s">
        <v>687</v>
      </c>
      <c r="B802" s="5" t="str">
        <f>VLOOKUP(A802,UNIC!C:W,2,0)</f>
        <v>MOBI</v>
      </c>
      <c r="C802" s="5" t="str">
        <f>VLOOKUP(A802,UNIC!C:W,3,0)</f>
        <v>LEVE</v>
      </c>
      <c r="D802" s="10">
        <f>VLOOKUP(A802,UNIC!C:W,5,0)</f>
        <v>2024</v>
      </c>
      <c r="E802" s="5" t="str">
        <f>VLOOKUP(A802,UNIC!C:W,21,0)</f>
        <v>LOCALIZA</v>
      </c>
      <c r="F802" s="5" t="str">
        <f>VLOOKUP(Tabela1[[#This Row],[PLACA]],UNIC!C:R,15,0)</f>
        <v>SP</v>
      </c>
      <c r="G802" s="5" t="str">
        <f>VLOOKUP(Tabela1[[#This Row],[PLACA]],UNIC!C:R,16,0)</f>
        <v>SUDESTE</v>
      </c>
      <c r="H802" s="5" t="str">
        <f>VLOOKUP(A802,UNIC!C:H,6,0)</f>
        <v>RENAN MOITINHO DE ALMEIDA</v>
      </c>
      <c r="I802" s="5" t="str">
        <f>VLOOKUP(H802,UNIC!H:J,3,0)</f>
        <v>TECNICO MULTSKILL METALICO/FI</v>
      </c>
      <c r="J802" s="11" t="str">
        <f>VLOOKUP(Tabela1[[#This Row],[PLACA]],UNIC!C:V,20,0)</f>
        <v>R$ 1.832,59</v>
      </c>
      <c r="K802" s="11">
        <f>IFERROR(VALUE(VLOOKUP(Tabela1[[#This Row],[PLACA]],[1]Planilha2!$A:$F,3,0)),"")</f>
        <v>1702</v>
      </c>
      <c r="L802" s="11">
        <f>IFERROR(VALUE(VLOOKUP(Tabela1[[#This Row],[PLACA]],[1]Planilha2!$A:$F,4,0)),"")</f>
        <v>2050</v>
      </c>
      <c r="M802" s="11">
        <f>IFERROR(VALUE(VLOOKUP(Tabela1[[#This Row],[PLACA]],[1]Planilha2!$A:$F,5,0)),"")</f>
        <v>1010</v>
      </c>
      <c r="N802" s="11"/>
      <c r="O802" s="12" t="str">
        <f>VLOOKUP(Tabela1[[#This Row],[PLACA]],BASE_LOCADORAS!B:F,5,0)</f>
        <v>19/04/2027</v>
      </c>
      <c r="P8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2" s="11">
        <f>VLOOKUP(Tabela1[[#This Row],[PLACA]],BASE_LOCADORAS!B:G,6,0)</f>
        <v>1832.59</v>
      </c>
      <c r="R802" s="5" t="b">
        <f>Tabela1[[#This Row],[VALOR LOCADORA]]=Tabela1[[#This Row],[GASTO ALUGUEL]]</f>
        <v>0</v>
      </c>
      <c r="S802" s="5" t="str">
        <f>UPPER(TEXT(Tabela1[[#This Row],[VENCIMENTO CONTRATO]],"MMM"))</f>
        <v>ABR</v>
      </c>
      <c r="T802" s="5">
        <f>IFERROR(YEAR(Tabela1[[#This Row],[VENCIMENTO CONTRATO]]),"-")</f>
        <v>2027</v>
      </c>
      <c r="U802" s="5" t="str">
        <f>VLOOKUP(Tabela1[[#This Row],[PLACA]],UNIC!C:T,18,0)</f>
        <v>ATIVO</v>
      </c>
      <c r="V802" s="5" t="str">
        <f>SUBSTITUTE(VLOOKUP(Tabela1[[#This Row],[PLACA]],UNIC!C:K,9,0),".", "")</f>
        <v>14011</v>
      </c>
      <c r="W802" s="5">
        <f>VLOOKUP(Tabela1[[#This Row],[PLACA]],UNIC!C:M,10,0)</f>
        <v>35001</v>
      </c>
      <c r="X802" s="5" t="str">
        <f>VLOOKUP(Tabela1[[#This Row],[PLACA]],UNIC!C:M,11,0)</f>
        <v>I-SYSTEMS</v>
      </c>
      <c r="Y802" s="7">
        <f>SUM(Tabela1[[#This Row],[GASTO COMBUSTÍVEL FEVEREIRO]:[GASTO COMBUSTÍVE ABRIL]])</f>
        <v>4762</v>
      </c>
      <c r="Z802" s="7">
        <f>IFERROR(AVERAGE(Tabela1[[#This Row],[GASTO COMBUSTÍVE ABRIL]:[GASTO COMBUSTÍVE MARÇO]]),"-")</f>
        <v>1530</v>
      </c>
      <c r="AA802" s="5"/>
    </row>
    <row r="803" spans="1:27" x14ac:dyDescent="0.25">
      <c r="A803" s="5" t="s">
        <v>1418</v>
      </c>
      <c r="B803" s="5" t="str">
        <f>VLOOKUP(A803,UNIC!C:W,2,0)</f>
        <v>FIORINO</v>
      </c>
      <c r="C803" s="5" t="str">
        <f>VLOOKUP(A803,UNIC!C:W,3,0)</f>
        <v>UTILITARIO</v>
      </c>
      <c r="D803" s="10">
        <f>VLOOKUP(A803,UNIC!C:W,5,0)</f>
        <v>2024</v>
      </c>
      <c r="E803" s="5" t="str">
        <f>VLOOKUP(A803,UNIC!C:W,21,0)</f>
        <v>LOCALIZA</v>
      </c>
      <c r="F803" s="5" t="str">
        <f>VLOOKUP(Tabela1[[#This Row],[PLACA]],UNIC!C:R,15,0)</f>
        <v>PR</v>
      </c>
      <c r="G803" s="5" t="str">
        <f>VLOOKUP(Tabela1[[#This Row],[PLACA]],UNIC!C:R,16,0)</f>
        <v>SUL</v>
      </c>
      <c r="H803" s="5" t="str">
        <f>VLOOKUP(A803,UNIC!C:H,6,0)</f>
        <v>ALISSON CRISTIANO DA SILVA</v>
      </c>
      <c r="I803" s="5" t="str">
        <f>VLOOKUP(H803,UNIC!H:J,3,0)</f>
        <v>TECNICO DE MANUTENCAO PI I</v>
      </c>
      <c r="J803" s="11" t="str">
        <f>VLOOKUP(Tabela1[[#This Row],[PLACA]],UNIC!C:V,20,0)</f>
        <v>R$ 2.866,27</v>
      </c>
      <c r="K803" s="11">
        <f>IFERROR(VALUE(VLOOKUP(Tabela1[[#This Row],[PLACA]],[1]Planilha2!$A:$F,3,0)),"")</f>
        <v>511.61</v>
      </c>
      <c r="L803" s="11">
        <f>IFERROR(VALUE(VLOOKUP(Tabela1[[#This Row],[PLACA]],[1]Planilha2!$A:$F,4,0)),"")</f>
        <v>750.84</v>
      </c>
      <c r="M803" s="11">
        <f>IFERROR(VALUE(VLOOKUP(Tabela1[[#This Row],[PLACA]],[1]Planilha2!$A:$F,5,0)),"")</f>
        <v>502.85</v>
      </c>
      <c r="N803" s="11"/>
      <c r="O803" s="12" t="str">
        <f>VLOOKUP(Tabela1[[#This Row],[PLACA]],BASE_LOCADORAS!B:F,5,0)</f>
        <v>03/08/2026</v>
      </c>
      <c r="P8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3" s="11">
        <f>VLOOKUP(Tabela1[[#This Row],[PLACA]],BASE_LOCADORAS!B:G,6,0)</f>
        <v>3019.64</v>
      </c>
      <c r="R803" s="5" t="b">
        <f>Tabela1[[#This Row],[VALOR LOCADORA]]=Tabela1[[#This Row],[GASTO ALUGUEL]]</f>
        <v>0</v>
      </c>
      <c r="S803" s="5" t="str">
        <f>UPPER(TEXT(Tabela1[[#This Row],[VENCIMENTO CONTRATO]],"MMM"))</f>
        <v>AGO</v>
      </c>
      <c r="T803" s="5">
        <f>IFERROR(YEAR(Tabela1[[#This Row],[VENCIMENTO CONTRATO]]),"-")</f>
        <v>2026</v>
      </c>
      <c r="U803" s="5" t="str">
        <f>VLOOKUP(Tabela1[[#This Row],[PLACA]],UNIC!C:T,18,0)</f>
        <v>ATIVO</v>
      </c>
      <c r="V803" s="5" t="str">
        <f>SUBSTITUTE(VLOOKUP(Tabela1[[#This Row],[PLACA]],UNIC!C:K,9,0),".", "")</f>
        <v>12081</v>
      </c>
      <c r="W803" s="5">
        <f>VLOOKUP(Tabela1[[#This Row],[PLACA]],UNIC!C:M,10,0)</f>
        <v>26196</v>
      </c>
      <c r="X803" s="5" t="str">
        <f>VLOOKUP(Tabela1[[#This Row],[PLACA]],UNIC!C:M,11,0)</f>
        <v>TIM MOVEL</v>
      </c>
      <c r="Y803" s="7">
        <f>SUM(Tabela1[[#This Row],[GASTO COMBUSTÍVEL FEVEREIRO]:[GASTO COMBUSTÍVE ABRIL]])</f>
        <v>1765.3000000000002</v>
      </c>
      <c r="Z803" s="7">
        <f>IFERROR(AVERAGE(Tabela1[[#This Row],[GASTO COMBUSTÍVE ABRIL]:[GASTO COMBUSTÍVE MARÇO]]),"-")</f>
        <v>626.84500000000003</v>
      </c>
      <c r="AA803" s="5"/>
    </row>
    <row r="804" spans="1:27" x14ac:dyDescent="0.25">
      <c r="A804" s="5" t="s">
        <v>1340</v>
      </c>
      <c r="B804" s="5" t="str">
        <f>VLOOKUP(A804,UNIC!C:W,2,0)</f>
        <v>FIORINO</v>
      </c>
      <c r="C804" s="5" t="str">
        <f>VLOOKUP(A804,UNIC!C:W,3,0)</f>
        <v>UTILITARIO</v>
      </c>
      <c r="D804" s="10">
        <f>VLOOKUP(A804,UNIC!C:W,5,0)</f>
        <v>2024</v>
      </c>
      <c r="E804" s="5" t="str">
        <f>VLOOKUP(A804,UNIC!C:W,21,0)</f>
        <v>LOCALIZA</v>
      </c>
      <c r="F804" s="5" t="str">
        <f>VLOOKUP(Tabela1[[#This Row],[PLACA]],UNIC!C:R,15,0)</f>
        <v>SC</v>
      </c>
      <c r="G804" s="5" t="str">
        <f>VLOOKUP(Tabela1[[#This Row],[PLACA]],UNIC!C:R,16,0)</f>
        <v>SUL</v>
      </c>
      <c r="H804" s="5" t="str">
        <f>VLOOKUP(A804,UNIC!C:H,6,0)</f>
        <v>LEONARDO AMARAL DE OLIVEIRA</v>
      </c>
      <c r="I804" s="5" t="str">
        <f>VLOOKUP(H804,UNIC!H:J,3,0)</f>
        <v>ESPECIALISTA OPERACIONAL DE PI I</v>
      </c>
      <c r="J804" s="11" t="str">
        <f>VLOOKUP(Tabela1[[#This Row],[PLACA]],UNIC!C:V,20,0)</f>
        <v>R$ 2.530,04</v>
      </c>
      <c r="K804" s="11">
        <f>IFERROR(VALUE(VLOOKUP(Tabela1[[#This Row],[PLACA]],[1]Planilha2!$A:$F,3,0)),"")</f>
        <v>1727.6399999999999</v>
      </c>
      <c r="L804" s="11">
        <f>IFERROR(VALUE(VLOOKUP(Tabela1[[#This Row],[PLACA]],[1]Planilha2!$A:$F,4,0)),"")</f>
        <v>1427.6299999999999</v>
      </c>
      <c r="M804" s="11">
        <f>IFERROR(VALUE(VLOOKUP(Tabela1[[#This Row],[PLACA]],[1]Planilha2!$A:$F,5,0)),"")</f>
        <v>700.08</v>
      </c>
      <c r="N804" s="11"/>
      <c r="O804" s="12" t="str">
        <f>VLOOKUP(Tabela1[[#This Row],[PLACA]],BASE_LOCADORAS!B:F,5,0)</f>
        <v>09/01/2027</v>
      </c>
      <c r="P8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4" s="11">
        <f>VLOOKUP(Tabela1[[#This Row],[PLACA]],BASE_LOCADORAS!B:G,6,0)</f>
        <v>2530.04</v>
      </c>
      <c r="R804" s="5" t="b">
        <f>Tabela1[[#This Row],[VALOR LOCADORA]]=Tabela1[[#This Row],[GASTO ALUGUEL]]</f>
        <v>0</v>
      </c>
      <c r="S804" s="5" t="str">
        <f>UPPER(TEXT(Tabela1[[#This Row],[VENCIMENTO CONTRATO]],"MMM"))</f>
        <v>JAN</v>
      </c>
      <c r="T804" s="5">
        <f>IFERROR(YEAR(Tabela1[[#This Row],[VENCIMENTO CONTRATO]]),"-")</f>
        <v>2027</v>
      </c>
      <c r="U804" s="5" t="str">
        <f>VLOOKUP(Tabela1[[#This Row],[PLACA]],UNIC!C:T,18,0)</f>
        <v>ATIVO</v>
      </c>
      <c r="V804" s="5" t="str">
        <f>SUBSTITUTE(VLOOKUP(Tabela1[[#This Row],[PLACA]],UNIC!C:K,9,0),".", "")</f>
        <v>12081</v>
      </c>
      <c r="W804" s="5">
        <f>VLOOKUP(Tabela1[[#This Row],[PLACA]],UNIC!C:M,10,0)</f>
        <v>34002</v>
      </c>
      <c r="X804" s="5" t="str">
        <f>VLOOKUP(Tabela1[[#This Row],[PLACA]],UNIC!C:M,11,0)</f>
        <v>TIM MOVEL</v>
      </c>
      <c r="Y804" s="7">
        <f>SUM(Tabela1[[#This Row],[GASTO COMBUSTÍVEL FEVEREIRO]:[GASTO COMBUSTÍVE ABRIL]])</f>
        <v>3855.3499999999995</v>
      </c>
      <c r="Z804" s="7">
        <f>IFERROR(AVERAGE(Tabela1[[#This Row],[GASTO COMBUSTÍVE ABRIL]:[GASTO COMBUSTÍVE MARÇO]]),"-")</f>
        <v>1063.855</v>
      </c>
      <c r="AA804" s="5"/>
    </row>
    <row r="805" spans="1:27" x14ac:dyDescent="0.25">
      <c r="A805" s="5" t="s">
        <v>464</v>
      </c>
      <c r="B805" s="5" t="str">
        <f>VLOOKUP(A805,UNIC!C:W,2,0)</f>
        <v>FIORINO</v>
      </c>
      <c r="C805" s="5" t="str">
        <f>VLOOKUP(A805,UNIC!C:W,3,0)</f>
        <v>UTILITARIO</v>
      </c>
      <c r="D805" s="10">
        <f>VLOOKUP(A805,UNIC!C:W,5,0)</f>
        <v>2024</v>
      </c>
      <c r="E805" s="5" t="str">
        <f>VLOOKUP(A805,UNIC!C:W,21,0)</f>
        <v>LOCALIZA</v>
      </c>
      <c r="F805" s="5" t="str">
        <f>VLOOKUP(Tabela1[[#This Row],[PLACA]],UNIC!C:R,15,0)</f>
        <v>SP</v>
      </c>
      <c r="G805" s="5" t="str">
        <f>VLOOKUP(Tabela1[[#This Row],[PLACA]],UNIC!C:R,16,0)</f>
        <v>SUDESTE</v>
      </c>
      <c r="H805" s="5" t="str">
        <f>VLOOKUP(A805,UNIC!C:H,6,0)</f>
        <v>DANIEL PEDROSO CAMPANHA</v>
      </c>
      <c r="I805" s="5" t="str">
        <f>VLOOKUP(H805,UNIC!H:J,3,0)</f>
        <v>CABISTA I</v>
      </c>
      <c r="J805" s="11" t="str">
        <f>VLOOKUP(Tabela1[[#This Row],[PLACA]],UNIC!C:V,20,0)</f>
        <v>R$ 2.929,29</v>
      </c>
      <c r="K805" s="11">
        <f>IFERROR(VALUE(VLOOKUP(Tabela1[[#This Row],[PLACA]],[1]Planilha2!$A:$F,3,0)),"")</f>
        <v>944.99</v>
      </c>
      <c r="L805" s="11">
        <f>IFERROR(VALUE(VLOOKUP(Tabela1[[#This Row],[PLACA]],[1]Planilha2!$A:$F,4,0)),"")</f>
        <v>590</v>
      </c>
      <c r="M805" s="11">
        <f>IFERROR(VALUE(VLOOKUP(Tabela1[[#This Row],[PLACA]],[1]Planilha2!$A:$F,5,0)),"")</f>
        <v>150</v>
      </c>
      <c r="N805" s="11"/>
      <c r="O805" s="17" t="str">
        <f>VLOOKUP(Tabela1[[#This Row],[PLACA]],BASE_LOCADORAS!B:F,5,0)</f>
        <v>20/03/2026</v>
      </c>
      <c r="P8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05" s="11">
        <f>VLOOKUP(Tabela1[[#This Row],[PLACA]],BASE_LOCADORAS!B:G,6,0)</f>
        <v>2929.29</v>
      </c>
      <c r="R805" s="5" t="b">
        <f>Tabela1[[#This Row],[VALOR LOCADORA]]=Tabela1[[#This Row],[GASTO ALUGUEL]]</f>
        <v>0</v>
      </c>
      <c r="S805" s="5" t="str">
        <f>UPPER(TEXT(Tabela1[[#This Row],[VENCIMENTO CONTRATO]],"MMM"))</f>
        <v>MAR</v>
      </c>
      <c r="T805" s="5">
        <f>IFERROR(YEAR(Tabela1[[#This Row],[VENCIMENTO CONTRATO]]),"-")</f>
        <v>2026</v>
      </c>
      <c r="U805" s="5" t="str">
        <f>VLOOKUP(Tabela1[[#This Row],[PLACA]],UNIC!C:T,18,0)</f>
        <v>ATIVO</v>
      </c>
      <c r="V805" s="5" t="str">
        <f>SUBSTITUTE(VLOOKUP(Tabela1[[#This Row],[PLACA]],UNIC!C:K,9,0),".", "")</f>
        <v>11021</v>
      </c>
      <c r="W805" s="5">
        <f>VLOOKUP(Tabela1[[#This Row],[PLACA]],UNIC!C:M,10,0)</f>
        <v>35001</v>
      </c>
      <c r="X805" s="5" t="str">
        <f>VLOOKUP(Tabela1[[#This Row],[PLACA]],UNIC!C:M,11,0)</f>
        <v>VIVO</v>
      </c>
      <c r="Y805" s="7">
        <f>SUM(Tabela1[[#This Row],[GASTO COMBUSTÍVEL FEVEREIRO]:[GASTO COMBUSTÍVE ABRIL]])</f>
        <v>1684.99</v>
      </c>
      <c r="Z805" s="7">
        <f>IFERROR(AVERAGE(Tabela1[[#This Row],[GASTO COMBUSTÍVE ABRIL]:[GASTO COMBUSTÍVE MARÇO]]),"-")</f>
        <v>370</v>
      </c>
      <c r="AA805" s="5"/>
    </row>
    <row r="806" spans="1:27" x14ac:dyDescent="0.25">
      <c r="A806" s="5" t="s">
        <v>1394</v>
      </c>
      <c r="B806" s="5" t="str">
        <f>VLOOKUP(A806,UNIC!C:W,2,0)</f>
        <v>FIORINO</v>
      </c>
      <c r="C806" s="5" t="str">
        <f>VLOOKUP(A806,UNIC!C:W,3,0)</f>
        <v>UTILITARIO</v>
      </c>
      <c r="D806" s="10">
        <f>VLOOKUP(A806,UNIC!C:W,5,0)</f>
        <v>2024</v>
      </c>
      <c r="E806" s="5" t="str">
        <f>VLOOKUP(A806,UNIC!C:W,21,0)</f>
        <v>LOCALIZA</v>
      </c>
      <c r="F806" s="5" t="str">
        <f>VLOOKUP(Tabela1[[#This Row],[PLACA]],UNIC!C:R,15,0)</f>
        <v>PR</v>
      </c>
      <c r="G806" s="5" t="str">
        <f>VLOOKUP(Tabela1[[#This Row],[PLACA]],UNIC!C:R,16,0)</f>
        <v>SUL</v>
      </c>
      <c r="H806" s="5" t="str">
        <f>VLOOKUP(A806,UNIC!C:H,6,0)</f>
        <v>CARLOS SILVIO NERES BARBOSA</v>
      </c>
      <c r="I806" s="5" t="str">
        <f>VLOOKUP(H806,UNIC!H:J,3,0)</f>
        <v>TECNICO DE MANUTENCAO FO II</v>
      </c>
      <c r="J806" s="11" t="str">
        <f>VLOOKUP(Tabela1[[#This Row],[PLACA]],UNIC!C:V,20,0)</f>
        <v>R$ 2.866,27</v>
      </c>
      <c r="K806" s="11">
        <f>IFERROR(VALUE(VLOOKUP(Tabela1[[#This Row],[PLACA]],[1]Planilha2!$A:$F,3,0)),"")</f>
        <v>4365.2600000000011</v>
      </c>
      <c r="L806" s="11">
        <f>IFERROR(VALUE(VLOOKUP(Tabela1[[#This Row],[PLACA]],[1]Planilha2!$A:$F,4,0)),"")</f>
        <v>5496.7699999999995</v>
      </c>
      <c r="M806" s="11">
        <f>IFERROR(VALUE(VLOOKUP(Tabela1[[#This Row],[PLACA]],[1]Planilha2!$A:$F,5,0)),"")</f>
        <v>2062.0500000000002</v>
      </c>
      <c r="N806" s="11"/>
      <c r="O806" s="17" t="str">
        <f>VLOOKUP(Tabela1[[#This Row],[PLACA]],BASE_LOCADORAS!B:F,5,0)</f>
        <v>04/08/2026</v>
      </c>
      <c r="P8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6" s="11">
        <f>VLOOKUP(Tabela1[[#This Row],[PLACA]],BASE_LOCADORAS!B:G,6,0)</f>
        <v>3019.64</v>
      </c>
      <c r="R806" s="5" t="b">
        <f>Tabela1[[#This Row],[VALOR LOCADORA]]=Tabela1[[#This Row],[GASTO ALUGUEL]]</f>
        <v>0</v>
      </c>
      <c r="S806" s="5" t="str">
        <f>UPPER(TEXT(Tabela1[[#This Row],[VENCIMENTO CONTRATO]],"MMM"))</f>
        <v>AGO</v>
      </c>
      <c r="T806" s="5">
        <f>IFERROR(YEAR(Tabela1[[#This Row],[VENCIMENTO CONTRATO]]),"-")</f>
        <v>2026</v>
      </c>
      <c r="U806" s="5" t="str">
        <f>VLOOKUP(Tabela1[[#This Row],[PLACA]],UNIC!C:T,18,0)</f>
        <v>ATIVO</v>
      </c>
      <c r="V806" s="5" t="str">
        <f>SUBSTITUTE(VLOOKUP(Tabela1[[#This Row],[PLACA]],UNIC!C:K,9,0),".", "")</f>
        <v>12071</v>
      </c>
      <c r="W806" s="5">
        <f>VLOOKUP(Tabela1[[#This Row],[PLACA]],UNIC!C:M,10,0)</f>
        <v>26196</v>
      </c>
      <c r="X806" s="5" t="str">
        <f>VLOOKUP(Tabela1[[#This Row],[PLACA]],UNIC!C:M,11,0)</f>
        <v>TIM MOVEL</v>
      </c>
      <c r="Y806" s="7">
        <f>SUM(Tabela1[[#This Row],[GASTO COMBUSTÍVEL FEVEREIRO]:[GASTO COMBUSTÍVE ABRIL]])</f>
        <v>11924.080000000002</v>
      </c>
      <c r="Z806" s="7">
        <f>IFERROR(AVERAGE(Tabela1[[#This Row],[GASTO COMBUSTÍVE ABRIL]:[GASTO COMBUSTÍVE MARÇO]]),"-")</f>
        <v>3779.41</v>
      </c>
      <c r="AA806" s="5"/>
    </row>
    <row r="807" spans="1:27" x14ac:dyDescent="0.25">
      <c r="A807" s="5" t="s">
        <v>1426</v>
      </c>
      <c r="B807" s="5" t="str">
        <f>VLOOKUP(A807,UNIC!C:W,2,0)</f>
        <v>FIORINO</v>
      </c>
      <c r="C807" s="5" t="str">
        <f>VLOOKUP(A807,UNIC!C:W,3,0)</f>
        <v>UTILITARIO</v>
      </c>
      <c r="D807" s="10">
        <f>VLOOKUP(A807,UNIC!C:W,5,0)</f>
        <v>2025</v>
      </c>
      <c r="E807" s="5" t="str">
        <f>VLOOKUP(A807,UNIC!C:W,21,0)</f>
        <v>LOCALIZA</v>
      </c>
      <c r="F807" s="5" t="str">
        <f>VLOOKUP(Tabela1[[#This Row],[PLACA]],UNIC!C:R,15,0)</f>
        <v>SP</v>
      </c>
      <c r="G807" s="5" t="str">
        <f>VLOOKUP(Tabela1[[#This Row],[PLACA]],UNIC!C:R,16,0)</f>
        <v>SUDESTE</v>
      </c>
      <c r="H807" s="5" t="str">
        <f>VLOOKUP(A807,UNIC!C:H,6,0)</f>
        <v>FROTAS DE VEÍCULOS SAO PAULO</v>
      </c>
      <c r="I807" s="5" t="str">
        <f>VLOOKUP(H807,UNIC!H:J,3,0)</f>
        <v>PARCEIRO</v>
      </c>
      <c r="J807" s="11" t="str">
        <f>VLOOKUP(Tabela1[[#This Row],[PLACA]],UNIC!C:V,20,0)</f>
        <v>R$ 2.400,00</v>
      </c>
      <c r="K807" s="11">
        <f>IFERROR(VALUE(VLOOKUP(Tabela1[[#This Row],[PLACA]],[1]Planilha2!$A:$F,3,0)),"")</f>
        <v>0</v>
      </c>
      <c r="L807" s="11">
        <f>IFERROR(VALUE(VLOOKUP(Tabela1[[#This Row],[PLACA]],[1]Planilha2!$A:$F,4,0)),"")</f>
        <v>0</v>
      </c>
      <c r="M807" s="11">
        <f>IFERROR(VALUE(VLOOKUP(Tabela1[[#This Row],[PLACA]],[1]Planilha2!$A:$F,5,0)),"")</f>
        <v>0</v>
      </c>
      <c r="N807" s="11"/>
      <c r="O807" s="12" t="str">
        <f>VLOOKUP(Tabela1[[#This Row],[PLACA]],BASE_LOCADORAS!B:F,5,0)</f>
        <v>09/08/2028</v>
      </c>
      <c r="P8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7" s="11">
        <f>VLOOKUP(Tabela1[[#This Row],[PLACA]],BASE_LOCADORAS!B:G,6,0)</f>
        <v>2555.0700000000002</v>
      </c>
      <c r="R807" s="5" t="b">
        <f>Tabela1[[#This Row],[VALOR LOCADORA]]=Tabela1[[#This Row],[GASTO ALUGUEL]]</f>
        <v>0</v>
      </c>
      <c r="S807" s="5" t="str">
        <f>UPPER(TEXT(Tabela1[[#This Row],[VENCIMENTO CONTRATO]],"MMM"))</f>
        <v>AGO</v>
      </c>
      <c r="T807" s="5">
        <f>IFERROR(YEAR(Tabela1[[#This Row],[VENCIMENTO CONTRATO]]),"-")</f>
        <v>2028</v>
      </c>
      <c r="U807" s="5" t="str">
        <f>VLOOKUP(Tabela1[[#This Row],[PLACA]],UNIC!C:T,18,0)</f>
        <v>MANUTENÇÃO</v>
      </c>
      <c r="V807" s="5" t="str">
        <f>SUBSTITUTE(VLOOKUP(Tabela1[[#This Row],[PLACA]],UNIC!C:K,9,0),".", "")</f>
        <v>99628</v>
      </c>
      <c r="W807" s="5">
        <f>VLOOKUP(Tabela1[[#This Row],[PLACA]],UNIC!C:M,10,0)</f>
        <v>35001</v>
      </c>
      <c r="X807" s="5" t="str">
        <f>VLOOKUP(Tabela1[[#This Row],[PLACA]],UNIC!C:M,11,0)</f>
        <v>ADMINISTRATIVO</v>
      </c>
      <c r="Y807" s="7">
        <f>SUM(Tabela1[[#This Row],[GASTO COMBUSTÍVEL FEVEREIRO]:[GASTO COMBUSTÍVE ABRIL]])</f>
        <v>0</v>
      </c>
      <c r="Z807" s="7">
        <f>IFERROR(AVERAGE(Tabela1[[#This Row],[GASTO COMBUSTÍVE ABRIL]:[GASTO COMBUSTÍVE MARÇO]]),"-")</f>
        <v>0</v>
      </c>
      <c r="AA807" s="5"/>
    </row>
    <row r="808" spans="1:27" x14ac:dyDescent="0.25">
      <c r="A808" s="5" t="s">
        <v>497</v>
      </c>
      <c r="B808" s="5" t="str">
        <f>VLOOKUP(A808,UNIC!C:W,2,0)</f>
        <v>MOBI</v>
      </c>
      <c r="C808" s="5" t="str">
        <f>VLOOKUP(A808,UNIC!C:W,3,0)</f>
        <v>LEVE</v>
      </c>
      <c r="D808" s="10">
        <f>VLOOKUP(A808,UNIC!C:W,5,0)</f>
        <v>2024</v>
      </c>
      <c r="E808" s="5" t="str">
        <f>VLOOKUP(A808,UNIC!C:W,21,0)</f>
        <v>LOCALIZA</v>
      </c>
      <c r="F808" s="5" t="str">
        <f>VLOOKUP(Tabela1[[#This Row],[PLACA]],UNIC!C:R,15,0)</f>
        <v>SP</v>
      </c>
      <c r="G808" s="5" t="str">
        <f>VLOOKUP(Tabela1[[#This Row],[PLACA]],UNIC!C:R,16,0)</f>
        <v>SUDESTE</v>
      </c>
      <c r="H808" s="5" t="str">
        <f>VLOOKUP(A808,UNIC!C:H,6,0)</f>
        <v>WILLIAM MACHADO DOS SANTOS</v>
      </c>
      <c r="I808" s="5" t="str">
        <f>VLOOKUP(H808,UNIC!H:J,3,0)</f>
        <v>TECNICO MULTSKILL METALICO/FI</v>
      </c>
      <c r="J808" s="11" t="str">
        <f>VLOOKUP(Tabela1[[#This Row],[PLACA]],UNIC!C:V,20,0)</f>
        <v>R$ 1.806,16</v>
      </c>
      <c r="K808" s="11">
        <f>IFERROR(VALUE(VLOOKUP(Tabela1[[#This Row],[PLACA]],[1]Planilha2!$A:$F,3,0)),"")</f>
        <v>1340.1100000000001</v>
      </c>
      <c r="L808" s="11">
        <f>IFERROR(VALUE(VLOOKUP(Tabela1[[#This Row],[PLACA]],[1]Planilha2!$A:$F,4,0)),"")</f>
        <v>484.6</v>
      </c>
      <c r="M808" s="11">
        <f>IFERROR(VALUE(VLOOKUP(Tabela1[[#This Row],[PLACA]],[1]Planilha2!$A:$F,5,0)),"")</f>
        <v>1155</v>
      </c>
      <c r="N808" s="11"/>
      <c r="O808" s="12" t="str">
        <f>VLOOKUP(Tabela1[[#This Row],[PLACA]],BASE_LOCADORAS!B:F,5,0)</f>
        <v>13/12/2026</v>
      </c>
      <c r="P8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8" s="11">
        <f>VLOOKUP(Tabela1[[#This Row],[PLACA]],BASE_LOCADORAS!B:G,6,0)</f>
        <v>1806.16</v>
      </c>
      <c r="R808" s="5" t="b">
        <f>Tabela1[[#This Row],[VALOR LOCADORA]]=Tabela1[[#This Row],[GASTO ALUGUEL]]</f>
        <v>0</v>
      </c>
      <c r="S808" s="5" t="str">
        <f>UPPER(TEXT(Tabela1[[#This Row],[VENCIMENTO CONTRATO]],"MMM"))</f>
        <v>DEZ</v>
      </c>
      <c r="T808" s="5">
        <f>IFERROR(YEAR(Tabela1[[#This Row],[VENCIMENTO CONTRATO]]),"-")</f>
        <v>2026</v>
      </c>
      <c r="U808" s="5" t="str">
        <f>VLOOKUP(Tabela1[[#This Row],[PLACA]],UNIC!C:T,18,0)</f>
        <v>ATIVO</v>
      </c>
      <c r="V808" s="5" t="str">
        <f>SUBSTITUTE(VLOOKUP(Tabela1[[#This Row],[PLACA]],UNIC!C:K,9,0),".", "")</f>
        <v>11011</v>
      </c>
      <c r="W808" s="5">
        <f>VLOOKUP(Tabela1[[#This Row],[PLACA]],UNIC!C:M,10,0)</f>
        <v>35001</v>
      </c>
      <c r="X808" s="5" t="str">
        <f>VLOOKUP(Tabela1[[#This Row],[PLACA]],UNIC!C:M,11,0)</f>
        <v>VIVO</v>
      </c>
      <c r="Y808" s="7">
        <f>SUM(Tabela1[[#This Row],[GASTO COMBUSTÍVEL FEVEREIRO]:[GASTO COMBUSTÍVE ABRIL]])</f>
        <v>2979.71</v>
      </c>
      <c r="Z808" s="7">
        <f>IFERROR(AVERAGE(Tabela1[[#This Row],[GASTO COMBUSTÍVE ABRIL]:[GASTO COMBUSTÍVE MARÇO]]),"-")</f>
        <v>819.8</v>
      </c>
      <c r="AA808" s="5"/>
    </row>
    <row r="809" spans="1:27" x14ac:dyDescent="0.25">
      <c r="A809" s="5" t="s">
        <v>1374</v>
      </c>
      <c r="B809" s="5" t="str">
        <f>VLOOKUP(A809,UNIC!C:W,2,0)</f>
        <v>FIORINO</v>
      </c>
      <c r="C809" s="5" t="str">
        <f>VLOOKUP(A809,UNIC!C:W,3,0)</f>
        <v>UTILITARIO</v>
      </c>
      <c r="D809" s="10">
        <f>VLOOKUP(A809,UNIC!C:W,5,0)</f>
        <v>2025</v>
      </c>
      <c r="E809" s="5" t="str">
        <f>VLOOKUP(A809,UNIC!C:W,21,0)</f>
        <v>LOCALIZA</v>
      </c>
      <c r="F809" s="5" t="str">
        <f>VLOOKUP(Tabela1[[#This Row],[PLACA]],UNIC!C:R,15,0)</f>
        <v>DF</v>
      </c>
      <c r="G809" s="5" t="str">
        <f>VLOOKUP(Tabela1[[#This Row],[PLACA]],UNIC!C:R,16,0)</f>
        <v>CENTRO OESTE</v>
      </c>
      <c r="H809" s="5" t="str">
        <f>VLOOKUP(A809,UNIC!C:H,6,0)</f>
        <v>RODRIGO GOMES DA SILVA</v>
      </c>
      <c r="I809" s="5" t="str">
        <f>VLOOKUP(H809,UNIC!H:J,3,0)</f>
        <v>TECNICO DE FIBRA OPTICA IV</v>
      </c>
      <c r="J809" s="11" t="str">
        <f>VLOOKUP(Tabela1[[#This Row],[PLACA]],UNIC!C:V,20,0)</f>
        <v>R$ 2.400,00</v>
      </c>
      <c r="K809" s="11">
        <f>IFERROR(VALUE(VLOOKUP(Tabela1[[#This Row],[PLACA]],[1]Planilha2!$A:$F,3,0)),"")</f>
        <v>1393.99</v>
      </c>
      <c r="L809" s="11">
        <f>IFERROR(VALUE(VLOOKUP(Tabela1[[#This Row],[PLACA]],[1]Planilha2!$A:$F,4,0)),"")</f>
        <v>2775.55</v>
      </c>
      <c r="M809" s="11">
        <f>IFERROR(VALUE(VLOOKUP(Tabela1[[#This Row],[PLACA]],[1]Planilha2!$A:$F,5,0)),"")</f>
        <v>1409.7099999999998</v>
      </c>
      <c r="N809" s="11"/>
      <c r="O809" s="12" t="str">
        <f>VLOOKUP(Tabela1[[#This Row],[PLACA]],BASE_LOCADORAS!B:F,5,0)</f>
        <v>28/07/2028</v>
      </c>
      <c r="P8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09" s="11">
        <f>VLOOKUP(Tabela1[[#This Row],[PLACA]],BASE_LOCADORAS!B:G,6,0)</f>
        <v>2555.0700000000002</v>
      </c>
      <c r="R809" s="5" t="b">
        <f>Tabela1[[#This Row],[VALOR LOCADORA]]=Tabela1[[#This Row],[GASTO ALUGUEL]]</f>
        <v>0</v>
      </c>
      <c r="S809" s="5" t="str">
        <f>UPPER(TEXT(Tabela1[[#This Row],[VENCIMENTO CONTRATO]],"MMM"))</f>
        <v>JUL</v>
      </c>
      <c r="T809" s="5">
        <f>IFERROR(YEAR(Tabela1[[#This Row],[VENCIMENTO CONTRATO]]),"-")</f>
        <v>2028</v>
      </c>
      <c r="U809" s="5" t="str">
        <f>VLOOKUP(Tabela1[[#This Row],[PLACA]],UNIC!C:T,18,0)</f>
        <v>ATIVO</v>
      </c>
      <c r="V809" s="5" t="str">
        <f>SUBSTITUTE(VLOOKUP(Tabela1[[#This Row],[PLACA]],UNIC!C:K,9,0),".", "")</f>
        <v>12071</v>
      </c>
      <c r="W809" s="5">
        <f>VLOOKUP(Tabela1[[#This Row],[PLACA]],UNIC!C:M,10,0)</f>
        <v>17001</v>
      </c>
      <c r="X809" s="5" t="str">
        <f>VLOOKUP(Tabela1[[#This Row],[PLACA]],UNIC!C:M,11,0)</f>
        <v>TIM MOVEL</v>
      </c>
      <c r="Y809" s="7">
        <f>SUM(Tabela1[[#This Row],[GASTO COMBUSTÍVEL FEVEREIRO]:[GASTO COMBUSTÍVE ABRIL]])</f>
        <v>5579.25</v>
      </c>
      <c r="Z809" s="7">
        <f>IFERROR(AVERAGE(Tabela1[[#This Row],[GASTO COMBUSTÍVE ABRIL]:[GASTO COMBUSTÍVE MARÇO]]),"-")</f>
        <v>2092.63</v>
      </c>
      <c r="AA809" s="5"/>
    </row>
    <row r="810" spans="1:27" x14ac:dyDescent="0.25">
      <c r="A810" s="5" t="s">
        <v>294</v>
      </c>
      <c r="B810" s="5" t="str">
        <f>VLOOKUP(A810,UNIC!C:W,2,0)</f>
        <v>MOBI</v>
      </c>
      <c r="C810" s="5" t="str">
        <f>VLOOKUP(A810,UNIC!C:W,3,0)</f>
        <v>LEVE</v>
      </c>
      <c r="D810" s="10">
        <f>VLOOKUP(A810,UNIC!C:W,5,0)</f>
        <v>2024</v>
      </c>
      <c r="E810" s="5" t="str">
        <f>VLOOKUP(A810,UNIC!C:W,21,0)</f>
        <v>MOVIDA</v>
      </c>
      <c r="F810" s="5" t="str">
        <f>VLOOKUP(Tabela1[[#This Row],[PLACA]],UNIC!C:R,15,0)</f>
        <v>PR</v>
      </c>
      <c r="G810" s="5" t="str">
        <f>VLOOKUP(Tabela1[[#This Row],[PLACA]],UNIC!C:R,16,0)</f>
        <v>SUL</v>
      </c>
      <c r="H810" s="5" t="str">
        <f>VLOOKUP(A810,UNIC!C:H,6,0)</f>
        <v>JORGE MATSUO TANAKA</v>
      </c>
      <c r="I810" s="5" t="str">
        <f>VLOOKUP(H810,UNIC!H:J,3,0)</f>
        <v>ESPECIALISTA OPERACIONAL DE PI III</v>
      </c>
      <c r="J810" s="11" t="str">
        <f>VLOOKUP(Tabela1[[#This Row],[PLACA]],UNIC!C:V,20,0)</f>
        <v>R$ 1.822,03</v>
      </c>
      <c r="K810" s="11">
        <f>IFERROR(VALUE(VLOOKUP(Tabela1[[#This Row],[PLACA]],[1]Planilha2!$A:$F,3,0)),"")</f>
        <v>1216.0800000000002</v>
      </c>
      <c r="L810" s="11">
        <f>IFERROR(VALUE(VLOOKUP(Tabela1[[#This Row],[PLACA]],[1]Planilha2!$A:$F,4,0)),"")</f>
        <v>1384.59</v>
      </c>
      <c r="M810" s="11">
        <f>IFERROR(VALUE(VLOOKUP(Tabela1[[#This Row],[PLACA]],[1]Planilha2!$A:$F,5,0)),"")</f>
        <v>634</v>
      </c>
      <c r="N810" s="11"/>
      <c r="O810" s="12" t="str">
        <f>VLOOKUP(Tabela1[[#This Row],[PLACA]],BASE_LOCADORAS!B:F,5,0)</f>
        <v>03/05/2027</v>
      </c>
      <c r="P8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0" s="11">
        <f>VLOOKUP(Tabela1[[#This Row],[PLACA]],BASE_LOCADORAS!B:G,6,0)</f>
        <v>1822.03</v>
      </c>
      <c r="R810" s="5" t="b">
        <f>Tabela1[[#This Row],[VALOR LOCADORA]]=Tabela1[[#This Row],[GASTO ALUGUEL]]</f>
        <v>0</v>
      </c>
      <c r="S810" s="5" t="str">
        <f>UPPER(TEXT(Tabela1[[#This Row],[VENCIMENTO CONTRATO]],"MMM"))</f>
        <v>MAI</v>
      </c>
      <c r="T810" s="5">
        <f>IFERROR(YEAR(Tabela1[[#This Row],[VENCIMENTO CONTRATO]]),"-")</f>
        <v>2027</v>
      </c>
      <c r="U810" s="5" t="str">
        <f>VLOOKUP(Tabela1[[#This Row],[PLACA]],UNIC!C:T,18,0)</f>
        <v>ATIVO</v>
      </c>
      <c r="V810" s="5" t="str">
        <f>SUBSTITUTE(VLOOKUP(Tabela1[[#This Row],[PLACA]],UNIC!C:K,9,0),".", "")</f>
        <v>12081</v>
      </c>
      <c r="W810" s="5">
        <f>VLOOKUP(Tabela1[[#This Row],[PLACA]],UNIC!C:M,10,0)</f>
        <v>26010</v>
      </c>
      <c r="X810" s="5" t="str">
        <f>VLOOKUP(Tabela1[[#This Row],[PLACA]],UNIC!C:M,11,0)</f>
        <v>TIM MOVEL</v>
      </c>
      <c r="Y810" s="7">
        <f>SUM(Tabela1[[#This Row],[GASTO COMBUSTÍVEL FEVEREIRO]:[GASTO COMBUSTÍVE ABRIL]])</f>
        <v>3234.67</v>
      </c>
      <c r="Z810" s="7">
        <f>IFERROR(AVERAGE(Tabela1[[#This Row],[GASTO COMBUSTÍVE ABRIL]:[GASTO COMBUSTÍVE MARÇO]]),"-")</f>
        <v>1009.295</v>
      </c>
      <c r="AA810" s="5"/>
    </row>
    <row r="811" spans="1:27" x14ac:dyDescent="0.25">
      <c r="A811" s="5" t="s">
        <v>1042</v>
      </c>
      <c r="B811" s="5" t="str">
        <f>VLOOKUP(A811,UNIC!C:W,2,0)</f>
        <v>MOBI</v>
      </c>
      <c r="C811" s="5" t="str">
        <f>VLOOKUP(A811,UNIC!C:W,3,0)</f>
        <v>LEVE</v>
      </c>
      <c r="D811" s="10">
        <f>VLOOKUP(A811,UNIC!C:W,5,0)</f>
        <v>2024</v>
      </c>
      <c r="E811" s="5" t="str">
        <f>VLOOKUP(A811,UNIC!C:W,21,0)</f>
        <v>LOCALIZA</v>
      </c>
      <c r="F811" s="5" t="str">
        <f>VLOOKUP(Tabela1[[#This Row],[PLACA]],UNIC!C:R,15,0)</f>
        <v>SP</v>
      </c>
      <c r="G811" s="5" t="str">
        <f>VLOOKUP(Tabela1[[#This Row],[PLACA]],UNIC!C:R,16,0)</f>
        <v>SUDESTE</v>
      </c>
      <c r="H811" s="5" t="str">
        <f>VLOOKUP(A811,UNIC!C:H,6,0)</f>
        <v>FROTAS DE VEÍCULOS SAO PAULO</v>
      </c>
      <c r="I811" s="5" t="str">
        <f>VLOOKUP(H811,UNIC!H:J,3,0)</f>
        <v>PARCEIRO</v>
      </c>
      <c r="J811" s="11" t="str">
        <f>VLOOKUP(Tabela1[[#This Row],[PLACA]],UNIC!C:V,20,0)</f>
        <v>R$ 1.808,86</v>
      </c>
      <c r="K811" s="11">
        <f>IFERROR(VALUE(VLOOKUP(Tabela1[[#This Row],[PLACA]],[1]Planilha2!$A:$F,3,0)),"")</f>
        <v>534</v>
      </c>
      <c r="L811" s="11">
        <f>IFERROR(VALUE(VLOOKUP(Tabela1[[#This Row],[PLACA]],[1]Planilha2!$A:$F,4,0)),"")</f>
        <v>1624.72</v>
      </c>
      <c r="M811" s="11">
        <f>IFERROR(VALUE(VLOOKUP(Tabela1[[#This Row],[PLACA]],[1]Planilha2!$A:$F,5,0)),"")</f>
        <v>690</v>
      </c>
      <c r="N811" s="11"/>
      <c r="O811" s="12" t="str">
        <f>VLOOKUP(Tabela1[[#This Row],[PLACA]],BASE_LOCADORAS!B:F,5,0)</f>
        <v>29/03/2027</v>
      </c>
      <c r="P8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1" s="11">
        <f>VLOOKUP(Tabela1[[#This Row],[PLACA]],BASE_LOCADORAS!B:G,6,0)</f>
        <v>1808.86</v>
      </c>
      <c r="R811" s="5" t="b">
        <f>Tabela1[[#This Row],[VALOR LOCADORA]]=Tabela1[[#This Row],[GASTO ALUGUEL]]</f>
        <v>0</v>
      </c>
      <c r="S811" s="5" t="str">
        <f>UPPER(TEXT(Tabela1[[#This Row],[VENCIMENTO CONTRATO]],"MMM"))</f>
        <v>MAR</v>
      </c>
      <c r="T811" s="5">
        <f>IFERROR(YEAR(Tabela1[[#This Row],[VENCIMENTO CONTRATO]]),"-")</f>
        <v>2027</v>
      </c>
      <c r="U811" s="5" t="str">
        <f>VLOOKUP(Tabela1[[#This Row],[PLACA]],UNIC!C:T,18,0)</f>
        <v>MANUTENÇÃO</v>
      </c>
      <c r="V811" s="5" t="str">
        <f>SUBSTITUTE(VLOOKUP(Tabela1[[#This Row],[PLACA]],UNIC!C:K,9,0),".", "")</f>
        <v>99628</v>
      </c>
      <c r="W811" s="5">
        <f>VLOOKUP(Tabela1[[#This Row],[PLACA]],UNIC!C:M,10,0)</f>
        <v>35001</v>
      </c>
      <c r="X811" s="5" t="str">
        <f>VLOOKUP(Tabela1[[#This Row],[PLACA]],UNIC!C:M,11,0)</f>
        <v>ADMINISTRATIVO</v>
      </c>
      <c r="Y811" s="7">
        <f>SUM(Tabela1[[#This Row],[GASTO COMBUSTÍVEL FEVEREIRO]:[GASTO COMBUSTÍVE ABRIL]])</f>
        <v>2848.7200000000003</v>
      </c>
      <c r="Z811" s="7">
        <f>IFERROR(AVERAGE(Tabela1[[#This Row],[GASTO COMBUSTÍVE ABRIL]:[GASTO COMBUSTÍVE MARÇO]]),"-")</f>
        <v>1157.3600000000001</v>
      </c>
      <c r="AA811" s="5"/>
    </row>
    <row r="812" spans="1:27" x14ac:dyDescent="0.25">
      <c r="A812" s="5" t="s">
        <v>254</v>
      </c>
      <c r="B812" s="5" t="str">
        <f>VLOOKUP(A812,UNIC!C:W,2,0)</f>
        <v>MOBI</v>
      </c>
      <c r="C812" s="5" t="str">
        <f>VLOOKUP(A812,UNIC!C:W,3,0)</f>
        <v>LEVE</v>
      </c>
      <c r="D812" s="10">
        <f>VLOOKUP(A812,UNIC!C:W,5,0)</f>
        <v>2025</v>
      </c>
      <c r="E812" s="5" t="str">
        <f>VLOOKUP(A812,UNIC!C:W,21,0)</f>
        <v>LOCALIZA</v>
      </c>
      <c r="F812" s="5" t="str">
        <f>VLOOKUP(Tabela1[[#This Row],[PLACA]],UNIC!C:R,15,0)</f>
        <v>SP</v>
      </c>
      <c r="G812" s="5" t="str">
        <f>VLOOKUP(Tabela1[[#This Row],[PLACA]],UNIC!C:R,16,0)</f>
        <v>SUDESTE</v>
      </c>
      <c r="H812" s="5" t="str">
        <f>VLOOKUP(A812,UNIC!C:H,6,0)</f>
        <v>FROTAS DE VEÍCULOS SAO PAULO</v>
      </c>
      <c r="I812" s="5" t="str">
        <f>VLOOKUP(H812,UNIC!H:J,3,0)</f>
        <v>PARCEIRO</v>
      </c>
      <c r="J812" s="11" t="str">
        <f>VLOOKUP(Tabela1[[#This Row],[PLACA]],UNIC!C:V,20,0)</f>
        <v>R$ 1.730,00</v>
      </c>
      <c r="K812" s="11">
        <f>IFERROR(VALUE(VLOOKUP(Tabela1[[#This Row],[PLACA]],[1]Planilha2!$A:$F,3,0)),"")</f>
        <v>667.36</v>
      </c>
      <c r="L812" s="11">
        <f>IFERROR(VALUE(VLOOKUP(Tabela1[[#This Row],[PLACA]],[1]Planilha2!$A:$F,4,0)),"")</f>
        <v>188.55</v>
      </c>
      <c r="M812" s="11">
        <f>IFERROR(VALUE(VLOOKUP(Tabela1[[#This Row],[PLACA]],[1]Planilha2!$A:$F,5,0)),"")</f>
        <v>0</v>
      </c>
      <c r="N812" s="11"/>
      <c r="O812" s="12" t="str">
        <f>VLOOKUP(Tabela1[[#This Row],[PLACA]],BASE_LOCADORAS!B:F,5,0)</f>
        <v>12/06/2028</v>
      </c>
      <c r="P8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2" s="11">
        <f>VLOOKUP(Tabela1[[#This Row],[PLACA]],BASE_LOCADORAS!B:G,6,0)</f>
        <v>1832.6</v>
      </c>
      <c r="R812" s="5" t="b">
        <f>Tabela1[[#This Row],[VALOR LOCADORA]]=Tabela1[[#This Row],[GASTO ALUGUEL]]</f>
        <v>0</v>
      </c>
      <c r="S812" s="5" t="str">
        <f>UPPER(TEXT(Tabela1[[#This Row],[VENCIMENTO CONTRATO]],"MMM"))</f>
        <v>JUN</v>
      </c>
      <c r="T812" s="5">
        <f>IFERROR(YEAR(Tabela1[[#This Row],[VENCIMENTO CONTRATO]]),"-")</f>
        <v>2028</v>
      </c>
      <c r="U812" s="5" t="str">
        <f>VLOOKUP(Tabela1[[#This Row],[PLACA]],UNIC!C:T,18,0)</f>
        <v>PATIO</v>
      </c>
      <c r="V812" s="5" t="str">
        <f>SUBSTITUTE(VLOOKUP(Tabela1[[#This Row],[PLACA]],UNIC!C:K,9,0),".", "")</f>
        <v>99628</v>
      </c>
      <c r="W812" s="5">
        <f>VLOOKUP(Tabela1[[#This Row],[PLACA]],UNIC!C:M,10,0)</f>
        <v>35001</v>
      </c>
      <c r="X812" s="5" t="str">
        <f>VLOOKUP(Tabela1[[#This Row],[PLACA]],UNIC!C:M,11,0)</f>
        <v>ADMINISTRATIVO</v>
      </c>
      <c r="Y812" s="7">
        <f>SUM(Tabela1[[#This Row],[GASTO COMBUSTÍVEL FEVEREIRO]:[GASTO COMBUSTÍVE ABRIL]])</f>
        <v>855.91000000000008</v>
      </c>
      <c r="Z812" s="7">
        <f>IFERROR(AVERAGE(Tabela1[[#This Row],[GASTO COMBUSTÍVE ABRIL]:[GASTO COMBUSTÍVE MARÇO]]),"-")</f>
        <v>94.275000000000006</v>
      </c>
      <c r="AA812" s="5"/>
    </row>
    <row r="813" spans="1:27" x14ac:dyDescent="0.25">
      <c r="A813" s="5" t="s">
        <v>1575</v>
      </c>
      <c r="B813" s="5" t="str">
        <f>VLOOKUP(A813,UNIC!C:W,2,0)</f>
        <v>MOBI</v>
      </c>
      <c r="C813" s="5" t="str">
        <f>VLOOKUP(A813,UNIC!C:W,3,0)</f>
        <v>LEVE</v>
      </c>
      <c r="D813" s="10">
        <f>VLOOKUP(A813,UNIC!C:W,5,0)</f>
        <v>2025</v>
      </c>
      <c r="E813" s="5" t="str">
        <f>VLOOKUP(A813,UNIC!C:W,21,0)</f>
        <v>LOCALIZA</v>
      </c>
      <c r="F813" s="5" t="str">
        <f>VLOOKUP(Tabela1[[#This Row],[PLACA]],UNIC!C:R,15,0)</f>
        <v>SP</v>
      </c>
      <c r="G813" s="5" t="str">
        <f>VLOOKUP(Tabela1[[#This Row],[PLACA]],UNIC!C:R,16,0)</f>
        <v>SUDESTE</v>
      </c>
      <c r="H813" s="5" t="str">
        <f>VLOOKUP(A813,UNIC!C:H,6,0)</f>
        <v>ROGERIO JESUS DOS SANTOS</v>
      </c>
      <c r="I813" s="5" t="str">
        <f>VLOOKUP(H813,UNIC!H:J,3,0)</f>
        <v>TECNICO MULTSKILL METALICO/FI</v>
      </c>
      <c r="J813" s="11" t="str">
        <f>VLOOKUP(Tabela1[[#This Row],[PLACA]],UNIC!C:V,20,0)</f>
        <v>R$ 1.824,00</v>
      </c>
      <c r="K813" s="11">
        <f>IFERROR(VALUE(VLOOKUP(Tabela1[[#This Row],[PLACA]],[1]Planilha2!$A:$F,3,0)),"")</f>
        <v>1731.43</v>
      </c>
      <c r="L813" s="11">
        <f>IFERROR(VALUE(VLOOKUP(Tabela1[[#This Row],[PLACA]],[1]Planilha2!$A:$F,4,0)),"")</f>
        <v>1524.19</v>
      </c>
      <c r="M813" s="11">
        <f>IFERROR(VALUE(VLOOKUP(Tabela1[[#This Row],[PLACA]],[1]Planilha2!$A:$F,5,0)),"")</f>
        <v>975</v>
      </c>
      <c r="N813" s="11"/>
      <c r="O813" s="12" t="str">
        <f>VLOOKUP(Tabela1[[#This Row],[PLACA]],BASE_LOCADORAS!B:F,5,0)</f>
        <v>21/11/2028</v>
      </c>
      <c r="P8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3" s="11">
        <f>VLOOKUP(Tabela1[[#This Row],[PLACA]],BASE_LOCADORAS!B:G,6,0)</f>
        <v>1933.72</v>
      </c>
      <c r="R813" s="5" t="b">
        <f>Tabela1[[#This Row],[VALOR LOCADORA]]=Tabela1[[#This Row],[GASTO ALUGUEL]]</f>
        <v>0</v>
      </c>
      <c r="S813" s="5" t="str">
        <f>UPPER(TEXT(Tabela1[[#This Row],[VENCIMENTO CONTRATO]],"MMM"))</f>
        <v>NOV</v>
      </c>
      <c r="T813" s="5">
        <f>IFERROR(YEAR(Tabela1[[#This Row],[VENCIMENTO CONTRATO]]),"-")</f>
        <v>2028</v>
      </c>
      <c r="U813" s="5" t="str">
        <f>VLOOKUP(Tabela1[[#This Row],[PLACA]],UNIC!C:T,18,0)</f>
        <v>ATIVO</v>
      </c>
      <c r="V813" s="5" t="str">
        <f>SUBSTITUTE(VLOOKUP(Tabela1[[#This Row],[PLACA]],UNIC!C:K,9,0),".", "")</f>
        <v>11011</v>
      </c>
      <c r="W813" s="5">
        <f>VLOOKUP(Tabela1[[#This Row],[PLACA]],UNIC!C:M,10,0)</f>
        <v>35001</v>
      </c>
      <c r="X813" s="5" t="str">
        <f>VLOOKUP(Tabela1[[#This Row],[PLACA]],UNIC!C:M,11,0)</f>
        <v>VIVO</v>
      </c>
      <c r="Y813" s="7">
        <f>SUM(Tabela1[[#This Row],[GASTO COMBUSTÍVEL FEVEREIRO]:[GASTO COMBUSTÍVE ABRIL]])</f>
        <v>4230.62</v>
      </c>
      <c r="Z813" s="7">
        <f>IFERROR(AVERAGE(Tabela1[[#This Row],[GASTO COMBUSTÍVE ABRIL]:[GASTO COMBUSTÍVE MARÇO]]),"-")</f>
        <v>1249.595</v>
      </c>
      <c r="AA813" s="5"/>
    </row>
    <row r="814" spans="1:27" x14ac:dyDescent="0.25">
      <c r="A814" s="5" t="s">
        <v>1000</v>
      </c>
      <c r="B814" s="5" t="str">
        <f>VLOOKUP(A814,UNIC!C:W,2,0)</f>
        <v>FIORINO</v>
      </c>
      <c r="C814" s="5" t="str">
        <f>VLOOKUP(A814,UNIC!C:W,3,0)</f>
        <v>UTILITARIO</v>
      </c>
      <c r="D814" s="10">
        <f>VLOOKUP(A814,UNIC!C:W,5,0)</f>
        <v>2025</v>
      </c>
      <c r="E814" s="5" t="str">
        <f>VLOOKUP(A814,UNIC!C:W,21,0)</f>
        <v>LOCALIZA</v>
      </c>
      <c r="F814" s="5" t="str">
        <f>VLOOKUP(Tabela1[[#This Row],[PLACA]],UNIC!C:R,15,0)</f>
        <v>GO</v>
      </c>
      <c r="G814" s="5" t="str">
        <f>VLOOKUP(Tabela1[[#This Row],[PLACA]],UNIC!C:R,16,0)</f>
        <v>CENTRO OESTE</v>
      </c>
      <c r="H814" s="5" t="str">
        <f>VLOOKUP(A814,UNIC!C:H,6,0)</f>
        <v>JOAO MIGUEL FERNANDES ASSIS</v>
      </c>
      <c r="I814" s="5" t="str">
        <f>VLOOKUP(H814,UNIC!H:J,3,0)</f>
        <v>TECNICO DE FIBRA OPTICA III</v>
      </c>
      <c r="J814" s="11" t="str">
        <f>VLOOKUP(Tabela1[[#This Row],[PLACA]],UNIC!C:V,20,0)</f>
        <v>R$ 2.400,00</v>
      </c>
      <c r="K814" s="11">
        <f>IFERROR(VALUE(VLOOKUP(Tabela1[[#This Row],[PLACA]],[1]Planilha2!$A:$F,3,0)),"")</f>
        <v>1764.67</v>
      </c>
      <c r="L814" s="11">
        <f>IFERROR(VALUE(VLOOKUP(Tabela1[[#This Row],[PLACA]],[1]Planilha2!$A:$F,4,0)),"")</f>
        <v>2031.3700000000001</v>
      </c>
      <c r="M814" s="11">
        <f>IFERROR(VALUE(VLOOKUP(Tabela1[[#This Row],[PLACA]],[1]Planilha2!$A:$F,5,0)),"")</f>
        <v>616.87</v>
      </c>
      <c r="N814" s="11"/>
      <c r="O814" s="12" t="str">
        <f>VLOOKUP(Tabela1[[#This Row],[PLACA]],BASE_LOCADORAS!B:F,5,0)</f>
        <v>24/09/2028</v>
      </c>
      <c r="P8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4" s="11">
        <f>VLOOKUP(Tabela1[[#This Row],[PLACA]],BASE_LOCADORAS!B:G,6,0)</f>
        <v>2561.7199999999998</v>
      </c>
      <c r="R814" s="5" t="b">
        <f>Tabela1[[#This Row],[VALOR LOCADORA]]=Tabela1[[#This Row],[GASTO ALUGUEL]]</f>
        <v>0</v>
      </c>
      <c r="S814" s="5" t="str">
        <f>UPPER(TEXT(Tabela1[[#This Row],[VENCIMENTO CONTRATO]],"MMM"))</f>
        <v>SET</v>
      </c>
      <c r="T814" s="5">
        <f>IFERROR(YEAR(Tabela1[[#This Row],[VENCIMENTO CONTRATO]]),"-")</f>
        <v>2028</v>
      </c>
      <c r="U814" s="5" t="str">
        <f>VLOOKUP(Tabela1[[#This Row],[PLACA]],UNIC!C:T,18,0)</f>
        <v>ATIVO</v>
      </c>
      <c r="V814" s="5" t="str">
        <f>SUBSTITUTE(VLOOKUP(Tabela1[[#This Row],[PLACA]],UNIC!C:K,9,0),".", "")</f>
        <v>11021</v>
      </c>
      <c r="W814" s="5">
        <f>VLOOKUP(Tabela1[[#This Row],[PLACA]],UNIC!C:M,10,0)</f>
        <v>19125</v>
      </c>
      <c r="X814" s="5" t="str">
        <f>VLOOKUP(Tabela1[[#This Row],[PLACA]],UNIC!C:M,11,0)</f>
        <v>VIVO</v>
      </c>
      <c r="Y814" s="7">
        <f>SUM(Tabela1[[#This Row],[GASTO COMBUSTÍVEL FEVEREIRO]:[GASTO COMBUSTÍVE ABRIL]])</f>
        <v>4412.91</v>
      </c>
      <c r="Z814" s="7">
        <f>IFERROR(AVERAGE(Tabela1[[#This Row],[GASTO COMBUSTÍVE ABRIL]:[GASTO COMBUSTÍVE MARÇO]]),"-")</f>
        <v>1324.1200000000001</v>
      </c>
      <c r="AA814" s="5"/>
    </row>
    <row r="815" spans="1:27" x14ac:dyDescent="0.25">
      <c r="A815" s="5" t="s">
        <v>1382</v>
      </c>
      <c r="B815" s="5" t="str">
        <f>VLOOKUP(A815,UNIC!C:W,2,0)</f>
        <v>FIORINO</v>
      </c>
      <c r="C815" s="5" t="str">
        <f>VLOOKUP(A815,UNIC!C:W,3,0)</f>
        <v>UTILITARIO</v>
      </c>
      <c r="D815" s="10">
        <f>VLOOKUP(A815,UNIC!C:W,5,0)</f>
        <v>2025</v>
      </c>
      <c r="E815" s="5" t="str">
        <f>VLOOKUP(A815,UNIC!C:W,21,0)</f>
        <v>LOCALIZA</v>
      </c>
      <c r="F815" s="5" t="str">
        <f>VLOOKUP(Tabela1[[#This Row],[PLACA]],UNIC!C:R,15,0)</f>
        <v>PR</v>
      </c>
      <c r="G815" s="5" t="str">
        <f>VLOOKUP(Tabela1[[#This Row],[PLACA]],UNIC!C:R,16,0)</f>
        <v>SUL</v>
      </c>
      <c r="H815" s="5" t="str">
        <f>VLOOKUP(A815,UNIC!C:H,6,0)</f>
        <v>DANIMAR DA SILVA</v>
      </c>
      <c r="I815" s="5" t="str">
        <f>VLOOKUP(H815,UNIC!H:J,3,0)</f>
        <v>ESPECIALISTA OPERACIONAL DE PI I</v>
      </c>
      <c r="J815" s="11" t="str">
        <f>VLOOKUP(Tabela1[[#This Row],[PLACA]],UNIC!C:V,20,0)</f>
        <v>R$ 2.400,00</v>
      </c>
      <c r="K815" s="11">
        <f>IFERROR(VALUE(VLOOKUP(Tabela1[[#This Row],[PLACA]],[1]Planilha2!$A:$F,3,0)),"")</f>
        <v>3590.2099999999991</v>
      </c>
      <c r="L815" s="11">
        <f>IFERROR(VALUE(VLOOKUP(Tabela1[[#This Row],[PLACA]],[1]Planilha2!$A:$F,4,0)),"")</f>
        <v>3553.1</v>
      </c>
      <c r="M815" s="11">
        <f>IFERROR(VALUE(VLOOKUP(Tabela1[[#This Row],[PLACA]],[1]Planilha2!$A:$F,5,0)),"")</f>
        <v>1096.95</v>
      </c>
      <c r="N815" s="11"/>
      <c r="O815" s="12" t="str">
        <f>VLOOKUP(Tabela1[[#This Row],[PLACA]],BASE_LOCADORAS!B:F,5,0)</f>
        <v>25/09/2028</v>
      </c>
      <c r="P8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5" s="11">
        <f>VLOOKUP(Tabela1[[#This Row],[PLACA]],BASE_LOCADORAS!B:G,6,0)</f>
        <v>2561.7199999999998</v>
      </c>
      <c r="R815" s="5" t="b">
        <f>Tabela1[[#This Row],[VALOR LOCADORA]]=Tabela1[[#This Row],[GASTO ALUGUEL]]</f>
        <v>0</v>
      </c>
      <c r="S815" s="5" t="str">
        <f>UPPER(TEXT(Tabela1[[#This Row],[VENCIMENTO CONTRATO]],"MMM"))</f>
        <v>SET</v>
      </c>
      <c r="T815" s="5">
        <f>IFERROR(YEAR(Tabela1[[#This Row],[VENCIMENTO CONTRATO]]),"-")</f>
        <v>2028</v>
      </c>
      <c r="U815" s="5" t="str">
        <f>VLOOKUP(Tabela1[[#This Row],[PLACA]],UNIC!C:T,18,0)</f>
        <v>ATIVO</v>
      </c>
      <c r="V815" s="5" t="str">
        <f>SUBSTITUTE(VLOOKUP(Tabela1[[#This Row],[PLACA]],UNIC!C:K,9,0),".", "")</f>
        <v>12081</v>
      </c>
      <c r="W815" s="5">
        <f>VLOOKUP(Tabela1[[#This Row],[PLACA]],UNIC!C:M,10,0)</f>
        <v>26009</v>
      </c>
      <c r="X815" s="5" t="str">
        <f>VLOOKUP(Tabela1[[#This Row],[PLACA]],UNIC!C:M,11,0)</f>
        <v>TIM MOVEL</v>
      </c>
      <c r="Y815" s="7">
        <f>SUM(Tabela1[[#This Row],[GASTO COMBUSTÍVEL FEVEREIRO]:[GASTO COMBUSTÍVE ABRIL]])</f>
        <v>8240.26</v>
      </c>
      <c r="Z815" s="7">
        <f>IFERROR(AVERAGE(Tabela1[[#This Row],[GASTO COMBUSTÍVE ABRIL]:[GASTO COMBUSTÍVE MARÇO]]),"-")</f>
        <v>2325.0250000000001</v>
      </c>
      <c r="AA815" s="5"/>
    </row>
    <row r="816" spans="1:27" x14ac:dyDescent="0.25">
      <c r="A816" s="5" t="s">
        <v>859</v>
      </c>
      <c r="B816" s="5" t="str">
        <f>VLOOKUP(A816,UNIC!C:W,2,0)</f>
        <v>FIORINO</v>
      </c>
      <c r="C816" s="5" t="str">
        <f>VLOOKUP(A816,UNIC!C:W,3,0)</f>
        <v>UTILITARIO</v>
      </c>
      <c r="D816" s="10">
        <f>VLOOKUP(A816,UNIC!C:W,5,0)</f>
        <v>2025</v>
      </c>
      <c r="E816" s="5" t="str">
        <f>VLOOKUP(A816,UNIC!C:W,21,0)</f>
        <v>LOCALIZA</v>
      </c>
      <c r="F816" s="5" t="str">
        <f>VLOOKUP(Tabela1[[#This Row],[PLACA]],UNIC!C:R,15,0)</f>
        <v>SP</v>
      </c>
      <c r="G816" s="5" t="str">
        <f>VLOOKUP(Tabela1[[#This Row],[PLACA]],UNIC!C:R,16,0)</f>
        <v>SUDESTE</v>
      </c>
      <c r="H816" s="5" t="str">
        <f>VLOOKUP(A816,UNIC!C:H,6,0)</f>
        <v>WILLIAN DE LIRA PESSOA</v>
      </c>
      <c r="I816" s="5" t="str">
        <f>VLOOKUP(H816,UNIC!H:J,3,0)</f>
        <v>TECNICO DE FIBRA OPTICA III</v>
      </c>
      <c r="J816" s="11" t="str">
        <f>VLOOKUP(Tabela1[[#This Row],[PLACA]],UNIC!C:V,20,0)</f>
        <v>R$ 2.400,00</v>
      </c>
      <c r="K816" s="11">
        <f>IFERROR(VALUE(VLOOKUP(Tabela1[[#This Row],[PLACA]],[1]Planilha2!$A:$F,3,0)),"")</f>
        <v>1844.31</v>
      </c>
      <c r="L816" s="11">
        <f>IFERROR(VALUE(VLOOKUP(Tabela1[[#This Row],[PLACA]],[1]Planilha2!$A:$F,4,0)),"")</f>
        <v>1785</v>
      </c>
      <c r="M816" s="11">
        <f>IFERROR(VALUE(VLOOKUP(Tabela1[[#This Row],[PLACA]],[1]Planilha2!$A:$F,5,0)),"")</f>
        <v>854.56</v>
      </c>
      <c r="N816" s="11"/>
      <c r="O816" s="12" t="str">
        <f>VLOOKUP(Tabela1[[#This Row],[PLACA]],BASE_LOCADORAS!B:F,5,0)</f>
        <v>20/08/2028</v>
      </c>
      <c r="P8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6" s="11">
        <f>VLOOKUP(Tabela1[[#This Row],[PLACA]],BASE_LOCADORAS!B:G,6,0)</f>
        <v>2555.0700000000002</v>
      </c>
      <c r="R816" s="5" t="b">
        <f>Tabela1[[#This Row],[VALOR LOCADORA]]=Tabela1[[#This Row],[GASTO ALUGUEL]]</f>
        <v>0</v>
      </c>
      <c r="S816" s="5" t="str">
        <f>UPPER(TEXT(Tabela1[[#This Row],[VENCIMENTO CONTRATO]],"MMM"))</f>
        <v>AGO</v>
      </c>
      <c r="T816" s="5">
        <f>IFERROR(YEAR(Tabela1[[#This Row],[VENCIMENTO CONTRATO]]),"-")</f>
        <v>2028</v>
      </c>
      <c r="U816" s="5" t="str">
        <f>VLOOKUP(Tabela1[[#This Row],[PLACA]],UNIC!C:T,18,0)</f>
        <v>ATIVO</v>
      </c>
      <c r="V816" s="5" t="str">
        <f>SUBSTITUTE(VLOOKUP(Tabela1[[#This Row],[PLACA]],UNIC!C:K,9,0),".", "")</f>
        <v>11021</v>
      </c>
      <c r="W816" s="5">
        <f>VLOOKUP(Tabela1[[#This Row],[PLACA]],UNIC!C:M,10,0)</f>
        <v>35001</v>
      </c>
      <c r="X816" s="5" t="str">
        <f>VLOOKUP(Tabela1[[#This Row],[PLACA]],UNIC!C:M,11,0)</f>
        <v>VIVO</v>
      </c>
      <c r="Y816" s="7">
        <f>SUM(Tabela1[[#This Row],[GASTO COMBUSTÍVEL FEVEREIRO]:[GASTO COMBUSTÍVE ABRIL]])</f>
        <v>4483.87</v>
      </c>
      <c r="Z816" s="7">
        <f>IFERROR(AVERAGE(Tabela1[[#This Row],[GASTO COMBUSTÍVE ABRIL]:[GASTO COMBUSTÍVE MARÇO]]),"-")</f>
        <v>1319.78</v>
      </c>
      <c r="AA816" s="5"/>
    </row>
    <row r="817" spans="1:27" x14ac:dyDescent="0.25">
      <c r="A817" s="5" t="s">
        <v>198</v>
      </c>
      <c r="B817" s="5" t="str">
        <f>VLOOKUP(A817,UNIC!C:W,2,0)</f>
        <v>FIORINO</v>
      </c>
      <c r="C817" s="5" t="str">
        <f>VLOOKUP(A817,UNIC!C:W,3,0)</f>
        <v>UTILITARIO</v>
      </c>
      <c r="D817" s="10">
        <f>VLOOKUP(A817,UNIC!C:W,5,0)</f>
        <v>2025</v>
      </c>
      <c r="E817" s="5" t="str">
        <f>VLOOKUP(A817,UNIC!C:W,21,0)</f>
        <v>LOCALIZA</v>
      </c>
      <c r="F817" s="5" t="str">
        <f>VLOOKUP(Tabela1[[#This Row],[PLACA]],UNIC!C:R,15,0)</f>
        <v>DF</v>
      </c>
      <c r="G817" s="5" t="str">
        <f>VLOOKUP(Tabela1[[#This Row],[PLACA]],UNIC!C:R,16,0)</f>
        <v>CENTRO OESTE</v>
      </c>
      <c r="H817" s="5" t="str">
        <f>VLOOKUP(A817,UNIC!C:H,6,0)</f>
        <v>JONAS RODRIGUES DO VALE</v>
      </c>
      <c r="I817" s="5" t="str">
        <f>VLOOKUP(H817,UNIC!H:J,3,0)</f>
        <v>TECNICO DE FIBRA OPTICA III</v>
      </c>
      <c r="J817" s="11" t="str">
        <f>VLOOKUP(Tabela1[[#This Row],[PLACA]],UNIC!C:V,20,0)</f>
        <v>R$ 2.400,00</v>
      </c>
      <c r="K817" s="11">
        <f>IFERROR(VALUE(VLOOKUP(Tabela1[[#This Row],[PLACA]],[1]Planilha2!$A:$F,3,0)),"")</f>
        <v>924</v>
      </c>
      <c r="L817" s="11">
        <f>IFERROR(VALUE(VLOOKUP(Tabela1[[#This Row],[PLACA]],[1]Planilha2!$A:$F,4,0)),"")</f>
        <v>1387.3600000000001</v>
      </c>
      <c r="M817" s="11">
        <f>IFERROR(VALUE(VLOOKUP(Tabela1[[#This Row],[PLACA]],[1]Planilha2!$A:$F,5,0)),"")</f>
        <v>850</v>
      </c>
      <c r="N817" s="11"/>
      <c r="O817" s="17" t="str">
        <f>VLOOKUP(Tabela1[[#This Row],[PLACA]],BASE_LOCADORAS!B:F,5,0)</f>
        <v>17/09/2028</v>
      </c>
      <c r="P8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7" s="11">
        <f>VLOOKUP(Tabela1[[#This Row],[PLACA]],BASE_LOCADORAS!B:G,6,0)</f>
        <v>2561.7199999999998</v>
      </c>
      <c r="R817" s="5" t="b">
        <f>Tabela1[[#This Row],[VALOR LOCADORA]]=Tabela1[[#This Row],[GASTO ALUGUEL]]</f>
        <v>0</v>
      </c>
      <c r="S817" s="5" t="str">
        <f>UPPER(TEXT(Tabela1[[#This Row],[VENCIMENTO CONTRATO]],"MMM"))</f>
        <v>SET</v>
      </c>
      <c r="T817" s="5">
        <f>IFERROR(YEAR(Tabela1[[#This Row],[VENCIMENTO CONTRATO]]),"-")</f>
        <v>2028</v>
      </c>
      <c r="U817" s="5" t="str">
        <f>VLOOKUP(Tabela1[[#This Row],[PLACA]],UNIC!C:T,18,0)</f>
        <v>ATIVO</v>
      </c>
      <c r="V817" s="5" t="str">
        <f>SUBSTITUTE(VLOOKUP(Tabela1[[#This Row],[PLACA]],UNIC!C:K,9,0),".", "")</f>
        <v>11021</v>
      </c>
      <c r="W817" s="5">
        <f>VLOOKUP(Tabela1[[#This Row],[PLACA]],UNIC!C:M,10,0)</f>
        <v>17001</v>
      </c>
      <c r="X817" s="5" t="str">
        <f>VLOOKUP(Tabela1[[#This Row],[PLACA]],UNIC!C:M,11,0)</f>
        <v>VIVO</v>
      </c>
      <c r="Y817" s="7">
        <f>SUM(Tabela1[[#This Row],[GASTO COMBUSTÍVEL FEVEREIRO]:[GASTO COMBUSTÍVE ABRIL]])</f>
        <v>3161.36</v>
      </c>
      <c r="Z817" s="7">
        <f>IFERROR(AVERAGE(Tabela1[[#This Row],[GASTO COMBUSTÍVE ABRIL]:[GASTO COMBUSTÍVE MARÇO]]),"-")</f>
        <v>1118.68</v>
      </c>
      <c r="AA817" s="5"/>
    </row>
    <row r="818" spans="1:27" x14ac:dyDescent="0.25">
      <c r="A818" s="5" t="s">
        <v>1056</v>
      </c>
      <c r="B818" s="5" t="str">
        <f>VLOOKUP(A818,UNIC!C:W,2,0)</f>
        <v>FIORINO</v>
      </c>
      <c r="C818" s="5" t="str">
        <f>VLOOKUP(A818,UNIC!C:W,3,0)</f>
        <v>UTILITARIO</v>
      </c>
      <c r="D818" s="10">
        <f>VLOOKUP(A818,UNIC!C:W,5,0)</f>
        <v>2025</v>
      </c>
      <c r="E818" s="5" t="str">
        <f>VLOOKUP(A818,UNIC!C:W,21,0)</f>
        <v>LOCALIZA</v>
      </c>
      <c r="F818" s="5" t="str">
        <f>VLOOKUP(Tabela1[[#This Row],[PLACA]],UNIC!C:R,15,0)</f>
        <v>DF</v>
      </c>
      <c r="G818" s="5" t="str">
        <f>VLOOKUP(Tabela1[[#This Row],[PLACA]],UNIC!C:R,16,0)</f>
        <v>CENTRO OESTE</v>
      </c>
      <c r="H818" s="5" t="str">
        <f>VLOOKUP(A818,UNIC!C:H,6,0)</f>
        <v>ANTONIO RODRIGUES DE OLIVEIRA</v>
      </c>
      <c r="I818" s="5" t="str">
        <f>VLOOKUP(H818,UNIC!H:J,3,0)</f>
        <v>ASSISTENTE TEC. DE MANUTENCAO DE FO I</v>
      </c>
      <c r="J818" s="11" t="str">
        <f>VLOOKUP(Tabela1[[#This Row],[PLACA]],UNIC!C:V,20,0)</f>
        <v>R$ 2.400,00</v>
      </c>
      <c r="K818" s="11">
        <f>IFERROR(VALUE(VLOOKUP(Tabela1[[#This Row],[PLACA]],[1]Planilha2!$A:$F,3,0)),"")</f>
        <v>299.97000000000003</v>
      </c>
      <c r="L818" s="11">
        <f>IFERROR(VALUE(VLOOKUP(Tabela1[[#This Row],[PLACA]],[1]Planilha2!$A:$F,4,0)),"")</f>
        <v>2561.4699999999998</v>
      </c>
      <c r="M818" s="11">
        <f>IFERROR(VALUE(VLOOKUP(Tabela1[[#This Row],[PLACA]],[1]Planilha2!$A:$F,5,0)),"")</f>
        <v>1099.27</v>
      </c>
      <c r="N818" s="11"/>
      <c r="O818" s="12" t="str">
        <f>VLOOKUP(Tabela1[[#This Row],[PLACA]],BASE_LOCADORAS!B:F,5,0)</f>
        <v>19/08/2028</v>
      </c>
      <c r="P8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8" s="11">
        <f>VLOOKUP(Tabela1[[#This Row],[PLACA]],BASE_LOCADORAS!B:G,6,0)</f>
        <v>2555.0700000000002</v>
      </c>
      <c r="R818" s="5" t="b">
        <f>Tabela1[[#This Row],[VALOR LOCADORA]]=Tabela1[[#This Row],[GASTO ALUGUEL]]</f>
        <v>0</v>
      </c>
      <c r="S818" s="5" t="str">
        <f>UPPER(TEXT(Tabela1[[#This Row],[VENCIMENTO CONTRATO]],"MMM"))</f>
        <v>AGO</v>
      </c>
      <c r="T818" s="5">
        <f>IFERROR(YEAR(Tabela1[[#This Row],[VENCIMENTO CONTRATO]]),"-")</f>
        <v>2028</v>
      </c>
      <c r="U818" s="5" t="str">
        <f>VLOOKUP(Tabela1[[#This Row],[PLACA]],UNIC!C:T,18,0)</f>
        <v>ATIVO</v>
      </c>
      <c r="V818" s="5" t="str">
        <f>SUBSTITUTE(VLOOKUP(Tabela1[[#This Row],[PLACA]],UNIC!C:K,9,0),".", "")</f>
        <v>12071</v>
      </c>
      <c r="W818" s="5">
        <f>VLOOKUP(Tabela1[[#This Row],[PLACA]],UNIC!C:M,10,0)</f>
        <v>17001</v>
      </c>
      <c r="X818" s="5" t="str">
        <f>VLOOKUP(Tabela1[[#This Row],[PLACA]],UNIC!C:M,11,0)</f>
        <v>TIM MOVEL</v>
      </c>
      <c r="Y818" s="7">
        <f>SUM(Tabela1[[#This Row],[GASTO COMBUSTÍVEL FEVEREIRO]:[GASTO COMBUSTÍVE ABRIL]])</f>
        <v>3960.7099999999996</v>
      </c>
      <c r="Z818" s="7">
        <f>IFERROR(AVERAGE(Tabela1[[#This Row],[GASTO COMBUSTÍVE ABRIL]:[GASTO COMBUSTÍVE MARÇO]]),"-")</f>
        <v>1830.37</v>
      </c>
      <c r="AA818" s="5"/>
    </row>
    <row r="819" spans="1:27" x14ac:dyDescent="0.25">
      <c r="A819" s="5" t="s">
        <v>1186</v>
      </c>
      <c r="B819" s="5" t="str">
        <f>VLOOKUP(A819,UNIC!C:W,2,0)</f>
        <v>FIORINO</v>
      </c>
      <c r="C819" s="5" t="str">
        <f>VLOOKUP(A819,UNIC!C:W,3,0)</f>
        <v>UTILITARIO</v>
      </c>
      <c r="D819" s="10">
        <f>VLOOKUP(A819,UNIC!C:W,5,0)</f>
        <v>2025</v>
      </c>
      <c r="E819" s="5" t="str">
        <f>VLOOKUP(A819,UNIC!C:W,21,0)</f>
        <v>LOCALIZA</v>
      </c>
      <c r="F819" s="5" t="str">
        <f>VLOOKUP(Tabela1[[#This Row],[PLACA]],UNIC!C:R,15,0)</f>
        <v>DF</v>
      </c>
      <c r="G819" s="5" t="str">
        <f>VLOOKUP(Tabela1[[#This Row],[PLACA]],UNIC!C:R,16,0)</f>
        <v>CENTRO OESTE</v>
      </c>
      <c r="H819" s="5" t="str">
        <f>VLOOKUP(A819,UNIC!C:H,6,0)</f>
        <v>LAYLSON DA SILVA OLIVEIRA</v>
      </c>
      <c r="I819" s="5" t="str">
        <f>VLOOKUP(H819,UNIC!H:J,3,0)</f>
        <v>TECNICO DE FIBRA OPTICA II</v>
      </c>
      <c r="J819" s="11" t="str">
        <f>VLOOKUP(Tabela1[[#This Row],[PLACA]],UNIC!C:V,20,0)</f>
        <v>R$ 2.400,00</v>
      </c>
      <c r="K819" s="11">
        <f>IFERROR(VALUE(VLOOKUP(Tabela1[[#This Row],[PLACA]],[1]Planilha2!$A:$F,3,0)),"")</f>
        <v>1471.1999999999998</v>
      </c>
      <c r="L819" s="11">
        <f>IFERROR(VALUE(VLOOKUP(Tabela1[[#This Row],[PLACA]],[1]Planilha2!$A:$F,4,0)),"")</f>
        <v>1920</v>
      </c>
      <c r="M819" s="11">
        <f>IFERROR(VALUE(VLOOKUP(Tabela1[[#This Row],[PLACA]],[1]Planilha2!$A:$F,5,0)),"")</f>
        <v>1346.6100000000001</v>
      </c>
      <c r="N819" s="11"/>
      <c r="O819" s="12" t="str">
        <f>VLOOKUP(Tabela1[[#This Row],[PLACA]],BASE_LOCADORAS!B:F,5,0)</f>
        <v>17/09/2028</v>
      </c>
      <c r="P8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19" s="11">
        <f>VLOOKUP(Tabela1[[#This Row],[PLACA]],BASE_LOCADORAS!B:G,6,0)</f>
        <v>2561.7199999999998</v>
      </c>
      <c r="R819" s="5" t="b">
        <f>Tabela1[[#This Row],[VALOR LOCADORA]]=Tabela1[[#This Row],[GASTO ALUGUEL]]</f>
        <v>0</v>
      </c>
      <c r="S819" s="5" t="str">
        <f>UPPER(TEXT(Tabela1[[#This Row],[VENCIMENTO CONTRATO]],"MMM"))</f>
        <v>SET</v>
      </c>
      <c r="T819" s="5">
        <f>IFERROR(YEAR(Tabela1[[#This Row],[VENCIMENTO CONTRATO]]),"-")</f>
        <v>2028</v>
      </c>
      <c r="U819" s="5" t="str">
        <f>VLOOKUP(Tabela1[[#This Row],[PLACA]],UNIC!C:T,18,0)</f>
        <v>ATIVO</v>
      </c>
      <c r="V819" s="5" t="str">
        <f>SUBSTITUTE(VLOOKUP(Tabela1[[#This Row],[PLACA]],UNIC!C:K,9,0),".", "")</f>
        <v>11021</v>
      </c>
      <c r="W819" s="5">
        <f>VLOOKUP(Tabela1[[#This Row],[PLACA]],UNIC!C:M,10,0)</f>
        <v>17001</v>
      </c>
      <c r="X819" s="5" t="str">
        <f>VLOOKUP(Tabela1[[#This Row],[PLACA]],UNIC!C:M,11,0)</f>
        <v>VIVO</v>
      </c>
      <c r="Y819" s="7">
        <f>SUM(Tabela1[[#This Row],[GASTO COMBUSTÍVEL FEVEREIRO]:[GASTO COMBUSTÍVE ABRIL]])</f>
        <v>4737.8099999999995</v>
      </c>
      <c r="Z819" s="7">
        <f>IFERROR(AVERAGE(Tabela1[[#This Row],[GASTO COMBUSTÍVE ABRIL]:[GASTO COMBUSTÍVE MARÇO]]),"-")</f>
        <v>1633.3050000000001</v>
      </c>
      <c r="AA819" s="5"/>
    </row>
    <row r="820" spans="1:27" x14ac:dyDescent="0.25">
      <c r="A820" s="5" t="s">
        <v>835</v>
      </c>
      <c r="B820" s="5" t="str">
        <f>VLOOKUP(A820,UNIC!C:W,2,0)</f>
        <v>FIORINO</v>
      </c>
      <c r="C820" s="5" t="str">
        <f>VLOOKUP(A820,UNIC!C:W,3,0)</f>
        <v>UTILITARIO</v>
      </c>
      <c r="D820" s="10">
        <f>VLOOKUP(A820,UNIC!C:W,5,0)</f>
        <v>2025</v>
      </c>
      <c r="E820" s="5" t="str">
        <f>VLOOKUP(A820,UNIC!C:W,21,0)</f>
        <v>LOCALIZA</v>
      </c>
      <c r="F820" s="5" t="str">
        <f>VLOOKUP(Tabela1[[#This Row],[PLACA]],UNIC!C:R,15,0)</f>
        <v>SP</v>
      </c>
      <c r="G820" s="5" t="str">
        <f>VLOOKUP(Tabela1[[#This Row],[PLACA]],UNIC!C:R,16,0)</f>
        <v>SUDESTE</v>
      </c>
      <c r="H820" s="5" t="str">
        <f>VLOOKUP(A820,UNIC!C:H,6,0)</f>
        <v>RAIMUNDO BARBOSA FILHO</v>
      </c>
      <c r="I820" s="5" t="str">
        <f>VLOOKUP(H820,UNIC!H:J,3,0)</f>
        <v>CABISTA I</v>
      </c>
      <c r="J820" s="11" t="str">
        <f>VLOOKUP(Tabela1[[#This Row],[PLACA]],UNIC!C:V,20,0)</f>
        <v>R$ 2.400,00</v>
      </c>
      <c r="K820" s="11">
        <f>IFERROR(VALUE(VLOOKUP(Tabela1[[#This Row],[PLACA]],[1]Planilha2!$A:$F,3,0)),"")</f>
        <v>1450</v>
      </c>
      <c r="L820" s="11">
        <f>IFERROR(VALUE(VLOOKUP(Tabela1[[#This Row],[PLACA]],[1]Planilha2!$A:$F,4,0)),"")</f>
        <v>1255</v>
      </c>
      <c r="M820" s="11">
        <f>IFERROR(VALUE(VLOOKUP(Tabela1[[#This Row],[PLACA]],[1]Planilha2!$A:$F,5,0)),"")</f>
        <v>695</v>
      </c>
      <c r="N820" s="11"/>
      <c r="O820" s="17" t="str">
        <f>VLOOKUP(Tabela1[[#This Row],[PLACA]],BASE_LOCADORAS!B:F,5,0)</f>
        <v>09/08/2028</v>
      </c>
      <c r="P8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0" s="11">
        <f>VLOOKUP(Tabela1[[#This Row],[PLACA]],BASE_LOCADORAS!B:G,6,0)</f>
        <v>2555.0700000000002</v>
      </c>
      <c r="R820" s="5" t="b">
        <f>Tabela1[[#This Row],[VALOR LOCADORA]]=Tabela1[[#This Row],[GASTO ALUGUEL]]</f>
        <v>0</v>
      </c>
      <c r="S820" s="5" t="str">
        <f>UPPER(TEXT(Tabela1[[#This Row],[VENCIMENTO CONTRATO]],"MMM"))</f>
        <v>AGO</v>
      </c>
      <c r="T820" s="5">
        <f>IFERROR(YEAR(Tabela1[[#This Row],[VENCIMENTO CONTRATO]]),"-")</f>
        <v>2028</v>
      </c>
      <c r="U820" s="5" t="str">
        <f>VLOOKUP(Tabela1[[#This Row],[PLACA]],UNIC!C:T,18,0)</f>
        <v>ATIVO</v>
      </c>
      <c r="V820" s="5" t="str">
        <f>SUBSTITUTE(VLOOKUP(Tabela1[[#This Row],[PLACA]],UNIC!C:K,9,0),".", "")</f>
        <v>11021</v>
      </c>
      <c r="W820" s="5">
        <f>VLOOKUP(Tabela1[[#This Row],[PLACA]],UNIC!C:M,10,0)</f>
        <v>35001</v>
      </c>
      <c r="X820" s="5" t="str">
        <f>VLOOKUP(Tabela1[[#This Row],[PLACA]],UNIC!C:M,11,0)</f>
        <v>VIVO</v>
      </c>
      <c r="Y820" s="7">
        <f>SUM(Tabela1[[#This Row],[GASTO COMBUSTÍVEL FEVEREIRO]:[GASTO COMBUSTÍVE ABRIL]])</f>
        <v>3400</v>
      </c>
      <c r="Z820" s="7">
        <f>IFERROR(AVERAGE(Tabela1[[#This Row],[GASTO COMBUSTÍVE ABRIL]:[GASTO COMBUSTÍVE MARÇO]]),"-")</f>
        <v>975</v>
      </c>
      <c r="AA820" s="5"/>
    </row>
    <row r="821" spans="1:27" x14ac:dyDescent="0.25">
      <c r="A821" s="5" t="s">
        <v>550</v>
      </c>
      <c r="B821" s="5" t="str">
        <f>VLOOKUP(A821,UNIC!C:W,2,0)</f>
        <v>FIORINO</v>
      </c>
      <c r="C821" s="5" t="str">
        <f>VLOOKUP(A821,UNIC!C:W,3,0)</f>
        <v>UTILITARIO</v>
      </c>
      <c r="D821" s="10">
        <f>VLOOKUP(A821,UNIC!C:W,5,0)</f>
        <v>2025</v>
      </c>
      <c r="E821" s="5" t="str">
        <f>VLOOKUP(A821,UNIC!C:W,21,0)</f>
        <v>LOCALIZA</v>
      </c>
      <c r="F821" s="5" t="str">
        <f>VLOOKUP(Tabela1[[#This Row],[PLACA]],UNIC!C:R,15,0)</f>
        <v>GO</v>
      </c>
      <c r="G821" s="5" t="str">
        <f>VLOOKUP(Tabela1[[#This Row],[PLACA]],UNIC!C:R,16,0)</f>
        <v>CENTRO OESTE</v>
      </c>
      <c r="H821" s="5" t="str">
        <f>VLOOKUP(A821,UNIC!C:H,6,0)</f>
        <v>ILSON JOSE DA SILVA</v>
      </c>
      <c r="I821" s="5" t="str">
        <f>VLOOKUP(H821,UNIC!H:J,3,0)</f>
        <v>ASSISTENTE TEC. DE MANUTENCAO DE FO I</v>
      </c>
      <c r="J821" s="11" t="str">
        <f>VLOOKUP(Tabela1[[#This Row],[PLACA]],UNIC!C:V,20,0)</f>
        <v>R$ 2.400,00</v>
      </c>
      <c r="K821" s="11">
        <f>IFERROR(VALUE(VLOOKUP(Tabela1[[#This Row],[PLACA]],[1]Planilha2!$A:$F,3,0)),"")</f>
        <v>1203.73</v>
      </c>
      <c r="L821" s="11">
        <f>IFERROR(VALUE(VLOOKUP(Tabela1[[#This Row],[PLACA]],[1]Planilha2!$A:$F,4,0)),"")</f>
        <v>2023.4899999999998</v>
      </c>
      <c r="M821" s="11">
        <f>IFERROR(VALUE(VLOOKUP(Tabela1[[#This Row],[PLACA]],[1]Planilha2!$A:$F,5,0)),"")</f>
        <v>1285.01</v>
      </c>
      <c r="N821" s="11"/>
      <c r="O821" s="12" t="str">
        <f>VLOOKUP(Tabela1[[#This Row],[PLACA]],BASE_LOCADORAS!B:F,5,0)</f>
        <v>17/09/2028</v>
      </c>
      <c r="P8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1" s="11">
        <f>VLOOKUP(Tabela1[[#This Row],[PLACA]],BASE_LOCADORAS!B:G,6,0)</f>
        <v>2561.7199999999998</v>
      </c>
      <c r="R821" s="5" t="b">
        <f>Tabela1[[#This Row],[VALOR LOCADORA]]=Tabela1[[#This Row],[GASTO ALUGUEL]]</f>
        <v>0</v>
      </c>
      <c r="S821" s="5" t="str">
        <f>UPPER(TEXT(Tabela1[[#This Row],[VENCIMENTO CONTRATO]],"MMM"))</f>
        <v>SET</v>
      </c>
      <c r="T821" s="5">
        <f>IFERROR(YEAR(Tabela1[[#This Row],[VENCIMENTO CONTRATO]]),"-")</f>
        <v>2028</v>
      </c>
      <c r="U821" s="5" t="str">
        <f>VLOOKUP(Tabela1[[#This Row],[PLACA]],UNIC!C:T,18,0)</f>
        <v>ATIVO</v>
      </c>
      <c r="V821" s="5" t="str">
        <f>SUBSTITUTE(VLOOKUP(Tabela1[[#This Row],[PLACA]],UNIC!C:K,9,0),".", "")</f>
        <v>12071</v>
      </c>
      <c r="W821" s="5">
        <f>VLOOKUP(Tabela1[[#This Row],[PLACA]],UNIC!C:M,10,0)</f>
        <v>19019</v>
      </c>
      <c r="X821" s="5" t="str">
        <f>VLOOKUP(Tabela1[[#This Row],[PLACA]],UNIC!C:M,11,0)</f>
        <v>TIM MOVEL</v>
      </c>
      <c r="Y821" s="7">
        <f>SUM(Tabela1[[#This Row],[GASTO COMBUSTÍVEL FEVEREIRO]:[GASTO COMBUSTÍVE ABRIL]])</f>
        <v>4512.2299999999996</v>
      </c>
      <c r="Z821" s="7">
        <f>IFERROR(AVERAGE(Tabela1[[#This Row],[GASTO COMBUSTÍVE ABRIL]:[GASTO COMBUSTÍVE MARÇO]]),"-")</f>
        <v>1654.25</v>
      </c>
      <c r="AA821" s="5"/>
    </row>
    <row r="822" spans="1:27" x14ac:dyDescent="0.25">
      <c r="A822" s="5" t="s">
        <v>1398</v>
      </c>
      <c r="B822" s="5" t="str">
        <f>VLOOKUP(A822,UNIC!C:W,2,0)</f>
        <v>FIORINO</v>
      </c>
      <c r="C822" s="5" t="str">
        <f>VLOOKUP(A822,UNIC!C:W,3,0)</f>
        <v>UTILITARIO</v>
      </c>
      <c r="D822" s="10">
        <f>VLOOKUP(A822,UNIC!C:W,5,0)</f>
        <v>2025</v>
      </c>
      <c r="E822" s="5" t="str">
        <f>VLOOKUP(A822,UNIC!C:W,21,0)</f>
        <v>LOCALIZA</v>
      </c>
      <c r="F822" s="5" t="str">
        <f>VLOOKUP(Tabela1[[#This Row],[PLACA]],UNIC!C:R,15,0)</f>
        <v>MG</v>
      </c>
      <c r="G822" s="5" t="str">
        <f>VLOOKUP(Tabela1[[#This Row],[PLACA]],UNIC!C:R,16,0)</f>
        <v>SUDESTE</v>
      </c>
      <c r="H822" s="5" t="str">
        <f>VLOOKUP(A822,UNIC!C:H,6,0)</f>
        <v>LUCAS RAFAEL PEREIRA ALQUIMIN</v>
      </c>
      <c r="I822" s="5" t="str">
        <f>VLOOKUP(H822,UNIC!H:J,3,0)</f>
        <v>ALMOXARIFE I</v>
      </c>
      <c r="J822" s="11" t="str">
        <f>VLOOKUP(Tabela1[[#This Row],[PLACA]],UNIC!C:V,20,0)</f>
        <v>R$ 2.400,00</v>
      </c>
      <c r="K822" s="11">
        <f>IFERROR(VALUE(VLOOKUP(Tabela1[[#This Row],[PLACA]],[1]Planilha2!$A:$F,3,0)),"")</f>
        <v>3276.71</v>
      </c>
      <c r="L822" s="11">
        <f>IFERROR(VALUE(VLOOKUP(Tabela1[[#This Row],[PLACA]],[1]Planilha2!$A:$F,4,0)),"")</f>
        <v>2585.5899999999997</v>
      </c>
      <c r="M822" s="11">
        <f>IFERROR(VALUE(VLOOKUP(Tabela1[[#This Row],[PLACA]],[1]Planilha2!$A:$F,5,0)),"")</f>
        <v>1563.91</v>
      </c>
      <c r="N822" s="11"/>
      <c r="O822" s="12" t="str">
        <f>VLOOKUP(Tabela1[[#This Row],[PLACA]],BASE_LOCADORAS!B:F,5,0)</f>
        <v>01/10/2028</v>
      </c>
      <c r="P8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2" s="11">
        <f>VLOOKUP(Tabela1[[#This Row],[PLACA]],BASE_LOCADORAS!B:G,6,0)</f>
        <v>2561.7199999999998</v>
      </c>
      <c r="R822" s="5" t="b">
        <f>Tabela1[[#This Row],[VALOR LOCADORA]]=Tabela1[[#This Row],[GASTO ALUGUEL]]</f>
        <v>0</v>
      </c>
      <c r="S822" s="5" t="str">
        <f>UPPER(TEXT(Tabela1[[#This Row],[VENCIMENTO CONTRATO]],"MMM"))</f>
        <v>OUT</v>
      </c>
      <c r="T822" s="5">
        <f>IFERROR(YEAR(Tabela1[[#This Row],[VENCIMENTO CONTRATO]]),"-")</f>
        <v>2028</v>
      </c>
      <c r="U822" s="5" t="str">
        <f>VLOOKUP(Tabela1[[#This Row],[PLACA]],UNIC!C:T,18,0)</f>
        <v>ATIVO</v>
      </c>
      <c r="V822" s="5" t="str">
        <f>SUBSTITUTE(VLOOKUP(Tabela1[[#This Row],[PLACA]],UNIC!C:K,9,0),".", "")</f>
        <v>99568</v>
      </c>
      <c r="W822" s="5">
        <f>VLOOKUP(Tabela1[[#This Row],[PLACA]],UNIC!C:M,10,0)</f>
        <v>23849</v>
      </c>
      <c r="X822" s="5" t="str">
        <f>VLOOKUP(Tabela1[[#This Row],[PLACA]],UNIC!C:M,11,0)</f>
        <v>ADMINISTRATIVO</v>
      </c>
      <c r="Y822" s="7">
        <f>SUM(Tabela1[[#This Row],[GASTO COMBUSTÍVEL FEVEREIRO]:[GASTO COMBUSTÍVE ABRIL]])</f>
        <v>7426.2099999999991</v>
      </c>
      <c r="Z822" s="7">
        <f>IFERROR(AVERAGE(Tabela1[[#This Row],[GASTO COMBUSTÍVE ABRIL]:[GASTO COMBUSTÍVE MARÇO]]),"-")</f>
        <v>2074.75</v>
      </c>
      <c r="AA822" s="5"/>
    </row>
    <row r="823" spans="1:27" x14ac:dyDescent="0.25">
      <c r="A823" s="5" t="s">
        <v>1375</v>
      </c>
      <c r="B823" s="5" t="str">
        <f>VLOOKUP(A823,UNIC!C:W,2,0)</f>
        <v>FIORINO</v>
      </c>
      <c r="C823" s="5" t="str">
        <f>VLOOKUP(A823,UNIC!C:W,3,0)</f>
        <v>UTILITARIO</v>
      </c>
      <c r="D823" s="10">
        <f>VLOOKUP(A823,UNIC!C:W,5,0)</f>
        <v>2025</v>
      </c>
      <c r="E823" s="5" t="str">
        <f>VLOOKUP(A823,UNIC!C:W,21,0)</f>
        <v>LOCALIZA</v>
      </c>
      <c r="F823" s="5" t="str">
        <f>VLOOKUP(Tabela1[[#This Row],[PLACA]],UNIC!C:R,15,0)</f>
        <v>GO</v>
      </c>
      <c r="G823" s="5" t="str">
        <f>VLOOKUP(Tabela1[[#This Row],[PLACA]],UNIC!C:R,16,0)</f>
        <v>CENTRO OESTE</v>
      </c>
      <c r="H823" s="5" t="str">
        <f>VLOOKUP(A823,UNIC!C:H,6,0)</f>
        <v>PEDRO NETO MIRANDA DA SILVA</v>
      </c>
      <c r="I823" s="5" t="str">
        <f>VLOOKUP(H823,UNIC!H:J,3,0)</f>
        <v>ASSISTENTE TEC. DE MANUTENCAO DE FO III</v>
      </c>
      <c r="J823" s="11" t="str">
        <f>VLOOKUP(Tabela1[[#This Row],[PLACA]],UNIC!C:V,20,0)</f>
        <v>R$ 2.400,00</v>
      </c>
      <c r="K823" s="11">
        <f>IFERROR(VALUE(VLOOKUP(Tabela1[[#This Row],[PLACA]],[1]Planilha2!$A:$F,3,0)),"")</f>
        <v>2203.2800000000002</v>
      </c>
      <c r="L823" s="11">
        <f>IFERROR(VALUE(VLOOKUP(Tabela1[[#This Row],[PLACA]],[1]Planilha2!$A:$F,4,0)),"")</f>
        <v>2910.1899999999996</v>
      </c>
      <c r="M823" s="11">
        <f>IFERROR(VALUE(VLOOKUP(Tabela1[[#This Row],[PLACA]],[1]Planilha2!$A:$F,5,0)),"")</f>
        <v>2594.16</v>
      </c>
      <c r="N823" s="11"/>
      <c r="O823" s="12" t="str">
        <f>VLOOKUP(Tabela1[[#This Row],[PLACA]],BASE_LOCADORAS!B:F,5,0)</f>
        <v>24/09/2028</v>
      </c>
      <c r="P8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3" s="11">
        <f>VLOOKUP(Tabela1[[#This Row],[PLACA]],BASE_LOCADORAS!B:G,6,0)</f>
        <v>2561.7199999999998</v>
      </c>
      <c r="R823" s="5" t="b">
        <f>Tabela1[[#This Row],[VALOR LOCADORA]]=Tabela1[[#This Row],[GASTO ALUGUEL]]</f>
        <v>0</v>
      </c>
      <c r="S823" s="5" t="str">
        <f>UPPER(TEXT(Tabela1[[#This Row],[VENCIMENTO CONTRATO]],"MMM"))</f>
        <v>SET</v>
      </c>
      <c r="T823" s="5">
        <f>IFERROR(YEAR(Tabela1[[#This Row],[VENCIMENTO CONTRATO]]),"-")</f>
        <v>2028</v>
      </c>
      <c r="U823" s="5" t="str">
        <f>VLOOKUP(Tabela1[[#This Row],[PLACA]],UNIC!C:T,18,0)</f>
        <v>ATIVO</v>
      </c>
      <c r="V823" s="5" t="str">
        <f>SUBSTITUTE(VLOOKUP(Tabela1[[#This Row],[PLACA]],UNIC!C:K,9,0),".", "")</f>
        <v>12071</v>
      </c>
      <c r="W823" s="5">
        <f>VLOOKUP(Tabela1[[#This Row],[PLACA]],UNIC!C:M,10,0)</f>
        <v>19194</v>
      </c>
      <c r="X823" s="5" t="str">
        <f>VLOOKUP(Tabela1[[#This Row],[PLACA]],UNIC!C:M,11,0)</f>
        <v>TIM MOVEL</v>
      </c>
      <c r="Y823" s="7">
        <f>SUM(Tabela1[[#This Row],[GASTO COMBUSTÍVEL FEVEREIRO]:[GASTO COMBUSTÍVE ABRIL]])</f>
        <v>7707.6299999999992</v>
      </c>
      <c r="Z823" s="7">
        <f>IFERROR(AVERAGE(Tabela1[[#This Row],[GASTO COMBUSTÍVE ABRIL]:[GASTO COMBUSTÍVE MARÇO]]),"-")</f>
        <v>2752.1749999999997</v>
      </c>
      <c r="AA823" s="5"/>
    </row>
    <row r="824" spans="1:27" x14ac:dyDescent="0.25">
      <c r="A824" s="5" t="s">
        <v>411</v>
      </c>
      <c r="B824" s="5" t="str">
        <f>VLOOKUP(A824,UNIC!C:W,2,0)</f>
        <v>MOBI</v>
      </c>
      <c r="C824" s="5" t="str">
        <f>VLOOKUP(A824,UNIC!C:W,3,0)</f>
        <v>LEVE</v>
      </c>
      <c r="D824" s="10">
        <f>VLOOKUP(A824,UNIC!C:W,5,0)</f>
        <v>2025</v>
      </c>
      <c r="E824" s="5" t="str">
        <f>VLOOKUP(A824,UNIC!C:W,21,0)</f>
        <v>LOCALIZA</v>
      </c>
      <c r="F824" s="5" t="str">
        <f>VLOOKUP(Tabela1[[#This Row],[PLACA]],UNIC!C:R,15,0)</f>
        <v>MT</v>
      </c>
      <c r="G824" s="5" t="str">
        <f>VLOOKUP(Tabela1[[#This Row],[PLACA]],UNIC!C:R,16,0)</f>
        <v>CENTRO OESTE</v>
      </c>
      <c r="H824" s="5" t="str">
        <f>VLOOKUP(A824,UNIC!C:H,6,0)</f>
        <v>KELVEEN SAGRILO CLEMENTE</v>
      </c>
      <c r="I824" s="5" t="str">
        <f>VLOOKUP(H824,UNIC!H:J,3,0)</f>
        <v>INSTALADOR E REPARADOR DE FO</v>
      </c>
      <c r="J824" s="11" t="str">
        <f>VLOOKUP(Tabela1[[#This Row],[PLACA]],UNIC!C:V,20,0)</f>
        <v>R$ 1.938,47</v>
      </c>
      <c r="K824" s="11">
        <f>IFERROR(VALUE(VLOOKUP(Tabela1[[#This Row],[PLACA]],[1]Planilha2!$A:$F,3,0)),"")</f>
        <v>630</v>
      </c>
      <c r="L824" s="11">
        <f>IFERROR(VALUE(VLOOKUP(Tabela1[[#This Row],[PLACA]],[1]Planilha2!$A:$F,4,0)),"")</f>
        <v>750</v>
      </c>
      <c r="M824" s="11">
        <f>IFERROR(VALUE(VLOOKUP(Tabela1[[#This Row],[PLACA]],[1]Planilha2!$A:$F,5,0)),"")</f>
        <v>550</v>
      </c>
      <c r="N824" s="11"/>
      <c r="O824" s="12" t="str">
        <f>VLOOKUP(Tabela1[[#This Row],[PLACA]],BASE_LOCADORAS!B:F,5,0)</f>
        <v>04/09/2028</v>
      </c>
      <c r="P8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4" s="11">
        <f>VLOOKUP(Tabela1[[#This Row],[PLACA]],BASE_LOCADORAS!B:G,6,0)</f>
        <v>1938.47</v>
      </c>
      <c r="R824" s="5" t="b">
        <f>Tabela1[[#This Row],[VALOR LOCADORA]]=Tabela1[[#This Row],[GASTO ALUGUEL]]</f>
        <v>0</v>
      </c>
      <c r="S824" s="5" t="str">
        <f>UPPER(TEXT(Tabela1[[#This Row],[VENCIMENTO CONTRATO]],"MMM"))</f>
        <v>SET</v>
      </c>
      <c r="T824" s="5">
        <f>IFERROR(YEAR(Tabela1[[#This Row],[VENCIMENTO CONTRATO]]),"-")</f>
        <v>2028</v>
      </c>
      <c r="U824" s="5" t="str">
        <f>VLOOKUP(Tabela1[[#This Row],[PLACA]],UNIC!C:T,18,0)</f>
        <v>ATIVO</v>
      </c>
      <c r="V824" s="5" t="str">
        <f>SUBSTITUTE(VLOOKUP(Tabela1[[#This Row],[PLACA]],UNIC!C:K,9,0),".", "")</f>
        <v>11011</v>
      </c>
      <c r="W824" s="5">
        <f>VLOOKUP(Tabela1[[#This Row],[PLACA]],UNIC!C:M,10,0)</f>
        <v>21111</v>
      </c>
      <c r="X824" s="5" t="str">
        <f>VLOOKUP(Tabela1[[#This Row],[PLACA]],UNIC!C:M,11,0)</f>
        <v>VIVO</v>
      </c>
      <c r="Y824" s="7">
        <f>SUM(Tabela1[[#This Row],[GASTO COMBUSTÍVEL FEVEREIRO]:[GASTO COMBUSTÍVE ABRIL]])</f>
        <v>1930</v>
      </c>
      <c r="Z824" s="7">
        <f>IFERROR(AVERAGE(Tabela1[[#This Row],[GASTO COMBUSTÍVE ABRIL]:[GASTO COMBUSTÍVE MARÇO]]),"-")</f>
        <v>650</v>
      </c>
      <c r="AA824" s="5"/>
    </row>
    <row r="825" spans="1:27" x14ac:dyDescent="0.25">
      <c r="A825" s="5" t="s">
        <v>1288</v>
      </c>
      <c r="B825" s="5" t="str">
        <f>VLOOKUP(A825,UNIC!C:W,2,0)</f>
        <v>FIORINO</v>
      </c>
      <c r="C825" s="5" t="str">
        <f>VLOOKUP(A825,UNIC!C:W,3,0)</f>
        <v>UTILITARIO</v>
      </c>
      <c r="D825" s="10">
        <f>VLOOKUP(A825,UNIC!C:W,5,0)</f>
        <v>2025</v>
      </c>
      <c r="E825" s="5" t="str">
        <f>VLOOKUP(A825,UNIC!C:W,21,0)</f>
        <v>LOCALIZA</v>
      </c>
      <c r="F825" s="5" t="str">
        <f>VLOOKUP(Tabela1[[#This Row],[PLACA]],UNIC!C:R,15,0)</f>
        <v>SP</v>
      </c>
      <c r="G825" s="5" t="str">
        <f>VLOOKUP(Tabela1[[#This Row],[PLACA]],UNIC!C:R,16,0)</f>
        <v>SUDESTE</v>
      </c>
      <c r="H825" s="5" t="str">
        <f>VLOOKUP(A825,UNIC!C:H,6,0)</f>
        <v>FROTAS DE VEÍCULOS SAO PAULO</v>
      </c>
      <c r="I825" s="5" t="str">
        <f>VLOOKUP(H825,UNIC!H:J,3,0)</f>
        <v>PARCEIRO</v>
      </c>
      <c r="J825" s="11" t="str">
        <f>VLOOKUP(Tabela1[[#This Row],[PLACA]],UNIC!C:V,20,0)</f>
        <v>R$ 2.400,00</v>
      </c>
      <c r="K825" s="11">
        <f>IFERROR(VALUE(VLOOKUP(Tabela1[[#This Row],[PLACA]],[1]Planilha2!$A:$F,3,0)),"")</f>
        <v>2142.39</v>
      </c>
      <c r="L825" s="11">
        <f>IFERROR(VALUE(VLOOKUP(Tabela1[[#This Row],[PLACA]],[1]Planilha2!$A:$F,4,0)),"")</f>
        <v>1326.13</v>
      </c>
      <c r="M825" s="11">
        <f>IFERROR(VALUE(VLOOKUP(Tabela1[[#This Row],[PLACA]],[1]Planilha2!$A:$F,5,0)),"")</f>
        <v>336.25</v>
      </c>
      <c r="N825" s="11"/>
      <c r="O825" s="12" t="str">
        <f>VLOOKUP(Tabela1[[#This Row],[PLACA]],BASE_LOCADORAS!B:F,5,0)</f>
        <v>09/08/2028</v>
      </c>
      <c r="P8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5" s="11">
        <f>VLOOKUP(Tabela1[[#This Row],[PLACA]],BASE_LOCADORAS!B:G,6,0)</f>
        <v>2555.0700000000002</v>
      </c>
      <c r="R825" s="5" t="b">
        <f>Tabela1[[#This Row],[VALOR LOCADORA]]=Tabela1[[#This Row],[GASTO ALUGUEL]]</f>
        <v>0</v>
      </c>
      <c r="S825" s="5" t="str">
        <f>UPPER(TEXT(Tabela1[[#This Row],[VENCIMENTO CONTRATO]],"MMM"))</f>
        <v>AGO</v>
      </c>
      <c r="T825" s="5">
        <f>IFERROR(YEAR(Tabela1[[#This Row],[VENCIMENTO CONTRATO]]),"-")</f>
        <v>2028</v>
      </c>
      <c r="U825" s="5" t="str">
        <f>VLOOKUP(Tabela1[[#This Row],[PLACA]],UNIC!C:T,18,0)</f>
        <v>PATIO</v>
      </c>
      <c r="V825" s="5" t="str">
        <f>SUBSTITUTE(VLOOKUP(Tabela1[[#This Row],[PLACA]],UNIC!C:K,9,0),".", "")</f>
        <v>99628</v>
      </c>
      <c r="W825" s="5">
        <f>VLOOKUP(Tabela1[[#This Row],[PLACA]],UNIC!C:M,10,0)</f>
        <v>35001</v>
      </c>
      <c r="X825" s="5" t="str">
        <f>VLOOKUP(Tabela1[[#This Row],[PLACA]],UNIC!C:M,11,0)</f>
        <v>ADMINISTRATIVO</v>
      </c>
      <c r="Y825" s="7">
        <f>SUM(Tabela1[[#This Row],[GASTO COMBUSTÍVEL FEVEREIRO]:[GASTO COMBUSTÍVE ABRIL]])</f>
        <v>3804.77</v>
      </c>
      <c r="Z825" s="7">
        <f>IFERROR(AVERAGE(Tabela1[[#This Row],[GASTO COMBUSTÍVE ABRIL]:[GASTO COMBUSTÍVE MARÇO]]),"-")</f>
        <v>831.19</v>
      </c>
      <c r="AA825" s="5"/>
    </row>
    <row r="826" spans="1:27" x14ac:dyDescent="0.25">
      <c r="A826" s="5" t="s">
        <v>682</v>
      </c>
      <c r="B826" s="5" t="str">
        <f>VLOOKUP(A826,UNIC!C:W,2,0)</f>
        <v>FIORINO</v>
      </c>
      <c r="C826" s="5" t="str">
        <f>VLOOKUP(A826,UNIC!C:W,3,0)</f>
        <v>UTILITARIO</v>
      </c>
      <c r="D826" s="10">
        <f>VLOOKUP(A826,UNIC!C:W,5,0)</f>
        <v>2025</v>
      </c>
      <c r="E826" s="5" t="str">
        <f>VLOOKUP(A826,UNIC!C:W,21,0)</f>
        <v>LOCALIZA</v>
      </c>
      <c r="F826" s="5" t="str">
        <f>VLOOKUP(Tabela1[[#This Row],[PLACA]],UNIC!C:R,15,0)</f>
        <v>DF</v>
      </c>
      <c r="G826" s="5" t="str">
        <f>VLOOKUP(Tabela1[[#This Row],[PLACA]],UNIC!C:R,16,0)</f>
        <v>CENTRO OESTE</v>
      </c>
      <c r="H826" s="5" t="str">
        <f>VLOOKUP(A826,UNIC!C:H,6,0)</f>
        <v>VINICIUS PEREIRA DE ANDRADE</v>
      </c>
      <c r="I826" s="5" t="str">
        <f>VLOOKUP(H826,UNIC!H:J,3,0)</f>
        <v>TECNICO DE FIBRA OPTICA III</v>
      </c>
      <c r="J826" s="11" t="str">
        <f>VLOOKUP(Tabela1[[#This Row],[PLACA]],UNIC!C:V,20,0)</f>
        <v>R$ 2.400,00</v>
      </c>
      <c r="K826" s="11">
        <f>IFERROR(VALUE(VLOOKUP(Tabela1[[#This Row],[PLACA]],[1]Planilha2!$A:$F,3,0)),"")</f>
        <v>1858</v>
      </c>
      <c r="L826" s="11">
        <f>IFERROR(VALUE(VLOOKUP(Tabela1[[#This Row],[PLACA]],[1]Planilha2!$A:$F,4,0)),"")</f>
        <v>1904.62</v>
      </c>
      <c r="M826" s="11">
        <f>IFERROR(VALUE(VLOOKUP(Tabela1[[#This Row],[PLACA]],[1]Planilha2!$A:$F,5,0)),"")</f>
        <v>1000</v>
      </c>
      <c r="N826" s="11"/>
      <c r="O826" s="12" t="str">
        <f>VLOOKUP(Tabela1[[#This Row],[PLACA]],BASE_LOCADORAS!B:F,5,0)</f>
        <v>17/09/2028</v>
      </c>
      <c r="P8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6" s="11">
        <f>VLOOKUP(Tabela1[[#This Row],[PLACA]],BASE_LOCADORAS!B:G,6,0)</f>
        <v>2561.7199999999998</v>
      </c>
      <c r="R826" s="5" t="b">
        <f>Tabela1[[#This Row],[VALOR LOCADORA]]=Tabela1[[#This Row],[GASTO ALUGUEL]]</f>
        <v>0</v>
      </c>
      <c r="S826" s="5" t="str">
        <f>UPPER(TEXT(Tabela1[[#This Row],[VENCIMENTO CONTRATO]],"MMM"))</f>
        <v>SET</v>
      </c>
      <c r="T826" s="5">
        <f>IFERROR(YEAR(Tabela1[[#This Row],[VENCIMENTO CONTRATO]]),"-")</f>
        <v>2028</v>
      </c>
      <c r="U826" s="5" t="str">
        <f>VLOOKUP(Tabela1[[#This Row],[PLACA]],UNIC!C:T,18,0)</f>
        <v>ATIVO</v>
      </c>
      <c r="V826" s="5" t="str">
        <f>SUBSTITUTE(VLOOKUP(Tabela1[[#This Row],[PLACA]],UNIC!C:K,9,0),".", "")</f>
        <v>11021</v>
      </c>
      <c r="W826" s="5">
        <f>VLOOKUP(Tabela1[[#This Row],[PLACA]],UNIC!C:M,10,0)</f>
        <v>17001</v>
      </c>
      <c r="X826" s="5" t="str">
        <f>VLOOKUP(Tabela1[[#This Row],[PLACA]],UNIC!C:M,11,0)</f>
        <v>VIVO</v>
      </c>
      <c r="Y826" s="7">
        <f>SUM(Tabela1[[#This Row],[GASTO COMBUSTÍVEL FEVEREIRO]:[GASTO COMBUSTÍVE ABRIL]])</f>
        <v>4762.62</v>
      </c>
      <c r="Z826" s="7">
        <f>IFERROR(AVERAGE(Tabela1[[#This Row],[GASTO COMBUSTÍVE ABRIL]:[GASTO COMBUSTÍVE MARÇO]]),"-")</f>
        <v>1452.31</v>
      </c>
      <c r="AA826" s="5"/>
    </row>
    <row r="827" spans="1:27" x14ac:dyDescent="0.25">
      <c r="A827" s="5" t="s">
        <v>947</v>
      </c>
      <c r="B827" s="5" t="str">
        <f>VLOOKUP(A827,UNIC!C:W,2,0)</f>
        <v>FIORINO</v>
      </c>
      <c r="C827" s="5" t="str">
        <f>VLOOKUP(A827,UNIC!C:W,3,0)</f>
        <v>UTILITARIO</v>
      </c>
      <c r="D827" s="10">
        <f>VLOOKUP(A827,UNIC!C:W,5,0)</f>
        <v>2025</v>
      </c>
      <c r="E827" s="5" t="str">
        <f>VLOOKUP(A827,UNIC!C:W,21,0)</f>
        <v>LOCALIZA</v>
      </c>
      <c r="F827" s="5" t="str">
        <f>VLOOKUP(Tabela1[[#This Row],[PLACA]],UNIC!C:R,15,0)</f>
        <v>SP</v>
      </c>
      <c r="G827" s="5" t="str">
        <f>VLOOKUP(Tabela1[[#This Row],[PLACA]],UNIC!C:R,16,0)</f>
        <v>SUDESTE</v>
      </c>
      <c r="H827" s="5" t="str">
        <f>VLOOKUP(A827,UNIC!C:H,6,0)</f>
        <v>IVAN FELICIANO DE ANDRADE</v>
      </c>
      <c r="I827" s="5" t="str">
        <f>VLOOKUP(H827,UNIC!H:J,3,0)</f>
        <v>TECNICO DE FIBRA OPTICA III</v>
      </c>
      <c r="J827" s="11" t="str">
        <f>VLOOKUP(Tabela1[[#This Row],[PLACA]],UNIC!C:V,20,0)</f>
        <v>R$ 2.400,00</v>
      </c>
      <c r="K827" s="11">
        <f>IFERROR(VALUE(VLOOKUP(Tabela1[[#This Row],[PLACA]],[1]Planilha2!$A:$F,3,0)),"")</f>
        <v>1272.8699999999999</v>
      </c>
      <c r="L827" s="11">
        <f>IFERROR(VALUE(VLOOKUP(Tabela1[[#This Row],[PLACA]],[1]Planilha2!$A:$F,4,0)),"")</f>
        <v>1754.72</v>
      </c>
      <c r="M827" s="11">
        <f>IFERROR(VALUE(VLOOKUP(Tabela1[[#This Row],[PLACA]],[1]Planilha2!$A:$F,5,0)),"")</f>
        <v>854.87</v>
      </c>
      <c r="N827" s="11"/>
      <c r="O827" s="12" t="str">
        <f>VLOOKUP(Tabela1[[#This Row],[PLACA]],BASE_LOCADORAS!B:F,5,0)</f>
        <v>14/11/2028</v>
      </c>
      <c r="P8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7" s="11">
        <f>VLOOKUP(Tabela1[[#This Row],[PLACA]],BASE_LOCADORAS!B:G,6,0)</f>
        <v>2571.1799999999998</v>
      </c>
      <c r="R827" s="5" t="b">
        <f>Tabela1[[#This Row],[VALOR LOCADORA]]=Tabela1[[#This Row],[GASTO ALUGUEL]]</f>
        <v>0</v>
      </c>
      <c r="S827" s="5" t="str">
        <f>UPPER(TEXT(Tabela1[[#This Row],[VENCIMENTO CONTRATO]],"MMM"))</f>
        <v>NOV</v>
      </c>
      <c r="T827" s="5">
        <f>IFERROR(YEAR(Tabela1[[#This Row],[VENCIMENTO CONTRATO]]),"-")</f>
        <v>2028</v>
      </c>
      <c r="U827" s="5" t="str">
        <f>VLOOKUP(Tabela1[[#This Row],[PLACA]],UNIC!C:T,18,0)</f>
        <v>ATIVO</v>
      </c>
      <c r="V827" s="5" t="str">
        <f>SUBSTITUTE(VLOOKUP(Tabela1[[#This Row],[PLACA]],UNIC!C:K,9,0),".", "")</f>
        <v>11021</v>
      </c>
      <c r="W827" s="5">
        <f>VLOOKUP(Tabela1[[#This Row],[PLACA]],UNIC!C:M,10,0)</f>
        <v>35001</v>
      </c>
      <c r="X827" s="5" t="str">
        <f>VLOOKUP(Tabela1[[#This Row],[PLACA]],UNIC!C:M,11,0)</f>
        <v>VIVO</v>
      </c>
      <c r="Y827" s="7">
        <f>SUM(Tabela1[[#This Row],[GASTO COMBUSTÍVEL FEVEREIRO]:[GASTO COMBUSTÍVE ABRIL]])</f>
        <v>3882.46</v>
      </c>
      <c r="Z827" s="7">
        <f>IFERROR(AVERAGE(Tabela1[[#This Row],[GASTO COMBUSTÍVE ABRIL]:[GASTO COMBUSTÍVE MARÇO]]),"-")</f>
        <v>1304.7950000000001</v>
      </c>
      <c r="AA827" s="5"/>
    </row>
    <row r="828" spans="1:27" x14ac:dyDescent="0.25">
      <c r="A828" s="5" t="s">
        <v>1291</v>
      </c>
      <c r="B828" s="5" t="str">
        <f>VLOOKUP(A828,UNIC!C:W,2,0)</f>
        <v>FIORINO</v>
      </c>
      <c r="C828" s="5" t="str">
        <f>VLOOKUP(A828,UNIC!C:W,3,0)</f>
        <v>UTILITARIO</v>
      </c>
      <c r="D828" s="10">
        <f>VLOOKUP(A828,UNIC!C:W,5,0)</f>
        <v>2025</v>
      </c>
      <c r="E828" s="5" t="str">
        <f>VLOOKUP(A828,UNIC!C:W,21,0)</f>
        <v>LOCALIZA</v>
      </c>
      <c r="F828" s="5" t="str">
        <f>VLOOKUP(Tabela1[[#This Row],[PLACA]],UNIC!C:R,15,0)</f>
        <v>RS</v>
      </c>
      <c r="G828" s="5" t="str">
        <f>VLOOKUP(Tabela1[[#This Row],[PLACA]],UNIC!C:R,16,0)</f>
        <v>SUL</v>
      </c>
      <c r="H828" s="5" t="str">
        <f>VLOOKUP(A828,UNIC!C:H,6,0)</f>
        <v>JORGE CLAUDIO ZARATE SAROBE</v>
      </c>
      <c r="I828" s="5" t="str">
        <f>VLOOKUP(H828,UNIC!H:J,3,0)</f>
        <v>TECNICO MANUTENCAO FO II</v>
      </c>
      <c r="J828" s="11" t="str">
        <f>VLOOKUP(Tabela1[[#This Row],[PLACA]],UNIC!C:V,20,0)</f>
        <v>R$ 2.400,00</v>
      </c>
      <c r="K828" s="11">
        <f>IFERROR(VALUE(VLOOKUP(Tabela1[[#This Row],[PLACA]],[1]Planilha2!$A:$F,3,0)),"")</f>
        <v>2433.64</v>
      </c>
      <c r="L828" s="11">
        <f>IFERROR(VALUE(VLOOKUP(Tabela1[[#This Row],[PLACA]],[1]Planilha2!$A:$F,4,0)),"")</f>
        <v>1836.1699999999998</v>
      </c>
      <c r="M828" s="11">
        <f>IFERROR(VALUE(VLOOKUP(Tabela1[[#This Row],[PLACA]],[1]Planilha2!$A:$F,5,0)),"")</f>
        <v>1597.04</v>
      </c>
      <c r="N828" s="11"/>
      <c r="O828" s="17" t="str">
        <f>VLOOKUP(Tabela1[[#This Row],[PLACA]],BASE_LOCADORAS!B:F,5,0)</f>
        <v>17/09/2028</v>
      </c>
      <c r="P8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8" s="11">
        <f>VLOOKUP(Tabela1[[#This Row],[PLACA]],BASE_LOCADORAS!B:G,6,0)</f>
        <v>2561.7199999999998</v>
      </c>
      <c r="R828" s="5" t="b">
        <f>Tabela1[[#This Row],[VALOR LOCADORA]]=Tabela1[[#This Row],[GASTO ALUGUEL]]</f>
        <v>0</v>
      </c>
      <c r="S828" s="5" t="str">
        <f>UPPER(TEXT(Tabela1[[#This Row],[VENCIMENTO CONTRATO]],"MMM"))</f>
        <v>SET</v>
      </c>
      <c r="T828" s="5">
        <f>IFERROR(YEAR(Tabela1[[#This Row],[VENCIMENTO CONTRATO]]),"-")</f>
        <v>2028</v>
      </c>
      <c r="U828" s="5" t="str">
        <f>VLOOKUP(Tabela1[[#This Row],[PLACA]],UNIC!C:T,18,0)</f>
        <v>ATIVO</v>
      </c>
      <c r="V828" s="5" t="str">
        <f>SUBSTITUTE(VLOOKUP(Tabela1[[#This Row],[PLACA]],UNIC!C:K,9,0),".", "")</f>
        <v>12071</v>
      </c>
      <c r="W828" s="5">
        <f>VLOOKUP(Tabela1[[#This Row],[PLACA]],UNIC!C:M,10,0)</f>
        <v>31001</v>
      </c>
      <c r="X828" s="5" t="str">
        <f>VLOOKUP(Tabela1[[#This Row],[PLACA]],UNIC!C:M,11,0)</f>
        <v>TIM MOVEL</v>
      </c>
      <c r="Y828" s="7">
        <f>SUM(Tabela1[[#This Row],[GASTO COMBUSTÍVEL FEVEREIRO]:[GASTO COMBUSTÍVE ABRIL]])</f>
        <v>5866.8499999999995</v>
      </c>
      <c r="Z828" s="7">
        <f>IFERROR(AVERAGE(Tabela1[[#This Row],[GASTO COMBUSTÍVE ABRIL]:[GASTO COMBUSTÍVE MARÇO]]),"-")</f>
        <v>1716.605</v>
      </c>
      <c r="AA828" s="5"/>
    </row>
    <row r="829" spans="1:27" x14ac:dyDescent="0.25">
      <c r="A829" s="5" t="s">
        <v>1295</v>
      </c>
      <c r="B829" s="5" t="str">
        <f>VLOOKUP(A829,UNIC!C:W,2,0)</f>
        <v>FIORINO</v>
      </c>
      <c r="C829" s="5" t="str">
        <f>VLOOKUP(A829,UNIC!C:W,3,0)</f>
        <v>UTILITARIO</v>
      </c>
      <c r="D829" s="10">
        <f>VLOOKUP(A829,UNIC!C:W,5,0)</f>
        <v>2025</v>
      </c>
      <c r="E829" s="5" t="str">
        <f>VLOOKUP(A829,UNIC!C:W,21,0)</f>
        <v>LOCALIZA</v>
      </c>
      <c r="F829" s="5" t="str">
        <f>VLOOKUP(Tabela1[[#This Row],[PLACA]],UNIC!C:R,15,0)</f>
        <v>GO</v>
      </c>
      <c r="G829" s="5" t="str">
        <f>VLOOKUP(Tabela1[[#This Row],[PLACA]],UNIC!C:R,16,0)</f>
        <v>CENTRO OESTE</v>
      </c>
      <c r="H829" s="5" t="str">
        <f>VLOOKUP(A829,UNIC!C:H,6,0)</f>
        <v>PAULO HENRIQUE TEIXEIRA DE MOURA</v>
      </c>
      <c r="I829" s="5" t="str">
        <f>VLOOKUP(H829,UNIC!H:J,3,0)</f>
        <v>ALMOXARIFE III</v>
      </c>
      <c r="J829" s="11" t="str">
        <f>VLOOKUP(Tabela1[[#This Row],[PLACA]],UNIC!C:V,20,0)</f>
        <v>R$ 2.400,00</v>
      </c>
      <c r="K829" s="11">
        <f>IFERROR(VALUE(VLOOKUP(Tabela1[[#This Row],[PLACA]],[1]Planilha2!$A:$F,3,0)),"")</f>
        <v>2089.84</v>
      </c>
      <c r="L829" s="11">
        <f>IFERROR(VALUE(VLOOKUP(Tabela1[[#This Row],[PLACA]],[1]Planilha2!$A:$F,4,0)),"")</f>
        <v>2285.1699999999996</v>
      </c>
      <c r="M829" s="11">
        <f>IFERROR(VALUE(VLOOKUP(Tabela1[[#This Row],[PLACA]],[1]Planilha2!$A:$F,5,0)),"")</f>
        <v>1060.25</v>
      </c>
      <c r="N829" s="11"/>
      <c r="O829" s="12" t="str">
        <f>VLOOKUP(Tabela1[[#This Row],[PLACA]],BASE_LOCADORAS!B:F,5,0)</f>
        <v>24/09/2028</v>
      </c>
      <c r="P8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29" s="11">
        <f>VLOOKUP(Tabela1[[#This Row],[PLACA]],BASE_LOCADORAS!B:G,6,0)</f>
        <v>2561.7199999999998</v>
      </c>
      <c r="R829" s="5" t="b">
        <f>Tabela1[[#This Row],[VALOR LOCADORA]]=Tabela1[[#This Row],[GASTO ALUGUEL]]</f>
        <v>0</v>
      </c>
      <c r="S829" s="5" t="str">
        <f>UPPER(TEXT(Tabela1[[#This Row],[VENCIMENTO CONTRATO]],"MMM"))</f>
        <v>SET</v>
      </c>
      <c r="T829" s="5">
        <f>IFERROR(YEAR(Tabela1[[#This Row],[VENCIMENTO CONTRATO]]),"-")</f>
        <v>2028</v>
      </c>
      <c r="U829" s="5" t="str">
        <f>VLOOKUP(Tabela1[[#This Row],[PLACA]],UNIC!C:T,18,0)</f>
        <v>ATIVO</v>
      </c>
      <c r="V829" s="5" t="str">
        <f>SUBSTITUTE(VLOOKUP(Tabela1[[#This Row],[PLACA]],UNIC!C:K,9,0),".", "")</f>
        <v>99568</v>
      </c>
      <c r="W829" s="5">
        <f>VLOOKUP(Tabela1[[#This Row],[PLACA]],UNIC!C:M,10,0)</f>
        <v>19048</v>
      </c>
      <c r="X829" s="5" t="str">
        <f>VLOOKUP(Tabela1[[#This Row],[PLACA]],UNIC!C:M,11,0)</f>
        <v>ADMINISTRATIVO</v>
      </c>
      <c r="Y829" s="7">
        <f>SUM(Tabela1[[#This Row],[GASTO COMBUSTÍVEL FEVEREIRO]:[GASTO COMBUSTÍVE ABRIL]])</f>
        <v>5435.26</v>
      </c>
      <c r="Z829" s="7">
        <f>IFERROR(AVERAGE(Tabela1[[#This Row],[GASTO COMBUSTÍVE ABRIL]:[GASTO COMBUSTÍVE MARÇO]]),"-")</f>
        <v>1672.7099999999998</v>
      </c>
      <c r="AA829" s="5"/>
    </row>
    <row r="830" spans="1:27" x14ac:dyDescent="0.25">
      <c r="A830" s="5" t="s">
        <v>566</v>
      </c>
      <c r="B830" s="5" t="str">
        <f>VLOOKUP(A830,UNIC!C:W,2,0)</f>
        <v>FIORINO</v>
      </c>
      <c r="C830" s="5" t="str">
        <f>VLOOKUP(A830,UNIC!C:W,3,0)</f>
        <v>UTILITARIO</v>
      </c>
      <c r="D830" s="10">
        <f>VLOOKUP(A830,UNIC!C:W,5,0)</f>
        <v>2025</v>
      </c>
      <c r="E830" s="5" t="str">
        <f>VLOOKUP(A830,UNIC!C:W,21,0)</f>
        <v>LOCALIZA</v>
      </c>
      <c r="F830" s="5" t="str">
        <f>VLOOKUP(Tabela1[[#This Row],[PLACA]],UNIC!C:R,15,0)</f>
        <v>PR</v>
      </c>
      <c r="G830" s="5" t="str">
        <f>VLOOKUP(Tabela1[[#This Row],[PLACA]],UNIC!C:R,16,0)</f>
        <v>SUL</v>
      </c>
      <c r="H830" s="5" t="str">
        <f>VLOOKUP(A830,UNIC!C:H,6,0)</f>
        <v>DANILO PEREIRA NOVAES</v>
      </c>
      <c r="I830" s="5" t="str">
        <f>VLOOKUP(H830,UNIC!H:J,3,0)</f>
        <v>TECNICO DE MANUTENCAO PI II</v>
      </c>
      <c r="J830" s="11" t="str">
        <f>VLOOKUP(Tabela1[[#This Row],[PLACA]],UNIC!C:V,20,0)</f>
        <v>R$ 2.400,00</v>
      </c>
      <c r="K830" s="11">
        <f>IFERROR(VALUE(VLOOKUP(Tabela1[[#This Row],[PLACA]],[1]Planilha2!$A:$F,3,0)),"")</f>
        <v>2084.96</v>
      </c>
      <c r="L830" s="11">
        <f>IFERROR(VALUE(VLOOKUP(Tabela1[[#This Row],[PLACA]],[1]Planilha2!$A:$F,4,0)),"")</f>
        <v>2622.6000000000004</v>
      </c>
      <c r="M830" s="11">
        <f>IFERROR(VALUE(VLOOKUP(Tabela1[[#This Row],[PLACA]],[1]Planilha2!$A:$F,5,0)),"")</f>
        <v>586.16</v>
      </c>
      <c r="N830" s="11"/>
      <c r="O830" s="12" t="str">
        <f>VLOOKUP(Tabela1[[#This Row],[PLACA]],BASE_LOCADORAS!B:F,5,0)</f>
        <v>24/09/2028</v>
      </c>
      <c r="P8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30" s="11">
        <f>VLOOKUP(Tabela1[[#This Row],[PLACA]],BASE_LOCADORAS!B:G,6,0)</f>
        <v>2561.7199999999998</v>
      </c>
      <c r="R830" s="5" t="b">
        <f>Tabela1[[#This Row],[VALOR LOCADORA]]=Tabela1[[#This Row],[GASTO ALUGUEL]]</f>
        <v>0</v>
      </c>
      <c r="S830" s="5" t="str">
        <f>UPPER(TEXT(Tabela1[[#This Row],[VENCIMENTO CONTRATO]],"MMM"))</f>
        <v>SET</v>
      </c>
      <c r="T830" s="5">
        <f>IFERROR(YEAR(Tabela1[[#This Row],[VENCIMENTO CONTRATO]]),"-")</f>
        <v>2028</v>
      </c>
      <c r="U830" s="5" t="str">
        <f>VLOOKUP(Tabela1[[#This Row],[PLACA]],UNIC!C:T,18,0)</f>
        <v>ATIVO</v>
      </c>
      <c r="V830" s="5" t="str">
        <f>SUBSTITUTE(VLOOKUP(Tabela1[[#This Row],[PLACA]],UNIC!C:K,9,0),".", "")</f>
        <v>12081</v>
      </c>
      <c r="W830" s="5">
        <f>VLOOKUP(Tabela1[[#This Row],[PLACA]],UNIC!C:M,10,0)</f>
        <v>26010</v>
      </c>
      <c r="X830" s="5" t="str">
        <f>VLOOKUP(Tabela1[[#This Row],[PLACA]],UNIC!C:M,11,0)</f>
        <v>TIM MOVEL</v>
      </c>
      <c r="Y830" s="7">
        <f>SUM(Tabela1[[#This Row],[GASTO COMBUSTÍVEL FEVEREIRO]:[GASTO COMBUSTÍVE ABRIL]])</f>
        <v>5293.72</v>
      </c>
      <c r="Z830" s="7">
        <f>IFERROR(AVERAGE(Tabela1[[#This Row],[GASTO COMBUSTÍVE ABRIL]:[GASTO COMBUSTÍVE MARÇO]]),"-")</f>
        <v>1604.38</v>
      </c>
      <c r="AA830" s="5"/>
    </row>
    <row r="831" spans="1:27" x14ac:dyDescent="0.25">
      <c r="A831" s="5" t="s">
        <v>1455</v>
      </c>
      <c r="B831" s="5" t="str">
        <f>VLOOKUP(A831,UNIC!C:W,2,0)</f>
        <v>MOBI</v>
      </c>
      <c r="C831" s="5" t="str">
        <f>VLOOKUP(A831,UNIC!C:W,3,0)</f>
        <v>LEVE</v>
      </c>
      <c r="D831" s="10">
        <f>VLOOKUP(A831,UNIC!C:W,5,0)</f>
        <v>2024</v>
      </c>
      <c r="E831" s="5" t="str">
        <f>VLOOKUP(A831,UNIC!C:W,21,0)</f>
        <v>MOVIDA</v>
      </c>
      <c r="F831" s="5" t="str">
        <f>VLOOKUP(Tabela1[[#This Row],[PLACA]],UNIC!C:R,15,0)</f>
        <v>SP</v>
      </c>
      <c r="G831" s="5" t="str">
        <f>VLOOKUP(Tabela1[[#This Row],[PLACA]],UNIC!C:R,16,0)</f>
        <v>SUDESTE</v>
      </c>
      <c r="H831" s="5" t="str">
        <f>VLOOKUP(A831,UNIC!C:H,6,0)</f>
        <v>HENRIQUE BARBOSA DA SILVA</v>
      </c>
      <c r="I831" s="5" t="str">
        <f>VLOOKUP(H831,UNIC!H:J,3,0)</f>
        <v>TECNICO MULTSKILL METALICO/FI</v>
      </c>
      <c r="J831" s="11" t="str">
        <f>VLOOKUP(Tabela1[[#This Row],[PLACA]],UNIC!C:V,20,0)</f>
        <v>R$ 1.822,03</v>
      </c>
      <c r="K831" s="11">
        <f>IFERROR(VALUE(VLOOKUP(Tabela1[[#This Row],[PLACA]],[1]Planilha2!$A:$F,3,0)),"")</f>
        <v>870</v>
      </c>
      <c r="L831" s="11">
        <f>IFERROR(VALUE(VLOOKUP(Tabela1[[#This Row],[PLACA]],[1]Planilha2!$A:$F,4,0)),"")</f>
        <v>1114.95</v>
      </c>
      <c r="M831" s="11">
        <f>IFERROR(VALUE(VLOOKUP(Tabela1[[#This Row],[PLACA]],[1]Planilha2!$A:$F,5,0)),"")</f>
        <v>305</v>
      </c>
      <c r="N831" s="11"/>
      <c r="O831" s="12" t="str">
        <f>VLOOKUP(Tabela1[[#This Row],[PLACA]],BASE_LOCADORAS!B:F,5,0)</f>
        <v>03/05/2027</v>
      </c>
      <c r="P8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31" s="11">
        <f>VLOOKUP(Tabela1[[#This Row],[PLACA]],BASE_LOCADORAS!B:G,6,0)</f>
        <v>1822.03</v>
      </c>
      <c r="R831" s="5" t="b">
        <f>Tabela1[[#This Row],[VALOR LOCADORA]]=Tabela1[[#This Row],[GASTO ALUGUEL]]</f>
        <v>0</v>
      </c>
      <c r="S831" s="5" t="str">
        <f>UPPER(TEXT(Tabela1[[#This Row],[VENCIMENTO CONTRATO]],"MMM"))</f>
        <v>MAI</v>
      </c>
      <c r="T831" s="5">
        <f>IFERROR(YEAR(Tabela1[[#This Row],[VENCIMENTO CONTRATO]]),"-")</f>
        <v>2027</v>
      </c>
      <c r="U831" s="5" t="str">
        <f>VLOOKUP(Tabela1[[#This Row],[PLACA]],UNIC!C:T,18,0)</f>
        <v>ATIVO</v>
      </c>
      <c r="V831" s="5" t="str">
        <f>SUBSTITUTE(VLOOKUP(Tabela1[[#This Row],[PLACA]],UNIC!C:K,9,0),".", "")</f>
        <v>14011</v>
      </c>
      <c r="W831" s="5">
        <f>VLOOKUP(Tabela1[[#This Row],[PLACA]],UNIC!C:M,10,0)</f>
        <v>35001</v>
      </c>
      <c r="X831" s="5" t="str">
        <f>VLOOKUP(Tabela1[[#This Row],[PLACA]],UNIC!C:M,11,0)</f>
        <v>I-SYSTEMS</v>
      </c>
      <c r="Y831" s="7">
        <f>SUM(Tabela1[[#This Row],[GASTO COMBUSTÍVEL FEVEREIRO]:[GASTO COMBUSTÍVE ABRIL]])</f>
        <v>2289.9499999999998</v>
      </c>
      <c r="Z831" s="7">
        <f>IFERROR(AVERAGE(Tabela1[[#This Row],[GASTO COMBUSTÍVE ABRIL]:[GASTO COMBUSTÍVE MARÇO]]),"-")</f>
        <v>709.97500000000002</v>
      </c>
      <c r="AA831" s="5"/>
    </row>
    <row r="832" spans="1:27" x14ac:dyDescent="0.25">
      <c r="A832" s="5" t="s">
        <v>626</v>
      </c>
      <c r="B832" s="5" t="str">
        <f>VLOOKUP(A832,UNIC!C:W,2,0)</f>
        <v>MOBI</v>
      </c>
      <c r="C832" s="5" t="str">
        <f>VLOOKUP(A832,UNIC!C:W,3,0)</f>
        <v>LEVE</v>
      </c>
      <c r="D832" s="10">
        <f>VLOOKUP(A832,UNIC!C:W,5,0)</f>
        <v>2023</v>
      </c>
      <c r="E832" s="5" t="str">
        <f>VLOOKUP(A832,UNIC!C:W,21,0)</f>
        <v>LOCALIZA</v>
      </c>
      <c r="F832" s="5" t="str">
        <f>VLOOKUP(Tabela1[[#This Row],[PLACA]],UNIC!C:R,15,0)</f>
        <v>SP</v>
      </c>
      <c r="G832" s="5" t="str">
        <f>VLOOKUP(Tabela1[[#This Row],[PLACA]],UNIC!C:R,16,0)</f>
        <v>SUDESTE</v>
      </c>
      <c r="H832" s="5" t="str">
        <f>VLOOKUP(A832,UNIC!C:H,6,0)</f>
        <v>FROTAS DE VEÍCULOS SAO PAULO</v>
      </c>
      <c r="I832" s="5" t="str">
        <f>VLOOKUP(H832,UNIC!H:J,3,0)</f>
        <v>PARCEIRO</v>
      </c>
      <c r="J832" s="11" t="str">
        <f>VLOOKUP(Tabela1[[#This Row],[PLACA]],UNIC!C:V,20,0)</f>
        <v>R$ 1.904,54</v>
      </c>
      <c r="K832" s="11">
        <f>IFERROR(VALUE(VLOOKUP(Tabela1[[#This Row],[PLACA]],[1]Planilha2!$A:$F,3,0)),"")</f>
        <v>1839.9</v>
      </c>
      <c r="L832" s="11">
        <f>IFERROR(VALUE(VLOOKUP(Tabela1[[#This Row],[PLACA]],[1]Planilha2!$A:$F,4,0)),"")</f>
        <v>895</v>
      </c>
      <c r="M832" s="11">
        <f>IFERROR(VALUE(VLOOKUP(Tabela1[[#This Row],[PLACA]],[1]Planilha2!$A:$F,5,0)),"")</f>
        <v>0</v>
      </c>
      <c r="N832" s="11"/>
      <c r="O832" s="17" t="str">
        <f>VLOOKUP(Tabela1[[#This Row],[PLACA]],BASE_LOCADORAS!B:F,5,0)</f>
        <v>25/05/2026</v>
      </c>
      <c r="P8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32" s="11">
        <f>VLOOKUP(Tabela1[[#This Row],[PLACA]],BASE_LOCADORAS!B:G,6,0)</f>
        <v>1904.54</v>
      </c>
      <c r="R832" s="5" t="b">
        <f>Tabela1[[#This Row],[VALOR LOCADORA]]=Tabela1[[#This Row],[GASTO ALUGUEL]]</f>
        <v>0</v>
      </c>
      <c r="S832" s="5" t="str">
        <f>UPPER(TEXT(Tabela1[[#This Row],[VENCIMENTO CONTRATO]],"MMM"))</f>
        <v>MAI</v>
      </c>
      <c r="T832" s="5">
        <f>IFERROR(YEAR(Tabela1[[#This Row],[VENCIMENTO CONTRATO]]),"-")</f>
        <v>2026</v>
      </c>
      <c r="U832" s="5" t="str">
        <f>VLOOKUP(Tabela1[[#This Row],[PLACA]],UNIC!C:T,18,0)</f>
        <v>MANUTENÇÃO</v>
      </c>
      <c r="V832" s="5" t="str">
        <f>SUBSTITUTE(VLOOKUP(Tabela1[[#This Row],[PLACA]],UNIC!C:K,9,0),".", "")</f>
        <v>99628</v>
      </c>
      <c r="W832" s="5">
        <f>VLOOKUP(Tabela1[[#This Row],[PLACA]],UNIC!C:M,10,0)</f>
        <v>35001</v>
      </c>
      <c r="X832" s="5" t="str">
        <f>VLOOKUP(Tabela1[[#This Row],[PLACA]],UNIC!C:M,11,0)</f>
        <v>ADMINISTRATIVO</v>
      </c>
      <c r="Y832" s="7">
        <f>SUM(Tabela1[[#This Row],[GASTO COMBUSTÍVEL FEVEREIRO]:[GASTO COMBUSTÍVE ABRIL]])</f>
        <v>2734.9</v>
      </c>
      <c r="Z832" s="7">
        <f>IFERROR(AVERAGE(Tabela1[[#This Row],[GASTO COMBUSTÍVE ABRIL]:[GASTO COMBUSTÍVE MARÇO]]),"-")</f>
        <v>447.5</v>
      </c>
      <c r="AA832" s="5"/>
    </row>
    <row r="833" spans="1:27" x14ac:dyDescent="0.25">
      <c r="A833" s="5" t="s">
        <v>163</v>
      </c>
      <c r="B833" s="5" t="str">
        <f>VLOOKUP(A833,UNIC!C:W,2,0)</f>
        <v>MOBI</v>
      </c>
      <c r="C833" s="5" t="str">
        <f>VLOOKUP(A833,UNIC!C:W,3,0)</f>
        <v>LEVE</v>
      </c>
      <c r="D833" s="10">
        <f>VLOOKUP(A833,UNIC!C:W,5,0)</f>
        <v>2023</v>
      </c>
      <c r="E833" s="5" t="str">
        <f>VLOOKUP(A833,UNIC!C:W,21,0)</f>
        <v>LOCALIZA</v>
      </c>
      <c r="F833" s="5" t="str">
        <f>VLOOKUP(Tabela1[[#This Row],[PLACA]],UNIC!C:R,15,0)</f>
        <v>SP</v>
      </c>
      <c r="G833" s="5" t="str">
        <f>VLOOKUP(Tabela1[[#This Row],[PLACA]],UNIC!C:R,16,0)</f>
        <v>SUDESTE</v>
      </c>
      <c r="H833" s="5" t="str">
        <f>VLOOKUP(A833,UNIC!C:H,6,0)</f>
        <v>CLEISON DE LIMA ARAUJO</v>
      </c>
      <c r="I833" s="5" t="str">
        <f>VLOOKUP(H833,UNIC!H:J,3,0)</f>
        <v>TECNICO MULTSKILL METALICO/FI</v>
      </c>
      <c r="J833" s="11" t="str">
        <f>VLOOKUP(Tabela1[[#This Row],[PLACA]],UNIC!C:V,20,0)</f>
        <v>R$ 1.904,54</v>
      </c>
      <c r="K833" s="11">
        <f>IFERROR(VALUE(VLOOKUP(Tabela1[[#This Row],[PLACA]],[1]Planilha2!$A:$F,3,0)),"")</f>
        <v>1128</v>
      </c>
      <c r="L833" s="11">
        <f>IFERROR(VALUE(VLOOKUP(Tabela1[[#This Row],[PLACA]],[1]Planilha2!$A:$F,4,0)),"")</f>
        <v>1445</v>
      </c>
      <c r="M833" s="11">
        <f>IFERROR(VALUE(VLOOKUP(Tabela1[[#This Row],[PLACA]],[1]Planilha2!$A:$F,5,0)),"")</f>
        <v>615</v>
      </c>
      <c r="N833" s="11"/>
      <c r="O833" s="12" t="str">
        <f>VLOOKUP(Tabela1[[#This Row],[PLACA]],BASE_LOCADORAS!B:F,5,0)</f>
        <v>28/05/2026</v>
      </c>
      <c r="P8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33" s="11">
        <f>VLOOKUP(Tabela1[[#This Row],[PLACA]],BASE_LOCADORAS!B:G,6,0)</f>
        <v>1904.54</v>
      </c>
      <c r="R833" s="5" t="b">
        <f>Tabela1[[#This Row],[VALOR LOCADORA]]=Tabela1[[#This Row],[GASTO ALUGUEL]]</f>
        <v>0</v>
      </c>
      <c r="S833" s="5" t="str">
        <f>UPPER(TEXT(Tabela1[[#This Row],[VENCIMENTO CONTRATO]],"MMM"))</f>
        <v>MAI</v>
      </c>
      <c r="T833" s="5">
        <f>IFERROR(YEAR(Tabela1[[#This Row],[VENCIMENTO CONTRATO]]),"-")</f>
        <v>2026</v>
      </c>
      <c r="U833" s="5" t="str">
        <f>VLOOKUP(Tabela1[[#This Row],[PLACA]],UNIC!C:T,18,0)</f>
        <v>ATIVO</v>
      </c>
      <c r="V833" s="5" t="str">
        <f>SUBSTITUTE(VLOOKUP(Tabela1[[#This Row],[PLACA]],UNIC!C:K,9,0),".", "")</f>
        <v>14011</v>
      </c>
      <c r="W833" s="5">
        <f>VLOOKUP(Tabela1[[#This Row],[PLACA]],UNIC!C:M,10,0)</f>
        <v>35001</v>
      </c>
      <c r="X833" s="5" t="str">
        <f>VLOOKUP(Tabela1[[#This Row],[PLACA]],UNIC!C:M,11,0)</f>
        <v>I-SYSTEMS</v>
      </c>
      <c r="Y833" s="7">
        <f>SUM(Tabela1[[#This Row],[GASTO COMBUSTÍVEL FEVEREIRO]:[GASTO COMBUSTÍVE ABRIL]])</f>
        <v>3188</v>
      </c>
      <c r="Z833" s="7">
        <f>IFERROR(AVERAGE(Tabela1[[#This Row],[GASTO COMBUSTÍVE ABRIL]:[GASTO COMBUSTÍVE MARÇO]]),"-")</f>
        <v>1030</v>
      </c>
      <c r="AA833" s="5"/>
    </row>
    <row r="834" spans="1:27" x14ac:dyDescent="0.25">
      <c r="A834" s="5" t="s">
        <v>1434</v>
      </c>
      <c r="B834" s="5" t="str">
        <f>VLOOKUP(A834,UNIC!C:W,2,0)</f>
        <v>GOL</v>
      </c>
      <c r="C834" s="5" t="str">
        <f>VLOOKUP(A834,UNIC!C:W,3,0)</f>
        <v>LEVE</v>
      </c>
      <c r="D834" s="10">
        <f>VLOOKUP(A834,UNIC!C:W,5,0)</f>
        <v>2021</v>
      </c>
      <c r="E834" s="5" t="str">
        <f>VLOOKUP(A834,UNIC!C:W,21,0)</f>
        <v>PARTICULAR</v>
      </c>
      <c r="F834" s="5" t="str">
        <f>VLOOKUP(Tabela1[[#This Row],[PLACA]],UNIC!C:R,15,0)</f>
        <v>SP</v>
      </c>
      <c r="G834" s="5" t="str">
        <f>VLOOKUP(Tabela1[[#This Row],[PLACA]],UNIC!C:R,16,0)</f>
        <v>SUDESTE</v>
      </c>
      <c r="H834" s="5" t="str">
        <f>VLOOKUP(A834,UNIC!C:H,6,0)</f>
        <v>MARCIO GOES DE MATOS</v>
      </c>
      <c r="I834" s="5" t="str">
        <f>VLOOKUP(H834,UNIC!H:J,3,0)</f>
        <v>SUPERVISOR DE IMPLANTACAO II</v>
      </c>
      <c r="J834" s="11" t="str">
        <f>VLOOKUP(Tabela1[[#This Row],[PLACA]],UNIC!C:V,20,0)</f>
        <v>R$ 750,00</v>
      </c>
      <c r="K834" s="11">
        <f>IFERROR(VALUE(VLOOKUP(Tabela1[[#This Row],[PLACA]],[1]Planilha2!$A:$F,3,0)),"")</f>
        <v>1050</v>
      </c>
      <c r="L834" s="11">
        <f>IFERROR(VALUE(VLOOKUP(Tabela1[[#This Row],[PLACA]],[1]Planilha2!$A:$F,4,0)),"")</f>
        <v>1359.93</v>
      </c>
      <c r="M834" s="11">
        <f>IFERROR(VALUE(VLOOKUP(Tabela1[[#This Row],[PLACA]],[1]Planilha2!$A:$F,5,0)),"")</f>
        <v>731.59000000000015</v>
      </c>
      <c r="N834" s="11"/>
      <c r="O834" s="12" t="str">
        <f>VLOOKUP(Tabela1[[#This Row],[PLACA]],BASE_LOCADORAS!B:F,5,0)</f>
        <v>09/09/2030</v>
      </c>
      <c r="P8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34" s="11">
        <f>VLOOKUP(Tabela1[[#This Row],[PLACA]],BASE_LOCADORAS!B:G,6,0)</f>
        <v>750</v>
      </c>
      <c r="R834" s="5" t="b">
        <f>Tabela1[[#This Row],[VALOR LOCADORA]]=Tabela1[[#This Row],[GASTO ALUGUEL]]</f>
        <v>0</v>
      </c>
      <c r="S834" s="5" t="str">
        <f>UPPER(TEXT(Tabela1[[#This Row],[VENCIMENTO CONTRATO]],"MMM"))</f>
        <v>SET</v>
      </c>
      <c r="T834" s="5">
        <f>IFERROR(YEAR(Tabela1[[#This Row],[VENCIMENTO CONTRATO]]),"-")</f>
        <v>2030</v>
      </c>
      <c r="U834" s="5" t="str">
        <f>VLOOKUP(Tabela1[[#This Row],[PLACA]],UNIC!C:T,18,0)</f>
        <v>ATIVO</v>
      </c>
      <c r="V834" s="5" t="str">
        <f>SUBSTITUTE(VLOOKUP(Tabela1[[#This Row],[PLACA]],UNIC!C:K,9,0),".", "")</f>
        <v>11035</v>
      </c>
      <c r="W834" s="5">
        <f>VLOOKUP(Tabela1[[#This Row],[PLACA]],UNIC!C:M,10,0)</f>
        <v>35001</v>
      </c>
      <c r="X834" s="5" t="str">
        <f>VLOOKUP(Tabela1[[#This Row],[PLACA]],UNIC!C:M,11,0)</f>
        <v>VIVO</v>
      </c>
      <c r="Y834" s="7">
        <f>SUM(Tabela1[[#This Row],[GASTO COMBUSTÍVEL FEVEREIRO]:[GASTO COMBUSTÍVE ABRIL]])</f>
        <v>3141.5200000000004</v>
      </c>
      <c r="Z834" s="7">
        <f>IFERROR(AVERAGE(Tabela1[[#This Row],[GASTO COMBUSTÍVE ABRIL]:[GASTO COMBUSTÍVE MARÇO]]),"-")</f>
        <v>1045.7600000000002</v>
      </c>
      <c r="AA834" s="5"/>
    </row>
    <row r="835" spans="1:27" x14ac:dyDescent="0.25">
      <c r="A835" s="5" t="s">
        <v>1303</v>
      </c>
      <c r="B835" s="5" t="str">
        <f>VLOOKUP(A835,UNIC!C:W,2,0)</f>
        <v>STRADA</v>
      </c>
      <c r="C835" s="5" t="str">
        <f>VLOOKUP(A835,UNIC!C:W,3,0)</f>
        <v>UTILITARIO</v>
      </c>
      <c r="D835" s="10">
        <f>VLOOKUP(A835,UNIC!C:W,5,0)</f>
        <v>2024</v>
      </c>
      <c r="E835" s="5" t="str">
        <f>VLOOKUP(A835,UNIC!C:W,21,0)</f>
        <v>LOCALIZA</v>
      </c>
      <c r="F835" s="5" t="str">
        <f>VLOOKUP(Tabela1[[#This Row],[PLACA]],UNIC!C:R,15,0)</f>
        <v>SP</v>
      </c>
      <c r="G835" s="5" t="str">
        <f>VLOOKUP(Tabela1[[#This Row],[PLACA]],UNIC!C:R,16,0)</f>
        <v>SUDESTE</v>
      </c>
      <c r="H835" s="5" t="str">
        <f>VLOOKUP(A835,UNIC!C:H,6,0)</f>
        <v>ALMIR DIAS DE MIRANDA</v>
      </c>
      <c r="I835" s="5" t="str">
        <f>VLOOKUP(H835,UNIC!H:J,3,0)</f>
        <v>ENCARREGADO</v>
      </c>
      <c r="J835" s="11" t="str">
        <f>VLOOKUP(Tabela1[[#This Row],[PLACA]],UNIC!C:V,20,0)</f>
        <v>R$ 2.400,00</v>
      </c>
      <c r="K835" s="11">
        <f>IFERROR(VALUE(VLOOKUP(Tabela1[[#This Row],[PLACA]],[1]Planilha2!$A:$F,3,0)),"")</f>
        <v>2118.5200000000004</v>
      </c>
      <c r="L835" s="11">
        <f>IFERROR(VALUE(VLOOKUP(Tabela1[[#This Row],[PLACA]],[1]Planilha2!$A:$F,4,0)),"")</f>
        <v>2587.3799999999997</v>
      </c>
      <c r="M835" s="11">
        <f>IFERROR(VALUE(VLOOKUP(Tabela1[[#This Row],[PLACA]],[1]Planilha2!$A:$F,5,0)),"")</f>
        <v>1326.16</v>
      </c>
      <c r="N835" s="11"/>
      <c r="O835" s="12" t="str">
        <f>VLOOKUP(Tabela1[[#This Row],[PLACA]],BASE_LOCADORAS!B:F,5,0)</f>
        <v>23/07/2027</v>
      </c>
      <c r="P8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35" s="11">
        <f>VLOOKUP(Tabela1[[#This Row],[PLACA]],BASE_LOCADORAS!B:G,6,0)</f>
        <v>2553.02</v>
      </c>
      <c r="R835" s="5" t="b">
        <f>Tabela1[[#This Row],[VALOR LOCADORA]]=Tabela1[[#This Row],[GASTO ALUGUEL]]</f>
        <v>0</v>
      </c>
      <c r="S835" s="5" t="str">
        <f>UPPER(TEXT(Tabela1[[#This Row],[VENCIMENTO CONTRATO]],"MMM"))</f>
        <v>JUL</v>
      </c>
      <c r="T835" s="5">
        <f>IFERROR(YEAR(Tabela1[[#This Row],[VENCIMENTO CONTRATO]]),"-")</f>
        <v>2027</v>
      </c>
      <c r="U835" s="5" t="str">
        <f>VLOOKUP(Tabela1[[#This Row],[PLACA]],UNIC!C:T,18,0)</f>
        <v>ATIVO</v>
      </c>
      <c r="V835" s="5" t="str">
        <f>SUBSTITUTE(VLOOKUP(Tabela1[[#This Row],[PLACA]],UNIC!C:K,9,0),".", "")</f>
        <v>11031</v>
      </c>
      <c r="W835" s="5">
        <f>VLOOKUP(Tabela1[[#This Row],[PLACA]],UNIC!C:M,10,0)</f>
        <v>35001</v>
      </c>
      <c r="X835" s="5" t="str">
        <f>VLOOKUP(Tabela1[[#This Row],[PLACA]],UNIC!C:M,11,0)</f>
        <v>VIVO</v>
      </c>
      <c r="Y835" s="7">
        <f>SUM(Tabela1[[#This Row],[GASTO COMBUSTÍVEL FEVEREIRO]:[GASTO COMBUSTÍVE ABRIL]])</f>
        <v>6032.0599999999995</v>
      </c>
      <c r="Z835" s="7">
        <f>IFERROR(AVERAGE(Tabela1[[#This Row],[GASTO COMBUSTÍVE ABRIL]:[GASTO COMBUSTÍVE MARÇO]]),"-")</f>
        <v>1956.77</v>
      </c>
      <c r="AA835" s="5"/>
    </row>
    <row r="836" spans="1:27" x14ac:dyDescent="0.25">
      <c r="A836" s="5" t="s">
        <v>827</v>
      </c>
      <c r="B836" s="5" t="str">
        <f>VLOOKUP(A836,UNIC!C:W,2,0)</f>
        <v>MOBI</v>
      </c>
      <c r="C836" s="5" t="str">
        <f>VLOOKUP(A836,UNIC!C:W,3,0)</f>
        <v>LEVE</v>
      </c>
      <c r="D836" s="10">
        <f>VLOOKUP(A836,UNIC!C:W,5,0)</f>
        <v>2023</v>
      </c>
      <c r="E836" s="5" t="str">
        <f>VLOOKUP(A836,UNIC!C:W,21,0)</f>
        <v>LOCALIZA</v>
      </c>
      <c r="F836" s="5" t="str">
        <f>VLOOKUP(Tabela1[[#This Row],[PLACA]],UNIC!C:R,15,0)</f>
        <v>SP</v>
      </c>
      <c r="G836" s="5" t="str">
        <f>VLOOKUP(Tabela1[[#This Row],[PLACA]],UNIC!C:R,16,0)</f>
        <v>SUDESTE</v>
      </c>
      <c r="H836" s="5" t="str">
        <f>VLOOKUP(A836,UNIC!C:H,6,0)</f>
        <v>CLERISTON CUNHA SANTOS</v>
      </c>
      <c r="I836" s="5" t="str">
        <f>VLOOKUP(H836,UNIC!H:J,3,0)</f>
        <v>TECNICO MULTSKILL METALICO/FI</v>
      </c>
      <c r="J836" s="11" t="str">
        <f>VLOOKUP(Tabela1[[#This Row],[PLACA]],UNIC!C:V,20,0)</f>
        <v>R$ 1.904,54</v>
      </c>
      <c r="K836" s="11">
        <f>IFERROR(VALUE(VLOOKUP(Tabela1[[#This Row],[PLACA]],[1]Planilha2!$A:$F,3,0)),"")</f>
        <v>1095.0999999999999</v>
      </c>
      <c r="L836" s="11">
        <f>IFERROR(VALUE(VLOOKUP(Tabela1[[#This Row],[PLACA]],[1]Planilha2!$A:$F,4,0)),"")</f>
        <v>1505</v>
      </c>
      <c r="M836" s="11">
        <f>IFERROR(VALUE(VLOOKUP(Tabela1[[#This Row],[PLACA]],[1]Planilha2!$A:$F,5,0)),"")</f>
        <v>976.87000000000012</v>
      </c>
      <c r="N836" s="11"/>
      <c r="O836" s="12" t="str">
        <f>VLOOKUP(Tabela1[[#This Row],[PLACA]],BASE_LOCADORAS!B:F,5,0)</f>
        <v>28/05/2026</v>
      </c>
      <c r="P8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36" s="11">
        <f>VLOOKUP(Tabela1[[#This Row],[PLACA]],BASE_LOCADORAS!B:G,6,0)</f>
        <v>1904.54</v>
      </c>
      <c r="R836" s="5" t="b">
        <f>Tabela1[[#This Row],[VALOR LOCADORA]]=Tabela1[[#This Row],[GASTO ALUGUEL]]</f>
        <v>0</v>
      </c>
      <c r="S836" s="5" t="str">
        <f>UPPER(TEXT(Tabela1[[#This Row],[VENCIMENTO CONTRATO]],"MMM"))</f>
        <v>MAI</v>
      </c>
      <c r="T836" s="5">
        <f>IFERROR(YEAR(Tabela1[[#This Row],[VENCIMENTO CONTRATO]]),"-")</f>
        <v>2026</v>
      </c>
      <c r="U836" s="5" t="str">
        <f>VLOOKUP(Tabela1[[#This Row],[PLACA]],UNIC!C:T,18,0)</f>
        <v>ATIVO</v>
      </c>
      <c r="V836" s="5" t="str">
        <f>SUBSTITUTE(VLOOKUP(Tabela1[[#This Row],[PLACA]],UNIC!C:K,9,0),".", "")</f>
        <v>14011</v>
      </c>
      <c r="W836" s="5">
        <f>VLOOKUP(Tabela1[[#This Row],[PLACA]],UNIC!C:M,10,0)</f>
        <v>35001</v>
      </c>
      <c r="X836" s="5" t="str">
        <f>VLOOKUP(Tabela1[[#This Row],[PLACA]],UNIC!C:M,11,0)</f>
        <v>I-SYSTEMS</v>
      </c>
      <c r="Y836" s="7">
        <f>SUM(Tabela1[[#This Row],[GASTO COMBUSTÍVEL FEVEREIRO]:[GASTO COMBUSTÍVE ABRIL]])</f>
        <v>3576.9700000000003</v>
      </c>
      <c r="Z836" s="7">
        <f>IFERROR(AVERAGE(Tabela1[[#This Row],[GASTO COMBUSTÍVE ABRIL]:[GASTO COMBUSTÍVE MARÇO]]),"-")</f>
        <v>1240.9349999999999</v>
      </c>
      <c r="AA836" s="5"/>
    </row>
    <row r="837" spans="1:27" x14ac:dyDescent="0.25">
      <c r="A837" s="5" t="s">
        <v>1057</v>
      </c>
      <c r="B837" s="5" t="str">
        <f>VLOOKUP(A837,UNIC!C:W,2,0)</f>
        <v>SAVEIRO</v>
      </c>
      <c r="C837" s="5" t="str">
        <f>VLOOKUP(A837,UNIC!C:W,3,0)</f>
        <v>UTILITARIO</v>
      </c>
      <c r="D837" s="10">
        <f>VLOOKUP(A837,UNIC!C:W,5,0)</f>
        <v>2023</v>
      </c>
      <c r="E837" s="5" t="str">
        <f>VLOOKUP(A837,UNIC!C:W,21,0)</f>
        <v>LOCALIZA</v>
      </c>
      <c r="F837" s="5" t="str">
        <f>VLOOKUP(Tabela1[[#This Row],[PLACA]],UNIC!C:R,15,0)</f>
        <v>SP</v>
      </c>
      <c r="G837" s="5" t="str">
        <f>VLOOKUP(Tabela1[[#This Row],[PLACA]],UNIC!C:R,16,0)</f>
        <v>SUDESTE</v>
      </c>
      <c r="H837" s="5" t="str">
        <f>VLOOKUP(A837,UNIC!C:H,6,0)</f>
        <v>LUCAS VICENTE DE PAULA</v>
      </c>
      <c r="I837" s="5" t="str">
        <f>VLOOKUP(H837,UNIC!H:J,3,0)</f>
        <v>ENCARREGADO</v>
      </c>
      <c r="J837" s="11" t="str">
        <f>VLOOKUP(Tabela1[[#This Row],[PLACA]],UNIC!C:V,20,0)</f>
        <v>R$ 2.541,43</v>
      </c>
      <c r="K837" s="11">
        <f>IFERROR(VALUE(VLOOKUP(Tabela1[[#This Row],[PLACA]],[1]Planilha2!$A:$F,3,0)),"")</f>
        <v>1479.4999999999998</v>
      </c>
      <c r="L837" s="11">
        <f>IFERROR(VALUE(VLOOKUP(Tabela1[[#This Row],[PLACA]],[1]Planilha2!$A:$F,4,0)),"")</f>
        <v>1604.26</v>
      </c>
      <c r="M837" s="11">
        <f>IFERROR(VALUE(VLOOKUP(Tabela1[[#This Row],[PLACA]],[1]Planilha2!$A:$F,5,0)),"")</f>
        <v>823.11</v>
      </c>
      <c r="N837" s="11"/>
      <c r="O837" s="12" t="str">
        <f>VLOOKUP(Tabela1[[#This Row],[PLACA]],BASE_LOCADORAS!B:F,5,0)</f>
        <v>28/03/2026</v>
      </c>
      <c r="P8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37" s="11">
        <f>VLOOKUP(Tabela1[[#This Row],[PLACA]],BASE_LOCADORAS!B:G,6,0)</f>
        <v>2541.4299999999998</v>
      </c>
      <c r="R837" s="5" t="b">
        <f>Tabela1[[#This Row],[VALOR LOCADORA]]=Tabela1[[#This Row],[GASTO ALUGUEL]]</f>
        <v>0</v>
      </c>
      <c r="S837" s="5" t="str">
        <f>UPPER(TEXT(Tabela1[[#This Row],[VENCIMENTO CONTRATO]],"MMM"))</f>
        <v>MAR</v>
      </c>
      <c r="T837" s="5">
        <f>IFERROR(YEAR(Tabela1[[#This Row],[VENCIMENTO CONTRATO]]),"-")</f>
        <v>2026</v>
      </c>
      <c r="U837" s="5" t="str">
        <f>VLOOKUP(Tabela1[[#This Row],[PLACA]],UNIC!C:T,18,0)</f>
        <v>ATIVO</v>
      </c>
      <c r="V837" s="5" t="str">
        <f>SUBSTITUTE(VLOOKUP(Tabela1[[#This Row],[PLACA]],UNIC!C:K,9,0),".", "")</f>
        <v>11021</v>
      </c>
      <c r="W837" s="5">
        <f>VLOOKUP(Tabela1[[#This Row],[PLACA]],UNIC!C:M,10,0)</f>
        <v>35001</v>
      </c>
      <c r="X837" s="5" t="str">
        <f>VLOOKUP(Tabela1[[#This Row],[PLACA]],UNIC!C:M,11,0)</f>
        <v>VIVO</v>
      </c>
      <c r="Y837" s="7">
        <f>SUM(Tabela1[[#This Row],[GASTO COMBUSTÍVEL FEVEREIRO]:[GASTO COMBUSTÍVE ABRIL]])</f>
        <v>3906.87</v>
      </c>
      <c r="Z837" s="7">
        <f>IFERROR(AVERAGE(Tabela1[[#This Row],[GASTO COMBUSTÍVE ABRIL]:[GASTO COMBUSTÍVE MARÇO]]),"-")</f>
        <v>1213.6849999999999</v>
      </c>
      <c r="AA837" s="5"/>
    </row>
    <row r="838" spans="1:27" x14ac:dyDescent="0.25">
      <c r="A838" s="5" t="s">
        <v>857</v>
      </c>
      <c r="B838" s="5" t="str">
        <f>VLOOKUP(A838,UNIC!C:W,2,0)</f>
        <v>FIORINO</v>
      </c>
      <c r="C838" s="5" t="str">
        <f>VLOOKUP(A838,UNIC!C:W,3,0)</f>
        <v>UTILITARIO</v>
      </c>
      <c r="D838" s="10">
        <f>VLOOKUP(A838,UNIC!C:W,5,0)</f>
        <v>2024</v>
      </c>
      <c r="E838" s="5" t="str">
        <f>VLOOKUP(A838,UNIC!C:W,21,0)</f>
        <v>LOCALIZA</v>
      </c>
      <c r="F838" s="5" t="str">
        <f>VLOOKUP(Tabela1[[#This Row],[PLACA]],UNIC!C:R,15,0)</f>
        <v>SP</v>
      </c>
      <c r="G838" s="5" t="str">
        <f>VLOOKUP(Tabela1[[#This Row],[PLACA]],UNIC!C:R,16,0)</f>
        <v>SUDESTE</v>
      </c>
      <c r="H838" s="5" t="str">
        <f>VLOOKUP(A838,UNIC!C:H,6,0)</f>
        <v>PAULO ENRIQUE NAVARRO</v>
      </c>
      <c r="I838" s="5" t="str">
        <f>VLOOKUP(H838,UNIC!H:J,3,0)</f>
        <v>CABISTA I</v>
      </c>
      <c r="J838" s="11" t="str">
        <f>VLOOKUP(Tabela1[[#This Row],[PLACA]],UNIC!C:V,20,0)</f>
        <v>R$ 3.034,69</v>
      </c>
      <c r="K838" s="11">
        <f>IFERROR(VALUE(VLOOKUP(Tabela1[[#This Row],[PLACA]],[1]Planilha2!$A:$F,3,0)),"")</f>
        <v>2103.4499999999998</v>
      </c>
      <c r="L838" s="11">
        <f>IFERROR(VALUE(VLOOKUP(Tabela1[[#This Row],[PLACA]],[1]Planilha2!$A:$F,4,0)),"")</f>
        <v>2131.94</v>
      </c>
      <c r="M838" s="11">
        <f>IFERROR(VALUE(VLOOKUP(Tabela1[[#This Row],[PLACA]],[1]Planilha2!$A:$F,5,0)),"")</f>
        <v>1192.08</v>
      </c>
      <c r="N838" s="11"/>
      <c r="O838" s="17" t="str">
        <f>VLOOKUP(Tabela1[[#This Row],[PLACA]],BASE_LOCADORAS!B:F,5,0)</f>
        <v>13/04/2026</v>
      </c>
      <c r="P8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38" s="11">
        <f>VLOOKUP(Tabela1[[#This Row],[PLACA]],BASE_LOCADORAS!B:G,6,0)</f>
        <v>3034.69</v>
      </c>
      <c r="R838" s="5" t="b">
        <f>Tabela1[[#This Row],[VALOR LOCADORA]]=Tabela1[[#This Row],[GASTO ALUGUEL]]</f>
        <v>0</v>
      </c>
      <c r="S838" s="5" t="str">
        <f>UPPER(TEXT(Tabela1[[#This Row],[VENCIMENTO CONTRATO]],"MMM"))</f>
        <v>ABR</v>
      </c>
      <c r="T838" s="5">
        <f>IFERROR(YEAR(Tabela1[[#This Row],[VENCIMENTO CONTRATO]]),"-")</f>
        <v>2026</v>
      </c>
      <c r="U838" s="5" t="str">
        <f>VLOOKUP(Tabela1[[#This Row],[PLACA]],UNIC!C:T,18,0)</f>
        <v>ATIVO</v>
      </c>
      <c r="V838" s="5" t="str">
        <f>SUBSTITUTE(VLOOKUP(Tabela1[[#This Row],[PLACA]],UNIC!C:K,9,0),".", "")</f>
        <v>11021</v>
      </c>
      <c r="W838" s="5">
        <f>VLOOKUP(Tabela1[[#This Row],[PLACA]],UNIC!C:M,10,0)</f>
        <v>35001</v>
      </c>
      <c r="X838" s="5" t="str">
        <f>VLOOKUP(Tabela1[[#This Row],[PLACA]],UNIC!C:M,11,0)</f>
        <v>VIVO</v>
      </c>
      <c r="Y838" s="7">
        <f>SUM(Tabela1[[#This Row],[GASTO COMBUSTÍVEL FEVEREIRO]:[GASTO COMBUSTÍVE ABRIL]])</f>
        <v>5427.4699999999993</v>
      </c>
      <c r="Z838" s="7">
        <f>IFERROR(AVERAGE(Tabela1[[#This Row],[GASTO COMBUSTÍVE ABRIL]:[GASTO COMBUSTÍVE MARÇO]]),"-")</f>
        <v>1662.01</v>
      </c>
      <c r="AA838" s="5"/>
    </row>
    <row r="839" spans="1:27" x14ac:dyDescent="0.25">
      <c r="A839" s="5" t="s">
        <v>1427</v>
      </c>
      <c r="B839" s="5" t="str">
        <f>VLOOKUP(A839,UNIC!C:W,2,0)</f>
        <v>FIORINO</v>
      </c>
      <c r="C839" s="5" t="str">
        <f>VLOOKUP(A839,UNIC!C:W,3,0)</f>
        <v>UTILITARIO</v>
      </c>
      <c r="D839" s="10">
        <f>VLOOKUP(A839,UNIC!C:W,5,0)</f>
        <v>2024</v>
      </c>
      <c r="E839" s="5" t="str">
        <f>VLOOKUP(A839,UNIC!C:W,21,0)</f>
        <v>LOCALIZA</v>
      </c>
      <c r="F839" s="5" t="str">
        <f>VLOOKUP(Tabela1[[#This Row],[PLACA]],UNIC!C:R,15,0)</f>
        <v>SP</v>
      </c>
      <c r="G839" s="5" t="str">
        <f>VLOOKUP(Tabela1[[#This Row],[PLACA]],UNIC!C:R,16,0)</f>
        <v>SUDESTE</v>
      </c>
      <c r="H839" s="5" t="str">
        <f>VLOOKUP(A839,UNIC!C:H,6,0)</f>
        <v>FROTAS DE VEÍCULOS SAO PAULO</v>
      </c>
      <c r="I839" s="5" t="str">
        <f>VLOOKUP(H839,UNIC!H:J,3,0)</f>
        <v>PARCEIRO</v>
      </c>
      <c r="J839" s="11" t="str">
        <f>VLOOKUP(Tabela1[[#This Row],[PLACA]],UNIC!C:V,20,0)</f>
        <v>R$ 3.051,68</v>
      </c>
      <c r="K839" s="11">
        <f>IFERROR(VALUE(VLOOKUP(Tabela1[[#This Row],[PLACA]],[1]Planilha2!$A:$F,3,0)),"")</f>
        <v>1515</v>
      </c>
      <c r="L839" s="11">
        <f>IFERROR(VALUE(VLOOKUP(Tabela1[[#This Row],[PLACA]],[1]Planilha2!$A:$F,4,0)),"")</f>
        <v>1395</v>
      </c>
      <c r="M839" s="11">
        <f>IFERROR(VALUE(VLOOKUP(Tabela1[[#This Row],[PLACA]],[1]Planilha2!$A:$F,5,0)),"")</f>
        <v>0</v>
      </c>
      <c r="N839" s="11"/>
      <c r="O839" s="17" t="str">
        <f>VLOOKUP(Tabela1[[#This Row],[PLACA]],BASE_LOCADORAS!B:F,5,0)</f>
        <v>01/05/2026</v>
      </c>
      <c r="P8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39" s="11">
        <f>VLOOKUP(Tabela1[[#This Row],[PLACA]],BASE_LOCADORAS!B:G,6,0)</f>
        <v>3051.68</v>
      </c>
      <c r="R839" s="5" t="b">
        <f>Tabela1[[#This Row],[VALOR LOCADORA]]=Tabela1[[#This Row],[GASTO ALUGUEL]]</f>
        <v>0</v>
      </c>
      <c r="S839" s="5" t="str">
        <f>UPPER(TEXT(Tabela1[[#This Row],[VENCIMENTO CONTRATO]],"MMM"))</f>
        <v>MAI</v>
      </c>
      <c r="T839" s="5">
        <f>IFERROR(YEAR(Tabela1[[#This Row],[VENCIMENTO CONTRATO]]),"-")</f>
        <v>2026</v>
      </c>
      <c r="U839" s="5" t="str">
        <f>VLOOKUP(Tabela1[[#This Row],[PLACA]],UNIC!C:T,18,0)</f>
        <v>MANUTENÇÃO</v>
      </c>
      <c r="V839" s="5" t="str">
        <f>SUBSTITUTE(VLOOKUP(Tabela1[[#This Row],[PLACA]],UNIC!C:K,9,0),".", "")</f>
        <v>99628</v>
      </c>
      <c r="W839" s="5">
        <f>VLOOKUP(Tabela1[[#This Row],[PLACA]],UNIC!C:M,10,0)</f>
        <v>35001</v>
      </c>
      <c r="X839" s="5" t="str">
        <f>VLOOKUP(Tabela1[[#This Row],[PLACA]],UNIC!C:M,11,0)</f>
        <v>ADMINISTRATIVO</v>
      </c>
      <c r="Y839" s="7">
        <f>SUM(Tabela1[[#This Row],[GASTO COMBUSTÍVEL FEVEREIRO]:[GASTO COMBUSTÍVE ABRIL]])</f>
        <v>2910</v>
      </c>
      <c r="Z839" s="7">
        <f>IFERROR(AVERAGE(Tabela1[[#This Row],[GASTO COMBUSTÍVE ABRIL]:[GASTO COMBUSTÍVE MARÇO]]),"-")</f>
        <v>697.5</v>
      </c>
      <c r="AA839" s="5"/>
    </row>
    <row r="840" spans="1:27" x14ac:dyDescent="0.25">
      <c r="A840" s="5" t="s">
        <v>1038</v>
      </c>
      <c r="B840" s="5" t="str">
        <f>VLOOKUP(A840,UNIC!C:W,2,0)</f>
        <v>FIORINO</v>
      </c>
      <c r="C840" s="5" t="str">
        <f>VLOOKUP(A840,UNIC!C:W,3,0)</f>
        <v>UTILITARIO</v>
      </c>
      <c r="D840" s="10">
        <f>VLOOKUP(A840,UNIC!C:W,5,0)</f>
        <v>2024</v>
      </c>
      <c r="E840" s="5" t="str">
        <f>VLOOKUP(A840,UNIC!C:W,21,0)</f>
        <v>LOCALIZA</v>
      </c>
      <c r="F840" s="5" t="str">
        <f>VLOOKUP(Tabela1[[#This Row],[PLACA]],UNIC!C:R,15,0)</f>
        <v>SP</v>
      </c>
      <c r="G840" s="5" t="str">
        <f>VLOOKUP(Tabela1[[#This Row],[PLACA]],UNIC!C:R,16,0)</f>
        <v>SUDESTE</v>
      </c>
      <c r="H840" s="5" t="str">
        <f>VLOOKUP(A840,UNIC!C:H,6,0)</f>
        <v>JULIO DE MELO NETO</v>
      </c>
      <c r="I840" s="5" t="str">
        <f>VLOOKUP(H840,UNIC!H:J,3,0)</f>
        <v>CABISTA I</v>
      </c>
      <c r="J840" s="11" t="str">
        <f>VLOOKUP(Tabela1[[#This Row],[PLACA]],UNIC!C:V,20,0)</f>
        <v>R$ 2.530,04</v>
      </c>
      <c r="K840" s="11">
        <f>IFERROR(VALUE(VLOOKUP(Tabela1[[#This Row],[PLACA]],[1]Planilha2!$A:$F,3,0)),"")</f>
        <v>1743.2700000000002</v>
      </c>
      <c r="L840" s="11">
        <f>IFERROR(VALUE(VLOOKUP(Tabela1[[#This Row],[PLACA]],[1]Planilha2!$A:$F,4,0)),"")</f>
        <v>1073.03</v>
      </c>
      <c r="M840" s="11">
        <f>IFERROR(VALUE(VLOOKUP(Tabela1[[#This Row],[PLACA]],[1]Planilha2!$A:$F,5,0)),"")</f>
        <v>392.35</v>
      </c>
      <c r="N840" s="11"/>
      <c r="O840" s="17" t="str">
        <f>VLOOKUP(Tabela1[[#This Row],[PLACA]],BASE_LOCADORAS!B:F,5,0)</f>
        <v>09/01/2027</v>
      </c>
      <c r="P8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0" s="11">
        <f>VLOOKUP(Tabela1[[#This Row],[PLACA]],BASE_LOCADORAS!B:G,6,0)</f>
        <v>2530.04</v>
      </c>
      <c r="R840" s="5" t="b">
        <f>Tabela1[[#This Row],[VALOR LOCADORA]]=Tabela1[[#This Row],[GASTO ALUGUEL]]</f>
        <v>0</v>
      </c>
      <c r="S840" s="5" t="str">
        <f>UPPER(TEXT(Tabela1[[#This Row],[VENCIMENTO CONTRATO]],"MMM"))</f>
        <v>JAN</v>
      </c>
      <c r="T840" s="5">
        <f>IFERROR(YEAR(Tabela1[[#This Row],[VENCIMENTO CONTRATO]]),"-")</f>
        <v>2027</v>
      </c>
      <c r="U840" s="5" t="str">
        <f>VLOOKUP(Tabela1[[#This Row],[PLACA]],UNIC!C:T,18,0)</f>
        <v>ATIVO</v>
      </c>
      <c r="V840" s="5" t="str">
        <f>SUBSTITUTE(VLOOKUP(Tabela1[[#This Row],[PLACA]],UNIC!C:K,9,0),".", "")</f>
        <v>11021</v>
      </c>
      <c r="W840" s="5">
        <f>VLOOKUP(Tabela1[[#This Row],[PLACA]],UNIC!C:M,10,0)</f>
        <v>35001</v>
      </c>
      <c r="X840" s="5" t="str">
        <f>VLOOKUP(Tabela1[[#This Row],[PLACA]],UNIC!C:M,11,0)</f>
        <v>VIVO</v>
      </c>
      <c r="Y840" s="7">
        <f>SUM(Tabela1[[#This Row],[GASTO COMBUSTÍVEL FEVEREIRO]:[GASTO COMBUSTÍVE ABRIL]])</f>
        <v>3208.65</v>
      </c>
      <c r="Z840" s="7">
        <f>IFERROR(AVERAGE(Tabela1[[#This Row],[GASTO COMBUSTÍVE ABRIL]:[GASTO COMBUSTÍVE MARÇO]]),"-")</f>
        <v>732.69</v>
      </c>
      <c r="AA840" s="5"/>
    </row>
    <row r="841" spans="1:27" x14ac:dyDescent="0.25">
      <c r="A841" s="5" t="s">
        <v>667</v>
      </c>
      <c r="B841" s="5" t="str">
        <f>VLOOKUP(A841,UNIC!C:W,2,0)</f>
        <v>ARGO</v>
      </c>
      <c r="C841" s="5" t="str">
        <f>VLOOKUP(A841,UNIC!C:W,3,0)</f>
        <v>LEVE</v>
      </c>
      <c r="D841" s="10">
        <f>VLOOKUP(A841,UNIC!C:W,5,0)</f>
        <v>2023</v>
      </c>
      <c r="E841" s="5" t="str">
        <f>VLOOKUP(A841,UNIC!C:W,21,0)</f>
        <v>LOCALIZA</v>
      </c>
      <c r="F841" s="5" t="str">
        <f>VLOOKUP(Tabela1[[#This Row],[PLACA]],UNIC!C:R,15,0)</f>
        <v>SP</v>
      </c>
      <c r="G841" s="5" t="str">
        <f>VLOOKUP(Tabela1[[#This Row],[PLACA]],UNIC!C:R,16,0)</f>
        <v>SUDESTE</v>
      </c>
      <c r="H841" s="5" t="str">
        <f>VLOOKUP(A841,UNIC!C:H,6,0)</f>
        <v>PABLO ARAUJO E SILVA</v>
      </c>
      <c r="I841" s="5" t="str">
        <f>VLOOKUP(H841,UNIC!H:J,3,0)</f>
        <v>SUPERVISOR DE MANUTENCAO II</v>
      </c>
      <c r="J841" s="11" t="str">
        <f>VLOOKUP(Tabela1[[#This Row],[PLACA]],UNIC!C:V,20,0)</f>
        <v>R$ 2.373,08</v>
      </c>
      <c r="K841" s="11">
        <f>IFERROR(VALUE(VLOOKUP(Tabela1[[#This Row],[PLACA]],[1]Planilha2!$A:$F,3,0)),"")</f>
        <v>1193.1200000000001</v>
      </c>
      <c r="L841" s="11">
        <f>IFERROR(VALUE(VLOOKUP(Tabela1[[#This Row],[PLACA]],[1]Planilha2!$A:$F,4,0)),"")</f>
        <v>1533.73</v>
      </c>
      <c r="M841" s="11">
        <f>IFERROR(VALUE(VLOOKUP(Tabela1[[#This Row],[PLACA]],[1]Planilha2!$A:$F,5,0)),"")</f>
        <v>764.7700000000001</v>
      </c>
      <c r="N841" s="11"/>
      <c r="O841" s="17" t="str">
        <f>VLOOKUP(Tabela1[[#This Row],[PLACA]],BASE_LOCADORAS!B:F,5,0)</f>
        <v>20/07/2026</v>
      </c>
      <c r="P8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41" s="11">
        <f>VLOOKUP(Tabela1[[#This Row],[PLACA]],BASE_LOCADORAS!B:G,6,0)</f>
        <v>2373.08</v>
      </c>
      <c r="R841" s="5" t="b">
        <f>Tabela1[[#This Row],[VALOR LOCADORA]]=Tabela1[[#This Row],[GASTO ALUGUEL]]</f>
        <v>0</v>
      </c>
      <c r="S841" s="5" t="str">
        <f>UPPER(TEXT(Tabela1[[#This Row],[VENCIMENTO CONTRATO]],"MMM"))</f>
        <v>JUL</v>
      </c>
      <c r="T841" s="5">
        <f>IFERROR(YEAR(Tabela1[[#This Row],[VENCIMENTO CONTRATO]]),"-")</f>
        <v>2026</v>
      </c>
      <c r="U841" s="5" t="str">
        <f>VLOOKUP(Tabela1[[#This Row],[PLACA]],UNIC!C:T,18,0)</f>
        <v>ATIVO</v>
      </c>
      <c r="V841" s="5" t="str">
        <f>SUBSTITUTE(VLOOKUP(Tabela1[[#This Row],[PLACA]],UNIC!C:K,9,0),".", "")</f>
        <v>11025</v>
      </c>
      <c r="W841" s="5">
        <f>VLOOKUP(Tabela1[[#This Row],[PLACA]],UNIC!C:M,10,0)</f>
        <v>35001</v>
      </c>
      <c r="X841" s="5" t="str">
        <f>VLOOKUP(Tabela1[[#This Row],[PLACA]],UNIC!C:M,11,0)</f>
        <v>VIVO</v>
      </c>
      <c r="Y841" s="7">
        <f>SUM(Tabela1[[#This Row],[GASTO COMBUSTÍVEL FEVEREIRO]:[GASTO COMBUSTÍVE ABRIL]])</f>
        <v>3491.6200000000003</v>
      </c>
      <c r="Z841" s="7">
        <f>IFERROR(AVERAGE(Tabela1[[#This Row],[GASTO COMBUSTÍVE ABRIL]:[GASTO COMBUSTÍVE MARÇO]]),"-")</f>
        <v>1149.25</v>
      </c>
      <c r="AA841" s="5"/>
    </row>
    <row r="842" spans="1:27" x14ac:dyDescent="0.25">
      <c r="A842" s="5" t="s">
        <v>182</v>
      </c>
      <c r="B842" s="5" t="str">
        <f>VLOOKUP(A842,UNIC!C:W,2,0)</f>
        <v>FIORINO</v>
      </c>
      <c r="C842" s="5" t="str">
        <f>VLOOKUP(A842,UNIC!C:W,3,0)</f>
        <v>UTILITARIO</v>
      </c>
      <c r="D842" s="10">
        <f>VLOOKUP(A842,UNIC!C:W,5,0)</f>
        <v>2024</v>
      </c>
      <c r="E842" s="5" t="str">
        <f>VLOOKUP(A842,UNIC!C:W,21,0)</f>
        <v>LOCALIZA</v>
      </c>
      <c r="F842" s="5" t="str">
        <f>VLOOKUP(Tabela1[[#This Row],[PLACA]],UNIC!C:R,15,0)</f>
        <v>PR</v>
      </c>
      <c r="G842" s="5" t="str">
        <f>VLOOKUP(Tabela1[[#This Row],[PLACA]],UNIC!C:R,16,0)</f>
        <v>SUL</v>
      </c>
      <c r="H842" s="5" t="str">
        <f>VLOOKUP(A842,UNIC!C:H,6,0)</f>
        <v>ISMARILDO IVASKIO</v>
      </c>
      <c r="I842" s="5" t="str">
        <f>VLOOKUP(H842,UNIC!H:J,3,0)</f>
        <v>ASSISTENTE TEC. DE MANUTENCAO DE PI II</v>
      </c>
      <c r="J842" s="11" t="str">
        <f>VLOOKUP(Tabela1[[#This Row],[PLACA]],UNIC!C:V,20,0)</f>
        <v>R$ 2.400,00</v>
      </c>
      <c r="K842" s="11">
        <f>IFERROR(VALUE(VLOOKUP(Tabela1[[#This Row],[PLACA]],[1]Planilha2!$A:$F,3,0)),"")</f>
        <v>1555.25</v>
      </c>
      <c r="L842" s="11">
        <f>IFERROR(VALUE(VLOOKUP(Tabela1[[#This Row],[PLACA]],[1]Planilha2!$A:$F,4,0)),"")</f>
        <v>2178.5100000000002</v>
      </c>
      <c r="M842" s="11">
        <f>IFERROR(VALUE(VLOOKUP(Tabela1[[#This Row],[PLACA]],[1]Planilha2!$A:$F,5,0)),"")</f>
        <v>1197.52</v>
      </c>
      <c r="N842" s="11"/>
      <c r="O842" s="17" t="str">
        <f>VLOOKUP(Tabela1[[#This Row],[PLACA]],BASE_LOCADORAS!B:F,5,0)</f>
        <v>05/08/2028</v>
      </c>
      <c r="P8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2" s="11">
        <f>VLOOKUP(Tabela1[[#This Row],[PLACA]],BASE_LOCADORAS!B:G,6,0)</f>
        <v>2555.0700000000002</v>
      </c>
      <c r="R842" s="5" t="b">
        <f>Tabela1[[#This Row],[VALOR LOCADORA]]=Tabela1[[#This Row],[GASTO ALUGUEL]]</f>
        <v>0</v>
      </c>
      <c r="S842" s="5" t="str">
        <f>UPPER(TEXT(Tabela1[[#This Row],[VENCIMENTO CONTRATO]],"MMM"))</f>
        <v>AGO</v>
      </c>
      <c r="T842" s="5">
        <f>IFERROR(YEAR(Tabela1[[#This Row],[VENCIMENTO CONTRATO]]),"-")</f>
        <v>2028</v>
      </c>
      <c r="U842" s="5" t="str">
        <f>VLOOKUP(Tabela1[[#This Row],[PLACA]],UNIC!C:T,18,0)</f>
        <v>ATIVO</v>
      </c>
      <c r="V842" s="5" t="str">
        <f>SUBSTITUTE(VLOOKUP(Tabela1[[#This Row],[PLACA]],UNIC!C:K,9,0),".", "")</f>
        <v>12085</v>
      </c>
      <c r="W842" s="5">
        <f>VLOOKUP(Tabela1[[#This Row],[PLACA]],UNIC!C:M,10,0)</f>
        <v>26158</v>
      </c>
      <c r="X842" s="5" t="str">
        <f>VLOOKUP(Tabela1[[#This Row],[PLACA]],UNIC!C:M,11,0)</f>
        <v>TIM MOVEL</v>
      </c>
      <c r="Y842" s="7">
        <f>SUM(Tabela1[[#This Row],[GASTO COMBUSTÍVEL FEVEREIRO]:[GASTO COMBUSTÍVE ABRIL]])</f>
        <v>4931.2800000000007</v>
      </c>
      <c r="Z842" s="7">
        <f>IFERROR(AVERAGE(Tabela1[[#This Row],[GASTO COMBUSTÍVE ABRIL]:[GASTO COMBUSTÍVE MARÇO]]),"-")</f>
        <v>1688.0150000000001</v>
      </c>
      <c r="AA842" s="5"/>
    </row>
    <row r="843" spans="1:27" x14ac:dyDescent="0.25">
      <c r="A843" s="5" t="s">
        <v>268</v>
      </c>
      <c r="B843" s="5" t="str">
        <f>VLOOKUP(A843,UNIC!C:W,2,0)</f>
        <v>MOBI</v>
      </c>
      <c r="C843" s="5" t="str">
        <f>VLOOKUP(A843,UNIC!C:W,3,0)</f>
        <v>LEVE</v>
      </c>
      <c r="D843" s="10">
        <f>VLOOKUP(A843,UNIC!C:W,5,0)</f>
        <v>2025</v>
      </c>
      <c r="E843" s="5" t="str">
        <f>VLOOKUP(A843,UNIC!C:W,21,0)</f>
        <v>LOCALIZA</v>
      </c>
      <c r="F843" s="5" t="str">
        <f>VLOOKUP(Tabela1[[#This Row],[PLACA]],UNIC!C:R,15,0)</f>
        <v>SP</v>
      </c>
      <c r="G843" s="5" t="str">
        <f>VLOOKUP(Tabela1[[#This Row],[PLACA]],UNIC!C:R,16,0)</f>
        <v>SUDESTE</v>
      </c>
      <c r="H843" s="5" t="str">
        <f>VLOOKUP(A843,UNIC!C:H,6,0)</f>
        <v>SERGIO MARINO</v>
      </c>
      <c r="I843" s="5" t="str">
        <f>VLOOKUP(H843,UNIC!H:J,3,0)</f>
        <v>SUPERVISOR DE PROJETOS</v>
      </c>
      <c r="J843" s="11" t="str">
        <f>VLOOKUP(Tabela1[[#This Row],[PLACA]],UNIC!C:V,20,0)</f>
        <v>R$ 1.730,00</v>
      </c>
      <c r="K843" s="11">
        <f>IFERROR(VALUE(VLOOKUP(Tabela1[[#This Row],[PLACA]],[1]Planilha2!$A:$F,3,0)),"")</f>
        <v>457.77</v>
      </c>
      <c r="L843" s="11">
        <f>IFERROR(VALUE(VLOOKUP(Tabela1[[#This Row],[PLACA]],[1]Planilha2!$A:$F,4,0)),"")</f>
        <v>896.26</v>
      </c>
      <c r="M843" s="11">
        <f>IFERROR(VALUE(VLOOKUP(Tabela1[[#This Row],[PLACA]],[1]Planilha2!$A:$F,5,0)),"")</f>
        <v>386.78999999999996</v>
      </c>
      <c r="N843" s="11"/>
      <c r="O843" s="12" t="str">
        <f>VLOOKUP(Tabela1[[#This Row],[PLACA]],BASE_LOCADORAS!B:F,5,0)</f>
        <v>11/06/2028</v>
      </c>
      <c r="P8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3" s="11">
        <f>VLOOKUP(Tabela1[[#This Row],[PLACA]],BASE_LOCADORAS!B:G,6,0)</f>
        <v>1832.6</v>
      </c>
      <c r="R843" s="5" t="b">
        <f>Tabela1[[#This Row],[VALOR LOCADORA]]=Tabela1[[#This Row],[GASTO ALUGUEL]]</f>
        <v>0</v>
      </c>
      <c r="S843" s="5" t="str">
        <f>UPPER(TEXT(Tabela1[[#This Row],[VENCIMENTO CONTRATO]],"MMM"))</f>
        <v>JUN</v>
      </c>
      <c r="T843" s="5">
        <f>IFERROR(YEAR(Tabela1[[#This Row],[VENCIMENTO CONTRATO]]),"-")</f>
        <v>2028</v>
      </c>
      <c r="U843" s="5" t="str">
        <f>VLOOKUP(Tabela1[[#This Row],[PLACA]],UNIC!C:T,18,0)</f>
        <v>ATIVO</v>
      </c>
      <c r="V843" s="5" t="str">
        <f>SUBSTITUTE(VLOOKUP(Tabela1[[#This Row],[PLACA]],UNIC!C:K,9,0),".", "")</f>
        <v>11091</v>
      </c>
      <c r="W843" s="5">
        <f>VLOOKUP(Tabela1[[#This Row],[PLACA]],UNIC!C:M,10,0)</f>
        <v>35001</v>
      </c>
      <c r="X843" s="5" t="str">
        <f>VLOOKUP(Tabela1[[#This Row],[PLACA]],UNIC!C:M,11,0)</f>
        <v>VIVO</v>
      </c>
      <c r="Y843" s="7">
        <f>SUM(Tabela1[[#This Row],[GASTO COMBUSTÍVEL FEVEREIRO]:[GASTO COMBUSTÍVE ABRIL]])</f>
        <v>1740.82</v>
      </c>
      <c r="Z843" s="7">
        <f>IFERROR(AVERAGE(Tabela1[[#This Row],[GASTO COMBUSTÍVE ABRIL]:[GASTO COMBUSTÍVE MARÇO]]),"-")</f>
        <v>641.52499999999998</v>
      </c>
      <c r="AA843" s="5"/>
    </row>
    <row r="844" spans="1:27" x14ac:dyDescent="0.25">
      <c r="A844" s="5" t="s">
        <v>1397</v>
      </c>
      <c r="B844" s="5" t="str">
        <f>VLOOKUP(A844,UNIC!C:W,2,0)</f>
        <v>S10</v>
      </c>
      <c r="C844" s="5" t="str">
        <f>VLOOKUP(A844,UNIC!C:W,3,0)</f>
        <v>4X4</v>
      </c>
      <c r="D844" s="10">
        <f>VLOOKUP(A844,UNIC!C:W,5,0)</f>
        <v>2023</v>
      </c>
      <c r="E844" s="5" t="str">
        <f>VLOOKUP(A844,UNIC!C:W,21,0)</f>
        <v>LOCALIZA</v>
      </c>
      <c r="F844" s="5" t="str">
        <f>VLOOKUP(Tabela1[[#This Row],[PLACA]],UNIC!C:R,15,0)</f>
        <v>PR</v>
      </c>
      <c r="G844" s="5" t="str">
        <f>VLOOKUP(Tabela1[[#This Row],[PLACA]],UNIC!C:R,16,0)</f>
        <v>SUL</v>
      </c>
      <c r="H844" s="5" t="str">
        <f>VLOOKUP(A844,UNIC!C:H,6,0)</f>
        <v>MANUTENCAO LIGGA CASCAVEL</v>
      </c>
      <c r="I844" s="5" t="str">
        <f>VLOOKUP(H844,UNIC!H:J,3,0)</f>
        <v>PARCEIRO</v>
      </c>
      <c r="J844" s="11" t="str">
        <f>VLOOKUP(Tabela1[[#This Row],[PLACA]],UNIC!C:V,20,0)</f>
        <v>R$ 6.568,38</v>
      </c>
      <c r="K844" s="11">
        <f>IFERROR(VALUE(VLOOKUP(Tabela1[[#This Row],[PLACA]],[1]Planilha2!$A:$F,3,0)),"")</f>
        <v>5247.59</v>
      </c>
      <c r="L844" s="11">
        <f>IFERROR(VALUE(VLOOKUP(Tabela1[[#This Row],[PLACA]],[1]Planilha2!$A:$F,4,0)),"")</f>
        <v>1607.9299999999998</v>
      </c>
      <c r="M844" s="11">
        <f>IFERROR(VALUE(VLOOKUP(Tabela1[[#This Row],[PLACA]],[1]Planilha2!$A:$F,5,0)),"")</f>
        <v>0</v>
      </c>
      <c r="N844" s="11"/>
      <c r="O844" s="12" t="str">
        <f>VLOOKUP(Tabela1[[#This Row],[PLACA]],BASE_LOCADORAS!B:F,5,0)</f>
        <v>12/06/2026</v>
      </c>
      <c r="P8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44" s="11">
        <f>VLOOKUP(Tabela1[[#This Row],[PLACA]],BASE_LOCADORAS!B:G,6,0)</f>
        <v>6568.38</v>
      </c>
      <c r="R844" s="5" t="b">
        <f>Tabela1[[#This Row],[VALOR LOCADORA]]=Tabela1[[#This Row],[GASTO ALUGUEL]]</f>
        <v>0</v>
      </c>
      <c r="S844" s="5" t="str">
        <f>UPPER(TEXT(Tabela1[[#This Row],[VENCIMENTO CONTRATO]],"MMM"))</f>
        <v>JUN</v>
      </c>
      <c r="T844" s="5">
        <f>IFERROR(YEAR(Tabela1[[#This Row],[VENCIMENTO CONTRATO]]),"-")</f>
        <v>2026</v>
      </c>
      <c r="U844" s="5" t="str">
        <f>VLOOKUP(Tabela1[[#This Row],[PLACA]],UNIC!C:T,18,0)</f>
        <v>MANUTENÇÃO</v>
      </c>
      <c r="V844" s="5" t="str">
        <f>SUBSTITUTE(VLOOKUP(Tabela1[[#This Row],[PLACA]],UNIC!C:K,9,0),".", "")</f>
        <v>17071</v>
      </c>
      <c r="W844" s="5">
        <f>VLOOKUP(Tabela1[[#This Row],[PLACA]],UNIC!C:M,10,0)</f>
        <v>26009</v>
      </c>
      <c r="X844" s="5" t="str">
        <f>VLOOKUP(Tabela1[[#This Row],[PLACA]],UNIC!C:M,11,0)</f>
        <v>LIGGA</v>
      </c>
      <c r="Y844" s="7">
        <f>SUM(Tabela1[[#This Row],[GASTO COMBUSTÍVEL FEVEREIRO]:[GASTO COMBUSTÍVE ABRIL]])</f>
        <v>6855.52</v>
      </c>
      <c r="Z844" s="7">
        <f>IFERROR(AVERAGE(Tabela1[[#This Row],[GASTO COMBUSTÍVE ABRIL]:[GASTO COMBUSTÍVE MARÇO]]),"-")</f>
        <v>803.96499999999992</v>
      </c>
      <c r="AA844" s="5"/>
    </row>
    <row r="845" spans="1:27" x14ac:dyDescent="0.25">
      <c r="A845" s="5" t="s">
        <v>159</v>
      </c>
      <c r="B845" s="5" t="str">
        <f>VLOOKUP(A845,UNIC!C:W,2,0)</f>
        <v>MOBI</v>
      </c>
      <c r="C845" s="5" t="str">
        <f>VLOOKUP(A845,UNIC!C:W,3,0)</f>
        <v>LEVE</v>
      </c>
      <c r="D845" s="10">
        <f>VLOOKUP(A845,UNIC!C:W,5,0)</f>
        <v>2024</v>
      </c>
      <c r="E845" s="5" t="str">
        <f>VLOOKUP(A845,UNIC!C:W,21,0)</f>
        <v>MOVIDA</v>
      </c>
      <c r="F845" s="5" t="str">
        <f>VLOOKUP(Tabela1[[#This Row],[PLACA]],UNIC!C:R,15,0)</f>
        <v>SP</v>
      </c>
      <c r="G845" s="5" t="str">
        <f>VLOOKUP(Tabela1[[#This Row],[PLACA]],UNIC!C:R,16,0)</f>
        <v>SUDESTE</v>
      </c>
      <c r="H845" s="5" t="str">
        <f>VLOOKUP(A845,UNIC!C:H,6,0)</f>
        <v>BRUNO SANTOS DO VALE</v>
      </c>
      <c r="I845" s="5" t="str">
        <f>VLOOKUP(H845,UNIC!H:J,3,0)</f>
        <v>TECNICO DE FIBRA OPTICA II</v>
      </c>
      <c r="J845" s="11" t="str">
        <f>VLOOKUP(Tabela1[[#This Row],[PLACA]],UNIC!C:V,20,0)</f>
        <v>R$ 1.822,03</v>
      </c>
      <c r="K845" s="11">
        <f>IFERROR(VALUE(VLOOKUP(Tabela1[[#This Row],[PLACA]],[1]Planilha2!$A:$F,3,0)),"")</f>
        <v>1718.3</v>
      </c>
      <c r="L845" s="11">
        <f>IFERROR(VALUE(VLOOKUP(Tabela1[[#This Row],[PLACA]],[1]Planilha2!$A:$F,4,0)),"")</f>
        <v>2123</v>
      </c>
      <c r="M845" s="11">
        <f>IFERROR(VALUE(VLOOKUP(Tabela1[[#This Row],[PLACA]],[1]Planilha2!$A:$F,5,0)),"")</f>
        <v>932</v>
      </c>
      <c r="N845" s="11"/>
      <c r="O845" s="12" t="str">
        <f>VLOOKUP(Tabela1[[#This Row],[PLACA]],BASE_LOCADORAS!B:F,5,0)</f>
        <v>03/05/2027</v>
      </c>
      <c r="P8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5" s="11">
        <f>VLOOKUP(Tabela1[[#This Row],[PLACA]],BASE_LOCADORAS!B:G,6,0)</f>
        <v>1822.03</v>
      </c>
      <c r="R845" s="5" t="b">
        <f>Tabela1[[#This Row],[VALOR LOCADORA]]=Tabela1[[#This Row],[GASTO ALUGUEL]]</f>
        <v>0</v>
      </c>
      <c r="S845" s="5" t="str">
        <f>UPPER(TEXT(Tabela1[[#This Row],[VENCIMENTO CONTRATO]],"MMM"))</f>
        <v>MAI</v>
      </c>
      <c r="T845" s="5">
        <f>IFERROR(YEAR(Tabela1[[#This Row],[VENCIMENTO CONTRATO]]),"-")</f>
        <v>2027</v>
      </c>
      <c r="U845" s="5" t="str">
        <f>VLOOKUP(Tabela1[[#This Row],[PLACA]],UNIC!C:T,18,0)</f>
        <v>ATIVO</v>
      </c>
      <c r="V845" s="5" t="str">
        <f>SUBSTITUTE(VLOOKUP(Tabela1[[#This Row],[PLACA]],UNIC!C:K,9,0),".", "")</f>
        <v>11021</v>
      </c>
      <c r="W845" s="5">
        <f>VLOOKUP(Tabela1[[#This Row],[PLACA]],UNIC!C:M,10,0)</f>
        <v>35001</v>
      </c>
      <c r="X845" s="5" t="str">
        <f>VLOOKUP(Tabela1[[#This Row],[PLACA]],UNIC!C:M,11,0)</f>
        <v>VIVO</v>
      </c>
      <c r="Y845" s="7">
        <f>SUM(Tabela1[[#This Row],[GASTO COMBUSTÍVEL FEVEREIRO]:[GASTO COMBUSTÍVE ABRIL]])</f>
        <v>4773.3</v>
      </c>
      <c r="Z845" s="7">
        <f>IFERROR(AVERAGE(Tabela1[[#This Row],[GASTO COMBUSTÍVE ABRIL]:[GASTO COMBUSTÍVE MARÇO]]),"-")</f>
        <v>1527.5</v>
      </c>
      <c r="AA845" s="5"/>
    </row>
    <row r="846" spans="1:27" x14ac:dyDescent="0.25">
      <c r="A846" s="5" t="s">
        <v>705</v>
      </c>
      <c r="B846" s="5" t="str">
        <f>VLOOKUP(A846,UNIC!C:W,2,0)</f>
        <v>MOBI</v>
      </c>
      <c r="C846" s="5" t="str">
        <f>VLOOKUP(A846,UNIC!C:W,3,0)</f>
        <v>LEVE</v>
      </c>
      <c r="D846" s="10">
        <f>VLOOKUP(A846,UNIC!C:W,5,0)</f>
        <v>2024</v>
      </c>
      <c r="E846" s="5" t="str">
        <f>VLOOKUP(A846,UNIC!C:W,21,0)</f>
        <v>LOCALIZA</v>
      </c>
      <c r="F846" s="5" t="str">
        <f>VLOOKUP(Tabela1[[#This Row],[PLACA]],UNIC!C:R,15,0)</f>
        <v>SP</v>
      </c>
      <c r="G846" s="5" t="str">
        <f>VLOOKUP(Tabela1[[#This Row],[PLACA]],UNIC!C:R,16,0)</f>
        <v>SUDESTE</v>
      </c>
      <c r="H846" s="5" t="str">
        <f>VLOOKUP(A846,UNIC!C:H,6,0)</f>
        <v>CARLOS HENRIQUE LOPES DA ROCHA</v>
      </c>
      <c r="I846" s="5" t="str">
        <f>VLOOKUP(H846,UNIC!H:J,3,0)</f>
        <v>TECNICO DE FIBRA OPTICA III</v>
      </c>
      <c r="J846" s="11" t="str">
        <f>VLOOKUP(Tabela1[[#This Row],[PLACA]],UNIC!C:V,20,0)</f>
        <v>R$ 1.806,16</v>
      </c>
      <c r="K846" s="11">
        <f>IFERROR(VALUE(VLOOKUP(Tabela1[[#This Row],[PLACA]],[1]Planilha2!$A:$F,3,0)),"")</f>
        <v>1746.06</v>
      </c>
      <c r="L846" s="11">
        <f>IFERROR(VALUE(VLOOKUP(Tabela1[[#This Row],[PLACA]],[1]Planilha2!$A:$F,4,0)),"")</f>
        <v>2237.67</v>
      </c>
      <c r="M846" s="11">
        <f>IFERROR(VALUE(VLOOKUP(Tabela1[[#This Row],[PLACA]],[1]Planilha2!$A:$F,5,0)),"")</f>
        <v>1056.6399999999999</v>
      </c>
      <c r="N846" s="11"/>
      <c r="O846" s="12" t="str">
        <f>VLOOKUP(Tabela1[[#This Row],[PLACA]],BASE_LOCADORAS!B:F,5,0)</f>
        <v>07/12/2026</v>
      </c>
      <c r="P8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6" s="11">
        <f>VLOOKUP(Tabela1[[#This Row],[PLACA]],BASE_LOCADORAS!B:G,6,0)</f>
        <v>1806.16</v>
      </c>
      <c r="R846" s="5" t="b">
        <f>Tabela1[[#This Row],[VALOR LOCADORA]]=Tabela1[[#This Row],[GASTO ALUGUEL]]</f>
        <v>0</v>
      </c>
      <c r="S846" s="5" t="str">
        <f>UPPER(TEXT(Tabela1[[#This Row],[VENCIMENTO CONTRATO]],"MMM"))</f>
        <v>DEZ</v>
      </c>
      <c r="T846" s="5">
        <f>IFERROR(YEAR(Tabela1[[#This Row],[VENCIMENTO CONTRATO]]),"-")</f>
        <v>2026</v>
      </c>
      <c r="U846" s="5" t="str">
        <f>VLOOKUP(Tabela1[[#This Row],[PLACA]],UNIC!C:T,18,0)</f>
        <v>ATIVO</v>
      </c>
      <c r="V846" s="5" t="str">
        <f>SUBSTITUTE(VLOOKUP(Tabela1[[#This Row],[PLACA]],UNIC!C:K,9,0),".", "")</f>
        <v>11031</v>
      </c>
      <c r="W846" s="5">
        <f>VLOOKUP(Tabela1[[#This Row],[PLACA]],UNIC!C:M,10,0)</f>
        <v>35001</v>
      </c>
      <c r="X846" s="5" t="str">
        <f>VLOOKUP(Tabela1[[#This Row],[PLACA]],UNIC!C:M,11,0)</f>
        <v>VIVO</v>
      </c>
      <c r="Y846" s="7">
        <f>SUM(Tabela1[[#This Row],[GASTO COMBUSTÍVEL FEVEREIRO]:[GASTO COMBUSTÍVE ABRIL]])</f>
        <v>5040.37</v>
      </c>
      <c r="Z846" s="7">
        <f>IFERROR(AVERAGE(Tabela1[[#This Row],[GASTO COMBUSTÍVE ABRIL]:[GASTO COMBUSTÍVE MARÇO]]),"-")</f>
        <v>1647.155</v>
      </c>
      <c r="AA846" s="5"/>
    </row>
    <row r="847" spans="1:27" x14ac:dyDescent="0.25">
      <c r="A847" s="5" t="s">
        <v>336</v>
      </c>
      <c r="B847" s="5" t="str">
        <f>VLOOKUP(A847,UNIC!C:W,2,0)</f>
        <v>MOBI</v>
      </c>
      <c r="C847" s="5" t="str">
        <f>VLOOKUP(A847,UNIC!C:W,3,0)</f>
        <v>LEVE</v>
      </c>
      <c r="D847" s="10">
        <f>VLOOKUP(A847,UNIC!C:W,5,0)</f>
        <v>2024</v>
      </c>
      <c r="E847" s="5" t="str">
        <f>VLOOKUP(A847,UNIC!C:W,21,0)</f>
        <v>LOCALIZA</v>
      </c>
      <c r="F847" s="5" t="str">
        <f>VLOOKUP(Tabela1[[#This Row],[PLACA]],UNIC!C:R,15,0)</f>
        <v>SP</v>
      </c>
      <c r="G847" s="5" t="str">
        <f>VLOOKUP(Tabela1[[#This Row],[PLACA]],UNIC!C:R,16,0)</f>
        <v>SUDESTE</v>
      </c>
      <c r="H847" s="5" t="str">
        <f>VLOOKUP(A847,UNIC!C:H,6,0)</f>
        <v>MARCOS VINICIUS SANTOS</v>
      </c>
      <c r="I847" s="5" t="str">
        <f>VLOOKUP(H847,UNIC!H:J,3,0)</f>
        <v>TECNICO DE FIBRA OPTICA III</v>
      </c>
      <c r="J847" s="11" t="str">
        <f>VLOOKUP(Tabela1[[#This Row],[PLACA]],UNIC!C:V,20,0)</f>
        <v>R$ 1.813,20</v>
      </c>
      <c r="K847" s="11">
        <f>IFERROR(VALUE(VLOOKUP(Tabela1[[#This Row],[PLACA]],[1]Planilha2!$A:$F,3,0)),"")</f>
        <v>1276.6100000000001</v>
      </c>
      <c r="L847" s="11">
        <f>IFERROR(VALUE(VLOOKUP(Tabela1[[#This Row],[PLACA]],[1]Planilha2!$A:$F,4,0)),"")</f>
        <v>1657.47</v>
      </c>
      <c r="M847" s="11">
        <f>IFERROR(VALUE(VLOOKUP(Tabela1[[#This Row],[PLACA]],[1]Planilha2!$A:$F,5,0)),"")</f>
        <v>964.02</v>
      </c>
      <c r="N847" s="11"/>
      <c r="O847" s="12" t="str">
        <f>VLOOKUP(Tabela1[[#This Row],[PLACA]],BASE_LOCADORAS!B:F,5,0)</f>
        <v>10/01/2027</v>
      </c>
      <c r="P8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7" s="11">
        <f>VLOOKUP(Tabela1[[#This Row],[PLACA]],BASE_LOCADORAS!B:G,6,0)</f>
        <v>1813.2</v>
      </c>
      <c r="R847" s="5" t="b">
        <f>Tabela1[[#This Row],[VALOR LOCADORA]]=Tabela1[[#This Row],[GASTO ALUGUEL]]</f>
        <v>0</v>
      </c>
      <c r="S847" s="5" t="str">
        <f>UPPER(TEXT(Tabela1[[#This Row],[VENCIMENTO CONTRATO]],"MMM"))</f>
        <v>JAN</v>
      </c>
      <c r="T847" s="5">
        <f>IFERROR(YEAR(Tabela1[[#This Row],[VENCIMENTO CONTRATO]]),"-")</f>
        <v>2027</v>
      </c>
      <c r="U847" s="5" t="str">
        <f>VLOOKUP(Tabela1[[#This Row],[PLACA]],UNIC!C:T,18,0)</f>
        <v>ATIVO</v>
      </c>
      <c r="V847" s="5" t="str">
        <f>SUBSTITUTE(VLOOKUP(Tabela1[[#This Row],[PLACA]],UNIC!C:K,9,0),".", "")</f>
        <v>11021</v>
      </c>
      <c r="W847" s="5">
        <f>VLOOKUP(Tabela1[[#This Row],[PLACA]],UNIC!C:M,10,0)</f>
        <v>35001</v>
      </c>
      <c r="X847" s="5" t="str">
        <f>VLOOKUP(Tabela1[[#This Row],[PLACA]],UNIC!C:M,11,0)</f>
        <v>VIVO</v>
      </c>
      <c r="Y847" s="7">
        <f>SUM(Tabela1[[#This Row],[GASTO COMBUSTÍVEL FEVEREIRO]:[GASTO COMBUSTÍVE ABRIL]])</f>
        <v>3898.1</v>
      </c>
      <c r="Z847" s="7">
        <f>IFERROR(AVERAGE(Tabela1[[#This Row],[GASTO COMBUSTÍVE ABRIL]:[GASTO COMBUSTÍVE MARÇO]]),"-")</f>
        <v>1310.7449999999999</v>
      </c>
      <c r="AA847" s="5"/>
    </row>
    <row r="848" spans="1:27" x14ac:dyDescent="0.25">
      <c r="A848" s="5" t="s">
        <v>895</v>
      </c>
      <c r="B848" s="5" t="str">
        <f>VLOOKUP(A848,UNIC!C:W,2,0)</f>
        <v>ATEGO 1719</v>
      </c>
      <c r="C848" s="5" t="str">
        <f>VLOOKUP(A848,UNIC!C:W,3,0)</f>
        <v>PESADO</v>
      </c>
      <c r="D848" s="10">
        <f>VLOOKUP(A848,UNIC!C:W,5,0)</f>
        <v>2019</v>
      </c>
      <c r="E848" s="5" t="str">
        <f>VLOOKUP(A848,UNIC!C:W,21,0)</f>
        <v>LOCAEL</v>
      </c>
      <c r="F848" s="5" t="str">
        <f>VLOOKUP(Tabela1[[#This Row],[PLACA]],UNIC!C:R,15,0)</f>
        <v>SP</v>
      </c>
      <c r="G848" s="5" t="str">
        <f>VLOOKUP(Tabela1[[#This Row],[PLACA]],UNIC!C:R,16,0)</f>
        <v>SUDESTE</v>
      </c>
      <c r="H848" s="5" t="str">
        <f>VLOOKUP(A848,UNIC!C:H,6,0)</f>
        <v>MANUTENCAO ACESSO VIVO SAO PAULO</v>
      </c>
      <c r="I848" s="5" t="str">
        <f>VLOOKUP(H848,UNIC!H:J,3,0)</f>
        <v>PARCEIRO</v>
      </c>
      <c r="J848" s="11" t="str">
        <f>VLOOKUP(Tabela1[[#This Row],[PLACA]],UNIC!C:V,20,0)</f>
        <v>R$ 3.071,94</v>
      </c>
      <c r="K848" s="11">
        <f>IFERROR(VALUE(VLOOKUP(Tabela1[[#This Row],[PLACA]],[1]Planilha2!$A:$F,3,0)),"")</f>
        <v>3976.28</v>
      </c>
      <c r="L848" s="11">
        <f>IFERROR(VALUE(VLOOKUP(Tabela1[[#This Row],[PLACA]],[1]Planilha2!$A:$F,4,0)),"")</f>
        <v>3674.44</v>
      </c>
      <c r="M848" s="11">
        <f>IFERROR(VALUE(VLOOKUP(Tabela1[[#This Row],[PLACA]],[1]Planilha2!$A:$F,5,0)),"")</f>
        <v>3278.23</v>
      </c>
      <c r="N848" s="11"/>
      <c r="O848" s="12" t="str">
        <f>VLOOKUP(Tabela1[[#This Row],[PLACA]],BASE_LOCADORAS!B:F,5,0)</f>
        <v>02/04/2029</v>
      </c>
      <c r="P8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8" s="11">
        <f>VLOOKUP(Tabela1[[#This Row],[PLACA]],BASE_LOCADORAS!B:G,6,0)</f>
        <v>10071.94</v>
      </c>
      <c r="R848" s="5" t="b">
        <f>Tabela1[[#This Row],[VALOR LOCADORA]]=Tabela1[[#This Row],[GASTO ALUGUEL]]</f>
        <v>0</v>
      </c>
      <c r="S848" s="5" t="str">
        <f>UPPER(TEXT(Tabela1[[#This Row],[VENCIMENTO CONTRATO]],"MMM"))</f>
        <v>ABR</v>
      </c>
      <c r="T848" s="5">
        <f>IFERROR(YEAR(Tabela1[[#This Row],[VENCIMENTO CONTRATO]]),"-")</f>
        <v>2029</v>
      </c>
      <c r="U848" s="5" t="str">
        <f>VLOOKUP(Tabela1[[#This Row],[PLACA]],UNIC!C:T,18,0)</f>
        <v>ATIVO</v>
      </c>
      <c r="V848" s="5" t="str">
        <f>SUBSTITUTE(VLOOKUP(Tabela1[[#This Row],[PLACA]],UNIC!C:K,9,0),".", "")</f>
        <v>11021</v>
      </c>
      <c r="W848" s="5">
        <f>VLOOKUP(Tabela1[[#This Row],[PLACA]],UNIC!C:M,10,0)</f>
        <v>35001</v>
      </c>
      <c r="X848" s="5" t="str">
        <f>VLOOKUP(Tabela1[[#This Row],[PLACA]],UNIC!C:M,11,0)</f>
        <v>VIVO</v>
      </c>
      <c r="Y848" s="7">
        <f>SUM(Tabela1[[#This Row],[GASTO COMBUSTÍVEL FEVEREIRO]:[GASTO COMBUSTÍVE ABRIL]])</f>
        <v>10928.95</v>
      </c>
      <c r="Z848" s="7">
        <f>IFERROR(AVERAGE(Tabela1[[#This Row],[GASTO COMBUSTÍVE ABRIL]:[GASTO COMBUSTÍVE MARÇO]]),"-")</f>
        <v>3476.335</v>
      </c>
      <c r="AA848" s="5"/>
    </row>
    <row r="849" spans="1:27" x14ac:dyDescent="0.25">
      <c r="A849" s="5" t="s">
        <v>259</v>
      </c>
      <c r="B849" s="5" t="str">
        <f>VLOOKUP(A849,UNIC!C:W,2,0)</f>
        <v>MOBI</v>
      </c>
      <c r="C849" s="5" t="str">
        <f>VLOOKUP(A849,UNIC!C:W,3,0)</f>
        <v>LEVE</v>
      </c>
      <c r="D849" s="10">
        <f>VLOOKUP(A849,UNIC!C:W,5,0)</f>
        <v>2024</v>
      </c>
      <c r="E849" s="5" t="str">
        <f>VLOOKUP(A849,UNIC!C:W,21,0)</f>
        <v>LOCALIZA</v>
      </c>
      <c r="F849" s="5" t="str">
        <f>VLOOKUP(Tabela1[[#This Row],[PLACA]],UNIC!C:R,15,0)</f>
        <v>SP</v>
      </c>
      <c r="G849" s="5" t="str">
        <f>VLOOKUP(Tabela1[[#This Row],[PLACA]],UNIC!C:R,16,0)</f>
        <v>SUDESTE</v>
      </c>
      <c r="H849" s="5" t="str">
        <f>VLOOKUP(A849,UNIC!C:H,6,0)</f>
        <v>MANUTENCAO ACESSO VIVO SAO PAULO</v>
      </c>
      <c r="I849" s="5" t="str">
        <f>VLOOKUP(H849,UNIC!H:J,3,0)</f>
        <v>PARCEIRO</v>
      </c>
      <c r="J849" s="11" t="str">
        <f>VLOOKUP(Tabela1[[#This Row],[PLACA]],UNIC!C:V,20,0)</f>
        <v>R$ 1.806,16</v>
      </c>
      <c r="K849" s="11">
        <f>IFERROR(VALUE(VLOOKUP(Tabela1[[#This Row],[PLACA]],[1]Planilha2!$A:$F,3,0)),"")</f>
        <v>1350</v>
      </c>
      <c r="L849" s="11">
        <f>IFERROR(VALUE(VLOOKUP(Tabela1[[#This Row],[PLACA]],[1]Planilha2!$A:$F,4,0)),"")</f>
        <v>930</v>
      </c>
      <c r="M849" s="11">
        <f>IFERROR(VALUE(VLOOKUP(Tabela1[[#This Row],[PLACA]],[1]Planilha2!$A:$F,5,0)),"")</f>
        <v>165</v>
      </c>
      <c r="N849" s="11"/>
      <c r="O849" s="17" t="str">
        <f>VLOOKUP(Tabela1[[#This Row],[PLACA]],BASE_LOCADORAS!B:F,5,0)</f>
        <v>13/12/2026</v>
      </c>
      <c r="P8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49" s="11">
        <f>VLOOKUP(Tabela1[[#This Row],[PLACA]],BASE_LOCADORAS!B:G,6,0)</f>
        <v>1806.16</v>
      </c>
      <c r="R849" s="5" t="b">
        <f>Tabela1[[#This Row],[VALOR LOCADORA]]=Tabela1[[#This Row],[GASTO ALUGUEL]]</f>
        <v>0</v>
      </c>
      <c r="S849" s="5" t="str">
        <f>UPPER(TEXT(Tabela1[[#This Row],[VENCIMENTO CONTRATO]],"MMM"))</f>
        <v>DEZ</v>
      </c>
      <c r="T849" s="5">
        <f>IFERROR(YEAR(Tabela1[[#This Row],[VENCIMENTO CONTRATO]]),"-")</f>
        <v>2026</v>
      </c>
      <c r="U849" s="5" t="str">
        <f>VLOOKUP(Tabela1[[#This Row],[PLACA]],UNIC!C:T,18,0)</f>
        <v>MANUTENÇÃO</v>
      </c>
      <c r="V849" s="5" t="str">
        <f>SUBSTITUTE(VLOOKUP(Tabela1[[#This Row],[PLACA]],UNIC!C:K,9,0),".", "")</f>
        <v>11021</v>
      </c>
      <c r="W849" s="5">
        <f>VLOOKUP(Tabela1[[#This Row],[PLACA]],UNIC!C:M,10,0)</f>
        <v>35001</v>
      </c>
      <c r="X849" s="5" t="str">
        <f>VLOOKUP(Tabela1[[#This Row],[PLACA]],UNIC!C:M,11,0)</f>
        <v>VIVO</v>
      </c>
      <c r="Y849" s="7">
        <f>SUM(Tabela1[[#This Row],[GASTO COMBUSTÍVEL FEVEREIRO]:[GASTO COMBUSTÍVE ABRIL]])</f>
        <v>2445</v>
      </c>
      <c r="Z849" s="7">
        <f>IFERROR(AVERAGE(Tabela1[[#This Row],[GASTO COMBUSTÍVE ABRIL]:[GASTO COMBUSTÍVE MARÇO]]),"-")</f>
        <v>547.5</v>
      </c>
      <c r="AA849" s="5"/>
    </row>
    <row r="850" spans="1:27" x14ac:dyDescent="0.25">
      <c r="A850" s="5" t="s">
        <v>332</v>
      </c>
      <c r="B850" s="5" t="str">
        <f>VLOOKUP(A850,UNIC!C:W,2,0)</f>
        <v>ONIX</v>
      </c>
      <c r="C850" s="5" t="str">
        <f>VLOOKUP(A850,UNIC!C:W,3,0)</f>
        <v>LEVE</v>
      </c>
      <c r="D850" s="10">
        <f>VLOOKUP(A850,UNIC!C:W,5,0)</f>
        <v>2025</v>
      </c>
      <c r="E850" s="5" t="str">
        <f>VLOOKUP(A850,UNIC!C:W,21,0)</f>
        <v>LOCALIZA</v>
      </c>
      <c r="F850" s="5" t="str">
        <f>VLOOKUP(Tabela1[[#This Row],[PLACA]],UNIC!C:R,15,0)</f>
        <v>MS</v>
      </c>
      <c r="G850" s="5" t="str">
        <f>VLOOKUP(Tabela1[[#This Row],[PLACA]],UNIC!C:R,16,0)</f>
        <v>CENTRO OESTE</v>
      </c>
      <c r="H850" s="5" t="str">
        <f>VLOOKUP(A850,UNIC!C:H,6,0)</f>
        <v>JANDER JUNIOR INACIO PRATES</v>
      </c>
      <c r="I850" s="5" t="str">
        <f>VLOOKUP(H850,UNIC!H:J,3,0)</f>
        <v>GERENTE OPERACAO JR</v>
      </c>
      <c r="J850" s="11" t="str">
        <f>VLOOKUP(Tabela1[[#This Row],[PLACA]],UNIC!C:V,20,0)</f>
        <v>R$ 2.318,00</v>
      </c>
      <c r="K850" s="11">
        <f>IFERROR(VALUE(VLOOKUP(Tabela1[[#This Row],[PLACA]],[1]Planilha2!$A:$F,3,0)),"")</f>
        <v>864.68</v>
      </c>
      <c r="L850" s="11">
        <f>IFERROR(VALUE(VLOOKUP(Tabela1[[#This Row],[PLACA]],[1]Planilha2!$A:$F,4,0)),"")</f>
        <v>1216.8200000000002</v>
      </c>
      <c r="M850" s="11">
        <f>IFERROR(VALUE(VLOOKUP(Tabela1[[#This Row],[PLACA]],[1]Planilha2!$A:$F,5,0)),"")</f>
        <v>1470.61</v>
      </c>
      <c r="N850" s="11"/>
      <c r="O850" s="12" t="str">
        <f>VLOOKUP(Tabela1[[#This Row],[PLACA]],BASE_LOCADORAS!B:F,5,0)</f>
        <v>25/04/2027</v>
      </c>
      <c r="P8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0" s="11">
        <f>VLOOKUP(Tabela1[[#This Row],[PLACA]],BASE_LOCADORAS!B:G,6,0)</f>
        <v>2469.1999999999998</v>
      </c>
      <c r="R850" s="5" t="b">
        <f>Tabela1[[#This Row],[VALOR LOCADORA]]=Tabela1[[#This Row],[GASTO ALUGUEL]]</f>
        <v>0</v>
      </c>
      <c r="S850" s="5" t="str">
        <f>UPPER(TEXT(Tabela1[[#This Row],[VENCIMENTO CONTRATO]],"MMM"))</f>
        <v>ABR</v>
      </c>
      <c r="T850" s="5">
        <f>IFERROR(YEAR(Tabela1[[#This Row],[VENCIMENTO CONTRATO]]),"-")</f>
        <v>2027</v>
      </c>
      <c r="U850" s="5" t="str">
        <f>VLOOKUP(Tabela1[[#This Row],[PLACA]],UNIC!C:T,18,0)</f>
        <v>ATIVO</v>
      </c>
      <c r="V850" s="5" t="str">
        <f>SUBSTITUTE(VLOOKUP(Tabela1[[#This Row],[PLACA]],UNIC!C:K,9,0),".", "")</f>
        <v>99528</v>
      </c>
      <c r="W850" s="5">
        <f>VLOOKUP(Tabela1[[#This Row],[PLACA]],UNIC!C:M,10,0)</f>
        <v>22020</v>
      </c>
      <c r="X850" s="5" t="str">
        <f>VLOOKUP(Tabela1[[#This Row],[PLACA]],UNIC!C:M,11,0)</f>
        <v>ADMINISTRATIVO</v>
      </c>
      <c r="Y850" s="7">
        <f>SUM(Tabela1[[#This Row],[GASTO COMBUSTÍVEL FEVEREIRO]:[GASTO COMBUSTÍVE ABRIL]])</f>
        <v>3552.1099999999997</v>
      </c>
      <c r="Z850" s="7">
        <f>IFERROR(AVERAGE(Tabela1[[#This Row],[GASTO COMBUSTÍVE ABRIL]:[GASTO COMBUSTÍVE MARÇO]]),"-")</f>
        <v>1343.7150000000001</v>
      </c>
      <c r="AA850" s="5"/>
    </row>
    <row r="851" spans="1:27" x14ac:dyDescent="0.25">
      <c r="A851" s="5" t="s">
        <v>1099</v>
      </c>
      <c r="B851" s="5" t="str">
        <f>VLOOKUP(A851,UNIC!C:W,2,0)</f>
        <v>MOBI</v>
      </c>
      <c r="C851" s="5" t="str">
        <f>VLOOKUP(A851,UNIC!C:W,3,0)</f>
        <v>LEVE</v>
      </c>
      <c r="D851" s="10">
        <f>VLOOKUP(A851,UNIC!C:W,5,0)</f>
        <v>2024</v>
      </c>
      <c r="E851" s="5" t="str">
        <f>VLOOKUP(A851,UNIC!C:W,21,0)</f>
        <v>MOVIDA</v>
      </c>
      <c r="F851" s="5" t="str">
        <f>VLOOKUP(Tabela1[[#This Row],[PLACA]],UNIC!C:R,15,0)</f>
        <v>SP</v>
      </c>
      <c r="G851" s="5" t="str">
        <f>VLOOKUP(Tabela1[[#This Row],[PLACA]],UNIC!C:R,16,0)</f>
        <v>SUDESTE</v>
      </c>
      <c r="H851" s="5" t="str">
        <f>VLOOKUP(A851,UNIC!C:H,6,0)</f>
        <v>MICHEL GOMES DO NASCIMENTO</v>
      </c>
      <c r="I851" s="5" t="str">
        <f>VLOOKUP(H851,UNIC!H:J,3,0)</f>
        <v>TECNICO MULTSKILL METALICO/FI</v>
      </c>
      <c r="J851" s="11" t="str">
        <f>VLOOKUP(Tabela1[[#This Row],[PLACA]],UNIC!C:V,20,0)</f>
        <v>R$ 1.822,03</v>
      </c>
      <c r="K851" s="11">
        <f>IFERROR(VALUE(VLOOKUP(Tabela1[[#This Row],[PLACA]],[1]Planilha2!$A:$F,3,0)),"")</f>
        <v>1298.8600000000001</v>
      </c>
      <c r="L851" s="11">
        <f>IFERROR(VALUE(VLOOKUP(Tabela1[[#This Row],[PLACA]],[1]Planilha2!$A:$F,4,0)),"")</f>
        <v>1503.5</v>
      </c>
      <c r="M851" s="11">
        <f>IFERROR(VALUE(VLOOKUP(Tabela1[[#This Row],[PLACA]],[1]Planilha2!$A:$F,5,0)),"")</f>
        <v>772.44999999999993</v>
      </c>
      <c r="N851" s="11"/>
      <c r="O851" s="12" t="str">
        <f>VLOOKUP(Tabela1[[#This Row],[PLACA]],BASE_LOCADORAS!B:F,5,0)</f>
        <v>03/05/2027</v>
      </c>
      <c r="P8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1" s="11">
        <f>VLOOKUP(Tabela1[[#This Row],[PLACA]],BASE_LOCADORAS!B:G,6,0)</f>
        <v>1822.03</v>
      </c>
      <c r="R851" s="5" t="b">
        <f>Tabela1[[#This Row],[VALOR LOCADORA]]=Tabela1[[#This Row],[GASTO ALUGUEL]]</f>
        <v>0</v>
      </c>
      <c r="S851" s="5" t="str">
        <f>UPPER(TEXT(Tabela1[[#This Row],[VENCIMENTO CONTRATO]],"MMM"))</f>
        <v>MAI</v>
      </c>
      <c r="T851" s="5">
        <f>IFERROR(YEAR(Tabela1[[#This Row],[VENCIMENTO CONTRATO]]),"-")</f>
        <v>2027</v>
      </c>
      <c r="U851" s="5" t="str">
        <f>VLOOKUP(Tabela1[[#This Row],[PLACA]],UNIC!C:T,18,0)</f>
        <v>ATIVO</v>
      </c>
      <c r="V851" s="5" t="str">
        <f>SUBSTITUTE(VLOOKUP(Tabela1[[#This Row],[PLACA]],UNIC!C:K,9,0),".", "")</f>
        <v>11011</v>
      </c>
      <c r="W851" s="5">
        <f>VLOOKUP(Tabela1[[#This Row],[PLACA]],UNIC!C:M,10,0)</f>
        <v>35001</v>
      </c>
      <c r="X851" s="5" t="str">
        <f>VLOOKUP(Tabela1[[#This Row],[PLACA]],UNIC!C:M,11,0)</f>
        <v>VIVO</v>
      </c>
      <c r="Y851" s="7">
        <f>SUM(Tabela1[[#This Row],[GASTO COMBUSTÍVEL FEVEREIRO]:[GASTO COMBUSTÍVE ABRIL]])</f>
        <v>3574.81</v>
      </c>
      <c r="Z851" s="7">
        <f>IFERROR(AVERAGE(Tabela1[[#This Row],[GASTO COMBUSTÍVE ABRIL]:[GASTO COMBUSTÍVE MARÇO]]),"-")</f>
        <v>1137.9749999999999</v>
      </c>
      <c r="AA851" s="5"/>
    </row>
    <row r="852" spans="1:27" x14ac:dyDescent="0.25">
      <c r="A852" s="5" t="s">
        <v>563</v>
      </c>
      <c r="B852" s="5" t="str">
        <f>VLOOKUP(A852,UNIC!C:W,2,0)</f>
        <v>ARGO</v>
      </c>
      <c r="C852" s="5" t="str">
        <f>VLOOKUP(A852,UNIC!C:W,3,0)</f>
        <v>LEVE</v>
      </c>
      <c r="D852" s="10">
        <f>VLOOKUP(A852,UNIC!C:W,5,0)</f>
        <v>2023</v>
      </c>
      <c r="E852" s="5" t="str">
        <f>VLOOKUP(A852,UNIC!C:W,21,0)</f>
        <v>LOCALIZA</v>
      </c>
      <c r="F852" s="5" t="str">
        <f>VLOOKUP(Tabela1[[#This Row],[PLACA]],UNIC!C:R,15,0)</f>
        <v>SP</v>
      </c>
      <c r="G852" s="5" t="str">
        <f>VLOOKUP(Tabela1[[#This Row],[PLACA]],UNIC!C:R,16,0)</f>
        <v>SUDESTE</v>
      </c>
      <c r="H852" s="5" t="str">
        <f>VLOOKUP(A852,UNIC!C:H,6,0)</f>
        <v>PAULO HENRIQUE SILVA LEITE</v>
      </c>
      <c r="I852" s="5" t="str">
        <f>VLOOKUP(H852,UNIC!H:J,3,0)</f>
        <v>SUPERVISOR DE ASSISTENCIA TECNICA I</v>
      </c>
      <c r="J852" s="11" t="str">
        <f>VLOOKUP(Tabela1[[#This Row],[PLACA]],UNIC!C:V,20,0)</f>
        <v>R$ 2.373,08</v>
      </c>
      <c r="K852" s="11">
        <f>IFERROR(VALUE(VLOOKUP(Tabela1[[#This Row],[PLACA]],[1]Planilha2!$A:$F,3,0)),"")</f>
        <v>1083.21</v>
      </c>
      <c r="L852" s="11">
        <f>IFERROR(VALUE(VLOOKUP(Tabela1[[#This Row],[PLACA]],[1]Planilha2!$A:$F,4,0)),"")</f>
        <v>1515.04</v>
      </c>
      <c r="M852" s="11">
        <f>IFERROR(VALUE(VLOOKUP(Tabela1[[#This Row],[PLACA]],[1]Planilha2!$A:$F,5,0)),"")</f>
        <v>638.95999999999992</v>
      </c>
      <c r="N852" s="11"/>
      <c r="O852" s="12" t="str">
        <f>VLOOKUP(Tabela1[[#This Row],[PLACA]],BASE_LOCADORAS!B:F,5,0)</f>
        <v>18/07/2026</v>
      </c>
      <c r="P8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52" s="11">
        <f>VLOOKUP(Tabela1[[#This Row],[PLACA]],BASE_LOCADORAS!B:G,6,0)</f>
        <v>2373.08</v>
      </c>
      <c r="R852" s="5" t="b">
        <f>Tabela1[[#This Row],[VALOR LOCADORA]]=Tabela1[[#This Row],[GASTO ALUGUEL]]</f>
        <v>0</v>
      </c>
      <c r="S852" s="5" t="str">
        <f>UPPER(TEXT(Tabela1[[#This Row],[VENCIMENTO CONTRATO]],"MMM"))</f>
        <v>JUL</v>
      </c>
      <c r="T852" s="5">
        <f>IFERROR(YEAR(Tabela1[[#This Row],[VENCIMENTO CONTRATO]]),"-")</f>
        <v>2026</v>
      </c>
      <c r="U852" s="5" t="str">
        <f>VLOOKUP(Tabela1[[#This Row],[PLACA]],UNIC!C:T,18,0)</f>
        <v>ATIVO</v>
      </c>
      <c r="V852" s="5" t="str">
        <f>SUBSTITUTE(VLOOKUP(Tabela1[[#This Row],[PLACA]],UNIC!C:K,9,0),".", "")</f>
        <v>14015</v>
      </c>
      <c r="W852" s="5">
        <f>VLOOKUP(Tabela1[[#This Row],[PLACA]],UNIC!C:M,10,0)</f>
        <v>35001</v>
      </c>
      <c r="X852" s="5" t="str">
        <f>VLOOKUP(Tabela1[[#This Row],[PLACA]],UNIC!C:M,11,0)</f>
        <v>I-SYSTEMS</v>
      </c>
      <c r="Y852" s="7">
        <f>SUM(Tabela1[[#This Row],[GASTO COMBUSTÍVEL FEVEREIRO]:[GASTO COMBUSTÍVE ABRIL]])</f>
        <v>3237.21</v>
      </c>
      <c r="Z852" s="7">
        <f>IFERROR(AVERAGE(Tabela1[[#This Row],[GASTO COMBUSTÍVE ABRIL]:[GASTO COMBUSTÍVE MARÇO]]),"-")</f>
        <v>1077</v>
      </c>
      <c r="AA852" s="5"/>
    </row>
    <row r="853" spans="1:27" x14ac:dyDescent="0.25">
      <c r="A853" s="5" t="s">
        <v>1410</v>
      </c>
      <c r="B853" s="5" t="str">
        <f>VLOOKUP(A853,UNIC!C:W,2,0)</f>
        <v>ARGO</v>
      </c>
      <c r="C853" s="5" t="str">
        <f>VLOOKUP(A853,UNIC!C:W,3,0)</f>
        <v>LEVE</v>
      </c>
      <c r="D853" s="10">
        <f>VLOOKUP(A853,UNIC!C:W,5,0)</f>
        <v>2023</v>
      </c>
      <c r="E853" s="5" t="str">
        <f>VLOOKUP(A853,UNIC!C:W,21,0)</f>
        <v>LOCALIZA</v>
      </c>
      <c r="F853" s="5" t="str">
        <f>VLOOKUP(Tabela1[[#This Row],[PLACA]],UNIC!C:R,15,0)</f>
        <v>SP</v>
      </c>
      <c r="G853" s="5" t="str">
        <f>VLOOKUP(Tabela1[[#This Row],[PLACA]],UNIC!C:R,16,0)</f>
        <v>SUDESTE</v>
      </c>
      <c r="H853" s="5" t="str">
        <f>VLOOKUP(A853,UNIC!C:H,6,0)</f>
        <v>LAWRENCE LUIZ VIEIRA FERREIRA</v>
      </c>
      <c r="I853" s="5" t="str">
        <f>VLOOKUP(H853,UNIC!H:J,3,0)</f>
        <v>SUPERVISOR DE ASSISTENCIA TECNICA II</v>
      </c>
      <c r="J853" s="11" t="str">
        <f>VLOOKUP(Tabela1[[#This Row],[PLACA]],UNIC!C:V,20,0)</f>
        <v>R$ 2.257,94</v>
      </c>
      <c r="K853" s="11">
        <f>IFERROR(VALUE(VLOOKUP(Tabela1[[#This Row],[PLACA]],[1]Planilha2!$A:$F,3,0)),"")</f>
        <v>1189.97</v>
      </c>
      <c r="L853" s="11">
        <f>IFERROR(VALUE(VLOOKUP(Tabela1[[#This Row],[PLACA]],[1]Planilha2!$A:$F,4,0)),"")</f>
        <v>1523.28</v>
      </c>
      <c r="M853" s="11">
        <f>IFERROR(VALUE(VLOOKUP(Tabela1[[#This Row],[PLACA]],[1]Planilha2!$A:$F,5,0)),"")</f>
        <v>710</v>
      </c>
      <c r="N853" s="11"/>
      <c r="O853" s="12" t="str">
        <f>VLOOKUP(Tabela1[[#This Row],[PLACA]],BASE_LOCADORAS!B:F,5,0)</f>
        <v>25/07/2026</v>
      </c>
      <c r="P8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53" s="11">
        <f>VLOOKUP(Tabela1[[#This Row],[PLACA]],BASE_LOCADORAS!B:G,6,0)</f>
        <v>2378.7800000000002</v>
      </c>
      <c r="R853" s="5" t="b">
        <f>Tabela1[[#This Row],[VALOR LOCADORA]]=Tabela1[[#This Row],[GASTO ALUGUEL]]</f>
        <v>0</v>
      </c>
      <c r="S853" s="5" t="str">
        <f>UPPER(TEXT(Tabela1[[#This Row],[VENCIMENTO CONTRATO]],"MMM"))</f>
        <v>JUL</v>
      </c>
      <c r="T853" s="5">
        <f>IFERROR(YEAR(Tabela1[[#This Row],[VENCIMENTO CONTRATO]]),"-")</f>
        <v>2026</v>
      </c>
      <c r="U853" s="5" t="str">
        <f>VLOOKUP(Tabela1[[#This Row],[PLACA]],UNIC!C:T,18,0)</f>
        <v>ATIVO</v>
      </c>
      <c r="V853" s="5" t="str">
        <f>SUBSTITUTE(VLOOKUP(Tabela1[[#This Row],[PLACA]],UNIC!C:K,9,0),".", "")</f>
        <v>14015</v>
      </c>
      <c r="W853" s="5">
        <f>VLOOKUP(Tabela1[[#This Row],[PLACA]],UNIC!C:M,10,0)</f>
        <v>35001</v>
      </c>
      <c r="X853" s="5" t="str">
        <f>VLOOKUP(Tabela1[[#This Row],[PLACA]],UNIC!C:M,11,0)</f>
        <v>I-SYSTEMS</v>
      </c>
      <c r="Y853" s="7">
        <f>SUM(Tabela1[[#This Row],[GASTO COMBUSTÍVEL FEVEREIRO]:[GASTO COMBUSTÍVE ABRIL]])</f>
        <v>3423.25</v>
      </c>
      <c r="Z853" s="7">
        <f>IFERROR(AVERAGE(Tabela1[[#This Row],[GASTO COMBUSTÍVE ABRIL]:[GASTO COMBUSTÍVE MARÇO]]),"-")</f>
        <v>1116.6399999999999</v>
      </c>
      <c r="AA853" s="5"/>
    </row>
    <row r="854" spans="1:27" x14ac:dyDescent="0.25">
      <c r="A854" s="5" t="s">
        <v>187</v>
      </c>
      <c r="B854" s="5" t="str">
        <f>VLOOKUP(A854,UNIC!C:W,2,0)</f>
        <v>MOBI</v>
      </c>
      <c r="C854" s="5" t="str">
        <f>VLOOKUP(A854,UNIC!C:W,3,0)</f>
        <v>LEVE</v>
      </c>
      <c r="D854" s="10">
        <f>VLOOKUP(A854,UNIC!C:W,5,0)</f>
        <v>2023</v>
      </c>
      <c r="E854" s="5" t="str">
        <f>VLOOKUP(A854,UNIC!C:W,21,0)</f>
        <v>LOCALIZA</v>
      </c>
      <c r="F854" s="5" t="str">
        <f>VLOOKUP(Tabela1[[#This Row],[PLACA]],UNIC!C:R,15,0)</f>
        <v>SP</v>
      </c>
      <c r="G854" s="5" t="str">
        <f>VLOOKUP(Tabela1[[#This Row],[PLACA]],UNIC!C:R,16,0)</f>
        <v>SUDESTE</v>
      </c>
      <c r="H854" s="5" t="str">
        <f>VLOOKUP(A854,UNIC!C:H,6,0)</f>
        <v>GESIEL DE ALMEIDA SILVA</v>
      </c>
      <c r="I854" s="5" t="str">
        <f>VLOOKUP(H854,UNIC!H:J,3,0)</f>
        <v>TECNICO DE FIBRA OPTICA III</v>
      </c>
      <c r="J854" s="11" t="str">
        <f>VLOOKUP(Tabela1[[#This Row],[PLACA]],UNIC!C:V,20,0)</f>
        <v>R$ 1.904,54</v>
      </c>
      <c r="K854" s="11">
        <f>IFERROR(VALUE(VLOOKUP(Tabela1[[#This Row],[PLACA]],[1]Planilha2!$A:$F,3,0)),"")</f>
        <v>1830.6100000000001</v>
      </c>
      <c r="L854" s="11">
        <f>IFERROR(VALUE(VLOOKUP(Tabela1[[#This Row],[PLACA]],[1]Planilha2!$A:$F,4,0)),"")</f>
        <v>2144.83</v>
      </c>
      <c r="M854" s="11">
        <f>IFERROR(VALUE(VLOOKUP(Tabela1[[#This Row],[PLACA]],[1]Planilha2!$A:$F,5,0)),"")</f>
        <v>506</v>
      </c>
      <c r="N854" s="11"/>
      <c r="O854" s="12" t="str">
        <f>VLOOKUP(Tabela1[[#This Row],[PLACA]],BASE_LOCADORAS!B:F,5,0)</f>
        <v>28/05/2026</v>
      </c>
      <c r="P8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54" s="11">
        <f>VLOOKUP(Tabela1[[#This Row],[PLACA]],BASE_LOCADORAS!B:G,6,0)</f>
        <v>1904.54</v>
      </c>
      <c r="R854" s="5" t="b">
        <f>Tabela1[[#This Row],[VALOR LOCADORA]]=Tabela1[[#This Row],[GASTO ALUGUEL]]</f>
        <v>0</v>
      </c>
      <c r="S854" s="5" t="str">
        <f>UPPER(TEXT(Tabela1[[#This Row],[VENCIMENTO CONTRATO]],"MMM"))</f>
        <v>MAI</v>
      </c>
      <c r="T854" s="5">
        <f>IFERROR(YEAR(Tabela1[[#This Row],[VENCIMENTO CONTRATO]]),"-")</f>
        <v>2026</v>
      </c>
      <c r="U854" s="5" t="str">
        <f>VLOOKUP(Tabela1[[#This Row],[PLACA]],UNIC!C:T,18,0)</f>
        <v>ATIVO</v>
      </c>
      <c r="V854" s="5" t="str">
        <f>SUBSTITUTE(VLOOKUP(Tabela1[[#This Row],[PLACA]],UNIC!C:K,9,0),".", "")</f>
        <v>11021</v>
      </c>
      <c r="W854" s="5">
        <f>VLOOKUP(Tabela1[[#This Row],[PLACA]],UNIC!C:M,10,0)</f>
        <v>35001</v>
      </c>
      <c r="X854" s="5" t="str">
        <f>VLOOKUP(Tabela1[[#This Row],[PLACA]],UNIC!C:M,11,0)</f>
        <v>VIVO</v>
      </c>
      <c r="Y854" s="7">
        <f>SUM(Tabela1[[#This Row],[GASTO COMBUSTÍVEL FEVEREIRO]:[GASTO COMBUSTÍVE ABRIL]])</f>
        <v>4481.4400000000005</v>
      </c>
      <c r="Z854" s="7">
        <f>IFERROR(AVERAGE(Tabela1[[#This Row],[GASTO COMBUSTÍVE ABRIL]:[GASTO COMBUSTÍVE MARÇO]]),"-")</f>
        <v>1325.415</v>
      </c>
      <c r="AA854" s="5"/>
    </row>
    <row r="855" spans="1:27" x14ac:dyDescent="0.25">
      <c r="A855" s="5" t="s">
        <v>678</v>
      </c>
      <c r="B855" s="5" t="str">
        <f>VLOOKUP(A855,UNIC!C:W,2,0)</f>
        <v>STRADA</v>
      </c>
      <c r="C855" s="5" t="str">
        <f>VLOOKUP(A855,UNIC!C:W,3,0)</f>
        <v>UTILITARIO</v>
      </c>
      <c r="D855" s="10">
        <f>VLOOKUP(A855,UNIC!C:W,5,0)</f>
        <v>2024</v>
      </c>
      <c r="E855" s="5" t="str">
        <f>VLOOKUP(A855,UNIC!C:W,21,0)</f>
        <v>LOCALIZA</v>
      </c>
      <c r="F855" s="5" t="str">
        <f>VLOOKUP(Tabela1[[#This Row],[PLACA]],UNIC!C:R,15,0)</f>
        <v>SP</v>
      </c>
      <c r="G855" s="5" t="str">
        <f>VLOOKUP(Tabela1[[#This Row],[PLACA]],UNIC!C:R,16,0)</f>
        <v>SUDESTE</v>
      </c>
      <c r="H855" s="5" t="str">
        <f>VLOOKUP(A855,UNIC!C:H,6,0)</f>
        <v>FRANCISCO PEREIRA DA ROCHA</v>
      </c>
      <c r="I855" s="5" t="str">
        <f>VLOOKUP(H855,UNIC!H:J,3,0)</f>
        <v>CABISTA I</v>
      </c>
      <c r="J855" s="11" t="str">
        <f>VLOOKUP(Tabela1[[#This Row],[PLACA]],UNIC!C:V,20,0)</f>
        <v>R$ 2.400,00</v>
      </c>
      <c r="K855" s="11">
        <f>IFERROR(VALUE(VLOOKUP(Tabela1[[#This Row],[PLACA]],[1]Planilha2!$A:$F,3,0)),"")</f>
        <v>2070.71</v>
      </c>
      <c r="L855" s="11">
        <f>IFERROR(VALUE(VLOOKUP(Tabela1[[#This Row],[PLACA]],[1]Planilha2!$A:$F,4,0)),"")</f>
        <v>2974.43</v>
      </c>
      <c r="M855" s="11">
        <f>IFERROR(VALUE(VLOOKUP(Tabela1[[#This Row],[PLACA]],[1]Planilha2!$A:$F,5,0)),"")</f>
        <v>1470.3999999999999</v>
      </c>
      <c r="N855" s="11"/>
      <c r="O855" s="12" t="str">
        <f>VLOOKUP(Tabela1[[#This Row],[PLACA]],BASE_LOCADORAS!B:F,5,0)</f>
        <v>06/05/2027</v>
      </c>
      <c r="P8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5" s="11">
        <f>VLOOKUP(Tabela1[[#This Row],[PLACA]],BASE_LOCADORAS!B:G,6,0)</f>
        <v>2556.56</v>
      </c>
      <c r="R855" s="5" t="b">
        <f>Tabela1[[#This Row],[VALOR LOCADORA]]=Tabela1[[#This Row],[GASTO ALUGUEL]]</f>
        <v>0</v>
      </c>
      <c r="S855" s="5" t="str">
        <f>UPPER(TEXT(Tabela1[[#This Row],[VENCIMENTO CONTRATO]],"MMM"))</f>
        <v>MAI</v>
      </c>
      <c r="T855" s="5">
        <f>IFERROR(YEAR(Tabela1[[#This Row],[VENCIMENTO CONTRATO]]),"-")</f>
        <v>2027</v>
      </c>
      <c r="U855" s="5" t="str">
        <f>VLOOKUP(Tabela1[[#This Row],[PLACA]],UNIC!C:T,18,0)</f>
        <v>ATIVO</v>
      </c>
      <c r="V855" s="5" t="str">
        <f>SUBSTITUTE(VLOOKUP(Tabela1[[#This Row],[PLACA]],UNIC!C:K,9,0),".", "")</f>
        <v>11031</v>
      </c>
      <c r="W855" s="5">
        <f>VLOOKUP(Tabela1[[#This Row],[PLACA]],UNIC!C:M,10,0)</f>
        <v>35001</v>
      </c>
      <c r="X855" s="5" t="str">
        <f>VLOOKUP(Tabela1[[#This Row],[PLACA]],UNIC!C:M,11,0)</f>
        <v>VIVO</v>
      </c>
      <c r="Y855" s="7">
        <f>SUM(Tabela1[[#This Row],[GASTO COMBUSTÍVEL FEVEREIRO]:[GASTO COMBUSTÍVE ABRIL]])</f>
        <v>6515.5399999999991</v>
      </c>
      <c r="Z855" s="7">
        <f>IFERROR(AVERAGE(Tabela1[[#This Row],[GASTO COMBUSTÍVE ABRIL]:[GASTO COMBUSTÍVE MARÇO]]),"-")</f>
        <v>2222.415</v>
      </c>
      <c r="AA855" s="5"/>
    </row>
    <row r="856" spans="1:27" x14ac:dyDescent="0.25">
      <c r="A856" s="5" t="s">
        <v>1023</v>
      </c>
      <c r="B856" s="5" t="str">
        <f>VLOOKUP(A856,UNIC!C:W,2,0)</f>
        <v>MOBI</v>
      </c>
      <c r="C856" s="5" t="str">
        <f>VLOOKUP(A856,UNIC!C:W,3,0)</f>
        <v>LEVE</v>
      </c>
      <c r="D856" s="10">
        <f>VLOOKUP(A856,UNIC!C:W,5,0)</f>
        <v>2024</v>
      </c>
      <c r="E856" s="5" t="str">
        <f>VLOOKUP(A856,UNIC!C:W,21,0)</f>
        <v>LOCALIZA</v>
      </c>
      <c r="F856" s="5" t="str">
        <f>VLOOKUP(Tabela1[[#This Row],[PLACA]],UNIC!C:R,15,0)</f>
        <v>SP</v>
      </c>
      <c r="G856" s="5" t="str">
        <f>VLOOKUP(Tabela1[[#This Row],[PLACA]],UNIC!C:R,16,0)</f>
        <v>SUDESTE</v>
      </c>
      <c r="H856" s="5" t="str">
        <f>VLOOKUP(A856,UNIC!C:H,6,0)</f>
        <v>RALPH MAXWELL DE SOUSA JESUS</v>
      </c>
      <c r="I856" s="5" t="str">
        <f>VLOOKUP(H856,UNIC!H:J,3,0)</f>
        <v>TECNICO MULTSKILL METALICO/FI</v>
      </c>
      <c r="J856" s="11" t="str">
        <f>VLOOKUP(Tabela1[[#This Row],[PLACA]],UNIC!C:V,20,0)</f>
        <v>R$ 1.832,59</v>
      </c>
      <c r="K856" s="11">
        <f>IFERROR(VALUE(VLOOKUP(Tabela1[[#This Row],[PLACA]],[1]Planilha2!$A:$F,3,0)),"")</f>
        <v>1214.08</v>
      </c>
      <c r="L856" s="11">
        <f>IFERROR(VALUE(VLOOKUP(Tabela1[[#This Row],[PLACA]],[1]Planilha2!$A:$F,4,0)),"")</f>
        <v>1285</v>
      </c>
      <c r="M856" s="11">
        <f>IFERROR(VALUE(VLOOKUP(Tabela1[[#This Row],[PLACA]],[1]Planilha2!$A:$F,5,0)),"")</f>
        <v>690</v>
      </c>
      <c r="N856" s="11"/>
      <c r="O856" s="12" t="str">
        <f>VLOOKUP(Tabela1[[#This Row],[PLACA]],BASE_LOCADORAS!B:F,5,0)</f>
        <v>02/08/2027</v>
      </c>
      <c r="P8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6" s="11">
        <f>VLOOKUP(Tabela1[[#This Row],[PLACA]],BASE_LOCADORAS!B:G,6,0)</f>
        <v>1832.59</v>
      </c>
      <c r="R856" s="5" t="b">
        <f>Tabela1[[#This Row],[VALOR LOCADORA]]=Tabela1[[#This Row],[GASTO ALUGUEL]]</f>
        <v>0</v>
      </c>
      <c r="S856" s="5" t="str">
        <f>UPPER(TEXT(Tabela1[[#This Row],[VENCIMENTO CONTRATO]],"MMM"))</f>
        <v>AGO</v>
      </c>
      <c r="T856" s="5">
        <f>IFERROR(YEAR(Tabela1[[#This Row],[VENCIMENTO CONTRATO]]),"-")</f>
        <v>2027</v>
      </c>
      <c r="U856" s="5" t="str">
        <f>VLOOKUP(Tabela1[[#This Row],[PLACA]],UNIC!C:T,18,0)</f>
        <v>ATIVO</v>
      </c>
      <c r="V856" s="5" t="str">
        <f>SUBSTITUTE(VLOOKUP(Tabela1[[#This Row],[PLACA]],UNIC!C:K,9,0),".", "")</f>
        <v>11011</v>
      </c>
      <c r="W856" s="5">
        <f>VLOOKUP(Tabela1[[#This Row],[PLACA]],UNIC!C:M,10,0)</f>
        <v>35001</v>
      </c>
      <c r="X856" s="5" t="str">
        <f>VLOOKUP(Tabela1[[#This Row],[PLACA]],UNIC!C:M,11,0)</f>
        <v>VIVO</v>
      </c>
      <c r="Y856" s="7">
        <f>SUM(Tabela1[[#This Row],[GASTO COMBUSTÍVEL FEVEREIRO]:[GASTO COMBUSTÍVE ABRIL]])</f>
        <v>3189.08</v>
      </c>
      <c r="Z856" s="7">
        <f>IFERROR(AVERAGE(Tabela1[[#This Row],[GASTO COMBUSTÍVE ABRIL]:[GASTO COMBUSTÍVE MARÇO]]),"-")</f>
        <v>987.5</v>
      </c>
      <c r="AA856" s="5"/>
    </row>
    <row r="857" spans="1:27" x14ac:dyDescent="0.25">
      <c r="A857" s="5" t="s">
        <v>1268</v>
      </c>
      <c r="B857" s="5" t="str">
        <f>VLOOKUP(A857,UNIC!C:W,2,0)</f>
        <v>FIORINO</v>
      </c>
      <c r="C857" s="5" t="str">
        <f>VLOOKUP(A857,UNIC!C:W,3,0)</f>
        <v>UTILITARIO</v>
      </c>
      <c r="D857" s="10">
        <f>VLOOKUP(A857,UNIC!C:W,5,0)</f>
        <v>2024</v>
      </c>
      <c r="E857" s="5" t="str">
        <f>VLOOKUP(A857,UNIC!C:W,21,0)</f>
        <v>LOCALIZA</v>
      </c>
      <c r="F857" s="5" t="str">
        <f>VLOOKUP(Tabela1[[#This Row],[PLACA]],UNIC!C:R,15,0)</f>
        <v>SP</v>
      </c>
      <c r="G857" s="5" t="str">
        <f>VLOOKUP(Tabela1[[#This Row],[PLACA]],UNIC!C:R,16,0)</f>
        <v>SUDESTE</v>
      </c>
      <c r="H857" s="5" t="str">
        <f>VLOOKUP(A857,UNIC!C:H,6,0)</f>
        <v>WENDELL BASTOS GONCALVES</v>
      </c>
      <c r="I857" s="5" t="str">
        <f>VLOOKUP(H857,UNIC!H:J,3,0)</f>
        <v>TECNICO DE FIBRA OPTICA III</v>
      </c>
      <c r="J857" s="11" t="str">
        <f>VLOOKUP(Tabela1[[#This Row],[PLACA]],UNIC!C:V,20,0)</f>
        <v>R$ 2.530,04</v>
      </c>
      <c r="K857" s="11">
        <f>IFERROR(VALUE(VLOOKUP(Tabela1[[#This Row],[PLACA]],[1]Planilha2!$A:$F,3,0)),"")</f>
        <v>1820.86</v>
      </c>
      <c r="L857" s="11">
        <f>IFERROR(VALUE(VLOOKUP(Tabela1[[#This Row],[PLACA]],[1]Planilha2!$A:$F,4,0)),"")</f>
        <v>1796.37</v>
      </c>
      <c r="M857" s="11">
        <f>IFERROR(VALUE(VLOOKUP(Tabela1[[#This Row],[PLACA]],[1]Planilha2!$A:$F,5,0)),"")</f>
        <v>1010.6800000000001</v>
      </c>
      <c r="N857" s="11"/>
      <c r="O857" s="12" t="str">
        <f>VLOOKUP(Tabela1[[#This Row],[PLACA]],BASE_LOCADORAS!B:F,5,0)</f>
        <v>09/01/2027</v>
      </c>
      <c r="P8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7" s="11">
        <f>VLOOKUP(Tabela1[[#This Row],[PLACA]],BASE_LOCADORAS!B:G,6,0)</f>
        <v>2530.04</v>
      </c>
      <c r="R857" s="5" t="b">
        <f>Tabela1[[#This Row],[VALOR LOCADORA]]=Tabela1[[#This Row],[GASTO ALUGUEL]]</f>
        <v>0</v>
      </c>
      <c r="S857" s="5" t="str">
        <f>UPPER(TEXT(Tabela1[[#This Row],[VENCIMENTO CONTRATO]],"MMM"))</f>
        <v>JAN</v>
      </c>
      <c r="T857" s="5">
        <f>IFERROR(YEAR(Tabela1[[#This Row],[VENCIMENTO CONTRATO]]),"-")</f>
        <v>2027</v>
      </c>
      <c r="U857" s="5" t="str">
        <f>VLOOKUP(Tabela1[[#This Row],[PLACA]],UNIC!C:T,18,0)</f>
        <v>ATIVO</v>
      </c>
      <c r="V857" s="5" t="str">
        <f>SUBSTITUTE(VLOOKUP(Tabela1[[#This Row],[PLACA]],UNIC!C:K,9,0),".", "")</f>
        <v>11021</v>
      </c>
      <c r="W857" s="5">
        <f>VLOOKUP(Tabela1[[#This Row],[PLACA]],UNIC!C:M,10,0)</f>
        <v>35001</v>
      </c>
      <c r="X857" s="5" t="str">
        <f>VLOOKUP(Tabela1[[#This Row],[PLACA]],UNIC!C:M,11,0)</f>
        <v>VIVO</v>
      </c>
      <c r="Y857" s="7">
        <f>SUM(Tabela1[[#This Row],[GASTO COMBUSTÍVEL FEVEREIRO]:[GASTO COMBUSTÍVE ABRIL]])</f>
        <v>4627.91</v>
      </c>
      <c r="Z857" s="7">
        <f>IFERROR(AVERAGE(Tabela1[[#This Row],[GASTO COMBUSTÍVE ABRIL]:[GASTO COMBUSTÍVE MARÇO]]),"-")</f>
        <v>1403.5250000000001</v>
      </c>
      <c r="AA857" s="5"/>
    </row>
    <row r="858" spans="1:27" x14ac:dyDescent="0.25">
      <c r="A858" s="5" t="s">
        <v>181</v>
      </c>
      <c r="B858" s="5" t="str">
        <f>VLOOKUP(A858,UNIC!C:W,2,0)</f>
        <v>MOBI</v>
      </c>
      <c r="C858" s="5" t="str">
        <f>VLOOKUP(A858,UNIC!C:W,3,0)</f>
        <v>LEVE</v>
      </c>
      <c r="D858" s="10">
        <f>VLOOKUP(A858,UNIC!C:W,5,0)</f>
        <v>2023</v>
      </c>
      <c r="E858" s="5" t="str">
        <f>VLOOKUP(A858,UNIC!C:W,21,0)</f>
        <v>LOCALIZA</v>
      </c>
      <c r="F858" s="5" t="str">
        <f>VLOOKUP(Tabela1[[#This Row],[PLACA]],UNIC!C:R,15,0)</f>
        <v>SP</v>
      </c>
      <c r="G858" s="5" t="str">
        <f>VLOOKUP(Tabela1[[#This Row],[PLACA]],UNIC!C:R,16,0)</f>
        <v>SUDESTE</v>
      </c>
      <c r="H858" s="5" t="str">
        <f>VLOOKUP(A858,UNIC!C:H,6,0)</f>
        <v>MANUTENCAO ACESSO VIVO SAO PAULO</v>
      </c>
      <c r="I858" s="5" t="str">
        <f>VLOOKUP(H858,UNIC!H:J,3,0)</f>
        <v>PARCEIRO</v>
      </c>
      <c r="J858" s="11" t="str">
        <f>VLOOKUP(Tabela1[[#This Row],[PLACA]],UNIC!C:V,20,0)</f>
        <v>R$ 1.904,54</v>
      </c>
      <c r="K858" s="11">
        <f>IFERROR(VALUE(VLOOKUP(Tabela1[[#This Row],[PLACA]],[1]Planilha2!$A:$F,3,0)),"")</f>
        <v>1587.42</v>
      </c>
      <c r="L858" s="11">
        <f>IFERROR(VALUE(VLOOKUP(Tabela1[[#This Row],[PLACA]],[1]Planilha2!$A:$F,4,0)),"")</f>
        <v>1893</v>
      </c>
      <c r="M858" s="11">
        <f>IFERROR(VALUE(VLOOKUP(Tabela1[[#This Row],[PLACA]],[1]Planilha2!$A:$F,5,0)),"")</f>
        <v>656</v>
      </c>
      <c r="N858" s="11"/>
      <c r="O858" s="12" t="str">
        <f>VLOOKUP(Tabela1[[#This Row],[PLACA]],BASE_LOCADORAS!B:F,5,0)</f>
        <v>24/05/2026</v>
      </c>
      <c r="P8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58" s="11">
        <f>VLOOKUP(Tabela1[[#This Row],[PLACA]],BASE_LOCADORAS!B:G,6,0)</f>
        <v>1904.54</v>
      </c>
      <c r="R858" s="5" t="b">
        <f>Tabela1[[#This Row],[VALOR LOCADORA]]=Tabela1[[#This Row],[GASTO ALUGUEL]]</f>
        <v>0</v>
      </c>
      <c r="S858" s="5" t="str">
        <f>UPPER(TEXT(Tabela1[[#This Row],[VENCIMENTO CONTRATO]],"MMM"))</f>
        <v>MAI</v>
      </c>
      <c r="T858" s="5">
        <f>IFERROR(YEAR(Tabela1[[#This Row],[VENCIMENTO CONTRATO]]),"-")</f>
        <v>2026</v>
      </c>
      <c r="U858" s="5" t="str">
        <f>VLOOKUP(Tabela1[[#This Row],[PLACA]],UNIC!C:T,18,0)</f>
        <v>MANUTENÇÃO</v>
      </c>
      <c r="V858" s="5" t="str">
        <f>SUBSTITUTE(VLOOKUP(Tabela1[[#This Row],[PLACA]],UNIC!C:K,9,0),".", "")</f>
        <v>11021</v>
      </c>
      <c r="W858" s="5">
        <f>VLOOKUP(Tabela1[[#This Row],[PLACA]],UNIC!C:M,10,0)</f>
        <v>35001</v>
      </c>
      <c r="X858" s="5" t="str">
        <f>VLOOKUP(Tabela1[[#This Row],[PLACA]],UNIC!C:M,11,0)</f>
        <v>VIVO</v>
      </c>
      <c r="Y858" s="7">
        <f>SUM(Tabela1[[#This Row],[GASTO COMBUSTÍVEL FEVEREIRO]:[GASTO COMBUSTÍVE ABRIL]])</f>
        <v>4136.42</v>
      </c>
      <c r="Z858" s="7">
        <f>IFERROR(AVERAGE(Tabela1[[#This Row],[GASTO COMBUSTÍVE ABRIL]:[GASTO COMBUSTÍVE MARÇO]]),"-")</f>
        <v>1274.5</v>
      </c>
      <c r="AA858" s="5"/>
    </row>
    <row r="859" spans="1:27" x14ac:dyDescent="0.25">
      <c r="A859" s="5" t="s">
        <v>785</v>
      </c>
      <c r="B859" s="5" t="str">
        <f>VLOOKUP(A859,UNIC!C:W,2,0)</f>
        <v>MOBI</v>
      </c>
      <c r="C859" s="5" t="str">
        <f>VLOOKUP(A859,UNIC!C:W,3,0)</f>
        <v>LEVE</v>
      </c>
      <c r="D859" s="10">
        <f>VLOOKUP(A859,UNIC!C:W,5,0)</f>
        <v>2024</v>
      </c>
      <c r="E859" s="5" t="str">
        <f>VLOOKUP(A859,UNIC!C:W,21,0)</f>
        <v>LOCALIZA</v>
      </c>
      <c r="F859" s="5" t="str">
        <f>VLOOKUP(Tabela1[[#This Row],[PLACA]],UNIC!C:R,15,0)</f>
        <v>SP</v>
      </c>
      <c r="G859" s="5" t="str">
        <f>VLOOKUP(Tabela1[[#This Row],[PLACA]],UNIC!C:R,16,0)</f>
        <v>SUDESTE</v>
      </c>
      <c r="H859" s="5" t="str">
        <f>VLOOKUP(A859,UNIC!C:H,6,0)</f>
        <v>PATRICK ANICETO MARTINS</v>
      </c>
      <c r="I859" s="5" t="str">
        <f>VLOOKUP(H859,UNIC!H:J,3,0)</f>
        <v>TECNICO MULTSKILL METALICO/FI</v>
      </c>
      <c r="J859" s="11" t="str">
        <f>VLOOKUP(Tabela1[[#This Row],[PLACA]],UNIC!C:V,20,0)</f>
        <v>R$ 1.832,59</v>
      </c>
      <c r="K859" s="11">
        <f>IFERROR(VALUE(VLOOKUP(Tabela1[[#This Row],[PLACA]],[1]Planilha2!$A:$F,3,0)),"")</f>
        <v>1311.7600000000002</v>
      </c>
      <c r="L859" s="11">
        <f>IFERROR(VALUE(VLOOKUP(Tabela1[[#This Row],[PLACA]],[1]Planilha2!$A:$F,4,0)),"")</f>
        <v>1127.94</v>
      </c>
      <c r="M859" s="11">
        <f>IFERROR(VALUE(VLOOKUP(Tabela1[[#This Row],[PLACA]],[1]Planilha2!$A:$F,5,0)),"")</f>
        <v>774.51</v>
      </c>
      <c r="N859" s="11"/>
      <c r="O859" s="12" t="str">
        <f>VLOOKUP(Tabela1[[#This Row],[PLACA]],BASE_LOCADORAS!B:F,5,0)</f>
        <v>12/04/2027</v>
      </c>
      <c r="P8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59" s="11">
        <f>VLOOKUP(Tabela1[[#This Row],[PLACA]],BASE_LOCADORAS!B:G,6,0)</f>
        <v>1832.59</v>
      </c>
      <c r="R859" s="5" t="b">
        <f>Tabela1[[#This Row],[VALOR LOCADORA]]=Tabela1[[#This Row],[GASTO ALUGUEL]]</f>
        <v>0</v>
      </c>
      <c r="S859" s="5" t="str">
        <f>UPPER(TEXT(Tabela1[[#This Row],[VENCIMENTO CONTRATO]],"MMM"))</f>
        <v>ABR</v>
      </c>
      <c r="T859" s="5">
        <f>IFERROR(YEAR(Tabela1[[#This Row],[VENCIMENTO CONTRATO]]),"-")</f>
        <v>2027</v>
      </c>
      <c r="U859" s="5" t="str">
        <f>VLOOKUP(Tabela1[[#This Row],[PLACA]],UNIC!C:T,18,0)</f>
        <v>ATIVO</v>
      </c>
      <c r="V859" s="5" t="str">
        <f>SUBSTITUTE(VLOOKUP(Tabela1[[#This Row],[PLACA]],UNIC!C:K,9,0),".", "")</f>
        <v>11011</v>
      </c>
      <c r="W859" s="5">
        <f>VLOOKUP(Tabela1[[#This Row],[PLACA]],UNIC!C:M,10,0)</f>
        <v>35001</v>
      </c>
      <c r="X859" s="5" t="str">
        <f>VLOOKUP(Tabela1[[#This Row],[PLACA]],UNIC!C:M,11,0)</f>
        <v>VIVO</v>
      </c>
      <c r="Y859" s="7">
        <f>SUM(Tabela1[[#This Row],[GASTO COMBUSTÍVEL FEVEREIRO]:[GASTO COMBUSTÍVE ABRIL]])</f>
        <v>3214.21</v>
      </c>
      <c r="Z859" s="7">
        <f>IFERROR(AVERAGE(Tabela1[[#This Row],[GASTO COMBUSTÍVE ABRIL]:[GASTO COMBUSTÍVE MARÇO]]),"-")</f>
        <v>951.22500000000002</v>
      </c>
      <c r="AA859" s="5"/>
    </row>
    <row r="860" spans="1:27" x14ac:dyDescent="0.25">
      <c r="A860" s="5" t="s">
        <v>1271</v>
      </c>
      <c r="B860" s="5" t="str">
        <f>VLOOKUP(A860,UNIC!C:W,2,0)</f>
        <v>MOBI</v>
      </c>
      <c r="C860" s="5" t="str">
        <f>VLOOKUP(A860,UNIC!C:W,3,0)</f>
        <v>LEVE</v>
      </c>
      <c r="D860" s="10">
        <f>VLOOKUP(A860,UNIC!C:W,5,0)</f>
        <v>2024</v>
      </c>
      <c r="E860" s="5" t="str">
        <f>VLOOKUP(A860,UNIC!C:W,21,0)</f>
        <v>LOCALIZA</v>
      </c>
      <c r="F860" s="5" t="str">
        <f>VLOOKUP(Tabela1[[#This Row],[PLACA]],UNIC!C:R,15,0)</f>
        <v>SP</v>
      </c>
      <c r="G860" s="5" t="str">
        <f>VLOOKUP(Tabela1[[#This Row],[PLACA]],UNIC!C:R,16,0)</f>
        <v>SUDESTE</v>
      </c>
      <c r="H860" s="5" t="str">
        <f>VLOOKUP(A860,UNIC!C:H,6,0)</f>
        <v>FROTAS DE VEÍCULOS SAO PAULO</v>
      </c>
      <c r="I860" s="5" t="str">
        <f>VLOOKUP(H860,UNIC!H:J,3,0)</f>
        <v>PARCEIRO</v>
      </c>
      <c r="J860" s="11" t="str">
        <f>VLOOKUP(Tabela1[[#This Row],[PLACA]],UNIC!C:V,20,0)</f>
        <v>R$ 1.832,59</v>
      </c>
      <c r="K860" s="11">
        <f>IFERROR(VALUE(VLOOKUP(Tabela1[[#This Row],[PLACA]],[1]Planilha2!$A:$F,3,0)),"")</f>
        <v>1002.12</v>
      </c>
      <c r="L860" s="11">
        <f>IFERROR(VALUE(VLOOKUP(Tabela1[[#This Row],[PLACA]],[1]Planilha2!$A:$F,4,0)),"")</f>
        <v>591.29999999999995</v>
      </c>
      <c r="M860" s="11">
        <f>IFERROR(VALUE(VLOOKUP(Tabela1[[#This Row],[PLACA]],[1]Planilha2!$A:$F,5,0)),"")</f>
        <v>885.6</v>
      </c>
      <c r="N860" s="11"/>
      <c r="O860" s="17" t="str">
        <f>VLOOKUP(Tabela1[[#This Row],[PLACA]],BASE_LOCADORAS!B:F,5,0)</f>
        <v>19/04/2027</v>
      </c>
      <c r="P8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0" s="11">
        <f>VLOOKUP(Tabela1[[#This Row],[PLACA]],BASE_LOCADORAS!B:G,6,0)</f>
        <v>1832.59</v>
      </c>
      <c r="R860" s="5" t="b">
        <f>Tabela1[[#This Row],[VALOR LOCADORA]]=Tabela1[[#This Row],[GASTO ALUGUEL]]</f>
        <v>0</v>
      </c>
      <c r="S860" s="5" t="str">
        <f>UPPER(TEXT(Tabela1[[#This Row],[VENCIMENTO CONTRATO]],"MMM"))</f>
        <v>ABR</v>
      </c>
      <c r="T860" s="5">
        <f>IFERROR(YEAR(Tabela1[[#This Row],[VENCIMENTO CONTRATO]]),"-")</f>
        <v>2027</v>
      </c>
      <c r="U860" s="5" t="str">
        <f>VLOOKUP(Tabela1[[#This Row],[PLACA]],UNIC!C:T,18,0)</f>
        <v>PATIO</v>
      </c>
      <c r="V860" s="5" t="str">
        <f>SUBSTITUTE(VLOOKUP(Tabela1[[#This Row],[PLACA]],UNIC!C:K,9,0),".", "")</f>
        <v>99628</v>
      </c>
      <c r="W860" s="5">
        <f>VLOOKUP(Tabela1[[#This Row],[PLACA]],UNIC!C:M,10,0)</f>
        <v>35001</v>
      </c>
      <c r="X860" s="5" t="str">
        <f>VLOOKUP(Tabela1[[#This Row],[PLACA]],UNIC!C:M,11,0)</f>
        <v>ADMINISTRATIVO</v>
      </c>
      <c r="Y860" s="7">
        <f>SUM(Tabela1[[#This Row],[GASTO COMBUSTÍVEL FEVEREIRO]:[GASTO COMBUSTÍVE ABRIL]])</f>
        <v>2479.02</v>
      </c>
      <c r="Z860" s="7">
        <f>IFERROR(AVERAGE(Tabela1[[#This Row],[GASTO COMBUSTÍVE ABRIL]:[GASTO COMBUSTÍVE MARÇO]]),"-")</f>
        <v>738.45</v>
      </c>
      <c r="AA860" s="5"/>
    </row>
    <row r="861" spans="1:27" x14ac:dyDescent="0.25">
      <c r="A861" s="5" t="s">
        <v>578</v>
      </c>
      <c r="B861" s="5" t="str">
        <f>VLOOKUP(A861,UNIC!C:W,2,0)</f>
        <v>MOBI</v>
      </c>
      <c r="C861" s="5" t="str">
        <f>VLOOKUP(A861,UNIC!C:W,3,0)</f>
        <v>LEVE</v>
      </c>
      <c r="D861" s="10">
        <f>VLOOKUP(A861,UNIC!C:W,5,0)</f>
        <v>2024</v>
      </c>
      <c r="E861" s="5" t="str">
        <f>VLOOKUP(A861,UNIC!C:W,21,0)</f>
        <v>LOCALIZA</v>
      </c>
      <c r="F861" s="5" t="str">
        <f>VLOOKUP(Tabela1[[#This Row],[PLACA]],UNIC!C:R,15,0)</f>
        <v>SP</v>
      </c>
      <c r="G861" s="5" t="str">
        <f>VLOOKUP(Tabela1[[#This Row],[PLACA]],UNIC!C:R,16,0)</f>
        <v>SUDESTE</v>
      </c>
      <c r="H861" s="5" t="str">
        <f>VLOOKUP(A861,UNIC!C:H,6,0)</f>
        <v>JORGE LUCAS MARTINS</v>
      </c>
      <c r="I861" s="5" t="str">
        <f>VLOOKUP(H861,UNIC!H:J,3,0)</f>
        <v>CABISTA I</v>
      </c>
      <c r="J861" s="11" t="str">
        <f>VLOOKUP(Tabela1[[#This Row],[PLACA]],UNIC!C:V,20,0)</f>
        <v>R$ 1.808,86</v>
      </c>
      <c r="K861" s="11">
        <f>IFERROR(VALUE(VLOOKUP(Tabela1[[#This Row],[PLACA]],[1]Planilha2!$A:$F,3,0)),"")</f>
        <v>1173</v>
      </c>
      <c r="L861" s="11">
        <f>IFERROR(VALUE(VLOOKUP(Tabela1[[#This Row],[PLACA]],[1]Planilha2!$A:$F,4,0)),"")</f>
        <v>1709.4</v>
      </c>
      <c r="M861" s="11">
        <f>IFERROR(VALUE(VLOOKUP(Tabela1[[#This Row],[PLACA]],[1]Planilha2!$A:$F,5,0)),"")</f>
        <v>699.99</v>
      </c>
      <c r="N861" s="11"/>
      <c r="O861" s="17" t="str">
        <f>VLOOKUP(Tabela1[[#This Row],[PLACA]],BASE_LOCADORAS!B:F,5,0)</f>
        <v>09/01/2027</v>
      </c>
      <c r="P8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1" s="11">
        <f>VLOOKUP(Tabela1[[#This Row],[PLACA]],BASE_LOCADORAS!B:G,6,0)</f>
        <v>1808.86</v>
      </c>
      <c r="R861" s="5" t="b">
        <f>Tabela1[[#This Row],[VALOR LOCADORA]]=Tabela1[[#This Row],[GASTO ALUGUEL]]</f>
        <v>0</v>
      </c>
      <c r="S861" s="5" t="str">
        <f>UPPER(TEXT(Tabela1[[#This Row],[VENCIMENTO CONTRATO]],"MMM"))</f>
        <v>JAN</v>
      </c>
      <c r="T861" s="5">
        <f>IFERROR(YEAR(Tabela1[[#This Row],[VENCIMENTO CONTRATO]]),"-")</f>
        <v>2027</v>
      </c>
      <c r="U861" s="5" t="str">
        <f>VLOOKUP(Tabela1[[#This Row],[PLACA]],UNIC!C:T,18,0)</f>
        <v>ATIVO</v>
      </c>
      <c r="V861" s="5" t="str">
        <f>SUBSTITUTE(VLOOKUP(Tabela1[[#This Row],[PLACA]],UNIC!C:K,9,0),".", "")</f>
        <v>11021</v>
      </c>
      <c r="W861" s="5">
        <f>VLOOKUP(Tabela1[[#This Row],[PLACA]],UNIC!C:M,10,0)</f>
        <v>35001</v>
      </c>
      <c r="X861" s="5" t="str">
        <f>VLOOKUP(Tabela1[[#This Row],[PLACA]],UNIC!C:M,11,0)</f>
        <v>VIVO</v>
      </c>
      <c r="Y861" s="7">
        <f>SUM(Tabela1[[#This Row],[GASTO COMBUSTÍVEL FEVEREIRO]:[GASTO COMBUSTÍVE ABRIL]])</f>
        <v>3582.3900000000003</v>
      </c>
      <c r="Z861" s="7">
        <f>IFERROR(AVERAGE(Tabela1[[#This Row],[GASTO COMBUSTÍVE ABRIL]:[GASTO COMBUSTÍVE MARÇO]]),"-")</f>
        <v>1204.6950000000002</v>
      </c>
      <c r="AA861" s="5"/>
    </row>
    <row r="862" spans="1:27" x14ac:dyDescent="0.25">
      <c r="A862" s="5" t="s">
        <v>1010</v>
      </c>
      <c r="B862" s="5" t="str">
        <f>VLOOKUP(A862,UNIC!C:W,2,0)</f>
        <v>HB20</v>
      </c>
      <c r="C862" s="5" t="str">
        <f>VLOOKUP(A862,UNIC!C:W,3,0)</f>
        <v>LEVE</v>
      </c>
      <c r="D862" s="10">
        <f>VLOOKUP(A862,UNIC!C:W,5,0)</f>
        <v>2024</v>
      </c>
      <c r="E862" s="5" t="str">
        <f>VLOOKUP(A862,UNIC!C:W,21,0)</f>
        <v>LOCALIZA</v>
      </c>
      <c r="F862" s="5" t="str">
        <f>VLOOKUP(Tabela1[[#This Row],[PLACA]],UNIC!C:R,15,0)</f>
        <v>MG</v>
      </c>
      <c r="G862" s="5" t="str">
        <f>VLOOKUP(Tabela1[[#This Row],[PLACA]],UNIC!C:R,16,0)</f>
        <v>SUDESTE</v>
      </c>
      <c r="H862" s="5" t="str">
        <f>VLOOKUP(A862,UNIC!C:H,6,0)</f>
        <v>MANUTENÇÃO ACESSO-VIVO UBERLANDIA</v>
      </c>
      <c r="I862" s="5" t="str">
        <f>VLOOKUP(H862,UNIC!H:J,3,0)</f>
        <v>PARCEIRO</v>
      </c>
      <c r="J862" s="11" t="str">
        <f>VLOOKUP(Tabela1[[#This Row],[PLACA]],UNIC!C:V,20,0)</f>
        <v>R$ 1.883,68</v>
      </c>
      <c r="K862" s="11">
        <f>IFERROR(VALUE(VLOOKUP(Tabela1[[#This Row],[PLACA]],[1]Planilha2!$A:$F,3,0)),"")</f>
        <v>1840.12</v>
      </c>
      <c r="L862" s="11">
        <f>IFERROR(VALUE(VLOOKUP(Tabela1[[#This Row],[PLACA]],[1]Planilha2!$A:$F,4,0)),"")</f>
        <v>0</v>
      </c>
      <c r="M862" s="11">
        <f>IFERROR(VALUE(VLOOKUP(Tabela1[[#This Row],[PLACA]],[1]Planilha2!$A:$F,5,0)),"")</f>
        <v>0</v>
      </c>
      <c r="N862" s="11"/>
      <c r="O862" s="17" t="str">
        <f>VLOOKUP(Tabela1[[#This Row],[PLACA]],BASE_LOCADORAS!B:F,5,0)</f>
        <v>15/03/2027</v>
      </c>
      <c r="P8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2" s="11">
        <f>VLOOKUP(Tabela1[[#This Row],[PLACA]],BASE_LOCADORAS!B:G,6,0)</f>
        <v>1883.68</v>
      </c>
      <c r="R862" s="5" t="b">
        <f>Tabela1[[#This Row],[VALOR LOCADORA]]=Tabela1[[#This Row],[GASTO ALUGUEL]]</f>
        <v>0</v>
      </c>
      <c r="S862" s="5" t="str">
        <f>UPPER(TEXT(Tabela1[[#This Row],[VENCIMENTO CONTRATO]],"MMM"))</f>
        <v>MAR</v>
      </c>
      <c r="T862" s="5">
        <f>IFERROR(YEAR(Tabela1[[#This Row],[VENCIMENTO CONTRATO]]),"-")</f>
        <v>2027</v>
      </c>
      <c r="U862" s="5" t="str">
        <f>VLOOKUP(Tabela1[[#This Row],[PLACA]],UNIC!C:T,18,0)</f>
        <v>MANUTENÇÃO</v>
      </c>
      <c r="V862" s="5" t="str">
        <f>SUBSTITUTE(VLOOKUP(Tabela1[[#This Row],[PLACA]],UNIC!C:K,9,0),".", "")</f>
        <v>11021</v>
      </c>
      <c r="W862" s="5">
        <f>VLOOKUP(Tabela1[[#This Row],[PLACA]],UNIC!C:M,10,0)</f>
        <v>23845</v>
      </c>
      <c r="X862" s="5" t="str">
        <f>VLOOKUP(Tabela1[[#This Row],[PLACA]],UNIC!C:M,11,0)</f>
        <v>VIVO</v>
      </c>
      <c r="Y862" s="7">
        <f>SUM(Tabela1[[#This Row],[GASTO COMBUSTÍVEL FEVEREIRO]:[GASTO COMBUSTÍVE ABRIL]])</f>
        <v>1840.12</v>
      </c>
      <c r="Z862" s="7">
        <f>IFERROR(AVERAGE(Tabela1[[#This Row],[GASTO COMBUSTÍVE ABRIL]:[GASTO COMBUSTÍVE MARÇO]]),"-")</f>
        <v>0</v>
      </c>
      <c r="AA862" s="5"/>
    </row>
    <row r="863" spans="1:27" x14ac:dyDescent="0.25">
      <c r="A863" s="5" t="s">
        <v>153</v>
      </c>
      <c r="B863" s="5" t="str">
        <f>VLOOKUP(A863,UNIC!C:W,2,0)</f>
        <v>MOBI</v>
      </c>
      <c r="C863" s="5" t="str">
        <f>VLOOKUP(A863,UNIC!C:W,3,0)</f>
        <v>LEVE</v>
      </c>
      <c r="D863" s="10">
        <f>VLOOKUP(A863,UNIC!C:W,5,0)</f>
        <v>2023</v>
      </c>
      <c r="E863" s="5" t="str">
        <f>VLOOKUP(A863,UNIC!C:W,21,0)</f>
        <v>LOCALIZA</v>
      </c>
      <c r="F863" s="5" t="str">
        <f>VLOOKUP(Tabela1[[#This Row],[PLACA]],UNIC!C:R,15,0)</f>
        <v>SP</v>
      </c>
      <c r="G863" s="5" t="str">
        <f>VLOOKUP(Tabela1[[#This Row],[PLACA]],UNIC!C:R,16,0)</f>
        <v>SUDESTE</v>
      </c>
      <c r="H863" s="5" t="str">
        <f>VLOOKUP(A863,UNIC!C:H,6,0)</f>
        <v>JOSE ARNAUD JANUARIO DA SILVA JUNIOR</v>
      </c>
      <c r="I863" s="5" t="str">
        <f>VLOOKUP(H863,UNIC!H:J,3,0)</f>
        <v>TECNICO MULTSKILL METALICO/FI</v>
      </c>
      <c r="J863" s="11" t="str">
        <f>VLOOKUP(Tabela1[[#This Row],[PLACA]],UNIC!C:V,20,0)</f>
        <v>R$ 1.904,54</v>
      </c>
      <c r="K863" s="11">
        <f>IFERROR(VALUE(VLOOKUP(Tabela1[[#This Row],[PLACA]],[1]Planilha2!$A:$F,3,0)),"")</f>
        <v>1683.3400000000001</v>
      </c>
      <c r="L863" s="11">
        <f>IFERROR(VALUE(VLOOKUP(Tabela1[[#This Row],[PLACA]],[1]Planilha2!$A:$F,4,0)),"")</f>
        <v>1795</v>
      </c>
      <c r="M863" s="11">
        <f>IFERROR(VALUE(VLOOKUP(Tabela1[[#This Row],[PLACA]],[1]Planilha2!$A:$F,5,0)),"")</f>
        <v>604.96</v>
      </c>
      <c r="N863" s="11"/>
      <c r="O863" s="12" t="str">
        <f>VLOOKUP(Tabela1[[#This Row],[PLACA]],BASE_LOCADORAS!B:F,5,0)</f>
        <v>02/06/2026</v>
      </c>
      <c r="P8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63" s="11">
        <f>VLOOKUP(Tabela1[[#This Row],[PLACA]],BASE_LOCADORAS!B:G,6,0)</f>
        <v>1904.54</v>
      </c>
      <c r="R863" s="5" t="b">
        <f>Tabela1[[#This Row],[VALOR LOCADORA]]=Tabela1[[#This Row],[GASTO ALUGUEL]]</f>
        <v>0</v>
      </c>
      <c r="S863" s="5" t="str">
        <f>UPPER(TEXT(Tabela1[[#This Row],[VENCIMENTO CONTRATO]],"MMM"))</f>
        <v>JUN</v>
      </c>
      <c r="T863" s="5">
        <f>IFERROR(YEAR(Tabela1[[#This Row],[VENCIMENTO CONTRATO]]),"-")</f>
        <v>2026</v>
      </c>
      <c r="U863" s="5" t="str">
        <f>VLOOKUP(Tabela1[[#This Row],[PLACA]],UNIC!C:T,18,0)</f>
        <v>ATIVO</v>
      </c>
      <c r="V863" s="5" t="str">
        <f>SUBSTITUTE(VLOOKUP(Tabela1[[#This Row],[PLACA]],UNIC!C:K,9,0),".", "")</f>
        <v>14011</v>
      </c>
      <c r="W863" s="5">
        <f>VLOOKUP(Tabela1[[#This Row],[PLACA]],UNIC!C:M,10,0)</f>
        <v>35001</v>
      </c>
      <c r="X863" s="5" t="str">
        <f>VLOOKUP(Tabela1[[#This Row],[PLACA]],UNIC!C:M,11,0)</f>
        <v>I-SYSTEMS</v>
      </c>
      <c r="Y863" s="7">
        <f>SUM(Tabela1[[#This Row],[GASTO COMBUSTÍVEL FEVEREIRO]:[GASTO COMBUSTÍVE ABRIL]])</f>
        <v>4083.3</v>
      </c>
      <c r="Z863" s="7">
        <f>IFERROR(AVERAGE(Tabela1[[#This Row],[GASTO COMBUSTÍVE ABRIL]:[GASTO COMBUSTÍVE MARÇO]]),"-")</f>
        <v>1199.98</v>
      </c>
      <c r="AA863" s="5"/>
    </row>
    <row r="864" spans="1:27" x14ac:dyDescent="0.25">
      <c r="A864" s="5" t="s">
        <v>1567</v>
      </c>
      <c r="B864" s="5" t="str">
        <f>VLOOKUP(A864,UNIC!C:W,2,0)</f>
        <v>MOBI</v>
      </c>
      <c r="C864" s="5" t="str">
        <f>VLOOKUP(A864,UNIC!C:W,3,0)</f>
        <v>LEVE</v>
      </c>
      <c r="D864" s="10">
        <f>VLOOKUP(A864,UNIC!C:W,5,0)</f>
        <v>2024</v>
      </c>
      <c r="E864" s="5" t="str">
        <f>VLOOKUP(A864,UNIC!C:W,21,0)</f>
        <v>MOVIDA</v>
      </c>
      <c r="F864" s="5" t="str">
        <f>VLOOKUP(Tabela1[[#This Row],[PLACA]],UNIC!C:R,15,0)</f>
        <v>GO</v>
      </c>
      <c r="G864" s="5" t="str">
        <f>VLOOKUP(Tabela1[[#This Row],[PLACA]],UNIC!C:R,16,0)</f>
        <v>CENTRO OESTE</v>
      </c>
      <c r="H864" s="5" t="str">
        <f>VLOOKUP(A864,UNIC!C:H,6,0)</f>
        <v>CASA CLIENTE-VIVO GOIANIA</v>
      </c>
      <c r="I864" s="5" t="str">
        <f>VLOOKUP(H864,UNIC!H:J,3,0)</f>
        <v>PARCEIRO</v>
      </c>
      <c r="J864" s="11" t="str">
        <f>VLOOKUP(Tabela1[[#This Row],[PLACA]],UNIC!C:V,20,0)</f>
        <v>R$ 1.822,03</v>
      </c>
      <c r="K864" s="11">
        <f>IFERROR(VALUE(VLOOKUP(Tabela1[[#This Row],[PLACA]],[1]Planilha2!$A:$F,3,0)),"")</f>
        <v>1010</v>
      </c>
      <c r="L864" s="11">
        <f>IFERROR(VALUE(VLOOKUP(Tabela1[[#This Row],[PLACA]],[1]Planilha2!$A:$F,4,0)),"")</f>
        <v>1068.72</v>
      </c>
      <c r="M864" s="11">
        <f>IFERROR(VALUE(VLOOKUP(Tabela1[[#This Row],[PLACA]],[1]Planilha2!$A:$F,5,0)),"")</f>
        <v>397.65</v>
      </c>
      <c r="N864" s="11"/>
      <c r="O864" s="17" t="str">
        <f>VLOOKUP(Tabela1[[#This Row],[PLACA]],BASE_LOCADORAS!B:F,5,0)</f>
        <v>03/05/2027</v>
      </c>
      <c r="P8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4" s="11">
        <f>VLOOKUP(Tabela1[[#This Row],[PLACA]],BASE_LOCADORAS!B:G,6,0)</f>
        <v>1822.03</v>
      </c>
      <c r="R864" s="5" t="b">
        <f>Tabela1[[#This Row],[VALOR LOCADORA]]=Tabela1[[#This Row],[GASTO ALUGUEL]]</f>
        <v>0</v>
      </c>
      <c r="S864" s="5" t="str">
        <f>UPPER(TEXT(Tabela1[[#This Row],[VENCIMENTO CONTRATO]],"MMM"))</f>
        <v>MAI</v>
      </c>
      <c r="T864" s="5">
        <f>IFERROR(YEAR(Tabela1[[#This Row],[VENCIMENTO CONTRATO]]),"-")</f>
        <v>2027</v>
      </c>
      <c r="U864" s="5" t="str">
        <f>VLOOKUP(Tabela1[[#This Row],[PLACA]],UNIC!C:T,18,0)</f>
        <v>RESERVADO</v>
      </c>
      <c r="V864" s="5" t="str">
        <f>SUBSTITUTE(VLOOKUP(Tabela1[[#This Row],[PLACA]],UNIC!C:K,9,0),".", "")</f>
        <v>11011</v>
      </c>
      <c r="W864" s="5">
        <f>VLOOKUP(Tabela1[[#This Row],[PLACA]],UNIC!C:M,10,0)</f>
        <v>19093</v>
      </c>
      <c r="X864" s="5" t="str">
        <f>VLOOKUP(Tabela1[[#This Row],[PLACA]],UNIC!C:M,11,0)</f>
        <v>VIVO</v>
      </c>
      <c r="Y864" s="7">
        <f>SUM(Tabela1[[#This Row],[GASTO COMBUSTÍVEL FEVEREIRO]:[GASTO COMBUSTÍVE ABRIL]])</f>
        <v>2476.3700000000003</v>
      </c>
      <c r="Z864" s="7">
        <f>IFERROR(AVERAGE(Tabela1[[#This Row],[GASTO COMBUSTÍVE ABRIL]:[GASTO COMBUSTÍVE MARÇO]]),"-")</f>
        <v>733.18499999999995</v>
      </c>
      <c r="AA864" s="5"/>
    </row>
    <row r="865" spans="1:27" x14ac:dyDescent="0.25">
      <c r="A865" s="5" t="s">
        <v>627</v>
      </c>
      <c r="B865" s="5" t="str">
        <f>VLOOKUP(A865,UNIC!C:W,2,0)</f>
        <v>MOBI</v>
      </c>
      <c r="C865" s="5" t="str">
        <f>VLOOKUP(A865,UNIC!C:W,3,0)</f>
        <v>LEVE</v>
      </c>
      <c r="D865" s="10">
        <f>VLOOKUP(A865,UNIC!C:W,5,0)</f>
        <v>2023</v>
      </c>
      <c r="E865" s="5" t="str">
        <f>VLOOKUP(A865,UNIC!C:W,21,0)</f>
        <v>LOCALIZA</v>
      </c>
      <c r="F865" s="5" t="str">
        <f>VLOOKUP(Tabela1[[#This Row],[PLACA]],UNIC!C:R,15,0)</f>
        <v>SP</v>
      </c>
      <c r="G865" s="5" t="str">
        <f>VLOOKUP(Tabela1[[#This Row],[PLACA]],UNIC!C:R,16,0)</f>
        <v>SUDESTE</v>
      </c>
      <c r="H865" s="5" t="str">
        <f>VLOOKUP(A865,UNIC!C:H,6,0)</f>
        <v>ROBERTO DE ASSIS JUNIOR</v>
      </c>
      <c r="I865" s="5" t="str">
        <f>VLOOKUP(H865,UNIC!H:J,3,0)</f>
        <v>TECNICO MULTSKILL METALICO/FI</v>
      </c>
      <c r="J865" s="11" t="str">
        <f>VLOOKUP(Tabela1[[#This Row],[PLACA]],UNIC!C:V,20,0)</f>
        <v>R$ 1.904,54</v>
      </c>
      <c r="K865" s="11">
        <f>IFERROR(VALUE(VLOOKUP(Tabela1[[#This Row],[PLACA]],[1]Planilha2!$A:$F,3,0)),"")</f>
        <v>742.13</v>
      </c>
      <c r="L865" s="11">
        <f>IFERROR(VALUE(VLOOKUP(Tabela1[[#This Row],[PLACA]],[1]Planilha2!$A:$F,4,0)),"")</f>
        <v>1429.48</v>
      </c>
      <c r="M865" s="11">
        <f>IFERROR(VALUE(VLOOKUP(Tabela1[[#This Row],[PLACA]],[1]Planilha2!$A:$F,5,0)),"")</f>
        <v>610</v>
      </c>
      <c r="N865" s="11"/>
      <c r="O865" s="12" t="str">
        <f>VLOOKUP(Tabela1[[#This Row],[PLACA]],BASE_LOCADORAS!B:F,5,0)</f>
        <v>02/06/2026</v>
      </c>
      <c r="P8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65" s="11">
        <f>VLOOKUP(Tabela1[[#This Row],[PLACA]],BASE_LOCADORAS!B:G,6,0)</f>
        <v>1904.54</v>
      </c>
      <c r="R865" s="5" t="b">
        <f>Tabela1[[#This Row],[VALOR LOCADORA]]=Tabela1[[#This Row],[GASTO ALUGUEL]]</f>
        <v>0</v>
      </c>
      <c r="S865" s="5" t="str">
        <f>UPPER(TEXT(Tabela1[[#This Row],[VENCIMENTO CONTRATO]],"MMM"))</f>
        <v>JUN</v>
      </c>
      <c r="T865" s="5">
        <f>IFERROR(YEAR(Tabela1[[#This Row],[VENCIMENTO CONTRATO]]),"-")</f>
        <v>2026</v>
      </c>
      <c r="U865" s="5" t="str">
        <f>VLOOKUP(Tabela1[[#This Row],[PLACA]],UNIC!C:T,18,0)</f>
        <v>ATIVO</v>
      </c>
      <c r="V865" s="5" t="str">
        <f>SUBSTITUTE(VLOOKUP(Tabela1[[#This Row],[PLACA]],UNIC!C:K,9,0),".", "")</f>
        <v>14011</v>
      </c>
      <c r="W865" s="5">
        <f>VLOOKUP(Tabela1[[#This Row],[PLACA]],UNIC!C:M,10,0)</f>
        <v>35001</v>
      </c>
      <c r="X865" s="5" t="str">
        <f>VLOOKUP(Tabela1[[#This Row],[PLACA]],UNIC!C:M,11,0)</f>
        <v>I-SYSTEMS</v>
      </c>
      <c r="Y865" s="7">
        <f>SUM(Tabela1[[#This Row],[GASTO COMBUSTÍVEL FEVEREIRO]:[GASTO COMBUSTÍVE ABRIL]])</f>
        <v>2781.61</v>
      </c>
      <c r="Z865" s="7">
        <f>IFERROR(AVERAGE(Tabela1[[#This Row],[GASTO COMBUSTÍVE ABRIL]:[GASTO COMBUSTÍVE MARÇO]]),"-")</f>
        <v>1019.74</v>
      </c>
      <c r="AA865" s="5"/>
    </row>
    <row r="866" spans="1:27" x14ac:dyDescent="0.25">
      <c r="A866" s="5" t="s">
        <v>1456</v>
      </c>
      <c r="B866" s="5" t="str">
        <f>VLOOKUP(A866,UNIC!C:W,2,0)</f>
        <v>MOBI</v>
      </c>
      <c r="C866" s="5" t="str">
        <f>VLOOKUP(A866,UNIC!C:W,3,0)</f>
        <v>LEVE</v>
      </c>
      <c r="D866" s="10">
        <f>VLOOKUP(A866,UNIC!C:W,5,0)</f>
        <v>2024</v>
      </c>
      <c r="E866" s="5" t="str">
        <f>VLOOKUP(A866,UNIC!C:W,21,0)</f>
        <v>MOVIDA</v>
      </c>
      <c r="F866" s="5" t="str">
        <f>VLOOKUP(Tabela1[[#This Row],[PLACA]],UNIC!C:R,15,0)</f>
        <v>SP</v>
      </c>
      <c r="G866" s="5" t="str">
        <f>VLOOKUP(Tabela1[[#This Row],[PLACA]],UNIC!C:R,16,0)</f>
        <v>SUDESTE</v>
      </c>
      <c r="H866" s="5" t="str">
        <f>VLOOKUP(A866,UNIC!C:H,6,0)</f>
        <v>TOP TELECOM</v>
      </c>
      <c r="I866" s="5" t="str">
        <f>VLOOKUP(H866,UNIC!H:J,3,0)</f>
        <v>PARCEIRO</v>
      </c>
      <c r="J866" s="11" t="str">
        <f>VLOOKUP(Tabela1[[#This Row],[PLACA]],UNIC!C:V,20,0)</f>
        <v>R$ 1.822,03</v>
      </c>
      <c r="K866" s="11" t="str">
        <f>IFERROR(VALUE(VLOOKUP(Tabela1[[#This Row],[PLACA]],[1]Planilha2!$A:$F,3,0)),"")</f>
        <v/>
      </c>
      <c r="L866" s="11" t="str">
        <f>IFERROR(VALUE(VLOOKUP(Tabela1[[#This Row],[PLACA]],[1]Planilha2!$A:$F,4,0)),"")</f>
        <v/>
      </c>
      <c r="M866" s="11" t="str">
        <f>IFERROR(VALUE(VLOOKUP(Tabela1[[#This Row],[PLACA]],[1]Planilha2!$A:$F,5,0)),"")</f>
        <v/>
      </c>
      <c r="N866" s="11"/>
      <c r="O866" s="12" t="str">
        <f>VLOOKUP(Tabela1[[#This Row],[PLACA]],BASE_LOCADORAS!B:F,5,0)</f>
        <v>03/05/2027</v>
      </c>
      <c r="P8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6" s="11">
        <f>VLOOKUP(Tabela1[[#This Row],[PLACA]],BASE_LOCADORAS!B:G,6,0)</f>
        <v>1822.03</v>
      </c>
      <c r="R866" s="5" t="b">
        <f>Tabela1[[#This Row],[VALOR LOCADORA]]=Tabela1[[#This Row],[GASTO ALUGUEL]]</f>
        <v>0</v>
      </c>
      <c r="S866" s="5" t="str">
        <f>UPPER(TEXT(Tabela1[[#This Row],[VENCIMENTO CONTRATO]],"MMM"))</f>
        <v>MAI</v>
      </c>
      <c r="T866" s="5">
        <f>IFERROR(YEAR(Tabela1[[#This Row],[VENCIMENTO CONTRATO]]),"-")</f>
        <v>2027</v>
      </c>
      <c r="U866" s="5" t="str">
        <f>VLOOKUP(Tabela1[[#This Row],[PLACA]],UNIC!C:T,18,0)</f>
        <v>ATIVO</v>
      </c>
      <c r="V866" s="5" t="str">
        <f>SUBSTITUTE(VLOOKUP(Tabela1[[#This Row],[PLACA]],UNIC!C:K,9,0),".", "")</f>
        <v>11031</v>
      </c>
      <c r="W866" s="5">
        <f>VLOOKUP(Tabela1[[#This Row],[PLACA]],UNIC!C:M,10,0)</f>
        <v>35001</v>
      </c>
      <c r="X866" s="5" t="str">
        <f>VLOOKUP(Tabela1[[#This Row],[PLACA]],UNIC!C:M,11,0)</f>
        <v>VIVO</v>
      </c>
      <c r="Y866" s="7">
        <f>SUM(Tabela1[[#This Row],[GASTO COMBUSTÍVEL FEVEREIRO]:[GASTO COMBUSTÍVE ABRIL]])</f>
        <v>0</v>
      </c>
      <c r="Z866" s="7" t="str">
        <f>IFERROR(AVERAGE(Tabela1[[#This Row],[GASTO COMBUSTÍVE ABRIL]:[GASTO COMBUSTÍVE MARÇO]]),"-")</f>
        <v>-</v>
      </c>
      <c r="AA866" s="5"/>
    </row>
    <row r="867" spans="1:27" x14ac:dyDescent="0.25">
      <c r="A867" s="5" t="s">
        <v>1108</v>
      </c>
      <c r="B867" s="5" t="str">
        <f>VLOOKUP(A867,UNIC!C:W,2,0)</f>
        <v>FIORINO</v>
      </c>
      <c r="C867" s="5" t="str">
        <f>VLOOKUP(A867,UNIC!C:W,3,0)</f>
        <v>UTILITARIO</v>
      </c>
      <c r="D867" s="10">
        <f>VLOOKUP(A867,UNIC!C:W,5,0)</f>
        <v>2024</v>
      </c>
      <c r="E867" s="5" t="str">
        <f>VLOOKUP(A867,UNIC!C:W,21,0)</f>
        <v>LOCALIZA</v>
      </c>
      <c r="F867" s="5" t="str">
        <f>VLOOKUP(Tabela1[[#This Row],[PLACA]],UNIC!C:R,15,0)</f>
        <v>TO</v>
      </c>
      <c r="G867" s="5" t="str">
        <f>VLOOKUP(Tabela1[[#This Row],[PLACA]],UNIC!C:R,16,0)</f>
        <v>NORTE</v>
      </c>
      <c r="H867" s="5" t="str">
        <f>VLOOKUP(A867,UNIC!C:H,6,0)</f>
        <v>VARLEY DIAS COSTA</v>
      </c>
      <c r="I867" s="5" t="str">
        <f>VLOOKUP(H867,UNIC!H:J,3,0)</f>
        <v>ASSISTENTE TEC. DE MANUTENCAO DE FO II</v>
      </c>
      <c r="J867" s="11" t="str">
        <f>VLOOKUP(Tabela1[[#This Row],[PLACA]],UNIC!C:V,20,0)</f>
        <v>R$ 2.530,04</v>
      </c>
      <c r="K867" s="11">
        <f>IFERROR(VALUE(VLOOKUP(Tabela1[[#This Row],[PLACA]],[1]Planilha2!$A:$F,3,0)),"")</f>
        <v>489.53</v>
      </c>
      <c r="L867" s="11">
        <f>IFERROR(VALUE(VLOOKUP(Tabela1[[#This Row],[PLACA]],[1]Planilha2!$A:$F,4,0)),"")</f>
        <v>2011.6100000000001</v>
      </c>
      <c r="M867" s="11">
        <f>IFERROR(VALUE(VLOOKUP(Tabela1[[#This Row],[PLACA]],[1]Planilha2!$A:$F,5,0)),"")</f>
        <v>895.2700000000001</v>
      </c>
      <c r="N867" s="11"/>
      <c r="O867" s="12" t="str">
        <f>VLOOKUP(Tabela1[[#This Row],[PLACA]],BASE_LOCADORAS!B:F,5,0)</f>
        <v>01/01/2027</v>
      </c>
      <c r="P8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7" s="11">
        <f>VLOOKUP(Tabela1[[#This Row],[PLACA]],BASE_LOCADORAS!B:G,6,0)</f>
        <v>2530.04</v>
      </c>
      <c r="R867" s="5" t="b">
        <f>Tabela1[[#This Row],[VALOR LOCADORA]]=Tabela1[[#This Row],[GASTO ALUGUEL]]</f>
        <v>0</v>
      </c>
      <c r="S867" s="5" t="str">
        <f>UPPER(TEXT(Tabela1[[#This Row],[VENCIMENTO CONTRATO]],"MMM"))</f>
        <v>JAN</v>
      </c>
      <c r="T867" s="5">
        <f>IFERROR(YEAR(Tabela1[[#This Row],[VENCIMENTO CONTRATO]]),"-")</f>
        <v>2027</v>
      </c>
      <c r="U867" s="5" t="str">
        <f>VLOOKUP(Tabela1[[#This Row],[PLACA]],UNIC!C:T,18,0)</f>
        <v>ATIVO</v>
      </c>
      <c r="V867" s="5" t="str">
        <f>SUBSTITUTE(VLOOKUP(Tabela1[[#This Row],[PLACA]],UNIC!C:K,9,0),".", "")</f>
        <v>12071</v>
      </c>
      <c r="W867" s="5">
        <f>VLOOKUP(Tabela1[[#This Row],[PLACA]],UNIC!C:M,10,0)</f>
        <v>37133</v>
      </c>
      <c r="X867" s="5" t="str">
        <f>VLOOKUP(Tabela1[[#This Row],[PLACA]],UNIC!C:M,11,0)</f>
        <v>TIM MOVEL</v>
      </c>
      <c r="Y867" s="7">
        <f>SUM(Tabela1[[#This Row],[GASTO COMBUSTÍVEL FEVEREIRO]:[GASTO COMBUSTÍVE ABRIL]])</f>
        <v>3396.4100000000003</v>
      </c>
      <c r="Z867" s="7">
        <f>IFERROR(AVERAGE(Tabela1[[#This Row],[GASTO COMBUSTÍVE ABRIL]:[GASTO COMBUSTÍVE MARÇO]]),"-")</f>
        <v>1453.44</v>
      </c>
      <c r="AA867" s="5"/>
    </row>
    <row r="868" spans="1:27" x14ac:dyDescent="0.25">
      <c r="A868" s="5" t="s">
        <v>708</v>
      </c>
      <c r="B868" s="5" t="str">
        <f>VLOOKUP(A868,UNIC!C:W,2,0)</f>
        <v>MOBI</v>
      </c>
      <c r="C868" s="5" t="str">
        <f>VLOOKUP(A868,UNIC!C:W,3,0)</f>
        <v>LEVE</v>
      </c>
      <c r="D868" s="10">
        <f>VLOOKUP(A868,UNIC!C:W,5,0)</f>
        <v>2024</v>
      </c>
      <c r="E868" s="5" t="str">
        <f>VLOOKUP(A868,UNIC!C:W,21,0)</f>
        <v>MOVIDA</v>
      </c>
      <c r="F868" s="5" t="str">
        <f>VLOOKUP(Tabela1[[#This Row],[PLACA]],UNIC!C:R,15,0)</f>
        <v>MS</v>
      </c>
      <c r="G868" s="5" t="str">
        <f>VLOOKUP(Tabela1[[#This Row],[PLACA]],UNIC!C:R,16,0)</f>
        <v>CENTRO OESTE</v>
      </c>
      <c r="H868" s="5" t="str">
        <f>VLOOKUP(A868,UNIC!C:H,6,0)</f>
        <v>WIN TELECOM LTDA</v>
      </c>
      <c r="I868" s="5" t="str">
        <f>VLOOKUP(H868,UNIC!H:J,3,0)</f>
        <v>PARCEIRO</v>
      </c>
      <c r="J868" s="11" t="str">
        <f>VLOOKUP(Tabela1[[#This Row],[PLACA]],UNIC!C:V,20,0)</f>
        <v>R$ 1.822,03</v>
      </c>
      <c r="K868" s="11">
        <f>IFERROR(VALUE(VLOOKUP(Tabela1[[#This Row],[PLACA]],[1]Planilha2!$A:$F,3,0)),"")</f>
        <v>150</v>
      </c>
      <c r="L868" s="11">
        <f>IFERROR(VALUE(VLOOKUP(Tabela1[[#This Row],[PLACA]],[1]Planilha2!$A:$F,4,0)),"")</f>
        <v>0</v>
      </c>
      <c r="M868" s="11">
        <f>IFERROR(VALUE(VLOOKUP(Tabela1[[#This Row],[PLACA]],[1]Planilha2!$A:$F,5,0)),"")</f>
        <v>0</v>
      </c>
      <c r="N868" s="11"/>
      <c r="O868" s="12" t="str">
        <f>VLOOKUP(Tabela1[[#This Row],[PLACA]],BASE_LOCADORAS!B:F,5,0)</f>
        <v>03/05/2027</v>
      </c>
      <c r="P8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68" s="11">
        <f>VLOOKUP(Tabela1[[#This Row],[PLACA]],BASE_LOCADORAS!B:G,6,0)</f>
        <v>1822.03</v>
      </c>
      <c r="R868" s="5" t="b">
        <f>Tabela1[[#This Row],[VALOR LOCADORA]]=Tabela1[[#This Row],[GASTO ALUGUEL]]</f>
        <v>0</v>
      </c>
      <c r="S868" s="5" t="str">
        <f>UPPER(TEXT(Tabela1[[#This Row],[VENCIMENTO CONTRATO]],"MMM"))</f>
        <v>MAI</v>
      </c>
      <c r="T868" s="5">
        <f>IFERROR(YEAR(Tabela1[[#This Row],[VENCIMENTO CONTRATO]]),"-")</f>
        <v>2027</v>
      </c>
      <c r="U868" s="5" t="str">
        <f>VLOOKUP(Tabela1[[#This Row],[PLACA]],UNIC!C:T,18,0)</f>
        <v>ATIVO</v>
      </c>
      <c r="V868" s="5" t="str">
        <f>SUBSTITUTE(VLOOKUP(Tabela1[[#This Row],[PLACA]],UNIC!C:K,9,0),".", "")</f>
        <v>11031</v>
      </c>
      <c r="W868" s="5">
        <f>VLOOKUP(Tabela1[[#This Row],[PLACA]],UNIC!C:M,10,0)</f>
        <v>21112</v>
      </c>
      <c r="X868" s="5" t="str">
        <f>VLOOKUP(Tabela1[[#This Row],[PLACA]],UNIC!C:M,11,0)</f>
        <v>VIVO</v>
      </c>
      <c r="Y868" s="7">
        <f>SUM(Tabela1[[#This Row],[GASTO COMBUSTÍVEL FEVEREIRO]:[GASTO COMBUSTÍVE ABRIL]])</f>
        <v>150</v>
      </c>
      <c r="Z868" s="7">
        <f>IFERROR(AVERAGE(Tabela1[[#This Row],[GASTO COMBUSTÍVE ABRIL]:[GASTO COMBUSTÍVE MARÇO]]),"-")</f>
        <v>0</v>
      </c>
      <c r="AA868" s="5"/>
    </row>
    <row r="869" spans="1:27" x14ac:dyDescent="0.25">
      <c r="A869" s="5" t="s">
        <v>329</v>
      </c>
      <c r="B869" s="5" t="str">
        <f>VLOOKUP(A869,UNIC!C:W,2,0)</f>
        <v>MOBI</v>
      </c>
      <c r="C869" s="5" t="str">
        <f>VLOOKUP(A869,UNIC!C:W,3,0)</f>
        <v>LEVE</v>
      </c>
      <c r="D869" s="10">
        <f>VLOOKUP(A869,UNIC!C:W,5,0)</f>
        <v>2023</v>
      </c>
      <c r="E869" s="5" t="str">
        <f>VLOOKUP(A869,UNIC!C:W,21,0)</f>
        <v>LOCALIZA</v>
      </c>
      <c r="F869" s="5" t="str">
        <f>VLOOKUP(Tabela1[[#This Row],[PLACA]],UNIC!C:R,15,0)</f>
        <v>SP</v>
      </c>
      <c r="G869" s="5" t="str">
        <f>VLOOKUP(Tabela1[[#This Row],[PLACA]],UNIC!C:R,16,0)</f>
        <v>SUDESTE</v>
      </c>
      <c r="H869" s="5" t="str">
        <f>VLOOKUP(A869,UNIC!C:H,6,0)</f>
        <v>CARLOS HENRIQUE CORREA DE SOUZA</v>
      </c>
      <c r="I869" s="5" t="str">
        <f>VLOOKUP(H869,UNIC!H:J,3,0)</f>
        <v>TECNICO MULTSKILL METALICO/FI</v>
      </c>
      <c r="J869" s="11" t="str">
        <f>VLOOKUP(Tabela1[[#This Row],[PLACA]],UNIC!C:V,20,0)</f>
        <v>R$ 1.885,80</v>
      </c>
      <c r="K869" s="11">
        <f>IFERROR(VALUE(VLOOKUP(Tabela1[[#This Row],[PLACA]],[1]Planilha2!$A:$F,3,0)),"")</f>
        <v>713.19</v>
      </c>
      <c r="L869" s="11">
        <f>IFERROR(VALUE(VLOOKUP(Tabela1[[#This Row],[PLACA]],[1]Planilha2!$A:$F,4,0)),"")</f>
        <v>1069</v>
      </c>
      <c r="M869" s="11">
        <f>IFERROR(VALUE(VLOOKUP(Tabela1[[#This Row],[PLACA]],[1]Planilha2!$A:$F,5,0)),"")</f>
        <v>330</v>
      </c>
      <c r="N869" s="11"/>
      <c r="O869" s="12" t="str">
        <f>VLOOKUP(Tabela1[[#This Row],[PLACA]],BASE_LOCADORAS!B:F,5,0)</f>
        <v>20/03/2026</v>
      </c>
      <c r="P8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69" s="11">
        <f>VLOOKUP(Tabela1[[#This Row],[PLACA]],BASE_LOCADORAS!B:G,6,0)</f>
        <v>1885.8</v>
      </c>
      <c r="R869" s="5" t="b">
        <f>Tabela1[[#This Row],[VALOR LOCADORA]]=Tabela1[[#This Row],[GASTO ALUGUEL]]</f>
        <v>0</v>
      </c>
      <c r="S869" s="5" t="str">
        <f>UPPER(TEXT(Tabela1[[#This Row],[VENCIMENTO CONTRATO]],"MMM"))</f>
        <v>MAR</v>
      </c>
      <c r="T869" s="5">
        <f>IFERROR(YEAR(Tabela1[[#This Row],[VENCIMENTO CONTRATO]]),"-")</f>
        <v>2026</v>
      </c>
      <c r="U869" s="5" t="str">
        <f>VLOOKUP(Tabela1[[#This Row],[PLACA]],UNIC!C:T,18,0)</f>
        <v>ATIVO</v>
      </c>
      <c r="V869" s="5" t="str">
        <f>SUBSTITUTE(VLOOKUP(Tabela1[[#This Row],[PLACA]],UNIC!C:K,9,0),".", "")</f>
        <v>14011</v>
      </c>
      <c r="W869" s="5">
        <f>VLOOKUP(Tabela1[[#This Row],[PLACA]],UNIC!C:M,10,0)</f>
        <v>35001</v>
      </c>
      <c r="X869" s="5" t="str">
        <f>VLOOKUP(Tabela1[[#This Row],[PLACA]],UNIC!C:M,11,0)</f>
        <v>I-SYSTEMS</v>
      </c>
      <c r="Y869" s="7">
        <f>SUM(Tabela1[[#This Row],[GASTO COMBUSTÍVEL FEVEREIRO]:[GASTO COMBUSTÍVE ABRIL]])</f>
        <v>2112.19</v>
      </c>
      <c r="Z869" s="7">
        <f>IFERROR(AVERAGE(Tabela1[[#This Row],[GASTO COMBUSTÍVE ABRIL]:[GASTO COMBUSTÍVE MARÇO]]),"-")</f>
        <v>699.5</v>
      </c>
      <c r="AA869" s="5"/>
    </row>
    <row r="870" spans="1:27" x14ac:dyDescent="0.25">
      <c r="A870" s="5" t="s">
        <v>1408</v>
      </c>
      <c r="B870" s="5" t="str">
        <f>VLOOKUP(A870,UNIC!C:W,2,0)</f>
        <v>ARGO</v>
      </c>
      <c r="C870" s="5" t="str">
        <f>VLOOKUP(A870,UNIC!C:W,3,0)</f>
        <v>LEVE</v>
      </c>
      <c r="D870" s="10">
        <f>VLOOKUP(A870,UNIC!C:W,5,0)</f>
        <v>2023</v>
      </c>
      <c r="E870" s="5" t="str">
        <f>VLOOKUP(A870,UNIC!C:W,21,0)</f>
        <v>LOCALIZA</v>
      </c>
      <c r="F870" s="5" t="str">
        <f>VLOOKUP(Tabela1[[#This Row],[PLACA]],UNIC!C:R,15,0)</f>
        <v>GO</v>
      </c>
      <c r="G870" s="5" t="str">
        <f>VLOOKUP(Tabela1[[#This Row],[PLACA]],UNIC!C:R,16,0)</f>
        <v>CENTRO OESTE</v>
      </c>
      <c r="H870" s="5" t="str">
        <f>VLOOKUP(A870,UNIC!C:H,6,0)</f>
        <v>CLEVERSON DAMIAO GOMES</v>
      </c>
      <c r="I870" s="5" t="str">
        <f>VLOOKUP(H870,UNIC!H:J,3,0)</f>
        <v>COORD DE OPERACAO</v>
      </c>
      <c r="J870" s="11" t="str">
        <f>VLOOKUP(Tabela1[[#This Row],[PLACA]],UNIC!C:V,20,0)</f>
        <v>R$ 2.373,08</v>
      </c>
      <c r="K870" s="11">
        <f>IFERROR(VALUE(VLOOKUP(Tabela1[[#This Row],[PLACA]],[1]Planilha2!$A:$F,3,0)),"")</f>
        <v>100</v>
      </c>
      <c r="L870" s="11">
        <f>IFERROR(VALUE(VLOOKUP(Tabela1[[#This Row],[PLACA]],[1]Planilha2!$A:$F,4,0)),"")</f>
        <v>1075.55</v>
      </c>
      <c r="M870" s="11">
        <f>IFERROR(VALUE(VLOOKUP(Tabela1[[#This Row],[PLACA]],[1]Planilha2!$A:$F,5,0)),"")</f>
        <v>1188.52</v>
      </c>
      <c r="N870" s="11"/>
      <c r="O870" s="12" t="str">
        <f>VLOOKUP(Tabela1[[#This Row],[PLACA]],BASE_LOCADORAS!B:F,5,0)</f>
        <v>21/07/2026</v>
      </c>
      <c r="P8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70" s="11">
        <f>VLOOKUP(Tabela1[[#This Row],[PLACA]],BASE_LOCADORAS!B:G,6,0)</f>
        <v>2373.08</v>
      </c>
      <c r="R870" s="5" t="b">
        <f>Tabela1[[#This Row],[VALOR LOCADORA]]=Tabela1[[#This Row],[GASTO ALUGUEL]]</f>
        <v>0</v>
      </c>
      <c r="S870" s="5" t="str">
        <f>UPPER(TEXT(Tabela1[[#This Row],[VENCIMENTO CONTRATO]],"MMM"))</f>
        <v>JUL</v>
      </c>
      <c r="T870" s="5">
        <f>IFERROR(YEAR(Tabela1[[#This Row],[VENCIMENTO CONTRATO]]),"-")</f>
        <v>2026</v>
      </c>
      <c r="U870" s="5" t="str">
        <f>VLOOKUP(Tabela1[[#This Row],[PLACA]],UNIC!C:T,18,0)</f>
        <v>ATIVO</v>
      </c>
      <c r="V870" s="5" t="str">
        <f>SUBSTITUTE(VLOOKUP(Tabela1[[#This Row],[PLACA]],UNIC!C:K,9,0),".", "")</f>
        <v>11025</v>
      </c>
      <c r="W870" s="5">
        <f>VLOOKUP(Tabela1[[#This Row],[PLACA]],UNIC!C:M,10,0)</f>
        <v>19093</v>
      </c>
      <c r="X870" s="5" t="str">
        <f>VLOOKUP(Tabela1[[#This Row],[PLACA]],UNIC!C:M,11,0)</f>
        <v>VIVO</v>
      </c>
      <c r="Y870" s="7">
        <f>SUM(Tabela1[[#This Row],[GASTO COMBUSTÍVEL FEVEREIRO]:[GASTO COMBUSTÍVE ABRIL]])</f>
        <v>2364.0699999999997</v>
      </c>
      <c r="Z870" s="7">
        <f>IFERROR(AVERAGE(Tabela1[[#This Row],[GASTO COMBUSTÍVE ABRIL]:[GASTO COMBUSTÍVE MARÇO]]),"-")</f>
        <v>1132.0349999999999</v>
      </c>
      <c r="AA870" s="5"/>
    </row>
    <row r="871" spans="1:27" x14ac:dyDescent="0.25">
      <c r="A871" s="5" t="s">
        <v>815</v>
      </c>
      <c r="B871" s="5" t="str">
        <f>VLOOKUP(A871,UNIC!C:W,2,0)</f>
        <v>MOBI</v>
      </c>
      <c r="C871" s="5" t="str">
        <f>VLOOKUP(A871,UNIC!C:W,3,0)</f>
        <v>LEVE</v>
      </c>
      <c r="D871" s="10">
        <f>VLOOKUP(A871,UNIC!C:W,5,0)</f>
        <v>2023</v>
      </c>
      <c r="E871" s="5" t="str">
        <f>VLOOKUP(A871,UNIC!C:W,21,0)</f>
        <v>LOCALIZA</v>
      </c>
      <c r="F871" s="5" t="str">
        <f>VLOOKUP(Tabela1[[#This Row],[PLACA]],UNIC!C:R,15,0)</f>
        <v>SP</v>
      </c>
      <c r="G871" s="5" t="str">
        <f>VLOOKUP(Tabela1[[#This Row],[PLACA]],UNIC!C:R,16,0)</f>
        <v>SUDESTE</v>
      </c>
      <c r="H871" s="5" t="str">
        <f>VLOOKUP(A871,UNIC!C:H,6,0)</f>
        <v>NATHAN DA SILVA</v>
      </c>
      <c r="I871" s="5" t="str">
        <f>VLOOKUP(H871,UNIC!H:J,3,0)</f>
        <v>TECNICO DE FIBRA OPTICA II</v>
      </c>
      <c r="J871" s="11" t="str">
        <f>VLOOKUP(Tabela1[[#This Row],[PLACA]],UNIC!C:V,20,0)</f>
        <v>R$ 1.904,54</v>
      </c>
      <c r="K871" s="11">
        <f>IFERROR(VALUE(VLOOKUP(Tabela1[[#This Row],[PLACA]],[1]Planilha2!$A:$F,3,0)),"")</f>
        <v>1651.94</v>
      </c>
      <c r="L871" s="11">
        <f>IFERROR(VALUE(VLOOKUP(Tabela1[[#This Row],[PLACA]],[1]Planilha2!$A:$F,4,0)),"")</f>
        <v>1968.31</v>
      </c>
      <c r="M871" s="11">
        <f>IFERROR(VALUE(VLOOKUP(Tabela1[[#This Row],[PLACA]],[1]Planilha2!$A:$F,5,0)),"")</f>
        <v>1265.3</v>
      </c>
      <c r="N871" s="11"/>
      <c r="O871" s="12" t="str">
        <f>VLOOKUP(Tabela1[[#This Row],[PLACA]],BASE_LOCADORAS!B:F,5,0)</f>
        <v>24/05/2026</v>
      </c>
      <c r="P8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71" s="11">
        <f>VLOOKUP(Tabela1[[#This Row],[PLACA]],BASE_LOCADORAS!B:G,6,0)</f>
        <v>1904.54</v>
      </c>
      <c r="R871" s="5" t="b">
        <f>Tabela1[[#This Row],[VALOR LOCADORA]]=Tabela1[[#This Row],[GASTO ALUGUEL]]</f>
        <v>0</v>
      </c>
      <c r="S871" s="5" t="str">
        <f>UPPER(TEXT(Tabela1[[#This Row],[VENCIMENTO CONTRATO]],"MMM"))</f>
        <v>MAI</v>
      </c>
      <c r="T871" s="5">
        <f>IFERROR(YEAR(Tabela1[[#This Row],[VENCIMENTO CONTRATO]]),"-")</f>
        <v>2026</v>
      </c>
      <c r="U871" s="5" t="str">
        <f>VLOOKUP(Tabela1[[#This Row],[PLACA]],UNIC!C:T,18,0)</f>
        <v>ATIVO</v>
      </c>
      <c r="V871" s="5" t="str">
        <f>SUBSTITUTE(VLOOKUP(Tabela1[[#This Row],[PLACA]],UNIC!C:K,9,0),".", "")</f>
        <v>11021</v>
      </c>
      <c r="W871" s="5">
        <f>VLOOKUP(Tabela1[[#This Row],[PLACA]],UNIC!C:M,10,0)</f>
        <v>35001</v>
      </c>
      <c r="X871" s="5" t="str">
        <f>VLOOKUP(Tabela1[[#This Row],[PLACA]],UNIC!C:M,11,0)</f>
        <v>VIVO</v>
      </c>
      <c r="Y871" s="7">
        <f>SUM(Tabela1[[#This Row],[GASTO COMBUSTÍVEL FEVEREIRO]:[GASTO COMBUSTÍVE ABRIL]])</f>
        <v>4885.55</v>
      </c>
      <c r="Z871" s="7">
        <f>IFERROR(AVERAGE(Tabela1[[#This Row],[GASTO COMBUSTÍVE ABRIL]:[GASTO COMBUSTÍVE MARÇO]]),"-")</f>
        <v>1616.8049999999998</v>
      </c>
      <c r="AA871" s="5"/>
    </row>
    <row r="872" spans="1:27" x14ac:dyDescent="0.25">
      <c r="A872" s="5" t="s">
        <v>217</v>
      </c>
      <c r="B872" s="5" t="str">
        <f>VLOOKUP(A872,UNIC!C:W,2,0)</f>
        <v>MOBI</v>
      </c>
      <c r="C872" s="5" t="str">
        <f>VLOOKUP(A872,UNIC!C:W,3,0)</f>
        <v>LEVE</v>
      </c>
      <c r="D872" s="10">
        <f>VLOOKUP(A872,UNIC!C:W,5,0)</f>
        <v>2024</v>
      </c>
      <c r="E872" s="5" t="str">
        <f>VLOOKUP(A872,UNIC!C:W,21,0)</f>
        <v>LOCALIZA</v>
      </c>
      <c r="F872" s="5" t="str">
        <f>VLOOKUP(Tabela1[[#This Row],[PLACA]],UNIC!C:R,15,0)</f>
        <v>SP</v>
      </c>
      <c r="G872" s="5" t="str">
        <f>VLOOKUP(Tabela1[[#This Row],[PLACA]],UNIC!C:R,16,0)</f>
        <v>SUDESTE</v>
      </c>
      <c r="H872" s="5" t="str">
        <f>VLOOKUP(A872,UNIC!C:H,6,0)</f>
        <v>LEANDRO SILVA DAMASCENO</v>
      </c>
      <c r="I872" s="5" t="str">
        <f>VLOOKUP(H872,UNIC!H:J,3,0)</f>
        <v>TECNICO MULTSKILL METALICO/FI</v>
      </c>
      <c r="J872" s="11" t="str">
        <f>VLOOKUP(Tabela1[[#This Row],[PLACA]],UNIC!C:V,20,0)</f>
        <v>R$ 1.808,86</v>
      </c>
      <c r="K872" s="11">
        <f>IFERROR(VALUE(VLOOKUP(Tabela1[[#This Row],[PLACA]],[1]Planilha2!$A:$F,3,0)),"")</f>
        <v>924.22</v>
      </c>
      <c r="L872" s="11">
        <f>IFERROR(VALUE(VLOOKUP(Tabela1[[#This Row],[PLACA]],[1]Planilha2!$A:$F,4,0)),"")</f>
        <v>165</v>
      </c>
      <c r="M872" s="11">
        <f>IFERROR(VALUE(VLOOKUP(Tabela1[[#This Row],[PLACA]],[1]Planilha2!$A:$F,5,0)),"")</f>
        <v>0</v>
      </c>
      <c r="N872" s="11"/>
      <c r="O872" s="17" t="str">
        <f>VLOOKUP(Tabela1[[#This Row],[PLACA]],BASE_LOCADORAS!B:F,5,0)</f>
        <v>09/01/2027</v>
      </c>
      <c r="P8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2" s="11">
        <f>VLOOKUP(Tabela1[[#This Row],[PLACA]],BASE_LOCADORAS!B:G,6,0)</f>
        <v>1808.86</v>
      </c>
      <c r="R872" s="5" t="b">
        <f>Tabela1[[#This Row],[VALOR LOCADORA]]=Tabela1[[#This Row],[GASTO ALUGUEL]]</f>
        <v>0</v>
      </c>
      <c r="S872" s="5" t="str">
        <f>UPPER(TEXT(Tabela1[[#This Row],[VENCIMENTO CONTRATO]],"MMM"))</f>
        <v>JAN</v>
      </c>
      <c r="T872" s="5">
        <f>IFERROR(YEAR(Tabela1[[#This Row],[VENCIMENTO CONTRATO]]),"-")</f>
        <v>2027</v>
      </c>
      <c r="U872" s="5" t="str">
        <f>VLOOKUP(Tabela1[[#This Row],[PLACA]],UNIC!C:T,18,0)</f>
        <v>ATIVO</v>
      </c>
      <c r="V872" s="5" t="str">
        <f>SUBSTITUTE(VLOOKUP(Tabela1[[#This Row],[PLACA]],UNIC!C:K,9,0),".", "")</f>
        <v>11011</v>
      </c>
      <c r="W872" s="5">
        <f>VLOOKUP(Tabela1[[#This Row],[PLACA]],UNIC!C:M,10,0)</f>
        <v>35001</v>
      </c>
      <c r="X872" s="5" t="str">
        <f>VLOOKUP(Tabela1[[#This Row],[PLACA]],UNIC!C:M,11,0)</f>
        <v>VIVO</v>
      </c>
      <c r="Y872" s="7">
        <f>SUM(Tabela1[[#This Row],[GASTO COMBUSTÍVEL FEVEREIRO]:[GASTO COMBUSTÍVE ABRIL]])</f>
        <v>1089.22</v>
      </c>
      <c r="Z872" s="7">
        <f>IFERROR(AVERAGE(Tabela1[[#This Row],[GASTO COMBUSTÍVE ABRIL]:[GASTO COMBUSTÍVE MARÇO]]),"-")</f>
        <v>82.5</v>
      </c>
      <c r="AA872" s="5"/>
    </row>
    <row r="873" spans="1:27" x14ac:dyDescent="0.25">
      <c r="A873" s="5" t="s">
        <v>842</v>
      </c>
      <c r="B873" s="5" t="str">
        <f>VLOOKUP(A873,UNIC!C:W,2,0)</f>
        <v>STRADA</v>
      </c>
      <c r="C873" s="5" t="str">
        <f>VLOOKUP(A873,UNIC!C:W,3,0)</f>
        <v>UTILITARIO</v>
      </c>
      <c r="D873" s="10">
        <f>VLOOKUP(A873,UNIC!C:W,5,0)</f>
        <v>2024</v>
      </c>
      <c r="E873" s="5" t="str">
        <f>VLOOKUP(A873,UNIC!C:W,21,0)</f>
        <v>LOCALIZA</v>
      </c>
      <c r="F873" s="5" t="str">
        <f>VLOOKUP(Tabela1[[#This Row],[PLACA]],UNIC!C:R,15,0)</f>
        <v>PR</v>
      </c>
      <c r="G873" s="5" t="str">
        <f>VLOOKUP(Tabela1[[#This Row],[PLACA]],UNIC!C:R,16,0)</f>
        <v>SUL</v>
      </c>
      <c r="H873" s="5" t="str">
        <f>VLOOKUP(A873,UNIC!C:H,6,0)</f>
        <v>JEAN VITOR DANIELUK</v>
      </c>
      <c r="I873" s="5" t="str">
        <f>VLOOKUP(H873,UNIC!H:J,3,0)</f>
        <v>ASSISTENTE TEC. DE MANUTENCAO DE PI III</v>
      </c>
      <c r="J873" s="11" t="str">
        <f>VLOOKUP(Tabela1[[#This Row],[PLACA]],UNIC!C:V,20,0)</f>
        <v>R$ 2.400,00</v>
      </c>
      <c r="K873" s="11">
        <f>IFERROR(VALUE(VLOOKUP(Tabela1[[#This Row],[PLACA]],[1]Planilha2!$A:$F,3,0)),"")</f>
        <v>321.26</v>
      </c>
      <c r="L873" s="11">
        <f>IFERROR(VALUE(VLOOKUP(Tabela1[[#This Row],[PLACA]],[1]Planilha2!$A:$F,4,0)),"")</f>
        <v>1753.77</v>
      </c>
      <c r="M873" s="11">
        <f>IFERROR(VALUE(VLOOKUP(Tabela1[[#This Row],[PLACA]],[1]Planilha2!$A:$F,5,0)),"")</f>
        <v>1134.6100000000001</v>
      </c>
      <c r="N873" s="11"/>
      <c r="O873" s="17" t="str">
        <f>VLOOKUP(Tabela1[[#This Row],[PLACA]],BASE_LOCADORAS!B:F,5,0)</f>
        <v>07/05/2027</v>
      </c>
      <c r="P8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3" s="11">
        <f>VLOOKUP(Tabela1[[#This Row],[PLACA]],BASE_LOCADORAS!B:G,6,0)</f>
        <v>2556.56</v>
      </c>
      <c r="R873" s="5" t="b">
        <f>Tabela1[[#This Row],[VALOR LOCADORA]]=Tabela1[[#This Row],[GASTO ALUGUEL]]</f>
        <v>0</v>
      </c>
      <c r="S873" s="5" t="str">
        <f>UPPER(TEXT(Tabela1[[#This Row],[VENCIMENTO CONTRATO]],"MMM"))</f>
        <v>MAI</v>
      </c>
      <c r="T873" s="5">
        <f>IFERROR(YEAR(Tabela1[[#This Row],[VENCIMENTO CONTRATO]]),"-")</f>
        <v>2027</v>
      </c>
      <c r="U873" s="5" t="str">
        <f>VLOOKUP(Tabela1[[#This Row],[PLACA]],UNIC!C:T,18,0)</f>
        <v>ATIVO</v>
      </c>
      <c r="V873" s="5" t="str">
        <f>SUBSTITUTE(VLOOKUP(Tabela1[[#This Row],[PLACA]],UNIC!C:K,9,0),".", "")</f>
        <v>12081</v>
      </c>
      <c r="W873" s="5">
        <f>VLOOKUP(Tabela1[[#This Row],[PLACA]],UNIC!C:M,10,0)</f>
        <v>26002</v>
      </c>
      <c r="X873" s="5" t="str">
        <f>VLOOKUP(Tabela1[[#This Row],[PLACA]],UNIC!C:M,11,0)</f>
        <v>TIM MOVEL</v>
      </c>
      <c r="Y873" s="7">
        <f>SUM(Tabela1[[#This Row],[GASTO COMBUSTÍVEL FEVEREIRO]:[GASTO COMBUSTÍVE ABRIL]])</f>
        <v>3209.64</v>
      </c>
      <c r="Z873" s="7">
        <f>IFERROR(AVERAGE(Tabela1[[#This Row],[GASTO COMBUSTÍVE ABRIL]:[GASTO COMBUSTÍVE MARÇO]]),"-")</f>
        <v>1444.19</v>
      </c>
      <c r="AA873" s="5"/>
    </row>
    <row r="874" spans="1:27" x14ac:dyDescent="0.25">
      <c r="A874" s="5" t="s">
        <v>518</v>
      </c>
      <c r="B874" s="5" t="str">
        <f>VLOOKUP(A874,UNIC!C:W,2,0)</f>
        <v>JETTA</v>
      </c>
      <c r="C874" s="5" t="str">
        <f>VLOOKUP(A874,UNIC!C:W,3,0)</f>
        <v>LEVE</v>
      </c>
      <c r="D874" s="10">
        <f>VLOOKUP(A874,UNIC!C:W,5,0)</f>
        <v>2024</v>
      </c>
      <c r="E874" s="5" t="str">
        <f>VLOOKUP(A874,UNIC!C:W,21,0)</f>
        <v>PARTICULAR</v>
      </c>
      <c r="F874" s="5" t="str">
        <f>VLOOKUP(Tabela1[[#This Row],[PLACA]],UNIC!C:R,15,0)</f>
        <v>SP</v>
      </c>
      <c r="G874" s="5" t="str">
        <f>VLOOKUP(Tabela1[[#This Row],[PLACA]],UNIC!C:R,16,0)</f>
        <v>SUDESTE</v>
      </c>
      <c r="H874" s="5" t="str">
        <f>VLOOKUP(A874,UNIC!C:H,6,0)</f>
        <v>EDSON BRUNO MORELATO</v>
      </c>
      <c r="I874" s="5" t="str">
        <f>VLOOKUP(H874,UNIC!H:J,3,0)</f>
        <v>GERENTE OPERACIONAL</v>
      </c>
      <c r="J874" s="11" t="str">
        <f>VLOOKUP(Tabela1[[#This Row],[PLACA]],UNIC!C:V,20,0)</f>
        <v>R$ 2.000,00</v>
      </c>
      <c r="K874" s="11">
        <f>IFERROR(VALUE(VLOOKUP(Tabela1[[#This Row],[PLACA]],[1]Planilha2!$A:$F,3,0)),"")</f>
        <v>617.23</v>
      </c>
      <c r="L874" s="11">
        <f>IFERROR(VALUE(VLOOKUP(Tabela1[[#This Row],[PLACA]],[1]Planilha2!$A:$F,4,0)),"")</f>
        <v>909.84</v>
      </c>
      <c r="M874" s="11">
        <f>IFERROR(VALUE(VLOOKUP(Tabela1[[#This Row],[PLACA]],[1]Planilha2!$A:$F,5,0)),"")</f>
        <v>481.98</v>
      </c>
      <c r="N874" s="11"/>
      <c r="O874" s="12" t="str">
        <f>VLOOKUP(Tabela1[[#This Row],[PLACA]],BASE_LOCADORAS!B:F,5,0)</f>
        <v>01/01/2030</v>
      </c>
      <c r="P8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4" s="11">
        <f>VLOOKUP(Tabela1[[#This Row],[PLACA]],BASE_LOCADORAS!B:G,6,0)</f>
        <v>2000</v>
      </c>
      <c r="R874" s="5" t="b">
        <f>Tabela1[[#This Row],[VALOR LOCADORA]]=Tabela1[[#This Row],[GASTO ALUGUEL]]</f>
        <v>0</v>
      </c>
      <c r="S874" s="5" t="str">
        <f>UPPER(TEXT(Tabela1[[#This Row],[VENCIMENTO CONTRATO]],"MMM"))</f>
        <v>JAN</v>
      </c>
      <c r="T874" s="5">
        <f>IFERROR(YEAR(Tabela1[[#This Row],[VENCIMENTO CONTRATO]]),"-")</f>
        <v>2030</v>
      </c>
      <c r="U874" s="5" t="str">
        <f>VLOOKUP(Tabela1[[#This Row],[PLACA]],UNIC!C:T,18,0)</f>
        <v>ATIVO</v>
      </c>
      <c r="V874" s="5" t="str">
        <f>SUBSTITUTE(VLOOKUP(Tabela1[[#This Row],[PLACA]],UNIC!C:K,9,0),".", "")</f>
        <v>11035</v>
      </c>
      <c r="W874" s="5">
        <f>VLOOKUP(Tabela1[[#This Row],[PLACA]],UNIC!C:M,10,0)</f>
        <v>35559</v>
      </c>
      <c r="X874" s="5" t="str">
        <f>VLOOKUP(Tabela1[[#This Row],[PLACA]],UNIC!C:M,11,0)</f>
        <v>VIVO</v>
      </c>
      <c r="Y874" s="7">
        <f>SUM(Tabela1[[#This Row],[GASTO COMBUSTÍVEL FEVEREIRO]:[GASTO COMBUSTÍVE ABRIL]])</f>
        <v>2009.0500000000002</v>
      </c>
      <c r="Z874" s="7">
        <f>IFERROR(AVERAGE(Tabela1[[#This Row],[GASTO COMBUSTÍVE ABRIL]:[GASTO COMBUSTÍVE MARÇO]]),"-")</f>
        <v>695.91000000000008</v>
      </c>
      <c r="AA874" s="5"/>
    </row>
    <row r="875" spans="1:27" x14ac:dyDescent="0.25">
      <c r="A875" s="5" t="s">
        <v>1164</v>
      </c>
      <c r="B875" s="5" t="str">
        <f>VLOOKUP(A875,UNIC!C:W,2,0)</f>
        <v>FIORINO</v>
      </c>
      <c r="C875" s="5" t="str">
        <f>VLOOKUP(A875,UNIC!C:W,3,0)</f>
        <v>UTILITARIO</v>
      </c>
      <c r="D875" s="10">
        <f>VLOOKUP(A875,UNIC!C:W,5,0)</f>
        <v>2024</v>
      </c>
      <c r="E875" s="5" t="str">
        <f>VLOOKUP(A875,UNIC!C:W,21,0)</f>
        <v>LOCALIZA</v>
      </c>
      <c r="F875" s="5" t="str">
        <f>VLOOKUP(Tabela1[[#This Row],[PLACA]],UNIC!C:R,15,0)</f>
        <v>SC</v>
      </c>
      <c r="G875" s="5" t="str">
        <f>VLOOKUP(Tabela1[[#This Row],[PLACA]],UNIC!C:R,16,0)</f>
        <v>SUL</v>
      </c>
      <c r="H875" s="5" t="str">
        <f>VLOOKUP(A875,UNIC!C:H,6,0)</f>
        <v>MANUTENCAO FO   BACKBONE TIM JOACABA</v>
      </c>
      <c r="I875" s="5" t="str">
        <f>VLOOKUP(H875,UNIC!H:J,3,0)</f>
        <v>PARCEIRO</v>
      </c>
      <c r="J875" s="11" t="str">
        <f>VLOOKUP(Tabela1[[#This Row],[PLACA]],UNIC!C:V,20,0)</f>
        <v>R$ 2.866,27</v>
      </c>
      <c r="K875" s="11">
        <f>IFERROR(VALUE(VLOOKUP(Tabela1[[#This Row],[PLACA]],[1]Planilha2!$A:$F,3,0)),"")</f>
        <v>0</v>
      </c>
      <c r="L875" s="11">
        <f>IFERROR(VALUE(VLOOKUP(Tabela1[[#This Row],[PLACA]],[1]Planilha2!$A:$F,4,0)),"")</f>
        <v>0</v>
      </c>
      <c r="M875" s="11">
        <f>IFERROR(VALUE(VLOOKUP(Tabela1[[#This Row],[PLACA]],[1]Planilha2!$A:$F,5,0)),"")</f>
        <v>536.01</v>
      </c>
      <c r="N875" s="11"/>
      <c r="O875" s="12" t="str">
        <f>VLOOKUP(Tabela1[[#This Row],[PLACA]],BASE_LOCADORAS!B:F,5,0)</f>
        <v>04/08/2026</v>
      </c>
      <c r="P8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5" s="11">
        <f>VLOOKUP(Tabela1[[#This Row],[PLACA]],BASE_LOCADORAS!B:G,6,0)</f>
        <v>3019.64</v>
      </c>
      <c r="R875" s="5" t="b">
        <f>Tabela1[[#This Row],[VALOR LOCADORA]]=Tabela1[[#This Row],[GASTO ALUGUEL]]</f>
        <v>0</v>
      </c>
      <c r="S875" s="5" t="str">
        <f>UPPER(TEXT(Tabela1[[#This Row],[VENCIMENTO CONTRATO]],"MMM"))</f>
        <v>AGO</v>
      </c>
      <c r="T875" s="5">
        <f>IFERROR(YEAR(Tabela1[[#This Row],[VENCIMENTO CONTRATO]]),"-")</f>
        <v>2026</v>
      </c>
      <c r="U875" s="5" t="str">
        <f>VLOOKUP(Tabela1[[#This Row],[PLACA]],UNIC!C:T,18,0)</f>
        <v>RESERVADO</v>
      </c>
      <c r="V875" s="5" t="str">
        <f>SUBSTITUTE(VLOOKUP(Tabela1[[#This Row],[PLACA]],UNIC!C:K,9,0),".", "")</f>
        <v>12071</v>
      </c>
      <c r="W875" s="5">
        <f>VLOOKUP(Tabela1[[#This Row],[PLACA]],UNIC!C:M,10,0)</f>
        <v>34137</v>
      </c>
      <c r="X875" s="5" t="str">
        <f>VLOOKUP(Tabela1[[#This Row],[PLACA]],UNIC!C:M,11,0)</f>
        <v>TIM MOVEL</v>
      </c>
      <c r="Y875" s="7">
        <f>SUM(Tabela1[[#This Row],[GASTO COMBUSTÍVEL FEVEREIRO]:[GASTO COMBUSTÍVE ABRIL]])</f>
        <v>536.01</v>
      </c>
      <c r="Z875" s="7">
        <f>IFERROR(AVERAGE(Tabela1[[#This Row],[GASTO COMBUSTÍVE ABRIL]:[GASTO COMBUSTÍVE MARÇO]]),"-")</f>
        <v>268.005</v>
      </c>
      <c r="AA875" s="5"/>
    </row>
    <row r="876" spans="1:27" x14ac:dyDescent="0.25">
      <c r="A876" s="5" t="s">
        <v>545</v>
      </c>
      <c r="B876" s="5" t="str">
        <f>VLOOKUP(A876,UNIC!C:W,2,0)</f>
        <v>MOBI</v>
      </c>
      <c r="C876" s="5" t="str">
        <f>VLOOKUP(A876,UNIC!C:W,3,0)</f>
        <v>LEVE</v>
      </c>
      <c r="D876" s="10">
        <f>VLOOKUP(A876,UNIC!C:W,5,0)</f>
        <v>2024</v>
      </c>
      <c r="E876" s="5" t="str">
        <f>VLOOKUP(A876,UNIC!C:W,21,0)</f>
        <v>LOCALIZA</v>
      </c>
      <c r="F876" s="5" t="str">
        <f>VLOOKUP(Tabela1[[#This Row],[PLACA]],UNIC!C:R,15,0)</f>
        <v>SP</v>
      </c>
      <c r="G876" s="5" t="str">
        <f>VLOOKUP(Tabela1[[#This Row],[PLACA]],UNIC!C:R,16,0)</f>
        <v>SUDESTE</v>
      </c>
      <c r="H876" s="5" t="str">
        <f>VLOOKUP(A876,UNIC!C:H,6,0)</f>
        <v>CIRINEU FIDELES ARRUDA</v>
      </c>
      <c r="I876" s="5" t="str">
        <f>VLOOKUP(H876,UNIC!H:J,3,0)</f>
        <v>CABISTA I</v>
      </c>
      <c r="J876" s="11" t="str">
        <f>VLOOKUP(Tabela1[[#This Row],[PLACA]],UNIC!C:V,20,0)</f>
        <v>R$ 1.808,86</v>
      </c>
      <c r="K876" s="11">
        <f>IFERROR(VALUE(VLOOKUP(Tabela1[[#This Row],[PLACA]],[1]Planilha2!$A:$F,3,0)),"")</f>
        <v>1048.94</v>
      </c>
      <c r="L876" s="11">
        <f>IFERROR(VALUE(VLOOKUP(Tabela1[[#This Row],[PLACA]],[1]Planilha2!$A:$F,4,0)),"")</f>
        <v>766</v>
      </c>
      <c r="M876" s="11">
        <f>IFERROR(VALUE(VLOOKUP(Tabela1[[#This Row],[PLACA]],[1]Planilha2!$A:$F,5,0)),"")</f>
        <v>1200.72</v>
      </c>
      <c r="N876" s="11"/>
      <c r="O876" s="12" t="str">
        <f>VLOOKUP(Tabela1[[#This Row],[PLACA]],BASE_LOCADORAS!B:F,5,0)</f>
        <v>01/01/2027</v>
      </c>
      <c r="P8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6" s="11">
        <f>VLOOKUP(Tabela1[[#This Row],[PLACA]],BASE_LOCADORAS!B:G,6,0)</f>
        <v>1808.86</v>
      </c>
      <c r="R876" s="5" t="b">
        <f>Tabela1[[#This Row],[VALOR LOCADORA]]=Tabela1[[#This Row],[GASTO ALUGUEL]]</f>
        <v>0</v>
      </c>
      <c r="S876" s="5" t="str">
        <f>UPPER(TEXT(Tabela1[[#This Row],[VENCIMENTO CONTRATO]],"MMM"))</f>
        <v>JAN</v>
      </c>
      <c r="T876" s="5">
        <f>IFERROR(YEAR(Tabela1[[#This Row],[VENCIMENTO CONTRATO]]),"-")</f>
        <v>2027</v>
      </c>
      <c r="U876" s="5" t="str">
        <f>VLOOKUP(Tabela1[[#This Row],[PLACA]],UNIC!C:T,18,0)</f>
        <v>ATIVO</v>
      </c>
      <c r="V876" s="5" t="str">
        <f>SUBSTITUTE(VLOOKUP(Tabela1[[#This Row],[PLACA]],UNIC!C:K,9,0),".", "")</f>
        <v>11021</v>
      </c>
      <c r="W876" s="5">
        <f>VLOOKUP(Tabela1[[#This Row],[PLACA]],UNIC!C:M,10,0)</f>
        <v>35001</v>
      </c>
      <c r="X876" s="5" t="str">
        <f>VLOOKUP(Tabela1[[#This Row],[PLACA]],UNIC!C:M,11,0)</f>
        <v>VIVO</v>
      </c>
      <c r="Y876" s="7">
        <f>SUM(Tabela1[[#This Row],[GASTO COMBUSTÍVEL FEVEREIRO]:[GASTO COMBUSTÍVE ABRIL]])</f>
        <v>3015.66</v>
      </c>
      <c r="Z876" s="7">
        <f>IFERROR(AVERAGE(Tabela1[[#This Row],[GASTO COMBUSTÍVE ABRIL]:[GASTO COMBUSTÍVE MARÇO]]),"-")</f>
        <v>983.36</v>
      </c>
      <c r="AA876" s="5"/>
    </row>
    <row r="877" spans="1:27" x14ac:dyDescent="0.25">
      <c r="A877" s="5" t="s">
        <v>1379</v>
      </c>
      <c r="B877" s="5" t="str">
        <f>VLOOKUP(A877,UNIC!C:W,2,0)</f>
        <v>STRADA</v>
      </c>
      <c r="C877" s="5" t="str">
        <f>VLOOKUP(A877,UNIC!C:W,3,0)</f>
        <v>UTILITARIO</v>
      </c>
      <c r="D877" s="10">
        <f>VLOOKUP(A877,UNIC!C:W,5,0)</f>
        <v>2024</v>
      </c>
      <c r="E877" s="5" t="str">
        <f>VLOOKUP(A877,UNIC!C:W,21,0)</f>
        <v>LOCALIZA</v>
      </c>
      <c r="F877" s="5" t="str">
        <f>VLOOKUP(Tabela1[[#This Row],[PLACA]],UNIC!C:R,15,0)</f>
        <v>PR</v>
      </c>
      <c r="G877" s="5" t="str">
        <f>VLOOKUP(Tabela1[[#This Row],[PLACA]],UNIC!C:R,16,0)</f>
        <v>SUL</v>
      </c>
      <c r="H877" s="5" t="str">
        <f>VLOOKUP(A877,UNIC!C:H,6,0)</f>
        <v>SILVIO FELDE</v>
      </c>
      <c r="I877" s="5" t="str">
        <f>VLOOKUP(H877,UNIC!H:J,3,0)</f>
        <v>TECNICO DE MANUTENCAO FO II</v>
      </c>
      <c r="J877" s="11" t="str">
        <f>VLOOKUP(Tabela1[[#This Row],[PLACA]],UNIC!C:V,20,0)</f>
        <v>R$ 2.400,00</v>
      </c>
      <c r="K877" s="11">
        <f>IFERROR(VALUE(VLOOKUP(Tabela1[[#This Row],[PLACA]],[1]Planilha2!$A:$F,3,0)),"")</f>
        <v>2377.3999999999996</v>
      </c>
      <c r="L877" s="11">
        <f>IFERROR(VALUE(VLOOKUP(Tabela1[[#This Row],[PLACA]],[1]Planilha2!$A:$F,4,0)),"")</f>
        <v>3369.8900000000003</v>
      </c>
      <c r="M877" s="11">
        <f>IFERROR(VALUE(VLOOKUP(Tabela1[[#This Row],[PLACA]],[1]Planilha2!$A:$F,5,0)),"")</f>
        <v>1653.34</v>
      </c>
      <c r="N877" s="11"/>
      <c r="O877" s="12" t="str">
        <f>VLOOKUP(Tabela1[[#This Row],[PLACA]],BASE_LOCADORAS!B:F,5,0)</f>
        <v>14/06/2027</v>
      </c>
      <c r="P8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7" s="11">
        <f>VLOOKUP(Tabela1[[#This Row],[PLACA]],BASE_LOCADORAS!B:G,6,0)</f>
        <v>2546.41</v>
      </c>
      <c r="R877" s="5" t="b">
        <f>Tabela1[[#This Row],[VALOR LOCADORA]]=Tabela1[[#This Row],[GASTO ALUGUEL]]</f>
        <v>0</v>
      </c>
      <c r="S877" s="5" t="str">
        <f>UPPER(TEXT(Tabela1[[#This Row],[VENCIMENTO CONTRATO]],"MMM"))</f>
        <v>JUN</v>
      </c>
      <c r="T877" s="5">
        <f>IFERROR(YEAR(Tabela1[[#This Row],[VENCIMENTO CONTRATO]]),"-")</f>
        <v>2027</v>
      </c>
      <c r="U877" s="5" t="str">
        <f>VLOOKUP(Tabela1[[#This Row],[PLACA]],UNIC!C:T,18,0)</f>
        <v>ATIVO</v>
      </c>
      <c r="V877" s="5" t="str">
        <f>SUBSTITUTE(VLOOKUP(Tabela1[[#This Row],[PLACA]],UNIC!C:K,9,0),".", "")</f>
        <v>17071</v>
      </c>
      <c r="W877" s="5">
        <f>VLOOKUP(Tabela1[[#This Row],[PLACA]],UNIC!C:M,10,0)</f>
        <v>26158</v>
      </c>
      <c r="X877" s="5" t="str">
        <f>VLOOKUP(Tabela1[[#This Row],[PLACA]],UNIC!C:M,11,0)</f>
        <v>LIGGA</v>
      </c>
      <c r="Y877" s="7">
        <f>SUM(Tabela1[[#This Row],[GASTO COMBUSTÍVEL FEVEREIRO]:[GASTO COMBUSTÍVE ABRIL]])</f>
        <v>7400.63</v>
      </c>
      <c r="Z877" s="7">
        <f>IFERROR(AVERAGE(Tabela1[[#This Row],[GASTO COMBUSTÍVE ABRIL]:[GASTO COMBUSTÍVE MARÇO]]),"-")</f>
        <v>2511.6150000000002</v>
      </c>
      <c r="AA877" s="5"/>
    </row>
    <row r="878" spans="1:27" x14ac:dyDescent="0.25">
      <c r="A878" s="5" t="s">
        <v>951</v>
      </c>
      <c r="B878" s="5" t="str">
        <f>VLOOKUP(A878,UNIC!C:W,2,0)</f>
        <v>MOBI</v>
      </c>
      <c r="C878" s="5" t="str">
        <f>VLOOKUP(A878,UNIC!C:W,3,0)</f>
        <v>LEVE</v>
      </c>
      <c r="D878" s="10">
        <f>VLOOKUP(A878,UNIC!C:W,5,0)</f>
        <v>2024</v>
      </c>
      <c r="E878" s="5" t="str">
        <f>VLOOKUP(A878,UNIC!C:W,21,0)</f>
        <v>LOCALIZA</v>
      </c>
      <c r="F878" s="5" t="str">
        <f>VLOOKUP(Tabela1[[#This Row],[PLACA]],UNIC!C:R,15,0)</f>
        <v>SP</v>
      </c>
      <c r="G878" s="5" t="str">
        <f>VLOOKUP(Tabela1[[#This Row],[PLACA]],UNIC!C:R,16,0)</f>
        <v>SUDESTE</v>
      </c>
      <c r="H878" s="5" t="str">
        <f>VLOOKUP(A878,UNIC!C:H,6,0)</f>
        <v>WILLAMES DE OLIVEIRA MOURA</v>
      </c>
      <c r="I878" s="5" t="str">
        <f>VLOOKUP(H878,UNIC!H:J,3,0)</f>
        <v>TECNICO MULTSKILL METALICO/FI</v>
      </c>
      <c r="J878" s="11" t="str">
        <f>VLOOKUP(Tabela1[[#This Row],[PLACA]],UNIC!C:V,20,0)</f>
        <v>R$ 1.806,16</v>
      </c>
      <c r="K878" s="11">
        <f>IFERROR(VALUE(VLOOKUP(Tabela1[[#This Row],[PLACA]],[1]Planilha2!$A:$F,3,0)),"")</f>
        <v>1293.96</v>
      </c>
      <c r="L878" s="11">
        <f>IFERROR(VALUE(VLOOKUP(Tabela1[[#This Row],[PLACA]],[1]Planilha2!$A:$F,4,0)),"")</f>
        <v>1464.98</v>
      </c>
      <c r="M878" s="11">
        <f>IFERROR(VALUE(VLOOKUP(Tabela1[[#This Row],[PLACA]],[1]Planilha2!$A:$F,5,0)),"")</f>
        <v>669.94999999999993</v>
      </c>
      <c r="N878" s="11"/>
      <c r="O878" s="12" t="str">
        <f>VLOOKUP(Tabela1[[#This Row],[PLACA]],BASE_LOCADORAS!B:F,5,0)</f>
        <v>13/12/2026</v>
      </c>
      <c r="P8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8" s="11">
        <f>VLOOKUP(Tabela1[[#This Row],[PLACA]],BASE_LOCADORAS!B:G,6,0)</f>
        <v>1806.16</v>
      </c>
      <c r="R878" s="5" t="b">
        <f>Tabela1[[#This Row],[VALOR LOCADORA]]=Tabela1[[#This Row],[GASTO ALUGUEL]]</f>
        <v>0</v>
      </c>
      <c r="S878" s="5" t="str">
        <f>UPPER(TEXT(Tabela1[[#This Row],[VENCIMENTO CONTRATO]],"MMM"))</f>
        <v>DEZ</v>
      </c>
      <c r="T878" s="5">
        <f>IFERROR(YEAR(Tabela1[[#This Row],[VENCIMENTO CONTRATO]]),"-")</f>
        <v>2026</v>
      </c>
      <c r="U878" s="5" t="str">
        <f>VLOOKUP(Tabela1[[#This Row],[PLACA]],UNIC!C:T,18,0)</f>
        <v>ATIVO</v>
      </c>
      <c r="V878" s="5" t="str">
        <f>SUBSTITUTE(VLOOKUP(Tabela1[[#This Row],[PLACA]],UNIC!C:K,9,0),".", "")</f>
        <v>14011</v>
      </c>
      <c r="W878" s="5">
        <f>VLOOKUP(Tabela1[[#This Row],[PLACA]],UNIC!C:M,10,0)</f>
        <v>35001</v>
      </c>
      <c r="X878" s="5" t="str">
        <f>VLOOKUP(Tabela1[[#This Row],[PLACA]],UNIC!C:M,11,0)</f>
        <v>I-SYSTEMS</v>
      </c>
      <c r="Y878" s="7">
        <f>SUM(Tabela1[[#This Row],[GASTO COMBUSTÍVEL FEVEREIRO]:[GASTO COMBUSTÍVE ABRIL]])</f>
        <v>3428.89</v>
      </c>
      <c r="Z878" s="7">
        <f>IFERROR(AVERAGE(Tabela1[[#This Row],[GASTO COMBUSTÍVE ABRIL]:[GASTO COMBUSTÍVE MARÇO]]),"-")</f>
        <v>1067.4649999999999</v>
      </c>
      <c r="AA878" s="5"/>
    </row>
    <row r="879" spans="1:27" x14ac:dyDescent="0.25">
      <c r="A879" s="5" t="s">
        <v>738</v>
      </c>
      <c r="B879" s="5" t="str">
        <f>VLOOKUP(A879,UNIC!C:W,2,0)</f>
        <v>MOBI</v>
      </c>
      <c r="C879" s="5" t="str">
        <f>VLOOKUP(A879,UNIC!C:W,3,0)</f>
        <v>LEVE</v>
      </c>
      <c r="D879" s="10">
        <f>VLOOKUP(A879,UNIC!C:W,5,0)</f>
        <v>2024</v>
      </c>
      <c r="E879" s="5" t="str">
        <f>VLOOKUP(A879,UNIC!C:W,21,0)</f>
        <v>LOCALIZA</v>
      </c>
      <c r="F879" s="5" t="str">
        <f>VLOOKUP(Tabela1[[#This Row],[PLACA]],UNIC!C:R,15,0)</f>
        <v>SP</v>
      </c>
      <c r="G879" s="5" t="str">
        <f>VLOOKUP(Tabela1[[#This Row],[PLACA]],UNIC!C:R,16,0)</f>
        <v>SUDESTE</v>
      </c>
      <c r="H879" s="5" t="str">
        <f>VLOOKUP(A879,UNIC!C:H,6,0)</f>
        <v>RODRIGO SILVA DOS SANTOS</v>
      </c>
      <c r="I879" s="5" t="str">
        <f>VLOOKUP(H879,UNIC!H:J,3,0)</f>
        <v>TECNICO MULTSKILL METALICO/FI</v>
      </c>
      <c r="J879" s="11" t="str">
        <f>VLOOKUP(Tabela1[[#This Row],[PLACA]],UNIC!C:V,20,0)</f>
        <v>R$ 1.806,16</v>
      </c>
      <c r="K879" s="11">
        <f>IFERROR(VALUE(VLOOKUP(Tabela1[[#This Row],[PLACA]],[1]Planilha2!$A:$F,3,0)),"")</f>
        <v>1451.81</v>
      </c>
      <c r="L879" s="11">
        <f>IFERROR(VALUE(VLOOKUP(Tabela1[[#This Row],[PLACA]],[1]Planilha2!$A:$F,4,0)),"")</f>
        <v>1618.05</v>
      </c>
      <c r="M879" s="11">
        <f>IFERROR(VALUE(VLOOKUP(Tabela1[[#This Row],[PLACA]],[1]Planilha2!$A:$F,5,0)),"")</f>
        <v>1001.06</v>
      </c>
      <c r="N879" s="11"/>
      <c r="O879" s="12" t="str">
        <f>VLOOKUP(Tabela1[[#This Row],[PLACA]],BASE_LOCADORAS!B:F,5,0)</f>
        <v>13/12/2026</v>
      </c>
      <c r="P8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79" s="11">
        <f>VLOOKUP(Tabela1[[#This Row],[PLACA]],BASE_LOCADORAS!B:G,6,0)</f>
        <v>1806.16</v>
      </c>
      <c r="R879" s="5" t="b">
        <f>Tabela1[[#This Row],[VALOR LOCADORA]]=Tabela1[[#This Row],[GASTO ALUGUEL]]</f>
        <v>0</v>
      </c>
      <c r="S879" s="5" t="str">
        <f>UPPER(TEXT(Tabela1[[#This Row],[VENCIMENTO CONTRATO]],"MMM"))</f>
        <v>DEZ</v>
      </c>
      <c r="T879" s="5">
        <f>IFERROR(YEAR(Tabela1[[#This Row],[VENCIMENTO CONTRATO]]),"-")</f>
        <v>2026</v>
      </c>
      <c r="U879" s="5" t="str">
        <f>VLOOKUP(Tabela1[[#This Row],[PLACA]],UNIC!C:T,18,0)</f>
        <v>ATIVO</v>
      </c>
      <c r="V879" s="5" t="str">
        <f>SUBSTITUTE(VLOOKUP(Tabela1[[#This Row],[PLACA]],UNIC!C:K,9,0),".", "")</f>
        <v>11011</v>
      </c>
      <c r="W879" s="5">
        <f>VLOOKUP(Tabela1[[#This Row],[PLACA]],UNIC!C:M,10,0)</f>
        <v>35001</v>
      </c>
      <c r="X879" s="5" t="str">
        <f>VLOOKUP(Tabela1[[#This Row],[PLACA]],UNIC!C:M,11,0)</f>
        <v>VIVO</v>
      </c>
      <c r="Y879" s="7">
        <f>SUM(Tabela1[[#This Row],[GASTO COMBUSTÍVEL FEVEREIRO]:[GASTO COMBUSTÍVE ABRIL]])</f>
        <v>4070.9199999999996</v>
      </c>
      <c r="Z879" s="7">
        <f>IFERROR(AVERAGE(Tabela1[[#This Row],[GASTO COMBUSTÍVE ABRIL]:[GASTO COMBUSTÍVE MARÇO]]),"-")</f>
        <v>1309.5549999999998</v>
      </c>
      <c r="AA879" s="5"/>
    </row>
    <row r="880" spans="1:27" x14ac:dyDescent="0.25">
      <c r="A880" s="5" t="s">
        <v>698</v>
      </c>
      <c r="B880" s="5" t="str">
        <f>VLOOKUP(A880,UNIC!C:W,2,0)</f>
        <v>MOBI</v>
      </c>
      <c r="C880" s="5" t="str">
        <f>VLOOKUP(A880,UNIC!C:W,3,0)</f>
        <v>LEVE</v>
      </c>
      <c r="D880" s="10">
        <f>VLOOKUP(A880,UNIC!C:W,5,0)</f>
        <v>2024</v>
      </c>
      <c r="E880" s="5" t="str">
        <f>VLOOKUP(A880,UNIC!C:W,21,0)</f>
        <v>MOVIDA</v>
      </c>
      <c r="F880" s="5" t="str">
        <f>VLOOKUP(Tabela1[[#This Row],[PLACA]],UNIC!C:R,15,0)</f>
        <v>SP</v>
      </c>
      <c r="G880" s="5" t="str">
        <f>VLOOKUP(Tabela1[[#This Row],[PLACA]],UNIC!C:R,16,0)</f>
        <v>SUDESTE</v>
      </c>
      <c r="H880" s="5" t="str">
        <f>VLOOKUP(A880,UNIC!C:H,6,0)</f>
        <v>CLAUDIO DE SOUZA PEREIRA</v>
      </c>
      <c r="I880" s="5" t="str">
        <f>VLOOKUP(H880,UNIC!H:J,3,0)</f>
        <v>TECNICO MULTSKILL METALICO/FI</v>
      </c>
      <c r="J880" s="11" t="str">
        <f>VLOOKUP(Tabela1[[#This Row],[PLACA]],UNIC!C:V,20,0)</f>
        <v>R$ 1.822,03</v>
      </c>
      <c r="K880" s="11">
        <f>IFERROR(VALUE(VLOOKUP(Tabela1[[#This Row],[PLACA]],[1]Planilha2!$A:$F,3,0)),"")</f>
        <v>1159.23</v>
      </c>
      <c r="L880" s="11">
        <f>IFERROR(VALUE(VLOOKUP(Tabela1[[#This Row],[PLACA]],[1]Planilha2!$A:$F,4,0)),"")</f>
        <v>1420.8300000000002</v>
      </c>
      <c r="M880" s="11">
        <f>IFERROR(VALUE(VLOOKUP(Tabela1[[#This Row],[PLACA]],[1]Planilha2!$A:$F,5,0)),"")</f>
        <v>584.57999999999993</v>
      </c>
      <c r="N880" s="11"/>
      <c r="O880" s="12" t="str">
        <f>VLOOKUP(Tabela1[[#This Row],[PLACA]],BASE_LOCADORAS!B:F,5,0)</f>
        <v>03/05/2027</v>
      </c>
      <c r="P8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0" s="11">
        <f>VLOOKUP(Tabela1[[#This Row],[PLACA]],BASE_LOCADORAS!B:G,6,0)</f>
        <v>1822.03</v>
      </c>
      <c r="R880" s="5" t="b">
        <f>Tabela1[[#This Row],[VALOR LOCADORA]]=Tabela1[[#This Row],[GASTO ALUGUEL]]</f>
        <v>0</v>
      </c>
      <c r="S880" s="5" t="str">
        <f>UPPER(TEXT(Tabela1[[#This Row],[VENCIMENTO CONTRATO]],"MMM"))</f>
        <v>MAI</v>
      </c>
      <c r="T880" s="5">
        <f>IFERROR(YEAR(Tabela1[[#This Row],[VENCIMENTO CONTRATO]]),"-")</f>
        <v>2027</v>
      </c>
      <c r="U880" s="5" t="str">
        <f>VLOOKUP(Tabela1[[#This Row],[PLACA]],UNIC!C:T,18,0)</f>
        <v>ATIVO</v>
      </c>
      <c r="V880" s="5" t="str">
        <f>SUBSTITUTE(VLOOKUP(Tabela1[[#This Row],[PLACA]],UNIC!C:K,9,0),".", "")</f>
        <v>11011</v>
      </c>
      <c r="W880" s="5">
        <f>VLOOKUP(Tabela1[[#This Row],[PLACA]],UNIC!C:M,10,0)</f>
        <v>35001</v>
      </c>
      <c r="X880" s="5" t="str">
        <f>VLOOKUP(Tabela1[[#This Row],[PLACA]],UNIC!C:M,11,0)</f>
        <v>VIVO</v>
      </c>
      <c r="Y880" s="7">
        <f>SUM(Tabela1[[#This Row],[GASTO COMBUSTÍVEL FEVEREIRO]:[GASTO COMBUSTÍVE ABRIL]])</f>
        <v>3164.6400000000003</v>
      </c>
      <c r="Z880" s="7">
        <f>IFERROR(AVERAGE(Tabela1[[#This Row],[GASTO COMBUSTÍVE ABRIL]:[GASTO COMBUSTÍVE MARÇO]]),"-")</f>
        <v>1002.705</v>
      </c>
      <c r="AA880" s="5"/>
    </row>
    <row r="881" spans="1:27" x14ac:dyDescent="0.25">
      <c r="A881" s="5" t="s">
        <v>1252</v>
      </c>
      <c r="B881" s="5" t="str">
        <f>VLOOKUP(A881,UNIC!C:W,2,0)</f>
        <v>STRADA</v>
      </c>
      <c r="C881" s="5" t="str">
        <f>VLOOKUP(A881,UNIC!C:W,3,0)</f>
        <v>UTILITARIO</v>
      </c>
      <c r="D881" s="10">
        <f>VLOOKUP(A881,UNIC!C:W,5,0)</f>
        <v>2024</v>
      </c>
      <c r="E881" s="5" t="str">
        <f>VLOOKUP(A881,UNIC!C:W,21,0)</f>
        <v>LOCALIZA</v>
      </c>
      <c r="F881" s="5" t="str">
        <f>VLOOKUP(Tabela1[[#This Row],[PLACA]],UNIC!C:R,15,0)</f>
        <v>PR</v>
      </c>
      <c r="G881" s="5" t="str">
        <f>VLOOKUP(Tabela1[[#This Row],[PLACA]],UNIC!C:R,16,0)</f>
        <v>SUL</v>
      </c>
      <c r="H881" s="5" t="str">
        <f>VLOOKUP(A881,UNIC!C:H,6,0)</f>
        <v>CLEVERTON SZENCZUK</v>
      </c>
      <c r="I881" s="5" t="str">
        <f>VLOOKUP(H881,UNIC!H:J,3,0)</f>
        <v>TECNICO DE MANUTENCAO PI I</v>
      </c>
      <c r="J881" s="11" t="str">
        <f>VLOOKUP(Tabela1[[#This Row],[PLACA]],UNIC!C:V,20,0)</f>
        <v>R$ 2.400,00</v>
      </c>
      <c r="K881" s="11">
        <f>IFERROR(VALUE(VLOOKUP(Tabela1[[#This Row],[PLACA]],[1]Planilha2!$A:$F,3,0)),"")</f>
        <v>1910.2099999999998</v>
      </c>
      <c r="L881" s="11">
        <f>IFERROR(VALUE(VLOOKUP(Tabela1[[#This Row],[PLACA]],[1]Planilha2!$A:$F,4,0)),"")</f>
        <v>1503.98</v>
      </c>
      <c r="M881" s="11">
        <f>IFERROR(VALUE(VLOOKUP(Tabela1[[#This Row],[PLACA]],[1]Planilha2!$A:$F,5,0)),"")</f>
        <v>1010.24</v>
      </c>
      <c r="N881" s="11"/>
      <c r="O881" s="17" t="str">
        <f>VLOOKUP(Tabela1[[#This Row],[PLACA]],BASE_LOCADORAS!B:F,5,0)</f>
        <v>22/07/2027</v>
      </c>
      <c r="P8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1" s="11">
        <f>VLOOKUP(Tabela1[[#This Row],[PLACA]],BASE_LOCADORAS!B:G,6,0)</f>
        <v>2553.02</v>
      </c>
      <c r="R881" s="5" t="b">
        <f>Tabela1[[#This Row],[VALOR LOCADORA]]=Tabela1[[#This Row],[GASTO ALUGUEL]]</f>
        <v>0</v>
      </c>
      <c r="S881" s="5" t="str">
        <f>UPPER(TEXT(Tabela1[[#This Row],[VENCIMENTO CONTRATO]],"MMM"))</f>
        <v>JUL</v>
      </c>
      <c r="T881" s="5">
        <f>IFERROR(YEAR(Tabela1[[#This Row],[VENCIMENTO CONTRATO]]),"-")</f>
        <v>2027</v>
      </c>
      <c r="U881" s="5" t="str">
        <f>VLOOKUP(Tabela1[[#This Row],[PLACA]],UNIC!C:T,18,0)</f>
        <v>ATIVO</v>
      </c>
      <c r="V881" s="5" t="str">
        <f>SUBSTITUTE(VLOOKUP(Tabela1[[#This Row],[PLACA]],UNIC!C:K,9,0),".", "")</f>
        <v>12081</v>
      </c>
      <c r="W881" s="5">
        <f>VLOOKUP(Tabela1[[#This Row],[PLACA]],UNIC!C:M,10,0)</f>
        <v>26257</v>
      </c>
      <c r="X881" s="5" t="str">
        <f>VLOOKUP(Tabela1[[#This Row],[PLACA]],UNIC!C:M,11,0)</f>
        <v>TIM MOVEL</v>
      </c>
      <c r="Y881" s="7">
        <f>SUM(Tabela1[[#This Row],[GASTO COMBUSTÍVEL FEVEREIRO]:[GASTO COMBUSTÍVE ABRIL]])</f>
        <v>4424.4299999999994</v>
      </c>
      <c r="Z881" s="7">
        <f>IFERROR(AVERAGE(Tabela1[[#This Row],[GASTO COMBUSTÍVE ABRIL]:[GASTO COMBUSTÍVE MARÇO]]),"-")</f>
        <v>1257.1100000000001</v>
      </c>
      <c r="AA881" s="5"/>
    </row>
    <row r="882" spans="1:27" x14ac:dyDescent="0.25">
      <c r="A882" s="5" t="s">
        <v>1352</v>
      </c>
      <c r="B882" s="5" t="str">
        <f>VLOOKUP(A882,UNIC!C:W,2,0)</f>
        <v>FIORINO</v>
      </c>
      <c r="C882" s="5" t="str">
        <f>VLOOKUP(A882,UNIC!C:W,3,0)</f>
        <v>UTILITARIO</v>
      </c>
      <c r="D882" s="10">
        <f>VLOOKUP(A882,UNIC!C:W,5,0)</f>
        <v>2024</v>
      </c>
      <c r="E882" s="5" t="str">
        <f>VLOOKUP(A882,UNIC!C:W,21,0)</f>
        <v>LOCALIZA</v>
      </c>
      <c r="F882" s="5" t="str">
        <f>VLOOKUP(Tabela1[[#This Row],[PLACA]],UNIC!C:R,15,0)</f>
        <v>PR</v>
      </c>
      <c r="G882" s="5" t="str">
        <f>VLOOKUP(Tabela1[[#This Row],[PLACA]],UNIC!C:R,16,0)</f>
        <v>SUL</v>
      </c>
      <c r="H882" s="5" t="str">
        <f>VLOOKUP(A882,UNIC!C:H,6,0)</f>
        <v>MANUTENÇÃO PLANTA INTERNA-TIM CURITIBA</v>
      </c>
      <c r="I882" s="5" t="str">
        <f>VLOOKUP(H882,UNIC!H:J,3,0)</f>
        <v>PARCEIRO</v>
      </c>
      <c r="J882" s="11" t="str">
        <f>VLOOKUP(Tabela1[[#This Row],[PLACA]],UNIC!C:V,20,0)</f>
        <v>R$ 2.552,97</v>
      </c>
      <c r="K882" s="11">
        <f>IFERROR(VALUE(VLOOKUP(Tabela1[[#This Row],[PLACA]],[1]Planilha2!$A:$F,3,0)),"")</f>
        <v>0</v>
      </c>
      <c r="L882" s="11">
        <f>IFERROR(VALUE(VLOOKUP(Tabela1[[#This Row],[PLACA]],[1]Planilha2!$A:$F,4,0)),"")</f>
        <v>0</v>
      </c>
      <c r="M882" s="11">
        <f>IFERROR(VALUE(VLOOKUP(Tabela1[[#This Row],[PLACA]],[1]Planilha2!$A:$F,5,0)),"")</f>
        <v>206.55</v>
      </c>
      <c r="N882" s="11"/>
      <c r="O882" s="12" t="str">
        <f>VLOOKUP(Tabela1[[#This Row],[PLACA]],BASE_LOCADORAS!B:F,5,0)</f>
        <v>25/03/2027</v>
      </c>
      <c r="P8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2" s="11">
        <f>VLOOKUP(Tabela1[[#This Row],[PLACA]],BASE_LOCADORAS!B:G,6,0)</f>
        <v>2552.9699999999998</v>
      </c>
      <c r="R882" s="5" t="b">
        <f>Tabela1[[#This Row],[VALOR LOCADORA]]=Tabela1[[#This Row],[GASTO ALUGUEL]]</f>
        <v>0</v>
      </c>
      <c r="S882" s="5" t="str">
        <f>UPPER(TEXT(Tabela1[[#This Row],[VENCIMENTO CONTRATO]],"MMM"))</f>
        <v>MAR</v>
      </c>
      <c r="T882" s="5">
        <f>IFERROR(YEAR(Tabela1[[#This Row],[VENCIMENTO CONTRATO]]),"-")</f>
        <v>2027</v>
      </c>
      <c r="U882" s="5" t="str">
        <f>VLOOKUP(Tabela1[[#This Row],[PLACA]],UNIC!C:T,18,0)</f>
        <v>ATIVO</v>
      </c>
      <c r="V882" s="5" t="str">
        <f>SUBSTITUTE(VLOOKUP(Tabela1[[#This Row],[PLACA]],UNIC!C:K,9,0),".", "")</f>
        <v>12081</v>
      </c>
      <c r="W882" s="5">
        <f>VLOOKUP(Tabela1[[#This Row],[PLACA]],UNIC!C:M,10,0)</f>
        <v>26001</v>
      </c>
      <c r="X882" s="5" t="str">
        <f>VLOOKUP(Tabela1[[#This Row],[PLACA]],UNIC!C:M,11,0)</f>
        <v>TIM MOVEL</v>
      </c>
      <c r="Y882" s="7">
        <f>SUM(Tabela1[[#This Row],[GASTO COMBUSTÍVEL FEVEREIRO]:[GASTO COMBUSTÍVE ABRIL]])</f>
        <v>206.55</v>
      </c>
      <c r="Z882" s="7">
        <f>IFERROR(AVERAGE(Tabela1[[#This Row],[GASTO COMBUSTÍVE ABRIL]:[GASTO COMBUSTÍVE MARÇO]]),"-")</f>
        <v>103.27500000000001</v>
      </c>
      <c r="AA882" s="5"/>
    </row>
    <row r="883" spans="1:27" x14ac:dyDescent="0.25">
      <c r="A883" s="5" t="s">
        <v>716</v>
      </c>
      <c r="B883" s="5" t="str">
        <f>VLOOKUP(A883,UNIC!C:W,2,0)</f>
        <v>MOBI</v>
      </c>
      <c r="C883" s="5" t="str">
        <f>VLOOKUP(A883,UNIC!C:W,3,0)</f>
        <v>LEVE</v>
      </c>
      <c r="D883" s="10">
        <f>VLOOKUP(A883,UNIC!C:W,5,0)</f>
        <v>2023</v>
      </c>
      <c r="E883" s="5" t="str">
        <f>VLOOKUP(A883,UNIC!C:W,21,0)</f>
        <v>LOCALIZA</v>
      </c>
      <c r="F883" s="5" t="str">
        <f>VLOOKUP(Tabela1[[#This Row],[PLACA]],UNIC!C:R,15,0)</f>
        <v>SP</v>
      </c>
      <c r="G883" s="5" t="str">
        <f>VLOOKUP(Tabela1[[#This Row],[PLACA]],UNIC!C:R,16,0)</f>
        <v>SUDESTE</v>
      </c>
      <c r="H883" s="5" t="str">
        <f>VLOOKUP(A883,UNIC!C:H,6,0)</f>
        <v>TIAGO BARRETO FERREIRA PORTO</v>
      </c>
      <c r="I883" s="5" t="str">
        <f>VLOOKUP(H883,UNIC!H:J,3,0)</f>
        <v>TECNICO DE FIBRA OPTICA III</v>
      </c>
      <c r="J883" s="11" t="str">
        <f>VLOOKUP(Tabela1[[#This Row],[PLACA]],UNIC!C:V,20,0)</f>
        <v>R$ 1.883,57</v>
      </c>
      <c r="K883" s="11">
        <f>IFERROR(VALUE(VLOOKUP(Tabela1[[#This Row],[PLACA]],[1]Planilha2!$A:$F,3,0)),"")</f>
        <v>972.85000000000014</v>
      </c>
      <c r="L883" s="11">
        <f>IFERROR(VALUE(VLOOKUP(Tabela1[[#This Row],[PLACA]],[1]Planilha2!$A:$F,4,0)),"")</f>
        <v>1133.07</v>
      </c>
      <c r="M883" s="11">
        <f>IFERROR(VALUE(VLOOKUP(Tabela1[[#This Row],[PLACA]],[1]Planilha2!$A:$F,5,0)),"")</f>
        <v>273.35000000000002</v>
      </c>
      <c r="N883" s="11"/>
      <c r="O883" s="12" t="str">
        <f>VLOOKUP(Tabela1[[#This Row],[PLACA]],BASE_LOCADORAS!B:F,5,0)</f>
        <v>07/03/2026</v>
      </c>
      <c r="P8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83" s="11">
        <f>VLOOKUP(Tabela1[[#This Row],[PLACA]],BASE_LOCADORAS!B:G,6,0)</f>
        <v>1883.57</v>
      </c>
      <c r="R883" s="5" t="b">
        <f>Tabela1[[#This Row],[VALOR LOCADORA]]=Tabela1[[#This Row],[GASTO ALUGUEL]]</f>
        <v>0</v>
      </c>
      <c r="S883" s="5" t="str">
        <f>UPPER(TEXT(Tabela1[[#This Row],[VENCIMENTO CONTRATO]],"MMM"))</f>
        <v>MAR</v>
      </c>
      <c r="T883" s="5">
        <f>IFERROR(YEAR(Tabela1[[#This Row],[VENCIMENTO CONTRATO]]),"-")</f>
        <v>2026</v>
      </c>
      <c r="U883" s="5" t="str">
        <f>VLOOKUP(Tabela1[[#This Row],[PLACA]],UNIC!C:T,18,0)</f>
        <v>ATIVO</v>
      </c>
      <c r="V883" s="5" t="str">
        <f>SUBSTITUTE(VLOOKUP(Tabela1[[#This Row],[PLACA]],UNIC!C:K,9,0),".", "")</f>
        <v>14011</v>
      </c>
      <c r="W883" s="5">
        <f>VLOOKUP(Tabela1[[#This Row],[PLACA]],UNIC!C:M,10,0)</f>
        <v>35001</v>
      </c>
      <c r="X883" s="5" t="str">
        <f>VLOOKUP(Tabela1[[#This Row],[PLACA]],UNIC!C:M,11,0)</f>
        <v>I-SYSTEMS</v>
      </c>
      <c r="Y883" s="7">
        <f>SUM(Tabela1[[#This Row],[GASTO COMBUSTÍVEL FEVEREIRO]:[GASTO COMBUSTÍVE ABRIL]])</f>
        <v>2379.27</v>
      </c>
      <c r="Z883" s="7">
        <f>IFERROR(AVERAGE(Tabela1[[#This Row],[GASTO COMBUSTÍVE ABRIL]:[GASTO COMBUSTÍVE MARÇO]]),"-")</f>
        <v>703.21</v>
      </c>
      <c r="AA883" s="5"/>
    </row>
    <row r="884" spans="1:27" x14ac:dyDescent="0.25">
      <c r="A884" s="5" t="s">
        <v>1123</v>
      </c>
      <c r="B884" s="5" t="str">
        <f>VLOOKUP(A884,UNIC!C:W,2,0)</f>
        <v>ONIX</v>
      </c>
      <c r="C884" s="5" t="str">
        <f>VLOOKUP(A884,UNIC!C:W,3,0)</f>
        <v>LEVE</v>
      </c>
      <c r="D884" s="10">
        <f>VLOOKUP(A884,UNIC!C:W,5,0)</f>
        <v>2014</v>
      </c>
      <c r="E884" s="5" t="str">
        <f>VLOOKUP(A884,UNIC!C:W,21,0)</f>
        <v>PARTICULAR</v>
      </c>
      <c r="F884" s="5" t="str">
        <f>VLOOKUP(Tabela1[[#This Row],[PLACA]],UNIC!C:R,15,0)</f>
        <v>SP</v>
      </c>
      <c r="G884" s="5" t="str">
        <f>VLOOKUP(Tabela1[[#This Row],[PLACA]],UNIC!C:R,16,0)</f>
        <v>SUDESTE</v>
      </c>
      <c r="H884" s="5" t="str">
        <f>VLOOKUP(A884,UNIC!C:H,6,0)</f>
        <v>DANIEL LOPES CARDOSO</v>
      </c>
      <c r="I884" s="5" t="str">
        <f>VLOOKUP(H884,UNIC!H:J,3,0)</f>
        <v>SUPERVISOR DE IMPLANTACAO II</v>
      </c>
      <c r="J884" s="11" t="str">
        <f>VLOOKUP(Tabela1[[#This Row],[PLACA]],UNIC!C:V,20,0)</f>
        <v>R$ 750,00</v>
      </c>
      <c r="K884" s="11">
        <f>IFERROR(VALUE(VLOOKUP(Tabela1[[#This Row],[PLACA]],[1]Planilha2!$A:$F,3,0)),"")</f>
        <v>1710.3</v>
      </c>
      <c r="L884" s="11">
        <f>IFERROR(VALUE(VLOOKUP(Tabela1[[#This Row],[PLACA]],[1]Planilha2!$A:$F,4,0)),"")</f>
        <v>1917.3600000000001</v>
      </c>
      <c r="M884" s="11">
        <f>IFERROR(VALUE(VLOOKUP(Tabela1[[#This Row],[PLACA]],[1]Planilha2!$A:$F,5,0)),"")</f>
        <v>1060.01</v>
      </c>
      <c r="N884" s="11"/>
      <c r="O884" s="12" t="str">
        <f>VLOOKUP(Tabela1[[#This Row],[PLACA]],BASE_LOCADORAS!B:F,5,0)</f>
        <v>01/01/2030</v>
      </c>
      <c r="P8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4" s="11">
        <f>VLOOKUP(Tabela1[[#This Row],[PLACA]],BASE_LOCADORAS!B:G,6,0)</f>
        <v>750</v>
      </c>
      <c r="R884" s="5" t="b">
        <f>Tabela1[[#This Row],[VALOR LOCADORA]]=Tabela1[[#This Row],[GASTO ALUGUEL]]</f>
        <v>0</v>
      </c>
      <c r="S884" s="5" t="str">
        <f>UPPER(TEXT(Tabela1[[#This Row],[VENCIMENTO CONTRATO]],"MMM"))</f>
        <v>JAN</v>
      </c>
      <c r="T884" s="5">
        <f>IFERROR(YEAR(Tabela1[[#This Row],[VENCIMENTO CONTRATO]]),"-")</f>
        <v>2030</v>
      </c>
      <c r="U884" s="5" t="str">
        <f>VLOOKUP(Tabela1[[#This Row],[PLACA]],UNIC!C:T,18,0)</f>
        <v>ATIVO</v>
      </c>
      <c r="V884" s="5" t="str">
        <f>SUBSTITUTE(VLOOKUP(Tabela1[[#This Row],[PLACA]],UNIC!C:K,9,0),".", "")</f>
        <v>11035</v>
      </c>
      <c r="W884" s="5">
        <f>VLOOKUP(Tabela1[[#This Row],[PLACA]],UNIC!C:M,10,0)</f>
        <v>35001</v>
      </c>
      <c r="X884" s="5" t="str">
        <f>VLOOKUP(Tabela1[[#This Row],[PLACA]],UNIC!C:M,11,0)</f>
        <v>VIVO</v>
      </c>
      <c r="Y884" s="7">
        <f>SUM(Tabela1[[#This Row],[GASTO COMBUSTÍVEL FEVEREIRO]:[GASTO COMBUSTÍVE ABRIL]])</f>
        <v>4687.67</v>
      </c>
      <c r="Z884" s="7">
        <f>IFERROR(AVERAGE(Tabela1[[#This Row],[GASTO COMBUSTÍVE ABRIL]:[GASTO COMBUSTÍVE MARÇO]]),"-")</f>
        <v>1488.6849999999999</v>
      </c>
      <c r="AA884" s="5"/>
    </row>
    <row r="885" spans="1:27" x14ac:dyDescent="0.25">
      <c r="A885" s="5" t="s">
        <v>1547</v>
      </c>
      <c r="B885" s="5" t="str">
        <f>VLOOKUP(A885,UNIC!C:W,2,0)</f>
        <v>MOBI</v>
      </c>
      <c r="C885" s="5" t="str">
        <f>VLOOKUP(A885,UNIC!C:W,3,0)</f>
        <v>LEVE</v>
      </c>
      <c r="D885" s="10">
        <f>VLOOKUP(A885,UNIC!C:W,5,0)</f>
        <v>2023</v>
      </c>
      <c r="E885" s="5" t="str">
        <f>VLOOKUP(A885,UNIC!C:W,21,0)</f>
        <v>LOCALIZA</v>
      </c>
      <c r="F885" s="5" t="str">
        <f>VLOOKUP(Tabela1[[#This Row],[PLACA]],UNIC!C:R,15,0)</f>
        <v>SP</v>
      </c>
      <c r="G885" s="5" t="str">
        <f>VLOOKUP(Tabela1[[#This Row],[PLACA]],UNIC!C:R,16,0)</f>
        <v>SUDESTE</v>
      </c>
      <c r="H885" s="5" t="str">
        <f>VLOOKUP(A885,UNIC!C:H,6,0)</f>
        <v>LEONARDO APARECIDO DE ANDRADE</v>
      </c>
      <c r="I885" s="5" t="str">
        <f>VLOOKUP(H885,UNIC!H:J,3,0)</f>
        <v>TECNICO MULTSKILL METALICO/FI</v>
      </c>
      <c r="J885" s="11" t="str">
        <f>VLOOKUP(Tabela1[[#This Row],[PLACA]],UNIC!C:V,20,0)</f>
        <v>R$ 1.904,54</v>
      </c>
      <c r="K885" s="11">
        <f>IFERROR(VALUE(VLOOKUP(Tabela1[[#This Row],[PLACA]],[1]Planilha2!$A:$F,3,0)),"")</f>
        <v>0</v>
      </c>
      <c r="L885" s="11">
        <f>IFERROR(VALUE(VLOOKUP(Tabela1[[#This Row],[PLACA]],[1]Planilha2!$A:$F,4,0)),"")</f>
        <v>0</v>
      </c>
      <c r="M885" s="11">
        <f>IFERROR(VALUE(VLOOKUP(Tabela1[[#This Row],[PLACA]],[1]Planilha2!$A:$F,5,0)),"")</f>
        <v>395</v>
      </c>
      <c r="N885" s="11"/>
      <c r="O885" s="12" t="str">
        <f>VLOOKUP(Tabela1[[#This Row],[PLACA]],BASE_LOCADORAS!B:F,5,0)</f>
        <v>28/05/2026</v>
      </c>
      <c r="P8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85" s="11">
        <f>VLOOKUP(Tabela1[[#This Row],[PLACA]],BASE_LOCADORAS!B:G,6,0)</f>
        <v>1904.54</v>
      </c>
      <c r="R885" s="5" t="b">
        <f>Tabela1[[#This Row],[VALOR LOCADORA]]=Tabela1[[#This Row],[GASTO ALUGUEL]]</f>
        <v>0</v>
      </c>
      <c r="S885" s="5" t="str">
        <f>UPPER(TEXT(Tabela1[[#This Row],[VENCIMENTO CONTRATO]],"MMM"))</f>
        <v>MAI</v>
      </c>
      <c r="T885" s="5">
        <f>IFERROR(YEAR(Tabela1[[#This Row],[VENCIMENTO CONTRATO]]),"-")</f>
        <v>2026</v>
      </c>
      <c r="U885" s="5" t="str">
        <f>VLOOKUP(Tabela1[[#This Row],[PLACA]],UNIC!C:T,18,0)</f>
        <v>ATIVO</v>
      </c>
      <c r="V885" s="5" t="str">
        <f>SUBSTITUTE(VLOOKUP(Tabela1[[#This Row],[PLACA]],UNIC!C:K,9,0),".", "")</f>
        <v>14011</v>
      </c>
      <c r="W885" s="5">
        <f>VLOOKUP(Tabela1[[#This Row],[PLACA]],UNIC!C:M,10,0)</f>
        <v>35001</v>
      </c>
      <c r="X885" s="5" t="str">
        <f>VLOOKUP(Tabela1[[#This Row],[PLACA]],UNIC!C:M,11,0)</f>
        <v>I-SYSTEMS</v>
      </c>
      <c r="Y885" s="7">
        <f>SUM(Tabela1[[#This Row],[GASTO COMBUSTÍVEL FEVEREIRO]:[GASTO COMBUSTÍVE ABRIL]])</f>
        <v>395</v>
      </c>
      <c r="Z885" s="7">
        <f>IFERROR(AVERAGE(Tabela1[[#This Row],[GASTO COMBUSTÍVE ABRIL]:[GASTO COMBUSTÍVE MARÇO]]),"-")</f>
        <v>197.5</v>
      </c>
      <c r="AA885" s="5"/>
    </row>
    <row r="886" spans="1:27" x14ac:dyDescent="0.25">
      <c r="A886" s="5" t="s">
        <v>778</v>
      </c>
      <c r="B886" s="5" t="str">
        <f>VLOOKUP(A886,UNIC!C:W,2,0)</f>
        <v>FIORINO</v>
      </c>
      <c r="C886" s="5" t="str">
        <f>VLOOKUP(A886,UNIC!C:W,3,0)</f>
        <v>UTILITARIO</v>
      </c>
      <c r="D886" s="10">
        <f>VLOOKUP(A886,UNIC!C:W,5,0)</f>
        <v>2024</v>
      </c>
      <c r="E886" s="5" t="str">
        <f>VLOOKUP(A886,UNIC!C:W,21,0)</f>
        <v>LOCALIZA</v>
      </c>
      <c r="F886" s="5" t="str">
        <f>VLOOKUP(Tabela1[[#This Row],[PLACA]],UNIC!C:R,15,0)</f>
        <v>SP</v>
      </c>
      <c r="G886" s="5" t="str">
        <f>VLOOKUP(Tabela1[[#This Row],[PLACA]],UNIC!C:R,16,0)</f>
        <v>SUDESTE</v>
      </c>
      <c r="H886" s="5" t="str">
        <f>VLOOKUP(A886,UNIC!C:H,6,0)</f>
        <v>DANIEL FERREIRA SILVEIRA</v>
      </c>
      <c r="I886" s="5" t="str">
        <f>VLOOKUP(H886,UNIC!H:J,3,0)</f>
        <v>TECNICO DE FIBRA OPTICA I</v>
      </c>
      <c r="J886" s="11" t="str">
        <f>VLOOKUP(Tabela1[[#This Row],[PLACA]],UNIC!C:V,20,0)</f>
        <v>R$ 2.400,00</v>
      </c>
      <c r="K886" s="11">
        <f>IFERROR(VALUE(VLOOKUP(Tabela1[[#This Row],[PLACA]],[1]Planilha2!$A:$F,3,0)),"")</f>
        <v>1214.1300000000001</v>
      </c>
      <c r="L886" s="11">
        <f>IFERROR(VALUE(VLOOKUP(Tabela1[[#This Row],[PLACA]],[1]Planilha2!$A:$F,4,0)),"")</f>
        <v>1448.7900000000002</v>
      </c>
      <c r="M886" s="11">
        <f>IFERROR(VALUE(VLOOKUP(Tabela1[[#This Row],[PLACA]],[1]Planilha2!$A:$F,5,0)),"")</f>
        <v>955.76</v>
      </c>
      <c r="N886" s="11"/>
      <c r="O886" s="12" t="str">
        <f>VLOOKUP(Tabela1[[#This Row],[PLACA]],BASE_LOCADORAS!B:F,5,0)</f>
        <v>05/08/2028</v>
      </c>
      <c r="P8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6" s="11">
        <f>VLOOKUP(Tabela1[[#This Row],[PLACA]],BASE_LOCADORAS!B:G,6,0)</f>
        <v>2555.0700000000002</v>
      </c>
      <c r="R886" s="5" t="b">
        <f>Tabela1[[#This Row],[VALOR LOCADORA]]=Tabela1[[#This Row],[GASTO ALUGUEL]]</f>
        <v>0</v>
      </c>
      <c r="S886" s="5" t="str">
        <f>UPPER(TEXT(Tabela1[[#This Row],[VENCIMENTO CONTRATO]],"MMM"))</f>
        <v>AGO</v>
      </c>
      <c r="T886" s="5">
        <f>IFERROR(YEAR(Tabela1[[#This Row],[VENCIMENTO CONTRATO]]),"-")</f>
        <v>2028</v>
      </c>
      <c r="U886" s="5" t="str">
        <f>VLOOKUP(Tabela1[[#This Row],[PLACA]],UNIC!C:T,18,0)</f>
        <v>ATIVO</v>
      </c>
      <c r="V886" s="5" t="str">
        <f>SUBSTITUTE(VLOOKUP(Tabela1[[#This Row],[PLACA]],UNIC!C:K,9,0),".", "")</f>
        <v>11031</v>
      </c>
      <c r="W886" s="5">
        <f>VLOOKUP(Tabela1[[#This Row],[PLACA]],UNIC!C:M,10,0)</f>
        <v>35001</v>
      </c>
      <c r="X886" s="5" t="str">
        <f>VLOOKUP(Tabela1[[#This Row],[PLACA]],UNIC!C:M,11,0)</f>
        <v>VIVO</v>
      </c>
      <c r="Y886" s="7">
        <f>SUM(Tabela1[[#This Row],[GASTO COMBUSTÍVEL FEVEREIRO]:[GASTO COMBUSTÍVE ABRIL]])</f>
        <v>3618.6800000000003</v>
      </c>
      <c r="Z886" s="7">
        <f>IFERROR(AVERAGE(Tabela1[[#This Row],[GASTO COMBUSTÍVE ABRIL]:[GASTO COMBUSTÍVE MARÇO]]),"-")</f>
        <v>1202.2750000000001</v>
      </c>
      <c r="AA886" s="5"/>
    </row>
    <row r="887" spans="1:27" x14ac:dyDescent="0.25">
      <c r="A887" s="5" t="s">
        <v>1548</v>
      </c>
      <c r="B887" s="5" t="str">
        <f>VLOOKUP(A887,UNIC!C:W,2,0)</f>
        <v>MOBI</v>
      </c>
      <c r="C887" s="5" t="str">
        <f>VLOOKUP(A887,UNIC!C:W,3,0)</f>
        <v>LEVE</v>
      </c>
      <c r="D887" s="10">
        <f>VLOOKUP(A887,UNIC!C:W,5,0)</f>
        <v>2024</v>
      </c>
      <c r="E887" s="5" t="str">
        <f>VLOOKUP(A887,UNIC!C:W,21,0)</f>
        <v>LOCALIZA</v>
      </c>
      <c r="F887" s="5" t="str">
        <f>VLOOKUP(Tabela1[[#This Row],[PLACA]],UNIC!C:R,15,0)</f>
        <v>SP</v>
      </c>
      <c r="G887" s="5" t="str">
        <f>VLOOKUP(Tabela1[[#This Row],[PLACA]],UNIC!C:R,16,0)</f>
        <v>SUDESTE</v>
      </c>
      <c r="H887" s="5" t="str">
        <f>VLOOKUP(A887,UNIC!C:H,6,0)</f>
        <v>CASA CLIENTE VIVO SAO PAULO</v>
      </c>
      <c r="I887" s="5" t="str">
        <f>VLOOKUP(H887,UNIC!H:J,3,0)</f>
        <v>PARCEIRO</v>
      </c>
      <c r="J887" s="11" t="str">
        <f>VLOOKUP(Tabela1[[#This Row],[PLACA]],UNIC!C:V,20,0)</f>
        <v>R$ 1.818,28</v>
      </c>
      <c r="K887" s="11">
        <f>IFERROR(VALUE(VLOOKUP(Tabela1[[#This Row],[PLACA]],[1]Planilha2!$A:$F,3,0)),"")</f>
        <v>1408.98</v>
      </c>
      <c r="L887" s="11">
        <f>IFERROR(VALUE(VLOOKUP(Tabela1[[#This Row],[PLACA]],[1]Planilha2!$A:$F,4,0)),"")</f>
        <v>1921.97</v>
      </c>
      <c r="M887" s="11">
        <f>IFERROR(VALUE(VLOOKUP(Tabela1[[#This Row],[PLACA]],[1]Planilha2!$A:$F,5,0)),"")</f>
        <v>365.97</v>
      </c>
      <c r="N887" s="11"/>
      <c r="O887" s="17" t="str">
        <f>VLOOKUP(Tabela1[[#This Row],[PLACA]],BASE_LOCADORAS!B:F,5,0)</f>
        <v>13/02/2027</v>
      </c>
      <c r="P8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7" s="11">
        <f>VLOOKUP(Tabela1[[#This Row],[PLACA]],BASE_LOCADORAS!B:G,6,0)</f>
        <v>1818.28</v>
      </c>
      <c r="R887" s="5" t="b">
        <f>Tabela1[[#This Row],[VALOR LOCADORA]]=Tabela1[[#This Row],[GASTO ALUGUEL]]</f>
        <v>0</v>
      </c>
      <c r="S887" s="5" t="str">
        <f>UPPER(TEXT(Tabela1[[#This Row],[VENCIMENTO CONTRATO]],"MMM"))</f>
        <v>FEV</v>
      </c>
      <c r="T887" s="5">
        <f>IFERROR(YEAR(Tabela1[[#This Row],[VENCIMENTO CONTRATO]]),"-")</f>
        <v>2027</v>
      </c>
      <c r="U887" s="5" t="str">
        <f>VLOOKUP(Tabela1[[#This Row],[PLACA]],UNIC!C:T,18,0)</f>
        <v>MANUTENÇÃO</v>
      </c>
      <c r="V887" s="5" t="str">
        <f>SUBSTITUTE(VLOOKUP(Tabela1[[#This Row],[PLACA]],UNIC!C:K,9,0),".", "")</f>
        <v>11011</v>
      </c>
      <c r="W887" s="5">
        <f>VLOOKUP(Tabela1[[#This Row],[PLACA]],UNIC!C:M,10,0)</f>
        <v>35001</v>
      </c>
      <c r="X887" s="5" t="str">
        <f>VLOOKUP(Tabela1[[#This Row],[PLACA]],UNIC!C:M,11,0)</f>
        <v>VIVO</v>
      </c>
      <c r="Y887" s="7">
        <f>SUM(Tabela1[[#This Row],[GASTO COMBUSTÍVEL FEVEREIRO]:[GASTO COMBUSTÍVE ABRIL]])</f>
        <v>3696.92</v>
      </c>
      <c r="Z887" s="7">
        <f>IFERROR(AVERAGE(Tabela1[[#This Row],[GASTO COMBUSTÍVE ABRIL]:[GASTO COMBUSTÍVE MARÇO]]),"-")</f>
        <v>1143.97</v>
      </c>
      <c r="AA887" s="5"/>
    </row>
    <row r="888" spans="1:27" x14ac:dyDescent="0.25">
      <c r="A888" s="5" t="s">
        <v>482</v>
      </c>
      <c r="B888" s="5" t="str">
        <f>VLOOKUP(A888,UNIC!C:W,2,0)</f>
        <v>MOBI</v>
      </c>
      <c r="C888" s="5" t="str">
        <f>VLOOKUP(A888,UNIC!C:W,3,0)</f>
        <v>LEVE</v>
      </c>
      <c r="D888" s="10">
        <f>VLOOKUP(A888,UNIC!C:W,5,0)</f>
        <v>2023</v>
      </c>
      <c r="E888" s="5" t="str">
        <f>VLOOKUP(A888,UNIC!C:W,21,0)</f>
        <v>LOCALIZA</v>
      </c>
      <c r="F888" s="5" t="str">
        <f>VLOOKUP(Tabela1[[#This Row],[PLACA]],UNIC!C:R,15,0)</f>
        <v>SP</v>
      </c>
      <c r="G888" s="5" t="str">
        <f>VLOOKUP(Tabela1[[#This Row],[PLACA]],UNIC!C:R,16,0)</f>
        <v>SUDESTE</v>
      </c>
      <c r="H888" s="5" t="str">
        <f>VLOOKUP(A888,UNIC!C:H,6,0)</f>
        <v>CLAYTON CASTRO DO VALE</v>
      </c>
      <c r="I888" s="5" t="str">
        <f>VLOOKUP(H888,UNIC!H:J,3,0)</f>
        <v>TECNICO MULTSKILL METALICO/FI</v>
      </c>
      <c r="J888" s="11" t="str">
        <f>VLOOKUP(Tabela1[[#This Row],[PLACA]],UNIC!C:V,20,0)</f>
        <v>R$ 1.918,72</v>
      </c>
      <c r="K888" s="11">
        <f>IFERROR(VALUE(VLOOKUP(Tabela1[[#This Row],[PLACA]],[1]Planilha2!$A:$F,3,0)),"")</f>
        <v>886.90000000000009</v>
      </c>
      <c r="L888" s="11">
        <f>IFERROR(VALUE(VLOOKUP(Tabela1[[#This Row],[PLACA]],[1]Planilha2!$A:$F,4,0)),"")</f>
        <v>889.67000000000007</v>
      </c>
      <c r="M888" s="11">
        <f>IFERROR(VALUE(VLOOKUP(Tabela1[[#This Row],[PLACA]],[1]Planilha2!$A:$F,5,0)),"")</f>
        <v>392.20000000000005</v>
      </c>
      <c r="N888" s="11"/>
      <c r="O888" s="17" t="str">
        <f>VLOOKUP(Tabela1[[#This Row],[PLACA]],BASE_LOCADORAS!B:F,5,0)</f>
        <v>24/05/2026</v>
      </c>
      <c r="P8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88" s="11">
        <f>VLOOKUP(Tabela1[[#This Row],[PLACA]],BASE_LOCADORAS!B:G,6,0)</f>
        <v>1918.72</v>
      </c>
      <c r="R888" s="5" t="b">
        <f>Tabela1[[#This Row],[VALOR LOCADORA]]=Tabela1[[#This Row],[GASTO ALUGUEL]]</f>
        <v>0</v>
      </c>
      <c r="S888" s="5" t="str">
        <f>UPPER(TEXT(Tabela1[[#This Row],[VENCIMENTO CONTRATO]],"MMM"))</f>
        <v>MAI</v>
      </c>
      <c r="T888" s="5">
        <f>IFERROR(YEAR(Tabela1[[#This Row],[VENCIMENTO CONTRATO]]),"-")</f>
        <v>2026</v>
      </c>
      <c r="U888" s="5" t="str">
        <f>VLOOKUP(Tabela1[[#This Row],[PLACA]],UNIC!C:T,18,0)</f>
        <v>ATIVO</v>
      </c>
      <c r="V888" s="5" t="str">
        <f>SUBSTITUTE(VLOOKUP(Tabela1[[#This Row],[PLACA]],UNIC!C:K,9,0),".", "")</f>
        <v>14011</v>
      </c>
      <c r="W888" s="5">
        <f>VLOOKUP(Tabela1[[#This Row],[PLACA]],UNIC!C:M,10,0)</f>
        <v>35001</v>
      </c>
      <c r="X888" s="5" t="str">
        <f>VLOOKUP(Tabela1[[#This Row],[PLACA]],UNIC!C:M,11,0)</f>
        <v>I-SYSTEMS</v>
      </c>
      <c r="Y888" s="7">
        <f>SUM(Tabela1[[#This Row],[GASTO COMBUSTÍVEL FEVEREIRO]:[GASTO COMBUSTÍVE ABRIL]])</f>
        <v>2168.7700000000004</v>
      </c>
      <c r="Z888" s="7">
        <f>IFERROR(AVERAGE(Tabela1[[#This Row],[GASTO COMBUSTÍVE ABRIL]:[GASTO COMBUSTÍVE MARÇO]]),"-")</f>
        <v>640.93500000000006</v>
      </c>
      <c r="AA888" s="5"/>
    </row>
    <row r="889" spans="1:27" x14ac:dyDescent="0.25">
      <c r="A889" s="5" t="s">
        <v>582</v>
      </c>
      <c r="B889" s="5" t="str">
        <f>VLOOKUP(A889,UNIC!C:W,2,0)</f>
        <v>MOBI</v>
      </c>
      <c r="C889" s="5" t="str">
        <f>VLOOKUP(A889,UNIC!C:W,3,0)</f>
        <v>LEVE</v>
      </c>
      <c r="D889" s="10">
        <f>VLOOKUP(A889,UNIC!C:W,5,0)</f>
        <v>2024</v>
      </c>
      <c r="E889" s="5" t="str">
        <f>VLOOKUP(A889,UNIC!C:W,21,0)</f>
        <v>LOCALIZA</v>
      </c>
      <c r="F889" s="5" t="str">
        <f>VLOOKUP(Tabela1[[#This Row],[PLACA]],UNIC!C:R,15,0)</f>
        <v>SP</v>
      </c>
      <c r="G889" s="5" t="str">
        <f>VLOOKUP(Tabela1[[#This Row],[PLACA]],UNIC!C:R,16,0)</f>
        <v>SUDESTE</v>
      </c>
      <c r="H889" s="5" t="str">
        <f>VLOOKUP(A889,UNIC!C:H,6,0)</f>
        <v>FILIPE PROSPERO NISHIKAWA</v>
      </c>
      <c r="I889" s="5" t="str">
        <f>VLOOKUP(H889,UNIC!H:J,3,0)</f>
        <v>TECNICO MULTSKILL METALICO/FI</v>
      </c>
      <c r="J889" s="11" t="str">
        <f>VLOOKUP(Tabela1[[#This Row],[PLACA]],UNIC!C:V,20,0)</f>
        <v>R$ 1.806,16</v>
      </c>
      <c r="K889" s="11">
        <f>IFERROR(VALUE(VLOOKUP(Tabela1[[#This Row],[PLACA]],[1]Planilha2!$A:$F,3,0)),"")</f>
        <v>569.26</v>
      </c>
      <c r="L889" s="11">
        <f>IFERROR(VALUE(VLOOKUP(Tabela1[[#This Row],[PLACA]],[1]Planilha2!$A:$F,4,0)),"")</f>
        <v>1339.92</v>
      </c>
      <c r="M889" s="11">
        <f>IFERROR(VALUE(VLOOKUP(Tabela1[[#This Row],[PLACA]],[1]Planilha2!$A:$F,5,0)),"")</f>
        <v>409</v>
      </c>
      <c r="N889" s="11"/>
      <c r="O889" s="12" t="str">
        <f>VLOOKUP(Tabela1[[#This Row],[PLACA]],BASE_LOCADORAS!B:F,5,0)</f>
        <v>13/12/2026</v>
      </c>
      <c r="P8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89" s="11">
        <f>VLOOKUP(Tabela1[[#This Row],[PLACA]],BASE_LOCADORAS!B:G,6,0)</f>
        <v>1806.16</v>
      </c>
      <c r="R889" s="5" t="b">
        <f>Tabela1[[#This Row],[VALOR LOCADORA]]=Tabela1[[#This Row],[GASTO ALUGUEL]]</f>
        <v>0</v>
      </c>
      <c r="S889" s="5" t="str">
        <f>UPPER(TEXT(Tabela1[[#This Row],[VENCIMENTO CONTRATO]],"MMM"))</f>
        <v>DEZ</v>
      </c>
      <c r="T889" s="5">
        <f>IFERROR(YEAR(Tabela1[[#This Row],[VENCIMENTO CONTRATO]]),"-")</f>
        <v>2026</v>
      </c>
      <c r="U889" s="5" t="str">
        <f>VLOOKUP(Tabela1[[#This Row],[PLACA]],UNIC!C:T,18,0)</f>
        <v>ATIVO</v>
      </c>
      <c r="V889" s="5" t="str">
        <f>SUBSTITUTE(VLOOKUP(Tabela1[[#This Row],[PLACA]],UNIC!C:K,9,0),".", "")</f>
        <v>11011</v>
      </c>
      <c r="W889" s="5">
        <f>VLOOKUP(Tabela1[[#This Row],[PLACA]],UNIC!C:M,10,0)</f>
        <v>35001</v>
      </c>
      <c r="X889" s="5" t="str">
        <f>VLOOKUP(Tabela1[[#This Row],[PLACA]],UNIC!C:M,11,0)</f>
        <v>VIVO</v>
      </c>
      <c r="Y889" s="7">
        <f>SUM(Tabela1[[#This Row],[GASTO COMBUSTÍVEL FEVEREIRO]:[GASTO COMBUSTÍVE ABRIL]])</f>
        <v>2318.1800000000003</v>
      </c>
      <c r="Z889" s="7">
        <f>IFERROR(AVERAGE(Tabela1[[#This Row],[GASTO COMBUSTÍVE ABRIL]:[GASTO COMBUSTÍVE MARÇO]]),"-")</f>
        <v>874.46</v>
      </c>
      <c r="AA889" s="5"/>
    </row>
    <row r="890" spans="1:27" x14ac:dyDescent="0.25">
      <c r="A890" s="5" t="s">
        <v>847</v>
      </c>
      <c r="B890" s="5" t="str">
        <f>VLOOKUP(A890,UNIC!C:W,2,0)</f>
        <v>FIORINO</v>
      </c>
      <c r="C890" s="5" t="str">
        <f>VLOOKUP(A890,UNIC!C:W,3,0)</f>
        <v>UTILITARIO</v>
      </c>
      <c r="D890" s="10">
        <f>VLOOKUP(A890,UNIC!C:W,5,0)</f>
        <v>2025</v>
      </c>
      <c r="E890" s="5" t="str">
        <f>VLOOKUP(A890,UNIC!C:W,21,0)</f>
        <v>LOCALIZA</v>
      </c>
      <c r="F890" s="5" t="str">
        <f>VLOOKUP(Tabela1[[#This Row],[PLACA]],UNIC!C:R,15,0)</f>
        <v>SP</v>
      </c>
      <c r="G890" s="5" t="str">
        <f>VLOOKUP(Tabela1[[#This Row],[PLACA]],UNIC!C:R,16,0)</f>
        <v>SUDESTE</v>
      </c>
      <c r="H890" s="5" t="str">
        <f>VLOOKUP(A890,UNIC!C:H,6,0)</f>
        <v>CLAUDIO ROBERTO OLIVEIRA</v>
      </c>
      <c r="I890" s="5" t="str">
        <f>VLOOKUP(H890,UNIC!H:J,3,0)</f>
        <v>ENCARREGADO</v>
      </c>
      <c r="J890" s="11" t="str">
        <f>VLOOKUP(Tabela1[[#This Row],[PLACA]],UNIC!C:V,20,0)</f>
        <v>R$ 2.400,00</v>
      </c>
      <c r="K890" s="11">
        <f>IFERROR(VALUE(VLOOKUP(Tabela1[[#This Row],[PLACA]],[1]Planilha2!$A:$F,3,0)),"")</f>
        <v>1749.8300000000002</v>
      </c>
      <c r="L890" s="11">
        <f>IFERROR(VALUE(VLOOKUP(Tabela1[[#This Row],[PLACA]],[1]Planilha2!$A:$F,4,0)),"")</f>
        <v>2203.67</v>
      </c>
      <c r="M890" s="11">
        <f>IFERROR(VALUE(VLOOKUP(Tabela1[[#This Row],[PLACA]],[1]Planilha2!$A:$F,5,0)),"")</f>
        <v>1449.61</v>
      </c>
      <c r="N890" s="11"/>
      <c r="O890" s="12" t="str">
        <f>VLOOKUP(Tabela1[[#This Row],[PLACA]],BASE_LOCADORAS!B:F,5,0)</f>
        <v>28/07/2028</v>
      </c>
      <c r="P8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0" s="11">
        <f>VLOOKUP(Tabela1[[#This Row],[PLACA]],BASE_LOCADORAS!B:G,6,0)</f>
        <v>2555.0700000000002</v>
      </c>
      <c r="R890" s="5" t="b">
        <f>Tabela1[[#This Row],[VALOR LOCADORA]]=Tabela1[[#This Row],[GASTO ALUGUEL]]</f>
        <v>0</v>
      </c>
      <c r="S890" s="5" t="str">
        <f>UPPER(TEXT(Tabela1[[#This Row],[VENCIMENTO CONTRATO]],"MMM"))</f>
        <v>JUL</v>
      </c>
      <c r="T890" s="5">
        <f>IFERROR(YEAR(Tabela1[[#This Row],[VENCIMENTO CONTRATO]]),"-")</f>
        <v>2028</v>
      </c>
      <c r="U890" s="5" t="str">
        <f>VLOOKUP(Tabela1[[#This Row],[PLACA]],UNIC!C:T,18,0)</f>
        <v>ATIVO</v>
      </c>
      <c r="V890" s="5" t="str">
        <f>SUBSTITUTE(VLOOKUP(Tabela1[[#This Row],[PLACA]],UNIC!C:K,9,0),".", "")</f>
        <v>11021</v>
      </c>
      <c r="W890" s="5">
        <f>VLOOKUP(Tabela1[[#This Row],[PLACA]],UNIC!C:M,10,0)</f>
        <v>35001</v>
      </c>
      <c r="X890" s="5" t="str">
        <f>VLOOKUP(Tabela1[[#This Row],[PLACA]],UNIC!C:M,11,0)</f>
        <v>VIVO</v>
      </c>
      <c r="Y890" s="7">
        <f>SUM(Tabela1[[#This Row],[GASTO COMBUSTÍVEL FEVEREIRO]:[GASTO COMBUSTÍVE ABRIL]])</f>
        <v>5403.11</v>
      </c>
      <c r="Z890" s="7">
        <f>IFERROR(AVERAGE(Tabela1[[#This Row],[GASTO COMBUSTÍVE ABRIL]:[GASTO COMBUSTÍVE MARÇO]]),"-")</f>
        <v>1826.6399999999999</v>
      </c>
      <c r="AA890" s="5"/>
    </row>
    <row r="891" spans="1:27" x14ac:dyDescent="0.25">
      <c r="A891" s="5" t="s">
        <v>1139</v>
      </c>
      <c r="B891" s="5" t="str">
        <f>VLOOKUP(A891,UNIC!C:W,2,0)</f>
        <v>MOBI</v>
      </c>
      <c r="C891" s="5" t="str">
        <f>VLOOKUP(A891,UNIC!C:W,3,0)</f>
        <v>LEVE</v>
      </c>
      <c r="D891" s="10">
        <f>VLOOKUP(A891,UNIC!C:W,5,0)</f>
        <v>2024</v>
      </c>
      <c r="E891" s="5" t="str">
        <f>VLOOKUP(A891,UNIC!C:W,21,0)</f>
        <v>LOCALIZA</v>
      </c>
      <c r="F891" s="5" t="str">
        <f>VLOOKUP(Tabela1[[#This Row],[PLACA]],UNIC!C:R,15,0)</f>
        <v>SP</v>
      </c>
      <c r="G891" s="5" t="str">
        <f>VLOOKUP(Tabela1[[#This Row],[PLACA]],UNIC!C:R,16,0)</f>
        <v>SUDESTE</v>
      </c>
      <c r="H891" s="5" t="str">
        <f>VLOOKUP(A891,UNIC!C:H,6,0)</f>
        <v>FROTAS DE VEÍCULOS SAO PAULO</v>
      </c>
      <c r="I891" s="5" t="str">
        <f>VLOOKUP(H891,UNIC!H:J,3,0)</f>
        <v>PARCEIRO</v>
      </c>
      <c r="J891" s="11" t="str">
        <f>VLOOKUP(Tabela1[[#This Row],[PLACA]],UNIC!C:V,20,0)</f>
        <v>R$ 1.808,86</v>
      </c>
      <c r="K891" s="11">
        <f>IFERROR(VALUE(VLOOKUP(Tabela1[[#This Row],[PLACA]],[1]Planilha2!$A:$F,3,0)),"")</f>
        <v>1294.7</v>
      </c>
      <c r="L891" s="11">
        <f>IFERROR(VALUE(VLOOKUP(Tabela1[[#This Row],[PLACA]],[1]Planilha2!$A:$F,4,0)),"")</f>
        <v>730</v>
      </c>
      <c r="M891" s="11">
        <f>IFERROR(VALUE(VLOOKUP(Tabela1[[#This Row],[PLACA]],[1]Planilha2!$A:$F,5,0)),"")</f>
        <v>650</v>
      </c>
      <c r="N891" s="11"/>
      <c r="O891" s="12" t="str">
        <f>VLOOKUP(Tabela1[[#This Row],[PLACA]],BASE_LOCADORAS!B:F,5,0)</f>
        <v>10/01/2027</v>
      </c>
      <c r="P8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1" s="11">
        <f>VLOOKUP(Tabela1[[#This Row],[PLACA]],BASE_LOCADORAS!B:G,6,0)</f>
        <v>1808.86</v>
      </c>
      <c r="R891" s="5" t="b">
        <f>Tabela1[[#This Row],[VALOR LOCADORA]]=Tabela1[[#This Row],[GASTO ALUGUEL]]</f>
        <v>0</v>
      </c>
      <c r="S891" s="5" t="str">
        <f>UPPER(TEXT(Tabela1[[#This Row],[VENCIMENTO CONTRATO]],"MMM"))</f>
        <v>JAN</v>
      </c>
      <c r="T891" s="5">
        <f>IFERROR(YEAR(Tabela1[[#This Row],[VENCIMENTO CONTRATO]]),"-")</f>
        <v>2027</v>
      </c>
      <c r="U891" s="5" t="str">
        <f>VLOOKUP(Tabela1[[#This Row],[PLACA]],UNIC!C:T,18,0)</f>
        <v>PATIO</v>
      </c>
      <c r="V891" s="5" t="str">
        <f>SUBSTITUTE(VLOOKUP(Tabela1[[#This Row],[PLACA]],UNIC!C:K,9,0),".", "")</f>
        <v>99628</v>
      </c>
      <c r="W891" s="5">
        <f>VLOOKUP(Tabela1[[#This Row],[PLACA]],UNIC!C:M,10,0)</f>
        <v>35001</v>
      </c>
      <c r="X891" s="5" t="str">
        <f>VLOOKUP(Tabela1[[#This Row],[PLACA]],UNIC!C:M,11,0)</f>
        <v>ADMINISTRATIVO</v>
      </c>
      <c r="Y891" s="7">
        <f>SUM(Tabela1[[#This Row],[GASTO COMBUSTÍVEL FEVEREIRO]:[GASTO COMBUSTÍVE ABRIL]])</f>
        <v>2674.7</v>
      </c>
      <c r="Z891" s="7">
        <f>IFERROR(AVERAGE(Tabela1[[#This Row],[GASTO COMBUSTÍVE ABRIL]:[GASTO COMBUSTÍVE MARÇO]]),"-")</f>
        <v>690</v>
      </c>
      <c r="AA891" s="5"/>
    </row>
    <row r="892" spans="1:27" x14ac:dyDescent="0.25">
      <c r="A892" s="5" t="s">
        <v>185</v>
      </c>
      <c r="B892" s="5" t="str">
        <f>VLOOKUP(A892,UNIC!C:W,2,0)</f>
        <v>MOBI</v>
      </c>
      <c r="C892" s="5" t="str">
        <f>VLOOKUP(A892,UNIC!C:W,3,0)</f>
        <v>LEVE</v>
      </c>
      <c r="D892" s="10">
        <f>VLOOKUP(A892,UNIC!C:W,5,0)</f>
        <v>2025</v>
      </c>
      <c r="E892" s="5" t="str">
        <f>VLOOKUP(A892,UNIC!C:W,21,0)</f>
        <v>LOCALIZA</v>
      </c>
      <c r="F892" s="5" t="str">
        <f>VLOOKUP(Tabela1[[#This Row],[PLACA]],UNIC!C:R,15,0)</f>
        <v>PR</v>
      </c>
      <c r="G892" s="5" t="str">
        <f>VLOOKUP(Tabela1[[#This Row],[PLACA]],UNIC!C:R,16,0)</f>
        <v>SUL</v>
      </c>
      <c r="H892" s="5" t="str">
        <f>VLOOKUP(A892,UNIC!C:H,6,0)</f>
        <v>RENATO APARECIDO DOS SANTOS</v>
      </c>
      <c r="I892" s="5" t="str">
        <f>VLOOKUP(H892,UNIC!H:J,3,0)</f>
        <v>TECNICO DE SEGURANCA DO TRABALHO PL</v>
      </c>
      <c r="J892" s="11" t="str">
        <f>VLOOKUP(Tabela1[[#This Row],[PLACA]],UNIC!C:V,20,0)</f>
        <v>R$ 1.730,00</v>
      </c>
      <c r="K892" s="11">
        <f>IFERROR(VALUE(VLOOKUP(Tabela1[[#This Row],[PLACA]],[1]Planilha2!$A:$F,3,0)),"")</f>
        <v>873.4</v>
      </c>
      <c r="L892" s="11">
        <f>IFERROR(VALUE(VLOOKUP(Tabela1[[#This Row],[PLACA]],[1]Planilha2!$A:$F,4,0)),"")</f>
        <v>1752.65</v>
      </c>
      <c r="M892" s="11">
        <f>IFERROR(VALUE(VLOOKUP(Tabela1[[#This Row],[PLACA]],[1]Planilha2!$A:$F,5,0)),"")</f>
        <v>589.05999999999995</v>
      </c>
      <c r="N892" s="11"/>
      <c r="O892" s="12" t="str">
        <f>VLOOKUP(Tabela1[[#This Row],[PLACA]],BASE_LOCADORAS!B:F,5,0)</f>
        <v>11/06/2028</v>
      </c>
      <c r="P8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2" s="11">
        <f>VLOOKUP(Tabela1[[#This Row],[PLACA]],BASE_LOCADORAS!B:G,6,0)</f>
        <v>1832.6</v>
      </c>
      <c r="R892" s="5" t="b">
        <f>Tabela1[[#This Row],[VALOR LOCADORA]]=Tabela1[[#This Row],[GASTO ALUGUEL]]</f>
        <v>0</v>
      </c>
      <c r="S892" s="5" t="str">
        <f>UPPER(TEXT(Tabela1[[#This Row],[VENCIMENTO CONTRATO]],"MMM"))</f>
        <v>JUN</v>
      </c>
      <c r="T892" s="5">
        <f>IFERROR(YEAR(Tabela1[[#This Row],[VENCIMENTO CONTRATO]]),"-")</f>
        <v>2028</v>
      </c>
      <c r="U892" s="5" t="str">
        <f>VLOOKUP(Tabela1[[#This Row],[PLACA]],UNIC!C:T,18,0)</f>
        <v>ATIVO</v>
      </c>
      <c r="V892" s="5" t="str">
        <f>SUBSTITUTE(VLOOKUP(Tabela1[[#This Row],[PLACA]],UNIC!C:K,9,0),".", "")</f>
        <v>99678</v>
      </c>
      <c r="W892" s="5">
        <f>VLOOKUP(Tabela1[[#This Row],[PLACA]],UNIC!C:M,10,0)</f>
        <v>26001</v>
      </c>
      <c r="X892" s="5" t="str">
        <f>VLOOKUP(Tabela1[[#This Row],[PLACA]],UNIC!C:M,11,0)</f>
        <v>ADMINISTRATIVO</v>
      </c>
      <c r="Y892" s="7">
        <f>SUM(Tabela1[[#This Row],[GASTO COMBUSTÍVEL FEVEREIRO]:[GASTO COMBUSTÍVE ABRIL]])</f>
        <v>3215.11</v>
      </c>
      <c r="Z892" s="7">
        <f>IFERROR(AVERAGE(Tabela1[[#This Row],[GASTO COMBUSTÍVE ABRIL]:[GASTO COMBUSTÍVE MARÇO]]),"-")</f>
        <v>1170.855</v>
      </c>
      <c r="AA892" s="5"/>
    </row>
    <row r="893" spans="1:27" x14ac:dyDescent="0.25">
      <c r="A893" s="5" t="s">
        <v>382</v>
      </c>
      <c r="B893" s="5" t="str">
        <f>VLOOKUP(A893,UNIC!C:W,2,0)</f>
        <v>MOBI</v>
      </c>
      <c r="C893" s="5" t="str">
        <f>VLOOKUP(A893,UNIC!C:W,3,0)</f>
        <v>LEVE</v>
      </c>
      <c r="D893" s="10">
        <f>VLOOKUP(A893,UNIC!C:W,5,0)</f>
        <v>2024</v>
      </c>
      <c r="E893" s="5" t="str">
        <f>VLOOKUP(A893,UNIC!C:W,21,0)</f>
        <v>MOVIDA</v>
      </c>
      <c r="F893" s="5" t="str">
        <f>VLOOKUP(Tabela1[[#This Row],[PLACA]],UNIC!C:R,15,0)</f>
        <v>SC</v>
      </c>
      <c r="G893" s="5" t="str">
        <f>VLOOKUP(Tabela1[[#This Row],[PLACA]],UNIC!C:R,16,0)</f>
        <v>SUL</v>
      </c>
      <c r="H893" s="5" t="str">
        <f>VLOOKUP(A893,UNIC!C:H,6,0)</f>
        <v>JULIANO NASCIMENTO COIMBRA</v>
      </c>
      <c r="I893" s="5" t="str">
        <f>VLOOKUP(H893,UNIC!H:J,3,0)</f>
        <v>TECNICO DE MANUTENCAO PI II</v>
      </c>
      <c r="J893" s="11" t="str">
        <f>VLOOKUP(Tabela1[[#This Row],[PLACA]],UNIC!C:V,20,0)</f>
        <v>R$ 1.822,03</v>
      </c>
      <c r="K893" s="11">
        <f>IFERROR(VALUE(VLOOKUP(Tabela1[[#This Row],[PLACA]],[1]Planilha2!$A:$F,3,0)),"")</f>
        <v>2403.84</v>
      </c>
      <c r="L893" s="11">
        <f>IFERROR(VALUE(VLOOKUP(Tabela1[[#This Row],[PLACA]],[1]Planilha2!$A:$F,4,0)),"")</f>
        <v>1893.84</v>
      </c>
      <c r="M893" s="11">
        <f>IFERROR(VALUE(VLOOKUP(Tabela1[[#This Row],[PLACA]],[1]Planilha2!$A:$F,5,0)),"")</f>
        <v>500</v>
      </c>
      <c r="N893" s="11"/>
      <c r="O893" s="12" t="str">
        <f>VLOOKUP(Tabela1[[#This Row],[PLACA]],BASE_LOCADORAS!B:F,5,0)</f>
        <v>03/05/2027</v>
      </c>
      <c r="P8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3" s="11">
        <f>VLOOKUP(Tabela1[[#This Row],[PLACA]],BASE_LOCADORAS!B:G,6,0)</f>
        <v>1822.03</v>
      </c>
      <c r="R893" s="5" t="b">
        <f>Tabela1[[#This Row],[VALOR LOCADORA]]=Tabela1[[#This Row],[GASTO ALUGUEL]]</f>
        <v>0</v>
      </c>
      <c r="S893" s="5" t="str">
        <f>UPPER(TEXT(Tabela1[[#This Row],[VENCIMENTO CONTRATO]],"MMM"))</f>
        <v>MAI</v>
      </c>
      <c r="T893" s="5">
        <f>IFERROR(YEAR(Tabela1[[#This Row],[VENCIMENTO CONTRATO]]),"-")</f>
        <v>2027</v>
      </c>
      <c r="U893" s="5" t="str">
        <f>VLOOKUP(Tabela1[[#This Row],[PLACA]],UNIC!C:T,18,0)</f>
        <v>ATIVO</v>
      </c>
      <c r="V893" s="5" t="str">
        <f>SUBSTITUTE(VLOOKUP(Tabela1[[#This Row],[PLACA]],UNIC!C:K,9,0),".", "")</f>
        <v>12081</v>
      </c>
      <c r="W893" s="5">
        <f>VLOOKUP(Tabela1[[#This Row],[PLACA]],UNIC!C:M,10,0)</f>
        <v>34089</v>
      </c>
      <c r="X893" s="5" t="str">
        <f>VLOOKUP(Tabela1[[#This Row],[PLACA]],UNIC!C:M,11,0)</f>
        <v>TIM MOVEL</v>
      </c>
      <c r="Y893" s="7">
        <f>SUM(Tabela1[[#This Row],[GASTO COMBUSTÍVEL FEVEREIRO]:[GASTO COMBUSTÍVE ABRIL]])</f>
        <v>4797.68</v>
      </c>
      <c r="Z893" s="7">
        <f>IFERROR(AVERAGE(Tabela1[[#This Row],[GASTO COMBUSTÍVE ABRIL]:[GASTO COMBUSTÍVE MARÇO]]),"-")</f>
        <v>1196.92</v>
      </c>
      <c r="AA893" s="5"/>
    </row>
    <row r="894" spans="1:27" x14ac:dyDescent="0.25">
      <c r="A894" s="5" t="s">
        <v>1189</v>
      </c>
      <c r="B894" s="5" t="str">
        <f>VLOOKUP(A894,UNIC!C:W,2,0)</f>
        <v>MOBI</v>
      </c>
      <c r="C894" s="5" t="str">
        <f>VLOOKUP(A894,UNIC!C:W,3,0)</f>
        <v>LEVE</v>
      </c>
      <c r="D894" s="10">
        <f>VLOOKUP(A894,UNIC!C:W,5,0)</f>
        <v>2023</v>
      </c>
      <c r="E894" s="5" t="str">
        <f>VLOOKUP(A894,UNIC!C:W,21,0)</f>
        <v>LOCALIZA</v>
      </c>
      <c r="F894" s="5" t="str">
        <f>VLOOKUP(Tabela1[[#This Row],[PLACA]],UNIC!C:R,15,0)</f>
        <v>SP</v>
      </c>
      <c r="G894" s="5" t="str">
        <f>VLOOKUP(Tabela1[[#This Row],[PLACA]],UNIC!C:R,16,0)</f>
        <v>SUDESTE</v>
      </c>
      <c r="H894" s="5" t="str">
        <f>VLOOKUP(A894,UNIC!C:H,6,0)</f>
        <v>RAFAEL MORAIS JANUARIO</v>
      </c>
      <c r="I894" s="5" t="str">
        <f>VLOOKUP(H894,UNIC!H:J,3,0)</f>
        <v>TECNICO MULTSKILL METALICO/FI</v>
      </c>
      <c r="J894" s="11" t="str">
        <f>VLOOKUP(Tabela1[[#This Row],[PLACA]],UNIC!C:V,20,0)</f>
        <v>R$ 1.859,83</v>
      </c>
      <c r="K894" s="11">
        <f>IFERROR(VALUE(VLOOKUP(Tabela1[[#This Row],[PLACA]],[1]Planilha2!$A:$F,3,0)),"")</f>
        <v>1410.36</v>
      </c>
      <c r="L894" s="11">
        <f>IFERROR(VALUE(VLOOKUP(Tabela1[[#This Row],[PLACA]],[1]Planilha2!$A:$F,4,0)),"")</f>
        <v>1629.99</v>
      </c>
      <c r="M894" s="11">
        <f>IFERROR(VALUE(VLOOKUP(Tabela1[[#This Row],[PLACA]],[1]Planilha2!$A:$F,5,0)),"")</f>
        <v>660</v>
      </c>
      <c r="N894" s="11"/>
      <c r="O894" s="12" t="str">
        <f>VLOOKUP(Tabela1[[#This Row],[PLACA]],BASE_LOCADORAS!B:F,5,0)</f>
        <v>02/02/2026</v>
      </c>
      <c r="P8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894" s="11">
        <f>VLOOKUP(Tabela1[[#This Row],[PLACA]],BASE_LOCADORAS!B:G,6,0)</f>
        <v>1859.83</v>
      </c>
      <c r="R894" s="5" t="b">
        <f>Tabela1[[#This Row],[VALOR LOCADORA]]=Tabela1[[#This Row],[GASTO ALUGUEL]]</f>
        <v>0</v>
      </c>
      <c r="S894" s="5" t="str">
        <f>UPPER(TEXT(Tabela1[[#This Row],[VENCIMENTO CONTRATO]],"MMM"))</f>
        <v>FEV</v>
      </c>
      <c r="T894" s="5">
        <f>IFERROR(YEAR(Tabela1[[#This Row],[VENCIMENTO CONTRATO]]),"-")</f>
        <v>2026</v>
      </c>
      <c r="U894" s="5" t="str">
        <f>VLOOKUP(Tabela1[[#This Row],[PLACA]],UNIC!C:T,18,0)</f>
        <v>ATIVO</v>
      </c>
      <c r="V894" s="5" t="str">
        <f>SUBSTITUTE(VLOOKUP(Tabela1[[#This Row],[PLACA]],UNIC!C:K,9,0),".", "")</f>
        <v>14011</v>
      </c>
      <c r="W894" s="5">
        <f>VLOOKUP(Tabela1[[#This Row],[PLACA]],UNIC!C:M,10,0)</f>
        <v>35001</v>
      </c>
      <c r="X894" s="5" t="str">
        <f>VLOOKUP(Tabela1[[#This Row],[PLACA]],UNIC!C:M,11,0)</f>
        <v>I-SYSTEMS</v>
      </c>
      <c r="Y894" s="7">
        <f>SUM(Tabela1[[#This Row],[GASTO COMBUSTÍVEL FEVEREIRO]:[GASTO COMBUSTÍVE ABRIL]])</f>
        <v>3700.35</v>
      </c>
      <c r="Z894" s="7">
        <f>IFERROR(AVERAGE(Tabela1[[#This Row],[GASTO COMBUSTÍVE ABRIL]:[GASTO COMBUSTÍVE MARÇO]]),"-")</f>
        <v>1144.9949999999999</v>
      </c>
      <c r="AA894" s="5"/>
    </row>
    <row r="895" spans="1:27" x14ac:dyDescent="0.25">
      <c r="A895" s="5" t="s">
        <v>1419</v>
      </c>
      <c r="B895" s="5" t="str">
        <f>VLOOKUP(A895,UNIC!C:W,2,0)</f>
        <v>FIORINO</v>
      </c>
      <c r="C895" s="5" t="str">
        <f>VLOOKUP(A895,UNIC!C:W,3,0)</f>
        <v>UTILITARIO</v>
      </c>
      <c r="D895" s="10">
        <f>VLOOKUP(A895,UNIC!C:W,5,0)</f>
        <v>2024</v>
      </c>
      <c r="E895" s="5" t="str">
        <f>VLOOKUP(A895,UNIC!C:W,21,0)</f>
        <v>LOCALIZA</v>
      </c>
      <c r="F895" s="5" t="str">
        <f>VLOOKUP(Tabela1[[#This Row],[PLACA]],UNIC!C:R,15,0)</f>
        <v>DF</v>
      </c>
      <c r="G895" s="5" t="str">
        <f>VLOOKUP(Tabela1[[#This Row],[PLACA]],UNIC!C:R,16,0)</f>
        <v>CENTRO OESTE</v>
      </c>
      <c r="H895" s="5" t="str">
        <f>VLOOKUP(A895,UNIC!C:H,6,0)</f>
        <v>JOSE RAMON DE SOUSA CHAVES</v>
      </c>
      <c r="I895" s="5" t="str">
        <f>VLOOKUP(H895,UNIC!H:J,3,0)</f>
        <v>TECNICO DE FIBRA OPTICA II</v>
      </c>
      <c r="J895" s="11" t="str">
        <f>VLOOKUP(Tabela1[[#This Row],[PLACA]],UNIC!C:V,20,0)</f>
        <v>R$ 2.827,75</v>
      </c>
      <c r="K895" s="11">
        <f>IFERROR(VALUE(VLOOKUP(Tabela1[[#This Row],[PLACA]],[1]Planilha2!$A:$F,3,0)),"")</f>
        <v>150</v>
      </c>
      <c r="L895" s="11">
        <f>IFERROR(VALUE(VLOOKUP(Tabela1[[#This Row],[PLACA]],[1]Planilha2!$A:$F,4,0)),"")</f>
        <v>2185.61</v>
      </c>
      <c r="M895" s="11">
        <f>IFERROR(VALUE(VLOOKUP(Tabela1[[#This Row],[PLACA]],[1]Planilha2!$A:$F,5,0)),"")</f>
        <v>500</v>
      </c>
      <c r="N895" s="11"/>
      <c r="O895" s="12" t="str">
        <f>VLOOKUP(Tabela1[[#This Row],[PLACA]],BASE_LOCADORAS!B:F,5,0)</f>
        <v>01/08/2026</v>
      </c>
      <c r="P8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5" s="11">
        <f>VLOOKUP(Tabela1[[#This Row],[PLACA]],BASE_LOCADORAS!B:G,6,0)</f>
        <v>2979.09</v>
      </c>
      <c r="R895" s="5" t="b">
        <f>Tabela1[[#This Row],[VALOR LOCADORA]]=Tabela1[[#This Row],[GASTO ALUGUEL]]</f>
        <v>0</v>
      </c>
      <c r="S895" s="5" t="str">
        <f>UPPER(TEXT(Tabela1[[#This Row],[VENCIMENTO CONTRATO]],"MMM"))</f>
        <v>AGO</v>
      </c>
      <c r="T895" s="5">
        <f>IFERROR(YEAR(Tabela1[[#This Row],[VENCIMENTO CONTRATO]]),"-")</f>
        <v>2026</v>
      </c>
      <c r="U895" s="5" t="str">
        <f>VLOOKUP(Tabela1[[#This Row],[PLACA]],UNIC!C:T,18,0)</f>
        <v>ATIVO</v>
      </c>
      <c r="V895" s="5" t="str">
        <f>SUBSTITUTE(VLOOKUP(Tabela1[[#This Row],[PLACA]],UNIC!C:K,9,0),".", "")</f>
        <v>12071</v>
      </c>
      <c r="W895" s="5">
        <f>VLOOKUP(Tabela1[[#This Row],[PLACA]],UNIC!C:M,10,0)</f>
        <v>17001</v>
      </c>
      <c r="X895" s="5" t="str">
        <f>VLOOKUP(Tabela1[[#This Row],[PLACA]],UNIC!C:M,11,0)</f>
        <v>TIM MOVEL</v>
      </c>
      <c r="Y895" s="7">
        <f>SUM(Tabela1[[#This Row],[GASTO COMBUSTÍVEL FEVEREIRO]:[GASTO COMBUSTÍVE ABRIL]])</f>
        <v>2835.61</v>
      </c>
      <c r="Z895" s="7">
        <f>IFERROR(AVERAGE(Tabela1[[#This Row],[GASTO COMBUSTÍVE ABRIL]:[GASTO COMBUSTÍVE MARÇO]]),"-")</f>
        <v>1342.8050000000001</v>
      </c>
      <c r="AA895" s="5"/>
    </row>
    <row r="896" spans="1:27" x14ac:dyDescent="0.25">
      <c r="A896" s="5" t="s">
        <v>218</v>
      </c>
      <c r="B896" s="5" t="str">
        <f>VLOOKUP(A896,UNIC!C:W,2,0)</f>
        <v>MOBI</v>
      </c>
      <c r="C896" s="5" t="str">
        <f>VLOOKUP(A896,UNIC!C:W,3,0)</f>
        <v>LEVE</v>
      </c>
      <c r="D896" s="10">
        <f>VLOOKUP(A896,UNIC!C:W,5,0)</f>
        <v>2024</v>
      </c>
      <c r="E896" s="5" t="str">
        <f>VLOOKUP(A896,UNIC!C:W,21,0)</f>
        <v>LOCALIZA</v>
      </c>
      <c r="F896" s="5" t="str">
        <f>VLOOKUP(Tabela1[[#This Row],[PLACA]],UNIC!C:R,15,0)</f>
        <v>SP</v>
      </c>
      <c r="G896" s="5" t="str">
        <f>VLOOKUP(Tabela1[[#This Row],[PLACA]],UNIC!C:R,16,0)</f>
        <v>SUDESTE</v>
      </c>
      <c r="H896" s="5" t="str">
        <f>VLOOKUP(A896,UNIC!C:H,6,0)</f>
        <v>CARLOS EDUARDO ROCHA VIEIRA</v>
      </c>
      <c r="I896" s="5" t="str">
        <f>VLOOKUP(H896,UNIC!H:J,3,0)</f>
        <v>TECNICO DE FIBRA OPTICA III</v>
      </c>
      <c r="J896" s="11" t="str">
        <f>VLOOKUP(Tabela1[[#This Row],[PLACA]],UNIC!C:V,20,0)</f>
        <v>R$ 1.808,86</v>
      </c>
      <c r="K896" s="11">
        <f>IFERROR(VALUE(VLOOKUP(Tabela1[[#This Row],[PLACA]],[1]Planilha2!$A:$F,3,0)),"")</f>
        <v>0</v>
      </c>
      <c r="L896" s="11">
        <f>IFERROR(VALUE(VLOOKUP(Tabela1[[#This Row],[PLACA]],[1]Planilha2!$A:$F,4,0)),"")</f>
        <v>0</v>
      </c>
      <c r="M896" s="11">
        <f>IFERROR(VALUE(VLOOKUP(Tabela1[[#This Row],[PLACA]],[1]Planilha2!$A:$F,5,0)),"")</f>
        <v>150</v>
      </c>
      <c r="N896" s="11"/>
      <c r="O896" s="12" t="str">
        <f>VLOOKUP(Tabela1[[#This Row],[PLACA]],BASE_LOCADORAS!B:F,5,0)</f>
        <v>10/01/2027</v>
      </c>
      <c r="P8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6" s="11">
        <f>VLOOKUP(Tabela1[[#This Row],[PLACA]],BASE_LOCADORAS!B:G,6,0)</f>
        <v>1808.86</v>
      </c>
      <c r="R896" s="5" t="b">
        <f>Tabela1[[#This Row],[VALOR LOCADORA]]=Tabela1[[#This Row],[GASTO ALUGUEL]]</f>
        <v>0</v>
      </c>
      <c r="S896" s="5" t="str">
        <f>UPPER(TEXT(Tabela1[[#This Row],[VENCIMENTO CONTRATO]],"MMM"))</f>
        <v>JAN</v>
      </c>
      <c r="T896" s="5">
        <f>IFERROR(YEAR(Tabela1[[#This Row],[VENCIMENTO CONTRATO]]),"-")</f>
        <v>2027</v>
      </c>
      <c r="U896" s="5" t="str">
        <f>VLOOKUP(Tabela1[[#This Row],[PLACA]],UNIC!C:T,18,0)</f>
        <v>ATIVO</v>
      </c>
      <c r="V896" s="5" t="str">
        <f>SUBSTITUTE(VLOOKUP(Tabela1[[#This Row],[PLACA]],UNIC!C:K,9,0),".", "")</f>
        <v>11021</v>
      </c>
      <c r="W896" s="5">
        <f>VLOOKUP(Tabela1[[#This Row],[PLACA]],UNIC!C:M,10,0)</f>
        <v>35001</v>
      </c>
      <c r="X896" s="5" t="str">
        <f>VLOOKUP(Tabela1[[#This Row],[PLACA]],UNIC!C:M,11,0)</f>
        <v>VIVO</v>
      </c>
      <c r="Y896" s="7">
        <f>SUM(Tabela1[[#This Row],[GASTO COMBUSTÍVEL FEVEREIRO]:[GASTO COMBUSTÍVE ABRIL]])</f>
        <v>150</v>
      </c>
      <c r="Z896" s="7">
        <f>IFERROR(AVERAGE(Tabela1[[#This Row],[GASTO COMBUSTÍVE ABRIL]:[GASTO COMBUSTÍVE MARÇO]]),"-")</f>
        <v>75</v>
      </c>
      <c r="AA896" s="5"/>
    </row>
    <row r="897" spans="1:27" x14ac:dyDescent="0.25">
      <c r="A897" s="5" t="s">
        <v>1360</v>
      </c>
      <c r="B897" s="5" t="str">
        <f>VLOOKUP(A897,UNIC!C:W,2,0)</f>
        <v>FIORINO</v>
      </c>
      <c r="C897" s="5" t="str">
        <f>VLOOKUP(A897,UNIC!C:W,3,0)</f>
        <v>UTILITARIO</v>
      </c>
      <c r="D897" s="10">
        <f>VLOOKUP(A897,UNIC!C:W,5,0)</f>
        <v>2024</v>
      </c>
      <c r="E897" s="5" t="str">
        <f>VLOOKUP(A897,UNIC!C:W,21,0)</f>
        <v>LOCALIZA</v>
      </c>
      <c r="F897" s="5" t="str">
        <f>VLOOKUP(Tabela1[[#This Row],[PLACA]],UNIC!C:R,15,0)</f>
        <v>PR</v>
      </c>
      <c r="G897" s="5" t="str">
        <f>VLOOKUP(Tabela1[[#This Row],[PLACA]],UNIC!C:R,16,0)</f>
        <v>SUL</v>
      </c>
      <c r="H897" s="5" t="str">
        <f>VLOOKUP(A897,UNIC!C:H,6,0)</f>
        <v>ROBERTO DA SILVA LOPES</v>
      </c>
      <c r="I897" s="5" t="str">
        <f>VLOOKUP(H897,UNIC!H:J,3,0)</f>
        <v>TECNICO DE MANUTENCAO PI III</v>
      </c>
      <c r="J897" s="11" t="str">
        <f>VLOOKUP(Tabela1[[#This Row],[PLACA]],UNIC!C:V,20,0)</f>
        <v>R$ 2.530,04</v>
      </c>
      <c r="K897" s="11">
        <f>IFERROR(VALUE(VLOOKUP(Tabela1[[#This Row],[PLACA]],[1]Planilha2!$A:$F,3,0)),"")</f>
        <v>2023.8500000000001</v>
      </c>
      <c r="L897" s="11">
        <f>IFERROR(VALUE(VLOOKUP(Tabela1[[#This Row],[PLACA]],[1]Planilha2!$A:$F,4,0)),"")</f>
        <v>4642.1400000000003</v>
      </c>
      <c r="M897" s="11">
        <f>IFERROR(VALUE(VLOOKUP(Tabela1[[#This Row],[PLACA]],[1]Planilha2!$A:$F,5,0)),"")</f>
        <v>2032.0500000000002</v>
      </c>
      <c r="N897" s="11"/>
      <c r="O897" s="12" t="str">
        <f>VLOOKUP(Tabela1[[#This Row],[PLACA]],BASE_LOCADORAS!B:F,5,0)</f>
        <v>09/01/2027</v>
      </c>
      <c r="P8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7" s="11">
        <f>VLOOKUP(Tabela1[[#This Row],[PLACA]],BASE_LOCADORAS!B:G,6,0)</f>
        <v>2530.04</v>
      </c>
      <c r="R897" s="5" t="b">
        <f>Tabela1[[#This Row],[VALOR LOCADORA]]=Tabela1[[#This Row],[GASTO ALUGUEL]]</f>
        <v>0</v>
      </c>
      <c r="S897" s="5" t="str">
        <f>UPPER(TEXT(Tabela1[[#This Row],[VENCIMENTO CONTRATO]],"MMM"))</f>
        <v>JAN</v>
      </c>
      <c r="T897" s="5">
        <f>IFERROR(YEAR(Tabela1[[#This Row],[VENCIMENTO CONTRATO]]),"-")</f>
        <v>2027</v>
      </c>
      <c r="U897" s="5" t="str">
        <f>VLOOKUP(Tabela1[[#This Row],[PLACA]],UNIC!C:T,18,0)</f>
        <v>ATIVO</v>
      </c>
      <c r="V897" s="5" t="str">
        <f>SUBSTITUTE(VLOOKUP(Tabela1[[#This Row],[PLACA]],UNIC!C:K,9,0),".", "")</f>
        <v>12081</v>
      </c>
      <c r="W897" s="5">
        <f>VLOOKUP(Tabela1[[#This Row],[PLACA]],UNIC!C:M,10,0)</f>
        <v>26009</v>
      </c>
      <c r="X897" s="5" t="str">
        <f>VLOOKUP(Tabela1[[#This Row],[PLACA]],UNIC!C:M,11,0)</f>
        <v>TIM MOVEL</v>
      </c>
      <c r="Y897" s="7">
        <f>SUM(Tabela1[[#This Row],[GASTO COMBUSTÍVEL FEVEREIRO]:[GASTO COMBUSTÍVE ABRIL]])</f>
        <v>8698.0400000000009</v>
      </c>
      <c r="Z897" s="7">
        <f>IFERROR(AVERAGE(Tabela1[[#This Row],[GASTO COMBUSTÍVE ABRIL]:[GASTO COMBUSTÍVE MARÇO]]),"-")</f>
        <v>3337.0950000000003</v>
      </c>
      <c r="AA897" s="5"/>
    </row>
    <row r="898" spans="1:27" x14ac:dyDescent="0.25">
      <c r="A898" s="5" t="s">
        <v>1381</v>
      </c>
      <c r="B898" s="5" t="str">
        <f>VLOOKUP(A898,UNIC!C:W,2,0)</f>
        <v>FIORINO</v>
      </c>
      <c r="C898" s="5" t="str">
        <f>VLOOKUP(A898,UNIC!C:W,3,0)</f>
        <v>UTILITARIO</v>
      </c>
      <c r="D898" s="10">
        <f>VLOOKUP(A898,UNIC!C:W,5,0)</f>
        <v>2024</v>
      </c>
      <c r="E898" s="5" t="str">
        <f>VLOOKUP(A898,UNIC!C:W,21,0)</f>
        <v>LOCALIZA</v>
      </c>
      <c r="F898" s="5" t="str">
        <f>VLOOKUP(Tabela1[[#This Row],[PLACA]],UNIC!C:R,15,0)</f>
        <v>SC</v>
      </c>
      <c r="G898" s="5" t="str">
        <f>VLOOKUP(Tabela1[[#This Row],[PLACA]],UNIC!C:R,16,0)</f>
        <v>SUL</v>
      </c>
      <c r="H898" s="5" t="str">
        <f>VLOOKUP(A898,UNIC!C:H,6,0)</f>
        <v>JAMISON ELVIS SILVA LIMA</v>
      </c>
      <c r="I898" s="5" t="str">
        <f>VLOOKUP(H898,UNIC!H:J,3,0)</f>
        <v>ALMOXARIFE II</v>
      </c>
      <c r="J898" s="11" t="str">
        <f>VLOOKUP(Tabela1[[#This Row],[PLACA]],UNIC!C:V,20,0)</f>
        <v>R$ 2.519,98</v>
      </c>
      <c r="K898" s="11">
        <f>IFERROR(VALUE(VLOOKUP(Tabela1[[#This Row],[PLACA]],[1]Planilha2!$A:$F,3,0)),"")</f>
        <v>0</v>
      </c>
      <c r="L898" s="11">
        <f>IFERROR(VALUE(VLOOKUP(Tabela1[[#This Row],[PLACA]],[1]Planilha2!$A:$F,4,0)),"")</f>
        <v>693.11</v>
      </c>
      <c r="M898" s="11">
        <f>IFERROR(VALUE(VLOOKUP(Tabela1[[#This Row],[PLACA]],[1]Planilha2!$A:$F,5,0)),"")</f>
        <v>280.01</v>
      </c>
      <c r="N898" s="11"/>
      <c r="O898" s="12" t="str">
        <f>VLOOKUP(Tabela1[[#This Row],[PLACA]],BASE_LOCADORAS!B:F,5,0)</f>
        <v>13/03/2027</v>
      </c>
      <c r="P8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898" s="11">
        <f>VLOOKUP(Tabela1[[#This Row],[PLACA]],BASE_LOCADORAS!B:G,6,0)</f>
        <v>2519.98</v>
      </c>
      <c r="R898" s="5" t="b">
        <f>Tabela1[[#This Row],[VALOR LOCADORA]]=Tabela1[[#This Row],[GASTO ALUGUEL]]</f>
        <v>0</v>
      </c>
      <c r="S898" s="5" t="str">
        <f>UPPER(TEXT(Tabela1[[#This Row],[VENCIMENTO CONTRATO]],"MMM"))</f>
        <v>MAR</v>
      </c>
      <c r="T898" s="5">
        <f>IFERROR(YEAR(Tabela1[[#This Row],[VENCIMENTO CONTRATO]]),"-")</f>
        <v>2027</v>
      </c>
      <c r="U898" s="5" t="str">
        <f>VLOOKUP(Tabela1[[#This Row],[PLACA]],UNIC!C:T,18,0)</f>
        <v>ATIVO</v>
      </c>
      <c r="V898" s="5" t="str">
        <f>SUBSTITUTE(VLOOKUP(Tabela1[[#This Row],[PLACA]],UNIC!C:K,9,0),".", "")</f>
        <v>99568</v>
      </c>
      <c r="W898" s="5">
        <f>VLOOKUP(Tabela1[[#This Row],[PLACA]],UNIC!C:M,10,0)</f>
        <v>34002</v>
      </c>
      <c r="X898" s="5" t="str">
        <f>VLOOKUP(Tabela1[[#This Row],[PLACA]],UNIC!C:M,11,0)</f>
        <v>ADMINISTRATIVO</v>
      </c>
      <c r="Y898" s="7">
        <f>SUM(Tabela1[[#This Row],[GASTO COMBUSTÍVEL FEVEREIRO]:[GASTO COMBUSTÍVE ABRIL]])</f>
        <v>973.12</v>
      </c>
      <c r="Z898" s="7">
        <f>IFERROR(AVERAGE(Tabela1[[#This Row],[GASTO COMBUSTÍVE ABRIL]:[GASTO COMBUSTÍVE MARÇO]]),"-")</f>
        <v>486.56</v>
      </c>
      <c r="AA898" s="5"/>
    </row>
    <row r="899" spans="1:27" x14ac:dyDescent="0.25">
      <c r="A899" s="5" t="s">
        <v>507</v>
      </c>
      <c r="B899" s="5" t="str">
        <f>VLOOKUP(A899,UNIC!C:W,2,0)</f>
        <v>MOBI</v>
      </c>
      <c r="C899" s="5" t="str">
        <f>VLOOKUP(A899,UNIC!C:W,3,0)</f>
        <v>LEVE</v>
      </c>
      <c r="D899" s="10">
        <f>VLOOKUP(A899,UNIC!C:W,5,0)</f>
        <v>2023</v>
      </c>
      <c r="E899" s="5" t="str">
        <f>VLOOKUP(A899,UNIC!C:W,21,0)</f>
        <v>LOCALIZA</v>
      </c>
      <c r="F899" s="5" t="str">
        <f>VLOOKUP(Tabela1[[#This Row],[PLACA]],UNIC!C:R,15,0)</f>
        <v>MG</v>
      </c>
      <c r="G899" s="5" t="str">
        <f>VLOOKUP(Tabela1[[#This Row],[PLACA]],UNIC!C:R,16,0)</f>
        <v>SUDESTE</v>
      </c>
      <c r="H899" s="5" t="str">
        <f>VLOOKUP(A899,UNIC!C:H,6,0)</f>
        <v>CAIO EDUARDO NOBRE RAMOS</v>
      </c>
      <c r="I899" s="5" t="str">
        <f>VLOOKUP(H899,UNIC!H:J,3,0)</f>
        <v>TECNICO DE FIBRA OPTICA I</v>
      </c>
      <c r="J899" s="11" t="str">
        <f>VLOOKUP(Tabela1[[#This Row],[PLACA]],UNIC!C:V,20,0)</f>
        <v>R$ 1.904,54</v>
      </c>
      <c r="K899" s="11">
        <f>IFERROR(VALUE(VLOOKUP(Tabela1[[#This Row],[PLACA]],[1]Planilha2!$A:$F,3,0)),"")</f>
        <v>1504.05</v>
      </c>
      <c r="L899" s="11">
        <f>IFERROR(VALUE(VLOOKUP(Tabela1[[#This Row],[PLACA]],[1]Planilha2!$A:$F,4,0)),"")</f>
        <v>1596.14</v>
      </c>
      <c r="M899" s="11">
        <f>IFERROR(VALUE(VLOOKUP(Tabela1[[#This Row],[PLACA]],[1]Planilha2!$A:$F,5,0)),"")</f>
        <v>955.06</v>
      </c>
      <c r="N899" s="11"/>
      <c r="O899" s="12" t="str">
        <f>VLOOKUP(Tabela1[[#This Row],[PLACA]],BASE_LOCADORAS!B:F,5,0)</f>
        <v>28/05/2026</v>
      </c>
      <c r="P8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899" s="11">
        <f>VLOOKUP(Tabela1[[#This Row],[PLACA]],BASE_LOCADORAS!B:G,6,0)</f>
        <v>1904.54</v>
      </c>
      <c r="R899" s="5" t="b">
        <f>Tabela1[[#This Row],[VALOR LOCADORA]]=Tabela1[[#This Row],[GASTO ALUGUEL]]</f>
        <v>0</v>
      </c>
      <c r="S899" s="5" t="str">
        <f>UPPER(TEXT(Tabela1[[#This Row],[VENCIMENTO CONTRATO]],"MMM"))</f>
        <v>MAI</v>
      </c>
      <c r="T899" s="5">
        <f>IFERROR(YEAR(Tabela1[[#This Row],[VENCIMENTO CONTRATO]]),"-")</f>
        <v>2026</v>
      </c>
      <c r="U899" s="5" t="str">
        <f>VLOOKUP(Tabela1[[#This Row],[PLACA]],UNIC!C:T,18,0)</f>
        <v>ATIVO</v>
      </c>
      <c r="V899" s="5" t="str">
        <f>SUBSTITUTE(VLOOKUP(Tabela1[[#This Row],[PLACA]],UNIC!C:K,9,0),".", "")</f>
        <v>11011</v>
      </c>
      <c r="W899" s="5">
        <f>VLOOKUP(Tabela1[[#This Row],[PLACA]],UNIC!C:M,10,0)</f>
        <v>23845</v>
      </c>
      <c r="X899" s="5" t="str">
        <f>VLOOKUP(Tabela1[[#This Row],[PLACA]],UNIC!C:M,11,0)</f>
        <v>VIVO</v>
      </c>
      <c r="Y899" s="7">
        <f>SUM(Tabela1[[#This Row],[GASTO COMBUSTÍVEL FEVEREIRO]:[GASTO COMBUSTÍVE ABRIL]])</f>
        <v>4055.25</v>
      </c>
      <c r="Z899" s="7">
        <f>IFERROR(AVERAGE(Tabela1[[#This Row],[GASTO COMBUSTÍVE ABRIL]:[GASTO COMBUSTÍVE MARÇO]]),"-")</f>
        <v>1275.5999999999999</v>
      </c>
      <c r="AA899" s="5"/>
    </row>
    <row r="900" spans="1:27" x14ac:dyDescent="0.25">
      <c r="A900" s="5" t="s">
        <v>455</v>
      </c>
      <c r="B900" s="5" t="str">
        <f>VLOOKUP(A900,UNIC!C:W,2,0)</f>
        <v>STRADA</v>
      </c>
      <c r="C900" s="5" t="str">
        <f>VLOOKUP(A900,UNIC!C:W,3,0)</f>
        <v>UTILITARIO</v>
      </c>
      <c r="D900" s="10">
        <f>VLOOKUP(A900,UNIC!C:W,5,0)</f>
        <v>2024</v>
      </c>
      <c r="E900" s="5" t="str">
        <f>VLOOKUP(A900,UNIC!C:W,21,0)</f>
        <v>LOCALIZA</v>
      </c>
      <c r="F900" s="5" t="str">
        <f>VLOOKUP(Tabela1[[#This Row],[PLACA]],UNIC!C:R,15,0)</f>
        <v>SP</v>
      </c>
      <c r="G900" s="5" t="str">
        <f>VLOOKUP(Tabela1[[#This Row],[PLACA]],UNIC!C:R,16,0)</f>
        <v>SUDESTE</v>
      </c>
      <c r="H900" s="5" t="str">
        <f>VLOOKUP(A900,UNIC!C:H,6,0)</f>
        <v>ALESSANDRO DOS SANTOS CORREIA</v>
      </c>
      <c r="I900" s="5" t="str">
        <f>VLOOKUP(H900,UNIC!H:J,3,0)</f>
        <v>TECNICO DE FIBRA OPTICA III</v>
      </c>
      <c r="J900" s="11" t="str">
        <f>VLOOKUP(Tabela1[[#This Row],[PLACA]],UNIC!C:V,20,0)</f>
        <v>R$ 2.400,00</v>
      </c>
      <c r="K900" s="11">
        <f>IFERROR(VALUE(VLOOKUP(Tabela1[[#This Row],[PLACA]],[1]Planilha2!$A:$F,3,0)),"")</f>
        <v>1368.32</v>
      </c>
      <c r="L900" s="11">
        <f>IFERROR(VALUE(VLOOKUP(Tabela1[[#This Row],[PLACA]],[1]Planilha2!$A:$F,4,0)),"")</f>
        <v>1699.05</v>
      </c>
      <c r="M900" s="11">
        <f>IFERROR(VALUE(VLOOKUP(Tabela1[[#This Row],[PLACA]],[1]Planilha2!$A:$F,5,0)),"")</f>
        <v>927.38</v>
      </c>
      <c r="N900" s="11"/>
      <c r="O900" s="12" t="str">
        <f>VLOOKUP(Tabela1[[#This Row],[PLACA]],BASE_LOCADORAS!B:F,5,0)</f>
        <v>06/05/2027</v>
      </c>
      <c r="P9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0" s="11">
        <f>VLOOKUP(Tabela1[[#This Row],[PLACA]],BASE_LOCADORAS!B:G,6,0)</f>
        <v>2556.56</v>
      </c>
      <c r="R900" s="5" t="b">
        <f>Tabela1[[#This Row],[VALOR LOCADORA]]=Tabela1[[#This Row],[GASTO ALUGUEL]]</f>
        <v>0</v>
      </c>
      <c r="S900" s="5" t="str">
        <f>UPPER(TEXT(Tabela1[[#This Row],[VENCIMENTO CONTRATO]],"MMM"))</f>
        <v>MAI</v>
      </c>
      <c r="T900" s="5">
        <f>IFERROR(YEAR(Tabela1[[#This Row],[VENCIMENTO CONTRATO]]),"-")</f>
        <v>2027</v>
      </c>
      <c r="U900" s="5" t="str">
        <f>VLOOKUP(Tabela1[[#This Row],[PLACA]],UNIC!C:T,18,0)</f>
        <v>ATIVO</v>
      </c>
      <c r="V900" s="5" t="str">
        <f>SUBSTITUTE(VLOOKUP(Tabela1[[#This Row],[PLACA]],UNIC!C:K,9,0),".", "")</f>
        <v>11021</v>
      </c>
      <c r="W900" s="5">
        <f>VLOOKUP(Tabela1[[#This Row],[PLACA]],UNIC!C:M,10,0)</f>
        <v>35001</v>
      </c>
      <c r="X900" s="5" t="str">
        <f>VLOOKUP(Tabela1[[#This Row],[PLACA]],UNIC!C:M,11,0)</f>
        <v>VIVO</v>
      </c>
      <c r="Y900" s="7">
        <f>SUM(Tabela1[[#This Row],[GASTO COMBUSTÍVEL FEVEREIRO]:[GASTO COMBUSTÍVE ABRIL]])</f>
        <v>3994.75</v>
      </c>
      <c r="Z900" s="7">
        <f>IFERROR(AVERAGE(Tabela1[[#This Row],[GASTO COMBUSTÍVE ABRIL]:[GASTO COMBUSTÍVE MARÇO]]),"-")</f>
        <v>1313.2149999999999</v>
      </c>
      <c r="AA900" s="5"/>
    </row>
    <row r="901" spans="1:27" x14ac:dyDescent="0.25">
      <c r="A901" s="5" t="s">
        <v>1130</v>
      </c>
      <c r="B901" s="5" t="str">
        <f>VLOOKUP(A901,UNIC!C:W,2,0)</f>
        <v>MOBI</v>
      </c>
      <c r="C901" s="5" t="str">
        <f>VLOOKUP(A901,UNIC!C:W,3,0)</f>
        <v>LEVE</v>
      </c>
      <c r="D901" s="10">
        <f>VLOOKUP(A901,UNIC!C:W,5,0)</f>
        <v>2024</v>
      </c>
      <c r="E901" s="5" t="str">
        <f>VLOOKUP(A901,UNIC!C:W,21,0)</f>
        <v>LOCALIZA</v>
      </c>
      <c r="F901" s="5" t="str">
        <f>VLOOKUP(Tabela1[[#This Row],[PLACA]],UNIC!C:R,15,0)</f>
        <v>SP</v>
      </c>
      <c r="G901" s="5" t="str">
        <f>VLOOKUP(Tabela1[[#This Row],[PLACA]],UNIC!C:R,16,0)</f>
        <v>SUDESTE</v>
      </c>
      <c r="H901" s="5" t="str">
        <f>VLOOKUP(A901,UNIC!C:H,6,0)</f>
        <v>ALEX SANTOS OLIVEIRA</v>
      </c>
      <c r="I901" s="5" t="str">
        <f>VLOOKUP(H901,UNIC!H:J,3,0)</f>
        <v>TECNICO DE FIBRA OPTICA II</v>
      </c>
      <c r="J901" s="11" t="str">
        <f>VLOOKUP(Tabela1[[#This Row],[PLACA]],UNIC!C:V,20,0)</f>
        <v>R$ 1.813,20</v>
      </c>
      <c r="K901" s="11">
        <f>IFERROR(VALUE(VLOOKUP(Tabela1[[#This Row],[PLACA]],[1]Planilha2!$A:$F,3,0)),"")</f>
        <v>1002.3700000000001</v>
      </c>
      <c r="L901" s="11">
        <f>IFERROR(VALUE(VLOOKUP(Tabela1[[#This Row],[PLACA]],[1]Planilha2!$A:$F,4,0)),"")</f>
        <v>1795.41</v>
      </c>
      <c r="M901" s="11">
        <f>IFERROR(VALUE(VLOOKUP(Tabela1[[#This Row],[PLACA]],[1]Planilha2!$A:$F,5,0)),"")</f>
        <v>713.58999999999992</v>
      </c>
      <c r="N901" s="11"/>
      <c r="O901" s="17" t="str">
        <f>VLOOKUP(Tabela1[[#This Row],[PLACA]],BASE_LOCADORAS!B:F,5,0)</f>
        <v>10/01/2027</v>
      </c>
      <c r="P9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1" s="11">
        <f>VLOOKUP(Tabela1[[#This Row],[PLACA]],BASE_LOCADORAS!B:G,6,0)</f>
        <v>1813.2</v>
      </c>
      <c r="R901" s="5" t="b">
        <f>Tabela1[[#This Row],[VALOR LOCADORA]]=Tabela1[[#This Row],[GASTO ALUGUEL]]</f>
        <v>0</v>
      </c>
      <c r="S901" s="5" t="str">
        <f>UPPER(TEXT(Tabela1[[#This Row],[VENCIMENTO CONTRATO]],"MMM"))</f>
        <v>JAN</v>
      </c>
      <c r="T901" s="5">
        <f>IFERROR(YEAR(Tabela1[[#This Row],[VENCIMENTO CONTRATO]]),"-")</f>
        <v>2027</v>
      </c>
      <c r="U901" s="5" t="str">
        <f>VLOOKUP(Tabela1[[#This Row],[PLACA]],UNIC!C:T,18,0)</f>
        <v>ATIVO</v>
      </c>
      <c r="V901" s="5" t="str">
        <f>SUBSTITUTE(VLOOKUP(Tabela1[[#This Row],[PLACA]],UNIC!C:K,9,0),".", "")</f>
        <v>11021</v>
      </c>
      <c r="W901" s="5">
        <f>VLOOKUP(Tabela1[[#This Row],[PLACA]],UNIC!C:M,10,0)</f>
        <v>35001</v>
      </c>
      <c r="X901" s="5" t="str">
        <f>VLOOKUP(Tabela1[[#This Row],[PLACA]],UNIC!C:M,11,0)</f>
        <v>VIVO</v>
      </c>
      <c r="Y901" s="7">
        <f>SUM(Tabela1[[#This Row],[GASTO COMBUSTÍVEL FEVEREIRO]:[GASTO COMBUSTÍVE ABRIL]])</f>
        <v>3511.37</v>
      </c>
      <c r="Z901" s="7">
        <f>IFERROR(AVERAGE(Tabela1[[#This Row],[GASTO COMBUSTÍVE ABRIL]:[GASTO COMBUSTÍVE MARÇO]]),"-")</f>
        <v>1254.5</v>
      </c>
      <c r="AA901" s="5"/>
    </row>
    <row r="902" spans="1:27" x14ac:dyDescent="0.25">
      <c r="A902" s="5" t="s">
        <v>1457</v>
      </c>
      <c r="B902" s="5" t="str">
        <f>VLOOKUP(A902,UNIC!C:W,2,0)</f>
        <v>MOBI</v>
      </c>
      <c r="C902" s="5" t="str">
        <f>VLOOKUP(A902,UNIC!C:W,3,0)</f>
        <v>LEVE</v>
      </c>
      <c r="D902" s="10">
        <f>VLOOKUP(A902,UNIC!C:W,5,0)</f>
        <v>2025</v>
      </c>
      <c r="E902" s="5" t="str">
        <f>VLOOKUP(A902,UNIC!C:W,21,0)</f>
        <v>LOCALIZA</v>
      </c>
      <c r="F902" s="5" t="str">
        <f>VLOOKUP(Tabela1[[#This Row],[PLACA]],UNIC!C:R,15,0)</f>
        <v>DF</v>
      </c>
      <c r="G902" s="5" t="str">
        <f>VLOOKUP(Tabela1[[#This Row],[PLACA]],UNIC!C:R,16,0)</f>
        <v>CENTRO OESTE</v>
      </c>
      <c r="H902" s="5" t="str">
        <f>VLOOKUP(A902,UNIC!C:H,6,0)</f>
        <v>AROLDO DE CASTRO TAVARES</v>
      </c>
      <c r="I902" s="5" t="str">
        <f>VLOOKUP(H902,UNIC!H:J,3,0)</f>
        <v>INSTALADOR E REPARADOR DE FO</v>
      </c>
      <c r="J902" s="11" t="str">
        <f>VLOOKUP(Tabela1[[#This Row],[PLACA]],UNIC!C:V,20,0)</f>
        <v>R$ 1.730,00</v>
      </c>
      <c r="K902" s="11">
        <f>IFERROR(VALUE(VLOOKUP(Tabela1[[#This Row],[PLACA]],[1]Planilha2!$A:$F,3,0)),"")</f>
        <v>2043</v>
      </c>
      <c r="L902" s="11">
        <f>IFERROR(VALUE(VLOOKUP(Tabela1[[#This Row],[PLACA]],[1]Planilha2!$A:$F,4,0)),"")</f>
        <v>1580.62</v>
      </c>
      <c r="M902" s="11">
        <f>IFERROR(VALUE(VLOOKUP(Tabela1[[#This Row],[PLACA]],[1]Planilha2!$A:$F,5,0)),"")</f>
        <v>932.99</v>
      </c>
      <c r="N902" s="11"/>
      <c r="O902" s="12" t="str">
        <f>VLOOKUP(Tabela1[[#This Row],[PLACA]],BASE_LOCADORAS!B:F,5,0)</f>
        <v>13/06/2028</v>
      </c>
      <c r="P9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2" s="11">
        <f>VLOOKUP(Tabela1[[#This Row],[PLACA]],BASE_LOCADORAS!B:G,6,0)</f>
        <v>1832.6</v>
      </c>
      <c r="R902" s="5" t="b">
        <f>Tabela1[[#This Row],[VALOR LOCADORA]]=Tabela1[[#This Row],[GASTO ALUGUEL]]</f>
        <v>0</v>
      </c>
      <c r="S902" s="5" t="str">
        <f>UPPER(TEXT(Tabela1[[#This Row],[VENCIMENTO CONTRATO]],"MMM"))</f>
        <v>JUN</v>
      </c>
      <c r="T902" s="5">
        <f>IFERROR(YEAR(Tabela1[[#This Row],[VENCIMENTO CONTRATO]]),"-")</f>
        <v>2028</v>
      </c>
      <c r="U902" s="5" t="str">
        <f>VLOOKUP(Tabela1[[#This Row],[PLACA]],UNIC!C:T,18,0)</f>
        <v>ATIVO</v>
      </c>
      <c r="V902" s="5" t="str">
        <f>SUBSTITUTE(VLOOKUP(Tabela1[[#This Row],[PLACA]],UNIC!C:K,9,0),".", "")</f>
        <v>11011</v>
      </c>
      <c r="W902" s="5">
        <f>VLOOKUP(Tabela1[[#This Row],[PLACA]],UNIC!C:M,10,0)</f>
        <v>17001</v>
      </c>
      <c r="X902" s="5" t="str">
        <f>VLOOKUP(Tabela1[[#This Row],[PLACA]],UNIC!C:M,11,0)</f>
        <v>VIVO</v>
      </c>
      <c r="Y902" s="7">
        <f>SUM(Tabela1[[#This Row],[GASTO COMBUSTÍVEL FEVEREIRO]:[GASTO COMBUSTÍVE ABRIL]])</f>
        <v>4556.6099999999997</v>
      </c>
      <c r="Z902" s="7">
        <f>IFERROR(AVERAGE(Tabela1[[#This Row],[GASTO COMBUSTÍVE ABRIL]:[GASTO COMBUSTÍVE MARÇO]]),"-")</f>
        <v>1256.8049999999998</v>
      </c>
      <c r="AA902" s="5"/>
    </row>
    <row r="903" spans="1:27" x14ac:dyDescent="0.25">
      <c r="A903" s="5" t="s">
        <v>1074</v>
      </c>
      <c r="B903" s="5" t="str">
        <f>VLOOKUP(A903,UNIC!C:W,2,0)</f>
        <v>MOBI</v>
      </c>
      <c r="C903" s="5" t="str">
        <f>VLOOKUP(A903,UNIC!C:W,3,0)</f>
        <v>LEVE</v>
      </c>
      <c r="D903" s="10">
        <f>VLOOKUP(A903,UNIC!C:W,5,0)</f>
        <v>2025</v>
      </c>
      <c r="E903" s="5" t="str">
        <f>VLOOKUP(A903,UNIC!C:W,21,0)</f>
        <v>LOCALIZA</v>
      </c>
      <c r="F903" s="5" t="str">
        <f>VLOOKUP(Tabela1[[#This Row],[PLACA]],UNIC!C:R,15,0)</f>
        <v>DF</v>
      </c>
      <c r="G903" s="5" t="str">
        <f>VLOOKUP(Tabela1[[#This Row],[PLACA]],UNIC!C:R,16,0)</f>
        <v>CENTRO OESTE</v>
      </c>
      <c r="H903" s="5" t="str">
        <f>VLOOKUP(A903,UNIC!C:H,6,0)</f>
        <v>FABIO JUNIOR INACIO RICARDO</v>
      </c>
      <c r="I903" s="5" t="str">
        <f>VLOOKUP(H903,UNIC!H:J,3,0)</f>
        <v>INSTALADOR E REPARADOR DE FO</v>
      </c>
      <c r="J903" s="11" t="str">
        <f>VLOOKUP(Tabela1[[#This Row],[PLACA]],UNIC!C:V,20,0)</f>
        <v>R$ 1.730,00</v>
      </c>
      <c r="K903" s="11">
        <f>IFERROR(VALUE(VLOOKUP(Tabela1[[#This Row],[PLACA]],[1]Planilha2!$A:$F,3,0)),"")</f>
        <v>1483</v>
      </c>
      <c r="L903" s="11">
        <f>IFERROR(VALUE(VLOOKUP(Tabela1[[#This Row],[PLACA]],[1]Planilha2!$A:$F,4,0)),"")</f>
        <v>1496</v>
      </c>
      <c r="M903" s="11">
        <f>IFERROR(VALUE(VLOOKUP(Tabela1[[#This Row],[PLACA]],[1]Planilha2!$A:$F,5,0)),"")</f>
        <v>710</v>
      </c>
      <c r="N903" s="11"/>
      <c r="O903" s="12" t="str">
        <f>VLOOKUP(Tabela1[[#This Row],[PLACA]],BASE_LOCADORAS!B:F,5,0)</f>
        <v>12/06/2028</v>
      </c>
      <c r="P9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3" s="11">
        <f>VLOOKUP(Tabela1[[#This Row],[PLACA]],BASE_LOCADORAS!B:G,6,0)</f>
        <v>1832.6</v>
      </c>
      <c r="R903" s="5" t="b">
        <f>Tabela1[[#This Row],[VALOR LOCADORA]]=Tabela1[[#This Row],[GASTO ALUGUEL]]</f>
        <v>0</v>
      </c>
      <c r="S903" s="5" t="str">
        <f>UPPER(TEXT(Tabela1[[#This Row],[VENCIMENTO CONTRATO]],"MMM"))</f>
        <v>JUN</v>
      </c>
      <c r="T903" s="5">
        <f>IFERROR(YEAR(Tabela1[[#This Row],[VENCIMENTO CONTRATO]]),"-")</f>
        <v>2028</v>
      </c>
      <c r="U903" s="5" t="str">
        <f>VLOOKUP(Tabela1[[#This Row],[PLACA]],UNIC!C:T,18,0)</f>
        <v>ATIVO</v>
      </c>
      <c r="V903" s="5" t="str">
        <f>SUBSTITUTE(VLOOKUP(Tabela1[[#This Row],[PLACA]],UNIC!C:K,9,0),".", "")</f>
        <v>11011</v>
      </c>
      <c r="W903" s="5">
        <f>VLOOKUP(Tabela1[[#This Row],[PLACA]],UNIC!C:M,10,0)</f>
        <v>17001</v>
      </c>
      <c r="X903" s="5" t="str">
        <f>VLOOKUP(Tabela1[[#This Row],[PLACA]],UNIC!C:M,11,0)</f>
        <v>VIVO</v>
      </c>
      <c r="Y903" s="7">
        <f>SUM(Tabela1[[#This Row],[GASTO COMBUSTÍVEL FEVEREIRO]:[GASTO COMBUSTÍVE ABRIL]])</f>
        <v>3689</v>
      </c>
      <c r="Z903" s="7">
        <f>IFERROR(AVERAGE(Tabela1[[#This Row],[GASTO COMBUSTÍVE ABRIL]:[GASTO COMBUSTÍVE MARÇO]]),"-")</f>
        <v>1103</v>
      </c>
      <c r="AA903" s="5"/>
    </row>
    <row r="904" spans="1:27" x14ac:dyDescent="0.25">
      <c r="A904" s="5" t="s">
        <v>1458</v>
      </c>
      <c r="B904" s="5" t="str">
        <f>VLOOKUP(A904,UNIC!C:W,2,0)</f>
        <v>MOBI</v>
      </c>
      <c r="C904" s="5" t="str">
        <f>VLOOKUP(A904,UNIC!C:W,3,0)</f>
        <v>LEVE</v>
      </c>
      <c r="D904" s="10">
        <f>VLOOKUP(A904,UNIC!C:W,5,0)</f>
        <v>2025</v>
      </c>
      <c r="E904" s="5" t="str">
        <f>VLOOKUP(A904,UNIC!C:W,21,0)</f>
        <v>LOCALIZA</v>
      </c>
      <c r="F904" s="5" t="str">
        <f>VLOOKUP(Tabela1[[#This Row],[PLACA]],UNIC!C:R,15,0)</f>
        <v>MG</v>
      </c>
      <c r="G904" s="5" t="str">
        <f>VLOOKUP(Tabela1[[#This Row],[PLACA]],UNIC!C:R,16,0)</f>
        <v>SUDESTE</v>
      </c>
      <c r="H904" s="5" t="str">
        <f>VLOOKUP(A904,UNIC!C:H,6,0)</f>
        <v>LEONARDO FERNANDO GONCALVES SOUSA</v>
      </c>
      <c r="I904" s="5" t="str">
        <f>VLOOKUP(H904,UNIC!H:J,3,0)</f>
        <v>TECNICO DE FIBRA OPTICA I</v>
      </c>
      <c r="J904" s="11" t="str">
        <f>VLOOKUP(Tabela1[[#This Row],[PLACA]],UNIC!C:V,20,0)</f>
        <v>R$ 1.730,00</v>
      </c>
      <c r="K904" s="11">
        <f>IFERROR(VALUE(VLOOKUP(Tabela1[[#This Row],[PLACA]],[1]Planilha2!$A:$F,3,0)),"")</f>
        <v>1558.8500000000001</v>
      </c>
      <c r="L904" s="11">
        <f>IFERROR(VALUE(VLOOKUP(Tabela1[[#This Row],[PLACA]],[1]Planilha2!$A:$F,4,0)),"")</f>
        <v>1292.46</v>
      </c>
      <c r="M904" s="11">
        <f>IFERROR(VALUE(VLOOKUP(Tabela1[[#This Row],[PLACA]],[1]Planilha2!$A:$F,5,0)),"")</f>
        <v>1335.8400000000001</v>
      </c>
      <c r="N904" s="11"/>
      <c r="O904" s="12" t="str">
        <f>VLOOKUP(Tabela1[[#This Row],[PLACA]],BASE_LOCADORAS!B:F,5,0)</f>
        <v>19/06/2028</v>
      </c>
      <c r="P9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4" s="11">
        <f>VLOOKUP(Tabela1[[#This Row],[PLACA]],BASE_LOCADORAS!B:G,6,0)</f>
        <v>1832.6</v>
      </c>
      <c r="R904" s="5" t="b">
        <f>Tabela1[[#This Row],[VALOR LOCADORA]]=Tabela1[[#This Row],[GASTO ALUGUEL]]</f>
        <v>0</v>
      </c>
      <c r="S904" s="5" t="str">
        <f>UPPER(TEXT(Tabela1[[#This Row],[VENCIMENTO CONTRATO]],"MMM"))</f>
        <v>JUN</v>
      </c>
      <c r="T904" s="5">
        <f>IFERROR(YEAR(Tabela1[[#This Row],[VENCIMENTO CONTRATO]]),"-")</f>
        <v>2028</v>
      </c>
      <c r="U904" s="5" t="str">
        <f>VLOOKUP(Tabela1[[#This Row],[PLACA]],UNIC!C:T,18,0)</f>
        <v>ATIVO</v>
      </c>
      <c r="V904" s="5" t="str">
        <f>SUBSTITUTE(VLOOKUP(Tabela1[[#This Row],[PLACA]],UNIC!C:K,9,0),".", "")</f>
        <v>11011</v>
      </c>
      <c r="W904" s="5">
        <f>VLOOKUP(Tabela1[[#This Row],[PLACA]],UNIC!C:M,10,0)</f>
        <v>23845</v>
      </c>
      <c r="X904" s="5" t="str">
        <f>VLOOKUP(Tabela1[[#This Row],[PLACA]],UNIC!C:M,11,0)</f>
        <v>VIVO</v>
      </c>
      <c r="Y904" s="7">
        <f>SUM(Tabela1[[#This Row],[GASTO COMBUSTÍVEL FEVEREIRO]:[GASTO COMBUSTÍVE ABRIL]])</f>
        <v>4187.1500000000005</v>
      </c>
      <c r="Z904" s="7">
        <f>IFERROR(AVERAGE(Tabela1[[#This Row],[GASTO COMBUSTÍVE ABRIL]:[GASTO COMBUSTÍVE MARÇO]]),"-")</f>
        <v>1314.15</v>
      </c>
      <c r="AA904" s="5"/>
    </row>
    <row r="905" spans="1:27" x14ac:dyDescent="0.25">
      <c r="A905" s="5" t="s">
        <v>1315</v>
      </c>
      <c r="B905" s="5" t="str">
        <f>VLOOKUP(A905,UNIC!C:W,2,0)</f>
        <v>MOBI</v>
      </c>
      <c r="C905" s="5" t="str">
        <f>VLOOKUP(A905,UNIC!C:W,3,0)</f>
        <v>LEVE</v>
      </c>
      <c r="D905" s="10">
        <f>VLOOKUP(A905,UNIC!C:W,5,0)</f>
        <v>2025</v>
      </c>
      <c r="E905" s="5" t="str">
        <f>VLOOKUP(A905,UNIC!C:W,21,0)</f>
        <v>LOCALIZA</v>
      </c>
      <c r="F905" s="5" t="str">
        <f>VLOOKUP(Tabela1[[#This Row],[PLACA]],UNIC!C:R,15,0)</f>
        <v>MG</v>
      </c>
      <c r="G905" s="5" t="str">
        <f>VLOOKUP(Tabela1[[#This Row],[PLACA]],UNIC!C:R,16,0)</f>
        <v>SUDESTE</v>
      </c>
      <c r="H905" s="5" t="str">
        <f>VLOOKUP(A905,UNIC!C:H,6,0)</f>
        <v>GEDEON SILVA DIAS</v>
      </c>
      <c r="I905" s="5" t="str">
        <f>VLOOKUP(H905,UNIC!H:J,3,0)</f>
        <v>TECNICO DE FIBRA OPTICA I</v>
      </c>
      <c r="J905" s="11" t="str">
        <f>VLOOKUP(Tabela1[[#This Row],[PLACA]],UNIC!C:V,20,0)</f>
        <v>R$ 1.730,00</v>
      </c>
      <c r="K905" s="11">
        <f>IFERROR(VALUE(VLOOKUP(Tabela1[[#This Row],[PLACA]],[1]Planilha2!$A:$F,3,0)),"")</f>
        <v>1035</v>
      </c>
      <c r="L905" s="11">
        <f>IFERROR(VALUE(VLOOKUP(Tabela1[[#This Row],[PLACA]],[1]Planilha2!$A:$F,4,0)),"")</f>
        <v>2278.8900000000003</v>
      </c>
      <c r="M905" s="11">
        <f>IFERROR(VALUE(VLOOKUP(Tabela1[[#This Row],[PLACA]],[1]Planilha2!$A:$F,5,0)),"")</f>
        <v>512</v>
      </c>
      <c r="N905" s="11"/>
      <c r="O905" s="12" t="str">
        <f>VLOOKUP(Tabela1[[#This Row],[PLACA]],BASE_LOCADORAS!B:F,5,0)</f>
        <v>13/06/2028</v>
      </c>
      <c r="P9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5" s="11">
        <f>VLOOKUP(Tabela1[[#This Row],[PLACA]],BASE_LOCADORAS!B:G,6,0)</f>
        <v>1832.6</v>
      </c>
      <c r="R905" s="5" t="b">
        <f>Tabela1[[#This Row],[VALOR LOCADORA]]=Tabela1[[#This Row],[GASTO ALUGUEL]]</f>
        <v>0</v>
      </c>
      <c r="S905" s="5" t="str">
        <f>UPPER(TEXT(Tabela1[[#This Row],[VENCIMENTO CONTRATO]],"MMM"))</f>
        <v>JUN</v>
      </c>
      <c r="T905" s="5">
        <f>IFERROR(YEAR(Tabela1[[#This Row],[VENCIMENTO CONTRATO]]),"-")</f>
        <v>2028</v>
      </c>
      <c r="U905" s="5" t="str">
        <f>VLOOKUP(Tabela1[[#This Row],[PLACA]],UNIC!C:T,18,0)</f>
        <v>ATIVO</v>
      </c>
      <c r="V905" s="5" t="str">
        <f>SUBSTITUTE(VLOOKUP(Tabela1[[#This Row],[PLACA]],UNIC!C:K,9,0),".", "")</f>
        <v>11011</v>
      </c>
      <c r="W905" s="5">
        <f>VLOOKUP(Tabela1[[#This Row],[PLACA]],UNIC!C:M,10,0)</f>
        <v>23846</v>
      </c>
      <c r="X905" s="5" t="str">
        <f>VLOOKUP(Tabela1[[#This Row],[PLACA]],UNIC!C:M,11,0)</f>
        <v>VIVO</v>
      </c>
      <c r="Y905" s="7">
        <f>SUM(Tabela1[[#This Row],[GASTO COMBUSTÍVEL FEVEREIRO]:[GASTO COMBUSTÍVE ABRIL]])</f>
        <v>3825.8900000000003</v>
      </c>
      <c r="Z905" s="7">
        <f>IFERROR(AVERAGE(Tabela1[[#This Row],[GASTO COMBUSTÍVE ABRIL]:[GASTO COMBUSTÍVE MARÇO]]),"-")</f>
        <v>1395.4450000000002</v>
      </c>
      <c r="AA905" s="5"/>
    </row>
    <row r="906" spans="1:27" x14ac:dyDescent="0.25">
      <c r="A906" s="5" t="s">
        <v>868</v>
      </c>
      <c r="B906" s="5" t="str">
        <f>VLOOKUP(A906,UNIC!C:W,2,0)</f>
        <v>MOBI</v>
      </c>
      <c r="C906" s="5" t="str">
        <f>VLOOKUP(A906,UNIC!C:W,3,0)</f>
        <v>LEVE</v>
      </c>
      <c r="D906" s="10">
        <f>VLOOKUP(A906,UNIC!C:W,5,0)</f>
        <v>2025</v>
      </c>
      <c r="E906" s="5" t="str">
        <f>VLOOKUP(A906,UNIC!C:W,21,0)</f>
        <v>LOCALIZA</v>
      </c>
      <c r="F906" s="5" t="str">
        <f>VLOOKUP(Tabela1[[#This Row],[PLACA]],UNIC!C:R,15,0)</f>
        <v>DF</v>
      </c>
      <c r="G906" s="5" t="str">
        <f>VLOOKUP(Tabela1[[#This Row],[PLACA]],UNIC!C:R,16,0)</f>
        <v>CENTRO OESTE</v>
      </c>
      <c r="H906" s="5" t="str">
        <f>VLOOKUP(A906,UNIC!C:H,6,0)</f>
        <v>PAULO CESAR DE SOUSA PAIVA</v>
      </c>
      <c r="I906" s="5" t="str">
        <f>VLOOKUP(H906,UNIC!H:J,3,0)</f>
        <v>INSTALADOR E REPARADOR DE FO</v>
      </c>
      <c r="J906" s="11" t="str">
        <f>VLOOKUP(Tabela1[[#This Row],[PLACA]],UNIC!C:V,20,0)</f>
        <v>R$ 1.730,00</v>
      </c>
      <c r="K906" s="11">
        <f>IFERROR(VALUE(VLOOKUP(Tabela1[[#This Row],[PLACA]],[1]Planilha2!$A:$F,3,0)),"")</f>
        <v>1070</v>
      </c>
      <c r="L906" s="11">
        <f>IFERROR(VALUE(VLOOKUP(Tabela1[[#This Row],[PLACA]],[1]Planilha2!$A:$F,4,0)),"")</f>
        <v>1113</v>
      </c>
      <c r="M906" s="11">
        <f>IFERROR(VALUE(VLOOKUP(Tabela1[[#This Row],[PLACA]],[1]Planilha2!$A:$F,5,0)),"")</f>
        <v>430</v>
      </c>
      <c r="N906" s="11"/>
      <c r="O906" s="12" t="str">
        <f>VLOOKUP(Tabela1[[#This Row],[PLACA]],BASE_LOCADORAS!B:F,5,0)</f>
        <v>24/06/2028</v>
      </c>
      <c r="P9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6" s="11">
        <f>VLOOKUP(Tabela1[[#This Row],[PLACA]],BASE_LOCADORAS!B:G,6,0)</f>
        <v>1837.37</v>
      </c>
      <c r="R906" s="5" t="b">
        <f>Tabela1[[#This Row],[VALOR LOCADORA]]=Tabela1[[#This Row],[GASTO ALUGUEL]]</f>
        <v>0</v>
      </c>
      <c r="S906" s="5" t="str">
        <f>UPPER(TEXT(Tabela1[[#This Row],[VENCIMENTO CONTRATO]],"MMM"))</f>
        <v>JUN</v>
      </c>
      <c r="T906" s="5">
        <f>IFERROR(YEAR(Tabela1[[#This Row],[VENCIMENTO CONTRATO]]),"-")</f>
        <v>2028</v>
      </c>
      <c r="U906" s="5" t="str">
        <f>VLOOKUP(Tabela1[[#This Row],[PLACA]],UNIC!C:T,18,0)</f>
        <v>ATIVO</v>
      </c>
      <c r="V906" s="5" t="str">
        <f>SUBSTITUTE(VLOOKUP(Tabela1[[#This Row],[PLACA]],UNIC!C:K,9,0),".", "")</f>
        <v>11011</v>
      </c>
      <c r="W906" s="5">
        <f>VLOOKUP(Tabela1[[#This Row],[PLACA]],UNIC!C:M,10,0)</f>
        <v>17001</v>
      </c>
      <c r="X906" s="5" t="str">
        <f>VLOOKUP(Tabela1[[#This Row],[PLACA]],UNIC!C:M,11,0)</f>
        <v>VIVO</v>
      </c>
      <c r="Y906" s="7">
        <f>SUM(Tabela1[[#This Row],[GASTO COMBUSTÍVEL FEVEREIRO]:[GASTO COMBUSTÍVE ABRIL]])</f>
        <v>2613</v>
      </c>
      <c r="Z906" s="7">
        <f>IFERROR(AVERAGE(Tabela1[[#This Row],[GASTO COMBUSTÍVE ABRIL]:[GASTO COMBUSTÍVE MARÇO]]),"-")</f>
        <v>771.5</v>
      </c>
      <c r="AA906" s="5"/>
    </row>
    <row r="907" spans="1:27" x14ac:dyDescent="0.25">
      <c r="A907" s="5" t="s">
        <v>1060</v>
      </c>
      <c r="B907" s="5" t="str">
        <f>VLOOKUP(A907,UNIC!C:W,2,0)</f>
        <v>MOBI</v>
      </c>
      <c r="C907" s="5" t="str">
        <f>VLOOKUP(A907,UNIC!C:W,3,0)</f>
        <v>LEVE</v>
      </c>
      <c r="D907" s="10">
        <f>VLOOKUP(A907,UNIC!C:W,5,0)</f>
        <v>2025</v>
      </c>
      <c r="E907" s="5" t="str">
        <f>VLOOKUP(A907,UNIC!C:W,21,0)</f>
        <v>LOCALIZA</v>
      </c>
      <c r="F907" s="5" t="str">
        <f>VLOOKUP(Tabela1[[#This Row],[PLACA]],UNIC!C:R,15,0)</f>
        <v>DF</v>
      </c>
      <c r="G907" s="5" t="str">
        <f>VLOOKUP(Tabela1[[#This Row],[PLACA]],UNIC!C:R,16,0)</f>
        <v>CENTRO OESTE</v>
      </c>
      <c r="H907" s="5" t="str">
        <f>VLOOKUP(A907,UNIC!C:H,6,0)</f>
        <v>THALYSON RAMON COSTA ROCHA</v>
      </c>
      <c r="I907" s="5" t="str">
        <f>VLOOKUP(H907,UNIC!H:J,3,0)</f>
        <v>INSTALADOR E REPARADOR DE FO</v>
      </c>
      <c r="J907" s="11" t="str">
        <f>VLOOKUP(Tabela1[[#This Row],[PLACA]],UNIC!C:V,20,0)</f>
        <v>R$ 1.730,00</v>
      </c>
      <c r="K907" s="11">
        <f>IFERROR(VALUE(VLOOKUP(Tabela1[[#This Row],[PLACA]],[1]Planilha2!$A:$F,3,0)),"")</f>
        <v>943</v>
      </c>
      <c r="L907" s="11">
        <f>IFERROR(VALUE(VLOOKUP(Tabela1[[#This Row],[PLACA]],[1]Planilha2!$A:$F,4,0)),"")</f>
        <v>2024.63</v>
      </c>
      <c r="M907" s="11">
        <f>IFERROR(VALUE(VLOOKUP(Tabela1[[#This Row],[PLACA]],[1]Planilha2!$A:$F,5,0)),"")</f>
        <v>892.29</v>
      </c>
      <c r="N907" s="11"/>
      <c r="O907" s="12" t="str">
        <f>VLOOKUP(Tabela1[[#This Row],[PLACA]],BASE_LOCADORAS!B:F,5,0)</f>
        <v>12/06/2028</v>
      </c>
      <c r="P9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7" s="11">
        <f>VLOOKUP(Tabela1[[#This Row],[PLACA]],BASE_LOCADORAS!B:G,6,0)</f>
        <v>1832.6</v>
      </c>
      <c r="R907" s="5" t="b">
        <f>Tabela1[[#This Row],[VALOR LOCADORA]]=Tabela1[[#This Row],[GASTO ALUGUEL]]</f>
        <v>0</v>
      </c>
      <c r="S907" s="5" t="str">
        <f>UPPER(TEXT(Tabela1[[#This Row],[VENCIMENTO CONTRATO]],"MMM"))</f>
        <v>JUN</v>
      </c>
      <c r="T907" s="5">
        <f>IFERROR(YEAR(Tabela1[[#This Row],[VENCIMENTO CONTRATO]]),"-")</f>
        <v>2028</v>
      </c>
      <c r="U907" s="5" t="str">
        <f>VLOOKUP(Tabela1[[#This Row],[PLACA]],UNIC!C:T,18,0)</f>
        <v>ATIVO</v>
      </c>
      <c r="V907" s="5" t="str">
        <f>SUBSTITUTE(VLOOKUP(Tabela1[[#This Row],[PLACA]],UNIC!C:K,9,0),".", "")</f>
        <v>11011</v>
      </c>
      <c r="W907" s="5">
        <f>VLOOKUP(Tabela1[[#This Row],[PLACA]],UNIC!C:M,10,0)</f>
        <v>17001</v>
      </c>
      <c r="X907" s="5" t="str">
        <f>VLOOKUP(Tabela1[[#This Row],[PLACA]],UNIC!C:M,11,0)</f>
        <v>VIVO</v>
      </c>
      <c r="Y907" s="7">
        <f>SUM(Tabela1[[#This Row],[GASTO COMBUSTÍVEL FEVEREIRO]:[GASTO COMBUSTÍVE ABRIL]])</f>
        <v>3859.92</v>
      </c>
      <c r="Z907" s="7">
        <f>IFERROR(AVERAGE(Tabela1[[#This Row],[GASTO COMBUSTÍVE ABRIL]:[GASTO COMBUSTÍVE MARÇO]]),"-")</f>
        <v>1458.46</v>
      </c>
      <c r="AA907" s="5"/>
    </row>
    <row r="908" spans="1:27" x14ac:dyDescent="0.25">
      <c r="A908" s="5" t="s">
        <v>1075</v>
      </c>
      <c r="B908" s="5" t="str">
        <f>VLOOKUP(A908,UNIC!C:W,2,0)</f>
        <v>MOBI</v>
      </c>
      <c r="C908" s="5" t="str">
        <f>VLOOKUP(A908,UNIC!C:W,3,0)</f>
        <v>LEVE</v>
      </c>
      <c r="D908" s="10">
        <f>VLOOKUP(A908,UNIC!C:W,5,0)</f>
        <v>2025</v>
      </c>
      <c r="E908" s="5" t="str">
        <f>VLOOKUP(A908,UNIC!C:W,21,0)</f>
        <v>LOCALIZA</v>
      </c>
      <c r="F908" s="5" t="str">
        <f>VLOOKUP(Tabela1[[#This Row],[PLACA]],UNIC!C:R,15,0)</f>
        <v>DF</v>
      </c>
      <c r="G908" s="5" t="str">
        <f>VLOOKUP(Tabela1[[#This Row],[PLACA]],UNIC!C:R,16,0)</f>
        <v>CENTRO OESTE</v>
      </c>
      <c r="H908" s="5" t="str">
        <f>VLOOKUP(A908,UNIC!C:H,6,0)</f>
        <v>ANDERSON DANIEL DE OLIVEIRA MOREIRA</v>
      </c>
      <c r="I908" s="5" t="str">
        <f>VLOOKUP(H908,UNIC!H:J,3,0)</f>
        <v>INSTALADOR E REPARADOR DE FO</v>
      </c>
      <c r="J908" s="11" t="str">
        <f>VLOOKUP(Tabela1[[#This Row],[PLACA]],UNIC!C:V,20,0)</f>
        <v>R$ 1.730,00</v>
      </c>
      <c r="K908" s="11">
        <f>IFERROR(VALUE(VLOOKUP(Tabela1[[#This Row],[PLACA]],[1]Planilha2!$A:$F,3,0)),"")</f>
        <v>600</v>
      </c>
      <c r="L908" s="11">
        <f>IFERROR(VALUE(VLOOKUP(Tabela1[[#This Row],[PLACA]],[1]Planilha2!$A:$F,4,0)),"")</f>
        <v>1459</v>
      </c>
      <c r="M908" s="11">
        <f>IFERROR(VALUE(VLOOKUP(Tabela1[[#This Row],[PLACA]],[1]Planilha2!$A:$F,5,0)),"")</f>
        <v>680</v>
      </c>
      <c r="N908" s="11"/>
      <c r="O908" s="12" t="str">
        <f>VLOOKUP(Tabela1[[#This Row],[PLACA]],BASE_LOCADORAS!B:F,5,0)</f>
        <v>11/06/2028</v>
      </c>
      <c r="P9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8" s="11">
        <f>VLOOKUP(Tabela1[[#This Row],[PLACA]],BASE_LOCADORAS!B:G,6,0)</f>
        <v>1832.6</v>
      </c>
      <c r="R908" s="5" t="b">
        <f>Tabela1[[#This Row],[VALOR LOCADORA]]=Tabela1[[#This Row],[GASTO ALUGUEL]]</f>
        <v>0</v>
      </c>
      <c r="S908" s="5" t="str">
        <f>UPPER(TEXT(Tabela1[[#This Row],[VENCIMENTO CONTRATO]],"MMM"))</f>
        <v>JUN</v>
      </c>
      <c r="T908" s="5">
        <f>IFERROR(YEAR(Tabela1[[#This Row],[VENCIMENTO CONTRATO]]),"-")</f>
        <v>2028</v>
      </c>
      <c r="U908" s="5" t="str">
        <f>VLOOKUP(Tabela1[[#This Row],[PLACA]],UNIC!C:T,18,0)</f>
        <v>ATIVO</v>
      </c>
      <c r="V908" s="5" t="str">
        <f>SUBSTITUTE(VLOOKUP(Tabela1[[#This Row],[PLACA]],UNIC!C:K,9,0),".", "")</f>
        <v>11011</v>
      </c>
      <c r="W908" s="5">
        <f>VLOOKUP(Tabela1[[#This Row],[PLACA]],UNIC!C:M,10,0)</f>
        <v>17001</v>
      </c>
      <c r="X908" s="5" t="str">
        <f>VLOOKUP(Tabela1[[#This Row],[PLACA]],UNIC!C:M,11,0)</f>
        <v>VIVO</v>
      </c>
      <c r="Y908" s="7">
        <f>SUM(Tabela1[[#This Row],[GASTO COMBUSTÍVEL FEVEREIRO]:[GASTO COMBUSTÍVE ABRIL]])</f>
        <v>2739</v>
      </c>
      <c r="Z908" s="7">
        <f>IFERROR(AVERAGE(Tabela1[[#This Row],[GASTO COMBUSTÍVE ABRIL]:[GASTO COMBUSTÍVE MARÇO]]),"-")</f>
        <v>1069.5</v>
      </c>
      <c r="AA908" s="5"/>
    </row>
    <row r="909" spans="1:27" x14ac:dyDescent="0.25">
      <c r="A909" s="5" t="s">
        <v>1562</v>
      </c>
      <c r="B909" s="5" t="str">
        <f>VLOOKUP(A909,UNIC!C:W,2,0)</f>
        <v>MOBI</v>
      </c>
      <c r="C909" s="5" t="str">
        <f>VLOOKUP(A909,UNIC!C:W,3,0)</f>
        <v>LEVE</v>
      </c>
      <c r="D909" s="10">
        <f>VLOOKUP(A909,UNIC!C:W,5,0)</f>
        <v>2025</v>
      </c>
      <c r="E909" s="5" t="str">
        <f>VLOOKUP(A909,UNIC!C:W,21,0)</f>
        <v>LOCALIZA</v>
      </c>
      <c r="F909" s="5" t="str">
        <f>VLOOKUP(Tabela1[[#This Row],[PLACA]],UNIC!C:R,15,0)</f>
        <v>MS</v>
      </c>
      <c r="G909" s="5" t="str">
        <f>VLOOKUP(Tabela1[[#This Row],[PLACA]],UNIC!C:R,16,0)</f>
        <v>CENTRO OESTE</v>
      </c>
      <c r="H909" s="5" t="str">
        <f>VLOOKUP(A909,UNIC!C:H,6,0)</f>
        <v>ALEX LEMES LOPES</v>
      </c>
      <c r="I909" s="5" t="str">
        <f>VLOOKUP(H909,UNIC!H:J,3,0)</f>
        <v>INSTALADOR E REPARADOR DE FO</v>
      </c>
      <c r="J909" s="11" t="str">
        <f>VLOOKUP(Tabela1[[#This Row],[PLACA]],UNIC!C:V,20,0)</f>
        <v>R$ 1.730,00</v>
      </c>
      <c r="K909" s="11">
        <f>IFERROR(VALUE(VLOOKUP(Tabela1[[#This Row],[PLACA]],[1]Planilha2!$A:$F,3,0)),"")</f>
        <v>175.6</v>
      </c>
      <c r="L909" s="11">
        <f>IFERROR(VALUE(VLOOKUP(Tabela1[[#This Row],[PLACA]],[1]Planilha2!$A:$F,4,0)),"")</f>
        <v>1392.07</v>
      </c>
      <c r="M909" s="11">
        <f>IFERROR(VALUE(VLOOKUP(Tabela1[[#This Row],[PLACA]],[1]Planilha2!$A:$F,5,0)),"")</f>
        <v>580</v>
      </c>
      <c r="N909" s="11"/>
      <c r="O909" s="12" t="str">
        <f>VLOOKUP(Tabela1[[#This Row],[PLACA]],BASE_LOCADORAS!B:F,5,0)</f>
        <v>19/06/2028</v>
      </c>
      <c r="P9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09" s="11">
        <f>VLOOKUP(Tabela1[[#This Row],[PLACA]],BASE_LOCADORAS!B:G,6,0)</f>
        <v>1832.6</v>
      </c>
      <c r="R909" s="5" t="b">
        <f>Tabela1[[#This Row],[VALOR LOCADORA]]=Tabela1[[#This Row],[GASTO ALUGUEL]]</f>
        <v>0</v>
      </c>
      <c r="S909" s="5" t="str">
        <f>UPPER(TEXT(Tabela1[[#This Row],[VENCIMENTO CONTRATO]],"MMM"))</f>
        <v>JUN</v>
      </c>
      <c r="T909" s="5">
        <f>IFERROR(YEAR(Tabela1[[#This Row],[VENCIMENTO CONTRATO]]),"-")</f>
        <v>2028</v>
      </c>
      <c r="U909" s="5" t="str">
        <f>VLOOKUP(Tabela1[[#This Row],[PLACA]],UNIC!C:T,18,0)</f>
        <v>ATIVO</v>
      </c>
      <c r="V909" s="5" t="str">
        <f>SUBSTITUTE(VLOOKUP(Tabela1[[#This Row],[PLACA]],UNIC!C:K,9,0),".", "")</f>
        <v>11011</v>
      </c>
      <c r="W909" s="5">
        <f>VLOOKUP(Tabela1[[#This Row],[PLACA]],UNIC!C:M,10,0)</f>
        <v>22020</v>
      </c>
      <c r="X909" s="5" t="str">
        <f>VLOOKUP(Tabela1[[#This Row],[PLACA]],UNIC!C:M,11,0)</f>
        <v>VIVO</v>
      </c>
      <c r="Y909" s="7">
        <f>SUM(Tabela1[[#This Row],[GASTO COMBUSTÍVEL FEVEREIRO]:[GASTO COMBUSTÍVE ABRIL]])</f>
        <v>2147.67</v>
      </c>
      <c r="Z909" s="7">
        <f>IFERROR(AVERAGE(Tabela1[[#This Row],[GASTO COMBUSTÍVE ABRIL]:[GASTO COMBUSTÍVE MARÇO]]),"-")</f>
        <v>986.03499999999997</v>
      </c>
      <c r="AA909" s="5"/>
    </row>
    <row r="910" spans="1:27" x14ac:dyDescent="0.25">
      <c r="A910" s="5" t="s">
        <v>907</v>
      </c>
      <c r="B910" s="5" t="str">
        <f>VLOOKUP(A910,UNIC!C:W,2,0)</f>
        <v>MOBI</v>
      </c>
      <c r="C910" s="5" t="str">
        <f>VLOOKUP(A910,UNIC!C:W,3,0)</f>
        <v>LEVE</v>
      </c>
      <c r="D910" s="10">
        <f>VLOOKUP(A910,UNIC!C:W,5,0)</f>
        <v>2025</v>
      </c>
      <c r="E910" s="5" t="str">
        <f>VLOOKUP(A910,UNIC!C:W,21,0)</f>
        <v>LOCALIZA</v>
      </c>
      <c r="F910" s="5" t="str">
        <f>VLOOKUP(Tabela1[[#This Row],[PLACA]],UNIC!C:R,15,0)</f>
        <v>GO</v>
      </c>
      <c r="G910" s="5" t="str">
        <f>VLOOKUP(Tabela1[[#This Row],[PLACA]],UNIC!C:R,16,0)</f>
        <v>CENTRO OESTE</v>
      </c>
      <c r="H910" s="5" t="str">
        <f>VLOOKUP(A910,UNIC!C:H,6,0)</f>
        <v>WILLIAN CATHRINE DUQUE SILVA</v>
      </c>
      <c r="I910" s="5" t="str">
        <f>VLOOKUP(H910,UNIC!H:J,3,0)</f>
        <v>INSTALADOR E REPARADOR DE FO</v>
      </c>
      <c r="J910" s="11" t="str">
        <f>VLOOKUP(Tabela1[[#This Row],[PLACA]],UNIC!C:V,20,0)</f>
        <v>R$ 1.730,00</v>
      </c>
      <c r="K910" s="11">
        <f>IFERROR(VALUE(VLOOKUP(Tabela1[[#This Row],[PLACA]],[1]Planilha2!$A:$F,3,0)),"")</f>
        <v>1333.77</v>
      </c>
      <c r="L910" s="11">
        <f>IFERROR(VALUE(VLOOKUP(Tabela1[[#This Row],[PLACA]],[1]Planilha2!$A:$F,4,0)),"")</f>
        <v>1009.79</v>
      </c>
      <c r="M910" s="11">
        <f>IFERROR(VALUE(VLOOKUP(Tabela1[[#This Row],[PLACA]],[1]Planilha2!$A:$F,5,0)),"")</f>
        <v>710</v>
      </c>
      <c r="N910" s="11"/>
      <c r="O910" s="12" t="str">
        <f>VLOOKUP(Tabela1[[#This Row],[PLACA]],BASE_LOCADORAS!B:F,5,0)</f>
        <v>12/06/2028</v>
      </c>
      <c r="P9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0" s="11">
        <f>VLOOKUP(Tabela1[[#This Row],[PLACA]],BASE_LOCADORAS!B:G,6,0)</f>
        <v>1832.6</v>
      </c>
      <c r="R910" s="5" t="b">
        <f>Tabela1[[#This Row],[VALOR LOCADORA]]=Tabela1[[#This Row],[GASTO ALUGUEL]]</f>
        <v>0</v>
      </c>
      <c r="S910" s="5" t="str">
        <f>UPPER(TEXT(Tabela1[[#This Row],[VENCIMENTO CONTRATO]],"MMM"))</f>
        <v>JUN</v>
      </c>
      <c r="T910" s="5">
        <f>IFERROR(YEAR(Tabela1[[#This Row],[VENCIMENTO CONTRATO]]),"-")</f>
        <v>2028</v>
      </c>
      <c r="U910" s="5" t="str">
        <f>VLOOKUP(Tabela1[[#This Row],[PLACA]],UNIC!C:T,18,0)</f>
        <v>ATIVO</v>
      </c>
      <c r="V910" s="5" t="str">
        <f>SUBSTITUTE(VLOOKUP(Tabela1[[#This Row],[PLACA]],UNIC!C:K,9,0),".", "")</f>
        <v>11011</v>
      </c>
      <c r="W910" s="5">
        <f>VLOOKUP(Tabela1[[#This Row],[PLACA]],UNIC!C:M,10,0)</f>
        <v>19019</v>
      </c>
      <c r="X910" s="5" t="str">
        <f>VLOOKUP(Tabela1[[#This Row],[PLACA]],UNIC!C:M,11,0)</f>
        <v>VIVO</v>
      </c>
      <c r="Y910" s="7">
        <f>SUM(Tabela1[[#This Row],[GASTO COMBUSTÍVEL FEVEREIRO]:[GASTO COMBUSTÍVE ABRIL]])</f>
        <v>3053.56</v>
      </c>
      <c r="Z910" s="7">
        <f>IFERROR(AVERAGE(Tabela1[[#This Row],[GASTO COMBUSTÍVE ABRIL]:[GASTO COMBUSTÍVE MARÇO]]),"-")</f>
        <v>859.89499999999998</v>
      </c>
      <c r="AA910" s="5"/>
    </row>
    <row r="911" spans="1:27" x14ac:dyDescent="0.25">
      <c r="A911" s="5" t="s">
        <v>1459</v>
      </c>
      <c r="B911" s="5" t="str">
        <f>VLOOKUP(A911,UNIC!C:W,2,0)</f>
        <v>MOBI</v>
      </c>
      <c r="C911" s="5" t="str">
        <f>VLOOKUP(A911,UNIC!C:W,3,0)</f>
        <v>LEVE</v>
      </c>
      <c r="D911" s="10">
        <f>VLOOKUP(A911,UNIC!C:W,5,0)</f>
        <v>2025</v>
      </c>
      <c r="E911" s="5" t="str">
        <f>VLOOKUP(A911,UNIC!C:W,21,0)</f>
        <v>LOCALIZA</v>
      </c>
      <c r="F911" s="5" t="str">
        <f>VLOOKUP(Tabela1[[#This Row],[PLACA]],UNIC!C:R,15,0)</f>
        <v>GO</v>
      </c>
      <c r="G911" s="5" t="str">
        <f>VLOOKUP(Tabela1[[#This Row],[PLACA]],UNIC!C:R,16,0)</f>
        <v>CENTRO OESTE</v>
      </c>
      <c r="H911" s="5" t="str">
        <f>VLOOKUP(A911,UNIC!C:H,6,0)</f>
        <v>RAFAEL SOUSA DA CUNHA</v>
      </c>
      <c r="I911" s="5" t="str">
        <f>VLOOKUP(H911,UNIC!H:J,3,0)</f>
        <v>INSTALADOR E REPARADOR DE FO</v>
      </c>
      <c r="J911" s="11" t="str">
        <f>VLOOKUP(Tabela1[[#This Row],[PLACA]],UNIC!C:V,20,0)</f>
        <v>R$ 1.730,00</v>
      </c>
      <c r="K911" s="11">
        <f>IFERROR(VALUE(VLOOKUP(Tabela1[[#This Row],[PLACA]],[1]Planilha2!$A:$F,3,0)),"")</f>
        <v>1240.97</v>
      </c>
      <c r="L911" s="11">
        <f>IFERROR(VALUE(VLOOKUP(Tabela1[[#This Row],[PLACA]],[1]Planilha2!$A:$F,4,0)),"")</f>
        <v>1490</v>
      </c>
      <c r="M911" s="11">
        <f>IFERROR(VALUE(VLOOKUP(Tabela1[[#This Row],[PLACA]],[1]Planilha2!$A:$F,5,0)),"")</f>
        <v>680</v>
      </c>
      <c r="N911" s="11"/>
      <c r="O911" s="12" t="str">
        <f>VLOOKUP(Tabela1[[#This Row],[PLACA]],BASE_LOCADORAS!B:F,5,0)</f>
        <v>12/06/2028</v>
      </c>
      <c r="P9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1" s="11">
        <f>VLOOKUP(Tabela1[[#This Row],[PLACA]],BASE_LOCADORAS!B:G,6,0)</f>
        <v>1832.6</v>
      </c>
      <c r="R911" s="5" t="b">
        <f>Tabela1[[#This Row],[VALOR LOCADORA]]=Tabela1[[#This Row],[GASTO ALUGUEL]]</f>
        <v>0</v>
      </c>
      <c r="S911" s="5" t="str">
        <f>UPPER(TEXT(Tabela1[[#This Row],[VENCIMENTO CONTRATO]],"MMM"))</f>
        <v>JUN</v>
      </c>
      <c r="T911" s="5">
        <f>IFERROR(YEAR(Tabela1[[#This Row],[VENCIMENTO CONTRATO]]),"-")</f>
        <v>2028</v>
      </c>
      <c r="U911" s="5" t="str">
        <f>VLOOKUP(Tabela1[[#This Row],[PLACA]],UNIC!C:T,18,0)</f>
        <v>ATIVO</v>
      </c>
      <c r="V911" s="5" t="str">
        <f>SUBSTITUTE(VLOOKUP(Tabela1[[#This Row],[PLACA]],UNIC!C:K,9,0),".", "")</f>
        <v>11011</v>
      </c>
      <c r="W911" s="5">
        <f>VLOOKUP(Tabela1[[#This Row],[PLACA]],UNIC!C:M,10,0)</f>
        <v>19019</v>
      </c>
      <c r="X911" s="5" t="str">
        <f>VLOOKUP(Tabela1[[#This Row],[PLACA]],UNIC!C:M,11,0)</f>
        <v>VIVO</v>
      </c>
      <c r="Y911" s="7">
        <f>SUM(Tabela1[[#This Row],[GASTO COMBUSTÍVEL FEVEREIRO]:[GASTO COMBUSTÍVE ABRIL]])</f>
        <v>3410.9700000000003</v>
      </c>
      <c r="Z911" s="7">
        <f>IFERROR(AVERAGE(Tabela1[[#This Row],[GASTO COMBUSTÍVE ABRIL]:[GASTO COMBUSTÍVE MARÇO]]),"-")</f>
        <v>1085</v>
      </c>
      <c r="AA911" s="5"/>
    </row>
    <row r="912" spans="1:27" x14ac:dyDescent="0.25">
      <c r="A912" s="5" t="s">
        <v>1208</v>
      </c>
      <c r="B912" s="5" t="str">
        <f>VLOOKUP(A912,UNIC!C:W,2,0)</f>
        <v>FIORINO</v>
      </c>
      <c r="C912" s="5" t="str">
        <f>VLOOKUP(A912,UNIC!C:W,3,0)</f>
        <v>UTILITARIO</v>
      </c>
      <c r="D912" s="10">
        <f>VLOOKUP(A912,UNIC!C:W,5,0)</f>
        <v>2024</v>
      </c>
      <c r="E912" s="5" t="str">
        <f>VLOOKUP(A912,UNIC!C:W,21,0)</f>
        <v>LOCALIZA</v>
      </c>
      <c r="F912" s="5" t="str">
        <f>VLOOKUP(Tabela1[[#This Row],[PLACA]],UNIC!C:R,15,0)</f>
        <v>SP</v>
      </c>
      <c r="G912" s="5" t="str">
        <f>VLOOKUP(Tabela1[[#This Row],[PLACA]],UNIC!C:R,16,0)</f>
        <v>SUDESTE</v>
      </c>
      <c r="H912" s="5" t="str">
        <f>VLOOKUP(A912,UNIC!C:H,6,0)</f>
        <v>FROTAS DE VEÍCULOS SAO PAULO</v>
      </c>
      <c r="I912" s="5" t="str">
        <f>VLOOKUP(H912,UNIC!H:J,3,0)</f>
        <v>PARCEIRO</v>
      </c>
      <c r="J912" s="11" t="str">
        <f>VLOOKUP(Tabela1[[#This Row],[PLACA]],UNIC!C:V,20,0)</f>
        <v>R$ 2.866,27</v>
      </c>
      <c r="K912" s="11">
        <f>IFERROR(VALUE(VLOOKUP(Tabela1[[#This Row],[PLACA]],[1]Planilha2!$A:$F,3,0)),"")</f>
        <v>1858.8700000000001</v>
      </c>
      <c r="L912" s="11">
        <f>IFERROR(VALUE(VLOOKUP(Tabela1[[#This Row],[PLACA]],[1]Planilha2!$A:$F,4,0)),"")</f>
        <v>204.78</v>
      </c>
      <c r="M912" s="11">
        <f>IFERROR(VALUE(VLOOKUP(Tabela1[[#This Row],[PLACA]],[1]Planilha2!$A:$F,5,0)),"")</f>
        <v>0</v>
      </c>
      <c r="N912" s="11"/>
      <c r="O912" s="12" t="str">
        <f>VLOOKUP(Tabela1[[#This Row],[PLACA]],BASE_LOCADORAS!B:F,5,0)</f>
        <v>02/08/2026</v>
      </c>
      <c r="P9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2" s="11">
        <f>VLOOKUP(Tabela1[[#This Row],[PLACA]],BASE_LOCADORAS!B:G,6,0)</f>
        <v>3019.64</v>
      </c>
      <c r="R912" s="5" t="b">
        <f>Tabela1[[#This Row],[VALOR LOCADORA]]=Tabela1[[#This Row],[GASTO ALUGUEL]]</f>
        <v>0</v>
      </c>
      <c r="S912" s="5" t="str">
        <f>UPPER(TEXT(Tabela1[[#This Row],[VENCIMENTO CONTRATO]],"MMM"))</f>
        <v>AGO</v>
      </c>
      <c r="T912" s="5">
        <f>IFERROR(YEAR(Tabela1[[#This Row],[VENCIMENTO CONTRATO]]),"-")</f>
        <v>2026</v>
      </c>
      <c r="U912" s="5" t="str">
        <f>VLOOKUP(Tabela1[[#This Row],[PLACA]],UNIC!C:T,18,0)</f>
        <v>PATIO</v>
      </c>
      <c r="V912" s="5" t="str">
        <f>SUBSTITUTE(VLOOKUP(Tabela1[[#This Row],[PLACA]],UNIC!C:K,9,0),".", "")</f>
        <v>99628</v>
      </c>
      <c r="W912" s="5">
        <f>VLOOKUP(Tabela1[[#This Row],[PLACA]],UNIC!C:M,10,0)</f>
        <v>35001</v>
      </c>
      <c r="X912" s="5" t="str">
        <f>VLOOKUP(Tabela1[[#This Row],[PLACA]],UNIC!C:M,11,0)</f>
        <v>ADMINISTRATIVO</v>
      </c>
      <c r="Y912" s="7">
        <f>SUM(Tabela1[[#This Row],[GASTO COMBUSTÍVEL FEVEREIRO]:[GASTO COMBUSTÍVE ABRIL]])</f>
        <v>2063.65</v>
      </c>
      <c r="Z912" s="7">
        <f>IFERROR(AVERAGE(Tabela1[[#This Row],[GASTO COMBUSTÍVE ABRIL]:[GASTO COMBUSTÍVE MARÇO]]),"-")</f>
        <v>102.39</v>
      </c>
      <c r="AA912" s="5"/>
    </row>
    <row r="913" spans="1:27" x14ac:dyDescent="0.25">
      <c r="A913" s="5" t="s">
        <v>161</v>
      </c>
      <c r="B913" s="5" t="str">
        <f>VLOOKUP(A913,UNIC!C:W,2,0)</f>
        <v>STRADA</v>
      </c>
      <c r="C913" s="5" t="str">
        <f>VLOOKUP(A913,UNIC!C:W,3,0)</f>
        <v>UTILITARIO</v>
      </c>
      <c r="D913" s="10">
        <f>VLOOKUP(A913,UNIC!C:W,5,0)</f>
        <v>2024</v>
      </c>
      <c r="E913" s="5" t="str">
        <f>VLOOKUP(A913,UNIC!C:W,21,0)</f>
        <v>LOCALIZA</v>
      </c>
      <c r="F913" s="5" t="str">
        <f>VLOOKUP(Tabela1[[#This Row],[PLACA]],UNIC!C:R,15,0)</f>
        <v>PR</v>
      </c>
      <c r="G913" s="5" t="str">
        <f>VLOOKUP(Tabela1[[#This Row],[PLACA]],UNIC!C:R,16,0)</f>
        <v>SUL</v>
      </c>
      <c r="H913" s="5" t="str">
        <f>VLOOKUP(A913,UNIC!C:H,6,0)</f>
        <v>FELIPE RODRIGO RODRIGUES</v>
      </c>
      <c r="I913" s="5" t="str">
        <f>VLOOKUP(H913,UNIC!H:J,3,0)</f>
        <v>ASSISTENTE TEC. DE MANUTENCAO DE PI II</v>
      </c>
      <c r="J913" s="11" t="str">
        <f>VLOOKUP(Tabela1[[#This Row],[PLACA]],UNIC!C:V,20,0)</f>
        <v>R$ 2.400,00</v>
      </c>
      <c r="K913" s="11">
        <f>IFERROR(VALUE(VLOOKUP(Tabela1[[#This Row],[PLACA]],[1]Planilha2!$A:$F,3,0)),"")</f>
        <v>2972.25</v>
      </c>
      <c r="L913" s="11">
        <f>IFERROR(VALUE(VLOOKUP(Tabela1[[#This Row],[PLACA]],[1]Planilha2!$A:$F,4,0)),"")</f>
        <v>3438.0799999999995</v>
      </c>
      <c r="M913" s="11">
        <f>IFERROR(VALUE(VLOOKUP(Tabela1[[#This Row],[PLACA]],[1]Planilha2!$A:$F,5,0)),"")</f>
        <v>1066.0999999999999</v>
      </c>
      <c r="N913" s="11"/>
      <c r="O913" s="17" t="str">
        <f>VLOOKUP(Tabela1[[#This Row],[PLACA]],BASE_LOCADORAS!B:F,5,0)</f>
        <v>09/05/2027</v>
      </c>
      <c r="P9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3" s="11">
        <f>VLOOKUP(Tabela1[[#This Row],[PLACA]],BASE_LOCADORAS!B:G,6,0)</f>
        <v>2556.56</v>
      </c>
      <c r="R913" s="5" t="b">
        <f>Tabela1[[#This Row],[VALOR LOCADORA]]=Tabela1[[#This Row],[GASTO ALUGUEL]]</f>
        <v>0</v>
      </c>
      <c r="S913" s="5" t="str">
        <f>UPPER(TEXT(Tabela1[[#This Row],[VENCIMENTO CONTRATO]],"MMM"))</f>
        <v>MAI</v>
      </c>
      <c r="T913" s="5">
        <f>IFERROR(YEAR(Tabela1[[#This Row],[VENCIMENTO CONTRATO]]),"-")</f>
        <v>2027</v>
      </c>
      <c r="U913" s="5" t="str">
        <f>VLOOKUP(Tabela1[[#This Row],[PLACA]],UNIC!C:T,18,0)</f>
        <v>ATIVO</v>
      </c>
      <c r="V913" s="5" t="str">
        <f>SUBSTITUTE(VLOOKUP(Tabela1[[#This Row],[PLACA]],UNIC!C:K,9,0),".", "")</f>
        <v>12081</v>
      </c>
      <c r="W913" s="5">
        <f>VLOOKUP(Tabela1[[#This Row],[PLACA]],UNIC!C:M,10,0)</f>
        <v>26001</v>
      </c>
      <c r="X913" s="5" t="str">
        <f>VLOOKUP(Tabela1[[#This Row],[PLACA]],UNIC!C:M,11,0)</f>
        <v>TIM MOVEL</v>
      </c>
      <c r="Y913" s="7">
        <f>SUM(Tabela1[[#This Row],[GASTO COMBUSTÍVEL FEVEREIRO]:[GASTO COMBUSTÍVE ABRIL]])</f>
        <v>7476.43</v>
      </c>
      <c r="Z913" s="7">
        <f>IFERROR(AVERAGE(Tabela1[[#This Row],[GASTO COMBUSTÍVE ABRIL]:[GASTO COMBUSTÍVE MARÇO]]),"-")</f>
        <v>2252.0899999999997</v>
      </c>
      <c r="AA913" s="5"/>
    </row>
    <row r="914" spans="1:27" x14ac:dyDescent="0.25">
      <c r="A914" s="5" t="s">
        <v>471</v>
      </c>
      <c r="B914" s="5" t="str">
        <f>VLOOKUP(A914,UNIC!C:W,2,0)</f>
        <v>MOBI</v>
      </c>
      <c r="C914" s="5" t="str">
        <f>VLOOKUP(A914,UNIC!C:W,3,0)</f>
        <v>LEVE</v>
      </c>
      <c r="D914" s="10">
        <f>VLOOKUP(A914,UNIC!C:W,5,0)</f>
        <v>2023</v>
      </c>
      <c r="E914" s="5" t="str">
        <f>VLOOKUP(A914,UNIC!C:W,21,0)</f>
        <v>LOCALIZA</v>
      </c>
      <c r="F914" s="5" t="str">
        <f>VLOOKUP(Tabela1[[#This Row],[PLACA]],UNIC!C:R,15,0)</f>
        <v>SP</v>
      </c>
      <c r="G914" s="5" t="str">
        <f>VLOOKUP(Tabela1[[#This Row],[PLACA]],UNIC!C:R,16,0)</f>
        <v>SUDESTE</v>
      </c>
      <c r="H914" s="5" t="str">
        <f>VLOOKUP(A914,UNIC!C:H,6,0)</f>
        <v>REIS MAGNO BARBOSA</v>
      </c>
      <c r="I914" s="5" t="str">
        <f>VLOOKUP(H914,UNIC!H:J,3,0)</f>
        <v>TECNICO MULTSKILL METALICO/FI</v>
      </c>
      <c r="J914" s="11" t="str">
        <f>VLOOKUP(Tabela1[[#This Row],[PLACA]],UNIC!C:V,20,0)</f>
        <v>R$ 1.904,54</v>
      </c>
      <c r="K914" s="11">
        <f>IFERROR(VALUE(VLOOKUP(Tabela1[[#This Row],[PLACA]],[1]Planilha2!$A:$F,3,0)),"")</f>
        <v>1193.58</v>
      </c>
      <c r="L914" s="11">
        <f>IFERROR(VALUE(VLOOKUP(Tabela1[[#This Row],[PLACA]],[1]Planilha2!$A:$F,4,0)),"")</f>
        <v>1331.96</v>
      </c>
      <c r="M914" s="11">
        <f>IFERROR(VALUE(VLOOKUP(Tabela1[[#This Row],[PLACA]],[1]Planilha2!$A:$F,5,0)),"")</f>
        <v>510</v>
      </c>
      <c r="N914" s="11"/>
      <c r="O914" s="17" t="str">
        <f>VLOOKUP(Tabela1[[#This Row],[PLACA]],BASE_LOCADORAS!B:F,5,0)</f>
        <v>28/05/2026</v>
      </c>
      <c r="P9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14" s="11">
        <f>VLOOKUP(Tabela1[[#This Row],[PLACA]],BASE_LOCADORAS!B:G,6,0)</f>
        <v>1904.54</v>
      </c>
      <c r="R914" s="5" t="b">
        <f>Tabela1[[#This Row],[VALOR LOCADORA]]=Tabela1[[#This Row],[GASTO ALUGUEL]]</f>
        <v>0</v>
      </c>
      <c r="S914" s="5" t="str">
        <f>UPPER(TEXT(Tabela1[[#This Row],[VENCIMENTO CONTRATO]],"MMM"))</f>
        <v>MAI</v>
      </c>
      <c r="T914" s="5">
        <f>IFERROR(YEAR(Tabela1[[#This Row],[VENCIMENTO CONTRATO]]),"-")</f>
        <v>2026</v>
      </c>
      <c r="U914" s="5" t="str">
        <f>VLOOKUP(Tabela1[[#This Row],[PLACA]],UNIC!C:T,18,0)</f>
        <v>ATIVO</v>
      </c>
      <c r="V914" s="5" t="str">
        <f>SUBSTITUTE(VLOOKUP(Tabela1[[#This Row],[PLACA]],UNIC!C:K,9,0),".", "")</f>
        <v>14011</v>
      </c>
      <c r="W914" s="5">
        <f>VLOOKUP(Tabela1[[#This Row],[PLACA]],UNIC!C:M,10,0)</f>
        <v>35001</v>
      </c>
      <c r="X914" s="5" t="str">
        <f>VLOOKUP(Tabela1[[#This Row],[PLACA]],UNIC!C:M,11,0)</f>
        <v>I-SYSTEMS</v>
      </c>
      <c r="Y914" s="7">
        <f>SUM(Tabela1[[#This Row],[GASTO COMBUSTÍVEL FEVEREIRO]:[GASTO COMBUSTÍVE ABRIL]])</f>
        <v>3035.54</v>
      </c>
      <c r="Z914" s="7">
        <f>IFERROR(AVERAGE(Tabela1[[#This Row],[GASTO COMBUSTÍVE ABRIL]:[GASTO COMBUSTÍVE MARÇO]]),"-")</f>
        <v>920.98</v>
      </c>
      <c r="AA914" s="5"/>
    </row>
    <row r="915" spans="1:27" x14ac:dyDescent="0.25">
      <c r="A915" s="5" t="s">
        <v>250</v>
      </c>
      <c r="B915" s="5" t="str">
        <f>VLOOKUP(A915,UNIC!C:W,2,0)</f>
        <v>MOBI</v>
      </c>
      <c r="C915" s="5" t="str">
        <f>VLOOKUP(A915,UNIC!C:W,3,0)</f>
        <v>LEVE</v>
      </c>
      <c r="D915" s="10">
        <f>VLOOKUP(A915,UNIC!C:W,5,0)</f>
        <v>2024</v>
      </c>
      <c r="E915" s="5" t="str">
        <f>VLOOKUP(A915,UNIC!C:W,21,0)</f>
        <v>LOCALIZA</v>
      </c>
      <c r="F915" s="5" t="str">
        <f>VLOOKUP(Tabela1[[#This Row],[PLACA]],UNIC!C:R,15,0)</f>
        <v>SP</v>
      </c>
      <c r="G915" s="5" t="str">
        <f>VLOOKUP(Tabela1[[#This Row],[PLACA]],UNIC!C:R,16,0)</f>
        <v>SUDESTE</v>
      </c>
      <c r="H915" s="5" t="str">
        <f>VLOOKUP(A915,UNIC!C:H,6,0)</f>
        <v>ANDRE FURQUIM DE OLIVEIRA</v>
      </c>
      <c r="I915" s="5" t="str">
        <f>VLOOKUP(H915,UNIC!H:J,3,0)</f>
        <v>TECNICO MULTSKILL METALICO/FI</v>
      </c>
      <c r="J915" s="11" t="str">
        <f>VLOOKUP(Tabela1[[#This Row],[PLACA]],UNIC!C:V,20,0)</f>
        <v>R$ 1.822,64</v>
      </c>
      <c r="K915" s="11">
        <f>IFERROR(VALUE(VLOOKUP(Tabela1[[#This Row],[PLACA]],[1]Planilha2!$A:$F,3,0)),"")</f>
        <v>762.14</v>
      </c>
      <c r="L915" s="11">
        <f>IFERROR(VALUE(VLOOKUP(Tabela1[[#This Row],[PLACA]],[1]Planilha2!$A:$F,4,0)),"")</f>
        <v>1085</v>
      </c>
      <c r="M915" s="11">
        <f>IFERROR(VALUE(VLOOKUP(Tabela1[[#This Row],[PLACA]],[1]Planilha2!$A:$F,5,0)),"")</f>
        <v>589.64</v>
      </c>
      <c r="N915" s="11"/>
      <c r="O915" s="12" t="str">
        <f>VLOOKUP(Tabela1[[#This Row],[PLACA]],BASE_LOCADORAS!B:F,5,0)</f>
        <v>09/02/2027</v>
      </c>
      <c r="P9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5" s="11">
        <f>VLOOKUP(Tabela1[[#This Row],[PLACA]],BASE_LOCADORAS!B:G,6,0)</f>
        <v>1822.64</v>
      </c>
      <c r="R915" s="5" t="b">
        <f>Tabela1[[#This Row],[VALOR LOCADORA]]=Tabela1[[#This Row],[GASTO ALUGUEL]]</f>
        <v>0</v>
      </c>
      <c r="S915" s="5" t="str">
        <f>UPPER(TEXT(Tabela1[[#This Row],[VENCIMENTO CONTRATO]],"MMM"))</f>
        <v>FEV</v>
      </c>
      <c r="T915" s="5">
        <f>IFERROR(YEAR(Tabela1[[#This Row],[VENCIMENTO CONTRATO]]),"-")</f>
        <v>2027</v>
      </c>
      <c r="U915" s="5" t="str">
        <f>VLOOKUP(Tabela1[[#This Row],[PLACA]],UNIC!C:T,18,0)</f>
        <v>ATIVO</v>
      </c>
      <c r="V915" s="5" t="str">
        <f>SUBSTITUTE(VLOOKUP(Tabela1[[#This Row],[PLACA]],UNIC!C:K,9,0),".", "")</f>
        <v>14011</v>
      </c>
      <c r="W915" s="5">
        <f>VLOOKUP(Tabela1[[#This Row],[PLACA]],UNIC!C:M,10,0)</f>
        <v>35001</v>
      </c>
      <c r="X915" s="5" t="str">
        <f>VLOOKUP(Tabela1[[#This Row],[PLACA]],UNIC!C:M,11,0)</f>
        <v>I-SYSTEMS</v>
      </c>
      <c r="Y915" s="7">
        <f>SUM(Tabela1[[#This Row],[GASTO COMBUSTÍVEL FEVEREIRO]:[GASTO COMBUSTÍVE ABRIL]])</f>
        <v>2436.7799999999997</v>
      </c>
      <c r="Z915" s="7">
        <f>IFERROR(AVERAGE(Tabela1[[#This Row],[GASTO COMBUSTÍVE ABRIL]:[GASTO COMBUSTÍVE MARÇO]]),"-")</f>
        <v>837.31999999999994</v>
      </c>
      <c r="AA915" s="5"/>
    </row>
    <row r="916" spans="1:27" x14ac:dyDescent="0.25">
      <c r="A916" s="5" t="s">
        <v>1576</v>
      </c>
      <c r="B916" s="5" t="str">
        <f>VLOOKUP(A916,UNIC!C:W,2,0)</f>
        <v>MOBI</v>
      </c>
      <c r="C916" s="5" t="str">
        <f>VLOOKUP(A916,UNIC!C:W,3,0)</f>
        <v>LEVE</v>
      </c>
      <c r="D916" s="10">
        <f>VLOOKUP(A916,UNIC!C:W,5,0)</f>
        <v>2024</v>
      </c>
      <c r="E916" s="5" t="str">
        <f>VLOOKUP(A916,UNIC!C:W,21,0)</f>
        <v>LOCALIZA</v>
      </c>
      <c r="F916" s="5" t="str">
        <f>VLOOKUP(Tabela1[[#This Row],[PLACA]],UNIC!C:R,15,0)</f>
        <v>SP</v>
      </c>
      <c r="G916" s="5" t="str">
        <f>VLOOKUP(Tabela1[[#This Row],[PLACA]],UNIC!C:R,16,0)</f>
        <v>SUDESTE</v>
      </c>
      <c r="H916" s="5" t="str">
        <f>VLOOKUP(A916,UNIC!C:H,6,0)</f>
        <v>ANDERSON TADEU IECKES</v>
      </c>
      <c r="I916" s="5" t="str">
        <f>VLOOKUP(H916,UNIC!H:J,3,0)</f>
        <v>TECNICO MULTSKILL METALICO/FI</v>
      </c>
      <c r="J916" s="11" t="str">
        <f>VLOOKUP(Tabela1[[#This Row],[PLACA]],UNIC!C:V,20,0)</f>
        <v>R$ 1.808,86</v>
      </c>
      <c r="K916" s="11">
        <f>IFERROR(VALUE(VLOOKUP(Tabela1[[#This Row],[PLACA]],[1]Planilha2!$A:$F,3,0)),"")</f>
        <v>824</v>
      </c>
      <c r="L916" s="11">
        <f>IFERROR(VALUE(VLOOKUP(Tabela1[[#This Row],[PLACA]],[1]Planilha2!$A:$F,4,0)),"")</f>
        <v>1144.6500000000001</v>
      </c>
      <c r="M916" s="11">
        <f>IFERROR(VALUE(VLOOKUP(Tabela1[[#This Row],[PLACA]],[1]Planilha2!$A:$F,5,0)),"")</f>
        <v>410</v>
      </c>
      <c r="N916" s="11"/>
      <c r="O916" s="12" t="str">
        <f>VLOOKUP(Tabela1[[#This Row],[PLACA]],BASE_LOCADORAS!B:F,5,0)</f>
        <v>28/12/2026</v>
      </c>
      <c r="P9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6" s="11">
        <f>VLOOKUP(Tabela1[[#This Row],[PLACA]],BASE_LOCADORAS!B:G,6,0)</f>
        <v>1808.86</v>
      </c>
      <c r="R916" s="5" t="b">
        <f>Tabela1[[#This Row],[VALOR LOCADORA]]=Tabela1[[#This Row],[GASTO ALUGUEL]]</f>
        <v>0</v>
      </c>
      <c r="S916" s="5" t="str">
        <f>UPPER(TEXT(Tabela1[[#This Row],[VENCIMENTO CONTRATO]],"MMM"))</f>
        <v>DEZ</v>
      </c>
      <c r="T916" s="5">
        <f>IFERROR(YEAR(Tabela1[[#This Row],[VENCIMENTO CONTRATO]]),"-")</f>
        <v>2026</v>
      </c>
      <c r="U916" s="5" t="str">
        <f>VLOOKUP(Tabela1[[#This Row],[PLACA]],UNIC!C:T,18,0)</f>
        <v>ATIVO</v>
      </c>
      <c r="V916" s="5" t="str">
        <f>SUBSTITUTE(VLOOKUP(Tabela1[[#This Row],[PLACA]],UNIC!C:K,9,0),".", "")</f>
        <v>14011</v>
      </c>
      <c r="W916" s="5">
        <f>VLOOKUP(Tabela1[[#This Row],[PLACA]],UNIC!C:M,10,0)</f>
        <v>35001</v>
      </c>
      <c r="X916" s="5" t="str">
        <f>VLOOKUP(Tabela1[[#This Row],[PLACA]],UNIC!C:M,11,0)</f>
        <v>I-SYSTEMS</v>
      </c>
      <c r="Y916" s="7">
        <f>SUM(Tabela1[[#This Row],[GASTO COMBUSTÍVEL FEVEREIRO]:[GASTO COMBUSTÍVE ABRIL]])</f>
        <v>2378.65</v>
      </c>
      <c r="Z916" s="7">
        <f>IFERROR(AVERAGE(Tabela1[[#This Row],[GASTO COMBUSTÍVE ABRIL]:[GASTO COMBUSTÍVE MARÇO]]),"-")</f>
        <v>777.32500000000005</v>
      </c>
      <c r="AA916" s="5"/>
    </row>
    <row r="917" spans="1:27" x14ac:dyDescent="0.25">
      <c r="A917" s="5" t="s">
        <v>1376</v>
      </c>
      <c r="B917" s="5" t="str">
        <f>VLOOKUP(A917,UNIC!C:W,2,0)</f>
        <v>HB20</v>
      </c>
      <c r="C917" s="5" t="str">
        <f>VLOOKUP(A917,UNIC!C:W,3,0)</f>
        <v>LEVE</v>
      </c>
      <c r="D917" s="10">
        <f>VLOOKUP(A917,UNIC!C:W,5,0)</f>
        <v>2024</v>
      </c>
      <c r="E917" s="5" t="str">
        <f>VLOOKUP(A917,UNIC!C:W,21,0)</f>
        <v>LOCALIZA</v>
      </c>
      <c r="F917" s="5" t="str">
        <f>VLOOKUP(Tabela1[[#This Row],[PLACA]],UNIC!C:R,15,0)</f>
        <v>SP</v>
      </c>
      <c r="G917" s="5" t="str">
        <f>VLOOKUP(Tabela1[[#This Row],[PLACA]],UNIC!C:R,16,0)</f>
        <v>SUDESTE</v>
      </c>
      <c r="H917" s="5" t="str">
        <f>VLOOKUP(A917,UNIC!C:H,6,0)</f>
        <v>EDMUR LUIZ FERREIRA DA SILVA</v>
      </c>
      <c r="I917" s="5" t="str">
        <f>VLOOKUP(H917,UNIC!H:J,3,0)</f>
        <v>COORD DE OPERACAO</v>
      </c>
      <c r="J917" s="11" t="str">
        <f>VLOOKUP(Tabela1[[#This Row],[PLACA]],UNIC!C:V,20,0)</f>
        <v>R$ 1.883,68</v>
      </c>
      <c r="K917" s="11">
        <f>IFERROR(VALUE(VLOOKUP(Tabela1[[#This Row],[PLACA]],[1]Planilha2!$A:$F,3,0)),"")</f>
        <v>2233.39</v>
      </c>
      <c r="L917" s="11">
        <f>IFERROR(VALUE(VLOOKUP(Tabela1[[#This Row],[PLACA]],[1]Planilha2!$A:$F,4,0)),"")</f>
        <v>1993.33</v>
      </c>
      <c r="M917" s="11">
        <f>IFERROR(VALUE(VLOOKUP(Tabela1[[#This Row],[PLACA]],[1]Planilha2!$A:$F,5,0)),"")</f>
        <v>465.62</v>
      </c>
      <c r="N917" s="11"/>
      <c r="O917" s="17" t="str">
        <f>VLOOKUP(Tabela1[[#This Row],[PLACA]],BASE_LOCADORAS!B:F,5,0)</f>
        <v>20/03/2027</v>
      </c>
      <c r="P9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7" s="11">
        <f>VLOOKUP(Tabela1[[#This Row],[PLACA]],BASE_LOCADORAS!B:G,6,0)</f>
        <v>1883.68</v>
      </c>
      <c r="R917" s="5" t="b">
        <f>Tabela1[[#This Row],[VALOR LOCADORA]]=Tabela1[[#This Row],[GASTO ALUGUEL]]</f>
        <v>0</v>
      </c>
      <c r="S917" s="5" t="str">
        <f>UPPER(TEXT(Tabela1[[#This Row],[VENCIMENTO CONTRATO]],"MMM"))</f>
        <v>MAR</v>
      </c>
      <c r="T917" s="5">
        <f>IFERROR(YEAR(Tabela1[[#This Row],[VENCIMENTO CONTRATO]]),"-")</f>
        <v>2027</v>
      </c>
      <c r="U917" s="5" t="str">
        <f>VLOOKUP(Tabela1[[#This Row],[PLACA]],UNIC!C:T,18,0)</f>
        <v>ATIVO</v>
      </c>
      <c r="V917" s="5" t="str">
        <f>SUBSTITUTE(VLOOKUP(Tabela1[[#This Row],[PLACA]],UNIC!C:K,9,0),".", "")</f>
        <v>11031</v>
      </c>
      <c r="W917" s="5">
        <f>VLOOKUP(Tabela1[[#This Row],[PLACA]],UNIC!C:M,10,0)</f>
        <v>35000</v>
      </c>
      <c r="X917" s="5" t="str">
        <f>VLOOKUP(Tabela1[[#This Row],[PLACA]],UNIC!C:M,11,0)</f>
        <v>VIVO</v>
      </c>
      <c r="Y917" s="7">
        <f>SUM(Tabela1[[#This Row],[GASTO COMBUSTÍVEL FEVEREIRO]:[GASTO COMBUSTÍVE ABRIL]])</f>
        <v>4692.3399999999992</v>
      </c>
      <c r="Z917" s="7">
        <f>IFERROR(AVERAGE(Tabela1[[#This Row],[GASTO COMBUSTÍVE ABRIL]:[GASTO COMBUSTÍVE MARÇO]]),"-")</f>
        <v>1229.4749999999999</v>
      </c>
      <c r="AA917" s="5"/>
    </row>
    <row r="918" spans="1:27" x14ac:dyDescent="0.25">
      <c r="A918" s="5" t="s">
        <v>255</v>
      </c>
      <c r="B918" s="5" t="str">
        <f>VLOOKUP(A918,UNIC!C:W,2,0)</f>
        <v>VERSA</v>
      </c>
      <c r="C918" s="5" t="str">
        <f>VLOOKUP(A918,UNIC!C:W,3,0)</f>
        <v>LEVE</v>
      </c>
      <c r="D918" s="10">
        <f>VLOOKUP(A918,UNIC!C:W,5,0)</f>
        <v>2023</v>
      </c>
      <c r="E918" s="5" t="str">
        <f>VLOOKUP(A918,UNIC!C:W,21,0)</f>
        <v>LOCALIZA</v>
      </c>
      <c r="F918" s="5" t="str">
        <f>VLOOKUP(Tabela1[[#This Row],[PLACA]],UNIC!C:R,15,0)</f>
        <v>PR</v>
      </c>
      <c r="G918" s="5" t="str">
        <f>VLOOKUP(Tabela1[[#This Row],[PLACA]],UNIC!C:R,16,0)</f>
        <v>SUL</v>
      </c>
      <c r="H918" s="5" t="str">
        <f>VLOOKUP(A918,UNIC!C:H,6,0)</f>
        <v>FERNANDO JOSE RIBEIRO</v>
      </c>
      <c r="I918" s="5" t="str">
        <f>VLOOKUP(H918,UNIC!H:J,3,0)</f>
        <v>COORDENADOR DE OPERACAO III</v>
      </c>
      <c r="J918" s="11" t="str">
        <f>VLOOKUP(Tabela1[[#This Row],[PLACA]],UNIC!C:V,20,0)</f>
        <v>R$ 3.240,86</v>
      </c>
      <c r="K918" s="11">
        <f>IFERROR(VALUE(VLOOKUP(Tabela1[[#This Row],[PLACA]],[1]Planilha2!$A:$F,3,0)),"")</f>
        <v>679.96</v>
      </c>
      <c r="L918" s="11">
        <f>IFERROR(VALUE(VLOOKUP(Tabela1[[#This Row],[PLACA]],[1]Planilha2!$A:$F,4,0)),"")</f>
        <v>770.21</v>
      </c>
      <c r="M918" s="11">
        <f>IFERROR(VALUE(VLOOKUP(Tabela1[[#This Row],[PLACA]],[1]Planilha2!$A:$F,5,0)),"")</f>
        <v>1044.6199999999999</v>
      </c>
      <c r="N918" s="11"/>
      <c r="O918" s="12" t="str">
        <f>VLOOKUP(Tabela1[[#This Row],[PLACA]],BASE_LOCADORAS!B:F,5,0)</f>
        <v>17/05/2026</v>
      </c>
      <c r="P9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18" s="11">
        <f>VLOOKUP(Tabela1[[#This Row],[PLACA]],BASE_LOCADORAS!B:G,6,0)</f>
        <v>3240.86</v>
      </c>
      <c r="R918" s="5" t="b">
        <f>Tabela1[[#This Row],[VALOR LOCADORA]]=Tabela1[[#This Row],[GASTO ALUGUEL]]</f>
        <v>0</v>
      </c>
      <c r="S918" s="5" t="str">
        <f>UPPER(TEXT(Tabela1[[#This Row],[VENCIMENTO CONTRATO]],"MMM"))</f>
        <v>MAI</v>
      </c>
      <c r="T918" s="5">
        <f>IFERROR(YEAR(Tabela1[[#This Row],[VENCIMENTO CONTRATO]]),"-")</f>
        <v>2026</v>
      </c>
      <c r="U918" s="5" t="str">
        <f>VLOOKUP(Tabela1[[#This Row],[PLACA]],UNIC!C:T,18,0)</f>
        <v>ATIVO</v>
      </c>
      <c r="V918" s="5" t="str">
        <f>SUBSTITUTE(VLOOKUP(Tabela1[[#This Row],[PLACA]],UNIC!C:K,9,0),".", "")</f>
        <v>12085</v>
      </c>
      <c r="W918" s="5">
        <f>VLOOKUP(Tabela1[[#This Row],[PLACA]],UNIC!C:M,10,0)</f>
        <v>26001</v>
      </c>
      <c r="X918" s="5" t="str">
        <f>VLOOKUP(Tabela1[[#This Row],[PLACA]],UNIC!C:M,11,0)</f>
        <v>TIM MOVEL</v>
      </c>
      <c r="Y918" s="7">
        <f>SUM(Tabela1[[#This Row],[GASTO COMBUSTÍVEL FEVEREIRO]:[GASTO COMBUSTÍVE ABRIL]])</f>
        <v>2494.79</v>
      </c>
      <c r="Z918" s="7">
        <f>IFERROR(AVERAGE(Tabela1[[#This Row],[GASTO COMBUSTÍVE ABRIL]:[GASTO COMBUSTÍVE MARÇO]]),"-")</f>
        <v>907.41499999999996</v>
      </c>
      <c r="AA918" s="5"/>
    </row>
    <row r="919" spans="1:27" x14ac:dyDescent="0.25">
      <c r="A919" s="5" t="s">
        <v>376</v>
      </c>
      <c r="B919" s="5" t="str">
        <f>VLOOKUP(A919,UNIC!C:W,2,0)</f>
        <v>MOBI</v>
      </c>
      <c r="C919" s="5" t="str">
        <f>VLOOKUP(A919,UNIC!C:W,3,0)</f>
        <v>LEVE</v>
      </c>
      <c r="D919" s="10">
        <f>VLOOKUP(A919,UNIC!C:W,5,0)</f>
        <v>2024</v>
      </c>
      <c r="E919" s="5" t="str">
        <f>VLOOKUP(A919,UNIC!C:W,21,0)</f>
        <v>LOCALIZA</v>
      </c>
      <c r="F919" s="5" t="str">
        <f>VLOOKUP(Tabela1[[#This Row],[PLACA]],UNIC!C:R,15,0)</f>
        <v>SP</v>
      </c>
      <c r="G919" s="5" t="str">
        <f>VLOOKUP(Tabela1[[#This Row],[PLACA]],UNIC!C:R,16,0)</f>
        <v>SUDESTE</v>
      </c>
      <c r="H919" s="5" t="str">
        <f>VLOOKUP(A919,UNIC!C:H,6,0)</f>
        <v>ROSIVAL JESUS BAIANO</v>
      </c>
      <c r="I919" s="5" t="str">
        <f>VLOOKUP(H919,UNIC!H:J,3,0)</f>
        <v>ENCARREGADO</v>
      </c>
      <c r="J919" s="11" t="str">
        <f>VLOOKUP(Tabela1[[#This Row],[PLACA]],UNIC!C:V,20,0)</f>
        <v>R$ 1.808,86</v>
      </c>
      <c r="K919" s="11">
        <f>IFERROR(VALUE(VLOOKUP(Tabela1[[#This Row],[PLACA]],[1]Planilha2!$A:$F,3,0)),"")</f>
        <v>998.03</v>
      </c>
      <c r="L919" s="11">
        <f>IFERROR(VALUE(VLOOKUP(Tabela1[[#This Row],[PLACA]],[1]Planilha2!$A:$F,4,0)),"")</f>
        <v>1207.6799999999998</v>
      </c>
      <c r="M919" s="11">
        <f>IFERROR(VALUE(VLOOKUP(Tabela1[[#This Row],[PLACA]],[1]Planilha2!$A:$F,5,0)),"")</f>
        <v>310.16999999999996</v>
      </c>
      <c r="N919" s="11"/>
      <c r="O919" s="12" t="str">
        <f>VLOOKUP(Tabela1[[#This Row],[PLACA]],BASE_LOCADORAS!B:F,5,0)</f>
        <v>01/01/2027</v>
      </c>
      <c r="P9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19" s="11">
        <f>VLOOKUP(Tabela1[[#This Row],[PLACA]],BASE_LOCADORAS!B:G,6,0)</f>
        <v>1808.86</v>
      </c>
      <c r="R919" s="5" t="b">
        <f>Tabela1[[#This Row],[VALOR LOCADORA]]=Tabela1[[#This Row],[GASTO ALUGUEL]]</f>
        <v>0</v>
      </c>
      <c r="S919" s="5" t="str">
        <f>UPPER(TEXT(Tabela1[[#This Row],[VENCIMENTO CONTRATO]],"MMM"))</f>
        <v>JAN</v>
      </c>
      <c r="T919" s="5">
        <f>IFERROR(YEAR(Tabela1[[#This Row],[VENCIMENTO CONTRATO]]),"-")</f>
        <v>2027</v>
      </c>
      <c r="U919" s="5" t="str">
        <f>VLOOKUP(Tabela1[[#This Row],[PLACA]],UNIC!C:T,18,0)</f>
        <v>ATIVO</v>
      </c>
      <c r="V919" s="5" t="str">
        <f>SUBSTITUTE(VLOOKUP(Tabela1[[#This Row],[PLACA]],UNIC!C:K,9,0),".", "")</f>
        <v>11021</v>
      </c>
      <c r="W919" s="5">
        <f>VLOOKUP(Tabela1[[#This Row],[PLACA]],UNIC!C:M,10,0)</f>
        <v>35001</v>
      </c>
      <c r="X919" s="5" t="str">
        <f>VLOOKUP(Tabela1[[#This Row],[PLACA]],UNIC!C:M,11,0)</f>
        <v>VIVO</v>
      </c>
      <c r="Y919" s="7">
        <f>SUM(Tabela1[[#This Row],[GASTO COMBUSTÍVEL FEVEREIRO]:[GASTO COMBUSTÍVE ABRIL]])</f>
        <v>2515.88</v>
      </c>
      <c r="Z919" s="7">
        <f>IFERROR(AVERAGE(Tabela1[[#This Row],[GASTO COMBUSTÍVE ABRIL]:[GASTO COMBUSTÍVE MARÇO]]),"-")</f>
        <v>758.92499999999995</v>
      </c>
      <c r="AA919" s="5"/>
    </row>
    <row r="920" spans="1:27" x14ac:dyDescent="0.25">
      <c r="A920" s="5" t="s">
        <v>258</v>
      </c>
      <c r="B920" s="5" t="str">
        <f>VLOOKUP(A920,UNIC!C:W,2,0)</f>
        <v>ONIX</v>
      </c>
      <c r="C920" s="5" t="str">
        <f>VLOOKUP(A920,UNIC!C:W,3,0)</f>
        <v>LEVE</v>
      </c>
      <c r="D920" s="10">
        <f>VLOOKUP(A920,UNIC!C:W,5,0)</f>
        <v>2024</v>
      </c>
      <c r="E920" s="5" t="str">
        <f>VLOOKUP(A920,UNIC!C:W,21,0)</f>
        <v>LOCALIZA</v>
      </c>
      <c r="F920" s="5" t="str">
        <f>VLOOKUP(Tabela1[[#This Row],[PLACA]],UNIC!C:R,15,0)</f>
        <v>SP</v>
      </c>
      <c r="G920" s="5" t="str">
        <f>VLOOKUP(Tabela1[[#This Row],[PLACA]],UNIC!C:R,16,0)</f>
        <v>SUDESTE</v>
      </c>
      <c r="H920" s="5" t="str">
        <f>VLOOKUP(A920,UNIC!C:H,6,0)</f>
        <v>LUCIANE DA SILVA OLIVEIRA</v>
      </c>
      <c r="I920" s="5" t="str">
        <f>VLOOKUP(H920,UNIC!H:J,3,0)</f>
        <v>GERENTE</v>
      </c>
      <c r="J920" s="11" t="str">
        <f>VLOOKUP(Tabela1[[#This Row],[PLACA]],UNIC!C:V,20,0)</f>
        <v>R$ 2.472,85</v>
      </c>
      <c r="K920" s="11">
        <f>IFERROR(VALUE(VLOOKUP(Tabela1[[#This Row],[PLACA]],[1]Planilha2!$A:$F,3,0)),"")</f>
        <v>331.31</v>
      </c>
      <c r="L920" s="11">
        <f>IFERROR(VALUE(VLOOKUP(Tabela1[[#This Row],[PLACA]],[1]Planilha2!$A:$F,4,0)),"")</f>
        <v>515.91999999999996</v>
      </c>
      <c r="M920" s="11">
        <f>IFERROR(VALUE(VLOOKUP(Tabela1[[#This Row],[PLACA]],[1]Planilha2!$A:$F,5,0)),"")</f>
        <v>0</v>
      </c>
      <c r="N920" s="11"/>
      <c r="O920" s="17" t="str">
        <f>VLOOKUP(Tabela1[[#This Row],[PLACA]],BASE_LOCADORAS!B:F,5,0)</f>
        <v>23/02/2027</v>
      </c>
      <c r="P9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0" s="11">
        <f>VLOOKUP(Tabela1[[#This Row],[PLACA]],BASE_LOCADORAS!B:G,6,0)</f>
        <v>2472.85</v>
      </c>
      <c r="R920" s="5" t="b">
        <f>Tabela1[[#This Row],[VALOR LOCADORA]]=Tabela1[[#This Row],[GASTO ALUGUEL]]</f>
        <v>0</v>
      </c>
      <c r="S920" s="5" t="str">
        <f>UPPER(TEXT(Tabela1[[#This Row],[VENCIMENTO CONTRATO]],"MMM"))</f>
        <v>FEV</v>
      </c>
      <c r="T920" s="5">
        <f>IFERROR(YEAR(Tabela1[[#This Row],[VENCIMENTO CONTRATO]]),"-")</f>
        <v>2027</v>
      </c>
      <c r="U920" s="5" t="str">
        <f>VLOOKUP(Tabela1[[#This Row],[PLACA]],UNIC!C:T,18,0)</f>
        <v>ATIVO</v>
      </c>
      <c r="V920" s="5" t="str">
        <f>SUBSTITUTE(VLOOKUP(Tabela1[[#This Row],[PLACA]],UNIC!C:K,9,0),".", "")</f>
        <v>99668</v>
      </c>
      <c r="W920" s="5">
        <f>VLOOKUP(Tabela1[[#This Row],[PLACA]],UNIC!C:M,10,0)</f>
        <v>35001</v>
      </c>
      <c r="X920" s="5" t="str">
        <f>VLOOKUP(Tabela1[[#This Row],[PLACA]],UNIC!C:M,11,0)</f>
        <v>ADMINISTRATIVO</v>
      </c>
      <c r="Y920" s="7">
        <f>SUM(Tabela1[[#This Row],[GASTO COMBUSTÍVEL FEVEREIRO]:[GASTO COMBUSTÍVE ABRIL]])</f>
        <v>847.23</v>
      </c>
      <c r="Z920" s="7">
        <f>IFERROR(AVERAGE(Tabela1[[#This Row],[GASTO COMBUSTÍVE ABRIL]:[GASTO COMBUSTÍVE MARÇO]]),"-")</f>
        <v>257.95999999999998</v>
      </c>
      <c r="AA920" s="5"/>
    </row>
    <row r="921" spans="1:27" x14ac:dyDescent="0.25">
      <c r="A921" s="5" t="s">
        <v>178</v>
      </c>
      <c r="B921" s="5" t="str">
        <f>VLOOKUP(A921,UNIC!C:W,2,0)</f>
        <v>MOBI</v>
      </c>
      <c r="C921" s="5" t="str">
        <f>VLOOKUP(A921,UNIC!C:W,3,0)</f>
        <v>LEVE</v>
      </c>
      <c r="D921" s="10">
        <f>VLOOKUP(A921,UNIC!C:W,5,0)</f>
        <v>2025</v>
      </c>
      <c r="E921" s="5" t="str">
        <f>VLOOKUP(A921,UNIC!C:W,21,0)</f>
        <v>LOCALIZA</v>
      </c>
      <c r="F921" s="5" t="str">
        <f>VLOOKUP(Tabela1[[#This Row],[PLACA]],UNIC!C:R,15,0)</f>
        <v>ES</v>
      </c>
      <c r="G921" s="5" t="str">
        <f>VLOOKUP(Tabela1[[#This Row],[PLACA]],UNIC!C:R,16,0)</f>
        <v>SUDESTE</v>
      </c>
      <c r="H921" s="5" t="str">
        <f>VLOOKUP(A921,UNIC!C:H,6,0)</f>
        <v>RAFAEL DE ALMEIDA FORATINI</v>
      </c>
      <c r="I921" s="5" t="str">
        <f>VLOOKUP(H921,UNIC!H:J,3,0)</f>
        <v>INSTALADOR E REPARADOR DE FO</v>
      </c>
      <c r="J921" s="11" t="str">
        <f>VLOOKUP(Tabela1[[#This Row],[PLACA]],UNIC!C:V,20,0)</f>
        <v>R$ 1.730,00</v>
      </c>
      <c r="K921" s="11">
        <f>IFERROR(VALUE(VLOOKUP(Tabela1[[#This Row],[PLACA]],[1]Planilha2!$A:$F,3,0)),"")</f>
        <v>519.96</v>
      </c>
      <c r="L921" s="11">
        <f>IFERROR(VALUE(VLOOKUP(Tabela1[[#This Row],[PLACA]],[1]Planilha2!$A:$F,4,0)),"")</f>
        <v>974.87999999999988</v>
      </c>
      <c r="M921" s="11">
        <f>IFERROR(VALUE(VLOOKUP(Tabela1[[#This Row],[PLACA]],[1]Planilha2!$A:$F,5,0)),"")</f>
        <v>675.35</v>
      </c>
      <c r="N921" s="11"/>
      <c r="O921" s="12" t="str">
        <f>VLOOKUP(Tabela1[[#This Row],[PLACA]],BASE_LOCADORAS!B:F,5,0)</f>
        <v>11/06/2028</v>
      </c>
      <c r="P9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1" s="11">
        <f>VLOOKUP(Tabela1[[#This Row],[PLACA]],BASE_LOCADORAS!B:G,6,0)</f>
        <v>1832.6</v>
      </c>
      <c r="R921" s="5" t="b">
        <f>Tabela1[[#This Row],[VALOR LOCADORA]]=Tabela1[[#This Row],[GASTO ALUGUEL]]</f>
        <v>0</v>
      </c>
      <c r="S921" s="5" t="str">
        <f>UPPER(TEXT(Tabela1[[#This Row],[VENCIMENTO CONTRATO]],"MMM"))</f>
        <v>JUN</v>
      </c>
      <c r="T921" s="5">
        <f>IFERROR(YEAR(Tabela1[[#This Row],[VENCIMENTO CONTRATO]]),"-")</f>
        <v>2028</v>
      </c>
      <c r="U921" s="5" t="str">
        <f>VLOOKUP(Tabela1[[#This Row],[PLACA]],UNIC!C:T,18,0)</f>
        <v>ATIVO</v>
      </c>
      <c r="V921" s="5" t="str">
        <f>SUBSTITUTE(VLOOKUP(Tabela1[[#This Row],[PLACA]],UNIC!C:K,9,0),".", "")</f>
        <v>11011</v>
      </c>
      <c r="W921" s="5">
        <f>VLOOKUP(Tabela1[[#This Row],[PLACA]],UNIC!C:M,10,0)</f>
        <v>18001</v>
      </c>
      <c r="X921" s="5" t="str">
        <f>VLOOKUP(Tabela1[[#This Row],[PLACA]],UNIC!C:M,11,0)</f>
        <v>VIVO</v>
      </c>
      <c r="Y921" s="7">
        <f>SUM(Tabela1[[#This Row],[GASTO COMBUSTÍVEL FEVEREIRO]:[GASTO COMBUSTÍVE ABRIL]])</f>
        <v>2170.19</v>
      </c>
      <c r="Z921" s="7">
        <f>IFERROR(AVERAGE(Tabela1[[#This Row],[GASTO COMBUSTÍVE ABRIL]:[GASTO COMBUSTÍVE MARÇO]]),"-")</f>
        <v>825.11500000000001</v>
      </c>
      <c r="AA921" s="5"/>
    </row>
    <row r="922" spans="1:27" x14ac:dyDescent="0.25">
      <c r="A922" s="5" t="s">
        <v>1610</v>
      </c>
      <c r="B922" s="5" t="str">
        <f>VLOOKUP(A922,UNIC!C:W,2,0)</f>
        <v>STRADA</v>
      </c>
      <c r="C922" s="5" t="str">
        <f>VLOOKUP(A922,UNIC!C:W,3,0)</f>
        <v>UTILITARIO</v>
      </c>
      <c r="D922" s="10">
        <f>VLOOKUP(A922,UNIC!C:W,5,0)</f>
        <v>2024</v>
      </c>
      <c r="E922" s="5" t="str">
        <f>VLOOKUP(A922,UNIC!C:W,21,0)</f>
        <v>LOCALIZA</v>
      </c>
      <c r="F922" s="5" t="str">
        <f>VLOOKUP(Tabela1[[#This Row],[PLACA]],UNIC!C:R,15,0)</f>
        <v>SP</v>
      </c>
      <c r="G922" s="5" t="str">
        <f>VLOOKUP(Tabela1[[#This Row],[PLACA]],UNIC!C:R,16,0)</f>
        <v>SUDESTE</v>
      </c>
      <c r="H922" s="5" t="str">
        <f>VLOOKUP(A922,UNIC!C:H,6,0)</f>
        <v>MARCELO LOPES DOS SANTOS</v>
      </c>
      <c r="I922" s="5" t="str">
        <f>VLOOKUP(H922,UNIC!H:J,3,0)</f>
        <v>TECNICO DE FIBRA OPTICA II</v>
      </c>
      <c r="J922" s="11" t="str">
        <f>VLOOKUP(Tabela1[[#This Row],[PLACA]],UNIC!C:V,20,0)</f>
        <v>R$ 2.400,00</v>
      </c>
      <c r="K922" s="11">
        <f>IFERROR(VALUE(VLOOKUP(Tabela1[[#This Row],[PLACA]],[1]Planilha2!$A:$F,3,0)),"")</f>
        <v>652.68000000000006</v>
      </c>
      <c r="L922" s="11">
        <f>IFERROR(VALUE(VLOOKUP(Tabela1[[#This Row],[PLACA]],[1]Planilha2!$A:$F,4,0)),"")</f>
        <v>1314.91</v>
      </c>
      <c r="M922" s="11">
        <f>IFERROR(VALUE(VLOOKUP(Tabela1[[#This Row],[PLACA]],[1]Planilha2!$A:$F,5,0)),"")</f>
        <v>839.85</v>
      </c>
      <c r="N922" s="11"/>
      <c r="O922" s="12" t="str">
        <f>VLOOKUP(Tabela1[[#This Row],[PLACA]],BASE_LOCADORAS!B:F,5,0)</f>
        <v>08/05/2027</v>
      </c>
      <c r="P9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2" s="11">
        <f>VLOOKUP(Tabela1[[#This Row],[PLACA]],BASE_LOCADORAS!B:G,6,0)</f>
        <v>2556.56</v>
      </c>
      <c r="R922" s="5" t="b">
        <f>Tabela1[[#This Row],[VALOR LOCADORA]]=Tabela1[[#This Row],[GASTO ALUGUEL]]</f>
        <v>0</v>
      </c>
      <c r="S922" s="5" t="str">
        <f>UPPER(TEXT(Tabela1[[#This Row],[VENCIMENTO CONTRATO]],"MMM"))</f>
        <v>MAI</v>
      </c>
      <c r="T922" s="5">
        <f>IFERROR(YEAR(Tabela1[[#This Row],[VENCIMENTO CONTRATO]]),"-")</f>
        <v>2027</v>
      </c>
      <c r="U922" s="5" t="str">
        <f>VLOOKUP(Tabela1[[#This Row],[PLACA]],UNIC!C:T,18,0)</f>
        <v>ATIVO</v>
      </c>
      <c r="V922" s="5" t="str">
        <f>SUBSTITUTE(VLOOKUP(Tabela1[[#This Row],[PLACA]],UNIC!C:K,9,0),".", "")</f>
        <v>11031</v>
      </c>
      <c r="W922" s="5">
        <f>VLOOKUP(Tabela1[[#This Row],[PLACA]],UNIC!C:M,10,0)</f>
        <v>35001</v>
      </c>
      <c r="X922" s="5" t="str">
        <f>VLOOKUP(Tabela1[[#This Row],[PLACA]],UNIC!C:M,11,0)</f>
        <v>VIVO</v>
      </c>
      <c r="Y922" s="7">
        <f>SUM(Tabela1[[#This Row],[GASTO COMBUSTÍVEL FEVEREIRO]:[GASTO COMBUSTÍVE ABRIL]])</f>
        <v>2807.44</v>
      </c>
      <c r="Z922" s="7">
        <f>IFERROR(AVERAGE(Tabela1[[#This Row],[GASTO COMBUSTÍVE ABRIL]:[GASTO COMBUSTÍVE MARÇO]]),"-")</f>
        <v>1077.3800000000001</v>
      </c>
      <c r="AA922" s="5"/>
    </row>
    <row r="923" spans="1:27" x14ac:dyDescent="0.25">
      <c r="A923" s="5" t="s">
        <v>1241</v>
      </c>
      <c r="B923" s="5" t="str">
        <f>VLOOKUP(A923,UNIC!C:W,2,0)</f>
        <v>ARGO</v>
      </c>
      <c r="C923" s="5" t="str">
        <f>VLOOKUP(A923,UNIC!C:W,3,0)</f>
        <v>LEVE</v>
      </c>
      <c r="D923" s="10">
        <f>VLOOKUP(A923,UNIC!C:W,5,0)</f>
        <v>2023</v>
      </c>
      <c r="E923" s="5" t="str">
        <f>VLOOKUP(A923,UNIC!C:W,21,0)</f>
        <v>LOCALIZA</v>
      </c>
      <c r="F923" s="5" t="str">
        <f>VLOOKUP(Tabela1[[#This Row],[PLACA]],UNIC!C:R,15,0)</f>
        <v>MS</v>
      </c>
      <c r="G923" s="5" t="str">
        <f>VLOOKUP(Tabela1[[#This Row],[PLACA]],UNIC!C:R,16,0)</f>
        <v>CENTRO OESTE</v>
      </c>
      <c r="H923" s="5" t="str">
        <f>VLOOKUP(A923,UNIC!C:H,6,0)</f>
        <v>FROTAS DE VEÍCULOS CAMPO GRANDE</v>
      </c>
      <c r="I923" s="5" t="str">
        <f>VLOOKUP(H923,UNIC!H:J,3,0)</f>
        <v>PARCEIRO</v>
      </c>
      <c r="J923" s="11" t="str">
        <f>VLOOKUP(Tabela1[[#This Row],[PLACA]],UNIC!C:V,20,0)</f>
        <v>R$ 2.373,08</v>
      </c>
      <c r="K923" s="11">
        <f>IFERROR(VALUE(VLOOKUP(Tabela1[[#This Row],[PLACA]],[1]Planilha2!$A:$F,3,0)),"")</f>
        <v>1628.88</v>
      </c>
      <c r="L923" s="11">
        <f>IFERROR(VALUE(VLOOKUP(Tabela1[[#This Row],[PLACA]],[1]Planilha2!$A:$F,4,0)),"")</f>
        <v>1574.56</v>
      </c>
      <c r="M923" s="11">
        <f>IFERROR(VALUE(VLOOKUP(Tabela1[[#This Row],[PLACA]],[1]Planilha2!$A:$F,5,0)),"")</f>
        <v>150</v>
      </c>
      <c r="N923" s="11"/>
      <c r="O923" s="12" t="str">
        <f>VLOOKUP(Tabela1[[#This Row],[PLACA]],BASE_LOCADORAS!B:F,5,0)</f>
        <v>20/07/2026</v>
      </c>
      <c r="P9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23" s="11">
        <f>VLOOKUP(Tabela1[[#This Row],[PLACA]],BASE_LOCADORAS!B:G,6,0)</f>
        <v>2373.08</v>
      </c>
      <c r="R923" s="5" t="b">
        <f>Tabela1[[#This Row],[VALOR LOCADORA]]=Tabela1[[#This Row],[GASTO ALUGUEL]]</f>
        <v>0</v>
      </c>
      <c r="S923" s="5" t="str">
        <f>UPPER(TEXT(Tabela1[[#This Row],[VENCIMENTO CONTRATO]],"MMM"))</f>
        <v>JUL</v>
      </c>
      <c r="T923" s="5">
        <f>IFERROR(YEAR(Tabela1[[#This Row],[VENCIMENTO CONTRATO]]),"-")</f>
        <v>2026</v>
      </c>
      <c r="U923" s="5" t="str">
        <f>VLOOKUP(Tabela1[[#This Row],[PLACA]],UNIC!C:T,18,0)</f>
        <v>PATIO</v>
      </c>
      <c r="V923" s="5" t="str">
        <f>SUBSTITUTE(VLOOKUP(Tabela1[[#This Row],[PLACA]],UNIC!C:K,9,0),".", "")</f>
        <v>99628</v>
      </c>
      <c r="W923" s="5">
        <f>VLOOKUP(Tabela1[[#This Row],[PLACA]],UNIC!C:M,10,0)</f>
        <v>22020</v>
      </c>
      <c r="X923" s="5" t="str">
        <f>VLOOKUP(Tabela1[[#This Row],[PLACA]],UNIC!C:M,11,0)</f>
        <v>ADMINISTRATIVO</v>
      </c>
      <c r="Y923" s="7">
        <f>SUM(Tabela1[[#This Row],[GASTO COMBUSTÍVEL FEVEREIRO]:[GASTO COMBUSTÍVE ABRIL]])</f>
        <v>3353.44</v>
      </c>
      <c r="Z923" s="7">
        <f>IFERROR(AVERAGE(Tabela1[[#This Row],[GASTO COMBUSTÍVE ABRIL]:[GASTO COMBUSTÍVE MARÇO]]),"-")</f>
        <v>862.28</v>
      </c>
      <c r="AA923" s="5"/>
    </row>
    <row r="924" spans="1:27" x14ac:dyDescent="0.25">
      <c r="A924" s="5" t="s">
        <v>1180</v>
      </c>
      <c r="B924" s="5" t="str">
        <f>VLOOKUP(A924,UNIC!C:W,2,0)</f>
        <v>SAVEIRO</v>
      </c>
      <c r="C924" s="5" t="str">
        <f>VLOOKUP(A924,UNIC!C:W,3,0)</f>
        <v>UTILITARIO</v>
      </c>
      <c r="D924" s="10">
        <f>VLOOKUP(A924,UNIC!C:W,5,0)</f>
        <v>2023</v>
      </c>
      <c r="E924" s="5" t="str">
        <f>VLOOKUP(A924,UNIC!C:W,21,0)</f>
        <v>LOCALIZA</v>
      </c>
      <c r="F924" s="5" t="str">
        <f>VLOOKUP(Tabela1[[#This Row],[PLACA]],UNIC!C:R,15,0)</f>
        <v>SP</v>
      </c>
      <c r="G924" s="5" t="str">
        <f>VLOOKUP(Tabela1[[#This Row],[PLACA]],UNIC!C:R,16,0)</f>
        <v>SUDESTE</v>
      </c>
      <c r="H924" s="5" t="str">
        <f>VLOOKUP(A924,UNIC!C:H,6,0)</f>
        <v>ARTUR JUNIOR DE OLIVEIRA DO ESPIRITO SANTO</v>
      </c>
      <c r="I924" s="5" t="str">
        <f>VLOOKUP(H924,UNIC!H:J,3,0)</f>
        <v>ENCARREGADO DE MANUTENCAO</v>
      </c>
      <c r="J924" s="11" t="str">
        <f>VLOOKUP(Tabela1[[#This Row],[PLACA]],UNIC!C:V,20,0)</f>
        <v>R$ 2.541,43</v>
      </c>
      <c r="K924" s="11">
        <f>IFERROR(VALUE(VLOOKUP(Tabela1[[#This Row],[PLACA]],[1]Planilha2!$A:$F,3,0)),"")</f>
        <v>2364.6000000000004</v>
      </c>
      <c r="L924" s="11">
        <f>IFERROR(VALUE(VLOOKUP(Tabela1[[#This Row],[PLACA]],[1]Planilha2!$A:$F,4,0)),"")</f>
        <v>2714.3799999999997</v>
      </c>
      <c r="M924" s="11">
        <f>IFERROR(VALUE(VLOOKUP(Tabela1[[#This Row],[PLACA]],[1]Planilha2!$A:$F,5,0)),"")</f>
        <v>881.04000000000008</v>
      </c>
      <c r="N924" s="11"/>
      <c r="O924" s="12" t="str">
        <f>VLOOKUP(Tabela1[[#This Row],[PLACA]],BASE_LOCADORAS!B:F,5,0)</f>
        <v>06/04/2026</v>
      </c>
      <c r="P9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24" s="11">
        <f>VLOOKUP(Tabela1[[#This Row],[PLACA]],BASE_LOCADORAS!B:G,6,0)</f>
        <v>2541.4299999999998</v>
      </c>
      <c r="R924" s="5" t="b">
        <f>Tabela1[[#This Row],[VALOR LOCADORA]]=Tabela1[[#This Row],[GASTO ALUGUEL]]</f>
        <v>0</v>
      </c>
      <c r="S924" s="5" t="str">
        <f>UPPER(TEXT(Tabela1[[#This Row],[VENCIMENTO CONTRATO]],"MMM"))</f>
        <v>ABR</v>
      </c>
      <c r="T924" s="5">
        <f>IFERROR(YEAR(Tabela1[[#This Row],[VENCIMENTO CONTRATO]]),"-")</f>
        <v>2026</v>
      </c>
      <c r="U924" s="5" t="str">
        <f>VLOOKUP(Tabela1[[#This Row],[PLACA]],UNIC!C:T,18,0)</f>
        <v>ATIVO</v>
      </c>
      <c r="V924" s="5" t="str">
        <f>SUBSTITUTE(VLOOKUP(Tabela1[[#This Row],[PLACA]],UNIC!C:K,9,0),".", "")</f>
        <v>99568</v>
      </c>
      <c r="W924" s="5">
        <f>VLOOKUP(Tabela1[[#This Row],[PLACA]],UNIC!C:M,10,0)</f>
        <v>35001</v>
      </c>
      <c r="X924" s="5" t="str">
        <f>VLOOKUP(Tabela1[[#This Row],[PLACA]],UNIC!C:M,11,0)</f>
        <v>ADMINISTRATIVO</v>
      </c>
      <c r="Y924" s="7">
        <f>SUM(Tabela1[[#This Row],[GASTO COMBUSTÍVEL FEVEREIRO]:[GASTO COMBUSTÍVE ABRIL]])</f>
        <v>5960.0199999999995</v>
      </c>
      <c r="Z924" s="7">
        <f>IFERROR(AVERAGE(Tabela1[[#This Row],[GASTO COMBUSTÍVE ABRIL]:[GASTO COMBUSTÍVE MARÇO]]),"-")</f>
        <v>1797.7099999999998</v>
      </c>
      <c r="AA924" s="5"/>
    </row>
    <row r="925" spans="1:27" x14ac:dyDescent="0.25">
      <c r="A925" s="5" t="s">
        <v>1592</v>
      </c>
      <c r="B925" s="5" t="str">
        <f>VLOOKUP(A925,UNIC!C:W,2,0)</f>
        <v>ONIX</v>
      </c>
      <c r="C925" s="5" t="str">
        <f>VLOOKUP(A925,UNIC!C:W,3,0)</f>
        <v>LEVE</v>
      </c>
      <c r="D925" s="10">
        <f>VLOOKUP(A925,UNIC!C:W,5,0)</f>
        <v>2025</v>
      </c>
      <c r="E925" s="5" t="str">
        <f>VLOOKUP(A925,UNIC!C:W,21,0)</f>
        <v>LOCALIZA</v>
      </c>
      <c r="F925" s="5" t="str">
        <f>VLOOKUP(Tabela1[[#This Row],[PLACA]],UNIC!C:R,15,0)</f>
        <v>SP</v>
      </c>
      <c r="G925" s="5" t="str">
        <f>VLOOKUP(Tabela1[[#This Row],[PLACA]],UNIC!C:R,16,0)</f>
        <v>SUDESTE</v>
      </c>
      <c r="H925" s="5" t="str">
        <f>VLOOKUP(A925,UNIC!C:H,6,0)</f>
        <v>DIOGO HENRIQUE MARCONDES</v>
      </c>
      <c r="I925" s="5" t="str">
        <f>VLOOKUP(H925,UNIC!H:J,3,0)</f>
        <v>GERENTE</v>
      </c>
      <c r="J925" s="11" t="str">
        <f>VLOOKUP(Tabela1[[#This Row],[PLACA]],UNIC!C:V,20,0)</f>
        <v>R$ 2.318,00</v>
      </c>
      <c r="K925" s="11">
        <f>IFERROR(VALUE(VLOOKUP(Tabela1[[#This Row],[PLACA]],[1]Planilha2!$A:$F,3,0)),"")</f>
        <v>842.58999999999992</v>
      </c>
      <c r="L925" s="11">
        <f>IFERROR(VALUE(VLOOKUP(Tabela1[[#This Row],[PLACA]],[1]Planilha2!$A:$F,4,0)),"")</f>
        <v>690.64</v>
      </c>
      <c r="M925" s="11">
        <f>IFERROR(VALUE(VLOOKUP(Tabela1[[#This Row],[PLACA]],[1]Planilha2!$A:$F,5,0)),"")</f>
        <v>664.9</v>
      </c>
      <c r="N925" s="11"/>
      <c r="O925" s="12" t="str">
        <f>VLOOKUP(Tabela1[[#This Row],[PLACA]],BASE_LOCADORAS!B:F,5,0)</f>
        <v>18/04/2027</v>
      </c>
      <c r="P9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5" s="11">
        <f>VLOOKUP(Tabela1[[#This Row],[PLACA]],BASE_LOCADORAS!B:G,6,0)</f>
        <v>2465.75</v>
      </c>
      <c r="R925" s="5" t="b">
        <f>Tabela1[[#This Row],[VALOR LOCADORA]]=Tabela1[[#This Row],[GASTO ALUGUEL]]</f>
        <v>0</v>
      </c>
      <c r="S925" s="5" t="str">
        <f>UPPER(TEXT(Tabela1[[#This Row],[VENCIMENTO CONTRATO]],"MMM"))</f>
        <v>ABR</v>
      </c>
      <c r="T925" s="5">
        <f>IFERROR(YEAR(Tabela1[[#This Row],[VENCIMENTO CONTRATO]]),"-")</f>
        <v>2027</v>
      </c>
      <c r="U925" s="5" t="str">
        <f>VLOOKUP(Tabela1[[#This Row],[PLACA]],UNIC!C:T,18,0)</f>
        <v>ATIVO</v>
      </c>
      <c r="V925" s="5" t="str">
        <f>SUBSTITUTE(VLOOKUP(Tabela1[[#This Row],[PLACA]],UNIC!C:K,9,0),".", "")</f>
        <v>11015</v>
      </c>
      <c r="W925" s="5">
        <f>VLOOKUP(Tabela1[[#This Row],[PLACA]],UNIC!C:M,10,0)</f>
        <v>19093</v>
      </c>
      <c r="X925" s="5" t="str">
        <f>VLOOKUP(Tabela1[[#This Row],[PLACA]],UNIC!C:M,11,0)</f>
        <v>VIVO</v>
      </c>
      <c r="Y925" s="7">
        <f>SUM(Tabela1[[#This Row],[GASTO COMBUSTÍVEL FEVEREIRO]:[GASTO COMBUSTÍVE ABRIL]])</f>
        <v>2198.13</v>
      </c>
      <c r="Z925" s="7">
        <f>IFERROR(AVERAGE(Tabela1[[#This Row],[GASTO COMBUSTÍVE ABRIL]:[GASTO COMBUSTÍVE MARÇO]]),"-")</f>
        <v>677.77</v>
      </c>
      <c r="AA925" s="5"/>
    </row>
    <row r="926" spans="1:27" x14ac:dyDescent="0.25">
      <c r="A926" s="5" t="s">
        <v>459</v>
      </c>
      <c r="B926" s="5" t="str">
        <f>VLOOKUP(A926,UNIC!C:W,2,0)</f>
        <v>ONIX</v>
      </c>
      <c r="C926" s="5" t="str">
        <f>VLOOKUP(A926,UNIC!C:W,3,0)</f>
        <v>LEVE</v>
      </c>
      <c r="D926" s="10">
        <f>VLOOKUP(A926,UNIC!C:W,5,0)</f>
        <v>2025</v>
      </c>
      <c r="E926" s="5" t="str">
        <f>VLOOKUP(A926,UNIC!C:W,21,0)</f>
        <v>LOCALIZA</v>
      </c>
      <c r="F926" s="5" t="str">
        <f>VLOOKUP(Tabela1[[#This Row],[PLACA]],UNIC!C:R,15,0)</f>
        <v>SP</v>
      </c>
      <c r="G926" s="5" t="str">
        <f>VLOOKUP(Tabela1[[#This Row],[PLACA]],UNIC!C:R,16,0)</f>
        <v>SUDESTE</v>
      </c>
      <c r="H926" s="5" t="str">
        <f>VLOOKUP(A926,UNIC!C:H,6,0)</f>
        <v>LEANDRO AUGUSTO DA SILVA</v>
      </c>
      <c r="I926" s="5" t="str">
        <f>VLOOKUP(H926,UNIC!H:J,3,0)</f>
        <v>GERENTE DE TI SR</v>
      </c>
      <c r="J926" s="11" t="str">
        <f>VLOOKUP(Tabela1[[#This Row],[PLACA]],UNIC!C:V,20,0)</f>
        <v>R$ 2.606,00</v>
      </c>
      <c r="K926" s="11">
        <f>IFERROR(VALUE(VLOOKUP(Tabela1[[#This Row],[PLACA]],[1]Planilha2!$A:$F,3,0)),"")</f>
        <v>2538.38</v>
      </c>
      <c r="L926" s="11">
        <f>IFERROR(VALUE(VLOOKUP(Tabela1[[#This Row],[PLACA]],[1]Planilha2!$A:$F,4,0)),"")</f>
        <v>3222.3399999999997</v>
      </c>
      <c r="M926" s="11">
        <f>IFERROR(VALUE(VLOOKUP(Tabela1[[#This Row],[PLACA]],[1]Planilha2!$A:$F,5,0)),"")</f>
        <v>1657.75</v>
      </c>
      <c r="N926" s="11"/>
      <c r="O926" s="12" t="str">
        <f>VLOOKUP(Tabela1[[#This Row],[PLACA]],BASE_LOCADORAS!B:F,5,0)</f>
        <v>22/05/2027</v>
      </c>
      <c r="P9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6" s="11">
        <f>VLOOKUP(Tabela1[[#This Row],[PLACA]],BASE_LOCADORAS!B:G,6,0)</f>
        <v>2753.14</v>
      </c>
      <c r="R926" s="5" t="b">
        <f>Tabela1[[#This Row],[VALOR LOCADORA]]=Tabela1[[#This Row],[GASTO ALUGUEL]]</f>
        <v>0</v>
      </c>
      <c r="S926" s="5" t="str">
        <f>UPPER(TEXT(Tabela1[[#This Row],[VENCIMENTO CONTRATO]],"MMM"))</f>
        <v>MAI</v>
      </c>
      <c r="T926" s="5">
        <f>IFERROR(YEAR(Tabela1[[#This Row],[VENCIMENTO CONTRATO]]),"-")</f>
        <v>2027</v>
      </c>
      <c r="U926" s="5" t="str">
        <f>VLOOKUP(Tabela1[[#This Row],[PLACA]],UNIC!C:T,18,0)</f>
        <v>ATIVO</v>
      </c>
      <c r="V926" s="5" t="str">
        <f>SUBSTITUTE(VLOOKUP(Tabela1[[#This Row],[PLACA]],UNIC!C:K,9,0),".", "")</f>
        <v>99588</v>
      </c>
      <c r="W926" s="5">
        <f>VLOOKUP(Tabela1[[#This Row],[PLACA]],UNIC!C:M,10,0)</f>
        <v>35001</v>
      </c>
      <c r="X926" s="5" t="str">
        <f>VLOOKUP(Tabela1[[#This Row],[PLACA]],UNIC!C:M,11,0)</f>
        <v>ADMINISTRATIVO</v>
      </c>
      <c r="Y926" s="7">
        <f>SUM(Tabela1[[#This Row],[GASTO COMBUSTÍVEL FEVEREIRO]:[GASTO COMBUSTÍVE ABRIL]])</f>
        <v>7418.4699999999993</v>
      </c>
      <c r="Z926" s="7">
        <f>IFERROR(AVERAGE(Tabela1[[#This Row],[GASTO COMBUSTÍVE ABRIL]:[GASTO COMBUSTÍVE MARÇO]]),"-")</f>
        <v>2440.0450000000001</v>
      </c>
      <c r="AA926" s="5"/>
    </row>
    <row r="927" spans="1:27" x14ac:dyDescent="0.25">
      <c r="A927" s="5" t="s">
        <v>278</v>
      </c>
      <c r="B927" s="5" t="str">
        <f>VLOOKUP(A927,UNIC!C:W,2,0)</f>
        <v>MOBI</v>
      </c>
      <c r="C927" s="5" t="str">
        <f>VLOOKUP(A927,UNIC!C:W,3,0)</f>
        <v>LEVE</v>
      </c>
      <c r="D927" s="10">
        <f>VLOOKUP(A927,UNIC!C:W,5,0)</f>
        <v>2024</v>
      </c>
      <c r="E927" s="5" t="str">
        <f>VLOOKUP(A927,UNIC!C:W,21,0)</f>
        <v>LOCALIZA</v>
      </c>
      <c r="F927" s="5" t="str">
        <f>VLOOKUP(Tabela1[[#This Row],[PLACA]],UNIC!C:R,15,0)</f>
        <v>SP</v>
      </c>
      <c r="G927" s="5" t="str">
        <f>VLOOKUP(Tabela1[[#This Row],[PLACA]],UNIC!C:R,16,0)</f>
        <v>SUDESTE</v>
      </c>
      <c r="H927" s="5" t="str">
        <f>VLOOKUP(A927,UNIC!C:H,6,0)</f>
        <v>DORIVAL WEINGARTNER FILHO</v>
      </c>
      <c r="I927" s="5" t="str">
        <f>VLOOKUP(H927,UNIC!H:J,3,0)</f>
        <v>TECNICO MULTSKILL METALICO/FI</v>
      </c>
      <c r="J927" s="11" t="str">
        <f>VLOOKUP(Tabela1[[#This Row],[PLACA]],UNIC!C:V,20,0)</f>
        <v>R$ 1.808,86</v>
      </c>
      <c r="K927" s="11">
        <f>IFERROR(VALUE(VLOOKUP(Tabela1[[#This Row],[PLACA]],[1]Planilha2!$A:$F,3,0)),"")</f>
        <v>1327.21</v>
      </c>
      <c r="L927" s="11">
        <f>IFERROR(VALUE(VLOOKUP(Tabela1[[#This Row],[PLACA]],[1]Planilha2!$A:$F,4,0)),"")</f>
        <v>1515</v>
      </c>
      <c r="M927" s="11">
        <f>IFERROR(VALUE(VLOOKUP(Tabela1[[#This Row],[PLACA]],[1]Planilha2!$A:$F,5,0)),"")</f>
        <v>659.44</v>
      </c>
      <c r="N927" s="11"/>
      <c r="O927" s="12" t="str">
        <f>VLOOKUP(Tabela1[[#This Row],[PLACA]],BASE_LOCADORAS!B:F,5,0)</f>
        <v>17/01/2027</v>
      </c>
      <c r="P9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7" s="11">
        <f>VLOOKUP(Tabela1[[#This Row],[PLACA]],BASE_LOCADORAS!B:G,6,0)</f>
        <v>1808.86</v>
      </c>
      <c r="R927" s="5" t="b">
        <f>Tabela1[[#This Row],[VALOR LOCADORA]]=Tabela1[[#This Row],[GASTO ALUGUEL]]</f>
        <v>0</v>
      </c>
      <c r="S927" s="5" t="str">
        <f>UPPER(TEXT(Tabela1[[#This Row],[VENCIMENTO CONTRATO]],"MMM"))</f>
        <v>JAN</v>
      </c>
      <c r="T927" s="5">
        <f>IFERROR(YEAR(Tabela1[[#This Row],[VENCIMENTO CONTRATO]]),"-")</f>
        <v>2027</v>
      </c>
      <c r="U927" s="5" t="str">
        <f>VLOOKUP(Tabela1[[#This Row],[PLACA]],UNIC!C:T,18,0)</f>
        <v>ATIVO</v>
      </c>
      <c r="V927" s="5" t="str">
        <f>SUBSTITUTE(VLOOKUP(Tabela1[[#This Row],[PLACA]],UNIC!C:K,9,0),".", "")</f>
        <v>14011</v>
      </c>
      <c r="W927" s="5">
        <f>VLOOKUP(Tabela1[[#This Row],[PLACA]],UNIC!C:M,10,0)</f>
        <v>35001</v>
      </c>
      <c r="X927" s="5" t="str">
        <f>VLOOKUP(Tabela1[[#This Row],[PLACA]],UNIC!C:M,11,0)</f>
        <v>I-SYSTEMS</v>
      </c>
      <c r="Y927" s="7">
        <f>SUM(Tabela1[[#This Row],[GASTO COMBUSTÍVEL FEVEREIRO]:[GASTO COMBUSTÍVE ABRIL]])</f>
        <v>3501.65</v>
      </c>
      <c r="Z927" s="7">
        <f>IFERROR(AVERAGE(Tabela1[[#This Row],[GASTO COMBUSTÍVE ABRIL]:[GASTO COMBUSTÍVE MARÇO]]),"-")</f>
        <v>1087.22</v>
      </c>
      <c r="AA927" s="5"/>
    </row>
    <row r="928" spans="1:27" x14ac:dyDescent="0.25">
      <c r="A928" s="5" t="s">
        <v>470</v>
      </c>
      <c r="B928" s="5" t="str">
        <f>VLOOKUP(A928,UNIC!C:W,2,0)</f>
        <v>ARGO</v>
      </c>
      <c r="C928" s="5" t="str">
        <f>VLOOKUP(A928,UNIC!C:W,3,0)</f>
        <v>LEVE</v>
      </c>
      <c r="D928" s="10">
        <f>VLOOKUP(A928,UNIC!C:W,5,0)</f>
        <v>2023</v>
      </c>
      <c r="E928" s="5" t="str">
        <f>VLOOKUP(A928,UNIC!C:W,21,0)</f>
        <v>LOCALIZA</v>
      </c>
      <c r="F928" s="5" t="str">
        <f>VLOOKUP(Tabela1[[#This Row],[PLACA]],UNIC!C:R,15,0)</f>
        <v>SP</v>
      </c>
      <c r="G928" s="5" t="str">
        <f>VLOOKUP(Tabela1[[#This Row],[PLACA]],UNIC!C:R,16,0)</f>
        <v>SUDESTE</v>
      </c>
      <c r="H928" s="5" t="str">
        <f>VLOOKUP(A928,UNIC!C:H,6,0)</f>
        <v>FROTAS DE VEÍCULOS SAO PAULO</v>
      </c>
      <c r="I928" s="5" t="str">
        <f>VLOOKUP(H928,UNIC!H:J,3,0)</f>
        <v>PARCEIRO</v>
      </c>
      <c r="J928" s="11" t="str">
        <f>VLOOKUP(Tabela1[[#This Row],[PLACA]],UNIC!C:V,20,0)</f>
        <v>R$ 2.257,94</v>
      </c>
      <c r="K928" s="11">
        <f>IFERROR(VALUE(VLOOKUP(Tabela1[[#This Row],[PLACA]],[1]Planilha2!$A:$F,3,0)),"")</f>
        <v>707.96</v>
      </c>
      <c r="L928" s="11">
        <f>IFERROR(VALUE(VLOOKUP(Tabela1[[#This Row],[PLACA]],[1]Planilha2!$A:$F,4,0)),"")</f>
        <v>759.38</v>
      </c>
      <c r="M928" s="11">
        <f>IFERROR(VALUE(VLOOKUP(Tabela1[[#This Row],[PLACA]],[1]Planilha2!$A:$F,5,0)),"")</f>
        <v>787.66000000000008</v>
      </c>
      <c r="N928" s="11"/>
      <c r="O928" s="12" t="str">
        <f>VLOOKUP(Tabela1[[#This Row],[PLACA]],BASE_LOCADORAS!B:F,5,0)</f>
        <v>25/07/2026</v>
      </c>
      <c r="P9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28" s="11">
        <f>VLOOKUP(Tabela1[[#This Row],[PLACA]],BASE_LOCADORAS!B:G,6,0)</f>
        <v>2378.7800000000002</v>
      </c>
      <c r="R928" s="5" t="b">
        <f>Tabela1[[#This Row],[VALOR LOCADORA]]=Tabela1[[#This Row],[GASTO ALUGUEL]]</f>
        <v>0</v>
      </c>
      <c r="S928" s="5" t="str">
        <f>UPPER(TEXT(Tabela1[[#This Row],[VENCIMENTO CONTRATO]],"MMM"))</f>
        <v>JUL</v>
      </c>
      <c r="T928" s="5">
        <f>IFERROR(YEAR(Tabela1[[#This Row],[VENCIMENTO CONTRATO]]),"-")</f>
        <v>2026</v>
      </c>
      <c r="U928" s="5" t="str">
        <f>VLOOKUP(Tabela1[[#This Row],[PLACA]],UNIC!C:T,18,0)</f>
        <v>MANUTENÇÃO</v>
      </c>
      <c r="V928" s="5" t="str">
        <f>SUBSTITUTE(VLOOKUP(Tabela1[[#This Row],[PLACA]],UNIC!C:K,9,0),".", "")</f>
        <v>99628</v>
      </c>
      <c r="W928" s="5">
        <f>VLOOKUP(Tabela1[[#This Row],[PLACA]],UNIC!C:M,10,0)</f>
        <v>35001</v>
      </c>
      <c r="X928" s="5" t="str">
        <f>VLOOKUP(Tabela1[[#This Row],[PLACA]],UNIC!C:M,11,0)</f>
        <v>ADMINISTRATIVO</v>
      </c>
      <c r="Y928" s="7">
        <f>SUM(Tabela1[[#This Row],[GASTO COMBUSTÍVEL FEVEREIRO]:[GASTO COMBUSTÍVE ABRIL]])</f>
        <v>2255</v>
      </c>
      <c r="Z928" s="7">
        <f>IFERROR(AVERAGE(Tabela1[[#This Row],[GASTO COMBUSTÍVE ABRIL]:[GASTO COMBUSTÍVE MARÇO]]),"-")</f>
        <v>773.52</v>
      </c>
      <c r="AA928" s="5"/>
    </row>
    <row r="929" spans="1:27" x14ac:dyDescent="0.25">
      <c r="A929" s="5" t="s">
        <v>819</v>
      </c>
      <c r="B929" s="5" t="str">
        <f>VLOOKUP(A929,UNIC!C:W,2,0)</f>
        <v>MOBI</v>
      </c>
      <c r="C929" s="5" t="str">
        <f>VLOOKUP(A929,UNIC!C:W,3,0)</f>
        <v>LEVE</v>
      </c>
      <c r="D929" s="10">
        <f>VLOOKUP(A929,UNIC!C:W,5,0)</f>
        <v>2024</v>
      </c>
      <c r="E929" s="5" t="str">
        <f>VLOOKUP(A929,UNIC!C:W,21,0)</f>
        <v>LOCALIZA</v>
      </c>
      <c r="F929" s="5" t="str">
        <f>VLOOKUP(Tabela1[[#This Row],[PLACA]],UNIC!C:R,15,0)</f>
        <v>SP</v>
      </c>
      <c r="G929" s="5" t="str">
        <f>VLOOKUP(Tabela1[[#This Row],[PLACA]],UNIC!C:R,16,0)</f>
        <v>SUDESTE</v>
      </c>
      <c r="H929" s="5" t="str">
        <f>VLOOKUP(A929,UNIC!C:H,6,0)</f>
        <v>ANDRE MORETTI DROYK</v>
      </c>
      <c r="I929" s="5" t="str">
        <f>VLOOKUP(H929,UNIC!H:J,3,0)</f>
        <v>TECNICO MULTSKILL METALICO/FI</v>
      </c>
      <c r="J929" s="11" t="str">
        <f>VLOOKUP(Tabela1[[#This Row],[PLACA]],UNIC!C:V,20,0)</f>
        <v>R$ 1.806,16</v>
      </c>
      <c r="K929" s="11">
        <f>IFERROR(VALUE(VLOOKUP(Tabela1[[#This Row],[PLACA]],[1]Planilha2!$A:$F,3,0)),"")</f>
        <v>0</v>
      </c>
      <c r="L929" s="11">
        <f>IFERROR(VALUE(VLOOKUP(Tabela1[[#This Row],[PLACA]],[1]Planilha2!$A:$F,4,0)),"")</f>
        <v>0</v>
      </c>
      <c r="M929" s="11">
        <f>IFERROR(VALUE(VLOOKUP(Tabela1[[#This Row],[PLACA]],[1]Planilha2!$A:$F,5,0)),"")</f>
        <v>126.23</v>
      </c>
      <c r="N929" s="11"/>
      <c r="O929" s="17" t="str">
        <f>VLOOKUP(Tabela1[[#This Row],[PLACA]],BASE_LOCADORAS!B:F,5,0)</f>
        <v>11/12/2026</v>
      </c>
      <c r="P9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29" s="11">
        <f>VLOOKUP(Tabela1[[#This Row],[PLACA]],BASE_LOCADORAS!B:G,6,0)</f>
        <v>1806.16</v>
      </c>
      <c r="R929" s="5" t="b">
        <f>Tabela1[[#This Row],[VALOR LOCADORA]]=Tabela1[[#This Row],[GASTO ALUGUEL]]</f>
        <v>0</v>
      </c>
      <c r="S929" s="5" t="str">
        <f>UPPER(TEXT(Tabela1[[#This Row],[VENCIMENTO CONTRATO]],"MMM"))</f>
        <v>DEZ</v>
      </c>
      <c r="T929" s="5">
        <f>IFERROR(YEAR(Tabela1[[#This Row],[VENCIMENTO CONTRATO]]),"-")</f>
        <v>2026</v>
      </c>
      <c r="U929" s="5" t="str">
        <f>VLOOKUP(Tabela1[[#This Row],[PLACA]],UNIC!C:T,18,0)</f>
        <v>ATIVO</v>
      </c>
      <c r="V929" s="5" t="str">
        <f>SUBSTITUTE(VLOOKUP(Tabela1[[#This Row],[PLACA]],UNIC!C:K,9,0),".", "")</f>
        <v>11011</v>
      </c>
      <c r="W929" s="5">
        <f>VLOOKUP(Tabela1[[#This Row],[PLACA]],UNIC!C:M,10,0)</f>
        <v>35001</v>
      </c>
      <c r="X929" s="5" t="str">
        <f>VLOOKUP(Tabela1[[#This Row],[PLACA]],UNIC!C:M,11,0)</f>
        <v>VIVO</v>
      </c>
      <c r="Y929" s="7">
        <f>SUM(Tabela1[[#This Row],[GASTO COMBUSTÍVEL FEVEREIRO]:[GASTO COMBUSTÍVE ABRIL]])</f>
        <v>126.23</v>
      </c>
      <c r="Z929" s="7">
        <f>IFERROR(AVERAGE(Tabela1[[#This Row],[GASTO COMBUSTÍVE ABRIL]:[GASTO COMBUSTÍVE MARÇO]]),"-")</f>
        <v>63.115000000000002</v>
      </c>
      <c r="AA929" s="5"/>
    </row>
    <row r="930" spans="1:27" x14ac:dyDescent="0.25">
      <c r="A930" s="5" t="s">
        <v>1093</v>
      </c>
      <c r="B930" s="5" t="str">
        <f>VLOOKUP(A930,UNIC!C:W,2,0)</f>
        <v>MOBI</v>
      </c>
      <c r="C930" s="5" t="str">
        <f>VLOOKUP(A930,UNIC!C:W,3,0)</f>
        <v>LEVE</v>
      </c>
      <c r="D930" s="10">
        <f>VLOOKUP(A930,UNIC!C:W,5,0)</f>
        <v>2023</v>
      </c>
      <c r="E930" s="5" t="str">
        <f>VLOOKUP(A930,UNIC!C:W,21,0)</f>
        <v>LOCALIZA</v>
      </c>
      <c r="F930" s="5" t="str">
        <f>VLOOKUP(Tabela1[[#This Row],[PLACA]],UNIC!C:R,15,0)</f>
        <v>SP</v>
      </c>
      <c r="G930" s="5" t="str">
        <f>VLOOKUP(Tabela1[[#This Row],[PLACA]],UNIC!C:R,16,0)</f>
        <v>SUDESTE</v>
      </c>
      <c r="H930" s="5" t="str">
        <f>VLOOKUP(A930,UNIC!C:H,6,0)</f>
        <v>ELIAS FERREIRA SALVINO DA SILVA</v>
      </c>
      <c r="I930" s="5" t="str">
        <f>VLOOKUP(H930,UNIC!H:J,3,0)</f>
        <v>TECNICO DE FIBRA OPTICA I</v>
      </c>
      <c r="J930" s="11" t="str">
        <f>VLOOKUP(Tabela1[[#This Row],[PLACA]],UNIC!C:V,20,0)</f>
        <v>R$ 1.904,54</v>
      </c>
      <c r="K930" s="11">
        <f>IFERROR(VALUE(VLOOKUP(Tabela1[[#This Row],[PLACA]],[1]Planilha2!$A:$F,3,0)),"")</f>
        <v>960.64</v>
      </c>
      <c r="L930" s="11">
        <f>IFERROR(VALUE(VLOOKUP(Tabela1[[#This Row],[PLACA]],[1]Planilha2!$A:$F,4,0)),"")</f>
        <v>275.61</v>
      </c>
      <c r="M930" s="11">
        <f>IFERROR(VALUE(VLOOKUP(Tabela1[[#This Row],[PLACA]],[1]Planilha2!$A:$F,5,0)),"")</f>
        <v>1145.27</v>
      </c>
      <c r="N930" s="11"/>
      <c r="O930" s="12" t="str">
        <f>VLOOKUP(Tabela1[[#This Row],[PLACA]],BASE_LOCADORAS!B:F,5,0)</f>
        <v>25/05/2026</v>
      </c>
      <c r="P9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30" s="11">
        <f>VLOOKUP(Tabela1[[#This Row],[PLACA]],BASE_LOCADORAS!B:G,6,0)</f>
        <v>1904.54</v>
      </c>
      <c r="R930" s="5" t="b">
        <f>Tabela1[[#This Row],[VALOR LOCADORA]]=Tabela1[[#This Row],[GASTO ALUGUEL]]</f>
        <v>0</v>
      </c>
      <c r="S930" s="5" t="str">
        <f>UPPER(TEXT(Tabela1[[#This Row],[VENCIMENTO CONTRATO]],"MMM"))</f>
        <v>MAI</v>
      </c>
      <c r="T930" s="5">
        <f>IFERROR(YEAR(Tabela1[[#This Row],[VENCIMENTO CONTRATO]]),"-")</f>
        <v>2026</v>
      </c>
      <c r="U930" s="5" t="str">
        <f>VLOOKUP(Tabela1[[#This Row],[PLACA]],UNIC!C:T,18,0)</f>
        <v>ATIVO</v>
      </c>
      <c r="V930" s="5" t="str">
        <f>SUBSTITUTE(VLOOKUP(Tabela1[[#This Row],[PLACA]],UNIC!C:K,9,0),".", "")</f>
        <v>11031</v>
      </c>
      <c r="W930" s="5">
        <f>VLOOKUP(Tabela1[[#This Row],[PLACA]],UNIC!C:M,10,0)</f>
        <v>35001</v>
      </c>
      <c r="X930" s="5" t="str">
        <f>VLOOKUP(Tabela1[[#This Row],[PLACA]],UNIC!C:M,11,0)</f>
        <v>VIVO</v>
      </c>
      <c r="Y930" s="7">
        <f>SUM(Tabela1[[#This Row],[GASTO COMBUSTÍVEL FEVEREIRO]:[GASTO COMBUSTÍVE ABRIL]])</f>
        <v>2381.52</v>
      </c>
      <c r="Z930" s="7">
        <f>IFERROR(AVERAGE(Tabela1[[#This Row],[GASTO COMBUSTÍVE ABRIL]:[GASTO COMBUSTÍVE MARÇO]]),"-")</f>
        <v>710.44</v>
      </c>
      <c r="AA930" s="5"/>
    </row>
    <row r="931" spans="1:27" x14ac:dyDescent="0.25">
      <c r="A931" s="5" t="s">
        <v>786</v>
      </c>
      <c r="B931" s="5" t="str">
        <f>VLOOKUP(A931,UNIC!C:W,2,0)</f>
        <v>MOBI</v>
      </c>
      <c r="C931" s="5" t="str">
        <f>VLOOKUP(A931,UNIC!C:W,3,0)</f>
        <v>LEVE</v>
      </c>
      <c r="D931" s="10">
        <f>VLOOKUP(A931,UNIC!C:W,5,0)</f>
        <v>2024</v>
      </c>
      <c r="E931" s="5" t="str">
        <f>VLOOKUP(A931,UNIC!C:W,21,0)</f>
        <v>LOCALIZA</v>
      </c>
      <c r="F931" s="5" t="str">
        <f>VLOOKUP(Tabela1[[#This Row],[PLACA]],UNIC!C:R,15,0)</f>
        <v>ES</v>
      </c>
      <c r="G931" s="5" t="str">
        <f>VLOOKUP(Tabela1[[#This Row],[PLACA]],UNIC!C:R,16,0)</f>
        <v>SUDESTE</v>
      </c>
      <c r="H931" s="5" t="str">
        <f>VLOOKUP(A931,UNIC!C:H,6,0)</f>
        <v>DOUGLAS RIBEIRO DOS SANTOS</v>
      </c>
      <c r="I931" s="5" t="str">
        <f>VLOOKUP(H931,UNIC!H:J,3,0)</f>
        <v>TECNICO DE FIBRA OPTICA IV</v>
      </c>
      <c r="J931" s="11" t="str">
        <f>VLOOKUP(Tabela1[[#This Row],[PLACA]],UNIC!C:V,20,0)</f>
        <v>R$ 1.813,20</v>
      </c>
      <c r="K931" s="11">
        <f>IFERROR(VALUE(VLOOKUP(Tabela1[[#This Row],[PLACA]],[1]Planilha2!$A:$F,3,0)),"")</f>
        <v>830</v>
      </c>
      <c r="L931" s="11">
        <f>IFERROR(VALUE(VLOOKUP(Tabela1[[#This Row],[PLACA]],[1]Planilha2!$A:$F,4,0)),"")</f>
        <v>1340</v>
      </c>
      <c r="M931" s="11">
        <f>IFERROR(VALUE(VLOOKUP(Tabela1[[#This Row],[PLACA]],[1]Planilha2!$A:$F,5,0)),"")</f>
        <v>780</v>
      </c>
      <c r="N931" s="11"/>
      <c r="O931" s="12" t="str">
        <f>VLOOKUP(Tabela1[[#This Row],[PLACA]],BASE_LOCADORAS!B:F,5,0)</f>
        <v>10/01/2027</v>
      </c>
      <c r="P9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1" s="11">
        <f>VLOOKUP(Tabela1[[#This Row],[PLACA]],BASE_LOCADORAS!B:G,6,0)</f>
        <v>1813.2</v>
      </c>
      <c r="R931" s="5" t="b">
        <f>Tabela1[[#This Row],[VALOR LOCADORA]]=Tabela1[[#This Row],[GASTO ALUGUEL]]</f>
        <v>0</v>
      </c>
      <c r="S931" s="5" t="str">
        <f>UPPER(TEXT(Tabela1[[#This Row],[VENCIMENTO CONTRATO]],"MMM"))</f>
        <v>JAN</v>
      </c>
      <c r="T931" s="5">
        <f>IFERROR(YEAR(Tabela1[[#This Row],[VENCIMENTO CONTRATO]]),"-")</f>
        <v>2027</v>
      </c>
      <c r="U931" s="5" t="str">
        <f>VLOOKUP(Tabela1[[#This Row],[PLACA]],UNIC!C:T,18,0)</f>
        <v>ATIVO</v>
      </c>
      <c r="V931" s="5" t="str">
        <f>SUBSTITUTE(VLOOKUP(Tabela1[[#This Row],[PLACA]],UNIC!C:K,9,0),".", "")</f>
        <v>11021</v>
      </c>
      <c r="W931" s="5">
        <f>VLOOKUP(Tabela1[[#This Row],[PLACA]],UNIC!C:M,10,0)</f>
        <v>18001</v>
      </c>
      <c r="X931" s="5" t="str">
        <f>VLOOKUP(Tabela1[[#This Row],[PLACA]],UNIC!C:M,11,0)</f>
        <v>VIVO</v>
      </c>
      <c r="Y931" s="7">
        <f>SUM(Tabela1[[#This Row],[GASTO COMBUSTÍVEL FEVEREIRO]:[GASTO COMBUSTÍVE ABRIL]])</f>
        <v>2950</v>
      </c>
      <c r="Z931" s="7">
        <f>IFERROR(AVERAGE(Tabela1[[#This Row],[GASTO COMBUSTÍVE ABRIL]:[GASTO COMBUSTÍVE MARÇO]]),"-")</f>
        <v>1060</v>
      </c>
      <c r="AA931" s="5"/>
    </row>
    <row r="932" spans="1:27" x14ac:dyDescent="0.25">
      <c r="A932" s="5" t="s">
        <v>179</v>
      </c>
      <c r="B932" s="5" t="str">
        <f>VLOOKUP(A932,UNIC!C:W,2,0)</f>
        <v>HB20</v>
      </c>
      <c r="C932" s="5" t="str">
        <f>VLOOKUP(A932,UNIC!C:W,3,0)</f>
        <v>LEVE</v>
      </c>
      <c r="D932" s="10">
        <f>VLOOKUP(A932,UNIC!C:W,5,0)</f>
        <v>2024</v>
      </c>
      <c r="E932" s="5" t="str">
        <f>VLOOKUP(A932,UNIC!C:W,21,0)</f>
        <v>LOCALIZA</v>
      </c>
      <c r="F932" s="5" t="str">
        <f>VLOOKUP(Tabela1[[#This Row],[PLACA]],UNIC!C:R,15,0)</f>
        <v>SP</v>
      </c>
      <c r="G932" s="5" t="str">
        <f>VLOOKUP(Tabela1[[#This Row],[PLACA]],UNIC!C:R,16,0)</f>
        <v>SUDESTE</v>
      </c>
      <c r="H932" s="5" t="str">
        <f>VLOOKUP(A932,UNIC!C:H,6,0)</f>
        <v>FABRIZIO BORGES DE MORAIS</v>
      </c>
      <c r="I932" s="5" t="str">
        <f>VLOOKUP(H932,UNIC!H:J,3,0)</f>
        <v>FISCAL DE QUALIDADE II</v>
      </c>
      <c r="J932" s="11" t="str">
        <f>VLOOKUP(Tabela1[[#This Row],[PLACA]],UNIC!C:V,20,0)</f>
        <v>R$ 1.883,68</v>
      </c>
      <c r="K932" s="11">
        <f>IFERROR(VALUE(VLOOKUP(Tabela1[[#This Row],[PLACA]],[1]Planilha2!$A:$F,3,0)),"")</f>
        <v>939.59</v>
      </c>
      <c r="L932" s="11">
        <f>IFERROR(VALUE(VLOOKUP(Tabela1[[#This Row],[PLACA]],[1]Planilha2!$A:$F,4,0)),"")</f>
        <v>1996.1</v>
      </c>
      <c r="M932" s="11">
        <f>IFERROR(VALUE(VLOOKUP(Tabela1[[#This Row],[PLACA]],[1]Planilha2!$A:$F,5,0)),"")</f>
        <v>832.62</v>
      </c>
      <c r="N932" s="11"/>
      <c r="O932" s="17" t="str">
        <f>VLOOKUP(Tabela1[[#This Row],[PLACA]],BASE_LOCADORAS!B:F,5,0)</f>
        <v>18/03/2027</v>
      </c>
      <c r="P9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2" s="11">
        <f>VLOOKUP(Tabela1[[#This Row],[PLACA]],BASE_LOCADORAS!B:G,6,0)</f>
        <v>1883.68</v>
      </c>
      <c r="R932" s="5" t="b">
        <f>Tabela1[[#This Row],[VALOR LOCADORA]]=Tabela1[[#This Row],[GASTO ALUGUEL]]</f>
        <v>0</v>
      </c>
      <c r="S932" s="5" t="str">
        <f>UPPER(TEXT(Tabela1[[#This Row],[VENCIMENTO CONTRATO]],"MMM"))</f>
        <v>MAR</v>
      </c>
      <c r="T932" s="5">
        <f>IFERROR(YEAR(Tabela1[[#This Row],[VENCIMENTO CONTRATO]]),"-")</f>
        <v>2027</v>
      </c>
      <c r="U932" s="5" t="str">
        <f>VLOOKUP(Tabela1[[#This Row],[PLACA]],UNIC!C:T,18,0)</f>
        <v>ATIVO</v>
      </c>
      <c r="V932" s="5" t="str">
        <f>SUBSTITUTE(VLOOKUP(Tabela1[[#This Row],[PLACA]],UNIC!C:K,9,0),".", "")</f>
        <v>99138</v>
      </c>
      <c r="W932" s="5">
        <f>VLOOKUP(Tabela1[[#This Row],[PLACA]],UNIC!C:M,10,0)</f>
        <v>35001</v>
      </c>
      <c r="X932" s="5" t="str">
        <f>VLOOKUP(Tabela1[[#This Row],[PLACA]],UNIC!C:M,11,0)</f>
        <v>ADMINISTRATIVO</v>
      </c>
      <c r="Y932" s="7">
        <f>SUM(Tabela1[[#This Row],[GASTO COMBUSTÍVEL FEVEREIRO]:[GASTO COMBUSTÍVE ABRIL]])</f>
        <v>3768.31</v>
      </c>
      <c r="Z932" s="7">
        <f>IFERROR(AVERAGE(Tabela1[[#This Row],[GASTO COMBUSTÍVE ABRIL]:[GASTO COMBUSTÍVE MARÇO]]),"-")</f>
        <v>1414.36</v>
      </c>
      <c r="AA932" s="5"/>
    </row>
    <row r="933" spans="1:27" x14ac:dyDescent="0.25">
      <c r="A933" s="5" t="s">
        <v>1235</v>
      </c>
      <c r="B933" s="5" t="str">
        <f>VLOOKUP(A933,UNIC!C:W,2,0)</f>
        <v>ARGO</v>
      </c>
      <c r="C933" s="5" t="str">
        <f>VLOOKUP(A933,UNIC!C:W,3,0)</f>
        <v>LEVE</v>
      </c>
      <c r="D933" s="10">
        <f>VLOOKUP(A933,UNIC!C:W,5,0)</f>
        <v>2023</v>
      </c>
      <c r="E933" s="5" t="str">
        <f>VLOOKUP(A933,UNIC!C:W,21,0)</f>
        <v>LOCALIZA</v>
      </c>
      <c r="F933" s="5" t="str">
        <f>VLOOKUP(Tabela1[[#This Row],[PLACA]],UNIC!C:R,15,0)</f>
        <v>SP</v>
      </c>
      <c r="G933" s="5" t="str">
        <f>VLOOKUP(Tabela1[[#This Row],[PLACA]],UNIC!C:R,16,0)</f>
        <v>SUDESTE</v>
      </c>
      <c r="H933" s="5" t="str">
        <f>VLOOKUP(A933,UNIC!C:H,6,0)</f>
        <v>KLEBER JORGE LITFALA</v>
      </c>
      <c r="I933" s="5" t="str">
        <f>VLOOKUP(H933,UNIC!H:J,3,0)</f>
        <v>SUPERVISOR DE IMPLANTACAO II</v>
      </c>
      <c r="J933" s="11" t="str">
        <f>VLOOKUP(Tabela1[[#This Row],[PLACA]],UNIC!C:V,20,0)</f>
        <v>R$ 2.257,94</v>
      </c>
      <c r="K933" s="11">
        <f>IFERROR(VALUE(VLOOKUP(Tabela1[[#This Row],[PLACA]],[1]Planilha2!$A:$F,3,0)),"")</f>
        <v>3133.4900000000002</v>
      </c>
      <c r="L933" s="11">
        <f>IFERROR(VALUE(VLOOKUP(Tabela1[[#This Row],[PLACA]],[1]Planilha2!$A:$F,4,0)),"")</f>
        <v>2481.6699999999996</v>
      </c>
      <c r="M933" s="11">
        <f>IFERROR(VALUE(VLOOKUP(Tabela1[[#This Row],[PLACA]],[1]Planilha2!$A:$F,5,0)),"")</f>
        <v>618.36</v>
      </c>
      <c r="N933" s="11"/>
      <c r="O933" s="12" t="str">
        <f>VLOOKUP(Tabela1[[#This Row],[PLACA]],BASE_LOCADORAS!B:F,5,0)</f>
        <v>24/07/2026</v>
      </c>
      <c r="P9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33" s="11">
        <f>VLOOKUP(Tabela1[[#This Row],[PLACA]],BASE_LOCADORAS!B:G,6,0)</f>
        <v>2378.7800000000002</v>
      </c>
      <c r="R933" s="5" t="b">
        <f>Tabela1[[#This Row],[VALOR LOCADORA]]=Tabela1[[#This Row],[GASTO ALUGUEL]]</f>
        <v>0</v>
      </c>
      <c r="S933" s="5" t="str">
        <f>UPPER(TEXT(Tabela1[[#This Row],[VENCIMENTO CONTRATO]],"MMM"))</f>
        <v>JUL</v>
      </c>
      <c r="T933" s="5">
        <f>IFERROR(YEAR(Tabela1[[#This Row],[VENCIMENTO CONTRATO]]),"-")</f>
        <v>2026</v>
      </c>
      <c r="U933" s="5" t="str">
        <f>VLOOKUP(Tabela1[[#This Row],[PLACA]],UNIC!C:T,18,0)</f>
        <v>ATIVO</v>
      </c>
      <c r="V933" s="5" t="str">
        <f>SUBSTITUTE(VLOOKUP(Tabela1[[#This Row],[PLACA]],UNIC!C:K,9,0),".", "")</f>
        <v>11035</v>
      </c>
      <c r="W933" s="5">
        <f>VLOOKUP(Tabela1[[#This Row],[PLACA]],UNIC!C:M,10,0)</f>
        <v>35001</v>
      </c>
      <c r="X933" s="5" t="str">
        <f>VLOOKUP(Tabela1[[#This Row],[PLACA]],UNIC!C:M,11,0)</f>
        <v>VIVO</v>
      </c>
      <c r="Y933" s="7">
        <f>SUM(Tabela1[[#This Row],[GASTO COMBUSTÍVEL FEVEREIRO]:[GASTO COMBUSTÍVE ABRIL]])</f>
        <v>6233.5199999999995</v>
      </c>
      <c r="Z933" s="7">
        <f>IFERROR(AVERAGE(Tabela1[[#This Row],[GASTO COMBUSTÍVE ABRIL]:[GASTO COMBUSTÍVE MARÇO]]),"-")</f>
        <v>1550.0149999999999</v>
      </c>
      <c r="AA933" s="5"/>
    </row>
    <row r="934" spans="1:27" x14ac:dyDescent="0.25">
      <c r="A934" s="5" t="s">
        <v>510</v>
      </c>
      <c r="B934" s="5" t="str">
        <f>VLOOKUP(A934,UNIC!C:W,2,0)</f>
        <v>FASTBACK</v>
      </c>
      <c r="C934" s="5" t="str">
        <f>VLOOKUP(A934,UNIC!C:W,3,0)</f>
        <v>SUV</v>
      </c>
      <c r="D934" s="10">
        <f>VLOOKUP(A934,UNIC!C:W,5,0)</f>
        <v>2024</v>
      </c>
      <c r="E934" s="5" t="str">
        <f>VLOOKUP(A934,UNIC!C:W,21,0)</f>
        <v>LOCALIZA</v>
      </c>
      <c r="F934" s="5" t="str">
        <f>VLOOKUP(Tabela1[[#This Row],[PLACA]],UNIC!C:R,15,0)</f>
        <v>SP</v>
      </c>
      <c r="G934" s="5" t="str">
        <f>VLOOKUP(Tabela1[[#This Row],[PLACA]],UNIC!C:R,16,0)</f>
        <v>SUDESTE</v>
      </c>
      <c r="H934" s="5" t="str">
        <f>VLOOKUP(A934,UNIC!C:H,6,0)</f>
        <v>ANDERSON JULIAN ESTEVÃO</v>
      </c>
      <c r="I934" s="5" t="str">
        <f>VLOOKUP(H934,UNIC!H:J,3,0)</f>
        <v>GERENTE OPERACAO SR</v>
      </c>
      <c r="J934" s="11" t="str">
        <f>VLOOKUP(Tabela1[[#This Row],[PLACA]],UNIC!C:V,20,0)</f>
        <v>R$ 3.515,70</v>
      </c>
      <c r="K934" s="11">
        <f>IFERROR(VALUE(VLOOKUP(Tabela1[[#This Row],[PLACA]],[1]Planilha2!$A:$F,3,0)),"")</f>
        <v>920.94999999999993</v>
      </c>
      <c r="L934" s="11">
        <f>IFERROR(VALUE(VLOOKUP(Tabela1[[#This Row],[PLACA]],[1]Planilha2!$A:$F,4,0)),"")</f>
        <v>996.57999999999993</v>
      </c>
      <c r="M934" s="11">
        <f>IFERROR(VALUE(VLOOKUP(Tabela1[[#This Row],[PLACA]],[1]Planilha2!$A:$F,5,0)),"")</f>
        <v>279.81</v>
      </c>
      <c r="N934" s="11"/>
      <c r="O934" s="12" t="str">
        <f>VLOOKUP(Tabela1[[#This Row],[PLACA]],BASE_LOCADORAS!B:F,5,0)</f>
        <v>01/01/2027</v>
      </c>
      <c r="P9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4" s="11">
        <f>VLOOKUP(Tabela1[[#This Row],[PLACA]],BASE_LOCADORAS!B:G,6,0)</f>
        <v>3515.7</v>
      </c>
      <c r="R934" s="5" t="b">
        <f>Tabela1[[#This Row],[VALOR LOCADORA]]=Tabela1[[#This Row],[GASTO ALUGUEL]]</f>
        <v>0</v>
      </c>
      <c r="S934" s="5" t="str">
        <f>UPPER(TEXT(Tabela1[[#This Row],[VENCIMENTO CONTRATO]],"MMM"))</f>
        <v>JAN</v>
      </c>
      <c r="T934" s="5">
        <f>IFERROR(YEAR(Tabela1[[#This Row],[VENCIMENTO CONTRATO]]),"-")</f>
        <v>2027</v>
      </c>
      <c r="U934" s="5" t="str">
        <f>VLOOKUP(Tabela1[[#This Row],[PLACA]],UNIC!C:T,18,0)</f>
        <v>ATIVO</v>
      </c>
      <c r="V934" s="5" t="str">
        <f>SUBSTITUTE(VLOOKUP(Tabela1[[#This Row],[PLACA]],UNIC!C:K,9,0),".", "")</f>
        <v>99528</v>
      </c>
      <c r="W934" s="5">
        <f>VLOOKUP(Tabela1[[#This Row],[PLACA]],UNIC!C:M,10,0)</f>
        <v>35001</v>
      </c>
      <c r="X934" s="5" t="str">
        <f>VLOOKUP(Tabela1[[#This Row],[PLACA]],UNIC!C:M,11,0)</f>
        <v>ADMINISTRATIVO</v>
      </c>
      <c r="Y934" s="7">
        <f>SUM(Tabela1[[#This Row],[GASTO COMBUSTÍVEL FEVEREIRO]:[GASTO COMBUSTÍVE ABRIL]])</f>
        <v>2197.3399999999997</v>
      </c>
      <c r="Z934" s="7">
        <f>IFERROR(AVERAGE(Tabela1[[#This Row],[GASTO COMBUSTÍVE ABRIL]:[GASTO COMBUSTÍVE MARÇO]]),"-")</f>
        <v>638.19499999999994</v>
      </c>
      <c r="AA934" s="5"/>
    </row>
    <row r="935" spans="1:27" x14ac:dyDescent="0.25">
      <c r="A935" s="5" t="s">
        <v>1327</v>
      </c>
      <c r="B935" s="5" t="str">
        <f>VLOOKUP(A935,UNIC!C:W,2,0)</f>
        <v>TAOS</v>
      </c>
      <c r="C935" s="5" t="str">
        <f>VLOOKUP(A935,UNIC!C:W,3,0)</f>
        <v>SUV</v>
      </c>
      <c r="D935" s="10">
        <f>VLOOKUP(A935,UNIC!C:W,5,0)</f>
        <v>2024</v>
      </c>
      <c r="E935" s="5" t="str">
        <f>VLOOKUP(A935,UNIC!C:W,21,0)</f>
        <v>LOCALIZA</v>
      </c>
      <c r="F935" s="5" t="str">
        <f>VLOOKUP(Tabela1[[#This Row],[PLACA]],UNIC!C:R,15,0)</f>
        <v>SP</v>
      </c>
      <c r="G935" s="5" t="str">
        <f>VLOOKUP(Tabela1[[#This Row],[PLACA]],UNIC!C:R,16,0)</f>
        <v>SUDESTE</v>
      </c>
      <c r="H935" s="5" t="str">
        <f>VLOOKUP(A935,UNIC!C:H,6,0)</f>
        <v>FABIO GONZAGA</v>
      </c>
      <c r="I935" s="5" t="str">
        <f>VLOOKUP(H935,UNIC!H:J,3,0)</f>
        <v>DIRETOR</v>
      </c>
      <c r="J935" s="11" t="str">
        <f>VLOOKUP(Tabela1[[#This Row],[PLACA]],UNIC!C:V,20,0)</f>
        <v>R$ 4.141,16</v>
      </c>
      <c r="K935" s="11">
        <f>IFERROR(VALUE(VLOOKUP(Tabela1[[#This Row],[PLACA]],[1]Planilha2!$A:$F,3,0)),"")</f>
        <v>1273.6399999999999</v>
      </c>
      <c r="L935" s="11">
        <f>IFERROR(VALUE(VLOOKUP(Tabela1[[#This Row],[PLACA]],[1]Planilha2!$A:$F,4,0)),"")</f>
        <v>2184.84</v>
      </c>
      <c r="M935" s="11">
        <f>IFERROR(VALUE(VLOOKUP(Tabela1[[#This Row],[PLACA]],[1]Planilha2!$A:$F,5,0)),"")</f>
        <v>1557.53</v>
      </c>
      <c r="N935" s="11"/>
      <c r="O935" s="12" t="str">
        <f>VLOOKUP(Tabela1[[#This Row],[PLACA]],BASE_LOCADORAS!B:F,5,0)</f>
        <v>08/03/2027</v>
      </c>
      <c r="P9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5" s="11">
        <f>VLOOKUP(Tabela1[[#This Row],[PLACA]],BASE_LOCADORAS!B:G,6,0)</f>
        <v>4141.16</v>
      </c>
      <c r="R935" s="5" t="b">
        <f>Tabela1[[#This Row],[VALOR LOCADORA]]=Tabela1[[#This Row],[GASTO ALUGUEL]]</f>
        <v>0</v>
      </c>
      <c r="S935" s="5" t="str">
        <f>UPPER(TEXT(Tabela1[[#This Row],[VENCIMENTO CONTRATO]],"MMM"))</f>
        <v>MAR</v>
      </c>
      <c r="T935" s="5">
        <f>IFERROR(YEAR(Tabela1[[#This Row],[VENCIMENTO CONTRATO]]),"-")</f>
        <v>2027</v>
      </c>
      <c r="U935" s="5" t="str">
        <f>VLOOKUP(Tabela1[[#This Row],[PLACA]],UNIC!C:T,18,0)</f>
        <v>ATIVO</v>
      </c>
      <c r="V935" s="5" t="str">
        <f>SUBSTITUTE(VLOOKUP(Tabela1[[#This Row],[PLACA]],UNIC!C:K,9,0),".", "")</f>
        <v>99528</v>
      </c>
      <c r="W935" s="5">
        <f>VLOOKUP(Tabela1[[#This Row],[PLACA]],UNIC!C:M,10,0)</f>
        <v>35001</v>
      </c>
      <c r="X935" s="5" t="str">
        <f>VLOOKUP(Tabela1[[#This Row],[PLACA]],UNIC!C:M,11,0)</f>
        <v>ADMINISTRATIVO</v>
      </c>
      <c r="Y935" s="7">
        <f>SUM(Tabela1[[#This Row],[GASTO COMBUSTÍVEL FEVEREIRO]:[GASTO COMBUSTÍVE ABRIL]])</f>
        <v>5016.01</v>
      </c>
      <c r="Z935" s="7">
        <f>IFERROR(AVERAGE(Tabela1[[#This Row],[GASTO COMBUSTÍVE ABRIL]:[GASTO COMBUSTÍVE MARÇO]]),"-")</f>
        <v>1871.1849999999999</v>
      </c>
      <c r="AA935" s="5"/>
    </row>
    <row r="936" spans="1:27" x14ac:dyDescent="0.25">
      <c r="A936" s="5" t="s">
        <v>318</v>
      </c>
      <c r="B936" s="5" t="str">
        <f>VLOOKUP(A936,UNIC!C:W,2,0)</f>
        <v>TAOS</v>
      </c>
      <c r="C936" s="5" t="str">
        <f>VLOOKUP(A936,UNIC!C:W,3,0)</f>
        <v>SUV</v>
      </c>
      <c r="D936" s="10">
        <f>VLOOKUP(A936,UNIC!C:W,5,0)</f>
        <v>2022</v>
      </c>
      <c r="E936" s="5" t="str">
        <f>VLOOKUP(A936,UNIC!C:W,21,0)</f>
        <v>PARTICULAR</v>
      </c>
      <c r="F936" s="5" t="str">
        <f>VLOOKUP(Tabela1[[#This Row],[PLACA]],UNIC!C:R,15,0)</f>
        <v>SP</v>
      </c>
      <c r="G936" s="5" t="str">
        <f>VLOOKUP(Tabela1[[#This Row],[PLACA]],UNIC!C:R,16,0)</f>
        <v>SUDESTE</v>
      </c>
      <c r="H936" s="5" t="str">
        <f>VLOOKUP(A936,UNIC!C:H,6,0)</f>
        <v>MATHEUS RODRIGUES MONTE</v>
      </c>
      <c r="I936" s="5" t="str">
        <f>VLOOKUP(H936,UNIC!H:J,3,0)</f>
        <v>DIRETOR</v>
      </c>
      <c r="J936" s="11" t="str">
        <f>VLOOKUP(Tabela1[[#This Row],[PLACA]],UNIC!C:V,20,0)</f>
        <v>R$ 3.000,00</v>
      </c>
      <c r="K936" s="11">
        <f>IFERROR(VALUE(VLOOKUP(Tabela1[[#This Row],[PLACA]],[1]Planilha2!$A:$F,3,0)),"")</f>
        <v>1740.5599999999997</v>
      </c>
      <c r="L936" s="11">
        <f>IFERROR(VALUE(VLOOKUP(Tabela1[[#This Row],[PLACA]],[1]Planilha2!$A:$F,4,0)),"")</f>
        <v>773.36999999999989</v>
      </c>
      <c r="M936" s="11">
        <f>IFERROR(VALUE(VLOOKUP(Tabela1[[#This Row],[PLACA]],[1]Planilha2!$A:$F,5,0)),"")</f>
        <v>1903.3500000000001</v>
      </c>
      <c r="N936" s="11"/>
      <c r="O936" s="17" t="str">
        <f>VLOOKUP(Tabela1[[#This Row],[PLACA]],BASE_LOCADORAS!B:F,5,0)</f>
        <v>17/01/2026</v>
      </c>
      <c r="P9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36" s="11">
        <f>VLOOKUP(Tabela1[[#This Row],[PLACA]],BASE_LOCADORAS!B:G,6,0)</f>
        <v>4464.93</v>
      </c>
      <c r="R936" s="5" t="b">
        <f>Tabela1[[#This Row],[VALOR LOCADORA]]=Tabela1[[#This Row],[GASTO ALUGUEL]]</f>
        <v>0</v>
      </c>
      <c r="S936" s="5" t="str">
        <f>UPPER(TEXT(Tabela1[[#This Row],[VENCIMENTO CONTRATO]],"MMM"))</f>
        <v>JAN</v>
      </c>
      <c r="T936" s="5">
        <f>IFERROR(YEAR(Tabela1[[#This Row],[VENCIMENTO CONTRATO]]),"-")</f>
        <v>2026</v>
      </c>
      <c r="U936" s="5" t="str">
        <f>VLOOKUP(Tabela1[[#This Row],[PLACA]],UNIC!C:T,18,0)</f>
        <v>ATIVO</v>
      </c>
      <c r="V936" s="5" t="str">
        <f>SUBSTITUTE(VLOOKUP(Tabela1[[#This Row],[PLACA]],UNIC!C:K,9,0),".", "")</f>
        <v>99538</v>
      </c>
      <c r="W936" s="5">
        <f>VLOOKUP(Tabela1[[#This Row],[PLACA]],UNIC!C:M,10,0)</f>
        <v>35001</v>
      </c>
      <c r="X936" s="5" t="str">
        <f>VLOOKUP(Tabela1[[#This Row],[PLACA]],UNIC!C:M,11,0)</f>
        <v>ADMINISTRATIVO</v>
      </c>
      <c r="Y936" s="7">
        <f>SUM(Tabela1[[#This Row],[GASTO COMBUSTÍVEL FEVEREIRO]:[GASTO COMBUSTÍVE ABRIL]])</f>
        <v>4417.28</v>
      </c>
      <c r="Z936" s="7">
        <f>IFERROR(AVERAGE(Tabela1[[#This Row],[GASTO COMBUSTÍVE ABRIL]:[GASTO COMBUSTÍVE MARÇO]]),"-")</f>
        <v>1338.3600000000001</v>
      </c>
      <c r="AA936" s="5"/>
    </row>
    <row r="937" spans="1:27" x14ac:dyDescent="0.25">
      <c r="A937" s="5" t="s">
        <v>1612</v>
      </c>
      <c r="B937" s="5" t="str">
        <f>VLOOKUP(A937,UNIC!C:W,2,0)</f>
        <v>T-CROSS</v>
      </c>
      <c r="C937" s="5" t="str">
        <f>VLOOKUP(A937,UNIC!C:W,3,0)</f>
        <v>SUV</v>
      </c>
      <c r="D937" s="10">
        <f>VLOOKUP(A937,UNIC!C:W,5,0)</f>
        <v>2024</v>
      </c>
      <c r="E937" s="5" t="str">
        <f>VLOOKUP(A937,UNIC!C:W,21,0)</f>
        <v>LOCALIZA</v>
      </c>
      <c r="F937" s="5" t="str">
        <f>VLOOKUP(Tabela1[[#This Row],[PLACA]],UNIC!C:R,15,0)</f>
        <v>SP</v>
      </c>
      <c r="G937" s="5" t="str">
        <f>VLOOKUP(Tabela1[[#This Row],[PLACA]],UNIC!C:R,16,0)</f>
        <v>SUDESTE</v>
      </c>
      <c r="H937" s="5" t="str">
        <f>VLOOKUP(A937,UNIC!C:H,6,0)</f>
        <v>RODOLFO RONDINONE</v>
      </c>
      <c r="I937" s="5" t="str">
        <f>VLOOKUP(H937,UNIC!H:J,3,0)</f>
        <v>GERENTE DE TEC SR</v>
      </c>
      <c r="J937" s="11" t="str">
        <f>VLOOKUP(Tabela1[[#This Row],[PLACA]],UNIC!C:V,20,0)</f>
        <v>R$ 3.099,00</v>
      </c>
      <c r="K937" s="11">
        <f>IFERROR(VALUE(VLOOKUP(Tabela1[[#This Row],[PLACA]],[1]Planilha2!$A:$F,3,0)),"")</f>
        <v>636.92000000000007</v>
      </c>
      <c r="L937" s="11">
        <f>IFERROR(VALUE(VLOOKUP(Tabela1[[#This Row],[PLACA]],[1]Planilha2!$A:$F,4,0)),"")</f>
        <v>711.6</v>
      </c>
      <c r="M937" s="11">
        <f>IFERROR(VALUE(VLOOKUP(Tabela1[[#This Row],[PLACA]],[1]Planilha2!$A:$F,5,0)),"")</f>
        <v>498.73</v>
      </c>
      <c r="N937" s="11"/>
      <c r="O937" s="12" t="str">
        <f>VLOOKUP(Tabela1[[#This Row],[PLACA]],BASE_LOCADORAS!B:F,5,0)</f>
        <v>11/06/2027</v>
      </c>
      <c r="P9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7" s="11">
        <f>VLOOKUP(Tabela1[[#This Row],[PLACA]],BASE_LOCADORAS!B:G,6,0)</f>
        <v>3288.05</v>
      </c>
      <c r="R937" s="5" t="b">
        <f>Tabela1[[#This Row],[VALOR LOCADORA]]=Tabela1[[#This Row],[GASTO ALUGUEL]]</f>
        <v>0</v>
      </c>
      <c r="S937" s="5" t="str">
        <f>UPPER(TEXT(Tabela1[[#This Row],[VENCIMENTO CONTRATO]],"MMM"))</f>
        <v>JUN</v>
      </c>
      <c r="T937" s="5">
        <f>IFERROR(YEAR(Tabela1[[#This Row],[VENCIMENTO CONTRATO]]),"-")</f>
        <v>2027</v>
      </c>
      <c r="U937" s="5" t="str">
        <f>VLOOKUP(Tabela1[[#This Row],[PLACA]],UNIC!C:T,18,0)</f>
        <v>ATIVO</v>
      </c>
      <c r="V937" s="5" t="str">
        <f>SUBSTITUTE(VLOOKUP(Tabela1[[#This Row],[PLACA]],UNIC!C:K,9,0),".", "")</f>
        <v>99548</v>
      </c>
      <c r="W937" s="5">
        <f>VLOOKUP(Tabela1[[#This Row],[PLACA]],UNIC!C:M,10,0)</f>
        <v>35001</v>
      </c>
      <c r="X937" s="5" t="str">
        <f>VLOOKUP(Tabela1[[#This Row],[PLACA]],UNIC!C:M,11,0)</f>
        <v>ADMINISTRATIVO</v>
      </c>
      <c r="Y937" s="7">
        <f>SUM(Tabela1[[#This Row],[GASTO COMBUSTÍVEL FEVEREIRO]:[GASTO COMBUSTÍVE ABRIL]])</f>
        <v>1847.25</v>
      </c>
      <c r="Z937" s="7">
        <f>IFERROR(AVERAGE(Tabela1[[#This Row],[GASTO COMBUSTÍVE ABRIL]:[GASTO COMBUSTÍVE MARÇO]]),"-")</f>
        <v>605.16499999999996</v>
      </c>
      <c r="AA937" s="5"/>
    </row>
    <row r="938" spans="1:27" x14ac:dyDescent="0.25">
      <c r="A938" s="5" t="s">
        <v>1604</v>
      </c>
      <c r="B938" s="5" t="str">
        <f>VLOOKUP(A938,UNIC!C:W,2,0)</f>
        <v>SENTRA</v>
      </c>
      <c r="C938" s="5" t="str">
        <f>VLOOKUP(A938,UNIC!C:W,3,0)</f>
        <v>LEVE</v>
      </c>
      <c r="D938" s="10">
        <f>VLOOKUP(A938,UNIC!C:W,5,0)</f>
        <v>2023</v>
      </c>
      <c r="E938" s="5" t="str">
        <f>VLOOKUP(A938,UNIC!C:W,21,0)</f>
        <v>PARTICULAR</v>
      </c>
      <c r="F938" s="5" t="str">
        <f>VLOOKUP(Tabela1[[#This Row],[PLACA]],UNIC!C:R,15,0)</f>
        <v>SP</v>
      </c>
      <c r="G938" s="5" t="str">
        <f>VLOOKUP(Tabela1[[#This Row],[PLACA]],UNIC!C:R,16,0)</f>
        <v>SUDESTE</v>
      </c>
      <c r="H938" s="5" t="str">
        <f>VLOOKUP(A938,UNIC!C:H,6,0)</f>
        <v>MARCELO VALLADA</v>
      </c>
      <c r="I938" s="5" t="str">
        <f>VLOOKUP(H938,UNIC!H:J,3,0)</f>
        <v>DIRETOR</v>
      </c>
      <c r="J938" s="11" t="str">
        <f>VLOOKUP(Tabela1[[#This Row],[PLACA]],UNIC!C:V,20,0)</f>
        <v>R$ 3.000,00</v>
      </c>
      <c r="K938" s="11">
        <f>IFERROR(VALUE(VLOOKUP(Tabela1[[#This Row],[PLACA]],[1]Planilha2!$A:$F,3,0)),"")</f>
        <v>495.44</v>
      </c>
      <c r="L938" s="11">
        <f>IFERROR(VALUE(VLOOKUP(Tabela1[[#This Row],[PLACA]],[1]Planilha2!$A:$F,4,0)),"")</f>
        <v>758.54</v>
      </c>
      <c r="M938" s="11">
        <f>IFERROR(VALUE(VLOOKUP(Tabela1[[#This Row],[PLACA]],[1]Planilha2!$A:$F,5,0)),"")</f>
        <v>265.02</v>
      </c>
      <c r="N938" s="11"/>
      <c r="O938" s="12" t="str">
        <f>VLOOKUP(Tabela1[[#This Row],[PLACA]],BASE_LOCADORAS!B:F,5,0)</f>
        <v>01/01/2030</v>
      </c>
      <c r="P9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8" s="11">
        <f>VLOOKUP(Tabela1[[#This Row],[PLACA]],BASE_LOCADORAS!B:G,6,0)</f>
        <v>3000</v>
      </c>
      <c r="R938" s="5" t="b">
        <f>Tabela1[[#This Row],[VALOR LOCADORA]]=Tabela1[[#This Row],[GASTO ALUGUEL]]</f>
        <v>0</v>
      </c>
      <c r="S938" s="5" t="str">
        <f>UPPER(TEXT(Tabela1[[#This Row],[VENCIMENTO CONTRATO]],"MMM"))</f>
        <v>JAN</v>
      </c>
      <c r="T938" s="5">
        <f>IFERROR(YEAR(Tabela1[[#This Row],[VENCIMENTO CONTRATO]]),"-")</f>
        <v>2030</v>
      </c>
      <c r="U938" s="5" t="str">
        <f>VLOOKUP(Tabela1[[#This Row],[PLACA]],UNIC!C:T,18,0)</f>
        <v>ATIVO</v>
      </c>
      <c r="V938" s="5" t="str">
        <f>SUBSTITUTE(VLOOKUP(Tabela1[[#This Row],[PLACA]],UNIC!C:K,9,0),".", "")</f>
        <v>99558</v>
      </c>
      <c r="W938" s="5">
        <f>VLOOKUP(Tabela1[[#This Row],[PLACA]],UNIC!C:M,10,0)</f>
        <v>35001</v>
      </c>
      <c r="X938" s="5" t="str">
        <f>VLOOKUP(Tabela1[[#This Row],[PLACA]],UNIC!C:M,11,0)</f>
        <v>ADMINISTRATIVO</v>
      </c>
      <c r="Y938" s="7">
        <f>SUM(Tabela1[[#This Row],[GASTO COMBUSTÍVEL FEVEREIRO]:[GASTO COMBUSTÍVE ABRIL]])</f>
        <v>1519</v>
      </c>
      <c r="Z938" s="7">
        <f>IFERROR(AVERAGE(Tabela1[[#This Row],[GASTO COMBUSTÍVE ABRIL]:[GASTO COMBUSTÍVE MARÇO]]),"-")</f>
        <v>511.78</v>
      </c>
      <c r="AA938" s="5"/>
    </row>
    <row r="939" spans="1:27" x14ac:dyDescent="0.25">
      <c r="A939" s="5" t="s">
        <v>1344</v>
      </c>
      <c r="B939" s="5" t="str">
        <f>VLOOKUP(A939,UNIC!C:W,2,0)</f>
        <v>FIORINO</v>
      </c>
      <c r="C939" s="5" t="str">
        <f>VLOOKUP(A939,UNIC!C:W,3,0)</f>
        <v>UTILITARIO</v>
      </c>
      <c r="D939" s="10">
        <f>VLOOKUP(A939,UNIC!C:W,5,0)</f>
        <v>2025</v>
      </c>
      <c r="E939" s="5" t="str">
        <f>VLOOKUP(A939,UNIC!C:W,21,0)</f>
        <v>LOCALIZA</v>
      </c>
      <c r="F939" s="5" t="str">
        <f>VLOOKUP(Tabela1[[#This Row],[PLACA]],UNIC!C:R,15,0)</f>
        <v>PR</v>
      </c>
      <c r="G939" s="5" t="str">
        <f>VLOOKUP(Tabela1[[#This Row],[PLACA]],UNIC!C:R,16,0)</f>
        <v>SUL</v>
      </c>
      <c r="H939" s="5" t="str">
        <f>VLOOKUP(A939,UNIC!C:H,6,0)</f>
        <v>MANUTENCAO LIGGA PONTA GROSSA</v>
      </c>
      <c r="I939" s="5" t="str">
        <f>VLOOKUP(H939,UNIC!H:J,3,0)</f>
        <v>PARCEIRO</v>
      </c>
      <c r="J939" s="11" t="str">
        <f>VLOOKUP(Tabela1[[#This Row],[PLACA]],UNIC!C:V,20,0)</f>
        <v>R$ 2.400,00</v>
      </c>
      <c r="K939" s="11">
        <f>IFERROR(VALUE(VLOOKUP(Tabela1[[#This Row],[PLACA]],[1]Planilha2!$A:$F,3,0)),"")</f>
        <v>1569.07</v>
      </c>
      <c r="L939" s="11">
        <f>IFERROR(VALUE(VLOOKUP(Tabela1[[#This Row],[PLACA]],[1]Planilha2!$A:$F,4,0)),"")</f>
        <v>2967.31</v>
      </c>
      <c r="M939" s="11">
        <f>IFERROR(VALUE(VLOOKUP(Tabela1[[#This Row],[PLACA]],[1]Planilha2!$A:$F,5,0)),"")</f>
        <v>0</v>
      </c>
      <c r="N939" s="11"/>
      <c r="O939" s="17" t="str">
        <f>VLOOKUP(Tabela1[[#This Row],[PLACA]],BASE_LOCADORAS!B:F,5,0)</f>
        <v>28/07/2028</v>
      </c>
      <c r="P9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39" s="11">
        <f>VLOOKUP(Tabela1[[#This Row],[PLACA]],BASE_LOCADORAS!B:G,6,0)</f>
        <v>2555.0700000000002</v>
      </c>
      <c r="R939" s="5" t="b">
        <f>Tabela1[[#This Row],[VALOR LOCADORA]]=Tabela1[[#This Row],[GASTO ALUGUEL]]</f>
        <v>0</v>
      </c>
      <c r="S939" s="5" t="str">
        <f>UPPER(TEXT(Tabela1[[#This Row],[VENCIMENTO CONTRATO]],"MMM"))</f>
        <v>JUL</v>
      </c>
      <c r="T939" s="5">
        <f>IFERROR(YEAR(Tabela1[[#This Row],[VENCIMENTO CONTRATO]]),"-")</f>
        <v>2028</v>
      </c>
      <c r="U939" s="5" t="str">
        <f>VLOOKUP(Tabela1[[#This Row],[PLACA]],UNIC!C:T,18,0)</f>
        <v>MANUTENÇÃO</v>
      </c>
      <c r="V939" s="5" t="str">
        <f>SUBSTITUTE(VLOOKUP(Tabela1[[#This Row],[PLACA]],UNIC!C:K,9,0),".", "")</f>
        <v>17071</v>
      </c>
      <c r="W939" s="5">
        <f>VLOOKUP(Tabela1[[#This Row],[PLACA]],UNIC!C:M,10,0)</f>
        <v>26002</v>
      </c>
      <c r="X939" s="5" t="str">
        <f>VLOOKUP(Tabela1[[#This Row],[PLACA]],UNIC!C:M,11,0)</f>
        <v>LIGGA</v>
      </c>
      <c r="Y939" s="7">
        <f>SUM(Tabela1[[#This Row],[GASTO COMBUSTÍVEL FEVEREIRO]:[GASTO COMBUSTÍVE ABRIL]])</f>
        <v>4536.38</v>
      </c>
      <c r="Z939" s="7">
        <f>IFERROR(AVERAGE(Tabela1[[#This Row],[GASTO COMBUSTÍVE ABRIL]:[GASTO COMBUSTÍVE MARÇO]]),"-")</f>
        <v>1483.655</v>
      </c>
      <c r="AA939" s="5"/>
    </row>
    <row r="940" spans="1:27" x14ac:dyDescent="0.25">
      <c r="A940" s="5" t="s">
        <v>1350</v>
      </c>
      <c r="B940" s="5" t="str">
        <f>VLOOKUP(A940,UNIC!C:W,2,0)</f>
        <v>STRADA</v>
      </c>
      <c r="C940" s="5" t="str">
        <f>VLOOKUP(A940,UNIC!C:W,3,0)</f>
        <v>UTILITARIO</v>
      </c>
      <c r="D940" s="10">
        <f>VLOOKUP(A940,UNIC!C:W,5,0)</f>
        <v>2024</v>
      </c>
      <c r="E940" s="5" t="str">
        <f>VLOOKUP(A940,UNIC!C:W,21,0)</f>
        <v>LOCALIZA</v>
      </c>
      <c r="F940" s="5" t="str">
        <f>VLOOKUP(Tabela1[[#This Row],[PLACA]],UNIC!C:R,15,0)</f>
        <v>SC</v>
      </c>
      <c r="G940" s="5" t="str">
        <f>VLOOKUP(Tabela1[[#This Row],[PLACA]],UNIC!C:R,16,0)</f>
        <v>SUL</v>
      </c>
      <c r="H940" s="5" t="str">
        <f>VLOOKUP(A940,UNIC!C:H,6,0)</f>
        <v>MANUTENCAO PLANTA INTERNA TIM BLUMENAU</v>
      </c>
      <c r="I940" s="5" t="str">
        <f>VLOOKUP(H940,UNIC!H:J,3,0)</f>
        <v>PARCEIRO</v>
      </c>
      <c r="J940" s="11" t="str">
        <f>VLOOKUP(Tabela1[[#This Row],[PLACA]],UNIC!C:V,20,0)</f>
        <v>R$ 2.400,00</v>
      </c>
      <c r="K940" s="11" t="str">
        <f>IFERROR(VALUE(VLOOKUP(Tabela1[[#This Row],[PLACA]],[1]Planilha2!$A:$F,3,0)),"")</f>
        <v/>
      </c>
      <c r="L940" s="11" t="str">
        <f>IFERROR(VALUE(VLOOKUP(Tabela1[[#This Row],[PLACA]],[1]Planilha2!$A:$F,4,0)),"")</f>
        <v/>
      </c>
      <c r="M940" s="11" t="str">
        <f>IFERROR(VALUE(VLOOKUP(Tabela1[[#This Row],[PLACA]],[1]Planilha2!$A:$F,5,0)),"")</f>
        <v/>
      </c>
      <c r="N940" s="11"/>
      <c r="O940" s="12" t="str">
        <f>VLOOKUP(Tabela1[[#This Row],[PLACA]],BASE_LOCADORAS!B:F,5,0)</f>
        <v>07/05/2027</v>
      </c>
      <c r="P9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0" s="11">
        <f>VLOOKUP(Tabela1[[#This Row],[PLACA]],BASE_LOCADORAS!B:G,6,0)</f>
        <v>2556.56</v>
      </c>
      <c r="R940" s="5" t="b">
        <f>Tabela1[[#This Row],[VALOR LOCADORA]]=Tabela1[[#This Row],[GASTO ALUGUEL]]</f>
        <v>0</v>
      </c>
      <c r="S940" s="5" t="str">
        <f>UPPER(TEXT(Tabela1[[#This Row],[VENCIMENTO CONTRATO]],"MMM"))</f>
        <v>MAI</v>
      </c>
      <c r="T940" s="5">
        <f>IFERROR(YEAR(Tabela1[[#This Row],[VENCIMENTO CONTRATO]]),"-")</f>
        <v>2027</v>
      </c>
      <c r="U940" s="5" t="str">
        <f>VLOOKUP(Tabela1[[#This Row],[PLACA]],UNIC!C:T,18,0)</f>
        <v>ATIVO</v>
      </c>
      <c r="V940" s="5" t="str">
        <f>SUBSTITUTE(VLOOKUP(Tabela1[[#This Row],[PLACA]],UNIC!C:K,9,0),".", "")</f>
        <v>12081</v>
      </c>
      <c r="W940" s="5">
        <f>VLOOKUP(Tabela1[[#This Row],[PLACA]],UNIC!C:M,10,0)</f>
        <v>34002</v>
      </c>
      <c r="X940" s="5" t="str">
        <f>VLOOKUP(Tabela1[[#This Row],[PLACA]],UNIC!C:M,11,0)</f>
        <v>TIM MOVEL</v>
      </c>
      <c r="Y940" s="7">
        <f>SUM(Tabela1[[#This Row],[GASTO COMBUSTÍVEL FEVEREIRO]:[GASTO COMBUSTÍVE ABRIL]])</f>
        <v>0</v>
      </c>
      <c r="Z940" s="7" t="str">
        <f>IFERROR(AVERAGE(Tabela1[[#This Row],[GASTO COMBUSTÍVE ABRIL]:[GASTO COMBUSTÍVE MARÇO]]),"-")</f>
        <v>-</v>
      </c>
      <c r="AA940" s="5"/>
    </row>
    <row r="941" spans="1:27" x14ac:dyDescent="0.25">
      <c r="A941" s="5" t="s">
        <v>1304</v>
      </c>
      <c r="B941" s="5" t="str">
        <f>VLOOKUP(A941,UNIC!C:W,2,0)</f>
        <v>FIORINO</v>
      </c>
      <c r="C941" s="5" t="str">
        <f>VLOOKUP(A941,UNIC!C:W,3,0)</f>
        <v>UTILITARIO</v>
      </c>
      <c r="D941" s="10">
        <f>VLOOKUP(A941,UNIC!C:W,5,0)</f>
        <v>2025</v>
      </c>
      <c r="E941" s="5" t="str">
        <f>VLOOKUP(A941,UNIC!C:W,21,0)</f>
        <v>LOCALIZA</v>
      </c>
      <c r="F941" s="5" t="str">
        <f>VLOOKUP(Tabela1[[#This Row],[PLACA]],UNIC!C:R,15,0)</f>
        <v>MS</v>
      </c>
      <c r="G941" s="5" t="str">
        <f>VLOOKUP(Tabela1[[#This Row],[PLACA]],UNIC!C:R,16,0)</f>
        <v>CENTRO OESTE</v>
      </c>
      <c r="H941" s="5" t="str">
        <f>VLOOKUP(A941,UNIC!C:H,6,0)</f>
        <v>FROTAS DE VEÍCULOS SAO PAULO</v>
      </c>
      <c r="I941" s="5" t="str">
        <f>VLOOKUP(H941,UNIC!H:J,3,0)</f>
        <v>PARCEIRO</v>
      </c>
      <c r="J941" s="11" t="str">
        <f>VLOOKUP(Tabela1[[#This Row],[PLACA]],UNIC!C:V,20,0)</f>
        <v>R$ 2.400,00</v>
      </c>
      <c r="K941" s="11">
        <f>IFERROR(VALUE(VLOOKUP(Tabela1[[#This Row],[PLACA]],[1]Planilha2!$A:$F,3,0)),"")</f>
        <v>385.57</v>
      </c>
      <c r="L941" s="11">
        <f>IFERROR(VALUE(VLOOKUP(Tabela1[[#This Row],[PLACA]],[1]Planilha2!$A:$F,4,0)),"")</f>
        <v>1123.54</v>
      </c>
      <c r="M941" s="11">
        <f>IFERROR(VALUE(VLOOKUP(Tabela1[[#This Row],[PLACA]],[1]Planilha2!$A:$F,5,0)),"")</f>
        <v>164.26</v>
      </c>
      <c r="N941" s="11"/>
      <c r="O941" s="12" t="str">
        <f>VLOOKUP(Tabela1[[#This Row],[PLACA]],BASE_LOCADORAS!B:F,5,0)</f>
        <v>29/07/2028</v>
      </c>
      <c r="P9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1" s="11">
        <f>VLOOKUP(Tabela1[[#This Row],[PLACA]],BASE_LOCADORAS!B:G,6,0)</f>
        <v>2555.0700000000002</v>
      </c>
      <c r="R941" s="5" t="b">
        <f>Tabela1[[#This Row],[VALOR LOCADORA]]=Tabela1[[#This Row],[GASTO ALUGUEL]]</f>
        <v>0</v>
      </c>
      <c r="S941" s="5" t="str">
        <f>UPPER(TEXT(Tabela1[[#This Row],[VENCIMENTO CONTRATO]],"MMM"))</f>
        <v>JUL</v>
      </c>
      <c r="T941" s="5">
        <f>IFERROR(YEAR(Tabela1[[#This Row],[VENCIMENTO CONTRATO]]),"-")</f>
        <v>2028</v>
      </c>
      <c r="U941" s="5" t="str">
        <f>VLOOKUP(Tabela1[[#This Row],[PLACA]],UNIC!C:T,18,0)</f>
        <v>PATIO</v>
      </c>
      <c r="V941" s="5" t="str">
        <f>SUBSTITUTE(VLOOKUP(Tabela1[[#This Row],[PLACA]],UNIC!C:K,9,0),".", "")</f>
        <v>99628</v>
      </c>
      <c r="W941" s="5">
        <f>VLOOKUP(Tabela1[[#This Row],[PLACA]],UNIC!C:M,10,0)</f>
        <v>35001</v>
      </c>
      <c r="X941" s="5" t="str">
        <f>VLOOKUP(Tabela1[[#This Row],[PLACA]],UNIC!C:M,11,0)</f>
        <v>ADMINISTRATIVO</v>
      </c>
      <c r="Y941" s="7">
        <f>SUM(Tabela1[[#This Row],[GASTO COMBUSTÍVEL FEVEREIRO]:[GASTO COMBUSTÍVE ABRIL]])</f>
        <v>1673.37</v>
      </c>
      <c r="Z941" s="7">
        <f>IFERROR(AVERAGE(Tabela1[[#This Row],[GASTO COMBUSTÍVE ABRIL]:[GASTO COMBUSTÍVE MARÇO]]),"-")</f>
        <v>643.9</v>
      </c>
      <c r="AA941" s="5"/>
    </row>
    <row r="942" spans="1:27" x14ac:dyDescent="0.25">
      <c r="A942" s="5" t="s">
        <v>1174</v>
      </c>
      <c r="B942" s="5" t="str">
        <f>VLOOKUP(A942,UNIC!C:W,2,0)</f>
        <v>FIORINO</v>
      </c>
      <c r="C942" s="5" t="str">
        <f>VLOOKUP(A942,UNIC!C:W,3,0)</f>
        <v>UTILITARIO</v>
      </c>
      <c r="D942" s="10">
        <f>VLOOKUP(A942,UNIC!C:W,5,0)</f>
        <v>2025</v>
      </c>
      <c r="E942" s="5" t="str">
        <f>VLOOKUP(A942,UNIC!C:W,21,0)</f>
        <v>LOCALIZA</v>
      </c>
      <c r="F942" s="5" t="str">
        <f>VLOOKUP(Tabela1[[#This Row],[PLACA]],UNIC!C:R,15,0)</f>
        <v>SP</v>
      </c>
      <c r="G942" s="5" t="str">
        <f>VLOOKUP(Tabela1[[#This Row],[PLACA]],UNIC!C:R,16,0)</f>
        <v>SUDESTE</v>
      </c>
      <c r="H942" s="5" t="str">
        <f>VLOOKUP(A942,UNIC!C:H,6,0)</f>
        <v>FABIO DE OLIVEIRA NEVES</v>
      </c>
      <c r="I942" s="5" t="str">
        <f>VLOOKUP(H942,UNIC!H:J,3,0)</f>
        <v>TECNICO DE FIBRA OPTICA III</v>
      </c>
      <c r="J942" s="11" t="str">
        <f>VLOOKUP(Tabela1[[#This Row],[PLACA]],UNIC!C:V,20,0)</f>
        <v>R$ 2.400,00</v>
      </c>
      <c r="K942" s="11">
        <f>IFERROR(VALUE(VLOOKUP(Tabela1[[#This Row],[PLACA]],[1]Planilha2!$A:$F,3,0)),"")</f>
        <v>1490.18</v>
      </c>
      <c r="L942" s="11">
        <f>IFERROR(VALUE(VLOOKUP(Tabela1[[#This Row],[PLACA]],[1]Planilha2!$A:$F,4,0)),"")</f>
        <v>1861.58</v>
      </c>
      <c r="M942" s="11">
        <f>IFERROR(VALUE(VLOOKUP(Tabela1[[#This Row],[PLACA]],[1]Planilha2!$A:$F,5,0)),"")</f>
        <v>986.19</v>
      </c>
      <c r="N942" s="11"/>
      <c r="O942" s="12" t="str">
        <f>VLOOKUP(Tabela1[[#This Row],[PLACA]],BASE_LOCADORAS!B:F,5,0)</f>
        <v>29/07/2028</v>
      </c>
      <c r="P9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2" s="11">
        <f>VLOOKUP(Tabela1[[#This Row],[PLACA]],BASE_LOCADORAS!B:G,6,0)</f>
        <v>2555.0700000000002</v>
      </c>
      <c r="R942" s="5" t="b">
        <f>Tabela1[[#This Row],[VALOR LOCADORA]]=Tabela1[[#This Row],[GASTO ALUGUEL]]</f>
        <v>0</v>
      </c>
      <c r="S942" s="5" t="str">
        <f>UPPER(TEXT(Tabela1[[#This Row],[VENCIMENTO CONTRATO]],"MMM"))</f>
        <v>JUL</v>
      </c>
      <c r="T942" s="5">
        <f>IFERROR(YEAR(Tabela1[[#This Row],[VENCIMENTO CONTRATO]]),"-")</f>
        <v>2028</v>
      </c>
      <c r="U942" s="5" t="str">
        <f>VLOOKUP(Tabela1[[#This Row],[PLACA]],UNIC!C:T,18,0)</f>
        <v>ATIVO</v>
      </c>
      <c r="V942" s="5" t="str">
        <f>SUBSTITUTE(VLOOKUP(Tabela1[[#This Row],[PLACA]],UNIC!C:K,9,0),".", "")</f>
        <v>11021</v>
      </c>
      <c r="W942" s="5">
        <f>VLOOKUP(Tabela1[[#This Row],[PLACA]],UNIC!C:M,10,0)</f>
        <v>35001</v>
      </c>
      <c r="X942" s="5" t="str">
        <f>VLOOKUP(Tabela1[[#This Row],[PLACA]],UNIC!C:M,11,0)</f>
        <v>VIVO</v>
      </c>
      <c r="Y942" s="7">
        <f>SUM(Tabela1[[#This Row],[GASTO COMBUSTÍVEL FEVEREIRO]:[GASTO COMBUSTÍVE ABRIL]])</f>
        <v>4337.9500000000007</v>
      </c>
      <c r="Z942" s="7">
        <f>IFERROR(AVERAGE(Tabela1[[#This Row],[GASTO COMBUSTÍVE ABRIL]:[GASTO COMBUSTÍVE MARÇO]]),"-")</f>
        <v>1423.885</v>
      </c>
      <c r="AA942" s="5"/>
    </row>
    <row r="943" spans="1:27" x14ac:dyDescent="0.25">
      <c r="A943" s="5" t="s">
        <v>1301</v>
      </c>
      <c r="B943" s="5" t="str">
        <f>VLOOKUP(A943,UNIC!C:W,2,0)</f>
        <v>FIORINO</v>
      </c>
      <c r="C943" s="5" t="str">
        <f>VLOOKUP(A943,UNIC!C:W,3,0)</f>
        <v>UTILITARIO</v>
      </c>
      <c r="D943" s="10">
        <f>VLOOKUP(A943,UNIC!C:W,5,0)</f>
        <v>2025</v>
      </c>
      <c r="E943" s="5" t="str">
        <f>VLOOKUP(A943,UNIC!C:W,21,0)</f>
        <v>LOCALIZA</v>
      </c>
      <c r="F943" s="5" t="str">
        <f>VLOOKUP(Tabela1[[#This Row],[PLACA]],UNIC!C:R,15,0)</f>
        <v>SP</v>
      </c>
      <c r="G943" s="5" t="str">
        <f>VLOOKUP(Tabela1[[#This Row],[PLACA]],UNIC!C:R,16,0)</f>
        <v>SUDESTE</v>
      </c>
      <c r="H943" s="5" t="str">
        <f>VLOOKUP(A943,UNIC!C:H,6,0)</f>
        <v>RAFAEL DA SILVA</v>
      </c>
      <c r="I943" s="5" t="str">
        <f>VLOOKUP(H943,UNIC!H:J,3,0)</f>
        <v>CABISTA I</v>
      </c>
      <c r="J943" s="11" t="str">
        <f>VLOOKUP(Tabela1[[#This Row],[PLACA]],UNIC!C:V,20,0)</f>
        <v>R$ 2.400,00</v>
      </c>
      <c r="K943" s="11">
        <f>IFERROR(VALUE(VLOOKUP(Tabela1[[#This Row],[PLACA]],[1]Planilha2!$A:$F,3,0)),"")</f>
        <v>1952.51</v>
      </c>
      <c r="L943" s="11">
        <f>IFERROR(VALUE(VLOOKUP(Tabela1[[#This Row],[PLACA]],[1]Planilha2!$A:$F,4,0)),"")</f>
        <v>2560.02</v>
      </c>
      <c r="M943" s="11">
        <f>IFERROR(VALUE(VLOOKUP(Tabela1[[#This Row],[PLACA]],[1]Planilha2!$A:$F,5,0)),"")</f>
        <v>1146.3499999999999</v>
      </c>
      <c r="N943" s="11"/>
      <c r="O943" s="12" t="str">
        <f>VLOOKUP(Tabela1[[#This Row],[PLACA]],BASE_LOCADORAS!B:F,5,0)</f>
        <v>16/08/2028</v>
      </c>
      <c r="P9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3" s="11">
        <f>VLOOKUP(Tabela1[[#This Row],[PLACA]],BASE_LOCADORAS!B:G,6,0)</f>
        <v>2555.0700000000002</v>
      </c>
      <c r="R943" s="5" t="b">
        <f>Tabela1[[#This Row],[VALOR LOCADORA]]=Tabela1[[#This Row],[GASTO ALUGUEL]]</f>
        <v>0</v>
      </c>
      <c r="S943" s="5" t="str">
        <f>UPPER(TEXT(Tabela1[[#This Row],[VENCIMENTO CONTRATO]],"MMM"))</f>
        <v>AGO</v>
      </c>
      <c r="T943" s="5">
        <f>IFERROR(YEAR(Tabela1[[#This Row],[VENCIMENTO CONTRATO]]),"-")</f>
        <v>2028</v>
      </c>
      <c r="U943" s="5" t="str">
        <f>VLOOKUP(Tabela1[[#This Row],[PLACA]],UNIC!C:T,18,0)</f>
        <v>ATIVO</v>
      </c>
      <c r="V943" s="5" t="str">
        <f>SUBSTITUTE(VLOOKUP(Tabela1[[#This Row],[PLACA]],UNIC!C:K,9,0),".", "")</f>
        <v>11031</v>
      </c>
      <c r="W943" s="5">
        <f>VLOOKUP(Tabela1[[#This Row],[PLACA]],UNIC!C:M,10,0)</f>
        <v>35001</v>
      </c>
      <c r="X943" s="5" t="str">
        <f>VLOOKUP(Tabela1[[#This Row],[PLACA]],UNIC!C:M,11,0)</f>
        <v>VIVO</v>
      </c>
      <c r="Y943" s="7">
        <f>SUM(Tabela1[[#This Row],[GASTO COMBUSTÍVEL FEVEREIRO]:[GASTO COMBUSTÍVE ABRIL]])</f>
        <v>5658.8799999999992</v>
      </c>
      <c r="Z943" s="7">
        <f>IFERROR(AVERAGE(Tabela1[[#This Row],[GASTO COMBUSTÍVE ABRIL]:[GASTO COMBUSTÍVE MARÇO]]),"-")</f>
        <v>1853.1849999999999</v>
      </c>
      <c r="AA943" s="5"/>
    </row>
    <row r="944" spans="1:27" x14ac:dyDescent="0.25">
      <c r="A944" s="5" t="s">
        <v>1216</v>
      </c>
      <c r="B944" s="5" t="str">
        <f>VLOOKUP(A944,UNIC!C:W,2,0)</f>
        <v>MOBI</v>
      </c>
      <c r="C944" s="5" t="str">
        <f>VLOOKUP(A944,UNIC!C:W,3,0)</f>
        <v>LEVE</v>
      </c>
      <c r="D944" s="10">
        <f>VLOOKUP(A944,UNIC!C:W,5,0)</f>
        <v>2024</v>
      </c>
      <c r="E944" s="5" t="str">
        <f>VLOOKUP(A944,UNIC!C:W,21,0)</f>
        <v>LOCALIZA</v>
      </c>
      <c r="F944" s="5" t="str">
        <f>VLOOKUP(Tabela1[[#This Row],[PLACA]],UNIC!C:R,15,0)</f>
        <v>SP</v>
      </c>
      <c r="G944" s="5" t="str">
        <f>VLOOKUP(Tabela1[[#This Row],[PLACA]],UNIC!C:R,16,0)</f>
        <v>SUDESTE</v>
      </c>
      <c r="H944" s="5" t="str">
        <f>VLOOKUP(A944,UNIC!C:H,6,0)</f>
        <v>CARLOS AUGUSTO BRITO CAVALCANTE</v>
      </c>
      <c r="I944" s="5" t="str">
        <f>VLOOKUP(H944,UNIC!H:J,3,0)</f>
        <v>TECNICO MULTSKILL METALICO/FI</v>
      </c>
      <c r="J944" s="11" t="str">
        <f>VLOOKUP(Tabela1[[#This Row],[PLACA]],UNIC!C:V,20,0)</f>
        <v>R$ 1.818,28</v>
      </c>
      <c r="K944" s="11">
        <f>IFERROR(VALUE(VLOOKUP(Tabela1[[#This Row],[PLACA]],[1]Planilha2!$A:$F,3,0)),"")</f>
        <v>1223.24</v>
      </c>
      <c r="L944" s="11">
        <f>IFERROR(VALUE(VLOOKUP(Tabela1[[#This Row],[PLACA]],[1]Planilha2!$A:$F,4,0)),"")</f>
        <v>1504.21</v>
      </c>
      <c r="M944" s="11">
        <f>IFERROR(VALUE(VLOOKUP(Tabela1[[#This Row],[PLACA]],[1]Planilha2!$A:$F,5,0)),"")</f>
        <v>930.26</v>
      </c>
      <c r="N944" s="11"/>
      <c r="O944" s="12" t="str">
        <f>VLOOKUP(Tabela1[[#This Row],[PLACA]],BASE_LOCADORAS!B:F,5,0)</f>
        <v>25/01/2027</v>
      </c>
      <c r="P9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4" s="11">
        <f>VLOOKUP(Tabela1[[#This Row],[PLACA]],BASE_LOCADORAS!B:G,6,0)</f>
        <v>1818.28</v>
      </c>
      <c r="R944" s="5" t="b">
        <f>Tabela1[[#This Row],[VALOR LOCADORA]]=Tabela1[[#This Row],[GASTO ALUGUEL]]</f>
        <v>0</v>
      </c>
      <c r="S944" s="5" t="str">
        <f>UPPER(TEXT(Tabela1[[#This Row],[VENCIMENTO CONTRATO]],"MMM"))</f>
        <v>JAN</v>
      </c>
      <c r="T944" s="5">
        <f>IFERROR(YEAR(Tabela1[[#This Row],[VENCIMENTO CONTRATO]]),"-")</f>
        <v>2027</v>
      </c>
      <c r="U944" s="5" t="str">
        <f>VLOOKUP(Tabela1[[#This Row],[PLACA]],UNIC!C:T,18,0)</f>
        <v>ATIVO</v>
      </c>
      <c r="V944" s="5" t="str">
        <f>SUBSTITUTE(VLOOKUP(Tabela1[[#This Row],[PLACA]],UNIC!C:K,9,0),".", "")</f>
        <v>14011</v>
      </c>
      <c r="W944" s="5">
        <f>VLOOKUP(Tabela1[[#This Row],[PLACA]],UNIC!C:M,10,0)</f>
        <v>35001</v>
      </c>
      <c r="X944" s="5" t="str">
        <f>VLOOKUP(Tabela1[[#This Row],[PLACA]],UNIC!C:M,11,0)</f>
        <v>I-SYSTEMS</v>
      </c>
      <c r="Y944" s="7">
        <f>SUM(Tabela1[[#This Row],[GASTO COMBUSTÍVEL FEVEREIRO]:[GASTO COMBUSTÍVE ABRIL]])</f>
        <v>3657.71</v>
      </c>
      <c r="Z944" s="7">
        <f>IFERROR(AVERAGE(Tabela1[[#This Row],[GASTO COMBUSTÍVE ABRIL]:[GASTO COMBUSTÍVE MARÇO]]),"-")</f>
        <v>1217.2350000000001</v>
      </c>
      <c r="AA944" s="5"/>
    </row>
    <row r="945" spans="1:27" x14ac:dyDescent="0.25">
      <c r="A945" s="5" t="s">
        <v>1312</v>
      </c>
      <c r="B945" s="5" t="str">
        <f>VLOOKUP(A945,UNIC!C:W,2,0)</f>
        <v>FIORINO</v>
      </c>
      <c r="C945" s="5" t="str">
        <f>VLOOKUP(A945,UNIC!C:W,3,0)</f>
        <v>UTILITARIO</v>
      </c>
      <c r="D945" s="10">
        <f>VLOOKUP(A945,UNIC!C:W,5,0)</f>
        <v>2024</v>
      </c>
      <c r="E945" s="5" t="str">
        <f>VLOOKUP(A945,UNIC!C:W,21,0)</f>
        <v>LOCALIZA</v>
      </c>
      <c r="F945" s="5" t="str">
        <f>VLOOKUP(Tabela1[[#This Row],[PLACA]],UNIC!C:R,15,0)</f>
        <v>SP</v>
      </c>
      <c r="G945" s="5" t="str">
        <f>VLOOKUP(Tabela1[[#This Row],[PLACA]],UNIC!C:R,16,0)</f>
        <v>SUDESTE</v>
      </c>
      <c r="H945" s="5" t="str">
        <f>VLOOKUP(A945,UNIC!C:H,6,0)</f>
        <v>DANGELES DOS SANTOS SOUZA</v>
      </c>
      <c r="I945" s="5" t="str">
        <f>VLOOKUP(H945,UNIC!H:J,3,0)</f>
        <v>TECNICO DE FIBRA OPTICA II</v>
      </c>
      <c r="J945" s="11" t="str">
        <f>VLOOKUP(Tabela1[[#This Row],[PLACA]],UNIC!C:V,20,0)</f>
        <v>R$ 2.552,97</v>
      </c>
      <c r="K945" s="11">
        <f>IFERROR(VALUE(VLOOKUP(Tabela1[[#This Row],[PLACA]],[1]Planilha2!$A:$F,3,0)),"")</f>
        <v>0</v>
      </c>
      <c r="L945" s="11">
        <f>IFERROR(VALUE(VLOOKUP(Tabela1[[#This Row],[PLACA]],[1]Planilha2!$A:$F,4,0)),"")</f>
        <v>1913.16</v>
      </c>
      <c r="M945" s="11">
        <f>IFERROR(VALUE(VLOOKUP(Tabela1[[#This Row],[PLACA]],[1]Planilha2!$A:$F,5,0)),"")</f>
        <v>1484.14</v>
      </c>
      <c r="N945" s="11"/>
      <c r="O945" s="12" t="str">
        <f>VLOOKUP(Tabela1[[#This Row],[PLACA]],BASE_LOCADORAS!B:F,5,0)</f>
        <v>27/03/2027</v>
      </c>
      <c r="P9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5" s="11">
        <f>VLOOKUP(Tabela1[[#This Row],[PLACA]],BASE_LOCADORAS!B:G,6,0)</f>
        <v>2552.9699999999998</v>
      </c>
      <c r="R945" s="5" t="b">
        <f>Tabela1[[#This Row],[VALOR LOCADORA]]=Tabela1[[#This Row],[GASTO ALUGUEL]]</f>
        <v>0</v>
      </c>
      <c r="S945" s="5" t="str">
        <f>UPPER(TEXT(Tabela1[[#This Row],[VENCIMENTO CONTRATO]],"MMM"))</f>
        <v>MAR</v>
      </c>
      <c r="T945" s="5">
        <f>IFERROR(YEAR(Tabela1[[#This Row],[VENCIMENTO CONTRATO]]),"-")</f>
        <v>2027</v>
      </c>
      <c r="U945" s="5" t="str">
        <f>VLOOKUP(Tabela1[[#This Row],[PLACA]],UNIC!C:T,18,0)</f>
        <v>ATIVO</v>
      </c>
      <c r="V945" s="5" t="str">
        <f>SUBSTITUTE(VLOOKUP(Tabela1[[#This Row],[PLACA]],UNIC!C:K,9,0),".", "")</f>
        <v>11021</v>
      </c>
      <c r="W945" s="5">
        <f>VLOOKUP(Tabela1[[#This Row],[PLACA]],UNIC!C:M,10,0)</f>
        <v>35001</v>
      </c>
      <c r="X945" s="5" t="str">
        <f>VLOOKUP(Tabela1[[#This Row],[PLACA]],UNIC!C:M,11,0)</f>
        <v>VIVO</v>
      </c>
      <c r="Y945" s="7">
        <f>SUM(Tabela1[[#This Row],[GASTO COMBUSTÍVEL FEVEREIRO]:[GASTO COMBUSTÍVE ABRIL]])</f>
        <v>3397.3</v>
      </c>
      <c r="Z945" s="7">
        <f>IFERROR(AVERAGE(Tabela1[[#This Row],[GASTO COMBUSTÍVE ABRIL]:[GASTO COMBUSTÍVE MARÇO]]),"-")</f>
        <v>1698.65</v>
      </c>
      <c r="AA945" s="5"/>
    </row>
    <row r="946" spans="1:27" x14ac:dyDescent="0.25">
      <c r="A946" s="5" t="s">
        <v>1329</v>
      </c>
      <c r="B946" s="5" t="str">
        <f>VLOOKUP(A946,UNIC!C:W,2,0)</f>
        <v>FIORINO</v>
      </c>
      <c r="C946" s="5" t="str">
        <f>VLOOKUP(A946,UNIC!C:W,3,0)</f>
        <v>UTILITARIO</v>
      </c>
      <c r="D946" s="10">
        <f>VLOOKUP(A946,UNIC!C:W,5,0)</f>
        <v>2024</v>
      </c>
      <c r="E946" s="5" t="str">
        <f>VLOOKUP(A946,UNIC!C:W,21,0)</f>
        <v>LOCALIZA</v>
      </c>
      <c r="F946" s="5" t="str">
        <f>VLOOKUP(Tabela1[[#This Row],[PLACA]],UNIC!C:R,15,0)</f>
        <v>GO</v>
      </c>
      <c r="G946" s="5" t="str">
        <f>VLOOKUP(Tabela1[[#This Row],[PLACA]],UNIC!C:R,16,0)</f>
        <v>CENTRO OESTE</v>
      </c>
      <c r="H946" s="5" t="str">
        <f>VLOOKUP(A946,UNIC!C:H,6,0)</f>
        <v>ERNANDES BRAGA DA SILVA</v>
      </c>
      <c r="I946" s="5" t="str">
        <f>VLOOKUP(H946,UNIC!H:J,3,0)</f>
        <v>ASSISTENTE TEC. DE MANUTENCAO DE FO I</v>
      </c>
      <c r="J946" s="11" t="str">
        <f>VLOOKUP(Tabela1[[#This Row],[PLACA]],UNIC!C:V,20,0)</f>
        <v>R$ 2.552,97</v>
      </c>
      <c r="K946" s="11">
        <f>IFERROR(VALUE(VLOOKUP(Tabela1[[#This Row],[PLACA]],[1]Planilha2!$A:$F,3,0)),"")</f>
        <v>295.87</v>
      </c>
      <c r="L946" s="11">
        <f>IFERROR(VALUE(VLOOKUP(Tabela1[[#This Row],[PLACA]],[1]Planilha2!$A:$F,4,0)),"")</f>
        <v>3332.94</v>
      </c>
      <c r="M946" s="11">
        <f>IFERROR(VALUE(VLOOKUP(Tabela1[[#This Row],[PLACA]],[1]Planilha2!$A:$F,5,0)),"")</f>
        <v>795.19</v>
      </c>
      <c r="N946" s="11"/>
      <c r="O946" s="12" t="str">
        <f>VLOOKUP(Tabela1[[#This Row],[PLACA]],BASE_LOCADORAS!B:F,5,0)</f>
        <v>28/03/2027</v>
      </c>
      <c r="P9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6" s="11">
        <f>VLOOKUP(Tabela1[[#This Row],[PLACA]],BASE_LOCADORAS!B:G,6,0)</f>
        <v>2552.9699999999998</v>
      </c>
      <c r="R946" s="5" t="b">
        <f>Tabela1[[#This Row],[VALOR LOCADORA]]=Tabela1[[#This Row],[GASTO ALUGUEL]]</f>
        <v>0</v>
      </c>
      <c r="S946" s="5" t="str">
        <f>UPPER(TEXT(Tabela1[[#This Row],[VENCIMENTO CONTRATO]],"MMM"))</f>
        <v>MAR</v>
      </c>
      <c r="T946" s="5">
        <f>IFERROR(YEAR(Tabela1[[#This Row],[VENCIMENTO CONTRATO]]),"-")</f>
        <v>2027</v>
      </c>
      <c r="U946" s="5" t="str">
        <f>VLOOKUP(Tabela1[[#This Row],[PLACA]],UNIC!C:T,18,0)</f>
        <v>ATIVO</v>
      </c>
      <c r="V946" s="5" t="str">
        <f>SUBSTITUTE(VLOOKUP(Tabela1[[#This Row],[PLACA]],UNIC!C:K,9,0),".", "")</f>
        <v>12071</v>
      </c>
      <c r="W946" s="5">
        <f>VLOOKUP(Tabela1[[#This Row],[PLACA]],UNIC!C:M,10,0)</f>
        <v>19019</v>
      </c>
      <c r="X946" s="5" t="str">
        <f>VLOOKUP(Tabela1[[#This Row],[PLACA]],UNIC!C:M,11,0)</f>
        <v>TIM MOVEL</v>
      </c>
      <c r="Y946" s="7">
        <f>SUM(Tabela1[[#This Row],[GASTO COMBUSTÍVEL FEVEREIRO]:[GASTO COMBUSTÍVE ABRIL]])</f>
        <v>4424</v>
      </c>
      <c r="Z946" s="7">
        <f>IFERROR(AVERAGE(Tabela1[[#This Row],[GASTO COMBUSTÍVE ABRIL]:[GASTO COMBUSTÍVE MARÇO]]),"-")</f>
        <v>2064.0650000000001</v>
      </c>
      <c r="AA946" s="5"/>
    </row>
    <row r="947" spans="1:27" x14ac:dyDescent="0.25">
      <c r="A947" s="5" t="s">
        <v>295</v>
      </c>
      <c r="B947" s="5" t="str">
        <f>VLOOKUP(A947,UNIC!C:W,2,0)</f>
        <v>STRADA</v>
      </c>
      <c r="C947" s="5" t="str">
        <f>VLOOKUP(A947,UNIC!C:W,3,0)</f>
        <v>UTILITARIO</v>
      </c>
      <c r="D947" s="10">
        <f>VLOOKUP(A947,UNIC!C:W,5,0)</f>
        <v>2024</v>
      </c>
      <c r="E947" s="5" t="str">
        <f>VLOOKUP(A947,UNIC!C:W,21,0)</f>
        <v>LOCALIZA</v>
      </c>
      <c r="F947" s="5" t="str">
        <f>VLOOKUP(Tabela1[[#This Row],[PLACA]],UNIC!C:R,15,0)</f>
        <v>PR</v>
      </c>
      <c r="G947" s="5" t="str">
        <f>VLOOKUP(Tabela1[[#This Row],[PLACA]],UNIC!C:R,16,0)</f>
        <v>SUL</v>
      </c>
      <c r="H947" s="5" t="str">
        <f>VLOOKUP(A947,UNIC!C:H,6,0)</f>
        <v>DIONE LOPES VASCAO</v>
      </c>
      <c r="I947" s="5" t="str">
        <f>VLOOKUP(H947,UNIC!H:J,3,0)</f>
        <v>ESPECIALISTA OPERACIONAL DE PI III</v>
      </c>
      <c r="J947" s="11" t="str">
        <f>VLOOKUP(Tabela1[[#This Row],[PLACA]],UNIC!C:V,20,0)</f>
        <v>R$ 2.400,00</v>
      </c>
      <c r="K947" s="11">
        <f>IFERROR(VALUE(VLOOKUP(Tabela1[[#This Row],[PLACA]],[1]Planilha2!$A:$F,3,0)),"")</f>
        <v>784.62</v>
      </c>
      <c r="L947" s="11">
        <f>IFERROR(VALUE(VLOOKUP(Tabela1[[#This Row],[PLACA]],[1]Planilha2!$A:$F,4,0)),"")</f>
        <v>1164.03</v>
      </c>
      <c r="M947" s="11">
        <f>IFERROR(VALUE(VLOOKUP(Tabela1[[#This Row],[PLACA]],[1]Planilha2!$A:$F,5,0)),"")</f>
        <v>444.48</v>
      </c>
      <c r="N947" s="11"/>
      <c r="O947" s="12" t="str">
        <f>VLOOKUP(Tabela1[[#This Row],[PLACA]],BASE_LOCADORAS!B:F,5,0)</f>
        <v>07/05/2027</v>
      </c>
      <c r="P9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7" s="11">
        <f>VLOOKUP(Tabela1[[#This Row],[PLACA]],BASE_LOCADORAS!B:G,6,0)</f>
        <v>2556.56</v>
      </c>
      <c r="R947" s="5" t="b">
        <f>Tabela1[[#This Row],[VALOR LOCADORA]]=Tabela1[[#This Row],[GASTO ALUGUEL]]</f>
        <v>0</v>
      </c>
      <c r="S947" s="5" t="str">
        <f>UPPER(TEXT(Tabela1[[#This Row],[VENCIMENTO CONTRATO]],"MMM"))</f>
        <v>MAI</v>
      </c>
      <c r="T947" s="5">
        <f>IFERROR(YEAR(Tabela1[[#This Row],[VENCIMENTO CONTRATO]]),"-")</f>
        <v>2027</v>
      </c>
      <c r="U947" s="5" t="str">
        <f>VLOOKUP(Tabela1[[#This Row],[PLACA]],UNIC!C:T,18,0)</f>
        <v>ATIVO</v>
      </c>
      <c r="V947" s="5" t="str">
        <f>SUBSTITUTE(VLOOKUP(Tabela1[[#This Row],[PLACA]],UNIC!C:K,9,0),".", "")</f>
        <v>12081</v>
      </c>
      <c r="W947" s="5">
        <f>VLOOKUP(Tabela1[[#This Row],[PLACA]],UNIC!C:M,10,0)</f>
        <v>26001</v>
      </c>
      <c r="X947" s="5" t="str">
        <f>VLOOKUP(Tabela1[[#This Row],[PLACA]],UNIC!C:M,11,0)</f>
        <v>TIM MOVEL</v>
      </c>
      <c r="Y947" s="7">
        <f>SUM(Tabela1[[#This Row],[GASTO COMBUSTÍVEL FEVEREIRO]:[GASTO COMBUSTÍVE ABRIL]])</f>
        <v>2393.13</v>
      </c>
      <c r="Z947" s="7">
        <f>IFERROR(AVERAGE(Tabela1[[#This Row],[GASTO COMBUSTÍVE ABRIL]:[GASTO COMBUSTÍVE MARÇO]]),"-")</f>
        <v>804.255</v>
      </c>
      <c r="AA947" s="5"/>
    </row>
    <row r="948" spans="1:27" x14ac:dyDescent="0.25">
      <c r="A948" s="5" t="s">
        <v>670</v>
      </c>
      <c r="B948" s="5" t="str">
        <f>VLOOKUP(A948,UNIC!C:W,2,0)</f>
        <v>STRADA</v>
      </c>
      <c r="C948" s="5" t="str">
        <f>VLOOKUP(A948,UNIC!C:W,3,0)</f>
        <v>UTILITARIO</v>
      </c>
      <c r="D948" s="10">
        <f>VLOOKUP(A948,UNIC!C:W,5,0)</f>
        <v>2024</v>
      </c>
      <c r="E948" s="5" t="str">
        <f>VLOOKUP(A948,UNIC!C:W,21,0)</f>
        <v>LOCALIZA</v>
      </c>
      <c r="F948" s="5" t="str">
        <f>VLOOKUP(Tabela1[[#This Row],[PLACA]],UNIC!C:R,15,0)</f>
        <v>PR</v>
      </c>
      <c r="G948" s="5" t="str">
        <f>VLOOKUP(Tabela1[[#This Row],[PLACA]],UNIC!C:R,16,0)</f>
        <v>SUL</v>
      </c>
      <c r="H948" s="5" t="str">
        <f>VLOOKUP(A948,UNIC!C:H,6,0)</f>
        <v>ANDRE DE SOUZA MARQUES</v>
      </c>
      <c r="I948" s="5" t="str">
        <f>VLOOKUP(H948,UNIC!H:J,3,0)</f>
        <v>ASSISTENTE TEC. DE MANUTENCAO DE PI III</v>
      </c>
      <c r="J948" s="11" t="str">
        <f>VLOOKUP(Tabela1[[#This Row],[PLACA]],UNIC!C:V,20,0)</f>
        <v>R$ 2.400,00</v>
      </c>
      <c r="K948" s="11">
        <f>IFERROR(VALUE(VLOOKUP(Tabela1[[#This Row],[PLACA]],[1]Planilha2!$A:$F,3,0)),"")</f>
        <v>224.55</v>
      </c>
      <c r="L948" s="11">
        <f>IFERROR(VALUE(VLOOKUP(Tabela1[[#This Row],[PLACA]],[1]Planilha2!$A:$F,4,0)),"")</f>
        <v>1708.8999999999996</v>
      </c>
      <c r="M948" s="11">
        <f>IFERROR(VALUE(VLOOKUP(Tabela1[[#This Row],[PLACA]],[1]Planilha2!$A:$F,5,0)),"")</f>
        <v>618.06999999999994</v>
      </c>
      <c r="N948" s="11"/>
      <c r="O948" s="12" t="str">
        <f>VLOOKUP(Tabela1[[#This Row],[PLACA]],BASE_LOCADORAS!B:F,5,0)</f>
        <v>07/05/2027</v>
      </c>
      <c r="P9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8" s="11">
        <f>VLOOKUP(Tabela1[[#This Row],[PLACA]],BASE_LOCADORAS!B:G,6,0)</f>
        <v>2556.56</v>
      </c>
      <c r="R948" s="5" t="b">
        <f>Tabela1[[#This Row],[VALOR LOCADORA]]=Tabela1[[#This Row],[GASTO ALUGUEL]]</f>
        <v>0</v>
      </c>
      <c r="S948" s="5" t="str">
        <f>UPPER(TEXT(Tabela1[[#This Row],[VENCIMENTO CONTRATO]],"MMM"))</f>
        <v>MAI</v>
      </c>
      <c r="T948" s="5">
        <f>IFERROR(YEAR(Tabela1[[#This Row],[VENCIMENTO CONTRATO]]),"-")</f>
        <v>2027</v>
      </c>
      <c r="U948" s="5" t="str">
        <f>VLOOKUP(Tabela1[[#This Row],[PLACA]],UNIC!C:T,18,0)</f>
        <v>ATIVO</v>
      </c>
      <c r="V948" s="5" t="str">
        <f>SUBSTITUTE(VLOOKUP(Tabela1[[#This Row],[PLACA]],UNIC!C:K,9,0),".", "")</f>
        <v>12081</v>
      </c>
      <c r="W948" s="5">
        <f>VLOOKUP(Tabela1[[#This Row],[PLACA]],UNIC!C:M,10,0)</f>
        <v>26001</v>
      </c>
      <c r="X948" s="5" t="str">
        <f>VLOOKUP(Tabela1[[#This Row],[PLACA]],UNIC!C:M,11,0)</f>
        <v>TIM MOVEL</v>
      </c>
      <c r="Y948" s="7">
        <f>SUM(Tabela1[[#This Row],[GASTO COMBUSTÍVEL FEVEREIRO]:[GASTO COMBUSTÍVE ABRIL]])</f>
        <v>2551.5199999999995</v>
      </c>
      <c r="Z948" s="7">
        <f>IFERROR(AVERAGE(Tabela1[[#This Row],[GASTO COMBUSTÍVE ABRIL]:[GASTO COMBUSTÍVE MARÇO]]),"-")</f>
        <v>1163.4849999999997</v>
      </c>
      <c r="AA948" s="5"/>
    </row>
    <row r="949" spans="1:27" x14ac:dyDescent="0.25">
      <c r="A949" s="5" t="s">
        <v>251</v>
      </c>
      <c r="B949" s="5" t="str">
        <f>VLOOKUP(A949,UNIC!C:W,2,0)</f>
        <v>STRADA</v>
      </c>
      <c r="C949" s="5" t="str">
        <f>VLOOKUP(A949,UNIC!C:W,3,0)</f>
        <v>UTILITARIO</v>
      </c>
      <c r="D949" s="10">
        <f>VLOOKUP(A949,UNIC!C:W,5,0)</f>
        <v>2024</v>
      </c>
      <c r="E949" s="5" t="str">
        <f>VLOOKUP(A949,UNIC!C:W,21,0)</f>
        <v>LOCALIZA</v>
      </c>
      <c r="F949" s="5" t="str">
        <f>VLOOKUP(Tabela1[[#This Row],[PLACA]],UNIC!C:R,15,0)</f>
        <v>SC</v>
      </c>
      <c r="G949" s="5" t="str">
        <f>VLOOKUP(Tabela1[[#This Row],[PLACA]],UNIC!C:R,16,0)</f>
        <v>SUL</v>
      </c>
      <c r="H949" s="5" t="str">
        <f>VLOOKUP(A949,UNIC!C:H,6,0)</f>
        <v>GABRIEL CUNICO FELISBINO</v>
      </c>
      <c r="I949" s="5" t="str">
        <f>VLOOKUP(H949,UNIC!H:J,3,0)</f>
        <v>ASSISTENTE TEC. DE MANUTENCAO DE PI III</v>
      </c>
      <c r="J949" s="11" t="str">
        <f>VLOOKUP(Tabela1[[#This Row],[PLACA]],UNIC!C:V,20,0)</f>
        <v>R$ 2.400,00</v>
      </c>
      <c r="K949" s="11">
        <f>IFERROR(VALUE(VLOOKUP(Tabela1[[#This Row],[PLACA]],[1]Planilha2!$A:$F,3,0)),"")</f>
        <v>2583.35</v>
      </c>
      <c r="L949" s="11">
        <f>IFERROR(VALUE(VLOOKUP(Tabela1[[#This Row],[PLACA]],[1]Planilha2!$A:$F,4,0)),"")</f>
        <v>2085.9299999999998</v>
      </c>
      <c r="M949" s="11">
        <f>IFERROR(VALUE(VLOOKUP(Tabela1[[#This Row],[PLACA]],[1]Planilha2!$A:$F,5,0)),"")</f>
        <v>0</v>
      </c>
      <c r="N949" s="11"/>
      <c r="O949" s="12" t="str">
        <f>VLOOKUP(Tabela1[[#This Row],[PLACA]],BASE_LOCADORAS!B:F,5,0)</f>
        <v>06/05/2027</v>
      </c>
      <c r="P9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49" s="11">
        <f>VLOOKUP(Tabela1[[#This Row],[PLACA]],BASE_LOCADORAS!B:G,6,0)</f>
        <v>2556.56</v>
      </c>
      <c r="R949" s="5" t="b">
        <f>Tabela1[[#This Row],[VALOR LOCADORA]]=Tabela1[[#This Row],[GASTO ALUGUEL]]</f>
        <v>0</v>
      </c>
      <c r="S949" s="5" t="str">
        <f>UPPER(TEXT(Tabela1[[#This Row],[VENCIMENTO CONTRATO]],"MMM"))</f>
        <v>MAI</v>
      </c>
      <c r="T949" s="5">
        <f>IFERROR(YEAR(Tabela1[[#This Row],[VENCIMENTO CONTRATO]]),"-")</f>
        <v>2027</v>
      </c>
      <c r="U949" s="5" t="str">
        <f>VLOOKUP(Tabela1[[#This Row],[PLACA]],UNIC!C:T,18,0)</f>
        <v>ATIVO</v>
      </c>
      <c r="V949" s="5" t="str">
        <f>SUBSTITUTE(VLOOKUP(Tabela1[[#This Row],[PLACA]],UNIC!C:K,9,0),".", "")</f>
        <v>12081</v>
      </c>
      <c r="W949" s="5">
        <f>VLOOKUP(Tabela1[[#This Row],[PLACA]],UNIC!C:M,10,0)</f>
        <v>34076</v>
      </c>
      <c r="X949" s="5" t="str">
        <f>VLOOKUP(Tabela1[[#This Row],[PLACA]],UNIC!C:M,11,0)</f>
        <v>TIM MOVEL</v>
      </c>
      <c r="Y949" s="7">
        <f>SUM(Tabela1[[#This Row],[GASTO COMBUSTÍVEL FEVEREIRO]:[GASTO COMBUSTÍVE ABRIL]])</f>
        <v>4669.28</v>
      </c>
      <c r="Z949" s="7">
        <f>IFERROR(AVERAGE(Tabela1[[#This Row],[GASTO COMBUSTÍVE ABRIL]:[GASTO COMBUSTÍVE MARÇO]]),"-")</f>
        <v>1042.9649999999999</v>
      </c>
      <c r="AA949" s="5"/>
    </row>
    <row r="950" spans="1:27" x14ac:dyDescent="0.25">
      <c r="A950" s="5" t="s">
        <v>1460</v>
      </c>
      <c r="B950" s="5" t="str">
        <f>VLOOKUP(A950,UNIC!C:W,2,0)</f>
        <v>MOBI</v>
      </c>
      <c r="C950" s="5" t="str">
        <f>VLOOKUP(A950,UNIC!C:W,3,0)</f>
        <v>LEVE</v>
      </c>
      <c r="D950" s="10">
        <f>VLOOKUP(A950,UNIC!C:W,5,0)</f>
        <v>2024</v>
      </c>
      <c r="E950" s="5" t="str">
        <f>VLOOKUP(A950,UNIC!C:W,21,0)</f>
        <v>LOCALIZA</v>
      </c>
      <c r="F950" s="5" t="str">
        <f>VLOOKUP(Tabela1[[#This Row],[PLACA]],UNIC!C:R,15,0)</f>
        <v>SP</v>
      </c>
      <c r="G950" s="5" t="str">
        <f>VLOOKUP(Tabela1[[#This Row],[PLACA]],UNIC!C:R,16,0)</f>
        <v>SUDESTE</v>
      </c>
      <c r="H950" s="5" t="str">
        <f>VLOOKUP(A950,UNIC!C:H,6,0)</f>
        <v>FERNANDO EFRAIN SANCHEZ MOSQUERA</v>
      </c>
      <c r="I950" s="5" t="str">
        <f>VLOOKUP(H950,UNIC!H:J,3,0)</f>
        <v>TECNICO DE FIBRA OPTICA I</v>
      </c>
      <c r="J950" s="11" t="str">
        <f>VLOOKUP(Tabela1[[#This Row],[PLACA]],UNIC!C:V,20,0)</f>
        <v>R$ 1.808,86</v>
      </c>
      <c r="K950" s="11">
        <f>IFERROR(VALUE(VLOOKUP(Tabela1[[#This Row],[PLACA]],[1]Planilha2!$A:$F,3,0)),"")</f>
        <v>1666</v>
      </c>
      <c r="L950" s="11">
        <f>IFERROR(VALUE(VLOOKUP(Tabela1[[#This Row],[PLACA]],[1]Planilha2!$A:$F,4,0)),"")</f>
        <v>2150.2199999999998</v>
      </c>
      <c r="M950" s="11">
        <f>IFERROR(VALUE(VLOOKUP(Tabela1[[#This Row],[PLACA]],[1]Planilha2!$A:$F,5,0)),"")</f>
        <v>559.1</v>
      </c>
      <c r="N950" s="11"/>
      <c r="O950" s="12" t="str">
        <f>VLOOKUP(Tabela1[[#This Row],[PLACA]],BASE_LOCADORAS!B:F,5,0)</f>
        <v>11/01/2027</v>
      </c>
      <c r="P9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0" s="11">
        <f>VLOOKUP(Tabela1[[#This Row],[PLACA]],BASE_LOCADORAS!B:G,6,0)</f>
        <v>1808.86</v>
      </c>
      <c r="R950" s="5" t="b">
        <f>Tabela1[[#This Row],[VALOR LOCADORA]]=Tabela1[[#This Row],[GASTO ALUGUEL]]</f>
        <v>0</v>
      </c>
      <c r="S950" s="5" t="str">
        <f>UPPER(TEXT(Tabela1[[#This Row],[VENCIMENTO CONTRATO]],"MMM"))</f>
        <v>JAN</v>
      </c>
      <c r="T950" s="5">
        <f>IFERROR(YEAR(Tabela1[[#This Row],[VENCIMENTO CONTRATO]]),"-")</f>
        <v>2027</v>
      </c>
      <c r="U950" s="5" t="str">
        <f>VLOOKUP(Tabela1[[#This Row],[PLACA]],UNIC!C:T,18,0)</f>
        <v>ATIVO</v>
      </c>
      <c r="V950" s="5" t="str">
        <f>SUBSTITUTE(VLOOKUP(Tabela1[[#This Row],[PLACA]],UNIC!C:K,9,0),".", "")</f>
        <v>11021</v>
      </c>
      <c r="W950" s="5">
        <f>VLOOKUP(Tabela1[[#This Row],[PLACA]],UNIC!C:M,10,0)</f>
        <v>35001</v>
      </c>
      <c r="X950" s="5" t="str">
        <f>VLOOKUP(Tabela1[[#This Row],[PLACA]],UNIC!C:M,11,0)</f>
        <v>VIVO</v>
      </c>
      <c r="Y950" s="7">
        <f>SUM(Tabela1[[#This Row],[GASTO COMBUSTÍVEL FEVEREIRO]:[GASTO COMBUSTÍVE ABRIL]])</f>
        <v>4375.32</v>
      </c>
      <c r="Z950" s="7">
        <f>IFERROR(AVERAGE(Tabela1[[#This Row],[GASTO COMBUSTÍVE ABRIL]:[GASTO COMBUSTÍVE MARÇO]]),"-")</f>
        <v>1354.6599999999999</v>
      </c>
      <c r="AA950" s="5"/>
    </row>
    <row r="951" spans="1:27" x14ac:dyDescent="0.25">
      <c r="A951" s="5" t="s">
        <v>1245</v>
      </c>
      <c r="B951" s="5" t="str">
        <f>VLOOKUP(A951,UNIC!C:W,2,0)</f>
        <v>FIORINO</v>
      </c>
      <c r="C951" s="5" t="str">
        <f>VLOOKUP(A951,UNIC!C:W,3,0)</f>
        <v>UTILITARIO</v>
      </c>
      <c r="D951" s="10">
        <f>VLOOKUP(A951,UNIC!C:W,5,0)</f>
        <v>2025</v>
      </c>
      <c r="E951" s="5" t="str">
        <f>VLOOKUP(A951,UNIC!C:W,21,0)</f>
        <v>LOCALIZA</v>
      </c>
      <c r="F951" s="5" t="str">
        <f>VLOOKUP(Tabela1[[#This Row],[PLACA]],UNIC!C:R,15,0)</f>
        <v>SP</v>
      </c>
      <c r="G951" s="5" t="str">
        <f>VLOOKUP(Tabela1[[#This Row],[PLACA]],UNIC!C:R,16,0)</f>
        <v>SUDESTE</v>
      </c>
      <c r="H951" s="5" t="str">
        <f>VLOOKUP(A951,UNIC!C:H,6,0)</f>
        <v>RODRIGO FERNANDES DA SILVA</v>
      </c>
      <c r="I951" s="5" t="str">
        <f>VLOOKUP(H951,UNIC!H:J,3,0)</f>
        <v>TECNICO DE BACKBONE IV</v>
      </c>
      <c r="J951" s="11" t="str">
        <f>VLOOKUP(Tabela1[[#This Row],[PLACA]],UNIC!C:V,20,0)</f>
        <v>R$ 2.400,00</v>
      </c>
      <c r="K951" s="11">
        <f>IFERROR(VALUE(VLOOKUP(Tabela1[[#This Row],[PLACA]],[1]Planilha2!$A:$F,3,0)),"")</f>
        <v>1016.81</v>
      </c>
      <c r="L951" s="11">
        <f>IFERROR(VALUE(VLOOKUP(Tabela1[[#This Row],[PLACA]],[1]Planilha2!$A:$F,4,0)),"")</f>
        <v>1452</v>
      </c>
      <c r="M951" s="11">
        <f>IFERROR(VALUE(VLOOKUP(Tabela1[[#This Row],[PLACA]],[1]Planilha2!$A:$F,5,0)),"")</f>
        <v>591.41</v>
      </c>
      <c r="N951" s="11"/>
      <c r="O951" s="12" t="str">
        <f>VLOOKUP(Tabela1[[#This Row],[PLACA]],BASE_LOCADORAS!B:F,5,0)</f>
        <v>28/07/2028</v>
      </c>
      <c r="P9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1" s="11">
        <f>VLOOKUP(Tabela1[[#This Row],[PLACA]],BASE_LOCADORAS!B:G,6,0)</f>
        <v>2555.0700000000002</v>
      </c>
      <c r="R951" s="5" t="b">
        <f>Tabela1[[#This Row],[VALOR LOCADORA]]=Tabela1[[#This Row],[GASTO ALUGUEL]]</f>
        <v>0</v>
      </c>
      <c r="S951" s="5" t="str">
        <f>UPPER(TEXT(Tabela1[[#This Row],[VENCIMENTO CONTRATO]],"MMM"))</f>
        <v>JUL</v>
      </c>
      <c r="T951" s="5">
        <f>IFERROR(YEAR(Tabela1[[#This Row],[VENCIMENTO CONTRATO]]),"-")</f>
        <v>2028</v>
      </c>
      <c r="U951" s="5" t="str">
        <f>VLOOKUP(Tabela1[[#This Row],[PLACA]],UNIC!C:T,18,0)</f>
        <v>ATIVO</v>
      </c>
      <c r="V951" s="5" t="str">
        <f>SUBSTITUTE(VLOOKUP(Tabela1[[#This Row],[PLACA]],UNIC!C:K,9,0),".", "")</f>
        <v>11021</v>
      </c>
      <c r="W951" s="5">
        <f>VLOOKUP(Tabela1[[#This Row],[PLACA]],UNIC!C:M,10,0)</f>
        <v>35001</v>
      </c>
      <c r="X951" s="5" t="str">
        <f>VLOOKUP(Tabela1[[#This Row],[PLACA]],UNIC!C:M,11,0)</f>
        <v>VIVO</v>
      </c>
      <c r="Y951" s="7">
        <f>SUM(Tabela1[[#This Row],[GASTO COMBUSTÍVEL FEVEREIRO]:[GASTO COMBUSTÍVE ABRIL]])</f>
        <v>3060.22</v>
      </c>
      <c r="Z951" s="7">
        <f>IFERROR(AVERAGE(Tabela1[[#This Row],[GASTO COMBUSTÍVE ABRIL]:[GASTO COMBUSTÍVE MARÇO]]),"-")</f>
        <v>1021.7049999999999</v>
      </c>
      <c r="AA951" s="5"/>
    </row>
    <row r="952" spans="1:27" x14ac:dyDescent="0.25">
      <c r="A952" s="5" t="s">
        <v>253</v>
      </c>
      <c r="B952" s="5" t="str">
        <f>VLOOKUP(A952,UNIC!C:W,2,0)</f>
        <v>MOBI</v>
      </c>
      <c r="C952" s="5" t="str">
        <f>VLOOKUP(A952,UNIC!C:W,3,0)</f>
        <v>LEVE</v>
      </c>
      <c r="D952" s="10">
        <f>VLOOKUP(A952,UNIC!C:W,5,0)</f>
        <v>2024</v>
      </c>
      <c r="E952" s="5" t="str">
        <f>VLOOKUP(A952,UNIC!C:W,21,0)</f>
        <v>LOCALIZA</v>
      </c>
      <c r="F952" s="5" t="str">
        <f>VLOOKUP(Tabela1[[#This Row],[PLACA]],UNIC!C:R,15,0)</f>
        <v>SP</v>
      </c>
      <c r="G952" s="5" t="str">
        <f>VLOOKUP(Tabela1[[#This Row],[PLACA]],UNIC!C:R,16,0)</f>
        <v>SUDESTE</v>
      </c>
      <c r="H952" s="5" t="str">
        <f>VLOOKUP(A952,UNIC!C:H,6,0)</f>
        <v>ALDEMIR BATISTA COSTA</v>
      </c>
      <c r="I952" s="5" t="str">
        <f>VLOOKUP(H952,UNIC!H:J,3,0)</f>
        <v>TECNICO MULTSKILL METALICO/FI</v>
      </c>
      <c r="J952" s="11" t="str">
        <f>VLOOKUP(Tabela1[[#This Row],[PLACA]],UNIC!C:V,20,0)</f>
        <v>R$ 1.808,86</v>
      </c>
      <c r="K952" s="11">
        <f>IFERROR(VALUE(VLOOKUP(Tabela1[[#This Row],[PLACA]],[1]Planilha2!$A:$F,3,0)),"")</f>
        <v>888.91</v>
      </c>
      <c r="L952" s="11">
        <f>IFERROR(VALUE(VLOOKUP(Tabela1[[#This Row],[PLACA]],[1]Planilha2!$A:$F,4,0)),"")</f>
        <v>752.99</v>
      </c>
      <c r="M952" s="11">
        <f>IFERROR(VALUE(VLOOKUP(Tabela1[[#This Row],[PLACA]],[1]Planilha2!$A:$F,5,0)),"")</f>
        <v>690</v>
      </c>
      <c r="N952" s="11"/>
      <c r="O952" s="17" t="str">
        <f>VLOOKUP(Tabela1[[#This Row],[PLACA]],BASE_LOCADORAS!B:F,5,0)</f>
        <v>02/01/2027</v>
      </c>
      <c r="P9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2" s="11">
        <f>VLOOKUP(Tabela1[[#This Row],[PLACA]],BASE_LOCADORAS!B:G,6,0)</f>
        <v>1808.86</v>
      </c>
      <c r="R952" s="5" t="b">
        <f>Tabela1[[#This Row],[VALOR LOCADORA]]=Tabela1[[#This Row],[GASTO ALUGUEL]]</f>
        <v>0</v>
      </c>
      <c r="S952" s="5" t="str">
        <f>UPPER(TEXT(Tabela1[[#This Row],[VENCIMENTO CONTRATO]],"MMM"))</f>
        <v>JAN</v>
      </c>
      <c r="T952" s="5">
        <f>IFERROR(YEAR(Tabela1[[#This Row],[VENCIMENTO CONTRATO]]),"-")</f>
        <v>2027</v>
      </c>
      <c r="U952" s="5" t="str">
        <f>VLOOKUP(Tabela1[[#This Row],[PLACA]],UNIC!C:T,18,0)</f>
        <v>ATIVO</v>
      </c>
      <c r="V952" s="5" t="str">
        <f>SUBSTITUTE(VLOOKUP(Tabela1[[#This Row],[PLACA]],UNIC!C:K,9,0),".", "")</f>
        <v>14011</v>
      </c>
      <c r="W952" s="5">
        <f>VLOOKUP(Tabela1[[#This Row],[PLACA]],UNIC!C:M,10,0)</f>
        <v>35001</v>
      </c>
      <c r="X952" s="5" t="str">
        <f>VLOOKUP(Tabela1[[#This Row],[PLACA]],UNIC!C:M,11,0)</f>
        <v>I-SYSTEMS</v>
      </c>
      <c r="Y952" s="7">
        <f>SUM(Tabela1[[#This Row],[GASTO COMBUSTÍVEL FEVEREIRO]:[GASTO COMBUSTÍVE ABRIL]])</f>
        <v>2331.9</v>
      </c>
      <c r="Z952" s="7">
        <f>IFERROR(AVERAGE(Tabela1[[#This Row],[GASTO COMBUSTÍVE ABRIL]:[GASTO COMBUSTÍVE MARÇO]]),"-")</f>
        <v>721.495</v>
      </c>
      <c r="AA952" s="5"/>
    </row>
    <row r="953" spans="1:27" x14ac:dyDescent="0.25">
      <c r="A953" s="5" t="s">
        <v>172</v>
      </c>
      <c r="B953" s="5" t="str">
        <f>VLOOKUP(A953,UNIC!C:W,2,0)</f>
        <v>ARGO</v>
      </c>
      <c r="C953" s="5" t="str">
        <f>VLOOKUP(A953,UNIC!C:W,3,0)</f>
        <v>LEVE</v>
      </c>
      <c r="D953" s="10">
        <f>VLOOKUP(A953,UNIC!C:W,5,0)</f>
        <v>2019</v>
      </c>
      <c r="E953" s="5" t="str">
        <f>VLOOKUP(A953,UNIC!C:W,21,0)</f>
        <v>PARTICULAR</v>
      </c>
      <c r="F953" s="5" t="str">
        <f>VLOOKUP(Tabela1[[#This Row],[PLACA]],UNIC!C:R,15,0)</f>
        <v>SP</v>
      </c>
      <c r="G953" s="5" t="str">
        <f>VLOOKUP(Tabela1[[#This Row],[PLACA]],UNIC!C:R,16,0)</f>
        <v>SUDESTE</v>
      </c>
      <c r="H953" s="5" t="str">
        <f>VLOOKUP(A953,UNIC!C:H,6,0)</f>
        <v>MARCIA HUNGRIA MAGALHAES</v>
      </c>
      <c r="I953" s="5" t="str">
        <f>VLOOKUP(H953,UNIC!H:J,3,0)</f>
        <v>GERENTE OPERACAO JR</v>
      </c>
      <c r="J953" s="11" t="str">
        <f>VLOOKUP(Tabela1[[#This Row],[PLACA]],UNIC!C:V,20,0)</f>
        <v>R$ 2.000,00</v>
      </c>
      <c r="K953" s="11">
        <f>IFERROR(VALUE(VLOOKUP(Tabela1[[#This Row],[PLACA]],[1]Planilha2!$A:$F,3,0)),"")</f>
        <v>150</v>
      </c>
      <c r="L953" s="11">
        <f>IFERROR(VALUE(VLOOKUP(Tabela1[[#This Row],[PLACA]],[1]Planilha2!$A:$F,4,0)),"")</f>
        <v>400</v>
      </c>
      <c r="M953" s="11">
        <f>IFERROR(VALUE(VLOOKUP(Tabela1[[#This Row],[PLACA]],[1]Planilha2!$A:$F,5,0)),"")</f>
        <v>0</v>
      </c>
      <c r="N953" s="11"/>
      <c r="O953" s="12" t="str">
        <f>VLOOKUP(Tabela1[[#This Row],[PLACA]],BASE_LOCADORAS!B:F,5,0)</f>
        <v>01/01/2030</v>
      </c>
      <c r="P9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3" s="11">
        <f>VLOOKUP(Tabela1[[#This Row],[PLACA]],BASE_LOCADORAS!B:G,6,0)</f>
        <v>2000</v>
      </c>
      <c r="R953" s="5" t="b">
        <f>Tabela1[[#This Row],[VALOR LOCADORA]]=Tabela1[[#This Row],[GASTO ALUGUEL]]</f>
        <v>0</v>
      </c>
      <c r="S953" s="5" t="str">
        <f>UPPER(TEXT(Tabela1[[#This Row],[VENCIMENTO CONTRATO]],"MMM"))</f>
        <v>JAN</v>
      </c>
      <c r="T953" s="5">
        <f>IFERROR(YEAR(Tabela1[[#This Row],[VENCIMENTO CONTRATO]]),"-")</f>
        <v>2030</v>
      </c>
      <c r="U953" s="5" t="str">
        <f>VLOOKUP(Tabela1[[#This Row],[PLACA]],UNIC!C:T,18,0)</f>
        <v>ATIVO</v>
      </c>
      <c r="V953" s="5" t="str">
        <f>SUBSTITUTE(VLOOKUP(Tabela1[[#This Row],[PLACA]],UNIC!C:K,9,0),".", "")</f>
        <v>99528</v>
      </c>
      <c r="W953" s="5">
        <f>VLOOKUP(Tabela1[[#This Row],[PLACA]],UNIC!C:M,10,0)</f>
        <v>35001</v>
      </c>
      <c r="X953" s="5" t="str">
        <f>VLOOKUP(Tabela1[[#This Row],[PLACA]],UNIC!C:M,11,0)</f>
        <v>ADMINISTRATIVO</v>
      </c>
      <c r="Y953" s="7">
        <f>SUM(Tabela1[[#This Row],[GASTO COMBUSTÍVEL FEVEREIRO]:[GASTO COMBUSTÍVE ABRIL]])</f>
        <v>550</v>
      </c>
      <c r="Z953" s="7">
        <f>IFERROR(AVERAGE(Tabela1[[#This Row],[GASTO COMBUSTÍVE ABRIL]:[GASTO COMBUSTÍVE MARÇO]]),"-")</f>
        <v>200</v>
      </c>
      <c r="AA953" s="5"/>
    </row>
    <row r="954" spans="1:27" x14ac:dyDescent="0.25">
      <c r="A954" s="5" t="s">
        <v>522</v>
      </c>
      <c r="B954" s="5" t="str">
        <f>VLOOKUP(A954,UNIC!C:W,2,0)</f>
        <v>MOBI</v>
      </c>
      <c r="C954" s="5" t="str">
        <f>VLOOKUP(A954,UNIC!C:W,3,0)</f>
        <v>LEVE</v>
      </c>
      <c r="D954" s="10">
        <f>VLOOKUP(A954,UNIC!C:W,5,0)</f>
        <v>2023</v>
      </c>
      <c r="E954" s="5" t="str">
        <f>VLOOKUP(A954,UNIC!C:W,21,0)</f>
        <v>LOCALIZA</v>
      </c>
      <c r="F954" s="5" t="str">
        <f>VLOOKUP(Tabela1[[#This Row],[PLACA]],UNIC!C:R,15,0)</f>
        <v>PR</v>
      </c>
      <c r="G954" s="5" t="str">
        <f>VLOOKUP(Tabela1[[#This Row],[PLACA]],UNIC!C:R,16,0)</f>
        <v>SUL</v>
      </c>
      <c r="H954" s="5" t="str">
        <f>VLOOKUP(A954,UNIC!C:H,6,0)</f>
        <v>MAURICIO PINTO NOBRE</v>
      </c>
      <c r="I954" s="5" t="str">
        <f>VLOOKUP(H954,UNIC!H:J,3,0)</f>
        <v>TECNICO DE MANUTENCAO PI III</v>
      </c>
      <c r="J954" s="11" t="str">
        <f>VLOOKUP(Tabela1[[#This Row],[PLACA]],UNIC!C:V,20,0)</f>
        <v>R$ 1.904,54</v>
      </c>
      <c r="K954" s="11">
        <f>IFERROR(VALUE(VLOOKUP(Tabela1[[#This Row],[PLACA]],[1]Planilha2!$A:$F,3,0)),"")</f>
        <v>1405.52</v>
      </c>
      <c r="L954" s="11">
        <f>IFERROR(VALUE(VLOOKUP(Tabela1[[#This Row],[PLACA]],[1]Planilha2!$A:$F,4,0)),"")</f>
        <v>2173.83</v>
      </c>
      <c r="M954" s="11">
        <f>IFERROR(VALUE(VLOOKUP(Tabela1[[#This Row],[PLACA]],[1]Planilha2!$A:$F,5,0)),"")</f>
        <v>507.08000000000004</v>
      </c>
      <c r="N954" s="11"/>
      <c r="O954" s="12" t="str">
        <f>VLOOKUP(Tabela1[[#This Row],[PLACA]],BASE_LOCADORAS!B:F,5,0)</f>
        <v>28/05/2026</v>
      </c>
      <c r="P9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54" s="11">
        <f>VLOOKUP(Tabela1[[#This Row],[PLACA]],BASE_LOCADORAS!B:G,6,0)</f>
        <v>1904.54</v>
      </c>
      <c r="R954" s="5" t="b">
        <f>Tabela1[[#This Row],[VALOR LOCADORA]]=Tabela1[[#This Row],[GASTO ALUGUEL]]</f>
        <v>0</v>
      </c>
      <c r="S954" s="5" t="str">
        <f>UPPER(TEXT(Tabela1[[#This Row],[VENCIMENTO CONTRATO]],"MMM"))</f>
        <v>MAI</v>
      </c>
      <c r="T954" s="5">
        <f>IFERROR(YEAR(Tabela1[[#This Row],[VENCIMENTO CONTRATO]]),"-")</f>
        <v>2026</v>
      </c>
      <c r="U954" s="5" t="str">
        <f>VLOOKUP(Tabela1[[#This Row],[PLACA]],UNIC!C:T,18,0)</f>
        <v>ATIVO</v>
      </c>
      <c r="V954" s="5" t="str">
        <f>SUBSTITUTE(VLOOKUP(Tabela1[[#This Row],[PLACA]],UNIC!C:K,9,0),".", "")</f>
        <v>12081</v>
      </c>
      <c r="W954" s="5">
        <f>VLOOKUP(Tabela1[[#This Row],[PLACA]],UNIC!C:M,10,0)</f>
        <v>26001</v>
      </c>
      <c r="X954" s="5" t="str">
        <f>VLOOKUP(Tabela1[[#This Row],[PLACA]],UNIC!C:M,11,0)</f>
        <v>TIM MOVEL</v>
      </c>
      <c r="Y954" s="7">
        <f>SUM(Tabela1[[#This Row],[GASTO COMBUSTÍVEL FEVEREIRO]:[GASTO COMBUSTÍVE ABRIL]])</f>
        <v>4086.43</v>
      </c>
      <c r="Z954" s="7">
        <f>IFERROR(AVERAGE(Tabela1[[#This Row],[GASTO COMBUSTÍVE ABRIL]:[GASTO COMBUSTÍVE MARÇO]]),"-")</f>
        <v>1340.4549999999999</v>
      </c>
      <c r="AA954" s="5"/>
    </row>
    <row r="955" spans="1:27" x14ac:dyDescent="0.25">
      <c r="A955" s="5" t="s">
        <v>646</v>
      </c>
      <c r="B955" s="5" t="str">
        <f>VLOOKUP(A955,UNIC!C:W,2,0)</f>
        <v>MOBI</v>
      </c>
      <c r="C955" s="5" t="str">
        <f>VLOOKUP(A955,UNIC!C:W,3,0)</f>
        <v>LEVE</v>
      </c>
      <c r="D955" s="10">
        <f>VLOOKUP(A955,UNIC!C:W,5,0)</f>
        <v>2024</v>
      </c>
      <c r="E955" s="5" t="str">
        <f>VLOOKUP(A955,UNIC!C:W,21,0)</f>
        <v>LOCALIZA</v>
      </c>
      <c r="F955" s="5" t="str">
        <f>VLOOKUP(Tabela1[[#This Row],[PLACA]],UNIC!C:R,15,0)</f>
        <v>SC</v>
      </c>
      <c r="G955" s="5" t="str">
        <f>VLOOKUP(Tabela1[[#This Row],[PLACA]],UNIC!C:R,16,0)</f>
        <v>SUL</v>
      </c>
      <c r="H955" s="5" t="str">
        <f>VLOOKUP(A955,UNIC!C:H,6,0)</f>
        <v>ALENCAR RAZADOR</v>
      </c>
      <c r="I955" s="5" t="str">
        <f>VLOOKUP(H955,UNIC!H:J,3,0)</f>
        <v>TECNICO DE MANUTENCAO PI II</v>
      </c>
      <c r="J955" s="11" t="str">
        <f>VLOOKUP(Tabela1[[#This Row],[PLACA]],UNIC!C:V,20,0)</f>
        <v>R$ 1.813,20</v>
      </c>
      <c r="K955" s="11">
        <f>IFERROR(VALUE(VLOOKUP(Tabela1[[#This Row],[PLACA]],[1]Planilha2!$A:$F,3,0)),"")</f>
        <v>649.1</v>
      </c>
      <c r="L955" s="11">
        <f>IFERROR(VALUE(VLOOKUP(Tabela1[[#This Row],[PLACA]],[1]Planilha2!$A:$F,4,0)),"")</f>
        <v>2237.2399999999998</v>
      </c>
      <c r="M955" s="11">
        <f>IFERROR(VALUE(VLOOKUP(Tabela1[[#This Row],[PLACA]],[1]Planilha2!$A:$F,5,0)),"")</f>
        <v>1219.95</v>
      </c>
      <c r="N955" s="11"/>
      <c r="O955" s="12" t="str">
        <f>VLOOKUP(Tabela1[[#This Row],[PLACA]],BASE_LOCADORAS!B:F,5,0)</f>
        <v>10/01/2027</v>
      </c>
      <c r="P9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5" s="11">
        <f>VLOOKUP(Tabela1[[#This Row],[PLACA]],BASE_LOCADORAS!B:G,6,0)</f>
        <v>1813.2</v>
      </c>
      <c r="R955" s="5" t="b">
        <f>Tabela1[[#This Row],[VALOR LOCADORA]]=Tabela1[[#This Row],[GASTO ALUGUEL]]</f>
        <v>0</v>
      </c>
      <c r="S955" s="5" t="str">
        <f>UPPER(TEXT(Tabela1[[#This Row],[VENCIMENTO CONTRATO]],"MMM"))</f>
        <v>JAN</v>
      </c>
      <c r="T955" s="5">
        <f>IFERROR(YEAR(Tabela1[[#This Row],[VENCIMENTO CONTRATO]]),"-")</f>
        <v>2027</v>
      </c>
      <c r="U955" s="5" t="str">
        <f>VLOOKUP(Tabela1[[#This Row],[PLACA]],UNIC!C:T,18,0)</f>
        <v>ATIVO</v>
      </c>
      <c r="V955" s="5" t="str">
        <f>SUBSTITUTE(VLOOKUP(Tabela1[[#This Row],[PLACA]],UNIC!C:K,9,0),".", "")</f>
        <v>12081</v>
      </c>
      <c r="W955" s="5">
        <f>VLOOKUP(Tabela1[[#This Row],[PLACA]],UNIC!C:M,10,0)</f>
        <v>34089</v>
      </c>
      <c r="X955" s="5" t="str">
        <f>VLOOKUP(Tabela1[[#This Row],[PLACA]],UNIC!C:M,11,0)</f>
        <v>TIM MOVEL</v>
      </c>
      <c r="Y955" s="7">
        <f>SUM(Tabela1[[#This Row],[GASTO COMBUSTÍVEL FEVEREIRO]:[GASTO COMBUSTÍVE ABRIL]])</f>
        <v>4106.29</v>
      </c>
      <c r="Z955" s="7">
        <f>IFERROR(AVERAGE(Tabela1[[#This Row],[GASTO COMBUSTÍVE ABRIL]:[GASTO COMBUSTÍVE MARÇO]]),"-")</f>
        <v>1728.5949999999998</v>
      </c>
      <c r="AA955" s="5"/>
    </row>
    <row r="956" spans="1:27" x14ac:dyDescent="0.25">
      <c r="A956" s="5" t="s">
        <v>1265</v>
      </c>
      <c r="B956" s="5" t="str">
        <f>VLOOKUP(A956,UNIC!C:W,2,0)</f>
        <v>FIORINO</v>
      </c>
      <c r="C956" s="5" t="str">
        <f>VLOOKUP(A956,UNIC!C:W,3,0)</f>
        <v>UTILITARIO</v>
      </c>
      <c r="D956" s="10">
        <f>VLOOKUP(A956,UNIC!C:W,5,0)</f>
        <v>2024</v>
      </c>
      <c r="E956" s="5" t="str">
        <f>VLOOKUP(A956,UNIC!C:W,21,0)</f>
        <v>LOCALIZA</v>
      </c>
      <c r="F956" s="5" t="str">
        <f>VLOOKUP(Tabela1[[#This Row],[PLACA]],UNIC!C:R,15,0)</f>
        <v>GO</v>
      </c>
      <c r="G956" s="5" t="str">
        <f>VLOOKUP(Tabela1[[#This Row],[PLACA]],UNIC!C:R,16,0)</f>
        <v>CENTRO OESTE</v>
      </c>
      <c r="H956" s="5" t="str">
        <f>VLOOKUP(A956,UNIC!C:H,6,0)</f>
        <v>JOSE CARLOS DE ARAUJO SOUZA</v>
      </c>
      <c r="I956" s="5" t="str">
        <f>VLOOKUP(H956,UNIC!H:J,3,0)</f>
        <v>ASSISTENTE TEC. DE MANUTENCAO DE FO I</v>
      </c>
      <c r="J956" s="11" t="str">
        <f>VLOOKUP(Tabela1[[#This Row],[PLACA]],UNIC!C:V,20,0)</f>
        <v>R$ 2.552,97</v>
      </c>
      <c r="K956" s="11">
        <f>IFERROR(VALUE(VLOOKUP(Tabela1[[#This Row],[PLACA]],[1]Planilha2!$A:$F,3,0)),"")</f>
        <v>146.83000000000001</v>
      </c>
      <c r="L956" s="11">
        <f>IFERROR(VALUE(VLOOKUP(Tabela1[[#This Row],[PLACA]],[1]Planilha2!$A:$F,4,0)),"")</f>
        <v>2719.4800000000009</v>
      </c>
      <c r="M956" s="11">
        <f>IFERROR(VALUE(VLOOKUP(Tabela1[[#This Row],[PLACA]],[1]Planilha2!$A:$F,5,0)),"")</f>
        <v>1115.75</v>
      </c>
      <c r="N956" s="11"/>
      <c r="O956" s="12" t="str">
        <f>VLOOKUP(Tabela1[[#This Row],[PLACA]],BASE_LOCADORAS!B:F,5,0)</f>
        <v>27/03/2027</v>
      </c>
      <c r="P9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6" s="11">
        <f>VLOOKUP(Tabela1[[#This Row],[PLACA]],BASE_LOCADORAS!B:G,6,0)</f>
        <v>2552.9699999999998</v>
      </c>
      <c r="R956" s="5" t="b">
        <f>Tabela1[[#This Row],[VALOR LOCADORA]]=Tabela1[[#This Row],[GASTO ALUGUEL]]</f>
        <v>0</v>
      </c>
      <c r="S956" s="5" t="str">
        <f>UPPER(TEXT(Tabela1[[#This Row],[VENCIMENTO CONTRATO]],"MMM"))</f>
        <v>MAR</v>
      </c>
      <c r="T956" s="5">
        <f>IFERROR(YEAR(Tabela1[[#This Row],[VENCIMENTO CONTRATO]]),"-")</f>
        <v>2027</v>
      </c>
      <c r="U956" s="5" t="str">
        <f>VLOOKUP(Tabela1[[#This Row],[PLACA]],UNIC!C:T,18,0)</f>
        <v>ATIVO</v>
      </c>
      <c r="V956" s="5" t="str">
        <f>SUBSTITUTE(VLOOKUP(Tabela1[[#This Row],[PLACA]],UNIC!C:K,9,0),".", "")</f>
        <v>12071</v>
      </c>
      <c r="W956" s="5">
        <f>VLOOKUP(Tabela1[[#This Row],[PLACA]],UNIC!C:M,10,0)</f>
        <v>19019</v>
      </c>
      <c r="X956" s="5" t="str">
        <f>VLOOKUP(Tabela1[[#This Row],[PLACA]],UNIC!C:M,11,0)</f>
        <v>TIM MOVEL</v>
      </c>
      <c r="Y956" s="7">
        <f>SUM(Tabela1[[#This Row],[GASTO COMBUSTÍVEL FEVEREIRO]:[GASTO COMBUSTÍVE ABRIL]])</f>
        <v>3982.0600000000009</v>
      </c>
      <c r="Z956" s="7">
        <f>IFERROR(AVERAGE(Tabela1[[#This Row],[GASTO COMBUSTÍVE ABRIL]:[GASTO COMBUSTÍVE MARÇO]]),"-")</f>
        <v>1917.6150000000005</v>
      </c>
      <c r="AA956" s="5"/>
    </row>
    <row r="957" spans="1:27" x14ac:dyDescent="0.25">
      <c r="A957" s="5" t="s">
        <v>680</v>
      </c>
      <c r="B957" s="5" t="str">
        <f>VLOOKUP(A957,UNIC!C:W,2,0)</f>
        <v>MOBI</v>
      </c>
      <c r="C957" s="5" t="str">
        <f>VLOOKUP(A957,UNIC!C:W,3,0)</f>
        <v>LEVE</v>
      </c>
      <c r="D957" s="10">
        <f>VLOOKUP(A957,UNIC!C:W,5,0)</f>
        <v>2023</v>
      </c>
      <c r="E957" s="5" t="str">
        <f>VLOOKUP(A957,UNIC!C:W,21,0)</f>
        <v>LOCALIZA</v>
      </c>
      <c r="F957" s="5" t="str">
        <f>VLOOKUP(Tabela1[[#This Row],[PLACA]],UNIC!C:R,15,0)</f>
        <v>SP</v>
      </c>
      <c r="G957" s="5" t="str">
        <f>VLOOKUP(Tabela1[[#This Row],[PLACA]],UNIC!C:R,16,0)</f>
        <v>SUDESTE</v>
      </c>
      <c r="H957" s="5" t="str">
        <f>VLOOKUP(A957,UNIC!C:H,6,0)</f>
        <v>CESAR DA SILVA JERONIMO</v>
      </c>
      <c r="I957" s="5" t="str">
        <f>VLOOKUP(H957,UNIC!H:J,3,0)</f>
        <v>TECNICO MULTSKILL METALICO/FI</v>
      </c>
      <c r="J957" s="11" t="str">
        <f>VLOOKUP(Tabela1[[#This Row],[PLACA]],UNIC!C:V,20,0)</f>
        <v>R$ 1.904,54</v>
      </c>
      <c r="K957" s="11">
        <f>IFERROR(VALUE(VLOOKUP(Tabela1[[#This Row],[PLACA]],[1]Planilha2!$A:$F,3,0)),"")</f>
        <v>1148.7800000000002</v>
      </c>
      <c r="L957" s="11">
        <f>IFERROR(VALUE(VLOOKUP(Tabela1[[#This Row],[PLACA]],[1]Planilha2!$A:$F,4,0)),"")</f>
        <v>1324.9099999999999</v>
      </c>
      <c r="M957" s="11">
        <f>IFERROR(VALUE(VLOOKUP(Tabela1[[#This Row],[PLACA]],[1]Planilha2!$A:$F,5,0)),"")</f>
        <v>660.6</v>
      </c>
      <c r="N957" s="11"/>
      <c r="O957" s="17" t="str">
        <f>VLOOKUP(Tabela1[[#This Row],[PLACA]],BASE_LOCADORAS!B:F,5,0)</f>
        <v>28/05/2026</v>
      </c>
      <c r="P9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57" s="11">
        <f>VLOOKUP(Tabela1[[#This Row],[PLACA]],BASE_LOCADORAS!B:G,6,0)</f>
        <v>1904.54</v>
      </c>
      <c r="R957" s="5" t="b">
        <f>Tabela1[[#This Row],[VALOR LOCADORA]]=Tabela1[[#This Row],[GASTO ALUGUEL]]</f>
        <v>0</v>
      </c>
      <c r="S957" s="5" t="str">
        <f>UPPER(TEXT(Tabela1[[#This Row],[VENCIMENTO CONTRATO]],"MMM"))</f>
        <v>MAI</v>
      </c>
      <c r="T957" s="5">
        <f>IFERROR(YEAR(Tabela1[[#This Row],[VENCIMENTO CONTRATO]]),"-")</f>
        <v>2026</v>
      </c>
      <c r="U957" s="5" t="str">
        <f>VLOOKUP(Tabela1[[#This Row],[PLACA]],UNIC!C:T,18,0)</f>
        <v>ATIVO</v>
      </c>
      <c r="V957" s="5" t="str">
        <f>SUBSTITUTE(VLOOKUP(Tabela1[[#This Row],[PLACA]],UNIC!C:K,9,0),".", "")</f>
        <v>11011</v>
      </c>
      <c r="W957" s="5">
        <f>VLOOKUP(Tabela1[[#This Row],[PLACA]],UNIC!C:M,10,0)</f>
        <v>35001</v>
      </c>
      <c r="X957" s="5" t="str">
        <f>VLOOKUP(Tabela1[[#This Row],[PLACA]],UNIC!C:M,11,0)</f>
        <v>VIVO</v>
      </c>
      <c r="Y957" s="7">
        <f>SUM(Tabela1[[#This Row],[GASTO COMBUSTÍVEL FEVEREIRO]:[GASTO COMBUSTÍVE ABRIL]])</f>
        <v>3134.29</v>
      </c>
      <c r="Z957" s="7">
        <f>IFERROR(AVERAGE(Tabela1[[#This Row],[GASTO COMBUSTÍVE ABRIL]:[GASTO COMBUSTÍVE MARÇO]]),"-")</f>
        <v>992.75499999999988</v>
      </c>
      <c r="AA957" s="5"/>
    </row>
    <row r="958" spans="1:27" x14ac:dyDescent="0.25">
      <c r="A958" s="5" t="s">
        <v>150</v>
      </c>
      <c r="B958" s="5" t="str">
        <f>VLOOKUP(A958,UNIC!C:W,2,0)</f>
        <v>CELTA</v>
      </c>
      <c r="C958" s="5" t="str">
        <f>VLOOKUP(A958,UNIC!C:W,3,0)</f>
        <v>LEVE</v>
      </c>
      <c r="D958" s="10">
        <f>VLOOKUP(A958,UNIC!C:W,5,0)</f>
        <v>2014</v>
      </c>
      <c r="E958" s="5" t="str">
        <f>VLOOKUP(A958,UNIC!C:W,21,0)</f>
        <v>PARTICULAR</v>
      </c>
      <c r="F958" s="5" t="str">
        <f>VLOOKUP(Tabela1[[#This Row],[PLACA]],UNIC!C:R,15,0)</f>
        <v>SP</v>
      </c>
      <c r="G958" s="5" t="str">
        <f>VLOOKUP(Tabela1[[#This Row],[PLACA]],UNIC!C:R,16,0)</f>
        <v>SUDESTE</v>
      </c>
      <c r="H958" s="5" t="str">
        <f>VLOOKUP(A958,UNIC!C:H,6,0)</f>
        <v>JULIO CESAR RODRIGUES</v>
      </c>
      <c r="I958" s="5" t="str">
        <f>VLOOKUP(H958,UNIC!H:J,3,0)</f>
        <v>SUPERVISOR DE REDE EXTERNA FERROVIARIA</v>
      </c>
      <c r="J958" s="11" t="str">
        <f>VLOOKUP(Tabela1[[#This Row],[PLACA]],UNIC!C:V,20,0)</f>
        <v>R$ 750,00</v>
      </c>
      <c r="K958" s="11" t="str">
        <f>IFERROR(VALUE(VLOOKUP(Tabela1[[#This Row],[PLACA]],[1]Planilha2!$A:$F,3,0)),"")</f>
        <v/>
      </c>
      <c r="L958" s="11" t="str">
        <f>IFERROR(VALUE(VLOOKUP(Tabela1[[#This Row],[PLACA]],[1]Planilha2!$A:$F,4,0)),"")</f>
        <v/>
      </c>
      <c r="M958" s="11" t="str">
        <f>IFERROR(VALUE(VLOOKUP(Tabela1[[#This Row],[PLACA]],[1]Planilha2!$A:$F,5,0)),"")</f>
        <v/>
      </c>
      <c r="N958" s="11"/>
      <c r="O958" s="12" t="str">
        <f>VLOOKUP(Tabela1[[#This Row],[PLACA]],BASE_LOCADORAS!B:F,5,0)</f>
        <v>01/01/2030</v>
      </c>
      <c r="P9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8" s="11">
        <f>VLOOKUP(Tabela1[[#This Row],[PLACA]],BASE_LOCADORAS!B:G,6,0)</f>
        <v>750</v>
      </c>
      <c r="R958" s="5" t="b">
        <f>Tabela1[[#This Row],[VALOR LOCADORA]]=Tabela1[[#This Row],[GASTO ALUGUEL]]</f>
        <v>0</v>
      </c>
      <c r="S958" s="5" t="str">
        <f>UPPER(TEXT(Tabela1[[#This Row],[VENCIMENTO CONTRATO]],"MMM"))</f>
        <v>JAN</v>
      </c>
      <c r="T958" s="5">
        <f>IFERROR(YEAR(Tabela1[[#This Row],[VENCIMENTO CONTRATO]]),"-")</f>
        <v>2030</v>
      </c>
      <c r="U958" s="5" t="str">
        <f>VLOOKUP(Tabela1[[#This Row],[PLACA]],UNIC!C:T,18,0)</f>
        <v>ATIVO</v>
      </c>
      <c r="V958" s="5" t="str">
        <f>SUBSTITUTE(VLOOKUP(Tabela1[[#This Row],[PLACA]],UNIC!C:K,9,0),".", "")</f>
        <v>18075</v>
      </c>
      <c r="W958" s="5">
        <f>VLOOKUP(Tabela1[[#This Row],[PLACA]],UNIC!C:M,10,0)</f>
        <v>35001</v>
      </c>
      <c r="X958" s="5" t="str">
        <f>VLOOKUP(Tabela1[[#This Row],[PLACA]],UNIC!C:M,11,0)</f>
        <v>CIRION</v>
      </c>
      <c r="Y958" s="7">
        <f>SUM(Tabela1[[#This Row],[GASTO COMBUSTÍVEL FEVEREIRO]:[GASTO COMBUSTÍVE ABRIL]])</f>
        <v>0</v>
      </c>
      <c r="Z958" s="7" t="str">
        <f>IFERROR(AVERAGE(Tabela1[[#This Row],[GASTO COMBUSTÍVE ABRIL]:[GASTO COMBUSTÍVE MARÇO]]),"-")</f>
        <v>-</v>
      </c>
      <c r="AA958" s="5"/>
    </row>
    <row r="959" spans="1:27" x14ac:dyDescent="0.25">
      <c r="A959" s="5" t="s">
        <v>1328</v>
      </c>
      <c r="B959" s="5" t="str">
        <f>VLOOKUP(A959,UNIC!C:W,2,0)</f>
        <v>STRADA</v>
      </c>
      <c r="C959" s="5" t="str">
        <f>VLOOKUP(A959,UNIC!C:W,3,0)</f>
        <v>UTILITARIO</v>
      </c>
      <c r="D959" s="10">
        <f>VLOOKUP(A959,UNIC!C:W,5,0)</f>
        <v>2024</v>
      </c>
      <c r="E959" s="5" t="str">
        <f>VLOOKUP(A959,UNIC!C:W,21,0)</f>
        <v>LOCALIZA</v>
      </c>
      <c r="F959" s="5" t="str">
        <f>VLOOKUP(Tabela1[[#This Row],[PLACA]],UNIC!C:R,15,0)</f>
        <v>SP</v>
      </c>
      <c r="G959" s="5" t="str">
        <f>VLOOKUP(Tabela1[[#This Row],[PLACA]],UNIC!C:R,16,0)</f>
        <v>SUDESTE</v>
      </c>
      <c r="H959" s="5" t="str">
        <f>VLOOKUP(A959,UNIC!C:H,6,0)</f>
        <v>LUAN HENRIQUE DAMASCENO DE SOUZA</v>
      </c>
      <c r="I959" s="5" t="str">
        <f>VLOOKUP(H959,UNIC!H:J,3,0)</f>
        <v>TECNICO DE FIBRA OPTICA I</v>
      </c>
      <c r="J959" s="11" t="str">
        <f>VLOOKUP(Tabela1[[#This Row],[PLACA]],UNIC!C:V,20,0)</f>
        <v>R$ 2.400,00</v>
      </c>
      <c r="K959" s="11">
        <f>IFERROR(VALUE(VLOOKUP(Tabela1[[#This Row],[PLACA]],[1]Planilha2!$A:$F,3,0)),"")</f>
        <v>1838.98</v>
      </c>
      <c r="L959" s="11">
        <f>IFERROR(VALUE(VLOOKUP(Tabela1[[#This Row],[PLACA]],[1]Planilha2!$A:$F,4,0)),"")</f>
        <v>2153.2799999999997</v>
      </c>
      <c r="M959" s="11">
        <f>IFERROR(VALUE(VLOOKUP(Tabela1[[#This Row],[PLACA]],[1]Planilha2!$A:$F,5,0)),"")</f>
        <v>985</v>
      </c>
      <c r="N959" s="11"/>
      <c r="O959" s="12" t="str">
        <f>VLOOKUP(Tabela1[[#This Row],[PLACA]],BASE_LOCADORAS!B:F,5,0)</f>
        <v>23/07/2027</v>
      </c>
      <c r="P9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59" s="11">
        <f>VLOOKUP(Tabela1[[#This Row],[PLACA]],BASE_LOCADORAS!B:G,6,0)</f>
        <v>2553.02</v>
      </c>
      <c r="R959" s="5" t="b">
        <f>Tabela1[[#This Row],[VALOR LOCADORA]]=Tabela1[[#This Row],[GASTO ALUGUEL]]</f>
        <v>0</v>
      </c>
      <c r="S959" s="5" t="str">
        <f>UPPER(TEXT(Tabela1[[#This Row],[VENCIMENTO CONTRATO]],"MMM"))</f>
        <v>JUL</v>
      </c>
      <c r="T959" s="5">
        <f>IFERROR(YEAR(Tabela1[[#This Row],[VENCIMENTO CONTRATO]]),"-")</f>
        <v>2027</v>
      </c>
      <c r="U959" s="5" t="str">
        <f>VLOOKUP(Tabela1[[#This Row],[PLACA]],UNIC!C:T,18,0)</f>
        <v>ATIVO</v>
      </c>
      <c r="V959" s="5" t="str">
        <f>SUBSTITUTE(VLOOKUP(Tabela1[[#This Row],[PLACA]],UNIC!C:K,9,0),".", "")</f>
        <v>11021</v>
      </c>
      <c r="W959" s="5">
        <f>VLOOKUP(Tabela1[[#This Row],[PLACA]],UNIC!C:M,10,0)</f>
        <v>35001</v>
      </c>
      <c r="X959" s="5" t="str">
        <f>VLOOKUP(Tabela1[[#This Row],[PLACA]],UNIC!C:M,11,0)</f>
        <v>VIVO</v>
      </c>
      <c r="Y959" s="7">
        <f>SUM(Tabela1[[#This Row],[GASTO COMBUSTÍVEL FEVEREIRO]:[GASTO COMBUSTÍVE ABRIL]])</f>
        <v>4977.26</v>
      </c>
      <c r="Z959" s="7">
        <f>IFERROR(AVERAGE(Tabela1[[#This Row],[GASTO COMBUSTÍVE ABRIL]:[GASTO COMBUSTÍVE MARÇO]]),"-")</f>
        <v>1569.1399999999999</v>
      </c>
      <c r="AA959" s="5"/>
    </row>
    <row r="960" spans="1:27" x14ac:dyDescent="0.25">
      <c r="A960" s="5" t="s">
        <v>1168</v>
      </c>
      <c r="B960" s="5" t="str">
        <f>VLOOKUP(A960,UNIC!C:W,2,0)</f>
        <v>STRADA</v>
      </c>
      <c r="C960" s="5" t="str">
        <f>VLOOKUP(A960,UNIC!C:W,3,0)</f>
        <v>UTILITARIO</v>
      </c>
      <c r="D960" s="10">
        <f>VLOOKUP(A960,UNIC!C:W,5,0)</f>
        <v>2024</v>
      </c>
      <c r="E960" s="5" t="str">
        <f>VLOOKUP(A960,UNIC!C:W,21,0)</f>
        <v>LOCALIZA</v>
      </c>
      <c r="F960" s="5" t="str">
        <f>VLOOKUP(Tabela1[[#This Row],[PLACA]],UNIC!C:R,15,0)</f>
        <v>SP</v>
      </c>
      <c r="G960" s="5" t="str">
        <f>VLOOKUP(Tabela1[[#This Row],[PLACA]],UNIC!C:R,16,0)</f>
        <v>SUDESTE</v>
      </c>
      <c r="H960" s="5" t="str">
        <f>VLOOKUP(A960,UNIC!C:H,6,0)</f>
        <v>FROTAS DE VEÍCULOS SAO PAULO</v>
      </c>
      <c r="I960" s="5" t="str">
        <f>VLOOKUP(H960,UNIC!H:J,3,0)</f>
        <v>PARCEIRO</v>
      </c>
      <c r="J960" s="11" t="str">
        <f>VLOOKUP(Tabela1[[#This Row],[PLACA]],UNIC!C:V,20,0)</f>
        <v>R$ 2.400,00</v>
      </c>
      <c r="K960" s="11">
        <f>IFERROR(VALUE(VLOOKUP(Tabela1[[#This Row],[PLACA]],[1]Planilha2!$A:$F,3,0)),"")</f>
        <v>2333.9899999999998</v>
      </c>
      <c r="L960" s="11">
        <f>IFERROR(VALUE(VLOOKUP(Tabela1[[#This Row],[PLACA]],[1]Planilha2!$A:$F,4,0)),"")</f>
        <v>2124.98</v>
      </c>
      <c r="M960" s="11">
        <f>IFERROR(VALUE(VLOOKUP(Tabela1[[#This Row],[PLACA]],[1]Planilha2!$A:$F,5,0)),"")</f>
        <v>930</v>
      </c>
      <c r="N960" s="11"/>
      <c r="O960" s="12" t="str">
        <f>VLOOKUP(Tabela1[[#This Row],[PLACA]],BASE_LOCADORAS!B:F,5,0)</f>
        <v>07/05/2027</v>
      </c>
      <c r="P9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0" s="11">
        <f>VLOOKUP(Tabela1[[#This Row],[PLACA]],BASE_LOCADORAS!B:G,6,0)</f>
        <v>2556.56</v>
      </c>
      <c r="R960" s="5" t="b">
        <f>Tabela1[[#This Row],[VALOR LOCADORA]]=Tabela1[[#This Row],[GASTO ALUGUEL]]</f>
        <v>0</v>
      </c>
      <c r="S960" s="5" t="str">
        <f>UPPER(TEXT(Tabela1[[#This Row],[VENCIMENTO CONTRATO]],"MMM"))</f>
        <v>MAI</v>
      </c>
      <c r="T960" s="5">
        <f>IFERROR(YEAR(Tabela1[[#This Row],[VENCIMENTO CONTRATO]]),"-")</f>
        <v>2027</v>
      </c>
      <c r="U960" s="5" t="str">
        <f>VLOOKUP(Tabela1[[#This Row],[PLACA]],UNIC!C:T,18,0)</f>
        <v>MANUTENÇÃO</v>
      </c>
      <c r="V960" s="5" t="str">
        <f>SUBSTITUTE(VLOOKUP(Tabela1[[#This Row],[PLACA]],UNIC!C:K,9,0),".", "")</f>
        <v>99628</v>
      </c>
      <c r="W960" s="5">
        <f>VLOOKUP(Tabela1[[#This Row],[PLACA]],UNIC!C:M,10,0)</f>
        <v>35001</v>
      </c>
      <c r="X960" s="5" t="str">
        <f>VLOOKUP(Tabela1[[#This Row],[PLACA]],UNIC!C:M,11,0)</f>
        <v>ADMINISTRATIVO</v>
      </c>
      <c r="Y960" s="7">
        <f>SUM(Tabela1[[#This Row],[GASTO COMBUSTÍVEL FEVEREIRO]:[GASTO COMBUSTÍVE ABRIL]])</f>
        <v>5388.9699999999993</v>
      </c>
      <c r="Z960" s="7">
        <f>IFERROR(AVERAGE(Tabela1[[#This Row],[GASTO COMBUSTÍVE ABRIL]:[GASTO COMBUSTÍVE MARÇO]]),"-")</f>
        <v>1527.49</v>
      </c>
      <c r="AA960" s="5"/>
    </row>
    <row r="961" spans="1:27" x14ac:dyDescent="0.25">
      <c r="A961" s="5" t="s">
        <v>844</v>
      </c>
      <c r="B961" s="5" t="str">
        <f>VLOOKUP(A961,UNIC!C:W,2,0)</f>
        <v>MOBI</v>
      </c>
      <c r="C961" s="5" t="str">
        <f>VLOOKUP(A961,UNIC!C:W,3,0)</f>
        <v>LEVE</v>
      </c>
      <c r="D961" s="10">
        <f>VLOOKUP(A961,UNIC!C:W,5,0)</f>
        <v>2024</v>
      </c>
      <c r="E961" s="5" t="str">
        <f>VLOOKUP(A961,UNIC!C:W,21,0)</f>
        <v>LOCALIZA</v>
      </c>
      <c r="F961" s="5" t="str">
        <f>VLOOKUP(Tabela1[[#This Row],[PLACA]],UNIC!C:R,15,0)</f>
        <v>SP</v>
      </c>
      <c r="G961" s="5" t="str">
        <f>VLOOKUP(Tabela1[[#This Row],[PLACA]],UNIC!C:R,16,0)</f>
        <v>SUDESTE</v>
      </c>
      <c r="H961" s="5" t="str">
        <f>VLOOKUP(A961,UNIC!C:H,6,0)</f>
        <v>RODRIGO FAGUNDES RIBEIRO</v>
      </c>
      <c r="I961" s="5" t="str">
        <f>VLOOKUP(H961,UNIC!H:J,3,0)</f>
        <v>TECNICO MULTSKILL METALICO/FI</v>
      </c>
      <c r="J961" s="11" t="str">
        <f>VLOOKUP(Tabela1[[#This Row],[PLACA]],UNIC!C:V,20,0)</f>
        <v>R$ 1.808,86</v>
      </c>
      <c r="K961" s="11">
        <f>IFERROR(VALUE(VLOOKUP(Tabela1[[#This Row],[PLACA]],[1]Planilha2!$A:$F,3,0)),"")</f>
        <v>970.92000000000007</v>
      </c>
      <c r="L961" s="11">
        <f>IFERROR(VALUE(VLOOKUP(Tabela1[[#This Row],[PLACA]],[1]Planilha2!$A:$F,4,0)),"")</f>
        <v>1388.96</v>
      </c>
      <c r="M961" s="11">
        <f>IFERROR(VALUE(VLOOKUP(Tabela1[[#This Row],[PLACA]],[1]Planilha2!$A:$F,5,0)),"")</f>
        <v>710</v>
      </c>
      <c r="N961" s="11"/>
      <c r="O961" s="12" t="str">
        <f>VLOOKUP(Tabela1[[#This Row],[PLACA]],BASE_LOCADORAS!B:F,5,0)</f>
        <v>09/01/2027</v>
      </c>
      <c r="P9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1" s="11">
        <f>VLOOKUP(Tabela1[[#This Row],[PLACA]],BASE_LOCADORAS!B:G,6,0)</f>
        <v>1808.86</v>
      </c>
      <c r="R961" s="5" t="b">
        <f>Tabela1[[#This Row],[VALOR LOCADORA]]=Tabela1[[#This Row],[GASTO ALUGUEL]]</f>
        <v>0</v>
      </c>
      <c r="S961" s="5" t="str">
        <f>UPPER(TEXT(Tabela1[[#This Row],[VENCIMENTO CONTRATO]],"MMM"))</f>
        <v>JAN</v>
      </c>
      <c r="T961" s="5">
        <f>IFERROR(YEAR(Tabela1[[#This Row],[VENCIMENTO CONTRATO]]),"-")</f>
        <v>2027</v>
      </c>
      <c r="U961" s="5" t="str">
        <f>VLOOKUP(Tabela1[[#This Row],[PLACA]],UNIC!C:T,18,0)</f>
        <v>ATIVO</v>
      </c>
      <c r="V961" s="5" t="str">
        <f>SUBSTITUTE(VLOOKUP(Tabela1[[#This Row],[PLACA]],UNIC!C:K,9,0),".", "")</f>
        <v>11011</v>
      </c>
      <c r="W961" s="5">
        <f>VLOOKUP(Tabela1[[#This Row],[PLACA]],UNIC!C:M,10,0)</f>
        <v>35001</v>
      </c>
      <c r="X961" s="5" t="str">
        <f>VLOOKUP(Tabela1[[#This Row],[PLACA]],UNIC!C:M,11,0)</f>
        <v>VIVO</v>
      </c>
      <c r="Y961" s="7">
        <f>SUM(Tabela1[[#This Row],[GASTO COMBUSTÍVEL FEVEREIRO]:[GASTO COMBUSTÍVE ABRIL]])</f>
        <v>3069.88</v>
      </c>
      <c r="Z961" s="7">
        <f>IFERROR(AVERAGE(Tabela1[[#This Row],[GASTO COMBUSTÍVE ABRIL]:[GASTO COMBUSTÍVE MARÇO]]),"-")</f>
        <v>1049.48</v>
      </c>
      <c r="AA961" s="5"/>
    </row>
    <row r="962" spans="1:27" x14ac:dyDescent="0.25">
      <c r="A962" s="5" t="s">
        <v>238</v>
      </c>
      <c r="B962" s="5" t="str">
        <f>VLOOKUP(A962,UNIC!C:W,2,0)</f>
        <v>MOBI</v>
      </c>
      <c r="C962" s="5" t="str">
        <f>VLOOKUP(A962,UNIC!C:W,3,0)</f>
        <v>LEVE</v>
      </c>
      <c r="D962" s="10">
        <f>VLOOKUP(A962,UNIC!C:W,5,0)</f>
        <v>2024</v>
      </c>
      <c r="E962" s="5" t="str">
        <f>VLOOKUP(A962,UNIC!C:W,21,0)</f>
        <v>LOCALIZA</v>
      </c>
      <c r="F962" s="5" t="str">
        <f>VLOOKUP(Tabela1[[#This Row],[PLACA]],UNIC!C:R,15,0)</f>
        <v>SP</v>
      </c>
      <c r="G962" s="5" t="str">
        <f>VLOOKUP(Tabela1[[#This Row],[PLACA]],UNIC!C:R,16,0)</f>
        <v>SUDESTE</v>
      </c>
      <c r="H962" s="5" t="str">
        <f>VLOOKUP(A962,UNIC!C:H,6,0)</f>
        <v>ALEXANDRE LUIS BORZAGA</v>
      </c>
      <c r="I962" s="5" t="str">
        <f>VLOOKUP(H962,UNIC!H:J,3,0)</f>
        <v>SUPERVISOR DE ASSISTENCIA TECNICA II</v>
      </c>
      <c r="J962" s="11" t="str">
        <f>VLOOKUP(Tabela1[[#This Row],[PLACA]],UNIC!C:V,20,0)</f>
        <v>R$ 1.808,86</v>
      </c>
      <c r="K962" s="11">
        <f>IFERROR(VALUE(VLOOKUP(Tabela1[[#This Row],[PLACA]],[1]Planilha2!$A:$F,3,0)),"")</f>
        <v>100</v>
      </c>
      <c r="L962" s="11">
        <f>IFERROR(VALUE(VLOOKUP(Tabela1[[#This Row],[PLACA]],[1]Planilha2!$A:$F,4,0)),"")</f>
        <v>0</v>
      </c>
      <c r="M962" s="11">
        <f>IFERROR(VALUE(VLOOKUP(Tabela1[[#This Row],[PLACA]],[1]Planilha2!$A:$F,5,0)),"")</f>
        <v>0</v>
      </c>
      <c r="N962" s="11"/>
      <c r="O962" s="12" t="str">
        <f>VLOOKUP(Tabela1[[#This Row],[PLACA]],BASE_LOCADORAS!B:F,5,0)</f>
        <v>05/01/2027</v>
      </c>
      <c r="P9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2" s="11">
        <f>VLOOKUP(Tabela1[[#This Row],[PLACA]],BASE_LOCADORAS!B:G,6,0)</f>
        <v>1808.86</v>
      </c>
      <c r="R962" s="5" t="b">
        <f>Tabela1[[#This Row],[VALOR LOCADORA]]=Tabela1[[#This Row],[GASTO ALUGUEL]]</f>
        <v>0</v>
      </c>
      <c r="S962" s="5" t="str">
        <f>UPPER(TEXT(Tabela1[[#This Row],[VENCIMENTO CONTRATO]],"MMM"))</f>
        <v>JAN</v>
      </c>
      <c r="T962" s="5">
        <f>IFERROR(YEAR(Tabela1[[#This Row],[VENCIMENTO CONTRATO]]),"-")</f>
        <v>2027</v>
      </c>
      <c r="U962" s="5" t="str">
        <f>VLOOKUP(Tabela1[[#This Row],[PLACA]],UNIC!C:T,18,0)</f>
        <v>ATIVO</v>
      </c>
      <c r="V962" s="5" t="str">
        <f>SUBSTITUTE(VLOOKUP(Tabela1[[#This Row],[PLACA]],UNIC!C:K,9,0),".", "")</f>
        <v>11015</v>
      </c>
      <c r="W962" s="5">
        <f>VLOOKUP(Tabela1[[#This Row],[PLACA]],UNIC!C:M,10,0)</f>
        <v>35001</v>
      </c>
      <c r="X962" s="5" t="str">
        <f>VLOOKUP(Tabela1[[#This Row],[PLACA]],UNIC!C:M,11,0)</f>
        <v>VIVO</v>
      </c>
      <c r="Y962" s="7">
        <f>SUM(Tabela1[[#This Row],[GASTO COMBUSTÍVEL FEVEREIRO]:[GASTO COMBUSTÍVE ABRIL]])</f>
        <v>100</v>
      </c>
      <c r="Z962" s="7">
        <f>IFERROR(AVERAGE(Tabela1[[#This Row],[GASTO COMBUSTÍVE ABRIL]:[GASTO COMBUSTÍVE MARÇO]]),"-")</f>
        <v>0</v>
      </c>
      <c r="AA962" s="5"/>
    </row>
    <row r="963" spans="1:27" x14ac:dyDescent="0.25">
      <c r="A963" s="5" t="s">
        <v>724</v>
      </c>
      <c r="B963" s="5" t="str">
        <f>VLOOKUP(A963,UNIC!C:W,2,0)</f>
        <v>STRADA</v>
      </c>
      <c r="C963" s="5" t="str">
        <f>VLOOKUP(A963,UNIC!C:W,3,0)</f>
        <v>UTILITARIO</v>
      </c>
      <c r="D963" s="10">
        <f>VLOOKUP(A963,UNIC!C:W,5,0)</f>
        <v>2024</v>
      </c>
      <c r="E963" s="5" t="str">
        <f>VLOOKUP(A963,UNIC!C:W,21,0)</f>
        <v>LOCALIZA</v>
      </c>
      <c r="F963" s="5" t="str">
        <f>VLOOKUP(Tabela1[[#This Row],[PLACA]],UNIC!C:R,15,0)</f>
        <v>PR</v>
      </c>
      <c r="G963" s="5" t="str">
        <f>VLOOKUP(Tabela1[[#This Row],[PLACA]],UNIC!C:R,16,0)</f>
        <v>SUL</v>
      </c>
      <c r="H963" s="5" t="str">
        <f>VLOOKUP(A963,UNIC!C:H,6,0)</f>
        <v>LUIS GUSTAVO MARTINS PINTO</v>
      </c>
      <c r="I963" s="5" t="str">
        <f>VLOOKUP(H963,UNIC!H:J,3,0)</f>
        <v>TECNICO DE MANUTENCAO PI III</v>
      </c>
      <c r="J963" s="11" t="str">
        <f>VLOOKUP(Tabela1[[#This Row],[PLACA]],UNIC!C:V,20,0)</f>
        <v>R$ 2.400,00</v>
      </c>
      <c r="K963" s="11">
        <f>IFERROR(VALUE(VLOOKUP(Tabela1[[#This Row],[PLACA]],[1]Planilha2!$A:$F,3,0)),"")</f>
        <v>935.53</v>
      </c>
      <c r="L963" s="11">
        <f>IFERROR(VALUE(VLOOKUP(Tabela1[[#This Row],[PLACA]],[1]Planilha2!$A:$F,4,0)),"")</f>
        <v>1134.53</v>
      </c>
      <c r="M963" s="11">
        <f>IFERROR(VALUE(VLOOKUP(Tabela1[[#This Row],[PLACA]],[1]Planilha2!$A:$F,5,0)),"")</f>
        <v>700.54</v>
      </c>
      <c r="N963" s="11"/>
      <c r="O963" s="12" t="str">
        <f>VLOOKUP(Tabela1[[#This Row],[PLACA]],BASE_LOCADORAS!B:F,5,0)</f>
        <v>06/05/2027</v>
      </c>
      <c r="P9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3" s="11">
        <f>VLOOKUP(Tabela1[[#This Row],[PLACA]],BASE_LOCADORAS!B:G,6,0)</f>
        <v>2556.56</v>
      </c>
      <c r="R963" s="5" t="b">
        <f>Tabela1[[#This Row],[VALOR LOCADORA]]=Tabela1[[#This Row],[GASTO ALUGUEL]]</f>
        <v>0</v>
      </c>
      <c r="S963" s="5" t="str">
        <f>UPPER(TEXT(Tabela1[[#This Row],[VENCIMENTO CONTRATO]],"MMM"))</f>
        <v>MAI</v>
      </c>
      <c r="T963" s="5">
        <f>IFERROR(YEAR(Tabela1[[#This Row],[VENCIMENTO CONTRATO]]),"-")</f>
        <v>2027</v>
      </c>
      <c r="U963" s="5" t="str">
        <f>VLOOKUP(Tabela1[[#This Row],[PLACA]],UNIC!C:T,18,0)</f>
        <v>ATIVO</v>
      </c>
      <c r="V963" s="5" t="str">
        <f>SUBSTITUTE(VLOOKUP(Tabela1[[#This Row],[PLACA]],UNIC!C:K,9,0),".", "")</f>
        <v>12081</v>
      </c>
      <c r="W963" s="5">
        <f>VLOOKUP(Tabela1[[#This Row],[PLACA]],UNIC!C:M,10,0)</f>
        <v>26002</v>
      </c>
      <c r="X963" s="5" t="str">
        <f>VLOOKUP(Tabela1[[#This Row],[PLACA]],UNIC!C:M,11,0)</f>
        <v>TIM MOVEL</v>
      </c>
      <c r="Y963" s="7">
        <f>SUM(Tabela1[[#This Row],[GASTO COMBUSTÍVEL FEVEREIRO]:[GASTO COMBUSTÍVE ABRIL]])</f>
        <v>2770.6</v>
      </c>
      <c r="Z963" s="7">
        <f>IFERROR(AVERAGE(Tabela1[[#This Row],[GASTO COMBUSTÍVE ABRIL]:[GASTO COMBUSTÍVE MARÇO]]),"-")</f>
        <v>917.53499999999997</v>
      </c>
      <c r="AA963" s="5"/>
    </row>
    <row r="964" spans="1:27" x14ac:dyDescent="0.25">
      <c r="A964" s="5" t="s">
        <v>1362</v>
      </c>
      <c r="B964" s="5" t="str">
        <f>VLOOKUP(A964,UNIC!C:W,2,0)</f>
        <v>STRADA</v>
      </c>
      <c r="C964" s="5" t="str">
        <f>VLOOKUP(A964,UNIC!C:W,3,0)</f>
        <v>UTILITARIO</v>
      </c>
      <c r="D964" s="10">
        <f>VLOOKUP(A964,UNIC!C:W,5,0)</f>
        <v>2024</v>
      </c>
      <c r="E964" s="5" t="str">
        <f>VLOOKUP(A964,UNIC!C:W,21,0)</f>
        <v>LOCALIZA</v>
      </c>
      <c r="F964" s="5" t="str">
        <f>VLOOKUP(Tabela1[[#This Row],[PLACA]],UNIC!C:R,15,0)</f>
        <v>SC</v>
      </c>
      <c r="G964" s="5" t="str">
        <f>VLOOKUP(Tabela1[[#This Row],[PLACA]],UNIC!C:R,16,0)</f>
        <v>SUL</v>
      </c>
      <c r="H964" s="5" t="str">
        <f>VLOOKUP(A964,UNIC!C:H,6,0)</f>
        <v>GERMANO HENRIQUE CORADINI</v>
      </c>
      <c r="I964" s="5" t="str">
        <f>VLOOKUP(H964,UNIC!H:J,3,0)</f>
        <v>ASSISTENTE TEC. DE MANUTENCAO DE PI III</v>
      </c>
      <c r="J964" s="11" t="str">
        <f>VLOOKUP(Tabela1[[#This Row],[PLACA]],UNIC!C:V,20,0)</f>
        <v>R$ 2.400,00</v>
      </c>
      <c r="K964" s="11">
        <f>IFERROR(VALUE(VLOOKUP(Tabela1[[#This Row],[PLACA]],[1]Planilha2!$A:$F,3,0)),"")</f>
        <v>3010.7</v>
      </c>
      <c r="L964" s="11">
        <f>IFERROR(VALUE(VLOOKUP(Tabela1[[#This Row],[PLACA]],[1]Planilha2!$A:$F,4,0)),"")</f>
        <v>2802.66</v>
      </c>
      <c r="M964" s="11">
        <f>IFERROR(VALUE(VLOOKUP(Tabela1[[#This Row],[PLACA]],[1]Planilha2!$A:$F,5,0)),"")</f>
        <v>1586.3</v>
      </c>
      <c r="N964" s="11"/>
      <c r="O964" s="12" t="str">
        <f>VLOOKUP(Tabela1[[#This Row],[PLACA]],BASE_LOCADORAS!B:F,5,0)</f>
        <v>07/05/2027</v>
      </c>
      <c r="P9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4" s="11">
        <f>VLOOKUP(Tabela1[[#This Row],[PLACA]],BASE_LOCADORAS!B:G,6,0)</f>
        <v>2556.56</v>
      </c>
      <c r="R964" s="5" t="b">
        <f>Tabela1[[#This Row],[VALOR LOCADORA]]=Tabela1[[#This Row],[GASTO ALUGUEL]]</f>
        <v>0</v>
      </c>
      <c r="S964" s="5" t="str">
        <f>UPPER(TEXT(Tabela1[[#This Row],[VENCIMENTO CONTRATO]],"MMM"))</f>
        <v>MAI</v>
      </c>
      <c r="T964" s="5">
        <f>IFERROR(YEAR(Tabela1[[#This Row],[VENCIMENTO CONTRATO]]),"-")</f>
        <v>2027</v>
      </c>
      <c r="U964" s="5" t="str">
        <f>VLOOKUP(Tabela1[[#This Row],[PLACA]],UNIC!C:T,18,0)</f>
        <v>ATIVO</v>
      </c>
      <c r="V964" s="5" t="str">
        <f>SUBSTITUTE(VLOOKUP(Tabela1[[#This Row],[PLACA]],UNIC!C:K,9,0),".", "")</f>
        <v>12081</v>
      </c>
      <c r="W964" s="5">
        <f>VLOOKUP(Tabela1[[#This Row],[PLACA]],UNIC!C:M,10,0)</f>
        <v>34002</v>
      </c>
      <c r="X964" s="5" t="str">
        <f>VLOOKUP(Tabela1[[#This Row],[PLACA]],UNIC!C:M,11,0)</f>
        <v>TIM MOVEL</v>
      </c>
      <c r="Y964" s="7">
        <f>SUM(Tabela1[[#This Row],[GASTO COMBUSTÍVEL FEVEREIRO]:[GASTO COMBUSTÍVE ABRIL]])</f>
        <v>7399.66</v>
      </c>
      <c r="Z964" s="7">
        <f>IFERROR(AVERAGE(Tabela1[[#This Row],[GASTO COMBUSTÍVE ABRIL]:[GASTO COMBUSTÍVE MARÇO]]),"-")</f>
        <v>2194.48</v>
      </c>
      <c r="AA964" s="5"/>
    </row>
    <row r="965" spans="1:27" x14ac:dyDescent="0.25">
      <c r="A965" s="5" t="s">
        <v>1320</v>
      </c>
      <c r="B965" s="5" t="str">
        <f>VLOOKUP(A965,UNIC!C:W,2,0)</f>
        <v>FIORINO</v>
      </c>
      <c r="C965" s="5" t="str">
        <f>VLOOKUP(A965,UNIC!C:W,3,0)</f>
        <v>UTILITARIO</v>
      </c>
      <c r="D965" s="10">
        <f>VLOOKUP(A965,UNIC!C:W,5,0)</f>
        <v>2024</v>
      </c>
      <c r="E965" s="5" t="str">
        <f>VLOOKUP(A965,UNIC!C:W,21,0)</f>
        <v>LOCALIZA</v>
      </c>
      <c r="F965" s="5" t="str">
        <f>VLOOKUP(Tabela1[[#This Row],[PLACA]],UNIC!C:R,15,0)</f>
        <v>SP</v>
      </c>
      <c r="G965" s="5" t="str">
        <f>VLOOKUP(Tabela1[[#This Row],[PLACA]],UNIC!C:R,16,0)</f>
        <v>SUDESTE</v>
      </c>
      <c r="H965" s="5" t="str">
        <f>VLOOKUP(A965,UNIC!C:H,6,0)</f>
        <v>GUSTAVO ALVES DE ABREU</v>
      </c>
      <c r="I965" s="5" t="str">
        <f>VLOOKUP(H965,UNIC!H:J,3,0)</f>
        <v>TECNICO DE BACKBONE III</v>
      </c>
      <c r="J965" s="11" t="str">
        <f>VLOOKUP(Tabela1[[#This Row],[PLACA]],UNIC!C:V,20,0)</f>
        <v>R$ 2.552,97</v>
      </c>
      <c r="K965" s="11">
        <f>IFERROR(VALUE(VLOOKUP(Tabela1[[#This Row],[PLACA]],[1]Planilha2!$A:$F,3,0)),"")</f>
        <v>1383.71</v>
      </c>
      <c r="L965" s="11">
        <f>IFERROR(VALUE(VLOOKUP(Tabela1[[#This Row],[PLACA]],[1]Planilha2!$A:$F,4,0)),"")</f>
        <v>1692.29</v>
      </c>
      <c r="M965" s="11">
        <f>IFERROR(VALUE(VLOOKUP(Tabela1[[#This Row],[PLACA]],[1]Planilha2!$A:$F,5,0)),"")</f>
        <v>548.64</v>
      </c>
      <c r="N965" s="11"/>
      <c r="O965" s="12" t="str">
        <f>VLOOKUP(Tabela1[[#This Row],[PLACA]],BASE_LOCADORAS!B:F,5,0)</f>
        <v>27/03/2027</v>
      </c>
      <c r="P9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5" s="11">
        <f>VLOOKUP(Tabela1[[#This Row],[PLACA]],BASE_LOCADORAS!B:G,6,0)</f>
        <v>2552.9699999999998</v>
      </c>
      <c r="R965" s="5" t="b">
        <f>Tabela1[[#This Row],[VALOR LOCADORA]]=Tabela1[[#This Row],[GASTO ALUGUEL]]</f>
        <v>0</v>
      </c>
      <c r="S965" s="5" t="str">
        <f>UPPER(TEXT(Tabela1[[#This Row],[VENCIMENTO CONTRATO]],"MMM"))</f>
        <v>MAR</v>
      </c>
      <c r="T965" s="5">
        <f>IFERROR(YEAR(Tabela1[[#This Row],[VENCIMENTO CONTRATO]]),"-")</f>
        <v>2027</v>
      </c>
      <c r="U965" s="5" t="str">
        <f>VLOOKUP(Tabela1[[#This Row],[PLACA]],UNIC!C:T,18,0)</f>
        <v>ATIVO</v>
      </c>
      <c r="V965" s="5" t="str">
        <f>SUBSTITUTE(VLOOKUP(Tabela1[[#This Row],[PLACA]],UNIC!C:K,9,0),".", "")</f>
        <v>11021</v>
      </c>
      <c r="W965" s="5">
        <f>VLOOKUP(Tabela1[[#This Row],[PLACA]],UNIC!C:M,10,0)</f>
        <v>35001</v>
      </c>
      <c r="X965" s="5" t="str">
        <f>VLOOKUP(Tabela1[[#This Row],[PLACA]],UNIC!C:M,11,0)</f>
        <v>VIVO</v>
      </c>
      <c r="Y965" s="7">
        <f>SUM(Tabela1[[#This Row],[GASTO COMBUSTÍVEL FEVEREIRO]:[GASTO COMBUSTÍVE ABRIL]])</f>
        <v>3624.64</v>
      </c>
      <c r="Z965" s="7">
        <f>IFERROR(AVERAGE(Tabela1[[#This Row],[GASTO COMBUSTÍVE ABRIL]:[GASTO COMBUSTÍVE MARÇO]]),"-")</f>
        <v>1120.4649999999999</v>
      </c>
      <c r="AA965" s="5"/>
    </row>
    <row r="966" spans="1:27" x14ac:dyDescent="0.25">
      <c r="A966" s="5" t="s">
        <v>572</v>
      </c>
      <c r="B966" s="5" t="str">
        <f>VLOOKUP(A966,UNIC!C:W,2,0)</f>
        <v>MOBI</v>
      </c>
      <c r="C966" s="5" t="str">
        <f>VLOOKUP(A966,UNIC!C:W,3,0)</f>
        <v>LEVE</v>
      </c>
      <c r="D966" s="10">
        <f>VLOOKUP(A966,UNIC!C:W,5,0)</f>
        <v>2024</v>
      </c>
      <c r="E966" s="5" t="str">
        <f>VLOOKUP(A966,UNIC!C:W,21,0)</f>
        <v>LOCALIZA</v>
      </c>
      <c r="F966" s="5" t="str">
        <f>VLOOKUP(Tabela1[[#This Row],[PLACA]],UNIC!C:R,15,0)</f>
        <v>SP</v>
      </c>
      <c r="G966" s="5" t="str">
        <f>VLOOKUP(Tabela1[[#This Row],[PLACA]],UNIC!C:R,16,0)</f>
        <v>SUDESTE</v>
      </c>
      <c r="H966" s="5" t="str">
        <f>VLOOKUP(A966,UNIC!C:H,6,0)</f>
        <v>FABIO ALVES MESSIAS</v>
      </c>
      <c r="I966" s="5" t="str">
        <f>VLOOKUP(H966,UNIC!H:J,3,0)</f>
        <v>TECNICO MULTSKILL METALICO/FI</v>
      </c>
      <c r="J966" s="11" t="str">
        <f>VLOOKUP(Tabela1[[#This Row],[PLACA]],UNIC!C:V,20,0)</f>
        <v>R$ 1.808,86</v>
      </c>
      <c r="K966" s="11">
        <f>IFERROR(VALUE(VLOOKUP(Tabela1[[#This Row],[PLACA]],[1]Planilha2!$A:$F,3,0)),"")</f>
        <v>906.84999999999991</v>
      </c>
      <c r="L966" s="11">
        <f>IFERROR(VALUE(VLOOKUP(Tabela1[[#This Row],[PLACA]],[1]Planilha2!$A:$F,4,0)),"")</f>
        <v>754.07999999999993</v>
      </c>
      <c r="M966" s="11">
        <f>IFERROR(VALUE(VLOOKUP(Tabela1[[#This Row],[PLACA]],[1]Planilha2!$A:$F,5,0)),"")</f>
        <v>551.52</v>
      </c>
      <c r="N966" s="11"/>
      <c r="O966" s="12" t="str">
        <f>VLOOKUP(Tabela1[[#This Row],[PLACA]],BASE_LOCADORAS!B:F,5,0)</f>
        <v>19/01/2027</v>
      </c>
      <c r="P9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6" s="11">
        <f>VLOOKUP(Tabela1[[#This Row],[PLACA]],BASE_LOCADORAS!B:G,6,0)</f>
        <v>1808.86</v>
      </c>
      <c r="R966" s="5" t="b">
        <f>Tabela1[[#This Row],[VALOR LOCADORA]]=Tabela1[[#This Row],[GASTO ALUGUEL]]</f>
        <v>0</v>
      </c>
      <c r="S966" s="5" t="str">
        <f>UPPER(TEXT(Tabela1[[#This Row],[VENCIMENTO CONTRATO]],"MMM"))</f>
        <v>JAN</v>
      </c>
      <c r="T966" s="5">
        <f>IFERROR(YEAR(Tabela1[[#This Row],[VENCIMENTO CONTRATO]]),"-")</f>
        <v>2027</v>
      </c>
      <c r="U966" s="5" t="str">
        <f>VLOOKUP(Tabela1[[#This Row],[PLACA]],UNIC!C:T,18,0)</f>
        <v>ATIVO</v>
      </c>
      <c r="V966" s="5" t="str">
        <f>SUBSTITUTE(VLOOKUP(Tabela1[[#This Row],[PLACA]],UNIC!C:K,9,0),".", "")</f>
        <v>11011</v>
      </c>
      <c r="W966" s="5">
        <f>VLOOKUP(Tabela1[[#This Row],[PLACA]],UNIC!C:M,10,0)</f>
        <v>35001</v>
      </c>
      <c r="X966" s="5" t="str">
        <f>VLOOKUP(Tabela1[[#This Row],[PLACA]],UNIC!C:M,11,0)</f>
        <v>VIVO</v>
      </c>
      <c r="Y966" s="7">
        <f>SUM(Tabela1[[#This Row],[GASTO COMBUSTÍVEL FEVEREIRO]:[GASTO COMBUSTÍVE ABRIL]])</f>
        <v>2212.4499999999998</v>
      </c>
      <c r="Z966" s="7">
        <f>IFERROR(AVERAGE(Tabela1[[#This Row],[GASTO COMBUSTÍVE ABRIL]:[GASTO COMBUSTÍVE MARÇO]]),"-")</f>
        <v>652.79999999999995</v>
      </c>
      <c r="AA966" s="5"/>
    </row>
    <row r="967" spans="1:27" x14ac:dyDescent="0.25">
      <c r="A967" s="5" t="s">
        <v>1438</v>
      </c>
      <c r="B967" s="5" t="str">
        <f>VLOOKUP(A967,UNIC!C:W,2,0)</f>
        <v>HB20</v>
      </c>
      <c r="C967" s="5" t="str">
        <f>VLOOKUP(A967,UNIC!C:W,3,0)</f>
        <v>LEVE</v>
      </c>
      <c r="D967" s="10">
        <f>VLOOKUP(A967,UNIC!C:W,5,0)</f>
        <v>2024</v>
      </c>
      <c r="E967" s="5" t="str">
        <f>VLOOKUP(A967,UNIC!C:W,21,0)</f>
        <v>LOCALIZA</v>
      </c>
      <c r="F967" s="5" t="str">
        <f>VLOOKUP(Tabela1[[#This Row],[PLACA]],UNIC!C:R,15,0)</f>
        <v>GO</v>
      </c>
      <c r="G967" s="5" t="str">
        <f>VLOOKUP(Tabela1[[#This Row],[PLACA]],UNIC!C:R,16,0)</f>
        <v>CENTRO OESTE</v>
      </c>
      <c r="H967" s="5" t="str">
        <f>VLOOKUP(A967,UNIC!C:H,6,0)</f>
        <v>ROGERIO PEIXOTO DE ANDRADE</v>
      </c>
      <c r="I967" s="5" t="str">
        <f>VLOOKUP(H967,UNIC!H:J,3,0)</f>
        <v>SUPERVISOR DE MANUTENCAO III</v>
      </c>
      <c r="J967" s="11" t="str">
        <f>VLOOKUP(Tabela1[[#This Row],[PLACA]],UNIC!C:V,20,0)</f>
        <v>R$ 1.883,68</v>
      </c>
      <c r="K967" s="11">
        <f>IFERROR(VALUE(VLOOKUP(Tabela1[[#This Row],[PLACA]],[1]Planilha2!$A:$F,3,0)),"")</f>
        <v>1947.0400000000002</v>
      </c>
      <c r="L967" s="11">
        <f>IFERROR(VALUE(VLOOKUP(Tabela1[[#This Row],[PLACA]],[1]Planilha2!$A:$F,4,0)),"")</f>
        <v>1942.75</v>
      </c>
      <c r="M967" s="11">
        <f>IFERROR(VALUE(VLOOKUP(Tabela1[[#This Row],[PLACA]],[1]Planilha2!$A:$F,5,0)),"")</f>
        <v>1237.93</v>
      </c>
      <c r="N967" s="11"/>
      <c r="O967" s="12" t="str">
        <f>VLOOKUP(Tabela1[[#This Row],[PLACA]],BASE_LOCADORAS!B:F,5,0)</f>
        <v>20/03/2027</v>
      </c>
      <c r="P9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7" s="11">
        <f>VLOOKUP(Tabela1[[#This Row],[PLACA]],BASE_LOCADORAS!B:G,6,0)</f>
        <v>1883.68</v>
      </c>
      <c r="R967" s="5" t="b">
        <f>Tabela1[[#This Row],[VALOR LOCADORA]]=Tabela1[[#This Row],[GASTO ALUGUEL]]</f>
        <v>0</v>
      </c>
      <c r="S967" s="5" t="str">
        <f>UPPER(TEXT(Tabela1[[#This Row],[VENCIMENTO CONTRATO]],"MMM"))</f>
        <v>MAR</v>
      </c>
      <c r="T967" s="5">
        <f>IFERROR(YEAR(Tabela1[[#This Row],[VENCIMENTO CONTRATO]]),"-")</f>
        <v>2027</v>
      </c>
      <c r="U967" s="5" t="str">
        <f>VLOOKUP(Tabela1[[#This Row],[PLACA]],UNIC!C:T,18,0)</f>
        <v>ATIVO</v>
      </c>
      <c r="V967" s="5" t="str">
        <f>SUBSTITUTE(VLOOKUP(Tabela1[[#This Row],[PLACA]],UNIC!C:K,9,0),".", "")</f>
        <v>11025</v>
      </c>
      <c r="W967" s="5">
        <f>VLOOKUP(Tabela1[[#This Row],[PLACA]],UNIC!C:M,10,0)</f>
        <v>19093</v>
      </c>
      <c r="X967" s="5" t="str">
        <f>VLOOKUP(Tabela1[[#This Row],[PLACA]],UNIC!C:M,11,0)</f>
        <v>VIVO</v>
      </c>
      <c r="Y967" s="7">
        <f>SUM(Tabela1[[#This Row],[GASTO COMBUSTÍVEL FEVEREIRO]:[GASTO COMBUSTÍVE ABRIL]])</f>
        <v>5127.72</v>
      </c>
      <c r="Z967" s="7">
        <f>IFERROR(AVERAGE(Tabela1[[#This Row],[GASTO COMBUSTÍVE ABRIL]:[GASTO COMBUSTÍVE MARÇO]]),"-")</f>
        <v>1590.3400000000001</v>
      </c>
      <c r="AA967" s="5"/>
    </row>
    <row r="968" spans="1:27" x14ac:dyDescent="0.25">
      <c r="A968" s="5" t="s">
        <v>812</v>
      </c>
      <c r="B968" s="5" t="str">
        <f>VLOOKUP(A968,UNIC!C:W,2,0)</f>
        <v>MOBI</v>
      </c>
      <c r="C968" s="5" t="str">
        <f>VLOOKUP(A968,UNIC!C:W,3,0)</f>
        <v>LEVE</v>
      </c>
      <c r="D968" s="10">
        <f>VLOOKUP(A968,UNIC!C:W,5,0)</f>
        <v>2024</v>
      </c>
      <c r="E968" s="5" t="str">
        <f>VLOOKUP(A968,UNIC!C:W,21,0)</f>
        <v>LOCALIZA</v>
      </c>
      <c r="F968" s="5" t="str">
        <f>VLOOKUP(Tabela1[[#This Row],[PLACA]],UNIC!C:R,15,0)</f>
        <v>SP</v>
      </c>
      <c r="G968" s="5" t="str">
        <f>VLOOKUP(Tabela1[[#This Row],[PLACA]],UNIC!C:R,16,0)</f>
        <v>SUDESTE</v>
      </c>
      <c r="H968" s="5" t="str">
        <f>VLOOKUP(A968,UNIC!C:H,6,0)</f>
        <v>GABRIEL LISBOA FERREIRA</v>
      </c>
      <c r="I968" s="5" t="str">
        <f>VLOOKUP(H968,UNIC!H:J,3,0)</f>
        <v>TECNICO MULTSKILL METALICO/FI</v>
      </c>
      <c r="J968" s="11" t="str">
        <f>VLOOKUP(Tabela1[[#This Row],[PLACA]],UNIC!C:V,20,0)</f>
        <v>R$ 1.813,20</v>
      </c>
      <c r="K968" s="11">
        <f>IFERROR(VALUE(VLOOKUP(Tabela1[[#This Row],[PLACA]],[1]Planilha2!$A:$F,3,0)),"")</f>
        <v>1133.1599999999999</v>
      </c>
      <c r="L968" s="11">
        <f>IFERROR(VALUE(VLOOKUP(Tabela1[[#This Row],[PLACA]],[1]Planilha2!$A:$F,4,0)),"")</f>
        <v>1848.93</v>
      </c>
      <c r="M968" s="11">
        <f>IFERROR(VALUE(VLOOKUP(Tabela1[[#This Row],[PLACA]],[1]Planilha2!$A:$F,5,0)),"")</f>
        <v>684.99</v>
      </c>
      <c r="N968" s="11"/>
      <c r="O968" s="12" t="str">
        <f>VLOOKUP(Tabela1[[#This Row],[PLACA]],BASE_LOCADORAS!B:F,5,0)</f>
        <v>05/01/2027</v>
      </c>
      <c r="P9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8" s="11">
        <f>VLOOKUP(Tabela1[[#This Row],[PLACA]],BASE_LOCADORAS!B:G,6,0)</f>
        <v>1813.2</v>
      </c>
      <c r="R968" s="5" t="b">
        <f>Tabela1[[#This Row],[VALOR LOCADORA]]=Tabela1[[#This Row],[GASTO ALUGUEL]]</f>
        <v>0</v>
      </c>
      <c r="S968" s="5" t="str">
        <f>UPPER(TEXT(Tabela1[[#This Row],[VENCIMENTO CONTRATO]],"MMM"))</f>
        <v>JAN</v>
      </c>
      <c r="T968" s="5">
        <f>IFERROR(YEAR(Tabela1[[#This Row],[VENCIMENTO CONTRATO]]),"-")</f>
        <v>2027</v>
      </c>
      <c r="U968" s="5" t="str">
        <f>VLOOKUP(Tabela1[[#This Row],[PLACA]],UNIC!C:T,18,0)</f>
        <v>ATIVO</v>
      </c>
      <c r="V968" s="5" t="str">
        <f>SUBSTITUTE(VLOOKUP(Tabela1[[#This Row],[PLACA]],UNIC!C:K,9,0),".", "")</f>
        <v>14011</v>
      </c>
      <c r="W968" s="5">
        <f>VLOOKUP(Tabela1[[#This Row],[PLACA]],UNIC!C:M,10,0)</f>
        <v>35001</v>
      </c>
      <c r="X968" s="5" t="str">
        <f>VLOOKUP(Tabela1[[#This Row],[PLACA]],UNIC!C:M,11,0)</f>
        <v>I-SYSTEMS</v>
      </c>
      <c r="Y968" s="7">
        <f>SUM(Tabela1[[#This Row],[GASTO COMBUSTÍVEL FEVEREIRO]:[GASTO COMBUSTÍVE ABRIL]])</f>
        <v>3667.08</v>
      </c>
      <c r="Z968" s="7">
        <f>IFERROR(AVERAGE(Tabela1[[#This Row],[GASTO COMBUSTÍVE ABRIL]:[GASTO COMBUSTÍVE MARÇO]]),"-")</f>
        <v>1266.96</v>
      </c>
      <c r="AA968" s="5"/>
    </row>
    <row r="969" spans="1:27" x14ac:dyDescent="0.25">
      <c r="A969" s="5" t="s">
        <v>640</v>
      </c>
      <c r="B969" s="5" t="str">
        <f>VLOOKUP(A969,UNIC!C:W,2,0)</f>
        <v>HB20</v>
      </c>
      <c r="C969" s="5" t="str">
        <f>VLOOKUP(A969,UNIC!C:W,3,0)</f>
        <v>LEVE</v>
      </c>
      <c r="D969" s="10">
        <f>VLOOKUP(A969,UNIC!C:W,5,0)</f>
        <v>2024</v>
      </c>
      <c r="E969" s="5" t="str">
        <f>VLOOKUP(A969,UNIC!C:W,21,0)</f>
        <v>LOCALIZA</v>
      </c>
      <c r="F969" s="5" t="str">
        <f>VLOOKUP(Tabela1[[#This Row],[PLACA]],UNIC!C:R,15,0)</f>
        <v>PR</v>
      </c>
      <c r="G969" s="5" t="str">
        <f>VLOOKUP(Tabela1[[#This Row],[PLACA]],UNIC!C:R,16,0)</f>
        <v>SUL</v>
      </c>
      <c r="H969" s="5" t="str">
        <f>VLOOKUP(A969,UNIC!C:H,6,0)</f>
        <v>CESAR AUGUSTO MELO HOENISCH</v>
      </c>
      <c r="I969" s="5" t="str">
        <f>VLOOKUP(H969,UNIC!H:J,3,0)</f>
        <v>COORDENADOR DE OPERACAO III</v>
      </c>
      <c r="J969" s="11" t="str">
        <f>VLOOKUP(Tabela1[[#This Row],[PLACA]],UNIC!C:V,20,0)</f>
        <v>R$ 1.883,68</v>
      </c>
      <c r="K969" s="11">
        <f>IFERROR(VALUE(VLOOKUP(Tabela1[[#This Row],[PLACA]],[1]Planilha2!$A:$F,3,0)),"")</f>
        <v>1355.71</v>
      </c>
      <c r="L969" s="11">
        <f>IFERROR(VALUE(VLOOKUP(Tabela1[[#This Row],[PLACA]],[1]Planilha2!$A:$F,4,0)),"")</f>
        <v>943.39</v>
      </c>
      <c r="M969" s="11">
        <f>IFERROR(VALUE(VLOOKUP(Tabela1[[#This Row],[PLACA]],[1]Planilha2!$A:$F,5,0)),"")</f>
        <v>132.85</v>
      </c>
      <c r="N969" s="11"/>
      <c r="O969" s="12" t="str">
        <f>VLOOKUP(Tabela1[[#This Row],[PLACA]],BASE_LOCADORAS!B:F,5,0)</f>
        <v>12/03/2027</v>
      </c>
      <c r="P9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69" s="11">
        <f>VLOOKUP(Tabela1[[#This Row],[PLACA]],BASE_LOCADORAS!B:G,6,0)</f>
        <v>1883.68</v>
      </c>
      <c r="R969" s="5" t="b">
        <f>Tabela1[[#This Row],[VALOR LOCADORA]]=Tabela1[[#This Row],[GASTO ALUGUEL]]</f>
        <v>0</v>
      </c>
      <c r="S969" s="5" t="str">
        <f>UPPER(TEXT(Tabela1[[#This Row],[VENCIMENTO CONTRATO]],"MMM"))</f>
        <v>MAR</v>
      </c>
      <c r="T969" s="5">
        <f>IFERROR(YEAR(Tabela1[[#This Row],[VENCIMENTO CONTRATO]]),"-")</f>
        <v>2027</v>
      </c>
      <c r="U969" s="5" t="str">
        <f>VLOOKUP(Tabela1[[#This Row],[PLACA]],UNIC!C:T,18,0)</f>
        <v>ATIVO</v>
      </c>
      <c r="V969" s="5" t="str">
        <f>SUBSTITUTE(VLOOKUP(Tabela1[[#This Row],[PLACA]],UNIC!C:K,9,0),".", "")</f>
        <v>12085</v>
      </c>
      <c r="W969" s="5">
        <f>VLOOKUP(Tabela1[[#This Row],[PLACA]],UNIC!C:M,10,0)</f>
        <v>26002</v>
      </c>
      <c r="X969" s="5" t="str">
        <f>VLOOKUP(Tabela1[[#This Row],[PLACA]],UNIC!C:M,11,0)</f>
        <v>TIM MOVEL</v>
      </c>
      <c r="Y969" s="7">
        <f>SUM(Tabela1[[#This Row],[GASTO COMBUSTÍVEL FEVEREIRO]:[GASTO COMBUSTÍVE ABRIL]])</f>
        <v>2431.9499999999998</v>
      </c>
      <c r="Z969" s="7">
        <f>IFERROR(AVERAGE(Tabela1[[#This Row],[GASTO COMBUSTÍVE ABRIL]:[GASTO COMBUSTÍVE MARÇO]]),"-")</f>
        <v>538.12</v>
      </c>
      <c r="AA969" s="5"/>
    </row>
    <row r="970" spans="1:27" x14ac:dyDescent="0.25">
      <c r="A970" s="5" t="s">
        <v>848</v>
      </c>
      <c r="B970" s="5" t="str">
        <f>VLOOKUP(A970,UNIC!C:W,2,0)</f>
        <v>MOBI</v>
      </c>
      <c r="C970" s="5" t="str">
        <f>VLOOKUP(A970,UNIC!C:W,3,0)</f>
        <v>LEVE</v>
      </c>
      <c r="D970" s="10">
        <f>VLOOKUP(A970,UNIC!C:W,5,0)</f>
        <v>2024</v>
      </c>
      <c r="E970" s="5" t="str">
        <f>VLOOKUP(A970,UNIC!C:W,21,0)</f>
        <v>LOCALIZA</v>
      </c>
      <c r="F970" s="5" t="str">
        <f>VLOOKUP(Tabela1[[#This Row],[PLACA]],UNIC!C:R,15,0)</f>
        <v>SP</v>
      </c>
      <c r="G970" s="5" t="str">
        <f>VLOOKUP(Tabela1[[#This Row],[PLACA]],UNIC!C:R,16,0)</f>
        <v>SUDESTE</v>
      </c>
      <c r="H970" s="5" t="str">
        <f>VLOOKUP(A970,UNIC!C:H,6,0)</f>
        <v>EVERTON JACOMINI SIPLIANO</v>
      </c>
      <c r="I970" s="5" t="str">
        <f>VLOOKUP(H970,UNIC!H:J,3,0)</f>
        <v>TECNICO MULTSKILL METALICO/FI</v>
      </c>
      <c r="J970" s="11" t="str">
        <f>VLOOKUP(Tabela1[[#This Row],[PLACA]],UNIC!C:V,20,0)</f>
        <v>R$ 1.813,20</v>
      </c>
      <c r="K970" s="11">
        <f>IFERROR(VALUE(VLOOKUP(Tabela1[[#This Row],[PLACA]],[1]Planilha2!$A:$F,3,0)),"")</f>
        <v>1113.25</v>
      </c>
      <c r="L970" s="11">
        <f>IFERROR(VALUE(VLOOKUP(Tabela1[[#This Row],[PLACA]],[1]Planilha2!$A:$F,4,0)),"")</f>
        <v>1235</v>
      </c>
      <c r="M970" s="11">
        <f>IFERROR(VALUE(VLOOKUP(Tabela1[[#This Row],[PLACA]],[1]Planilha2!$A:$F,5,0)),"")</f>
        <v>490</v>
      </c>
      <c r="N970" s="11"/>
      <c r="O970" s="12" t="str">
        <f>VLOOKUP(Tabela1[[#This Row],[PLACA]],BASE_LOCADORAS!B:F,5,0)</f>
        <v>09/01/2027</v>
      </c>
      <c r="P9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0" s="11">
        <f>VLOOKUP(Tabela1[[#This Row],[PLACA]],BASE_LOCADORAS!B:G,6,0)</f>
        <v>1813.2</v>
      </c>
      <c r="R970" s="5" t="b">
        <f>Tabela1[[#This Row],[VALOR LOCADORA]]=Tabela1[[#This Row],[GASTO ALUGUEL]]</f>
        <v>0</v>
      </c>
      <c r="S970" s="5" t="str">
        <f>UPPER(TEXT(Tabela1[[#This Row],[VENCIMENTO CONTRATO]],"MMM"))</f>
        <v>JAN</v>
      </c>
      <c r="T970" s="5">
        <f>IFERROR(YEAR(Tabela1[[#This Row],[VENCIMENTO CONTRATO]]),"-")</f>
        <v>2027</v>
      </c>
      <c r="U970" s="5" t="str">
        <f>VLOOKUP(Tabela1[[#This Row],[PLACA]],UNIC!C:T,18,0)</f>
        <v>ATIVO</v>
      </c>
      <c r="V970" s="5" t="str">
        <f>SUBSTITUTE(VLOOKUP(Tabela1[[#This Row],[PLACA]],UNIC!C:K,9,0),".", "")</f>
        <v>14011</v>
      </c>
      <c r="W970" s="5">
        <f>VLOOKUP(Tabela1[[#This Row],[PLACA]],UNIC!C:M,10,0)</f>
        <v>35001</v>
      </c>
      <c r="X970" s="5" t="str">
        <f>VLOOKUP(Tabela1[[#This Row],[PLACA]],UNIC!C:M,11,0)</f>
        <v>I-SYSTEMS</v>
      </c>
      <c r="Y970" s="7">
        <f>SUM(Tabela1[[#This Row],[GASTO COMBUSTÍVEL FEVEREIRO]:[GASTO COMBUSTÍVE ABRIL]])</f>
        <v>2838.25</v>
      </c>
      <c r="Z970" s="7">
        <f>IFERROR(AVERAGE(Tabela1[[#This Row],[GASTO COMBUSTÍVE ABRIL]:[GASTO COMBUSTÍVE MARÇO]]),"-")</f>
        <v>862.5</v>
      </c>
      <c r="AA970" s="5"/>
    </row>
    <row r="971" spans="1:27" x14ac:dyDescent="0.25">
      <c r="A971" s="5" t="s">
        <v>1345</v>
      </c>
      <c r="B971" s="5" t="str">
        <f>VLOOKUP(A971,UNIC!C:W,2,0)</f>
        <v>STRADA</v>
      </c>
      <c r="C971" s="5" t="str">
        <f>VLOOKUP(A971,UNIC!C:W,3,0)</f>
        <v>UTILITARIO</v>
      </c>
      <c r="D971" s="10">
        <f>VLOOKUP(A971,UNIC!C:W,5,0)</f>
        <v>2024</v>
      </c>
      <c r="E971" s="5" t="str">
        <f>VLOOKUP(A971,UNIC!C:W,21,0)</f>
        <v>LOCALIZA</v>
      </c>
      <c r="F971" s="5" t="str">
        <f>VLOOKUP(Tabela1[[#This Row],[PLACA]],UNIC!C:R,15,0)</f>
        <v>RS</v>
      </c>
      <c r="G971" s="5" t="str">
        <f>VLOOKUP(Tabela1[[#This Row],[PLACA]],UNIC!C:R,16,0)</f>
        <v>SUL</v>
      </c>
      <c r="H971" s="5" t="str">
        <f>VLOOKUP(A971,UNIC!C:H,6,0)</f>
        <v>CASA CLIENTE VIVO SAO PAULO</v>
      </c>
      <c r="I971" s="5" t="str">
        <f>VLOOKUP(H971,UNIC!H:J,3,0)</f>
        <v>PARCEIRO</v>
      </c>
      <c r="J971" s="11" t="str">
        <f>VLOOKUP(Tabela1[[#This Row],[PLACA]],UNIC!C:V,20,0)</f>
        <v>R$ 2.330,45</v>
      </c>
      <c r="K971" s="11" t="str">
        <f>IFERROR(VALUE(VLOOKUP(Tabela1[[#This Row],[PLACA]],[1]Planilha2!$A:$F,3,0)),"")</f>
        <v/>
      </c>
      <c r="L971" s="11" t="str">
        <f>IFERROR(VALUE(VLOOKUP(Tabela1[[#This Row],[PLACA]],[1]Planilha2!$A:$F,4,0)),"")</f>
        <v/>
      </c>
      <c r="M971" s="11" t="str">
        <f>IFERROR(VALUE(VLOOKUP(Tabela1[[#This Row],[PLACA]],[1]Planilha2!$A:$F,5,0)),"")</f>
        <v/>
      </c>
      <c r="N971" s="11"/>
      <c r="O971" s="12" t="str">
        <f>VLOOKUP(Tabela1[[#This Row],[PLACA]],BASE_LOCADORAS!B:F,5,0)</f>
        <v>28/03/2027</v>
      </c>
      <c r="P9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1" s="11">
        <f>VLOOKUP(Tabela1[[#This Row],[PLACA]],BASE_LOCADORAS!B:G,6,0)</f>
        <v>2330.4499999999998</v>
      </c>
      <c r="R971" s="5" t="b">
        <f>Tabela1[[#This Row],[VALOR LOCADORA]]=Tabela1[[#This Row],[GASTO ALUGUEL]]</f>
        <v>0</v>
      </c>
      <c r="S971" s="5" t="str">
        <f>UPPER(TEXT(Tabela1[[#This Row],[VENCIMENTO CONTRATO]],"MMM"))</f>
        <v>MAR</v>
      </c>
      <c r="T971" s="5">
        <f>IFERROR(YEAR(Tabela1[[#This Row],[VENCIMENTO CONTRATO]]),"-")</f>
        <v>2027</v>
      </c>
      <c r="U971" s="5" t="str">
        <f>VLOOKUP(Tabela1[[#This Row],[PLACA]],UNIC!C:T,18,0)</f>
        <v>SINISTRO (CULPABILIDADE DO CONDUTOR)</v>
      </c>
      <c r="V971" s="5" t="str">
        <f>SUBSTITUTE(VLOOKUP(Tabela1[[#This Row],[PLACA]],UNIC!C:K,9,0),".", "")</f>
        <v>11011</v>
      </c>
      <c r="W971" s="5">
        <f>VLOOKUP(Tabela1[[#This Row],[PLACA]],UNIC!C:M,10,0)</f>
        <v>35001</v>
      </c>
      <c r="X971" s="5" t="str">
        <f>VLOOKUP(Tabela1[[#This Row],[PLACA]],UNIC!C:M,11,0)</f>
        <v>VIVO</v>
      </c>
      <c r="Y971" s="7">
        <f>SUM(Tabela1[[#This Row],[GASTO COMBUSTÍVEL FEVEREIRO]:[GASTO COMBUSTÍVE ABRIL]])</f>
        <v>0</v>
      </c>
      <c r="Z971" s="7" t="str">
        <f>IFERROR(AVERAGE(Tabela1[[#This Row],[GASTO COMBUSTÍVE ABRIL]:[GASTO COMBUSTÍVE MARÇO]]),"-")</f>
        <v>-</v>
      </c>
      <c r="AA971" s="5"/>
    </row>
    <row r="972" spans="1:27" x14ac:dyDescent="0.25">
      <c r="A972" s="5" t="s">
        <v>526</v>
      </c>
      <c r="B972" s="5" t="str">
        <f>VLOOKUP(A972,UNIC!C:W,2,0)</f>
        <v>SAVEIRO</v>
      </c>
      <c r="C972" s="5" t="str">
        <f>VLOOKUP(A972,UNIC!C:W,3,0)</f>
        <v>UTILITARIO</v>
      </c>
      <c r="D972" s="10">
        <f>VLOOKUP(A972,UNIC!C:W,5,0)</f>
        <v>2024</v>
      </c>
      <c r="E972" s="5" t="str">
        <f>VLOOKUP(A972,UNIC!C:W,21,0)</f>
        <v>LOCALIZA</v>
      </c>
      <c r="F972" s="5" t="str">
        <f>VLOOKUP(Tabela1[[#This Row],[PLACA]],UNIC!C:R,15,0)</f>
        <v>SC</v>
      </c>
      <c r="G972" s="5" t="str">
        <f>VLOOKUP(Tabela1[[#This Row],[PLACA]],UNIC!C:R,16,0)</f>
        <v>SUL</v>
      </c>
      <c r="H972" s="5" t="str">
        <f>VLOOKUP(A972,UNIC!C:H,6,0)</f>
        <v>SOCRATES OLIVEIRA</v>
      </c>
      <c r="I972" s="5" t="str">
        <f>VLOOKUP(H972,UNIC!H:J,3,0)</f>
        <v>TECNICO DE MANUTENCAO PI I</v>
      </c>
      <c r="J972" s="11" t="str">
        <f>VLOOKUP(Tabela1[[#This Row],[PLACA]],UNIC!C:V,20,0)</f>
        <v>R$ 2.557,01</v>
      </c>
      <c r="K972" s="11">
        <f>IFERROR(VALUE(VLOOKUP(Tabela1[[#This Row],[PLACA]],[1]Planilha2!$A:$F,3,0)),"")</f>
        <v>1540</v>
      </c>
      <c r="L972" s="11">
        <f>IFERROR(VALUE(VLOOKUP(Tabela1[[#This Row],[PLACA]],[1]Planilha2!$A:$F,4,0)),"")</f>
        <v>3047.4300000000003</v>
      </c>
      <c r="M972" s="11">
        <f>IFERROR(VALUE(VLOOKUP(Tabela1[[#This Row],[PLACA]],[1]Planilha2!$A:$F,5,0)),"")</f>
        <v>1728.8</v>
      </c>
      <c r="N972" s="11"/>
      <c r="O972" s="17" t="str">
        <f>VLOOKUP(Tabela1[[#This Row],[PLACA]],BASE_LOCADORAS!B:F,5,0)</f>
        <v>05/04/2027</v>
      </c>
      <c r="P9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2" s="11">
        <f>VLOOKUP(Tabela1[[#This Row],[PLACA]],BASE_LOCADORAS!B:G,6,0)</f>
        <v>2557.0100000000002</v>
      </c>
      <c r="R972" s="5" t="b">
        <f>Tabela1[[#This Row],[VALOR LOCADORA]]=Tabela1[[#This Row],[GASTO ALUGUEL]]</f>
        <v>0</v>
      </c>
      <c r="S972" s="5" t="str">
        <f>UPPER(TEXT(Tabela1[[#This Row],[VENCIMENTO CONTRATO]],"MMM"))</f>
        <v>ABR</v>
      </c>
      <c r="T972" s="5">
        <f>IFERROR(YEAR(Tabela1[[#This Row],[VENCIMENTO CONTRATO]]),"-")</f>
        <v>2027</v>
      </c>
      <c r="U972" s="5" t="str">
        <f>VLOOKUP(Tabela1[[#This Row],[PLACA]],UNIC!C:T,18,0)</f>
        <v>ATIVO</v>
      </c>
      <c r="V972" s="5" t="str">
        <f>SUBSTITUTE(VLOOKUP(Tabela1[[#This Row],[PLACA]],UNIC!C:K,9,0),".", "")</f>
        <v>12081</v>
      </c>
      <c r="W972" s="5">
        <f>VLOOKUP(Tabela1[[#This Row],[PLACA]],UNIC!C:M,10,0)</f>
        <v>34002</v>
      </c>
      <c r="X972" s="5" t="str">
        <f>VLOOKUP(Tabela1[[#This Row],[PLACA]],UNIC!C:M,11,0)</f>
        <v>TIM MOVEL</v>
      </c>
      <c r="Y972" s="7">
        <f>SUM(Tabela1[[#This Row],[GASTO COMBUSTÍVEL FEVEREIRO]:[GASTO COMBUSTÍVE ABRIL]])</f>
        <v>6316.2300000000005</v>
      </c>
      <c r="Z972" s="7">
        <f>IFERROR(AVERAGE(Tabela1[[#This Row],[GASTO COMBUSTÍVE ABRIL]:[GASTO COMBUSTÍVE MARÇO]]),"-")</f>
        <v>2388.1150000000002</v>
      </c>
      <c r="AA972" s="5"/>
    </row>
    <row r="973" spans="1:27" x14ac:dyDescent="0.25">
      <c r="A973" s="5" t="s">
        <v>1614</v>
      </c>
      <c r="B973" s="5" t="str">
        <f>VLOOKUP(A973,UNIC!C:W,2,0)</f>
        <v>X60</v>
      </c>
      <c r="C973" s="5" t="str">
        <f>VLOOKUP(A973,UNIC!C:W,3,0)</f>
        <v>SUV</v>
      </c>
      <c r="D973" s="10">
        <f>VLOOKUP(A973,UNIC!C:W,5,0)</f>
        <v>2016</v>
      </c>
      <c r="E973" s="5" t="str">
        <f>VLOOKUP(A973,UNIC!C:W,21,0)</f>
        <v>PARTICULAR</v>
      </c>
      <c r="F973" s="5" t="str">
        <f>VLOOKUP(Tabela1[[#This Row],[PLACA]],UNIC!C:R,15,0)</f>
        <v>SC</v>
      </c>
      <c r="G973" s="5" t="str">
        <f>VLOOKUP(Tabela1[[#This Row],[PLACA]],UNIC!C:R,16,0)</f>
        <v>SUL</v>
      </c>
      <c r="H973" s="5" t="str">
        <f>VLOOKUP(A973,UNIC!C:H,6,0)</f>
        <v>RAMIRES DA ROSA SONAI</v>
      </c>
      <c r="I973" s="5" t="str">
        <f>VLOOKUP(H973,UNIC!H:J,3,0)</f>
        <v>SUPERVISOR DE OPERACAO DE PI II</v>
      </c>
      <c r="J973" s="11" t="str">
        <f>VLOOKUP(Tabela1[[#This Row],[PLACA]],UNIC!C:V,20,0)</f>
        <v>R$ 1.561,29</v>
      </c>
      <c r="K973" s="11">
        <f>IFERROR(VALUE(VLOOKUP(Tabela1[[#This Row],[PLACA]],[1]Planilha2!$A:$F,3,0)),"")</f>
        <v>469.36</v>
      </c>
      <c r="L973" s="11">
        <f>IFERROR(VALUE(VLOOKUP(Tabela1[[#This Row],[PLACA]],[1]Planilha2!$A:$F,4,0)),"")</f>
        <v>516.59</v>
      </c>
      <c r="M973" s="11">
        <f>IFERROR(VALUE(VLOOKUP(Tabela1[[#This Row],[PLACA]],[1]Planilha2!$A:$F,5,0)),"")</f>
        <v>595.14</v>
      </c>
      <c r="N973" s="11"/>
      <c r="O973" s="12" t="str">
        <f>VLOOKUP(Tabela1[[#This Row],[PLACA]],BASE_LOCADORAS!B:F,5,0)</f>
        <v>01/01/2030</v>
      </c>
      <c r="P9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3" s="11">
        <f>VLOOKUP(Tabela1[[#This Row],[PLACA]],BASE_LOCADORAS!B:G,6,0)</f>
        <v>1561.29</v>
      </c>
      <c r="R973" s="5" t="b">
        <f>Tabela1[[#This Row],[VALOR LOCADORA]]=Tabela1[[#This Row],[GASTO ALUGUEL]]</f>
        <v>0</v>
      </c>
      <c r="S973" s="5" t="str">
        <f>UPPER(TEXT(Tabela1[[#This Row],[VENCIMENTO CONTRATO]],"MMM"))</f>
        <v>JAN</v>
      </c>
      <c r="T973" s="5">
        <f>IFERROR(YEAR(Tabela1[[#This Row],[VENCIMENTO CONTRATO]]),"-")</f>
        <v>2030</v>
      </c>
      <c r="U973" s="5" t="str">
        <f>VLOOKUP(Tabela1[[#This Row],[PLACA]],UNIC!C:T,18,0)</f>
        <v>ATIVO</v>
      </c>
      <c r="V973" s="5" t="str">
        <f>SUBSTITUTE(VLOOKUP(Tabela1[[#This Row],[PLACA]],UNIC!C:K,9,0),".", "")</f>
        <v>12085</v>
      </c>
      <c r="W973" s="5">
        <f>VLOOKUP(Tabela1[[#This Row],[PLACA]],UNIC!C:M,10,0)</f>
        <v>34089</v>
      </c>
      <c r="X973" s="5" t="str">
        <f>VLOOKUP(Tabela1[[#This Row],[PLACA]],UNIC!C:M,11,0)</f>
        <v>TIM MOVEL</v>
      </c>
      <c r="Y973" s="7">
        <f>SUM(Tabela1[[#This Row],[GASTO COMBUSTÍVEL FEVEREIRO]:[GASTO COMBUSTÍVE ABRIL]])</f>
        <v>1581.0900000000001</v>
      </c>
      <c r="Z973" s="7">
        <f>IFERROR(AVERAGE(Tabela1[[#This Row],[GASTO COMBUSTÍVE ABRIL]:[GASTO COMBUSTÍVE MARÇO]]),"-")</f>
        <v>555.86500000000001</v>
      </c>
      <c r="AA973" s="5"/>
    </row>
    <row r="974" spans="1:27" x14ac:dyDescent="0.25">
      <c r="A974" s="5" t="s">
        <v>289</v>
      </c>
      <c r="B974" s="5" t="str">
        <f>VLOOKUP(A974,UNIC!C:W,2,0)</f>
        <v>FIORINO</v>
      </c>
      <c r="C974" s="5" t="str">
        <f>VLOOKUP(A974,UNIC!C:W,3,0)</f>
        <v>UTILITARIO</v>
      </c>
      <c r="D974" s="10">
        <f>VLOOKUP(A974,UNIC!C:W,5,0)</f>
        <v>2024</v>
      </c>
      <c r="E974" s="5" t="str">
        <f>VLOOKUP(A974,UNIC!C:W,21,0)</f>
        <v>LOCALIZA</v>
      </c>
      <c r="F974" s="5" t="str">
        <f>VLOOKUP(Tabela1[[#This Row],[PLACA]],UNIC!C:R,15,0)</f>
        <v>SC</v>
      </c>
      <c r="G974" s="5" t="str">
        <f>VLOOKUP(Tabela1[[#This Row],[PLACA]],UNIC!C:R,16,0)</f>
        <v>SUL</v>
      </c>
      <c r="H974" s="5" t="str">
        <f>VLOOKUP(A974,UNIC!C:H,6,0)</f>
        <v>FROTAS DE VEÍCULOS JOINVILLE</v>
      </c>
      <c r="I974" s="5" t="str">
        <f>VLOOKUP(H974,UNIC!H:J,3,0)</f>
        <v>PARCEIRO</v>
      </c>
      <c r="J974" s="11" t="str">
        <f>VLOOKUP(Tabela1[[#This Row],[PLACA]],UNIC!C:V,20,0)</f>
        <v>R$ 2.866,27</v>
      </c>
      <c r="K974" s="11">
        <f>IFERROR(VALUE(VLOOKUP(Tabela1[[#This Row],[PLACA]],[1]Planilha2!$A:$F,3,0)),"")</f>
        <v>1314.8899999999999</v>
      </c>
      <c r="L974" s="11">
        <f>IFERROR(VALUE(VLOOKUP(Tabela1[[#This Row],[PLACA]],[1]Planilha2!$A:$F,4,0)),"")</f>
        <v>192.46</v>
      </c>
      <c r="M974" s="11">
        <f>IFERROR(VALUE(VLOOKUP(Tabela1[[#This Row],[PLACA]],[1]Planilha2!$A:$F,5,0)),"")</f>
        <v>0</v>
      </c>
      <c r="N974" s="11"/>
      <c r="O974" s="12" t="str">
        <f>VLOOKUP(Tabela1[[#This Row],[PLACA]],BASE_LOCADORAS!B:F,5,0)</f>
        <v>21/08/2026</v>
      </c>
      <c r="P9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4" s="11">
        <f>VLOOKUP(Tabela1[[#This Row],[PLACA]],BASE_LOCADORAS!B:G,6,0)</f>
        <v>3019.64</v>
      </c>
      <c r="R974" s="5" t="b">
        <f>Tabela1[[#This Row],[VALOR LOCADORA]]=Tabela1[[#This Row],[GASTO ALUGUEL]]</f>
        <v>0</v>
      </c>
      <c r="S974" s="5" t="str">
        <f>UPPER(TEXT(Tabela1[[#This Row],[VENCIMENTO CONTRATO]],"MMM"))</f>
        <v>AGO</v>
      </c>
      <c r="T974" s="5">
        <f>IFERROR(YEAR(Tabela1[[#This Row],[VENCIMENTO CONTRATO]]),"-")</f>
        <v>2026</v>
      </c>
      <c r="U974" s="5" t="str">
        <f>VLOOKUP(Tabela1[[#This Row],[PLACA]],UNIC!C:T,18,0)</f>
        <v>SINISTRO</v>
      </c>
      <c r="V974" s="5" t="str">
        <f>SUBSTITUTE(VLOOKUP(Tabela1[[#This Row],[PLACA]],UNIC!C:K,9,0),".", "")</f>
        <v>99628</v>
      </c>
      <c r="W974" s="5">
        <f>VLOOKUP(Tabela1[[#This Row],[PLACA]],UNIC!C:M,10,0)</f>
        <v>34001</v>
      </c>
      <c r="X974" s="5" t="str">
        <f>VLOOKUP(Tabela1[[#This Row],[PLACA]],UNIC!C:M,11,0)</f>
        <v>ADMINISTRATIVO</v>
      </c>
      <c r="Y974" s="7">
        <f>SUM(Tabela1[[#This Row],[GASTO COMBUSTÍVEL FEVEREIRO]:[GASTO COMBUSTÍVE ABRIL]])</f>
        <v>1507.35</v>
      </c>
      <c r="Z974" s="7">
        <f>IFERROR(AVERAGE(Tabela1[[#This Row],[GASTO COMBUSTÍVE ABRIL]:[GASTO COMBUSTÍVE MARÇO]]),"-")</f>
        <v>96.23</v>
      </c>
      <c r="AA974" s="5"/>
    </row>
    <row r="975" spans="1:27" x14ac:dyDescent="0.25">
      <c r="A975" s="5" t="s">
        <v>1349</v>
      </c>
      <c r="B975" s="5" t="str">
        <f>VLOOKUP(A975,UNIC!C:W,2,0)</f>
        <v>STRADA</v>
      </c>
      <c r="C975" s="5" t="str">
        <f>VLOOKUP(A975,UNIC!C:W,3,0)</f>
        <v>UTILITARIO</v>
      </c>
      <c r="D975" s="10">
        <f>VLOOKUP(A975,UNIC!C:W,5,0)</f>
        <v>2020</v>
      </c>
      <c r="E975" s="5" t="str">
        <f>VLOOKUP(A975,UNIC!C:W,21,0)</f>
        <v>PARTICULAR</v>
      </c>
      <c r="F975" s="5" t="str">
        <f>VLOOKUP(Tabela1[[#This Row],[PLACA]],UNIC!C:R,15,0)</f>
        <v>SC</v>
      </c>
      <c r="G975" s="5" t="str">
        <f>VLOOKUP(Tabela1[[#This Row],[PLACA]],UNIC!C:R,16,0)</f>
        <v>SUL</v>
      </c>
      <c r="H975" s="5" t="str">
        <f>VLOOKUP(A975,UNIC!C:H,6,0)</f>
        <v>MATEUS LEMES</v>
      </c>
      <c r="I975" s="5" t="str">
        <f>VLOOKUP(H975,UNIC!H:J,3,0)</f>
        <v>ESPECIALISTA OPERACIONAL DE PI I</v>
      </c>
      <c r="J975" s="11" t="str">
        <f>VLOOKUP(Tabela1[[#This Row],[PLACA]],UNIC!C:V,20,0)</f>
        <v>R$ 1.561,29</v>
      </c>
      <c r="K975" s="11">
        <f>IFERROR(VALUE(VLOOKUP(Tabela1[[#This Row],[PLACA]],[1]Planilha2!$A:$F,3,0)),"")</f>
        <v>1797.65</v>
      </c>
      <c r="L975" s="11">
        <f>IFERROR(VALUE(VLOOKUP(Tabela1[[#This Row],[PLACA]],[1]Planilha2!$A:$F,4,0)),"")</f>
        <v>1832.1</v>
      </c>
      <c r="M975" s="11">
        <f>IFERROR(VALUE(VLOOKUP(Tabela1[[#This Row],[PLACA]],[1]Planilha2!$A:$F,5,0)),"")</f>
        <v>1131.8700000000001</v>
      </c>
      <c r="N975" s="11"/>
      <c r="O975" s="17" t="str">
        <f>VLOOKUP(Tabela1[[#This Row],[PLACA]],BASE_LOCADORAS!B:F,5,0)</f>
        <v>01/01/2030</v>
      </c>
      <c r="P9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5" s="11">
        <f>VLOOKUP(Tabela1[[#This Row],[PLACA]],BASE_LOCADORAS!B:G,6,0)</f>
        <v>1561.29</v>
      </c>
      <c r="R975" s="5" t="b">
        <f>Tabela1[[#This Row],[VALOR LOCADORA]]=Tabela1[[#This Row],[GASTO ALUGUEL]]</f>
        <v>0</v>
      </c>
      <c r="S975" s="5" t="str">
        <f>UPPER(TEXT(Tabela1[[#This Row],[VENCIMENTO CONTRATO]],"MMM"))</f>
        <v>JAN</v>
      </c>
      <c r="T975" s="5">
        <f>IFERROR(YEAR(Tabela1[[#This Row],[VENCIMENTO CONTRATO]]),"-")</f>
        <v>2030</v>
      </c>
      <c r="U975" s="5" t="str">
        <f>VLOOKUP(Tabela1[[#This Row],[PLACA]],UNIC!C:T,18,0)</f>
        <v>ATIVO</v>
      </c>
      <c r="V975" s="5" t="str">
        <f>SUBSTITUTE(VLOOKUP(Tabela1[[#This Row],[PLACA]],UNIC!C:K,9,0),".", "")</f>
        <v>12081</v>
      </c>
      <c r="W975" s="5">
        <f>VLOOKUP(Tabela1[[#This Row],[PLACA]],UNIC!C:M,10,0)</f>
        <v>34137</v>
      </c>
      <c r="X975" s="5" t="str">
        <f>VLOOKUP(Tabela1[[#This Row],[PLACA]],UNIC!C:M,11,0)</f>
        <v>TIM MOVEL</v>
      </c>
      <c r="Y975" s="7">
        <f>SUM(Tabela1[[#This Row],[GASTO COMBUSTÍVEL FEVEREIRO]:[GASTO COMBUSTÍVE ABRIL]])</f>
        <v>4761.62</v>
      </c>
      <c r="Z975" s="7">
        <f>IFERROR(AVERAGE(Tabela1[[#This Row],[GASTO COMBUSTÍVE ABRIL]:[GASTO COMBUSTÍVE MARÇO]]),"-")</f>
        <v>1481.9850000000001</v>
      </c>
      <c r="AA975" s="5"/>
    </row>
    <row r="976" spans="1:27" x14ac:dyDescent="0.25">
      <c r="A976" s="5" t="s">
        <v>1253</v>
      </c>
      <c r="B976" s="5" t="str">
        <f>VLOOKUP(A976,UNIC!C:W,2,0)</f>
        <v>OROCH</v>
      </c>
      <c r="C976" s="5" t="str">
        <f>VLOOKUP(A976,UNIC!C:W,3,0)</f>
        <v>UTILITARIO</v>
      </c>
      <c r="D976" s="10">
        <f>VLOOKUP(A976,UNIC!C:W,5,0)</f>
        <v>2018</v>
      </c>
      <c r="E976" s="5" t="str">
        <f>VLOOKUP(A976,UNIC!C:W,21,0)</f>
        <v>PARTICULAR</v>
      </c>
      <c r="F976" s="5" t="str">
        <f>VLOOKUP(Tabela1[[#This Row],[PLACA]],UNIC!C:R,15,0)</f>
        <v>SC</v>
      </c>
      <c r="G976" s="5" t="str">
        <f>VLOOKUP(Tabela1[[#This Row],[PLACA]],UNIC!C:R,16,0)</f>
        <v>SUL</v>
      </c>
      <c r="H976" s="5" t="str">
        <f>VLOOKUP(A976,UNIC!C:H,6,0)</f>
        <v>JOSE GILDO GOES DE JESUS</v>
      </c>
      <c r="I976" s="5" t="str">
        <f>VLOOKUP(H976,UNIC!H:J,3,0)</f>
        <v>ESPECIALISTA OPERACIONAL DE PI III</v>
      </c>
      <c r="J976" s="11" t="str">
        <f>VLOOKUP(Tabela1[[#This Row],[PLACA]],UNIC!C:V,20,0)</f>
        <v>R$ 2.700,00</v>
      </c>
      <c r="K976" s="11">
        <f>IFERROR(VALUE(VLOOKUP(Tabela1[[#This Row],[PLACA]],[1]Planilha2!$A:$F,3,0)),"")</f>
        <v>1080.6299999999999</v>
      </c>
      <c r="L976" s="11">
        <f>IFERROR(VALUE(VLOOKUP(Tabela1[[#This Row],[PLACA]],[1]Planilha2!$A:$F,4,0)),"")</f>
        <v>2153.6600000000003</v>
      </c>
      <c r="M976" s="11">
        <f>IFERROR(VALUE(VLOOKUP(Tabela1[[#This Row],[PLACA]],[1]Planilha2!$A:$F,5,0)),"")</f>
        <v>779.53000000000009</v>
      </c>
      <c r="N976" s="11"/>
      <c r="O976" s="12" t="str">
        <f>VLOOKUP(Tabela1[[#This Row],[PLACA]],BASE_LOCADORAS!B:F,5,0)</f>
        <v>01/01/2030</v>
      </c>
      <c r="P9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6" s="11">
        <f>VLOOKUP(Tabela1[[#This Row],[PLACA]],BASE_LOCADORAS!B:G,6,0)</f>
        <v>2700</v>
      </c>
      <c r="R976" s="5" t="b">
        <f>Tabela1[[#This Row],[VALOR LOCADORA]]=Tabela1[[#This Row],[GASTO ALUGUEL]]</f>
        <v>0</v>
      </c>
      <c r="S976" s="5" t="str">
        <f>UPPER(TEXT(Tabela1[[#This Row],[VENCIMENTO CONTRATO]],"MMM"))</f>
        <v>JAN</v>
      </c>
      <c r="T976" s="5">
        <f>IFERROR(YEAR(Tabela1[[#This Row],[VENCIMENTO CONTRATO]]),"-")</f>
        <v>2030</v>
      </c>
      <c r="U976" s="5" t="str">
        <f>VLOOKUP(Tabela1[[#This Row],[PLACA]],UNIC!C:T,18,0)</f>
        <v>ATIVO</v>
      </c>
      <c r="V976" s="5" t="str">
        <f>SUBSTITUTE(VLOOKUP(Tabela1[[#This Row],[PLACA]],UNIC!C:K,9,0),".", "")</f>
        <v>12081</v>
      </c>
      <c r="W976" s="5">
        <f>VLOOKUP(Tabela1[[#This Row],[PLACA]],UNIC!C:M,10,0)</f>
        <v>34002</v>
      </c>
      <c r="X976" s="5" t="str">
        <f>VLOOKUP(Tabela1[[#This Row],[PLACA]],UNIC!C:M,11,0)</f>
        <v>TIM MOVEL</v>
      </c>
      <c r="Y976" s="7">
        <f>SUM(Tabela1[[#This Row],[GASTO COMBUSTÍVEL FEVEREIRO]:[GASTO COMBUSTÍVE ABRIL]])</f>
        <v>4013.82</v>
      </c>
      <c r="Z976" s="7">
        <f>IFERROR(AVERAGE(Tabela1[[#This Row],[GASTO COMBUSTÍVE ABRIL]:[GASTO COMBUSTÍVE MARÇO]]),"-")</f>
        <v>1466.5950000000003</v>
      </c>
      <c r="AA976" s="5"/>
    </row>
    <row r="977" spans="1:27" x14ac:dyDescent="0.25">
      <c r="A977" s="5" t="s">
        <v>1249</v>
      </c>
      <c r="B977" s="5" t="str">
        <f>VLOOKUP(A977,UNIC!C:W,2,0)</f>
        <v>MOBI</v>
      </c>
      <c r="C977" s="5" t="str">
        <f>VLOOKUP(A977,UNIC!C:W,3,0)</f>
        <v>LEVE</v>
      </c>
      <c r="D977" s="10">
        <f>VLOOKUP(A977,UNIC!C:W,5,0)</f>
        <v>2023</v>
      </c>
      <c r="E977" s="5" t="str">
        <f>VLOOKUP(A977,UNIC!C:W,21,0)</f>
        <v>LOCALIZA</v>
      </c>
      <c r="F977" s="5" t="str">
        <f>VLOOKUP(Tabela1[[#This Row],[PLACA]],UNIC!C:R,15,0)</f>
        <v>SC</v>
      </c>
      <c r="G977" s="5" t="str">
        <f>VLOOKUP(Tabela1[[#This Row],[PLACA]],UNIC!C:R,16,0)</f>
        <v>SUL</v>
      </c>
      <c r="H977" s="5" t="str">
        <f>VLOOKUP(A977,UNIC!C:H,6,0)</f>
        <v>JONATAN DOMINGOS DE OLIVEIRA</v>
      </c>
      <c r="I977" s="5" t="str">
        <f>VLOOKUP(H977,UNIC!H:J,3,0)</f>
        <v>TECNICO DE MANUTENCAO PI II</v>
      </c>
      <c r="J977" s="11" t="str">
        <f>VLOOKUP(Tabela1[[#This Row],[PLACA]],UNIC!C:V,20,0)</f>
        <v>R$ 1.859,83</v>
      </c>
      <c r="K977" s="11">
        <f>IFERROR(VALUE(VLOOKUP(Tabela1[[#This Row],[PLACA]],[1]Planilha2!$A:$F,3,0)),"")</f>
        <v>653.59</v>
      </c>
      <c r="L977" s="11">
        <f>IFERROR(VALUE(VLOOKUP(Tabela1[[#This Row],[PLACA]],[1]Planilha2!$A:$F,4,0)),"")</f>
        <v>1459.25</v>
      </c>
      <c r="M977" s="11">
        <f>IFERROR(VALUE(VLOOKUP(Tabela1[[#This Row],[PLACA]],[1]Planilha2!$A:$F,5,0)),"")</f>
        <v>453.88</v>
      </c>
      <c r="N977" s="11"/>
      <c r="O977" s="12" t="str">
        <f>VLOOKUP(Tabela1[[#This Row],[PLACA]],BASE_LOCADORAS!B:F,5,0)</f>
        <v>09/02/2026</v>
      </c>
      <c r="P9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77" s="11">
        <f>VLOOKUP(Tabela1[[#This Row],[PLACA]],BASE_LOCADORAS!B:G,6,0)</f>
        <v>1859.83</v>
      </c>
      <c r="R977" s="5" t="b">
        <f>Tabela1[[#This Row],[VALOR LOCADORA]]=Tabela1[[#This Row],[GASTO ALUGUEL]]</f>
        <v>0</v>
      </c>
      <c r="S977" s="5" t="str">
        <f>UPPER(TEXT(Tabela1[[#This Row],[VENCIMENTO CONTRATO]],"MMM"))</f>
        <v>FEV</v>
      </c>
      <c r="T977" s="5">
        <f>IFERROR(YEAR(Tabela1[[#This Row],[VENCIMENTO CONTRATO]]),"-")</f>
        <v>2026</v>
      </c>
      <c r="U977" s="5" t="str">
        <f>VLOOKUP(Tabela1[[#This Row],[PLACA]],UNIC!C:T,18,0)</f>
        <v>ATIVO</v>
      </c>
      <c r="V977" s="5" t="str">
        <f>SUBSTITUTE(VLOOKUP(Tabela1[[#This Row],[PLACA]],UNIC!C:K,9,0),".", "")</f>
        <v>12081</v>
      </c>
      <c r="W977" s="5">
        <f>VLOOKUP(Tabela1[[#This Row],[PLACA]],UNIC!C:M,10,0)</f>
        <v>34029</v>
      </c>
      <c r="X977" s="5" t="str">
        <f>VLOOKUP(Tabela1[[#This Row],[PLACA]],UNIC!C:M,11,0)</f>
        <v>TIM MOVEL</v>
      </c>
      <c r="Y977" s="7">
        <f>SUM(Tabela1[[#This Row],[GASTO COMBUSTÍVEL FEVEREIRO]:[GASTO COMBUSTÍVE ABRIL]])</f>
        <v>2566.7200000000003</v>
      </c>
      <c r="Z977" s="7">
        <f>IFERROR(AVERAGE(Tabela1[[#This Row],[GASTO COMBUSTÍVE ABRIL]:[GASTO COMBUSTÍVE MARÇO]]),"-")</f>
        <v>956.56500000000005</v>
      </c>
      <c r="AA977" s="5"/>
    </row>
    <row r="978" spans="1:27" x14ac:dyDescent="0.25">
      <c r="A978" s="5" t="s">
        <v>1607</v>
      </c>
      <c r="B978" s="5" t="str">
        <f>VLOOKUP(A978,UNIC!C:W,2,0)</f>
        <v>STRADA</v>
      </c>
      <c r="C978" s="5" t="str">
        <f>VLOOKUP(A978,UNIC!C:W,3,0)</f>
        <v>UTILITARIO</v>
      </c>
      <c r="D978" s="10">
        <f>VLOOKUP(A978,UNIC!C:W,5,0)</f>
        <v>2016</v>
      </c>
      <c r="E978" s="5" t="str">
        <f>VLOOKUP(A978,UNIC!C:W,21,0)</f>
        <v>PARTICULAR</v>
      </c>
      <c r="F978" s="5" t="str">
        <f>VLOOKUP(Tabela1[[#This Row],[PLACA]],UNIC!C:R,15,0)</f>
        <v>SC</v>
      </c>
      <c r="G978" s="5" t="str">
        <f>VLOOKUP(Tabela1[[#This Row],[PLACA]],UNIC!C:R,16,0)</f>
        <v>SUL</v>
      </c>
      <c r="H978" s="5" t="str">
        <f>VLOOKUP(A978,UNIC!C:H,6,0)</f>
        <v>ILSOMAR ALVES RIBEIRO</v>
      </c>
      <c r="I978" s="5" t="str">
        <f>VLOOKUP(H978,UNIC!H:J,3,0)</f>
        <v>TECNICO DE MANUTENCAO PI III</v>
      </c>
      <c r="J978" s="11" t="str">
        <f>VLOOKUP(Tabela1[[#This Row],[PLACA]],UNIC!C:V,20,0)</f>
        <v>R$ 1.561,29</v>
      </c>
      <c r="K978" s="11" t="str">
        <f>IFERROR(VALUE(VLOOKUP(Tabela1[[#This Row],[PLACA]],[1]Planilha2!$A:$F,3,0)),"")</f>
        <v/>
      </c>
      <c r="L978" s="11" t="str">
        <f>IFERROR(VALUE(VLOOKUP(Tabela1[[#This Row],[PLACA]],[1]Planilha2!$A:$F,4,0)),"")</f>
        <v/>
      </c>
      <c r="M978" s="11" t="str">
        <f>IFERROR(VALUE(VLOOKUP(Tabela1[[#This Row],[PLACA]],[1]Planilha2!$A:$F,5,0)),"")</f>
        <v/>
      </c>
      <c r="N978" s="11"/>
      <c r="O978" s="12" t="str">
        <f>VLOOKUP(Tabela1[[#This Row],[PLACA]],BASE_LOCADORAS!B:F,5,0)</f>
        <v>01/01/2030</v>
      </c>
      <c r="P9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8" s="11">
        <f>VLOOKUP(Tabela1[[#This Row],[PLACA]],BASE_LOCADORAS!B:G,6,0)</f>
        <v>1561.29</v>
      </c>
      <c r="R978" s="5" t="b">
        <f>Tabela1[[#This Row],[VALOR LOCADORA]]=Tabela1[[#This Row],[GASTO ALUGUEL]]</f>
        <v>0</v>
      </c>
      <c r="S978" s="5" t="str">
        <f>UPPER(TEXT(Tabela1[[#This Row],[VENCIMENTO CONTRATO]],"MMM"))</f>
        <v>JAN</v>
      </c>
      <c r="T978" s="5">
        <f>IFERROR(YEAR(Tabela1[[#This Row],[VENCIMENTO CONTRATO]]),"-")</f>
        <v>2030</v>
      </c>
      <c r="U978" s="5" t="str">
        <f>VLOOKUP(Tabela1[[#This Row],[PLACA]],UNIC!C:T,18,0)</f>
        <v>ATIVO</v>
      </c>
      <c r="V978" s="5" t="str">
        <f>SUBSTITUTE(VLOOKUP(Tabela1[[#This Row],[PLACA]],UNIC!C:K,9,0),".", "")</f>
        <v>12081</v>
      </c>
      <c r="W978" s="5">
        <f>VLOOKUP(Tabela1[[#This Row],[PLACA]],UNIC!C:M,10,0)</f>
        <v>34089</v>
      </c>
      <c r="X978" s="5" t="str">
        <f>VLOOKUP(Tabela1[[#This Row],[PLACA]],UNIC!C:M,11,0)</f>
        <v>TIM MOVEL</v>
      </c>
      <c r="Y978" s="7">
        <f>SUM(Tabela1[[#This Row],[GASTO COMBUSTÍVEL FEVEREIRO]:[GASTO COMBUSTÍVE ABRIL]])</f>
        <v>0</v>
      </c>
      <c r="Z978" s="7" t="str">
        <f>IFERROR(AVERAGE(Tabela1[[#This Row],[GASTO COMBUSTÍVE ABRIL]:[GASTO COMBUSTÍVE MARÇO]]),"-")</f>
        <v>-</v>
      </c>
      <c r="AA978" s="5"/>
    </row>
    <row r="979" spans="1:27" x14ac:dyDescent="0.25">
      <c r="A979" s="5" t="s">
        <v>615</v>
      </c>
      <c r="B979" s="5" t="str">
        <f>VLOOKUP(A979,UNIC!C:W,2,0)</f>
        <v>COBALT</v>
      </c>
      <c r="C979" s="5" t="str">
        <f>VLOOKUP(A979,UNIC!C:W,3,0)</f>
        <v>LEVE</v>
      </c>
      <c r="D979" s="10">
        <f>VLOOKUP(A979,UNIC!C:W,5,0)</f>
        <v>2015</v>
      </c>
      <c r="E979" s="5" t="str">
        <f>VLOOKUP(A979,UNIC!C:W,21,0)</f>
        <v>PARTICULAR</v>
      </c>
      <c r="F979" s="5" t="str">
        <f>VLOOKUP(Tabela1[[#This Row],[PLACA]],UNIC!C:R,15,0)</f>
        <v>SC</v>
      </c>
      <c r="G979" s="5" t="str">
        <f>VLOOKUP(Tabela1[[#This Row],[PLACA]],UNIC!C:R,16,0)</f>
        <v>SUL</v>
      </c>
      <c r="H979" s="5" t="str">
        <f>VLOOKUP(A979,UNIC!C:H,6,0)</f>
        <v>EDUARDO CHAVES CINTRA</v>
      </c>
      <c r="I979" s="5" t="str">
        <f>VLOOKUP(H979,UNIC!H:J,3,0)</f>
        <v>COORDENADOR DE OPERACAO III</v>
      </c>
      <c r="J979" s="11" t="str">
        <f>VLOOKUP(Tabela1[[#This Row],[PLACA]],UNIC!C:V,20,0)</f>
        <v>R$ 972,00</v>
      </c>
      <c r="K979" s="11">
        <f>IFERROR(VALUE(VLOOKUP(Tabela1[[#This Row],[PLACA]],[1]Planilha2!$A:$F,3,0)),"")</f>
        <v>1060</v>
      </c>
      <c r="L979" s="11">
        <f>IFERROR(VALUE(VLOOKUP(Tabela1[[#This Row],[PLACA]],[1]Planilha2!$A:$F,4,0)),"")</f>
        <v>1651.51</v>
      </c>
      <c r="M979" s="11">
        <f>IFERROR(VALUE(VLOOKUP(Tabela1[[#This Row],[PLACA]],[1]Planilha2!$A:$F,5,0)),"")</f>
        <v>541</v>
      </c>
      <c r="N979" s="11"/>
      <c r="O979" s="12" t="str">
        <f>VLOOKUP(Tabela1[[#This Row],[PLACA]],BASE_LOCADORAS!B:F,5,0)</f>
        <v>01/01/2030</v>
      </c>
      <c r="P9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79" s="11">
        <f>VLOOKUP(Tabela1[[#This Row],[PLACA]],BASE_LOCADORAS!B:G,6,0)</f>
        <v>972</v>
      </c>
      <c r="R979" s="5" t="b">
        <f>Tabela1[[#This Row],[VALOR LOCADORA]]=Tabela1[[#This Row],[GASTO ALUGUEL]]</f>
        <v>0</v>
      </c>
      <c r="S979" s="5" t="str">
        <f>UPPER(TEXT(Tabela1[[#This Row],[VENCIMENTO CONTRATO]],"MMM"))</f>
        <v>JAN</v>
      </c>
      <c r="T979" s="5">
        <f>IFERROR(YEAR(Tabela1[[#This Row],[VENCIMENTO CONTRATO]]),"-")</f>
        <v>2030</v>
      </c>
      <c r="U979" s="5" t="str">
        <f>VLOOKUP(Tabela1[[#This Row],[PLACA]],UNIC!C:T,18,0)</f>
        <v>ATIVO</v>
      </c>
      <c r="V979" s="5" t="str">
        <f>SUBSTITUTE(VLOOKUP(Tabela1[[#This Row],[PLACA]],UNIC!C:K,9,0),".", "")</f>
        <v>12085</v>
      </c>
      <c r="W979" s="5">
        <f>VLOOKUP(Tabela1[[#This Row],[PLACA]],UNIC!C:M,10,0)</f>
        <v>34002</v>
      </c>
      <c r="X979" s="5" t="str">
        <f>VLOOKUP(Tabela1[[#This Row],[PLACA]],UNIC!C:M,11,0)</f>
        <v>TIM MOVEL</v>
      </c>
      <c r="Y979" s="7">
        <f>SUM(Tabela1[[#This Row],[GASTO COMBUSTÍVEL FEVEREIRO]:[GASTO COMBUSTÍVE ABRIL]])</f>
        <v>3252.51</v>
      </c>
      <c r="Z979" s="7">
        <f>IFERROR(AVERAGE(Tabela1[[#This Row],[GASTO COMBUSTÍVE ABRIL]:[GASTO COMBUSTÍVE MARÇO]]),"-")</f>
        <v>1096.2550000000001</v>
      </c>
      <c r="AA979" s="5"/>
    </row>
    <row r="980" spans="1:27" x14ac:dyDescent="0.25">
      <c r="A980" s="5" t="s">
        <v>509</v>
      </c>
      <c r="B980" s="5" t="str">
        <f>VLOOKUP(A980,UNIC!C:W,2,0)</f>
        <v>SAVEIRO</v>
      </c>
      <c r="C980" s="5" t="str">
        <f>VLOOKUP(A980,UNIC!C:W,3,0)</f>
        <v>UTILITARIO</v>
      </c>
      <c r="D980" s="10">
        <f>VLOOKUP(A980,UNIC!C:W,5,0)</f>
        <v>2021</v>
      </c>
      <c r="E980" s="5" t="str">
        <f>VLOOKUP(A980,UNIC!C:W,21,0)</f>
        <v>PARTICULAR</v>
      </c>
      <c r="F980" s="5" t="str">
        <f>VLOOKUP(Tabela1[[#This Row],[PLACA]],UNIC!C:R,15,0)</f>
        <v>SC</v>
      </c>
      <c r="G980" s="5" t="str">
        <f>VLOOKUP(Tabela1[[#This Row],[PLACA]],UNIC!C:R,16,0)</f>
        <v>SUL</v>
      </c>
      <c r="H980" s="5" t="str">
        <f>VLOOKUP(A980,UNIC!C:H,6,0)</f>
        <v>EDSON LUIZ FREITAS DOS SANTOS</v>
      </c>
      <c r="I980" s="5" t="str">
        <f>VLOOKUP(H980,UNIC!H:J,3,0)</f>
        <v>TECNICO DE MANUTENCAO PI III</v>
      </c>
      <c r="J980" s="11" t="str">
        <f>VLOOKUP(Tabela1[[#This Row],[PLACA]],UNIC!C:V,20,0)</f>
        <v>R$ 1.561,29</v>
      </c>
      <c r="K980" s="11">
        <f>IFERROR(VALUE(VLOOKUP(Tabela1[[#This Row],[PLACA]],[1]Planilha2!$A:$F,3,0)),"")</f>
        <v>1047.29</v>
      </c>
      <c r="L980" s="11">
        <f>IFERROR(VALUE(VLOOKUP(Tabela1[[#This Row],[PLACA]],[1]Planilha2!$A:$F,4,0)),"")</f>
        <v>1153.5</v>
      </c>
      <c r="M980" s="11">
        <f>IFERROR(VALUE(VLOOKUP(Tabela1[[#This Row],[PLACA]],[1]Planilha2!$A:$F,5,0)),"")</f>
        <v>1242.47</v>
      </c>
      <c r="N980" s="11"/>
      <c r="O980" s="17" t="str">
        <f>VLOOKUP(Tabela1[[#This Row],[PLACA]],BASE_LOCADORAS!B:F,5,0)</f>
        <v>01/01/2030</v>
      </c>
      <c r="P9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0" s="11">
        <f>VLOOKUP(Tabela1[[#This Row],[PLACA]],BASE_LOCADORAS!B:G,6,0)</f>
        <v>1561.29</v>
      </c>
      <c r="R980" s="5" t="b">
        <f>Tabela1[[#This Row],[VALOR LOCADORA]]=Tabela1[[#This Row],[GASTO ALUGUEL]]</f>
        <v>0</v>
      </c>
      <c r="S980" s="5" t="str">
        <f>UPPER(TEXT(Tabela1[[#This Row],[VENCIMENTO CONTRATO]],"MMM"))</f>
        <v>JAN</v>
      </c>
      <c r="T980" s="5">
        <f>IFERROR(YEAR(Tabela1[[#This Row],[VENCIMENTO CONTRATO]]),"-")</f>
        <v>2030</v>
      </c>
      <c r="U980" s="5" t="str">
        <f>VLOOKUP(Tabela1[[#This Row],[PLACA]],UNIC!C:T,18,0)</f>
        <v>ATIVO</v>
      </c>
      <c r="V980" s="5" t="str">
        <f>SUBSTITUTE(VLOOKUP(Tabela1[[#This Row],[PLACA]],UNIC!C:K,9,0),".", "")</f>
        <v>12081</v>
      </c>
      <c r="W980" s="5">
        <f>VLOOKUP(Tabela1[[#This Row],[PLACA]],UNIC!C:M,10,0)</f>
        <v>34068</v>
      </c>
      <c r="X980" s="5" t="str">
        <f>VLOOKUP(Tabela1[[#This Row],[PLACA]],UNIC!C:M,11,0)</f>
        <v>TIM MOVEL</v>
      </c>
      <c r="Y980" s="7">
        <f>SUM(Tabela1[[#This Row],[GASTO COMBUSTÍVEL FEVEREIRO]:[GASTO COMBUSTÍVE ABRIL]])</f>
        <v>3443.26</v>
      </c>
      <c r="Z980" s="7">
        <f>IFERROR(AVERAGE(Tabela1[[#This Row],[GASTO COMBUSTÍVE ABRIL]:[GASTO COMBUSTÍVE MARÇO]]),"-")</f>
        <v>1197.9850000000001</v>
      </c>
      <c r="AA980" s="5"/>
    </row>
    <row r="981" spans="1:27" x14ac:dyDescent="0.25">
      <c r="A981" s="5" t="s">
        <v>1402</v>
      </c>
      <c r="B981" s="5" t="str">
        <f>VLOOKUP(A981,UNIC!C:W,2,0)</f>
        <v>S10</v>
      </c>
      <c r="C981" s="5" t="str">
        <f>VLOOKUP(A981,UNIC!C:W,3,0)</f>
        <v>4X4</v>
      </c>
      <c r="D981" s="10">
        <f>VLOOKUP(A981,UNIC!C:W,5,0)</f>
        <v>2023</v>
      </c>
      <c r="E981" s="5" t="str">
        <f>VLOOKUP(A981,UNIC!C:W,21,0)</f>
        <v>LOCALIZA</v>
      </c>
      <c r="F981" s="5" t="str">
        <f>VLOOKUP(Tabela1[[#This Row],[PLACA]],UNIC!C:R,15,0)</f>
        <v>SC</v>
      </c>
      <c r="G981" s="5" t="str">
        <f>VLOOKUP(Tabela1[[#This Row],[PLACA]],UNIC!C:R,16,0)</f>
        <v>SUL</v>
      </c>
      <c r="H981" s="5" t="str">
        <f>VLOOKUP(A981,UNIC!C:H,6,0)</f>
        <v>MANUTENCAO PLANTA INTERNA TIM BLUMENAU</v>
      </c>
      <c r="I981" s="5" t="str">
        <f>VLOOKUP(H981,UNIC!H:J,3,0)</f>
        <v>PARCEIRO</v>
      </c>
      <c r="J981" s="11" t="str">
        <f>VLOOKUP(Tabela1[[#This Row],[PLACA]],UNIC!C:V,20,0)</f>
        <v>R$ 6.568,38</v>
      </c>
      <c r="K981" s="11">
        <f>IFERROR(VALUE(VLOOKUP(Tabela1[[#This Row],[PLACA]],[1]Planilha2!$A:$F,3,0)),"")</f>
        <v>3366.09</v>
      </c>
      <c r="L981" s="11">
        <f>IFERROR(VALUE(VLOOKUP(Tabela1[[#This Row],[PLACA]],[1]Planilha2!$A:$F,4,0)),"")</f>
        <v>2819.2299999999996</v>
      </c>
      <c r="M981" s="11">
        <f>IFERROR(VALUE(VLOOKUP(Tabela1[[#This Row],[PLACA]],[1]Planilha2!$A:$F,5,0)),"")</f>
        <v>450</v>
      </c>
      <c r="N981" s="11"/>
      <c r="O981" s="12" t="str">
        <f>VLOOKUP(Tabela1[[#This Row],[PLACA]],BASE_LOCADORAS!B:F,5,0)</f>
        <v>12/06/2026</v>
      </c>
      <c r="P9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81" s="11">
        <f>VLOOKUP(Tabela1[[#This Row],[PLACA]],BASE_LOCADORAS!B:G,6,0)</f>
        <v>6568.38</v>
      </c>
      <c r="R981" s="5" t="b">
        <f>Tabela1[[#This Row],[VALOR LOCADORA]]=Tabela1[[#This Row],[GASTO ALUGUEL]]</f>
        <v>0</v>
      </c>
      <c r="S981" s="5" t="str">
        <f>UPPER(TEXT(Tabela1[[#This Row],[VENCIMENTO CONTRATO]],"MMM"))</f>
        <v>JUN</v>
      </c>
      <c r="T981" s="5">
        <f>IFERROR(YEAR(Tabela1[[#This Row],[VENCIMENTO CONTRATO]]),"-")</f>
        <v>2026</v>
      </c>
      <c r="U981" s="5" t="str">
        <f>VLOOKUP(Tabela1[[#This Row],[PLACA]],UNIC!C:T,18,0)</f>
        <v>MANUTENÇÃO</v>
      </c>
      <c r="V981" s="5" t="str">
        <f>SUBSTITUTE(VLOOKUP(Tabela1[[#This Row],[PLACA]],UNIC!C:K,9,0),".", "")</f>
        <v>12081</v>
      </c>
      <c r="W981" s="5">
        <f>VLOOKUP(Tabela1[[#This Row],[PLACA]],UNIC!C:M,10,0)</f>
        <v>34002</v>
      </c>
      <c r="X981" s="5" t="str">
        <f>VLOOKUP(Tabela1[[#This Row],[PLACA]],UNIC!C:M,11,0)</f>
        <v>TIM MOVEL</v>
      </c>
      <c r="Y981" s="7">
        <f>SUM(Tabela1[[#This Row],[GASTO COMBUSTÍVEL FEVEREIRO]:[GASTO COMBUSTÍVE ABRIL]])</f>
        <v>6635.32</v>
      </c>
      <c r="Z981" s="7">
        <f>IFERROR(AVERAGE(Tabela1[[#This Row],[GASTO COMBUSTÍVE ABRIL]:[GASTO COMBUSTÍVE MARÇO]]),"-")</f>
        <v>1634.6149999999998</v>
      </c>
      <c r="AA981" s="5"/>
    </row>
    <row r="982" spans="1:27" x14ac:dyDescent="0.25">
      <c r="A982" s="5" t="s">
        <v>1341</v>
      </c>
      <c r="B982" s="5" t="str">
        <f>VLOOKUP(A982,UNIC!C:W,2,0)</f>
        <v>S10</v>
      </c>
      <c r="C982" s="5" t="str">
        <f>VLOOKUP(A982,UNIC!C:W,3,0)</f>
        <v>4X4</v>
      </c>
      <c r="D982" s="10">
        <f>VLOOKUP(A982,UNIC!C:W,5,0)</f>
        <v>2024</v>
      </c>
      <c r="E982" s="5" t="str">
        <f>VLOOKUP(A982,UNIC!C:W,21,0)</f>
        <v>LOCALIZA</v>
      </c>
      <c r="F982" s="5" t="str">
        <f>VLOOKUP(Tabela1[[#This Row],[PLACA]],UNIC!C:R,15,0)</f>
        <v>SC</v>
      </c>
      <c r="G982" s="5" t="str">
        <f>VLOOKUP(Tabela1[[#This Row],[PLACA]],UNIC!C:R,16,0)</f>
        <v>SUL</v>
      </c>
      <c r="H982" s="5" t="str">
        <f>VLOOKUP(A982,UNIC!C:H,6,0)</f>
        <v>MANUTENCAO PLANTA INTERNA TIM BLUMENAU</v>
      </c>
      <c r="I982" s="5" t="str">
        <f>VLOOKUP(H982,UNIC!H:J,3,0)</f>
        <v>PARCEIRO</v>
      </c>
      <c r="J982" s="11" t="str">
        <f>VLOOKUP(Tabela1[[#This Row],[PLACA]],UNIC!C:V,20,0)</f>
        <v>R$ 6.369,70</v>
      </c>
      <c r="K982" s="11">
        <f>IFERROR(VALUE(VLOOKUP(Tabela1[[#This Row],[PLACA]],[1]Planilha2!$A:$F,3,0)),"")</f>
        <v>0</v>
      </c>
      <c r="L982" s="11">
        <f>IFERROR(VALUE(VLOOKUP(Tabela1[[#This Row],[PLACA]],[1]Planilha2!$A:$F,4,0)),"")</f>
        <v>0</v>
      </c>
      <c r="M982" s="11">
        <f>IFERROR(VALUE(VLOOKUP(Tabela1[[#This Row],[PLACA]],[1]Planilha2!$A:$F,5,0)),"")</f>
        <v>2136.71</v>
      </c>
      <c r="N982" s="11"/>
      <c r="O982" s="12" t="str">
        <f>VLOOKUP(Tabela1[[#This Row],[PLACA]],BASE_LOCADORAS!B:F,5,0)</f>
        <v>27/03/2027</v>
      </c>
      <c r="P9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2" s="11">
        <f>VLOOKUP(Tabela1[[#This Row],[PLACA]],BASE_LOCADORAS!B:G,6,0)</f>
        <v>6369.7</v>
      </c>
      <c r="R982" s="5" t="b">
        <f>Tabela1[[#This Row],[VALOR LOCADORA]]=Tabela1[[#This Row],[GASTO ALUGUEL]]</f>
        <v>0</v>
      </c>
      <c r="S982" s="5" t="str">
        <f>UPPER(TEXT(Tabela1[[#This Row],[VENCIMENTO CONTRATO]],"MMM"))</f>
        <v>MAR</v>
      </c>
      <c r="T982" s="5">
        <f>IFERROR(YEAR(Tabela1[[#This Row],[VENCIMENTO CONTRATO]]),"-")</f>
        <v>2027</v>
      </c>
      <c r="U982" s="5" t="str">
        <f>VLOOKUP(Tabela1[[#This Row],[PLACA]],UNIC!C:T,18,0)</f>
        <v>ATIVO</v>
      </c>
      <c r="V982" s="5" t="str">
        <f>SUBSTITUTE(VLOOKUP(Tabela1[[#This Row],[PLACA]],UNIC!C:K,9,0),".", "")</f>
        <v>12081</v>
      </c>
      <c r="W982" s="5">
        <f>VLOOKUP(Tabela1[[#This Row],[PLACA]],UNIC!C:M,10,0)</f>
        <v>34002</v>
      </c>
      <c r="X982" s="5" t="str">
        <f>VLOOKUP(Tabela1[[#This Row],[PLACA]],UNIC!C:M,11,0)</f>
        <v>TIM MOVEL</v>
      </c>
      <c r="Y982" s="7">
        <f>SUM(Tabela1[[#This Row],[GASTO COMBUSTÍVEL FEVEREIRO]:[GASTO COMBUSTÍVE ABRIL]])</f>
        <v>2136.71</v>
      </c>
      <c r="Z982" s="7">
        <f>IFERROR(AVERAGE(Tabela1[[#This Row],[GASTO COMBUSTÍVE ABRIL]:[GASTO COMBUSTÍVE MARÇO]]),"-")</f>
        <v>1068.355</v>
      </c>
      <c r="AA982" s="5"/>
    </row>
    <row r="983" spans="1:27" x14ac:dyDescent="0.25">
      <c r="A983" s="5" t="s">
        <v>1597</v>
      </c>
      <c r="B983" s="5" t="str">
        <f>VLOOKUP(A983,UNIC!C:W,2,0)</f>
        <v>S10</v>
      </c>
      <c r="C983" s="5" t="str">
        <f>VLOOKUP(A983,UNIC!C:W,3,0)</f>
        <v>4X4</v>
      </c>
      <c r="D983" s="10">
        <f>VLOOKUP(A983,UNIC!C:W,5,0)</f>
        <v>2023</v>
      </c>
      <c r="E983" s="5" t="str">
        <f>VLOOKUP(A983,UNIC!C:W,21,0)</f>
        <v>LOCALIZA</v>
      </c>
      <c r="F983" s="5" t="str">
        <f>VLOOKUP(Tabela1[[#This Row],[PLACA]],UNIC!C:R,15,0)</f>
        <v>SC</v>
      </c>
      <c r="G983" s="5" t="str">
        <f>VLOOKUP(Tabela1[[#This Row],[PLACA]],UNIC!C:R,16,0)</f>
        <v>SUL</v>
      </c>
      <c r="H983" s="5" t="str">
        <f>VLOOKUP(A983,UNIC!C:H,6,0)</f>
        <v>MANUTENCAO PLANTA INTERNA TIM BLUMENAU</v>
      </c>
      <c r="I983" s="5" t="str">
        <f>VLOOKUP(H983,UNIC!H:J,3,0)</f>
        <v>PARCEIRO</v>
      </c>
      <c r="J983" s="11" t="str">
        <f>VLOOKUP(Tabela1[[#This Row],[PLACA]],UNIC!C:V,20,0)</f>
        <v>R$ 6.568,38</v>
      </c>
      <c r="K983" s="11">
        <f>IFERROR(VALUE(VLOOKUP(Tabela1[[#This Row],[PLACA]],[1]Planilha2!$A:$F,3,0)),"")</f>
        <v>1066.3599999999999</v>
      </c>
      <c r="L983" s="11">
        <f>IFERROR(VALUE(VLOOKUP(Tabela1[[#This Row],[PLACA]],[1]Planilha2!$A:$F,4,0)),"")</f>
        <v>1499.6</v>
      </c>
      <c r="M983" s="11">
        <f>IFERROR(VALUE(VLOOKUP(Tabela1[[#This Row],[PLACA]],[1]Planilha2!$A:$F,5,0)),"")</f>
        <v>1144.6300000000001</v>
      </c>
      <c r="N983" s="11"/>
      <c r="O983" s="12" t="str">
        <f>VLOOKUP(Tabela1[[#This Row],[PLACA]],BASE_LOCADORAS!B:F,5,0)</f>
        <v>21/06/2026</v>
      </c>
      <c r="P9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83" s="11">
        <f>VLOOKUP(Tabela1[[#This Row],[PLACA]],BASE_LOCADORAS!B:G,6,0)</f>
        <v>6568.38</v>
      </c>
      <c r="R983" s="5" t="b">
        <f>Tabela1[[#This Row],[VALOR LOCADORA]]=Tabela1[[#This Row],[GASTO ALUGUEL]]</f>
        <v>0</v>
      </c>
      <c r="S983" s="5" t="str">
        <f>UPPER(TEXT(Tabela1[[#This Row],[VENCIMENTO CONTRATO]],"MMM"))</f>
        <v>JUN</v>
      </c>
      <c r="T983" s="5">
        <f>IFERROR(YEAR(Tabela1[[#This Row],[VENCIMENTO CONTRATO]]),"-")</f>
        <v>2026</v>
      </c>
      <c r="U983" s="5" t="str">
        <f>VLOOKUP(Tabela1[[#This Row],[PLACA]],UNIC!C:T,18,0)</f>
        <v>ATIVO</v>
      </c>
      <c r="V983" s="5" t="str">
        <f>SUBSTITUTE(VLOOKUP(Tabela1[[#This Row],[PLACA]],UNIC!C:K,9,0),".", "")</f>
        <v>12081</v>
      </c>
      <c r="W983" s="5">
        <f>VLOOKUP(Tabela1[[#This Row],[PLACA]],UNIC!C:M,10,0)</f>
        <v>34002</v>
      </c>
      <c r="X983" s="5" t="str">
        <f>VLOOKUP(Tabela1[[#This Row],[PLACA]],UNIC!C:M,11,0)</f>
        <v>TIM MOVEL</v>
      </c>
      <c r="Y983" s="7">
        <f>SUM(Tabela1[[#This Row],[GASTO COMBUSTÍVEL FEVEREIRO]:[GASTO COMBUSTÍVE ABRIL]])</f>
        <v>3710.59</v>
      </c>
      <c r="Z983" s="7">
        <f>IFERROR(AVERAGE(Tabela1[[#This Row],[GASTO COMBUSTÍVE ABRIL]:[GASTO COMBUSTÍVE MARÇO]]),"-")</f>
        <v>1322.115</v>
      </c>
      <c r="AA983" s="5"/>
    </row>
    <row r="984" spans="1:27" x14ac:dyDescent="0.25">
      <c r="A984" s="5" t="s">
        <v>1369</v>
      </c>
      <c r="B984" s="5" t="str">
        <f>VLOOKUP(A984,UNIC!C:W,2,0)</f>
        <v>S10</v>
      </c>
      <c r="C984" s="5" t="str">
        <f>VLOOKUP(A984,UNIC!C:W,3,0)</f>
        <v>4X4</v>
      </c>
      <c r="D984" s="10">
        <f>VLOOKUP(A984,UNIC!C:W,5,0)</f>
        <v>2023</v>
      </c>
      <c r="E984" s="5" t="str">
        <f>VLOOKUP(A984,UNIC!C:W,21,0)</f>
        <v>LOCALIZA</v>
      </c>
      <c r="F984" s="5" t="str">
        <f>VLOOKUP(Tabela1[[#This Row],[PLACA]],UNIC!C:R,15,0)</f>
        <v>SC</v>
      </c>
      <c r="G984" s="5" t="str">
        <f>VLOOKUP(Tabela1[[#This Row],[PLACA]],UNIC!C:R,16,0)</f>
        <v>SUL</v>
      </c>
      <c r="H984" s="5" t="str">
        <f>VLOOKUP(A984,UNIC!C:H,6,0)</f>
        <v>MANUTENCAO PLANTA INTERNA TIM BLUMENAU</v>
      </c>
      <c r="I984" s="5" t="str">
        <f>VLOOKUP(H984,UNIC!H:J,3,0)</f>
        <v>PARCEIRO</v>
      </c>
      <c r="J984" s="11" t="str">
        <f>VLOOKUP(Tabela1[[#This Row],[PLACA]],UNIC!C:V,20,0)</f>
        <v>R$ 6.596,16</v>
      </c>
      <c r="K984" s="11">
        <f>IFERROR(VALUE(VLOOKUP(Tabela1[[#This Row],[PLACA]],[1]Planilha2!$A:$F,3,0)),"")</f>
        <v>4687.0300000000007</v>
      </c>
      <c r="L984" s="11">
        <f>IFERROR(VALUE(VLOOKUP(Tabela1[[#This Row],[PLACA]],[1]Planilha2!$A:$F,4,0)),"")</f>
        <v>4211.6100000000006</v>
      </c>
      <c r="M984" s="11">
        <f>IFERROR(VALUE(VLOOKUP(Tabela1[[#This Row],[PLACA]],[1]Planilha2!$A:$F,5,0)),"")</f>
        <v>2035.69</v>
      </c>
      <c r="N984" s="11"/>
      <c r="O984" s="12" t="str">
        <f>VLOOKUP(Tabela1[[#This Row],[PLACA]],BASE_LOCADORAS!B:F,5,0)</f>
        <v>27/03/2026</v>
      </c>
      <c r="P9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84" s="11">
        <f>VLOOKUP(Tabela1[[#This Row],[PLACA]],BASE_LOCADORAS!B:G,6,0)</f>
        <v>6596.16</v>
      </c>
      <c r="R984" s="5" t="b">
        <f>Tabela1[[#This Row],[VALOR LOCADORA]]=Tabela1[[#This Row],[GASTO ALUGUEL]]</f>
        <v>0</v>
      </c>
      <c r="S984" s="5" t="str">
        <f>UPPER(TEXT(Tabela1[[#This Row],[VENCIMENTO CONTRATO]],"MMM"))</f>
        <v>MAR</v>
      </c>
      <c r="T984" s="5">
        <f>IFERROR(YEAR(Tabela1[[#This Row],[VENCIMENTO CONTRATO]]),"-")</f>
        <v>2026</v>
      </c>
      <c r="U984" s="5" t="str">
        <f>VLOOKUP(Tabela1[[#This Row],[PLACA]],UNIC!C:T,18,0)</f>
        <v>ATIVO</v>
      </c>
      <c r="V984" s="5" t="str">
        <f>SUBSTITUTE(VLOOKUP(Tabela1[[#This Row],[PLACA]],UNIC!C:K,9,0),".", "")</f>
        <v>12081</v>
      </c>
      <c r="W984" s="5">
        <f>VLOOKUP(Tabela1[[#This Row],[PLACA]],UNIC!C:M,10,0)</f>
        <v>34002</v>
      </c>
      <c r="X984" s="5" t="str">
        <f>VLOOKUP(Tabela1[[#This Row],[PLACA]],UNIC!C:M,11,0)</f>
        <v>TIM MOVEL</v>
      </c>
      <c r="Y984" s="7">
        <f>SUM(Tabela1[[#This Row],[GASTO COMBUSTÍVEL FEVEREIRO]:[GASTO COMBUSTÍVE ABRIL]])</f>
        <v>10934.330000000002</v>
      </c>
      <c r="Z984" s="7">
        <f>IFERROR(AVERAGE(Tabela1[[#This Row],[GASTO COMBUSTÍVE ABRIL]:[GASTO COMBUSTÍVE MARÇO]]),"-")</f>
        <v>3123.6500000000005</v>
      </c>
      <c r="AA984" s="5"/>
    </row>
    <row r="985" spans="1:27" x14ac:dyDescent="0.25">
      <c r="A985" s="5" t="s">
        <v>1461</v>
      </c>
      <c r="B985" s="5" t="str">
        <f>VLOOKUP(A985,UNIC!C:W,2,0)</f>
        <v>MOBI</v>
      </c>
      <c r="C985" s="5" t="str">
        <f>VLOOKUP(A985,UNIC!C:W,3,0)</f>
        <v>LEVE</v>
      </c>
      <c r="D985" s="10">
        <f>VLOOKUP(A985,UNIC!C:W,5,0)</f>
        <v>2025</v>
      </c>
      <c r="E985" s="5" t="str">
        <f>VLOOKUP(A985,UNIC!C:W,21,0)</f>
        <v>LOCALIZA</v>
      </c>
      <c r="F985" s="5" t="str">
        <f>VLOOKUP(Tabela1[[#This Row],[PLACA]],UNIC!C:R,15,0)</f>
        <v>MT</v>
      </c>
      <c r="G985" s="5" t="str">
        <f>VLOOKUP(Tabela1[[#This Row],[PLACA]],UNIC!C:R,16,0)</f>
        <v>CENTRO OESTE</v>
      </c>
      <c r="H985" s="5" t="str">
        <f>VLOOKUP(A985,UNIC!C:H,6,0)</f>
        <v>WIN TELECOM LTDA</v>
      </c>
      <c r="I985" s="5" t="str">
        <f>VLOOKUP(H985,UNIC!H:J,3,0)</f>
        <v>PARCEIRO</v>
      </c>
      <c r="J985" s="11" t="str">
        <f>VLOOKUP(Tabela1[[#This Row],[PLACA]],UNIC!C:V,20,0)</f>
        <v>R$ 1.730,00</v>
      </c>
      <c r="K985" s="11" t="str">
        <f>IFERROR(VALUE(VLOOKUP(Tabela1[[#This Row],[PLACA]],[1]Planilha2!$A:$F,3,0)),"")</f>
        <v/>
      </c>
      <c r="L985" s="11" t="str">
        <f>IFERROR(VALUE(VLOOKUP(Tabela1[[#This Row],[PLACA]],[1]Planilha2!$A:$F,4,0)),"")</f>
        <v/>
      </c>
      <c r="M985" s="11" t="str">
        <f>IFERROR(VALUE(VLOOKUP(Tabela1[[#This Row],[PLACA]],[1]Planilha2!$A:$F,5,0)),"")</f>
        <v/>
      </c>
      <c r="N985" s="11"/>
      <c r="O985" s="12" t="str">
        <f>VLOOKUP(Tabela1[[#This Row],[PLACA]],BASE_LOCADORAS!B:F,5,0)</f>
        <v>06/06/2028</v>
      </c>
      <c r="P9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5" s="11">
        <f>VLOOKUP(Tabela1[[#This Row],[PLACA]],BASE_LOCADORAS!B:G,6,0)</f>
        <v>1832.6</v>
      </c>
      <c r="R985" s="5" t="b">
        <f>Tabela1[[#This Row],[VALOR LOCADORA]]=Tabela1[[#This Row],[GASTO ALUGUEL]]</f>
        <v>0</v>
      </c>
      <c r="S985" s="5" t="str">
        <f>UPPER(TEXT(Tabela1[[#This Row],[VENCIMENTO CONTRATO]],"MMM"))</f>
        <v>JUN</v>
      </c>
      <c r="T985" s="5">
        <f>IFERROR(YEAR(Tabela1[[#This Row],[VENCIMENTO CONTRATO]]),"-")</f>
        <v>2028</v>
      </c>
      <c r="U985" s="5" t="str">
        <f>VLOOKUP(Tabela1[[#This Row],[PLACA]],UNIC!C:T,18,0)</f>
        <v>ATIVO</v>
      </c>
      <c r="V985" s="5" t="str">
        <f>SUBSTITUTE(VLOOKUP(Tabela1[[#This Row],[PLACA]],UNIC!C:K,9,0),".", "")</f>
        <v>11031</v>
      </c>
      <c r="W985" s="5">
        <f>VLOOKUP(Tabela1[[#This Row],[PLACA]],UNIC!C:M,10,0)</f>
        <v>21112</v>
      </c>
      <c r="X985" s="5" t="str">
        <f>VLOOKUP(Tabela1[[#This Row],[PLACA]],UNIC!C:M,11,0)</f>
        <v>VIVO</v>
      </c>
      <c r="Y985" s="7">
        <f>SUM(Tabela1[[#This Row],[GASTO COMBUSTÍVEL FEVEREIRO]:[GASTO COMBUSTÍVE ABRIL]])</f>
        <v>0</v>
      </c>
      <c r="Z985" s="7" t="str">
        <f>IFERROR(AVERAGE(Tabela1[[#This Row],[GASTO COMBUSTÍVE ABRIL]:[GASTO COMBUSTÍVE MARÇO]]),"-")</f>
        <v>-</v>
      </c>
      <c r="AA985" s="5"/>
    </row>
    <row r="986" spans="1:27" x14ac:dyDescent="0.25">
      <c r="A986" s="5" t="s">
        <v>1310</v>
      </c>
      <c r="B986" s="5" t="str">
        <f>VLOOKUP(A986,UNIC!C:W,2,0)</f>
        <v>AMAROK</v>
      </c>
      <c r="C986" s="5" t="str">
        <f>VLOOKUP(A986,UNIC!C:W,3,0)</f>
        <v>4X4</v>
      </c>
      <c r="D986" s="10">
        <f>VLOOKUP(A986,UNIC!C:W,5,0)</f>
        <v>2012</v>
      </c>
      <c r="E986" s="5" t="str">
        <f>VLOOKUP(A986,UNIC!C:W,21,0)</f>
        <v>PARTICULAR</v>
      </c>
      <c r="F986" s="5" t="str">
        <f>VLOOKUP(Tabela1[[#This Row],[PLACA]],UNIC!C:R,15,0)</f>
        <v>RS</v>
      </c>
      <c r="G986" s="5" t="str">
        <f>VLOOKUP(Tabela1[[#This Row],[PLACA]],UNIC!C:R,16,0)</f>
        <v>SUL</v>
      </c>
      <c r="H986" s="5" t="str">
        <f>VLOOKUP(A986,UNIC!C:H,6,0)</f>
        <v>VLADEMIR CORREA POSTIGLHONE</v>
      </c>
      <c r="I986" s="5" t="str">
        <f>VLOOKUP(H986,UNIC!H:J,3,0)</f>
        <v>ESPECIALISTA OPERACIONAL DE PI I</v>
      </c>
      <c r="J986" s="11" t="str">
        <f>VLOOKUP(Tabela1[[#This Row],[PLACA]],UNIC!C:V,20,0)</f>
        <v>R$ 2.791,80</v>
      </c>
      <c r="K986" s="11">
        <f>IFERROR(VALUE(VLOOKUP(Tabela1[[#This Row],[PLACA]],[1]Planilha2!$A:$F,3,0)),"")</f>
        <v>2070.83</v>
      </c>
      <c r="L986" s="11">
        <f>IFERROR(VALUE(VLOOKUP(Tabela1[[#This Row],[PLACA]],[1]Planilha2!$A:$F,4,0)),"")</f>
        <v>1960.31</v>
      </c>
      <c r="M986" s="11">
        <f>IFERROR(VALUE(VLOOKUP(Tabela1[[#This Row],[PLACA]],[1]Planilha2!$A:$F,5,0)),"")</f>
        <v>295.25</v>
      </c>
      <c r="N986" s="11"/>
      <c r="O986" s="12" t="str">
        <f>VLOOKUP(Tabela1[[#This Row],[PLACA]],BASE_LOCADORAS!B:F,5,0)</f>
        <v>01/01/2030</v>
      </c>
      <c r="P9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6" s="11">
        <f>VLOOKUP(Tabela1[[#This Row],[PLACA]],BASE_LOCADORAS!B:G,6,0)</f>
        <v>2791.8</v>
      </c>
      <c r="R986" s="5" t="b">
        <f>Tabela1[[#This Row],[VALOR LOCADORA]]=Tabela1[[#This Row],[GASTO ALUGUEL]]</f>
        <v>0</v>
      </c>
      <c r="S986" s="5" t="str">
        <f>UPPER(TEXT(Tabela1[[#This Row],[VENCIMENTO CONTRATO]],"MMM"))</f>
        <v>JAN</v>
      </c>
      <c r="T986" s="5">
        <f>IFERROR(YEAR(Tabela1[[#This Row],[VENCIMENTO CONTRATO]]),"-")</f>
        <v>2030</v>
      </c>
      <c r="U986" s="5" t="str">
        <f>VLOOKUP(Tabela1[[#This Row],[PLACA]],UNIC!C:T,18,0)</f>
        <v>ATIVO</v>
      </c>
      <c r="V986" s="5" t="str">
        <f>SUBSTITUTE(VLOOKUP(Tabela1[[#This Row],[PLACA]],UNIC!C:K,9,0),".", "")</f>
        <v>12081</v>
      </c>
      <c r="W986" s="5">
        <f>VLOOKUP(Tabela1[[#This Row],[PLACA]],UNIC!C:M,10,0)</f>
        <v>31348</v>
      </c>
      <c r="X986" s="5" t="str">
        <f>VLOOKUP(Tabela1[[#This Row],[PLACA]],UNIC!C:M,11,0)</f>
        <v>TIM MOVEL</v>
      </c>
      <c r="Y986" s="7">
        <f>SUM(Tabela1[[#This Row],[GASTO COMBUSTÍVEL FEVEREIRO]:[GASTO COMBUSTÍVE ABRIL]])</f>
        <v>4326.3899999999994</v>
      </c>
      <c r="Z986" s="7">
        <f>IFERROR(AVERAGE(Tabela1[[#This Row],[GASTO COMBUSTÍVE ABRIL]:[GASTO COMBUSTÍVE MARÇO]]),"-")</f>
        <v>1127.78</v>
      </c>
      <c r="AA986" s="5"/>
    </row>
    <row r="987" spans="1:27" x14ac:dyDescent="0.25">
      <c r="A987" s="5" t="s">
        <v>1230</v>
      </c>
      <c r="B987" s="5" t="str">
        <f>VLOOKUP(A987,UNIC!C:W,2,0)</f>
        <v>TORO</v>
      </c>
      <c r="C987" s="5" t="str">
        <f>VLOOKUP(A987,UNIC!C:W,3,0)</f>
        <v>4X4</v>
      </c>
      <c r="D987" s="10">
        <f>VLOOKUP(A987,UNIC!C:W,5,0)</f>
        <v>2021</v>
      </c>
      <c r="E987" s="5" t="str">
        <f>VLOOKUP(A987,UNIC!C:W,21,0)</f>
        <v>PARTICULAR</v>
      </c>
      <c r="F987" s="5" t="str">
        <f>VLOOKUP(Tabela1[[#This Row],[PLACA]],UNIC!C:R,15,0)</f>
        <v>RS</v>
      </c>
      <c r="G987" s="5" t="str">
        <f>VLOOKUP(Tabela1[[#This Row],[PLACA]],UNIC!C:R,16,0)</f>
        <v>SUL</v>
      </c>
      <c r="H987" s="5" t="str">
        <f>VLOOKUP(A987,UNIC!C:H,6,0)</f>
        <v>SILVIO ALENCAR FERREIRA NEPUMOCENO</v>
      </c>
      <c r="I987" s="5" t="str">
        <f>VLOOKUP(H987,UNIC!H:J,3,0)</f>
        <v>ESPECIALISTA OPERACIONAL DE PI I</v>
      </c>
      <c r="J987" s="11" t="str">
        <f>VLOOKUP(Tabela1[[#This Row],[PLACA]],UNIC!C:V,20,0)</f>
        <v>R$ 1.629,29</v>
      </c>
      <c r="K987" s="11">
        <f>IFERROR(VALUE(VLOOKUP(Tabela1[[#This Row],[PLACA]],[1]Planilha2!$A:$F,3,0)),"")</f>
        <v>945.31</v>
      </c>
      <c r="L987" s="11">
        <f>IFERROR(VALUE(VLOOKUP(Tabela1[[#This Row],[PLACA]],[1]Planilha2!$A:$F,4,0)),"")</f>
        <v>1008.21</v>
      </c>
      <c r="M987" s="11">
        <f>IFERROR(VALUE(VLOOKUP(Tabela1[[#This Row],[PLACA]],[1]Planilha2!$A:$F,5,0)),"")</f>
        <v>946.3599999999999</v>
      </c>
      <c r="N987" s="11"/>
      <c r="O987" s="12" t="str">
        <f>VLOOKUP(Tabela1[[#This Row],[PLACA]],BASE_LOCADORAS!B:F,5,0)</f>
        <v>01/01/2030</v>
      </c>
      <c r="P9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7" s="11">
        <f>VLOOKUP(Tabela1[[#This Row],[PLACA]],BASE_LOCADORAS!B:G,6,0)</f>
        <v>1629.29</v>
      </c>
      <c r="R987" s="5" t="b">
        <f>Tabela1[[#This Row],[VALOR LOCADORA]]=Tabela1[[#This Row],[GASTO ALUGUEL]]</f>
        <v>0</v>
      </c>
      <c r="S987" s="5" t="str">
        <f>UPPER(TEXT(Tabela1[[#This Row],[VENCIMENTO CONTRATO]],"MMM"))</f>
        <v>JAN</v>
      </c>
      <c r="T987" s="5">
        <f>IFERROR(YEAR(Tabela1[[#This Row],[VENCIMENTO CONTRATO]]),"-")</f>
        <v>2030</v>
      </c>
      <c r="U987" s="5" t="str">
        <f>VLOOKUP(Tabela1[[#This Row],[PLACA]],UNIC!C:T,18,0)</f>
        <v>ATIVO</v>
      </c>
      <c r="V987" s="5" t="str">
        <f>SUBSTITUTE(VLOOKUP(Tabela1[[#This Row],[PLACA]],UNIC!C:K,9,0),".", "")</f>
        <v>12081</v>
      </c>
      <c r="W987" s="5">
        <f>VLOOKUP(Tabela1[[#This Row],[PLACA]],UNIC!C:M,10,0)</f>
        <v>31339</v>
      </c>
      <c r="X987" s="5" t="str">
        <f>VLOOKUP(Tabela1[[#This Row],[PLACA]],UNIC!C:M,11,0)</f>
        <v>TIM MOVEL</v>
      </c>
      <c r="Y987" s="7">
        <f>SUM(Tabela1[[#This Row],[GASTO COMBUSTÍVEL FEVEREIRO]:[GASTO COMBUSTÍVE ABRIL]])</f>
        <v>2899.88</v>
      </c>
      <c r="Z987" s="7">
        <f>IFERROR(AVERAGE(Tabela1[[#This Row],[GASTO COMBUSTÍVE ABRIL]:[GASTO COMBUSTÍVE MARÇO]]),"-")</f>
        <v>977.28499999999997</v>
      </c>
      <c r="AA987" s="5"/>
    </row>
    <row r="988" spans="1:27" x14ac:dyDescent="0.25">
      <c r="A988" s="5" t="s">
        <v>1333</v>
      </c>
      <c r="B988" s="5" t="str">
        <f>VLOOKUP(A988,UNIC!C:W,2,0)</f>
        <v>SAVEIRO</v>
      </c>
      <c r="C988" s="5" t="str">
        <f>VLOOKUP(A988,UNIC!C:W,3,0)</f>
        <v>UTILITARIO</v>
      </c>
      <c r="D988" s="10">
        <f>VLOOKUP(A988,UNIC!C:W,5,0)</f>
        <v>2014</v>
      </c>
      <c r="E988" s="5" t="str">
        <f>VLOOKUP(A988,UNIC!C:W,21,0)</f>
        <v>PARTICULAR</v>
      </c>
      <c r="F988" s="5" t="str">
        <f>VLOOKUP(Tabela1[[#This Row],[PLACA]],UNIC!C:R,15,0)</f>
        <v>RS</v>
      </c>
      <c r="G988" s="5" t="str">
        <f>VLOOKUP(Tabela1[[#This Row],[PLACA]],UNIC!C:R,16,0)</f>
        <v>SUL</v>
      </c>
      <c r="H988" s="5" t="str">
        <f>VLOOKUP(A988,UNIC!C:H,6,0)</f>
        <v>SANDRO CARVALHO DOS SANTOS</v>
      </c>
      <c r="I988" s="5" t="str">
        <f>VLOOKUP(H988,UNIC!H:J,3,0)</f>
        <v>TECNICO DE MANUTENCAO PI II</v>
      </c>
      <c r="J988" s="11" t="str">
        <f>VLOOKUP(Tabela1[[#This Row],[PLACA]],UNIC!C:V,20,0)</f>
        <v>R$ 1.629,29</v>
      </c>
      <c r="K988" s="11">
        <f>IFERROR(VALUE(VLOOKUP(Tabela1[[#This Row],[PLACA]],[1]Planilha2!$A:$F,3,0)),"")</f>
        <v>1743.4</v>
      </c>
      <c r="L988" s="11">
        <f>IFERROR(VALUE(VLOOKUP(Tabela1[[#This Row],[PLACA]],[1]Planilha2!$A:$F,4,0)),"")</f>
        <v>1688.29</v>
      </c>
      <c r="M988" s="11">
        <f>IFERROR(VALUE(VLOOKUP(Tabela1[[#This Row],[PLACA]],[1]Planilha2!$A:$F,5,0)),"")</f>
        <v>1119.94</v>
      </c>
      <c r="N988" s="11"/>
      <c r="O988" s="12" t="str">
        <f>VLOOKUP(Tabela1[[#This Row],[PLACA]],BASE_LOCADORAS!B:F,5,0)</f>
        <v>01/01/2030</v>
      </c>
      <c r="P9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8" s="11">
        <f>VLOOKUP(Tabela1[[#This Row],[PLACA]],BASE_LOCADORAS!B:G,6,0)</f>
        <v>1629.29</v>
      </c>
      <c r="R988" s="5" t="b">
        <f>Tabela1[[#This Row],[VALOR LOCADORA]]=Tabela1[[#This Row],[GASTO ALUGUEL]]</f>
        <v>0</v>
      </c>
      <c r="S988" s="5" t="str">
        <f>UPPER(TEXT(Tabela1[[#This Row],[VENCIMENTO CONTRATO]],"MMM"))</f>
        <v>JAN</v>
      </c>
      <c r="T988" s="5">
        <f>IFERROR(YEAR(Tabela1[[#This Row],[VENCIMENTO CONTRATO]]),"-")</f>
        <v>2030</v>
      </c>
      <c r="U988" s="5" t="str">
        <f>VLOOKUP(Tabela1[[#This Row],[PLACA]],UNIC!C:T,18,0)</f>
        <v>ATIVO</v>
      </c>
      <c r="V988" s="5" t="str">
        <f>SUBSTITUTE(VLOOKUP(Tabela1[[#This Row],[PLACA]],UNIC!C:K,9,0),".", "")</f>
        <v>12081</v>
      </c>
      <c r="W988" s="5">
        <f>VLOOKUP(Tabela1[[#This Row],[PLACA]],UNIC!C:M,10,0)</f>
        <v>31001</v>
      </c>
      <c r="X988" s="5" t="str">
        <f>VLOOKUP(Tabela1[[#This Row],[PLACA]],UNIC!C:M,11,0)</f>
        <v>TIM MOVEL</v>
      </c>
      <c r="Y988" s="7">
        <f>SUM(Tabela1[[#This Row],[GASTO COMBUSTÍVEL FEVEREIRO]:[GASTO COMBUSTÍVE ABRIL]])</f>
        <v>4551.63</v>
      </c>
      <c r="Z988" s="7">
        <f>IFERROR(AVERAGE(Tabela1[[#This Row],[GASTO COMBUSTÍVE ABRIL]:[GASTO COMBUSTÍVE MARÇO]]),"-")</f>
        <v>1404.115</v>
      </c>
      <c r="AA988" s="5"/>
    </row>
    <row r="989" spans="1:27" x14ac:dyDescent="0.25">
      <c r="A989" s="5" t="s">
        <v>1259</v>
      </c>
      <c r="B989" s="5" t="str">
        <f>VLOOKUP(A989,UNIC!C:W,2,0)</f>
        <v>OROCH</v>
      </c>
      <c r="C989" s="5" t="str">
        <f>VLOOKUP(A989,UNIC!C:W,3,0)</f>
        <v>UTILITARIO</v>
      </c>
      <c r="D989" s="10">
        <f>VLOOKUP(A989,UNIC!C:W,5,0)</f>
        <v>2018</v>
      </c>
      <c r="E989" s="5" t="str">
        <f>VLOOKUP(A989,UNIC!C:W,21,0)</f>
        <v>PARTICULAR</v>
      </c>
      <c r="F989" s="5" t="str">
        <f>VLOOKUP(Tabela1[[#This Row],[PLACA]],UNIC!C:R,15,0)</f>
        <v>RS</v>
      </c>
      <c r="G989" s="5" t="str">
        <f>VLOOKUP(Tabela1[[#This Row],[PLACA]],UNIC!C:R,16,0)</f>
        <v>SUL</v>
      </c>
      <c r="H989" s="5" t="str">
        <f>VLOOKUP(A989,UNIC!C:H,6,0)</f>
        <v>RAFAEL SOUZA</v>
      </c>
      <c r="I989" s="5" t="str">
        <f>VLOOKUP(H989,UNIC!H:J,3,0)</f>
        <v>TECNICO DE MANUTENCAO PI II</v>
      </c>
      <c r="J989" s="11" t="str">
        <f>VLOOKUP(Tabela1[[#This Row],[PLACA]],UNIC!C:V,20,0)</f>
        <v>R$ 1.629,29</v>
      </c>
      <c r="K989" s="11">
        <f>IFERROR(VALUE(VLOOKUP(Tabela1[[#This Row],[PLACA]],[1]Planilha2!$A:$F,3,0)),"")</f>
        <v>1832.32</v>
      </c>
      <c r="L989" s="11">
        <f>IFERROR(VALUE(VLOOKUP(Tabela1[[#This Row],[PLACA]],[1]Planilha2!$A:$F,4,0)),"")</f>
        <v>1984.3799999999999</v>
      </c>
      <c r="M989" s="11">
        <f>IFERROR(VALUE(VLOOKUP(Tabela1[[#This Row],[PLACA]],[1]Planilha2!$A:$F,5,0)),"")</f>
        <v>1155.21</v>
      </c>
      <c r="N989" s="11"/>
      <c r="O989" s="17" t="str">
        <f>VLOOKUP(Tabela1[[#This Row],[PLACA]],BASE_LOCADORAS!B:F,5,0)</f>
        <v>01/01/2030</v>
      </c>
      <c r="P9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89" s="11">
        <f>VLOOKUP(Tabela1[[#This Row],[PLACA]],BASE_LOCADORAS!B:G,6,0)</f>
        <v>1629.29</v>
      </c>
      <c r="R989" s="5" t="b">
        <f>Tabela1[[#This Row],[VALOR LOCADORA]]=Tabela1[[#This Row],[GASTO ALUGUEL]]</f>
        <v>0</v>
      </c>
      <c r="S989" s="5" t="str">
        <f>UPPER(TEXT(Tabela1[[#This Row],[VENCIMENTO CONTRATO]],"MMM"))</f>
        <v>JAN</v>
      </c>
      <c r="T989" s="5">
        <f>IFERROR(YEAR(Tabela1[[#This Row],[VENCIMENTO CONTRATO]]),"-")</f>
        <v>2030</v>
      </c>
      <c r="U989" s="5" t="str">
        <f>VLOOKUP(Tabela1[[#This Row],[PLACA]],UNIC!C:T,18,0)</f>
        <v>ATIVO</v>
      </c>
      <c r="V989" s="5" t="str">
        <f>SUBSTITUTE(VLOOKUP(Tabela1[[#This Row],[PLACA]],UNIC!C:K,9,0),".", "")</f>
        <v>12081</v>
      </c>
      <c r="W989" s="5">
        <f>VLOOKUP(Tabela1[[#This Row],[PLACA]],UNIC!C:M,10,0)</f>
        <v>31088</v>
      </c>
      <c r="X989" s="5" t="str">
        <f>VLOOKUP(Tabela1[[#This Row],[PLACA]],UNIC!C:M,11,0)</f>
        <v>TIM MOVEL</v>
      </c>
      <c r="Y989" s="7">
        <f>SUM(Tabela1[[#This Row],[GASTO COMBUSTÍVEL FEVEREIRO]:[GASTO COMBUSTÍVE ABRIL]])</f>
        <v>4971.91</v>
      </c>
      <c r="Z989" s="7">
        <f>IFERROR(AVERAGE(Tabela1[[#This Row],[GASTO COMBUSTÍVE ABRIL]:[GASTO COMBUSTÍVE MARÇO]]),"-")</f>
        <v>1569.7950000000001</v>
      </c>
      <c r="AA989" s="5"/>
    </row>
    <row r="990" spans="1:27" x14ac:dyDescent="0.25">
      <c r="A990" s="5" t="s">
        <v>1399</v>
      </c>
      <c r="B990" s="5" t="str">
        <f>VLOOKUP(A990,UNIC!C:W,2,0)</f>
        <v>S10</v>
      </c>
      <c r="C990" s="5" t="str">
        <f>VLOOKUP(A990,UNIC!C:W,3,0)</f>
        <v>4X4</v>
      </c>
      <c r="D990" s="10">
        <f>VLOOKUP(A990,UNIC!C:W,5,0)</f>
        <v>2023</v>
      </c>
      <c r="E990" s="5" t="str">
        <f>VLOOKUP(A990,UNIC!C:W,21,0)</f>
        <v>LOCALIZA</v>
      </c>
      <c r="F990" s="5" t="str">
        <f>VLOOKUP(Tabela1[[#This Row],[PLACA]],UNIC!C:R,15,0)</f>
        <v>RS</v>
      </c>
      <c r="G990" s="5" t="str">
        <f>VLOOKUP(Tabela1[[#This Row],[PLACA]],UNIC!C:R,16,0)</f>
        <v>SUL</v>
      </c>
      <c r="H990" s="5" t="str">
        <f>VLOOKUP(A990,UNIC!C:H,6,0)</f>
        <v>FABIANO OLIVEIRA DE MELLO</v>
      </c>
      <c r="I990" s="5" t="str">
        <f>VLOOKUP(H990,UNIC!H:J,3,0)</f>
        <v>ASSISTENTE TEC. DE MANUTENCAO DE PI III</v>
      </c>
      <c r="J990" s="11" t="str">
        <f>VLOOKUP(Tabela1[[#This Row],[PLACA]],UNIC!C:V,20,0)</f>
        <v>R$ 6.468,10</v>
      </c>
      <c r="K990" s="11">
        <f>IFERROR(VALUE(VLOOKUP(Tabela1[[#This Row],[PLACA]],[1]Planilha2!$A:$F,3,0)),"")</f>
        <v>3251.79</v>
      </c>
      <c r="L990" s="11">
        <f>IFERROR(VALUE(VLOOKUP(Tabela1[[#This Row],[PLACA]],[1]Planilha2!$A:$F,4,0)),"")</f>
        <v>3552.4900000000002</v>
      </c>
      <c r="M990" s="11">
        <f>IFERROR(VALUE(VLOOKUP(Tabela1[[#This Row],[PLACA]],[1]Planilha2!$A:$F,5,0)),"")</f>
        <v>1474.68</v>
      </c>
      <c r="N990" s="11"/>
      <c r="O990" s="12" t="str">
        <f>VLOOKUP(Tabela1[[#This Row],[PLACA]],BASE_LOCADORAS!B:F,5,0)</f>
        <v>24/01/2026</v>
      </c>
      <c r="P9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90" s="11">
        <f>VLOOKUP(Tabela1[[#This Row],[PLACA]],BASE_LOCADORAS!B:G,6,0)</f>
        <v>6468.1</v>
      </c>
      <c r="R990" s="5" t="b">
        <f>Tabela1[[#This Row],[VALOR LOCADORA]]=Tabela1[[#This Row],[GASTO ALUGUEL]]</f>
        <v>0</v>
      </c>
      <c r="S990" s="5" t="str">
        <f>UPPER(TEXT(Tabela1[[#This Row],[VENCIMENTO CONTRATO]],"MMM"))</f>
        <v>JAN</v>
      </c>
      <c r="T990" s="5">
        <f>IFERROR(YEAR(Tabela1[[#This Row],[VENCIMENTO CONTRATO]]),"-")</f>
        <v>2026</v>
      </c>
      <c r="U990" s="5" t="str">
        <f>VLOOKUP(Tabela1[[#This Row],[PLACA]],UNIC!C:T,18,0)</f>
        <v>ATIVO</v>
      </c>
      <c r="V990" s="5" t="str">
        <f>SUBSTITUTE(VLOOKUP(Tabela1[[#This Row],[PLACA]],UNIC!C:K,9,0),".", "")</f>
        <v>12081</v>
      </c>
      <c r="W990" s="5">
        <f>VLOOKUP(Tabela1[[#This Row],[PLACA]],UNIC!C:M,10,0)</f>
        <v>31288</v>
      </c>
      <c r="X990" s="5" t="str">
        <f>VLOOKUP(Tabela1[[#This Row],[PLACA]],UNIC!C:M,11,0)</f>
        <v>TIM MOVEL</v>
      </c>
      <c r="Y990" s="7">
        <f>SUM(Tabela1[[#This Row],[GASTO COMBUSTÍVEL FEVEREIRO]:[GASTO COMBUSTÍVE ABRIL]])</f>
        <v>8278.9600000000009</v>
      </c>
      <c r="Z990" s="7">
        <f>IFERROR(AVERAGE(Tabela1[[#This Row],[GASTO COMBUSTÍVE ABRIL]:[GASTO COMBUSTÍVE MARÇO]]),"-")</f>
        <v>2513.585</v>
      </c>
      <c r="AA990" s="5"/>
    </row>
    <row r="991" spans="1:27" x14ac:dyDescent="0.25">
      <c r="A991" s="5" t="s">
        <v>1342</v>
      </c>
      <c r="B991" s="5" t="str">
        <f>VLOOKUP(A991,UNIC!C:W,2,0)</f>
        <v>S10</v>
      </c>
      <c r="C991" s="5" t="str">
        <f>VLOOKUP(A991,UNIC!C:W,3,0)</f>
        <v>4X4</v>
      </c>
      <c r="D991" s="10">
        <f>VLOOKUP(A991,UNIC!C:W,5,0)</f>
        <v>2023</v>
      </c>
      <c r="E991" s="5" t="str">
        <f>VLOOKUP(A991,UNIC!C:W,21,0)</f>
        <v>LOCALIZA</v>
      </c>
      <c r="F991" s="5" t="str">
        <f>VLOOKUP(Tabela1[[#This Row],[PLACA]],UNIC!C:R,15,0)</f>
        <v>RS</v>
      </c>
      <c r="G991" s="5" t="str">
        <f>VLOOKUP(Tabela1[[#This Row],[PLACA]],UNIC!C:R,16,0)</f>
        <v>SUL</v>
      </c>
      <c r="H991" s="5" t="str">
        <f>VLOOKUP(A991,UNIC!C:H,6,0)</f>
        <v>MANUTENÇÃO FO - BACKBONE-TIM PORTO ALEGRE</v>
      </c>
      <c r="I991" s="5" t="str">
        <f>VLOOKUP(H991,UNIC!H:J,3,0)</f>
        <v>PARCEIRO</v>
      </c>
      <c r="J991" s="11" t="str">
        <f>VLOOKUP(Tabela1[[#This Row],[PLACA]],UNIC!C:V,20,0)</f>
        <v>R$ 6.596,16</v>
      </c>
      <c r="K991" s="11">
        <f>IFERROR(VALUE(VLOOKUP(Tabela1[[#This Row],[PLACA]],[1]Planilha2!$A:$F,3,0)),"")</f>
        <v>1706.92</v>
      </c>
      <c r="L991" s="11">
        <f>IFERROR(VALUE(VLOOKUP(Tabela1[[#This Row],[PLACA]],[1]Planilha2!$A:$F,4,0)),"")</f>
        <v>2970.5699999999997</v>
      </c>
      <c r="M991" s="11">
        <f>IFERROR(VALUE(VLOOKUP(Tabela1[[#This Row],[PLACA]],[1]Planilha2!$A:$F,5,0)),"")</f>
        <v>1081.04</v>
      </c>
      <c r="N991" s="11"/>
      <c r="O991" s="12" t="str">
        <f>VLOOKUP(Tabela1[[#This Row],[PLACA]],BASE_LOCADORAS!B:F,5,0)</f>
        <v>27/03/2026</v>
      </c>
      <c r="P9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91" s="11">
        <f>VLOOKUP(Tabela1[[#This Row],[PLACA]],BASE_LOCADORAS!B:G,6,0)</f>
        <v>6596.16</v>
      </c>
      <c r="R991" s="5" t="b">
        <f>Tabela1[[#This Row],[VALOR LOCADORA]]=Tabela1[[#This Row],[GASTO ALUGUEL]]</f>
        <v>0</v>
      </c>
      <c r="S991" s="5" t="str">
        <f>UPPER(TEXT(Tabela1[[#This Row],[VENCIMENTO CONTRATO]],"MMM"))</f>
        <v>MAR</v>
      </c>
      <c r="T991" s="5">
        <f>IFERROR(YEAR(Tabela1[[#This Row],[VENCIMENTO CONTRATO]]),"-")</f>
        <v>2026</v>
      </c>
      <c r="U991" s="5" t="str">
        <f>VLOOKUP(Tabela1[[#This Row],[PLACA]],UNIC!C:T,18,0)</f>
        <v>ATIVO</v>
      </c>
      <c r="V991" s="5" t="str">
        <f>SUBSTITUTE(VLOOKUP(Tabela1[[#This Row],[PLACA]],UNIC!C:K,9,0),".", "")</f>
        <v>12071</v>
      </c>
      <c r="W991" s="5">
        <f>VLOOKUP(Tabela1[[#This Row],[PLACA]],UNIC!C:M,10,0)</f>
        <v>31001</v>
      </c>
      <c r="X991" s="5" t="str">
        <f>VLOOKUP(Tabela1[[#This Row],[PLACA]],UNIC!C:M,11,0)</f>
        <v>TIM MOVEL</v>
      </c>
      <c r="Y991" s="7">
        <f>SUM(Tabela1[[#This Row],[GASTO COMBUSTÍVEL FEVEREIRO]:[GASTO COMBUSTÍVE ABRIL]])</f>
        <v>5758.53</v>
      </c>
      <c r="Z991" s="7">
        <f>IFERROR(AVERAGE(Tabela1[[#This Row],[GASTO COMBUSTÍVE ABRIL]:[GASTO COMBUSTÍVE MARÇO]]),"-")</f>
        <v>2025.8049999999998</v>
      </c>
      <c r="AA991" s="5"/>
    </row>
    <row r="992" spans="1:27" x14ac:dyDescent="0.25">
      <c r="A992" s="5" t="s">
        <v>1300</v>
      </c>
      <c r="B992" s="5" t="str">
        <f>VLOOKUP(A992,UNIC!C:W,2,0)</f>
        <v>STRADA</v>
      </c>
      <c r="C992" s="5" t="str">
        <f>VLOOKUP(A992,UNIC!C:W,3,0)</f>
        <v>UTILITARIO</v>
      </c>
      <c r="D992" s="10">
        <f>VLOOKUP(A992,UNIC!C:W,5,0)</f>
        <v>2020</v>
      </c>
      <c r="E992" s="5" t="str">
        <f>VLOOKUP(A992,UNIC!C:W,21,0)</f>
        <v>PARTICULAR</v>
      </c>
      <c r="F992" s="5" t="str">
        <f>VLOOKUP(Tabela1[[#This Row],[PLACA]],UNIC!C:R,15,0)</f>
        <v>RS</v>
      </c>
      <c r="G992" s="5" t="str">
        <f>VLOOKUP(Tabela1[[#This Row],[PLACA]],UNIC!C:R,16,0)</f>
        <v>SUL</v>
      </c>
      <c r="H992" s="5" t="str">
        <f>VLOOKUP(A992,UNIC!C:H,6,0)</f>
        <v>MERI ANDREI ZUCCO</v>
      </c>
      <c r="I992" s="5" t="str">
        <f>VLOOKUP(H992,UNIC!H:J,3,0)</f>
        <v>ESPECIALISTA OPERACIONAL DE PI III</v>
      </c>
      <c r="J992" s="11" t="str">
        <f>VLOOKUP(Tabela1[[#This Row],[PLACA]],UNIC!C:V,20,0)</f>
        <v>R$ 1.629,29</v>
      </c>
      <c r="K992" s="11">
        <f>IFERROR(VALUE(VLOOKUP(Tabela1[[#This Row],[PLACA]],[1]Planilha2!$A:$F,3,0)),"")</f>
        <v>1330</v>
      </c>
      <c r="L992" s="11">
        <f>IFERROR(VALUE(VLOOKUP(Tabela1[[#This Row],[PLACA]],[1]Planilha2!$A:$F,4,0)),"")</f>
        <v>2349.9</v>
      </c>
      <c r="M992" s="11">
        <f>IFERROR(VALUE(VLOOKUP(Tabela1[[#This Row],[PLACA]],[1]Planilha2!$A:$F,5,0)),"")</f>
        <v>1342.58</v>
      </c>
      <c r="N992" s="11"/>
      <c r="O992" s="12" t="str">
        <f>VLOOKUP(Tabela1[[#This Row],[PLACA]],BASE_LOCADORAS!B:F,5,0)</f>
        <v>01/01/2030</v>
      </c>
      <c r="P9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2" s="11">
        <f>VLOOKUP(Tabela1[[#This Row],[PLACA]],BASE_LOCADORAS!B:G,6,0)</f>
        <v>1629.29</v>
      </c>
      <c r="R992" s="5" t="b">
        <f>Tabela1[[#This Row],[VALOR LOCADORA]]=Tabela1[[#This Row],[GASTO ALUGUEL]]</f>
        <v>0</v>
      </c>
      <c r="S992" s="5" t="str">
        <f>UPPER(TEXT(Tabela1[[#This Row],[VENCIMENTO CONTRATO]],"MMM"))</f>
        <v>JAN</v>
      </c>
      <c r="T992" s="5">
        <f>IFERROR(YEAR(Tabela1[[#This Row],[VENCIMENTO CONTRATO]]),"-")</f>
        <v>2030</v>
      </c>
      <c r="U992" s="5" t="str">
        <f>VLOOKUP(Tabela1[[#This Row],[PLACA]],UNIC!C:T,18,0)</f>
        <v>ATIVO</v>
      </c>
      <c r="V992" s="5" t="str">
        <f>SUBSTITUTE(VLOOKUP(Tabela1[[#This Row],[PLACA]],UNIC!C:K,9,0),".", "")</f>
        <v>12081</v>
      </c>
      <c r="W992" s="5">
        <f>VLOOKUP(Tabela1[[#This Row],[PLACA]],UNIC!C:M,10,0)</f>
        <v>31088</v>
      </c>
      <c r="X992" s="5" t="str">
        <f>VLOOKUP(Tabela1[[#This Row],[PLACA]],UNIC!C:M,11,0)</f>
        <v>TIM MOVEL</v>
      </c>
      <c r="Y992" s="7">
        <f>SUM(Tabela1[[#This Row],[GASTO COMBUSTÍVEL FEVEREIRO]:[GASTO COMBUSTÍVE ABRIL]])</f>
        <v>5022.4799999999996</v>
      </c>
      <c r="Z992" s="7">
        <f>IFERROR(AVERAGE(Tabela1[[#This Row],[GASTO COMBUSTÍVE ABRIL]:[GASTO COMBUSTÍVE MARÇO]]),"-")</f>
        <v>1846.24</v>
      </c>
      <c r="AA992" s="5"/>
    </row>
    <row r="993" spans="1:27" x14ac:dyDescent="0.25">
      <c r="A993" s="5" t="s">
        <v>583</v>
      </c>
      <c r="B993" s="5" t="str">
        <f>VLOOKUP(A993,UNIC!C:W,2,0)</f>
        <v>STRADA</v>
      </c>
      <c r="C993" s="5" t="str">
        <f>VLOOKUP(A993,UNIC!C:W,3,0)</f>
        <v>UTILITARIO</v>
      </c>
      <c r="D993" s="10">
        <f>VLOOKUP(A993,UNIC!C:W,5,0)</f>
        <v>2014</v>
      </c>
      <c r="E993" s="5" t="str">
        <f>VLOOKUP(A993,UNIC!C:W,21,0)</f>
        <v>PARTICULAR</v>
      </c>
      <c r="F993" s="5" t="str">
        <f>VLOOKUP(Tabela1[[#This Row],[PLACA]],UNIC!C:R,15,0)</f>
        <v>RS</v>
      </c>
      <c r="G993" s="5" t="str">
        <f>VLOOKUP(Tabela1[[#This Row],[PLACA]],UNIC!C:R,16,0)</f>
        <v>SUL</v>
      </c>
      <c r="H993" s="5" t="str">
        <f>VLOOKUP(A993,UNIC!C:H,6,0)</f>
        <v>MARCELO LEITAO DA SILVA</v>
      </c>
      <c r="I993" s="5" t="str">
        <f>VLOOKUP(H993,UNIC!H:J,3,0)</f>
        <v>TECNICO DE MANUTENCAO PI I</v>
      </c>
      <c r="J993" s="11" t="str">
        <f>VLOOKUP(Tabela1[[#This Row],[PLACA]],UNIC!C:V,20,0)</f>
        <v>R$ 1.629,29</v>
      </c>
      <c r="K993" s="11">
        <f>IFERROR(VALUE(VLOOKUP(Tabela1[[#This Row],[PLACA]],[1]Planilha2!$A:$F,3,0)),"")</f>
        <v>862.14</v>
      </c>
      <c r="L993" s="11">
        <f>IFERROR(VALUE(VLOOKUP(Tabela1[[#This Row],[PLACA]],[1]Planilha2!$A:$F,4,0)),"")</f>
        <v>1856.78</v>
      </c>
      <c r="M993" s="11">
        <f>IFERROR(VALUE(VLOOKUP(Tabela1[[#This Row],[PLACA]],[1]Planilha2!$A:$F,5,0)),"")</f>
        <v>1160.3800000000001</v>
      </c>
      <c r="N993" s="11"/>
      <c r="O993" s="17" t="str">
        <f>VLOOKUP(Tabela1[[#This Row],[PLACA]],BASE_LOCADORAS!B:F,5,0)</f>
        <v>01/01/2030</v>
      </c>
      <c r="P9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3" s="11">
        <f>VLOOKUP(Tabela1[[#This Row],[PLACA]],BASE_LOCADORAS!B:G,6,0)</f>
        <v>1629.29</v>
      </c>
      <c r="R993" s="5" t="b">
        <f>Tabela1[[#This Row],[VALOR LOCADORA]]=Tabela1[[#This Row],[GASTO ALUGUEL]]</f>
        <v>0</v>
      </c>
      <c r="S993" s="5" t="str">
        <f>UPPER(TEXT(Tabela1[[#This Row],[VENCIMENTO CONTRATO]],"MMM"))</f>
        <v>JAN</v>
      </c>
      <c r="T993" s="5">
        <f>IFERROR(YEAR(Tabela1[[#This Row],[VENCIMENTO CONTRATO]]),"-")</f>
        <v>2030</v>
      </c>
      <c r="U993" s="5" t="str">
        <f>VLOOKUP(Tabela1[[#This Row],[PLACA]],UNIC!C:T,18,0)</f>
        <v>ATIVO</v>
      </c>
      <c r="V993" s="5" t="str">
        <f>SUBSTITUTE(VLOOKUP(Tabela1[[#This Row],[PLACA]],UNIC!C:K,9,0),".", "")</f>
        <v>12081</v>
      </c>
      <c r="W993" s="5">
        <f>VLOOKUP(Tabela1[[#This Row],[PLACA]],UNIC!C:M,10,0)</f>
        <v>31088</v>
      </c>
      <c r="X993" s="5" t="str">
        <f>VLOOKUP(Tabela1[[#This Row],[PLACA]],UNIC!C:M,11,0)</f>
        <v>TIM MOVEL</v>
      </c>
      <c r="Y993" s="7">
        <f>SUM(Tabela1[[#This Row],[GASTO COMBUSTÍVEL FEVEREIRO]:[GASTO COMBUSTÍVE ABRIL]])</f>
        <v>3879.3</v>
      </c>
      <c r="Z993" s="7">
        <f>IFERROR(AVERAGE(Tabela1[[#This Row],[GASTO COMBUSTÍVE ABRIL]:[GASTO COMBUSTÍVE MARÇO]]),"-")</f>
        <v>1508.58</v>
      </c>
      <c r="AA993" s="5"/>
    </row>
    <row r="994" spans="1:27" x14ac:dyDescent="0.25">
      <c r="A994" s="5" t="s">
        <v>694</v>
      </c>
      <c r="B994" s="5" t="str">
        <f>VLOOKUP(A994,UNIC!C:W,2,0)</f>
        <v>S10</v>
      </c>
      <c r="C994" s="5" t="str">
        <f>VLOOKUP(A994,UNIC!C:W,3,0)</f>
        <v>4X4</v>
      </c>
      <c r="D994" s="10">
        <f>VLOOKUP(A994,UNIC!C:W,5,0)</f>
        <v>2023</v>
      </c>
      <c r="E994" s="5" t="str">
        <f>VLOOKUP(A994,UNIC!C:W,21,0)</f>
        <v>LOCALIZA</v>
      </c>
      <c r="F994" s="5" t="str">
        <f>VLOOKUP(Tabela1[[#This Row],[PLACA]],UNIC!C:R,15,0)</f>
        <v>PR</v>
      </c>
      <c r="G994" s="5" t="str">
        <f>VLOOKUP(Tabela1[[#This Row],[PLACA]],UNIC!C:R,16,0)</f>
        <v>SUL</v>
      </c>
      <c r="H994" s="5" t="str">
        <f>VLOOKUP(A994,UNIC!C:H,6,0)</f>
        <v>GABRIEL RIBEIRO DORIA</v>
      </c>
      <c r="I994" s="5" t="str">
        <f>VLOOKUP(H994,UNIC!H:J,3,0)</f>
        <v>ESPECIALISTA OPERACIONAL DE PI II</v>
      </c>
      <c r="J994" s="11" t="str">
        <f>VLOOKUP(Tabela1[[#This Row],[PLACA]],UNIC!C:V,20,0)</f>
        <v>R$ 6.568,38</v>
      </c>
      <c r="K994" s="11">
        <f>IFERROR(VALUE(VLOOKUP(Tabela1[[#This Row],[PLACA]],[1]Planilha2!$A:$F,3,0)),"")</f>
        <v>3456.37</v>
      </c>
      <c r="L994" s="11">
        <f>IFERROR(VALUE(VLOOKUP(Tabela1[[#This Row],[PLACA]],[1]Planilha2!$A:$F,4,0)),"")</f>
        <v>4193.5200000000004</v>
      </c>
      <c r="M994" s="11">
        <f>IFERROR(VALUE(VLOOKUP(Tabela1[[#This Row],[PLACA]],[1]Planilha2!$A:$F,5,0)),"")</f>
        <v>1614.97</v>
      </c>
      <c r="N994" s="11"/>
      <c r="O994" s="12" t="str">
        <f>VLOOKUP(Tabela1[[#This Row],[PLACA]],BASE_LOCADORAS!B:F,5,0)</f>
        <v>12/06/2026</v>
      </c>
      <c r="P9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994" s="11">
        <f>VLOOKUP(Tabela1[[#This Row],[PLACA]],BASE_LOCADORAS!B:G,6,0)</f>
        <v>6568.38</v>
      </c>
      <c r="R994" s="5" t="b">
        <f>Tabela1[[#This Row],[VALOR LOCADORA]]=Tabela1[[#This Row],[GASTO ALUGUEL]]</f>
        <v>0</v>
      </c>
      <c r="S994" s="5" t="str">
        <f>UPPER(TEXT(Tabela1[[#This Row],[VENCIMENTO CONTRATO]],"MMM"))</f>
        <v>JUN</v>
      </c>
      <c r="T994" s="5">
        <f>IFERROR(YEAR(Tabela1[[#This Row],[VENCIMENTO CONTRATO]]),"-")</f>
        <v>2026</v>
      </c>
      <c r="U994" s="5" t="str">
        <f>VLOOKUP(Tabela1[[#This Row],[PLACA]],UNIC!C:T,18,0)</f>
        <v>ATIVO</v>
      </c>
      <c r="V994" s="5" t="str">
        <f>SUBSTITUTE(VLOOKUP(Tabela1[[#This Row],[PLACA]],UNIC!C:K,9,0),".", "")</f>
        <v>12081</v>
      </c>
      <c r="W994" s="5">
        <f>VLOOKUP(Tabela1[[#This Row],[PLACA]],UNIC!C:M,10,0)</f>
        <v>26257</v>
      </c>
      <c r="X994" s="5" t="str">
        <f>VLOOKUP(Tabela1[[#This Row],[PLACA]],UNIC!C:M,11,0)</f>
        <v>TIM MOVEL</v>
      </c>
      <c r="Y994" s="7">
        <f>SUM(Tabela1[[#This Row],[GASTO COMBUSTÍVEL FEVEREIRO]:[GASTO COMBUSTÍVE ABRIL]])</f>
        <v>9264.86</v>
      </c>
      <c r="Z994" s="7">
        <f>IFERROR(AVERAGE(Tabela1[[#This Row],[GASTO COMBUSTÍVE ABRIL]:[GASTO COMBUSTÍVE MARÇO]]),"-")</f>
        <v>2904.2450000000003</v>
      </c>
      <c r="AA994" s="5"/>
    </row>
    <row r="995" spans="1:27" x14ac:dyDescent="0.25">
      <c r="A995" s="5" t="s">
        <v>1598</v>
      </c>
      <c r="B995" s="5" t="str">
        <f>VLOOKUP(A995,UNIC!C:W,2,0)</f>
        <v>S10</v>
      </c>
      <c r="C995" s="5" t="str">
        <f>VLOOKUP(A995,UNIC!C:W,3,0)</f>
        <v>4X4</v>
      </c>
      <c r="D995" s="10">
        <f>VLOOKUP(A995,UNIC!C:W,5,0)</f>
        <v>2023</v>
      </c>
      <c r="E995" s="5" t="str">
        <f>VLOOKUP(A995,UNIC!C:W,21,0)</f>
        <v>LOCALIZA</v>
      </c>
      <c r="F995" s="5" t="str">
        <f>VLOOKUP(Tabela1[[#This Row],[PLACA]],UNIC!C:R,15,0)</f>
        <v>RS</v>
      </c>
      <c r="G995" s="5" t="str">
        <f>VLOOKUP(Tabela1[[#This Row],[PLACA]],UNIC!C:R,16,0)</f>
        <v>SUL</v>
      </c>
      <c r="H995" s="5" t="str">
        <f>VLOOKUP(A995,UNIC!C:H,6,0)</f>
        <v>MANUTENCAO PLANTA INTERNA TIM PORTO ALEGRE</v>
      </c>
      <c r="I995" s="5" t="str">
        <f>VLOOKUP(H995,UNIC!H:J,3,0)</f>
        <v>PARCEIRO</v>
      </c>
      <c r="J995" s="11" t="str">
        <f>VLOOKUP(Tabela1[[#This Row],[PLACA]],UNIC!C:V,20,0)</f>
        <v>R$ 6.468,10</v>
      </c>
      <c r="K995" s="11" t="str">
        <f>IFERROR(VALUE(VLOOKUP(Tabela1[[#This Row],[PLACA]],[1]Planilha2!$A:$F,3,0)),"")</f>
        <v/>
      </c>
      <c r="L995" s="11" t="str">
        <f>IFERROR(VALUE(VLOOKUP(Tabela1[[#This Row],[PLACA]],[1]Planilha2!$A:$F,4,0)),"")</f>
        <v/>
      </c>
      <c r="M995" s="11" t="str">
        <f>IFERROR(VALUE(VLOOKUP(Tabela1[[#This Row],[PLACA]],[1]Planilha2!$A:$F,5,0)),"")</f>
        <v/>
      </c>
      <c r="N995" s="11"/>
      <c r="O995" s="12" t="str">
        <f>VLOOKUP(Tabela1[[#This Row],[PLACA]],BASE_LOCADORAS!B:F,5,0)</f>
        <v>06/01/2026</v>
      </c>
      <c r="P9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995" s="11">
        <f>VLOOKUP(Tabela1[[#This Row],[PLACA]],BASE_LOCADORAS!B:G,6,0)</f>
        <v>6468.1</v>
      </c>
      <c r="R995" s="5" t="b">
        <f>Tabela1[[#This Row],[VALOR LOCADORA]]=Tabela1[[#This Row],[GASTO ALUGUEL]]</f>
        <v>0</v>
      </c>
      <c r="S995" s="5" t="str">
        <f>UPPER(TEXT(Tabela1[[#This Row],[VENCIMENTO CONTRATO]],"MMM"))</f>
        <v>JAN</v>
      </c>
      <c r="T995" s="5">
        <f>IFERROR(YEAR(Tabela1[[#This Row],[VENCIMENTO CONTRATO]]),"-")</f>
        <v>2026</v>
      </c>
      <c r="U995" s="5" t="str">
        <f>VLOOKUP(Tabela1[[#This Row],[PLACA]],UNIC!C:T,18,0)</f>
        <v>MANUTENÇÃO</v>
      </c>
      <c r="V995" s="5" t="str">
        <f>SUBSTITUTE(VLOOKUP(Tabela1[[#This Row],[PLACA]],UNIC!C:K,9,0),".", "")</f>
        <v>12081</v>
      </c>
      <c r="W995" s="5">
        <f>VLOOKUP(Tabela1[[#This Row],[PLACA]],UNIC!C:M,10,0)</f>
        <v>31001</v>
      </c>
      <c r="X995" s="5" t="str">
        <f>VLOOKUP(Tabela1[[#This Row],[PLACA]],UNIC!C:M,11,0)</f>
        <v>TIM MOVEL</v>
      </c>
      <c r="Y995" s="7">
        <f>SUM(Tabela1[[#This Row],[GASTO COMBUSTÍVEL FEVEREIRO]:[GASTO COMBUSTÍVE ABRIL]])</f>
        <v>0</v>
      </c>
      <c r="Z995" s="7" t="str">
        <f>IFERROR(AVERAGE(Tabela1[[#This Row],[GASTO COMBUSTÍVE ABRIL]:[GASTO COMBUSTÍVE MARÇO]]),"-")</f>
        <v>-</v>
      </c>
      <c r="AA995" s="5"/>
    </row>
    <row r="996" spans="1:27" x14ac:dyDescent="0.25">
      <c r="A996" s="5" t="s">
        <v>897</v>
      </c>
      <c r="B996" s="5" t="str">
        <f>VLOOKUP(A996,UNIC!C:W,2,0)</f>
        <v>FRONTIER</v>
      </c>
      <c r="C996" s="5" t="str">
        <f>VLOOKUP(A996,UNIC!C:W,3,0)</f>
        <v>4X4</v>
      </c>
      <c r="D996" s="10">
        <f>VLOOKUP(A996,UNIC!C:W,5,0)</f>
        <v>2014</v>
      </c>
      <c r="E996" s="5" t="str">
        <f>VLOOKUP(A996,UNIC!C:W,21,0)</f>
        <v>PARTICULAR</v>
      </c>
      <c r="F996" s="5" t="str">
        <f>VLOOKUP(Tabela1[[#This Row],[PLACA]],UNIC!C:R,15,0)</f>
        <v>RS</v>
      </c>
      <c r="G996" s="5" t="str">
        <f>VLOOKUP(Tabela1[[#This Row],[PLACA]],UNIC!C:R,16,0)</f>
        <v>SUL</v>
      </c>
      <c r="H996" s="5" t="str">
        <f>VLOOKUP(A996,UNIC!C:H,6,0)</f>
        <v>LUIS ALBERTO FELIX DA ROSA</v>
      </c>
      <c r="I996" s="5" t="str">
        <f>VLOOKUP(H996,UNIC!H:J,3,0)</f>
        <v>TECNICO DE MANUTENCAO PI III</v>
      </c>
      <c r="J996" s="11" t="str">
        <f>VLOOKUP(Tabela1[[#This Row],[PLACA]],UNIC!C:V,20,0)</f>
        <v>R$ 2.791,80</v>
      </c>
      <c r="K996" s="11">
        <f>IFERROR(VALUE(VLOOKUP(Tabela1[[#This Row],[PLACA]],[1]Planilha2!$A:$F,3,0)),"")</f>
        <v>589.21</v>
      </c>
      <c r="L996" s="11">
        <f>IFERROR(VALUE(VLOOKUP(Tabela1[[#This Row],[PLACA]],[1]Planilha2!$A:$F,4,0)),"")</f>
        <v>1618.98</v>
      </c>
      <c r="M996" s="11">
        <f>IFERROR(VALUE(VLOOKUP(Tabela1[[#This Row],[PLACA]],[1]Planilha2!$A:$F,5,0)),"")</f>
        <v>324.06</v>
      </c>
      <c r="N996" s="11"/>
      <c r="O996" s="17" t="str">
        <f>VLOOKUP(Tabela1[[#This Row],[PLACA]],BASE_LOCADORAS!B:F,5,0)</f>
        <v>01/01/2030</v>
      </c>
      <c r="P9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6" s="11">
        <f>VLOOKUP(Tabela1[[#This Row],[PLACA]],BASE_LOCADORAS!B:G,6,0)</f>
        <v>2791.8</v>
      </c>
      <c r="R996" s="5" t="b">
        <f>Tabela1[[#This Row],[VALOR LOCADORA]]=Tabela1[[#This Row],[GASTO ALUGUEL]]</f>
        <v>0</v>
      </c>
      <c r="S996" s="5" t="str">
        <f>UPPER(TEXT(Tabela1[[#This Row],[VENCIMENTO CONTRATO]],"MMM"))</f>
        <v>JAN</v>
      </c>
      <c r="T996" s="5">
        <f>IFERROR(YEAR(Tabela1[[#This Row],[VENCIMENTO CONTRATO]]),"-")</f>
        <v>2030</v>
      </c>
      <c r="U996" s="5" t="str">
        <f>VLOOKUP(Tabela1[[#This Row],[PLACA]],UNIC!C:T,18,0)</f>
        <v>ATIVO</v>
      </c>
      <c r="V996" s="5" t="str">
        <f>SUBSTITUTE(VLOOKUP(Tabela1[[#This Row],[PLACA]],UNIC!C:K,9,0),".", "")</f>
        <v>12081</v>
      </c>
      <c r="W996" s="5">
        <f>VLOOKUP(Tabela1[[#This Row],[PLACA]],UNIC!C:M,10,0)</f>
        <v>31340</v>
      </c>
      <c r="X996" s="5" t="str">
        <f>VLOOKUP(Tabela1[[#This Row],[PLACA]],UNIC!C:M,11,0)</f>
        <v>TIM MOVEL</v>
      </c>
      <c r="Y996" s="7">
        <f>SUM(Tabela1[[#This Row],[GASTO COMBUSTÍVEL FEVEREIRO]:[GASTO COMBUSTÍVE ABRIL]])</f>
        <v>2532.25</v>
      </c>
      <c r="Z996" s="7">
        <f>IFERROR(AVERAGE(Tabela1[[#This Row],[GASTO COMBUSTÍVE ABRIL]:[GASTO COMBUSTÍVE MARÇO]]),"-")</f>
        <v>971.52</v>
      </c>
      <c r="AA996" s="5"/>
    </row>
    <row r="997" spans="1:27" x14ac:dyDescent="0.25">
      <c r="A997" s="5" t="s">
        <v>1608</v>
      </c>
      <c r="B997" s="5" t="str">
        <f>VLOOKUP(A997,UNIC!C:W,2,0)</f>
        <v>STRADA</v>
      </c>
      <c r="C997" s="5" t="str">
        <f>VLOOKUP(A997,UNIC!C:W,3,0)</f>
        <v>UTILITARIO</v>
      </c>
      <c r="D997" s="10">
        <f>VLOOKUP(A997,UNIC!C:W,5,0)</f>
        <v>2014</v>
      </c>
      <c r="E997" s="5" t="str">
        <f>VLOOKUP(A997,UNIC!C:W,21,0)</f>
        <v>PARTICULAR</v>
      </c>
      <c r="F997" s="5" t="str">
        <f>VLOOKUP(Tabela1[[#This Row],[PLACA]],UNIC!C:R,15,0)</f>
        <v>RS</v>
      </c>
      <c r="G997" s="5" t="str">
        <f>VLOOKUP(Tabela1[[#This Row],[PLACA]],UNIC!C:R,16,0)</f>
        <v>SUL</v>
      </c>
      <c r="H997" s="5" t="str">
        <f>VLOOKUP(A997,UNIC!C:H,6,0)</f>
        <v>LUIGI AIRES CABALDI</v>
      </c>
      <c r="I997" s="5" t="str">
        <f>VLOOKUP(H997,UNIC!H:J,3,0)</f>
        <v>SUPERVISOR DE OPERACAO DE PI II</v>
      </c>
      <c r="J997" s="11" t="str">
        <f>VLOOKUP(Tabela1[[#This Row],[PLACA]],UNIC!C:V,20,0)</f>
        <v>R$ 1.629,29</v>
      </c>
      <c r="K997" s="11">
        <f>IFERROR(VALUE(VLOOKUP(Tabela1[[#This Row],[PLACA]],[1]Planilha2!$A:$F,3,0)),"")</f>
        <v>0</v>
      </c>
      <c r="L997" s="11">
        <f>IFERROR(VALUE(VLOOKUP(Tabela1[[#This Row],[PLACA]],[1]Planilha2!$A:$F,4,0)),"")</f>
        <v>1062.96</v>
      </c>
      <c r="M997" s="11">
        <f>IFERROR(VALUE(VLOOKUP(Tabela1[[#This Row],[PLACA]],[1]Planilha2!$A:$F,5,0)),"")</f>
        <v>290</v>
      </c>
      <c r="N997" s="11"/>
      <c r="O997" s="12" t="str">
        <f>VLOOKUP(Tabela1[[#This Row],[PLACA]],BASE_LOCADORAS!B:F,5,0)</f>
        <v>01/01/2030</v>
      </c>
      <c r="P9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7" s="11">
        <f>VLOOKUP(Tabela1[[#This Row],[PLACA]],BASE_LOCADORAS!B:G,6,0)</f>
        <v>1629.29</v>
      </c>
      <c r="R997" s="5" t="b">
        <f>Tabela1[[#This Row],[VALOR LOCADORA]]=Tabela1[[#This Row],[GASTO ALUGUEL]]</f>
        <v>0</v>
      </c>
      <c r="S997" s="5" t="str">
        <f>UPPER(TEXT(Tabela1[[#This Row],[VENCIMENTO CONTRATO]],"MMM"))</f>
        <v>JAN</v>
      </c>
      <c r="T997" s="5">
        <f>IFERROR(YEAR(Tabela1[[#This Row],[VENCIMENTO CONTRATO]]),"-")</f>
        <v>2030</v>
      </c>
      <c r="U997" s="5" t="str">
        <f>VLOOKUP(Tabela1[[#This Row],[PLACA]],UNIC!C:T,18,0)</f>
        <v>ATIVO</v>
      </c>
      <c r="V997" s="5" t="str">
        <f>SUBSTITUTE(VLOOKUP(Tabela1[[#This Row],[PLACA]],UNIC!C:K,9,0),".", "")</f>
        <v>12085</v>
      </c>
      <c r="W997" s="5">
        <f>VLOOKUP(Tabela1[[#This Row],[PLACA]],UNIC!C:M,10,0)</f>
        <v>31271</v>
      </c>
      <c r="X997" s="5" t="str">
        <f>VLOOKUP(Tabela1[[#This Row],[PLACA]],UNIC!C:M,11,0)</f>
        <v>TIM MOVEL</v>
      </c>
      <c r="Y997" s="7">
        <f>SUM(Tabela1[[#This Row],[GASTO COMBUSTÍVEL FEVEREIRO]:[GASTO COMBUSTÍVE ABRIL]])</f>
        <v>1352.96</v>
      </c>
      <c r="Z997" s="7">
        <f>IFERROR(AVERAGE(Tabela1[[#This Row],[GASTO COMBUSTÍVE ABRIL]:[GASTO COMBUSTÍVE MARÇO]]),"-")</f>
        <v>676.48</v>
      </c>
      <c r="AA997" s="5"/>
    </row>
    <row r="998" spans="1:27" x14ac:dyDescent="0.25">
      <c r="A998" s="5" t="s">
        <v>999</v>
      </c>
      <c r="B998" s="5" t="str">
        <f>VLOOKUP(A998,UNIC!C:W,2,0)</f>
        <v>SAVEIRO</v>
      </c>
      <c r="C998" s="5" t="str">
        <f>VLOOKUP(A998,UNIC!C:W,3,0)</f>
        <v>UTILITARIO</v>
      </c>
      <c r="D998" s="10">
        <f>VLOOKUP(A998,UNIC!C:W,5,0)</f>
        <v>2017</v>
      </c>
      <c r="E998" s="5" t="str">
        <f>VLOOKUP(A998,UNIC!C:W,21,0)</f>
        <v>PARTICULAR</v>
      </c>
      <c r="F998" s="5" t="str">
        <f>VLOOKUP(Tabela1[[#This Row],[PLACA]],UNIC!C:R,15,0)</f>
        <v>RS</v>
      </c>
      <c r="G998" s="5" t="str">
        <f>VLOOKUP(Tabela1[[#This Row],[PLACA]],UNIC!C:R,16,0)</f>
        <v>SUL</v>
      </c>
      <c r="H998" s="5" t="str">
        <f>VLOOKUP(A998,UNIC!C:H,6,0)</f>
        <v>JULIANO MOERSCHBERGER DO NASCIMENTO</v>
      </c>
      <c r="I998" s="5" t="str">
        <f>VLOOKUP(H998,UNIC!H:J,3,0)</f>
        <v>ESPECIALISTA OPERACIONAL DE PI I</v>
      </c>
      <c r="J998" s="11" t="str">
        <f>VLOOKUP(Tabela1[[#This Row],[PLACA]],UNIC!C:V,20,0)</f>
        <v>R$ 1.629,29</v>
      </c>
      <c r="K998" s="11">
        <f>IFERROR(VALUE(VLOOKUP(Tabela1[[#This Row],[PLACA]],[1]Planilha2!$A:$F,3,0)),"")</f>
        <v>287.66000000000003</v>
      </c>
      <c r="L998" s="11">
        <f>IFERROR(VALUE(VLOOKUP(Tabela1[[#This Row],[PLACA]],[1]Planilha2!$A:$F,4,0)),"")</f>
        <v>571.52</v>
      </c>
      <c r="M998" s="11">
        <f>IFERROR(VALUE(VLOOKUP(Tabela1[[#This Row],[PLACA]],[1]Planilha2!$A:$F,5,0)),"")</f>
        <v>0</v>
      </c>
      <c r="N998" s="11"/>
      <c r="O998" s="12" t="str">
        <f>VLOOKUP(Tabela1[[#This Row],[PLACA]],BASE_LOCADORAS!B:F,5,0)</f>
        <v>01/01/2030</v>
      </c>
      <c r="P9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8" s="11">
        <f>VLOOKUP(Tabela1[[#This Row],[PLACA]],BASE_LOCADORAS!B:G,6,0)</f>
        <v>1629.29</v>
      </c>
      <c r="R998" s="5" t="b">
        <f>Tabela1[[#This Row],[VALOR LOCADORA]]=Tabela1[[#This Row],[GASTO ALUGUEL]]</f>
        <v>0</v>
      </c>
      <c r="S998" s="5" t="str">
        <f>UPPER(TEXT(Tabela1[[#This Row],[VENCIMENTO CONTRATO]],"MMM"))</f>
        <v>JAN</v>
      </c>
      <c r="T998" s="5">
        <f>IFERROR(YEAR(Tabela1[[#This Row],[VENCIMENTO CONTRATO]]),"-")</f>
        <v>2030</v>
      </c>
      <c r="U998" s="5" t="str">
        <f>VLOOKUP(Tabela1[[#This Row],[PLACA]],UNIC!C:T,18,0)</f>
        <v>ATIVO</v>
      </c>
      <c r="V998" s="5" t="str">
        <f>SUBSTITUTE(VLOOKUP(Tabela1[[#This Row],[PLACA]],UNIC!C:K,9,0),".", "")</f>
        <v>12081</v>
      </c>
      <c r="W998" s="5">
        <f>VLOOKUP(Tabela1[[#This Row],[PLACA]],UNIC!C:M,10,0)</f>
        <v>31278</v>
      </c>
      <c r="X998" s="5" t="str">
        <f>VLOOKUP(Tabela1[[#This Row],[PLACA]],UNIC!C:M,11,0)</f>
        <v>TIM MOVEL</v>
      </c>
      <c r="Y998" s="7">
        <f>SUM(Tabela1[[#This Row],[GASTO COMBUSTÍVEL FEVEREIRO]:[GASTO COMBUSTÍVE ABRIL]])</f>
        <v>859.18000000000006</v>
      </c>
      <c r="Z998" s="7">
        <f>IFERROR(AVERAGE(Tabela1[[#This Row],[GASTO COMBUSTÍVE ABRIL]:[GASTO COMBUSTÍVE MARÇO]]),"-")</f>
        <v>285.76</v>
      </c>
      <c r="AA998" s="5"/>
    </row>
    <row r="999" spans="1:27" x14ac:dyDescent="0.25">
      <c r="A999" s="5" t="s">
        <v>1602</v>
      </c>
      <c r="B999" s="5" t="str">
        <f>VLOOKUP(A999,UNIC!C:W,2,0)</f>
        <v>SAVEIRO</v>
      </c>
      <c r="C999" s="5" t="str">
        <f>VLOOKUP(A999,UNIC!C:W,3,0)</f>
        <v>UTILITARIO</v>
      </c>
      <c r="D999" s="10">
        <f>VLOOKUP(A999,UNIC!C:W,5,0)</f>
        <v>2012</v>
      </c>
      <c r="E999" s="5" t="str">
        <f>VLOOKUP(A999,UNIC!C:W,21,0)</f>
        <v>PARTICULAR</v>
      </c>
      <c r="F999" s="5" t="str">
        <f>VLOOKUP(Tabela1[[#This Row],[PLACA]],UNIC!C:R,15,0)</f>
        <v>RS</v>
      </c>
      <c r="G999" s="5" t="str">
        <f>VLOOKUP(Tabela1[[#This Row],[PLACA]],UNIC!C:R,16,0)</f>
        <v>SUL</v>
      </c>
      <c r="H999" s="5" t="str">
        <f>VLOOKUP(A999,UNIC!C:H,6,0)</f>
        <v>FABIO SANTOS DE ALMEIDA</v>
      </c>
      <c r="I999" s="5" t="str">
        <f>VLOOKUP(H999,UNIC!H:J,3,0)</f>
        <v>TECNICO DE MANUTENCAO PI II</v>
      </c>
      <c r="J999" s="11" t="str">
        <f>VLOOKUP(Tabela1[[#This Row],[PLACA]],UNIC!C:V,20,0)</f>
        <v>R$ 1.629,29</v>
      </c>
      <c r="K999" s="11">
        <f>IFERROR(VALUE(VLOOKUP(Tabela1[[#This Row],[PLACA]],[1]Planilha2!$A:$F,3,0)),"")</f>
        <v>0</v>
      </c>
      <c r="L999" s="11">
        <f>IFERROR(VALUE(VLOOKUP(Tabela1[[#This Row],[PLACA]],[1]Planilha2!$A:$F,4,0)),"")</f>
        <v>0</v>
      </c>
      <c r="M999" s="11">
        <f>IFERROR(VALUE(VLOOKUP(Tabela1[[#This Row],[PLACA]],[1]Planilha2!$A:$F,5,0)),"")</f>
        <v>580</v>
      </c>
      <c r="N999" s="11"/>
      <c r="O999" s="17" t="str">
        <f>VLOOKUP(Tabela1[[#This Row],[PLACA]],BASE_LOCADORAS!B:F,5,0)</f>
        <v>01/01/2030</v>
      </c>
      <c r="P9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999" s="11">
        <f>VLOOKUP(Tabela1[[#This Row],[PLACA]],BASE_LOCADORAS!B:G,6,0)</f>
        <v>1629.29</v>
      </c>
      <c r="R999" s="5" t="b">
        <f>Tabela1[[#This Row],[VALOR LOCADORA]]=Tabela1[[#This Row],[GASTO ALUGUEL]]</f>
        <v>0</v>
      </c>
      <c r="S999" s="5" t="str">
        <f>UPPER(TEXT(Tabela1[[#This Row],[VENCIMENTO CONTRATO]],"MMM"))</f>
        <v>JAN</v>
      </c>
      <c r="T999" s="5">
        <f>IFERROR(YEAR(Tabela1[[#This Row],[VENCIMENTO CONTRATO]]),"-")</f>
        <v>2030</v>
      </c>
      <c r="U999" s="5" t="str">
        <f>VLOOKUP(Tabela1[[#This Row],[PLACA]],UNIC!C:T,18,0)</f>
        <v>ATIVO</v>
      </c>
      <c r="V999" s="5" t="str">
        <f>SUBSTITUTE(VLOOKUP(Tabela1[[#This Row],[PLACA]],UNIC!C:K,9,0),".", "")</f>
        <v>12081</v>
      </c>
      <c r="W999" s="5">
        <f>VLOOKUP(Tabela1[[#This Row],[PLACA]],UNIC!C:M,10,0)</f>
        <v>31348</v>
      </c>
      <c r="X999" s="5" t="str">
        <f>VLOOKUP(Tabela1[[#This Row],[PLACA]],UNIC!C:M,11,0)</f>
        <v>TIM MOVEL</v>
      </c>
      <c r="Y999" s="7">
        <f>SUM(Tabela1[[#This Row],[GASTO COMBUSTÍVEL FEVEREIRO]:[GASTO COMBUSTÍVE ABRIL]])</f>
        <v>580</v>
      </c>
      <c r="Z999" s="7">
        <f>IFERROR(AVERAGE(Tabela1[[#This Row],[GASTO COMBUSTÍVE ABRIL]:[GASTO COMBUSTÍVE MARÇO]]),"-")</f>
        <v>290</v>
      </c>
      <c r="AA999" s="5"/>
    </row>
    <row r="1000" spans="1:27" x14ac:dyDescent="0.25">
      <c r="A1000" s="5" t="s">
        <v>1297</v>
      </c>
      <c r="B1000" s="5" t="str">
        <f>VLOOKUP(A1000,UNIC!C:W,2,0)</f>
        <v>TORO</v>
      </c>
      <c r="C1000" s="5" t="str">
        <f>VLOOKUP(A1000,UNIC!C:W,3,0)</f>
        <v>4X4</v>
      </c>
      <c r="D1000" s="10">
        <f>VLOOKUP(A1000,UNIC!C:W,5,0)</f>
        <v>2022</v>
      </c>
      <c r="E1000" s="5" t="str">
        <f>VLOOKUP(A1000,UNIC!C:W,21,0)</f>
        <v>PARTICULAR</v>
      </c>
      <c r="F1000" s="5" t="str">
        <f>VLOOKUP(Tabela1[[#This Row],[PLACA]],UNIC!C:R,15,0)</f>
        <v>RS</v>
      </c>
      <c r="G1000" s="5" t="str">
        <f>VLOOKUP(Tabela1[[#This Row],[PLACA]],UNIC!C:R,16,0)</f>
        <v>SUL</v>
      </c>
      <c r="H1000" s="5" t="str">
        <f>VLOOKUP(A1000,UNIC!C:H,6,0)</f>
        <v>DEIVIS BARBOZA RACHINHAS</v>
      </c>
      <c r="I1000" s="5" t="str">
        <f>VLOOKUP(H1000,UNIC!H:J,3,0)</f>
        <v>TECNICO DE MANUTENCAO PI III</v>
      </c>
      <c r="J1000" s="11" t="str">
        <f>VLOOKUP(Tabela1[[#This Row],[PLACA]],UNIC!C:V,20,0)</f>
        <v>R$ 2.791,80</v>
      </c>
      <c r="K1000" s="11">
        <f>IFERROR(VALUE(VLOOKUP(Tabela1[[#This Row],[PLACA]],[1]Planilha2!$A:$F,3,0)),"")</f>
        <v>1884.9599999999998</v>
      </c>
      <c r="L1000" s="11">
        <f>IFERROR(VALUE(VLOOKUP(Tabela1[[#This Row],[PLACA]],[1]Planilha2!$A:$F,4,0)),"")</f>
        <v>2100.86</v>
      </c>
      <c r="M1000" s="11">
        <f>IFERROR(VALUE(VLOOKUP(Tabela1[[#This Row],[PLACA]],[1]Planilha2!$A:$F,5,0)),"")</f>
        <v>1199.94</v>
      </c>
      <c r="N1000" s="11"/>
      <c r="O1000" s="17" t="str">
        <f>VLOOKUP(Tabela1[[#This Row],[PLACA]],BASE_LOCADORAS!B:F,5,0)</f>
        <v>01/01/2030</v>
      </c>
      <c r="P10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00" s="11">
        <f>VLOOKUP(Tabela1[[#This Row],[PLACA]],BASE_LOCADORAS!B:G,6,0)</f>
        <v>2791.8</v>
      </c>
      <c r="R1000" s="5" t="b">
        <f>Tabela1[[#This Row],[VALOR LOCADORA]]=Tabela1[[#This Row],[GASTO ALUGUEL]]</f>
        <v>0</v>
      </c>
      <c r="S1000" s="5" t="str">
        <f>UPPER(TEXT(Tabela1[[#This Row],[VENCIMENTO CONTRATO]],"MMM"))</f>
        <v>JAN</v>
      </c>
      <c r="T1000" s="5">
        <f>IFERROR(YEAR(Tabela1[[#This Row],[VENCIMENTO CONTRATO]]),"-")</f>
        <v>2030</v>
      </c>
      <c r="U1000" s="5" t="str">
        <f>VLOOKUP(Tabela1[[#This Row],[PLACA]],UNIC!C:T,18,0)</f>
        <v>ATIVO</v>
      </c>
      <c r="V1000" s="5" t="str">
        <f>SUBSTITUTE(VLOOKUP(Tabela1[[#This Row],[PLACA]],UNIC!C:K,9,0),".", "")</f>
        <v>12081</v>
      </c>
      <c r="W1000" s="5">
        <f>VLOOKUP(Tabela1[[#This Row],[PLACA]],UNIC!C:M,10,0)</f>
        <v>31088</v>
      </c>
      <c r="X1000" s="5" t="str">
        <f>VLOOKUP(Tabela1[[#This Row],[PLACA]],UNIC!C:M,11,0)</f>
        <v>TIM MOVEL</v>
      </c>
      <c r="Y1000" s="7">
        <f>SUM(Tabela1[[#This Row],[GASTO COMBUSTÍVEL FEVEREIRO]:[GASTO COMBUSTÍVE ABRIL]])</f>
        <v>5185.76</v>
      </c>
      <c r="Z1000" s="7">
        <f>IFERROR(AVERAGE(Tabela1[[#This Row],[GASTO COMBUSTÍVE ABRIL]:[GASTO COMBUSTÍVE MARÇO]]),"-")</f>
        <v>1650.4</v>
      </c>
      <c r="AA1000" s="5"/>
    </row>
    <row r="1001" spans="1:27" x14ac:dyDescent="0.25">
      <c r="A1001" s="5" t="s">
        <v>532</v>
      </c>
      <c r="B1001" s="5" t="str">
        <f>VLOOKUP(A1001,UNIC!C:W,2,0)</f>
        <v>MONTANA</v>
      </c>
      <c r="C1001" s="5" t="str">
        <f>VLOOKUP(A1001,UNIC!C:W,3,0)</f>
        <v>UTILITARIO</v>
      </c>
      <c r="D1001" s="10">
        <f>VLOOKUP(A1001,UNIC!C:W,5,0)</f>
        <v>2015</v>
      </c>
      <c r="E1001" s="5" t="str">
        <f>VLOOKUP(A1001,UNIC!C:W,21,0)</f>
        <v>PARTICULAR</v>
      </c>
      <c r="F1001" s="5" t="str">
        <f>VLOOKUP(Tabela1[[#This Row],[PLACA]],UNIC!C:R,15,0)</f>
        <v>RS</v>
      </c>
      <c r="G1001" s="5" t="str">
        <f>VLOOKUP(Tabela1[[#This Row],[PLACA]],UNIC!C:R,16,0)</f>
        <v>SUL</v>
      </c>
      <c r="H1001" s="5" t="str">
        <f>VLOOKUP(A1001,UNIC!C:H,6,0)</f>
        <v>CRISTIANO SOEIRO DA ROSA</v>
      </c>
      <c r="I1001" s="5" t="str">
        <f>VLOOKUP(H1001,UNIC!H:J,3,0)</f>
        <v>ESPECIALISTA OPERACIONAL DE PI II</v>
      </c>
      <c r="J1001" s="11" t="str">
        <f>VLOOKUP(Tabela1[[#This Row],[PLACA]],UNIC!C:V,20,0)</f>
        <v>R$ 1.629,29</v>
      </c>
      <c r="K1001" s="11">
        <f>IFERROR(VALUE(VLOOKUP(Tabela1[[#This Row],[PLACA]],[1]Planilha2!$A:$F,3,0)),"")</f>
        <v>1905.3</v>
      </c>
      <c r="L1001" s="11">
        <f>IFERROR(VALUE(VLOOKUP(Tabela1[[#This Row],[PLACA]],[1]Planilha2!$A:$F,4,0)),"")</f>
        <v>788.42000000000007</v>
      </c>
      <c r="M1001" s="11">
        <f>IFERROR(VALUE(VLOOKUP(Tabela1[[#This Row],[PLACA]],[1]Planilha2!$A:$F,5,0)),"")</f>
        <v>1396.53</v>
      </c>
      <c r="N1001" s="11"/>
      <c r="O1001" s="17" t="str">
        <f>VLOOKUP(Tabela1[[#This Row],[PLACA]],BASE_LOCADORAS!B:F,5,0)</f>
        <v>01/01/2030</v>
      </c>
      <c r="P10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01" s="11">
        <f>VLOOKUP(Tabela1[[#This Row],[PLACA]],BASE_LOCADORAS!B:G,6,0)</f>
        <v>1629.29</v>
      </c>
      <c r="R1001" s="5" t="b">
        <f>Tabela1[[#This Row],[VALOR LOCADORA]]=Tabela1[[#This Row],[GASTO ALUGUEL]]</f>
        <v>0</v>
      </c>
      <c r="S1001" s="5" t="str">
        <f>UPPER(TEXT(Tabela1[[#This Row],[VENCIMENTO CONTRATO]],"MMM"))</f>
        <v>JAN</v>
      </c>
      <c r="T1001" s="5">
        <f>IFERROR(YEAR(Tabela1[[#This Row],[VENCIMENTO CONTRATO]]),"-")</f>
        <v>2030</v>
      </c>
      <c r="U1001" s="5" t="str">
        <f>VLOOKUP(Tabela1[[#This Row],[PLACA]],UNIC!C:T,18,0)</f>
        <v>ATIVO</v>
      </c>
      <c r="V1001" s="5" t="str">
        <f>SUBSTITUTE(VLOOKUP(Tabela1[[#This Row],[PLACA]],UNIC!C:K,9,0),".", "")</f>
        <v>12081</v>
      </c>
      <c r="W1001" s="5">
        <f>VLOOKUP(Tabela1[[#This Row],[PLACA]],UNIC!C:M,10,0)</f>
        <v>31278</v>
      </c>
      <c r="X1001" s="5" t="str">
        <f>VLOOKUP(Tabela1[[#This Row],[PLACA]],UNIC!C:M,11,0)</f>
        <v>TIM MOVEL</v>
      </c>
      <c r="Y1001" s="7">
        <f>SUM(Tabela1[[#This Row],[GASTO COMBUSTÍVEL FEVEREIRO]:[GASTO COMBUSTÍVE ABRIL]])</f>
        <v>4090.25</v>
      </c>
      <c r="Z1001" s="7">
        <f>IFERROR(AVERAGE(Tabela1[[#This Row],[GASTO COMBUSTÍVE ABRIL]:[GASTO COMBUSTÍVE MARÇO]]),"-")</f>
        <v>1092.4749999999999</v>
      </c>
      <c r="AA1001" s="5"/>
    </row>
    <row r="1002" spans="1:27" x14ac:dyDescent="0.25">
      <c r="A1002" s="5" t="s">
        <v>1600</v>
      </c>
      <c r="B1002" s="5" t="str">
        <f>VLOOKUP(A1002,UNIC!C:W,2,0)</f>
        <v>SANDERO</v>
      </c>
      <c r="C1002" s="5" t="str">
        <f>VLOOKUP(A1002,UNIC!C:W,3,0)</f>
        <v>LEVE</v>
      </c>
      <c r="D1002" s="10">
        <f>VLOOKUP(A1002,UNIC!C:W,5,0)</f>
        <v>2014</v>
      </c>
      <c r="E1002" s="5" t="str">
        <f>VLOOKUP(A1002,UNIC!C:W,21,0)</f>
        <v>PARTICULAR</v>
      </c>
      <c r="F1002" s="5" t="str">
        <f>VLOOKUP(Tabela1[[#This Row],[PLACA]],UNIC!C:R,15,0)</f>
        <v>RS</v>
      </c>
      <c r="G1002" s="5" t="str">
        <f>VLOOKUP(Tabela1[[#This Row],[PLACA]],UNIC!C:R,16,0)</f>
        <v>SUL</v>
      </c>
      <c r="H1002" s="5" t="str">
        <f>VLOOKUP(A1002,UNIC!C:H,6,0)</f>
        <v>ANDRE LUTTIG</v>
      </c>
      <c r="I1002" s="5" t="str">
        <f>VLOOKUP(H1002,UNIC!H:J,3,0)</f>
        <v>TECNICO DE MANUTENCAO PI III</v>
      </c>
      <c r="J1002" s="11" t="str">
        <f>VLOOKUP(Tabela1[[#This Row],[PLACA]],UNIC!C:V,20,0)</f>
        <v>R$ 949,21</v>
      </c>
      <c r="K1002" s="11">
        <f>IFERROR(VALUE(VLOOKUP(Tabela1[[#This Row],[PLACA]],[1]Planilha2!$A:$F,3,0)),"")</f>
        <v>1153.68</v>
      </c>
      <c r="L1002" s="11">
        <f>IFERROR(VALUE(VLOOKUP(Tabela1[[#This Row],[PLACA]],[1]Planilha2!$A:$F,4,0)),"")</f>
        <v>1312.04</v>
      </c>
      <c r="M1002" s="11">
        <f>IFERROR(VALUE(VLOOKUP(Tabela1[[#This Row],[PLACA]],[1]Planilha2!$A:$F,5,0)),"")</f>
        <v>861.59</v>
      </c>
      <c r="N1002" s="11"/>
      <c r="O1002" s="12" t="str">
        <f>VLOOKUP(Tabela1[[#This Row],[PLACA]],BASE_LOCADORAS!B:F,5,0)</f>
        <v>01/01/2030</v>
      </c>
      <c r="P10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02" s="11">
        <f>VLOOKUP(Tabela1[[#This Row],[PLACA]],BASE_LOCADORAS!B:G,6,0)</f>
        <v>949.21</v>
      </c>
      <c r="R1002" s="5" t="b">
        <f>Tabela1[[#This Row],[VALOR LOCADORA]]=Tabela1[[#This Row],[GASTO ALUGUEL]]</f>
        <v>0</v>
      </c>
      <c r="S1002" s="5" t="str">
        <f>UPPER(TEXT(Tabela1[[#This Row],[VENCIMENTO CONTRATO]],"MMM"))</f>
        <v>JAN</v>
      </c>
      <c r="T1002" s="5">
        <f>IFERROR(YEAR(Tabela1[[#This Row],[VENCIMENTO CONTRATO]]),"-")</f>
        <v>2030</v>
      </c>
      <c r="U1002" s="5" t="str">
        <f>VLOOKUP(Tabela1[[#This Row],[PLACA]],UNIC!C:T,18,0)</f>
        <v>ATIVO</v>
      </c>
      <c r="V1002" s="5" t="str">
        <f>SUBSTITUTE(VLOOKUP(Tabela1[[#This Row],[PLACA]],UNIC!C:K,9,0),".", "")</f>
        <v>12081</v>
      </c>
      <c r="W1002" s="5">
        <f>VLOOKUP(Tabela1[[#This Row],[PLACA]],UNIC!C:M,10,0)</f>
        <v>31001</v>
      </c>
      <c r="X1002" s="5" t="str">
        <f>VLOOKUP(Tabela1[[#This Row],[PLACA]],UNIC!C:M,11,0)</f>
        <v>TIM MOVEL</v>
      </c>
      <c r="Y1002" s="7">
        <f>SUM(Tabela1[[#This Row],[GASTO COMBUSTÍVEL FEVEREIRO]:[GASTO COMBUSTÍVE ABRIL]])</f>
        <v>3327.3100000000004</v>
      </c>
      <c r="Z1002" s="7">
        <f>IFERROR(AVERAGE(Tabela1[[#This Row],[GASTO COMBUSTÍVE ABRIL]:[GASTO COMBUSTÍVE MARÇO]]),"-")</f>
        <v>1086.8150000000001</v>
      </c>
      <c r="AA1002" s="5"/>
    </row>
    <row r="1003" spans="1:27" x14ac:dyDescent="0.25">
      <c r="A1003" s="5" t="s">
        <v>286</v>
      </c>
      <c r="B1003" s="5" t="str">
        <f>VLOOKUP(A1003,UNIC!C:W,2,0)</f>
        <v>TORO</v>
      </c>
      <c r="C1003" s="5" t="str">
        <f>VLOOKUP(A1003,UNIC!C:W,3,0)</f>
        <v>4X4</v>
      </c>
      <c r="D1003" s="10">
        <f>VLOOKUP(A1003,UNIC!C:W,5,0)</f>
        <v>2018</v>
      </c>
      <c r="E1003" s="5" t="str">
        <f>VLOOKUP(A1003,UNIC!C:W,21,0)</f>
        <v>PARTICULAR</v>
      </c>
      <c r="F1003" s="5" t="str">
        <f>VLOOKUP(Tabela1[[#This Row],[PLACA]],UNIC!C:R,15,0)</f>
        <v>RS</v>
      </c>
      <c r="G1003" s="5" t="str">
        <f>VLOOKUP(Tabela1[[#This Row],[PLACA]],UNIC!C:R,16,0)</f>
        <v>SUL</v>
      </c>
      <c r="H1003" s="5" t="str">
        <f>VLOOKUP(A1003,UNIC!C:H,6,0)</f>
        <v>ANDRE LUIZ DIEHL</v>
      </c>
      <c r="I1003" s="5" t="str">
        <f>VLOOKUP(H1003,UNIC!H:J,3,0)</f>
        <v>TECNICO DE MANUTENCAO PI II</v>
      </c>
      <c r="J1003" s="11" t="str">
        <f>VLOOKUP(Tabela1[[#This Row],[PLACA]],UNIC!C:V,20,0)</f>
        <v>R$ 1.629,29</v>
      </c>
      <c r="K1003" s="11">
        <f>IFERROR(VALUE(VLOOKUP(Tabela1[[#This Row],[PLACA]],[1]Planilha2!$A:$F,3,0)),"")</f>
        <v>2469.2199999999998</v>
      </c>
      <c r="L1003" s="11">
        <f>IFERROR(VALUE(VLOOKUP(Tabela1[[#This Row],[PLACA]],[1]Planilha2!$A:$F,4,0)),"")</f>
        <v>2281.0500000000002</v>
      </c>
      <c r="M1003" s="11">
        <f>IFERROR(VALUE(VLOOKUP(Tabela1[[#This Row],[PLACA]],[1]Planilha2!$A:$F,5,0)),"")</f>
        <v>1038.26</v>
      </c>
      <c r="N1003" s="11"/>
      <c r="O1003" s="12" t="str">
        <f>VLOOKUP(Tabela1[[#This Row],[PLACA]],BASE_LOCADORAS!B:F,5,0)</f>
        <v>01/01/2030</v>
      </c>
      <c r="P10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03" s="11">
        <f>VLOOKUP(Tabela1[[#This Row],[PLACA]],BASE_LOCADORAS!B:G,6,0)</f>
        <v>1629.29</v>
      </c>
      <c r="R1003" s="5" t="b">
        <f>Tabela1[[#This Row],[VALOR LOCADORA]]=Tabela1[[#This Row],[GASTO ALUGUEL]]</f>
        <v>0</v>
      </c>
      <c r="S1003" s="5" t="str">
        <f>UPPER(TEXT(Tabela1[[#This Row],[VENCIMENTO CONTRATO]],"MMM"))</f>
        <v>JAN</v>
      </c>
      <c r="T1003" s="5">
        <f>IFERROR(YEAR(Tabela1[[#This Row],[VENCIMENTO CONTRATO]]),"-")</f>
        <v>2030</v>
      </c>
      <c r="U1003" s="5" t="str">
        <f>VLOOKUP(Tabela1[[#This Row],[PLACA]],UNIC!C:T,18,0)</f>
        <v>ATIVO</v>
      </c>
      <c r="V1003" s="5" t="str">
        <f>SUBSTITUTE(VLOOKUP(Tabela1[[#This Row],[PLACA]],UNIC!C:K,9,0),".", "")</f>
        <v>12081</v>
      </c>
      <c r="W1003" s="5">
        <f>VLOOKUP(Tabela1[[#This Row],[PLACA]],UNIC!C:M,10,0)</f>
        <v>31339</v>
      </c>
      <c r="X1003" s="5" t="str">
        <f>VLOOKUP(Tabela1[[#This Row],[PLACA]],UNIC!C:M,11,0)</f>
        <v>TIM MOVEL</v>
      </c>
      <c r="Y1003" s="7">
        <f>SUM(Tabela1[[#This Row],[GASTO COMBUSTÍVEL FEVEREIRO]:[GASTO COMBUSTÍVE ABRIL]])</f>
        <v>5788.5300000000007</v>
      </c>
      <c r="Z1003" s="7">
        <f>IFERROR(AVERAGE(Tabela1[[#This Row],[GASTO COMBUSTÍVE ABRIL]:[GASTO COMBUSTÍVE MARÇO]]),"-")</f>
        <v>1659.6550000000002</v>
      </c>
      <c r="AA1003" s="5"/>
    </row>
    <row r="1004" spans="1:27" x14ac:dyDescent="0.25">
      <c r="A1004" s="5" t="s">
        <v>85</v>
      </c>
      <c r="B1004" s="5" t="str">
        <f>VLOOKUP(A1004,UNIC!C:W,2,0)</f>
        <v>SAVEIRO</v>
      </c>
      <c r="C1004" s="5" t="str">
        <f>VLOOKUP(A1004,UNIC!C:W,3,0)</f>
        <v>UTILITARIO</v>
      </c>
      <c r="D1004" s="10">
        <f>VLOOKUP(A1004,UNIC!C:W,5,0)</f>
        <v>2023</v>
      </c>
      <c r="E1004" s="5" t="str">
        <f>VLOOKUP(A1004,UNIC!C:W,21,0)</f>
        <v>COMPANHIA DAS AMERICAS</v>
      </c>
      <c r="F1004" s="5" t="str">
        <f>VLOOKUP(Tabela1[[#This Row],[PLACA]],UNIC!C:R,15,0)</f>
        <v>RS</v>
      </c>
      <c r="G1004" s="5" t="str">
        <f>VLOOKUP(Tabela1[[#This Row],[PLACA]],UNIC!C:R,16,0)</f>
        <v>SUL</v>
      </c>
      <c r="H1004" s="5" t="str">
        <f>VLOOKUP(A1004,UNIC!C:H,6,0)</f>
        <v>JHONNY KEIFER GOWERT REGO</v>
      </c>
      <c r="I1004" s="5" t="str">
        <f>VLOOKUP(H1004,UNIC!H:J,3,0)</f>
        <v>ASSISTENTE TEC. DE MANUTENCAO DE FO I</v>
      </c>
      <c r="J1004" s="11" t="str">
        <f>VLOOKUP(Tabela1[[#This Row],[PLACA]],UNIC!C:V,20,0)</f>
        <v>R$ 2.462,14</v>
      </c>
      <c r="K1004" s="11">
        <f>IFERROR(VALUE(VLOOKUP(Tabela1[[#This Row],[PLACA]],[1]Planilha2!$A:$F,3,0)),"")</f>
        <v>1799.33</v>
      </c>
      <c r="L1004" s="11">
        <f>IFERROR(VALUE(VLOOKUP(Tabela1[[#This Row],[PLACA]],[1]Planilha2!$A:$F,4,0)),"")</f>
        <v>1638.5500000000002</v>
      </c>
      <c r="M1004" s="11">
        <f>IFERROR(VALUE(VLOOKUP(Tabela1[[#This Row],[PLACA]],[1]Planilha2!$A:$F,5,0)),"")</f>
        <v>1272.8</v>
      </c>
      <c r="N1004" s="11"/>
      <c r="O1004" s="17" t="str">
        <f>VLOOKUP(Tabela1[[#This Row],[PLACA]],BASE_LOCADORAS!B:F,5,0)</f>
        <v>25/11/2025</v>
      </c>
      <c r="P10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04" s="11">
        <f>VLOOKUP(Tabela1[[#This Row],[PLACA]],BASE_LOCADORAS!B:G,6,0)</f>
        <v>2462.14</v>
      </c>
      <c r="R1004" s="5" t="b">
        <f>Tabela1[[#This Row],[VALOR LOCADORA]]=Tabela1[[#This Row],[GASTO ALUGUEL]]</f>
        <v>0</v>
      </c>
      <c r="S1004" s="5" t="str">
        <f>UPPER(TEXT(Tabela1[[#This Row],[VENCIMENTO CONTRATO]],"MMM"))</f>
        <v>NOV</v>
      </c>
      <c r="T1004" s="5">
        <f>IFERROR(YEAR(Tabela1[[#This Row],[VENCIMENTO CONTRATO]]),"-")</f>
        <v>2025</v>
      </c>
      <c r="U1004" s="5" t="str">
        <f>VLOOKUP(Tabela1[[#This Row],[PLACA]],UNIC!C:T,18,0)</f>
        <v>ATIVO</v>
      </c>
      <c r="V1004" s="5" t="str">
        <f>SUBSTITUTE(VLOOKUP(Tabela1[[#This Row],[PLACA]],UNIC!C:K,9,0),".", "")</f>
        <v>12071</v>
      </c>
      <c r="W1004" s="5">
        <f>VLOOKUP(Tabela1[[#This Row],[PLACA]],UNIC!C:M,10,0)</f>
        <v>31292</v>
      </c>
      <c r="X1004" s="5" t="str">
        <f>VLOOKUP(Tabela1[[#This Row],[PLACA]],UNIC!C:M,11,0)</f>
        <v>TIM MOVEL</v>
      </c>
      <c r="Y1004" s="7">
        <f>SUM(Tabela1[[#This Row],[GASTO COMBUSTÍVEL FEVEREIRO]:[GASTO COMBUSTÍVE ABRIL]])</f>
        <v>4710.68</v>
      </c>
      <c r="Z1004" s="7">
        <f>IFERROR(AVERAGE(Tabela1[[#This Row],[GASTO COMBUSTÍVE ABRIL]:[GASTO COMBUSTÍVE MARÇO]]),"-")</f>
        <v>1455.6750000000002</v>
      </c>
      <c r="AA1004" s="5"/>
    </row>
    <row r="1005" spans="1:27" x14ac:dyDescent="0.25">
      <c r="A1005" s="5" t="s">
        <v>1387</v>
      </c>
      <c r="B1005" s="5" t="str">
        <f>VLOOKUP(A1005,UNIC!C:W,2,0)</f>
        <v>HILUX</v>
      </c>
      <c r="C1005" s="5" t="str">
        <f>VLOOKUP(A1005,UNIC!C:W,3,0)</f>
        <v>4X4</v>
      </c>
      <c r="D1005" s="10">
        <f>VLOOKUP(A1005,UNIC!C:W,5,0)</f>
        <v>2024</v>
      </c>
      <c r="E1005" s="5" t="str">
        <f>VLOOKUP(A1005,UNIC!C:W,21,0)</f>
        <v>LOCALIZA</v>
      </c>
      <c r="F1005" s="5" t="str">
        <f>VLOOKUP(Tabela1[[#This Row],[PLACA]],UNIC!C:R,15,0)</f>
        <v>RS</v>
      </c>
      <c r="G1005" s="5" t="str">
        <f>VLOOKUP(Tabela1[[#This Row],[PLACA]],UNIC!C:R,16,0)</f>
        <v>SUL</v>
      </c>
      <c r="H1005" s="5" t="str">
        <f>VLOOKUP(A1005,UNIC!C:H,6,0)</f>
        <v>MARCELO CUNHA DE SENA</v>
      </c>
      <c r="I1005" s="5" t="str">
        <f>VLOOKUP(H1005,UNIC!H:J,3,0)</f>
        <v>TECNICO DE MANUTENCAO PI II</v>
      </c>
      <c r="J1005" s="11" t="str">
        <f>VLOOKUP(Tabela1[[#This Row],[PLACA]],UNIC!C:V,20,0)</f>
        <v>R$ 5.672,00</v>
      </c>
      <c r="K1005" s="11">
        <f>IFERROR(VALUE(VLOOKUP(Tabela1[[#This Row],[PLACA]],[1]Planilha2!$A:$F,3,0)),"")</f>
        <v>3862.98</v>
      </c>
      <c r="L1005" s="11">
        <f>IFERROR(VALUE(VLOOKUP(Tabela1[[#This Row],[PLACA]],[1]Planilha2!$A:$F,4,0)),"")</f>
        <v>4509.1499999999996</v>
      </c>
      <c r="M1005" s="11">
        <f>IFERROR(VALUE(VLOOKUP(Tabela1[[#This Row],[PLACA]],[1]Planilha2!$A:$F,5,0)),"")</f>
        <v>2472.5899999999997</v>
      </c>
      <c r="N1005" s="11"/>
      <c r="O1005" s="12" t="str">
        <f>VLOOKUP(Tabela1[[#This Row],[PLACA]],BASE_LOCADORAS!B:F,5,0)</f>
        <v>01/08/2027</v>
      </c>
      <c r="P10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05" s="11">
        <f>VLOOKUP(Tabela1[[#This Row],[PLACA]],BASE_LOCADORAS!B:G,6,0)</f>
        <v>6015.62</v>
      </c>
      <c r="R1005" s="5" t="b">
        <f>Tabela1[[#This Row],[VALOR LOCADORA]]=Tabela1[[#This Row],[GASTO ALUGUEL]]</f>
        <v>0</v>
      </c>
      <c r="S1005" s="5" t="str">
        <f>UPPER(TEXT(Tabela1[[#This Row],[VENCIMENTO CONTRATO]],"MMM"))</f>
        <v>AGO</v>
      </c>
      <c r="T1005" s="5">
        <f>IFERROR(YEAR(Tabela1[[#This Row],[VENCIMENTO CONTRATO]]),"-")</f>
        <v>2027</v>
      </c>
      <c r="U1005" s="5" t="str">
        <f>VLOOKUP(Tabela1[[#This Row],[PLACA]],UNIC!C:T,18,0)</f>
        <v>ATIVO</v>
      </c>
      <c r="V1005" s="5" t="str">
        <f>SUBSTITUTE(VLOOKUP(Tabela1[[#This Row],[PLACA]],UNIC!C:K,9,0),".", "")</f>
        <v>12081</v>
      </c>
      <c r="W1005" s="5">
        <f>VLOOKUP(Tabela1[[#This Row],[PLACA]],UNIC!C:M,10,0)</f>
        <v>31076</v>
      </c>
      <c r="X1005" s="5" t="str">
        <f>VLOOKUP(Tabela1[[#This Row],[PLACA]],UNIC!C:M,11,0)</f>
        <v>TIM MOVEL</v>
      </c>
      <c r="Y1005" s="7">
        <f>SUM(Tabela1[[#This Row],[GASTO COMBUSTÍVEL FEVEREIRO]:[GASTO COMBUSTÍVE ABRIL]])</f>
        <v>10844.72</v>
      </c>
      <c r="Z1005" s="7">
        <f>IFERROR(AVERAGE(Tabela1[[#This Row],[GASTO COMBUSTÍVE ABRIL]:[GASTO COMBUSTÍVE MARÇO]]),"-")</f>
        <v>3490.87</v>
      </c>
      <c r="AA1005" s="5"/>
    </row>
    <row r="1006" spans="1:27" x14ac:dyDescent="0.25">
      <c r="A1006" s="5" t="s">
        <v>89</v>
      </c>
      <c r="B1006" s="5" t="str">
        <f>VLOOKUP(A1006,UNIC!C:W,2,0)</f>
        <v>SAVEIRO</v>
      </c>
      <c r="C1006" s="5" t="str">
        <f>VLOOKUP(A1006,UNIC!C:W,3,0)</f>
        <v>UTILITARIO</v>
      </c>
      <c r="D1006" s="10">
        <f>VLOOKUP(A1006,UNIC!C:W,5,0)</f>
        <v>2023</v>
      </c>
      <c r="E1006" s="5" t="str">
        <f>VLOOKUP(A1006,UNIC!C:W,21,0)</f>
        <v>COMPANHIA DAS AMERICAS</v>
      </c>
      <c r="F1006" s="5" t="str">
        <f>VLOOKUP(Tabela1[[#This Row],[PLACA]],UNIC!C:R,15,0)</f>
        <v>RS</v>
      </c>
      <c r="G1006" s="5" t="str">
        <f>VLOOKUP(Tabela1[[#This Row],[PLACA]],UNIC!C:R,16,0)</f>
        <v>SUL</v>
      </c>
      <c r="H1006" s="5" t="str">
        <f>VLOOKUP(A1006,UNIC!C:H,6,0)</f>
        <v>ADRIANO DE SOUZA FRANCO</v>
      </c>
      <c r="I1006" s="5" t="str">
        <f>VLOOKUP(H1006,UNIC!H:J,3,0)</f>
        <v>TECNICO DE MANUTENCAO FO I</v>
      </c>
      <c r="J1006" s="11" t="str">
        <f>VLOOKUP(Tabela1[[#This Row],[PLACA]],UNIC!C:V,20,0)</f>
        <v>R$ 2.449,14</v>
      </c>
      <c r="K1006" s="11">
        <f>IFERROR(VALUE(VLOOKUP(Tabela1[[#This Row],[PLACA]],[1]Planilha2!$A:$F,3,0)),"")</f>
        <v>1160</v>
      </c>
      <c r="L1006" s="11">
        <f>IFERROR(VALUE(VLOOKUP(Tabela1[[#This Row],[PLACA]],[1]Planilha2!$A:$F,4,0)),"")</f>
        <v>2798.5400000000004</v>
      </c>
      <c r="M1006" s="11">
        <f>IFERROR(VALUE(VLOOKUP(Tabela1[[#This Row],[PLACA]],[1]Planilha2!$A:$F,5,0)),"")</f>
        <v>1135.51</v>
      </c>
      <c r="N1006" s="11"/>
      <c r="O1006" s="12" t="str">
        <f>VLOOKUP(Tabela1[[#This Row],[PLACA]],BASE_LOCADORAS!B:F,5,0)</f>
        <v>25/11/2025</v>
      </c>
      <c r="P10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06" s="11">
        <f>VLOOKUP(Tabela1[[#This Row],[PLACA]],BASE_LOCADORAS!B:G,6,0)</f>
        <v>2449.14</v>
      </c>
      <c r="R1006" s="5" t="b">
        <f>Tabela1[[#This Row],[VALOR LOCADORA]]=Tabela1[[#This Row],[GASTO ALUGUEL]]</f>
        <v>0</v>
      </c>
      <c r="S1006" s="5" t="str">
        <f>UPPER(TEXT(Tabela1[[#This Row],[VENCIMENTO CONTRATO]],"MMM"))</f>
        <v>NOV</v>
      </c>
      <c r="T1006" s="5">
        <f>IFERROR(YEAR(Tabela1[[#This Row],[VENCIMENTO CONTRATO]]),"-")</f>
        <v>2025</v>
      </c>
      <c r="U1006" s="5" t="str">
        <f>VLOOKUP(Tabela1[[#This Row],[PLACA]],UNIC!C:T,18,0)</f>
        <v>ATIVO</v>
      </c>
      <c r="V1006" s="5" t="str">
        <f>SUBSTITUTE(VLOOKUP(Tabela1[[#This Row],[PLACA]],UNIC!C:K,9,0),".", "")</f>
        <v>12071</v>
      </c>
      <c r="W1006" s="5">
        <f>VLOOKUP(Tabela1[[#This Row],[PLACA]],UNIC!C:M,10,0)</f>
        <v>31348</v>
      </c>
      <c r="X1006" s="5" t="str">
        <f>VLOOKUP(Tabela1[[#This Row],[PLACA]],UNIC!C:M,11,0)</f>
        <v>TIM MOVEL</v>
      </c>
      <c r="Y1006" s="7">
        <f>SUM(Tabela1[[#This Row],[GASTO COMBUSTÍVEL FEVEREIRO]:[GASTO COMBUSTÍVE ABRIL]])</f>
        <v>5094.05</v>
      </c>
      <c r="Z1006" s="7">
        <f>IFERROR(AVERAGE(Tabela1[[#This Row],[GASTO COMBUSTÍVE ABRIL]:[GASTO COMBUSTÍVE MARÇO]]),"-")</f>
        <v>1967.0250000000001</v>
      </c>
      <c r="AA1006" s="5"/>
    </row>
    <row r="1007" spans="1:27" x14ac:dyDescent="0.25">
      <c r="A1007" s="5" t="s">
        <v>49</v>
      </c>
      <c r="B1007" s="5" t="str">
        <f>VLOOKUP(A1007,UNIC!C:W,2,0)</f>
        <v>SAVEIRO</v>
      </c>
      <c r="C1007" s="5" t="str">
        <f>VLOOKUP(A1007,UNIC!C:W,3,0)</f>
        <v>UTILITARIO</v>
      </c>
      <c r="D1007" s="10">
        <f>VLOOKUP(A1007,UNIC!C:W,5,0)</f>
        <v>2023</v>
      </c>
      <c r="E1007" s="5" t="str">
        <f>VLOOKUP(A1007,UNIC!C:W,21,0)</f>
        <v>COMPANHIA DAS AMERICAS</v>
      </c>
      <c r="F1007" s="5" t="str">
        <f>VLOOKUP(Tabela1[[#This Row],[PLACA]],UNIC!C:R,15,0)</f>
        <v>PR</v>
      </c>
      <c r="G1007" s="5" t="str">
        <f>VLOOKUP(Tabela1[[#This Row],[PLACA]],UNIC!C:R,16,0)</f>
        <v>SUL</v>
      </c>
      <c r="H1007" s="5" t="str">
        <f>VLOOKUP(A1007,UNIC!C:H,6,0)</f>
        <v>FROTAS DE VEÍCULOS CURITIBA</v>
      </c>
      <c r="I1007" s="5" t="str">
        <f>VLOOKUP(H1007,UNIC!H:J,3,0)</f>
        <v>PARCEIRO</v>
      </c>
      <c r="J1007" s="11" t="str">
        <f>VLOOKUP(Tabela1[[#This Row],[PLACA]],UNIC!C:V,20,0)</f>
        <v>R$ 2.462,14</v>
      </c>
      <c r="K1007" s="11" t="str">
        <f>IFERROR(VALUE(VLOOKUP(Tabela1[[#This Row],[PLACA]],[1]Planilha2!$A:$F,3,0)),"")</f>
        <v/>
      </c>
      <c r="L1007" s="11" t="str">
        <f>IFERROR(VALUE(VLOOKUP(Tabela1[[#This Row],[PLACA]],[1]Planilha2!$A:$F,4,0)),"")</f>
        <v/>
      </c>
      <c r="M1007" s="11" t="str">
        <f>IFERROR(VALUE(VLOOKUP(Tabela1[[#This Row],[PLACA]],[1]Planilha2!$A:$F,5,0)),"")</f>
        <v/>
      </c>
      <c r="N1007" s="11"/>
      <c r="O1007" s="12" t="str">
        <f>VLOOKUP(Tabela1[[#This Row],[PLACA]],BASE_LOCADORAS!B:F,5,0)</f>
        <v>25/11/2025</v>
      </c>
      <c r="P10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07" s="11">
        <f>VLOOKUP(Tabela1[[#This Row],[PLACA]],BASE_LOCADORAS!B:G,6,0)</f>
        <v>2462.14</v>
      </c>
      <c r="R1007" s="5" t="b">
        <f>Tabela1[[#This Row],[VALOR LOCADORA]]=Tabela1[[#This Row],[GASTO ALUGUEL]]</f>
        <v>0</v>
      </c>
      <c r="S1007" s="5" t="str">
        <f>UPPER(TEXT(Tabela1[[#This Row],[VENCIMENTO CONTRATO]],"MMM"))</f>
        <v>NOV</v>
      </c>
      <c r="T1007" s="5">
        <f>IFERROR(YEAR(Tabela1[[#This Row],[VENCIMENTO CONTRATO]]),"-")</f>
        <v>2025</v>
      </c>
      <c r="U1007" s="5" t="str">
        <f>VLOOKUP(Tabela1[[#This Row],[PLACA]],UNIC!C:T,18,0)</f>
        <v>SINISTRO</v>
      </c>
      <c r="V1007" s="5" t="str">
        <f>SUBSTITUTE(VLOOKUP(Tabela1[[#This Row],[PLACA]],UNIC!C:K,9,0),".", "")</f>
        <v>99628</v>
      </c>
      <c r="W1007" s="5">
        <f>VLOOKUP(Tabela1[[#This Row],[PLACA]],UNIC!C:M,10,0)</f>
        <v>26001</v>
      </c>
      <c r="X1007" s="5" t="str">
        <f>VLOOKUP(Tabela1[[#This Row],[PLACA]],UNIC!C:M,11,0)</f>
        <v>ADMINISTRATIVO</v>
      </c>
      <c r="Y1007" s="7">
        <f>SUM(Tabela1[[#This Row],[GASTO COMBUSTÍVEL FEVEREIRO]:[GASTO COMBUSTÍVE ABRIL]])</f>
        <v>0</v>
      </c>
      <c r="Z1007" s="7" t="str">
        <f>IFERROR(AVERAGE(Tabela1[[#This Row],[GASTO COMBUSTÍVE ABRIL]:[GASTO COMBUSTÍVE MARÇO]]),"-")</f>
        <v>-</v>
      </c>
      <c r="AA1007" s="5"/>
    </row>
    <row r="1008" spans="1:27" x14ac:dyDescent="0.25">
      <c r="A1008" s="5" t="s">
        <v>1155</v>
      </c>
      <c r="B1008" s="5" t="str">
        <f>VLOOKUP(A1008,UNIC!C:W,2,0)</f>
        <v>MOBI</v>
      </c>
      <c r="C1008" s="5" t="str">
        <f>VLOOKUP(A1008,UNIC!C:W,3,0)</f>
        <v>LEVE</v>
      </c>
      <c r="D1008" s="10">
        <f>VLOOKUP(A1008,UNIC!C:W,5,0)</f>
        <v>2023</v>
      </c>
      <c r="E1008" s="5" t="str">
        <f>VLOOKUP(A1008,UNIC!C:W,21,0)</f>
        <v>LOCALIZA</v>
      </c>
      <c r="F1008" s="5" t="str">
        <f>VLOOKUP(Tabela1[[#This Row],[PLACA]],UNIC!C:R,15,0)</f>
        <v>PR</v>
      </c>
      <c r="G1008" s="5" t="str">
        <f>VLOOKUP(Tabela1[[#This Row],[PLACA]],UNIC!C:R,16,0)</f>
        <v>SUL</v>
      </c>
      <c r="H1008" s="5" t="str">
        <f>VLOOKUP(A1008,UNIC!C:H,6,0)</f>
        <v>GERSON DE LIMA</v>
      </c>
      <c r="I1008" s="5" t="str">
        <f>VLOOKUP(H1008,UNIC!H:J,3,0)</f>
        <v>TECNICO DE MANUTENCAO PI III</v>
      </c>
      <c r="J1008" s="11" t="str">
        <f>VLOOKUP(Tabela1[[#This Row],[PLACA]],UNIC!C:V,20,0)</f>
        <v>R$ 1.908,46</v>
      </c>
      <c r="K1008" s="11">
        <f>IFERROR(VALUE(VLOOKUP(Tabela1[[#This Row],[PLACA]],[1]Planilha2!$A:$F,3,0)),"")</f>
        <v>1405.21</v>
      </c>
      <c r="L1008" s="11">
        <f>IFERROR(VALUE(VLOOKUP(Tabela1[[#This Row],[PLACA]],[1]Planilha2!$A:$F,4,0)),"")</f>
        <v>1866.91</v>
      </c>
      <c r="M1008" s="11">
        <f>IFERROR(VALUE(VLOOKUP(Tabela1[[#This Row],[PLACA]],[1]Planilha2!$A:$F,5,0)),"")</f>
        <v>938.52</v>
      </c>
      <c r="N1008" s="11"/>
      <c r="O1008" s="12" t="str">
        <f>VLOOKUP(Tabela1[[#This Row],[PLACA]],BASE_LOCADORAS!B:F,5,0)</f>
        <v>16/06/2026</v>
      </c>
      <c r="P10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08" s="11">
        <f>VLOOKUP(Tabela1[[#This Row],[PLACA]],BASE_LOCADORAS!B:G,6,0)</f>
        <v>1908.46</v>
      </c>
      <c r="R1008" s="5" t="b">
        <f>Tabela1[[#This Row],[VALOR LOCADORA]]=Tabela1[[#This Row],[GASTO ALUGUEL]]</f>
        <v>0</v>
      </c>
      <c r="S1008" s="5" t="str">
        <f>UPPER(TEXT(Tabela1[[#This Row],[VENCIMENTO CONTRATO]],"MMM"))</f>
        <v>JUN</v>
      </c>
      <c r="T1008" s="5">
        <f>IFERROR(YEAR(Tabela1[[#This Row],[VENCIMENTO CONTRATO]]),"-")</f>
        <v>2026</v>
      </c>
      <c r="U1008" s="5" t="str">
        <f>VLOOKUP(Tabela1[[#This Row],[PLACA]],UNIC!C:T,18,0)</f>
        <v>ATIVO</v>
      </c>
      <c r="V1008" s="5" t="str">
        <f>SUBSTITUTE(VLOOKUP(Tabela1[[#This Row],[PLACA]],UNIC!C:K,9,0),".", "")</f>
        <v>12081</v>
      </c>
      <c r="W1008" s="5">
        <f>VLOOKUP(Tabela1[[#This Row],[PLACA]],UNIC!C:M,10,0)</f>
        <v>26001</v>
      </c>
      <c r="X1008" s="5" t="str">
        <f>VLOOKUP(Tabela1[[#This Row],[PLACA]],UNIC!C:M,11,0)</f>
        <v>TIM MOVEL</v>
      </c>
      <c r="Y1008" s="7">
        <f>SUM(Tabela1[[#This Row],[GASTO COMBUSTÍVEL FEVEREIRO]:[GASTO COMBUSTÍVE ABRIL]])</f>
        <v>4210.6399999999994</v>
      </c>
      <c r="Z1008" s="7">
        <f>IFERROR(AVERAGE(Tabela1[[#This Row],[GASTO COMBUSTÍVE ABRIL]:[GASTO COMBUSTÍVE MARÇO]]),"-")</f>
        <v>1402.7150000000001</v>
      </c>
      <c r="AA1008" s="5"/>
    </row>
    <row r="1009" spans="1:27" x14ac:dyDescent="0.25">
      <c r="A1009" s="5" t="s">
        <v>1391</v>
      </c>
      <c r="B1009" s="5" t="str">
        <f>VLOOKUP(A1009,UNIC!C:W,2,0)</f>
        <v>S10</v>
      </c>
      <c r="C1009" s="5" t="str">
        <f>VLOOKUP(A1009,UNIC!C:W,3,0)</f>
        <v>4X4</v>
      </c>
      <c r="D1009" s="10">
        <f>VLOOKUP(A1009,UNIC!C:W,5,0)</f>
        <v>2023</v>
      </c>
      <c r="E1009" s="5" t="str">
        <f>VLOOKUP(A1009,UNIC!C:W,21,0)</f>
        <v>LOCALIZA</v>
      </c>
      <c r="F1009" s="5" t="str">
        <f>VLOOKUP(Tabela1[[#This Row],[PLACA]],UNIC!C:R,15,0)</f>
        <v>PR</v>
      </c>
      <c r="G1009" s="5" t="str">
        <f>VLOOKUP(Tabela1[[#This Row],[PLACA]],UNIC!C:R,16,0)</f>
        <v>SUL</v>
      </c>
      <c r="H1009" s="5" t="str">
        <f>VLOOKUP(A1009,UNIC!C:H,6,0)</f>
        <v>KLEITON APARECIDO CHAMBERLAIN</v>
      </c>
      <c r="I1009" s="5" t="str">
        <f>VLOOKUP(H1009,UNIC!H:J,3,0)</f>
        <v>TECNICO DE MANUTENCAO PI III</v>
      </c>
      <c r="J1009" s="11" t="str">
        <f>VLOOKUP(Tabela1[[#This Row],[PLACA]],UNIC!C:V,20,0)</f>
        <v>R$ 6.596,16</v>
      </c>
      <c r="K1009" s="11">
        <f>IFERROR(VALUE(VLOOKUP(Tabela1[[#This Row],[PLACA]],[1]Planilha2!$A:$F,3,0)),"")</f>
        <v>2722.8900000000003</v>
      </c>
      <c r="L1009" s="11">
        <f>IFERROR(VALUE(VLOOKUP(Tabela1[[#This Row],[PLACA]],[1]Planilha2!$A:$F,4,0)),"")</f>
        <v>4282.8900000000003</v>
      </c>
      <c r="M1009" s="11">
        <f>IFERROR(VALUE(VLOOKUP(Tabela1[[#This Row],[PLACA]],[1]Planilha2!$A:$F,5,0)),"")</f>
        <v>2526.83</v>
      </c>
      <c r="N1009" s="11"/>
      <c r="O1009" s="17" t="str">
        <f>VLOOKUP(Tabela1[[#This Row],[PLACA]],BASE_LOCADORAS!B:F,5,0)</f>
        <v>27/03/2026</v>
      </c>
      <c r="P10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09" s="11">
        <f>VLOOKUP(Tabela1[[#This Row],[PLACA]],BASE_LOCADORAS!B:G,6,0)</f>
        <v>6596.16</v>
      </c>
      <c r="R1009" s="5" t="b">
        <f>Tabela1[[#This Row],[VALOR LOCADORA]]=Tabela1[[#This Row],[GASTO ALUGUEL]]</f>
        <v>0</v>
      </c>
      <c r="S1009" s="5" t="str">
        <f>UPPER(TEXT(Tabela1[[#This Row],[VENCIMENTO CONTRATO]],"MMM"))</f>
        <v>MAR</v>
      </c>
      <c r="T1009" s="5">
        <f>IFERROR(YEAR(Tabela1[[#This Row],[VENCIMENTO CONTRATO]]),"-")</f>
        <v>2026</v>
      </c>
      <c r="U1009" s="5" t="str">
        <f>VLOOKUP(Tabela1[[#This Row],[PLACA]],UNIC!C:T,18,0)</f>
        <v>ATIVO</v>
      </c>
      <c r="V1009" s="5" t="str">
        <f>SUBSTITUTE(VLOOKUP(Tabela1[[#This Row],[PLACA]],UNIC!C:K,9,0),".", "")</f>
        <v>12081</v>
      </c>
      <c r="W1009" s="5">
        <f>VLOOKUP(Tabela1[[#This Row],[PLACA]],UNIC!C:M,10,0)</f>
        <v>26002</v>
      </c>
      <c r="X1009" s="5" t="str">
        <f>VLOOKUP(Tabela1[[#This Row],[PLACA]],UNIC!C:M,11,0)</f>
        <v>TIM MOVEL</v>
      </c>
      <c r="Y1009" s="7">
        <f>SUM(Tabela1[[#This Row],[GASTO COMBUSTÍVEL FEVEREIRO]:[GASTO COMBUSTÍVE ABRIL]])</f>
        <v>9532.61</v>
      </c>
      <c r="Z1009" s="7">
        <f>IFERROR(AVERAGE(Tabela1[[#This Row],[GASTO COMBUSTÍVE ABRIL]:[GASTO COMBUSTÍVE MARÇO]]),"-")</f>
        <v>3404.86</v>
      </c>
      <c r="AA1009" s="5"/>
    </row>
    <row r="1010" spans="1:27" x14ac:dyDescent="0.25">
      <c r="A1010" s="5" t="s">
        <v>319</v>
      </c>
      <c r="B1010" s="5" t="str">
        <f>VLOOKUP(A1010,UNIC!C:W,2,0)</f>
        <v>FIORINO</v>
      </c>
      <c r="C1010" s="5" t="str">
        <f>VLOOKUP(A1010,UNIC!C:W,3,0)</f>
        <v>UTILITARIO</v>
      </c>
      <c r="D1010" s="10">
        <f>VLOOKUP(A1010,UNIC!C:W,5,0)</f>
        <v>2024</v>
      </c>
      <c r="E1010" s="5" t="str">
        <f>VLOOKUP(A1010,UNIC!C:W,21,0)</f>
        <v>LOCALIZA</v>
      </c>
      <c r="F1010" s="5" t="str">
        <f>VLOOKUP(Tabela1[[#This Row],[PLACA]],UNIC!C:R,15,0)</f>
        <v>PR</v>
      </c>
      <c r="G1010" s="5" t="str">
        <f>VLOOKUP(Tabela1[[#This Row],[PLACA]],UNIC!C:R,16,0)</f>
        <v>SUL</v>
      </c>
      <c r="H1010" s="5" t="str">
        <f>VLOOKUP(A1010,UNIC!C:H,6,0)</f>
        <v>JONAS ALVES DA CRUZ</v>
      </c>
      <c r="I1010" s="5" t="str">
        <f>VLOOKUP(H1010,UNIC!H:J,3,0)</f>
        <v>TECNICO DE MANUTENCAO FO II</v>
      </c>
      <c r="J1010" s="11" t="str">
        <f>VLOOKUP(Tabela1[[#This Row],[PLACA]],UNIC!C:V,20,0)</f>
        <v>R$ 3.034,69</v>
      </c>
      <c r="K1010" s="11">
        <f>IFERROR(VALUE(VLOOKUP(Tabela1[[#This Row],[PLACA]],[1]Planilha2!$A:$F,3,0)),"")</f>
        <v>3104.91</v>
      </c>
      <c r="L1010" s="11">
        <f>IFERROR(VALUE(VLOOKUP(Tabela1[[#This Row],[PLACA]],[1]Planilha2!$A:$F,4,0)),"")</f>
        <v>2371.06</v>
      </c>
      <c r="M1010" s="11">
        <f>IFERROR(VALUE(VLOOKUP(Tabela1[[#This Row],[PLACA]],[1]Planilha2!$A:$F,5,0)),"")</f>
        <v>1611.7399999999998</v>
      </c>
      <c r="N1010" s="11"/>
      <c r="O1010" s="17" t="str">
        <f>VLOOKUP(Tabela1[[#This Row],[PLACA]],BASE_LOCADORAS!B:F,5,0)</f>
        <v>19/04/2026</v>
      </c>
      <c r="P10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0" s="11">
        <f>VLOOKUP(Tabela1[[#This Row],[PLACA]],BASE_LOCADORAS!B:G,6,0)</f>
        <v>3034.69</v>
      </c>
      <c r="R1010" s="5" t="b">
        <f>Tabela1[[#This Row],[VALOR LOCADORA]]=Tabela1[[#This Row],[GASTO ALUGUEL]]</f>
        <v>0</v>
      </c>
      <c r="S1010" s="5" t="str">
        <f>UPPER(TEXT(Tabela1[[#This Row],[VENCIMENTO CONTRATO]],"MMM"))</f>
        <v>ABR</v>
      </c>
      <c r="T1010" s="5">
        <f>IFERROR(YEAR(Tabela1[[#This Row],[VENCIMENTO CONTRATO]]),"-")</f>
        <v>2026</v>
      </c>
      <c r="U1010" s="5" t="str">
        <f>VLOOKUP(Tabela1[[#This Row],[PLACA]],UNIC!C:T,18,0)</f>
        <v>ATIVO</v>
      </c>
      <c r="V1010" s="5" t="str">
        <f>SUBSTITUTE(VLOOKUP(Tabela1[[#This Row],[PLACA]],UNIC!C:K,9,0),".", "")</f>
        <v>12071</v>
      </c>
      <c r="W1010" s="5">
        <f>VLOOKUP(Tabela1[[#This Row],[PLACA]],UNIC!C:M,10,0)</f>
        <v>26001</v>
      </c>
      <c r="X1010" s="5" t="str">
        <f>VLOOKUP(Tabela1[[#This Row],[PLACA]],UNIC!C:M,11,0)</f>
        <v>TIM MOVEL</v>
      </c>
      <c r="Y1010" s="7">
        <f>SUM(Tabela1[[#This Row],[GASTO COMBUSTÍVEL FEVEREIRO]:[GASTO COMBUSTÍVE ABRIL]])</f>
        <v>7087.7099999999991</v>
      </c>
      <c r="Z1010" s="7">
        <f>IFERROR(AVERAGE(Tabela1[[#This Row],[GASTO COMBUSTÍVE ABRIL]:[GASTO COMBUSTÍVE MARÇO]]),"-")</f>
        <v>1991.3999999999999</v>
      </c>
      <c r="AA1010" s="5"/>
    </row>
    <row r="1011" spans="1:27" x14ac:dyDescent="0.25">
      <c r="A1011" s="5" t="s">
        <v>1359</v>
      </c>
      <c r="B1011" s="5" t="str">
        <f>VLOOKUP(A1011,UNIC!C:W,2,0)</f>
        <v>SAVEIRO</v>
      </c>
      <c r="C1011" s="5" t="str">
        <f>VLOOKUP(A1011,UNIC!C:W,3,0)</f>
        <v>UTILITARIO</v>
      </c>
      <c r="D1011" s="10">
        <f>VLOOKUP(A1011,UNIC!C:W,5,0)</f>
        <v>2023</v>
      </c>
      <c r="E1011" s="5" t="str">
        <f>VLOOKUP(A1011,UNIC!C:W,21,0)</f>
        <v>LOCALIZA</v>
      </c>
      <c r="F1011" s="5" t="str">
        <f>VLOOKUP(Tabela1[[#This Row],[PLACA]],UNIC!C:R,15,0)</f>
        <v>PR</v>
      </c>
      <c r="G1011" s="5" t="str">
        <f>VLOOKUP(Tabela1[[#This Row],[PLACA]],UNIC!C:R,16,0)</f>
        <v>SUL</v>
      </c>
      <c r="H1011" s="5" t="str">
        <f>VLOOKUP(A1011,UNIC!C:H,6,0)</f>
        <v>MANUTENCAO PLANTA INTERNA TIM CASCAVEL</v>
      </c>
      <c r="I1011" s="5" t="str">
        <f>VLOOKUP(H1011,UNIC!H:J,3,0)</f>
        <v>PARCEIRO</v>
      </c>
      <c r="J1011" s="11" t="str">
        <f>VLOOKUP(Tabela1[[#This Row],[PLACA]],UNIC!C:V,20,0)</f>
        <v>R$ 2.530,49</v>
      </c>
      <c r="K1011" s="11">
        <f>IFERROR(VALUE(VLOOKUP(Tabela1[[#This Row],[PLACA]],[1]Planilha2!$A:$F,3,0)),"")</f>
        <v>590.89</v>
      </c>
      <c r="L1011" s="11">
        <f>IFERROR(VALUE(VLOOKUP(Tabela1[[#This Row],[PLACA]],[1]Planilha2!$A:$F,4,0)),"")</f>
        <v>2249.96</v>
      </c>
      <c r="M1011" s="11">
        <f>IFERROR(VALUE(VLOOKUP(Tabela1[[#This Row],[PLACA]],[1]Planilha2!$A:$F,5,0)),"")</f>
        <v>2338.9499999999998</v>
      </c>
      <c r="N1011" s="11"/>
      <c r="O1011" s="12" t="str">
        <f>VLOOKUP(Tabela1[[#This Row],[PLACA]],BASE_LOCADORAS!B:F,5,0)</f>
        <v>07/12/2026</v>
      </c>
      <c r="P10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11" s="11">
        <f>VLOOKUP(Tabela1[[#This Row],[PLACA]],BASE_LOCADORAS!B:G,6,0)</f>
        <v>2530.4899999999998</v>
      </c>
      <c r="R1011" s="5" t="b">
        <f>Tabela1[[#This Row],[VALOR LOCADORA]]=Tabela1[[#This Row],[GASTO ALUGUEL]]</f>
        <v>0</v>
      </c>
      <c r="S1011" s="5" t="str">
        <f>UPPER(TEXT(Tabela1[[#This Row],[VENCIMENTO CONTRATO]],"MMM"))</f>
        <v>DEZ</v>
      </c>
      <c r="T1011" s="5">
        <f>IFERROR(YEAR(Tabela1[[#This Row],[VENCIMENTO CONTRATO]]),"-")</f>
        <v>2026</v>
      </c>
      <c r="U1011" s="5" t="str">
        <f>VLOOKUP(Tabela1[[#This Row],[PLACA]],UNIC!C:T,18,0)</f>
        <v>ATIVO</v>
      </c>
      <c r="V1011" s="5" t="str">
        <f>SUBSTITUTE(VLOOKUP(Tabela1[[#This Row],[PLACA]],UNIC!C:K,9,0),".", "")</f>
        <v>12085</v>
      </c>
      <c r="W1011" s="5">
        <f>VLOOKUP(Tabela1[[#This Row],[PLACA]],UNIC!C:M,10,0)</f>
        <v>26009</v>
      </c>
      <c r="X1011" s="5" t="str">
        <f>VLOOKUP(Tabela1[[#This Row],[PLACA]],UNIC!C:M,11,0)</f>
        <v>TIM MOVEL</v>
      </c>
      <c r="Y1011" s="7">
        <f>SUM(Tabela1[[#This Row],[GASTO COMBUSTÍVEL FEVEREIRO]:[GASTO COMBUSTÍVE ABRIL]])</f>
        <v>5179.7999999999993</v>
      </c>
      <c r="Z1011" s="7">
        <f>IFERROR(AVERAGE(Tabela1[[#This Row],[GASTO COMBUSTÍVE ABRIL]:[GASTO COMBUSTÍVE MARÇO]]),"-")</f>
        <v>2294.4549999999999</v>
      </c>
      <c r="AA1011" s="5"/>
    </row>
    <row r="1012" spans="1:27" x14ac:dyDescent="0.25">
      <c r="A1012" s="5" t="s">
        <v>67</v>
      </c>
      <c r="B1012" s="5" t="str">
        <f>VLOOKUP(A1012,UNIC!C:W,2,0)</f>
        <v>SAVEIRO</v>
      </c>
      <c r="C1012" s="5" t="str">
        <f>VLOOKUP(A1012,UNIC!C:W,3,0)</f>
        <v>UTILITARIO</v>
      </c>
      <c r="D1012" s="10">
        <f>VLOOKUP(A1012,UNIC!C:W,5,0)</f>
        <v>2023</v>
      </c>
      <c r="E1012" s="5" t="str">
        <f>VLOOKUP(A1012,UNIC!C:W,21,0)</f>
        <v>COMPANHIA DAS AMERICAS</v>
      </c>
      <c r="F1012" s="5" t="str">
        <f>VLOOKUP(Tabela1[[#This Row],[PLACA]],UNIC!C:R,15,0)</f>
        <v>PR</v>
      </c>
      <c r="G1012" s="5" t="str">
        <f>VLOOKUP(Tabela1[[#This Row],[PLACA]],UNIC!C:R,16,0)</f>
        <v>SUL</v>
      </c>
      <c r="H1012" s="5" t="str">
        <f>VLOOKUP(A1012,UNIC!C:H,6,0)</f>
        <v>RODRIGO FRANCISCO DE ALMEIDA</v>
      </c>
      <c r="I1012" s="5" t="str">
        <f>VLOOKUP(H1012,UNIC!H:J,3,0)</f>
        <v>TECNICO DE MANUTENCAO PI II</v>
      </c>
      <c r="J1012" s="11" t="str">
        <f>VLOOKUP(Tabela1[[#This Row],[PLACA]],UNIC!C:V,20,0)</f>
        <v>R$ 2.450,92</v>
      </c>
      <c r="K1012" s="11">
        <f>IFERROR(VALUE(VLOOKUP(Tabela1[[#This Row],[PLACA]],[1]Planilha2!$A:$F,3,0)),"")</f>
        <v>1783.9099999999999</v>
      </c>
      <c r="L1012" s="11">
        <f>IFERROR(VALUE(VLOOKUP(Tabela1[[#This Row],[PLACA]],[1]Planilha2!$A:$F,4,0)),"")</f>
        <v>2633.13</v>
      </c>
      <c r="M1012" s="11">
        <f>IFERROR(VALUE(VLOOKUP(Tabela1[[#This Row],[PLACA]],[1]Planilha2!$A:$F,5,0)),"")</f>
        <v>1470.18</v>
      </c>
      <c r="N1012" s="11"/>
      <c r="O1012" s="12" t="str">
        <f>VLOOKUP(Tabela1[[#This Row],[PLACA]],BASE_LOCADORAS!B:F,5,0)</f>
        <v>25/11/2025</v>
      </c>
      <c r="P10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2" s="11">
        <f>VLOOKUP(Tabela1[[#This Row],[PLACA]],BASE_LOCADORAS!B:G,6,0)</f>
        <v>2450.92</v>
      </c>
      <c r="R1012" s="5" t="b">
        <f>Tabela1[[#This Row],[VALOR LOCADORA]]=Tabela1[[#This Row],[GASTO ALUGUEL]]</f>
        <v>0</v>
      </c>
      <c r="S1012" s="5" t="str">
        <f>UPPER(TEXT(Tabela1[[#This Row],[VENCIMENTO CONTRATO]],"MMM"))</f>
        <v>NOV</v>
      </c>
      <c r="T1012" s="5">
        <f>IFERROR(YEAR(Tabela1[[#This Row],[VENCIMENTO CONTRATO]]),"-")</f>
        <v>2025</v>
      </c>
      <c r="U1012" s="5" t="str">
        <f>VLOOKUP(Tabela1[[#This Row],[PLACA]],UNIC!C:T,18,0)</f>
        <v>ATIVO</v>
      </c>
      <c r="V1012" s="5" t="str">
        <f>SUBSTITUTE(VLOOKUP(Tabela1[[#This Row],[PLACA]],UNIC!C:K,9,0),".", "")</f>
        <v>12081</v>
      </c>
      <c r="W1012" s="5">
        <f>VLOOKUP(Tabela1[[#This Row],[PLACA]],UNIC!C:M,10,0)</f>
        <v>26071</v>
      </c>
      <c r="X1012" s="5" t="str">
        <f>VLOOKUP(Tabela1[[#This Row],[PLACA]],UNIC!C:M,11,0)</f>
        <v>TIM MOVEL</v>
      </c>
      <c r="Y1012" s="7">
        <f>SUM(Tabela1[[#This Row],[GASTO COMBUSTÍVEL FEVEREIRO]:[GASTO COMBUSTÍVE ABRIL]])</f>
        <v>5887.22</v>
      </c>
      <c r="Z1012" s="7">
        <f>IFERROR(AVERAGE(Tabela1[[#This Row],[GASTO COMBUSTÍVE ABRIL]:[GASTO COMBUSTÍVE MARÇO]]),"-")</f>
        <v>2051.6550000000002</v>
      </c>
      <c r="AA1012" s="5"/>
    </row>
    <row r="1013" spans="1:27" x14ac:dyDescent="0.25">
      <c r="A1013" s="5" t="s">
        <v>169</v>
      </c>
      <c r="B1013" s="5" t="str">
        <f>VLOOKUP(A1013,UNIC!C:W,2,0)</f>
        <v>FIORINO</v>
      </c>
      <c r="C1013" s="5" t="str">
        <f>VLOOKUP(A1013,UNIC!C:W,3,0)</f>
        <v>UTILITARIO</v>
      </c>
      <c r="D1013" s="10">
        <f>VLOOKUP(A1013,UNIC!C:W,5,0)</f>
        <v>2024</v>
      </c>
      <c r="E1013" s="5" t="str">
        <f>VLOOKUP(A1013,UNIC!C:W,21,0)</f>
        <v>LOCALIZA</v>
      </c>
      <c r="F1013" s="5" t="str">
        <f>VLOOKUP(Tabela1[[#This Row],[PLACA]],UNIC!C:R,15,0)</f>
        <v>PR</v>
      </c>
      <c r="G1013" s="5" t="str">
        <f>VLOOKUP(Tabela1[[#This Row],[PLACA]],UNIC!C:R,16,0)</f>
        <v>SUL</v>
      </c>
      <c r="H1013" s="5" t="str">
        <f>VLOOKUP(A1013,UNIC!C:H,6,0)</f>
        <v>PAULO CEZAR BATISTA</v>
      </c>
      <c r="I1013" s="5" t="str">
        <f>VLOOKUP(H1013,UNIC!H:J,3,0)</f>
        <v>ALMOXARIFE I</v>
      </c>
      <c r="J1013" s="11" t="str">
        <f>VLOOKUP(Tabela1[[#This Row],[PLACA]],UNIC!C:V,20,0)</f>
        <v>R$ 2.827,75</v>
      </c>
      <c r="K1013" s="11">
        <f>IFERROR(VALUE(VLOOKUP(Tabela1[[#This Row],[PLACA]],[1]Planilha2!$A:$F,3,0)),"")</f>
        <v>588.55000000000007</v>
      </c>
      <c r="L1013" s="11">
        <f>IFERROR(VALUE(VLOOKUP(Tabela1[[#This Row],[PLACA]],[1]Planilha2!$A:$F,4,0)),"")</f>
        <v>578.91999999999996</v>
      </c>
      <c r="M1013" s="11">
        <f>IFERROR(VALUE(VLOOKUP(Tabela1[[#This Row],[PLACA]],[1]Planilha2!$A:$F,5,0)),"")</f>
        <v>208.17</v>
      </c>
      <c r="N1013" s="11"/>
      <c r="O1013" s="12" t="str">
        <f>VLOOKUP(Tabela1[[#This Row],[PLACA]],BASE_LOCADORAS!B:F,5,0)</f>
        <v>21/08/2026</v>
      </c>
      <c r="P10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13" s="11">
        <f>VLOOKUP(Tabela1[[#This Row],[PLACA]],BASE_LOCADORAS!B:G,6,0)</f>
        <v>2979.09</v>
      </c>
      <c r="R1013" s="5" t="b">
        <f>Tabela1[[#This Row],[VALOR LOCADORA]]=Tabela1[[#This Row],[GASTO ALUGUEL]]</f>
        <v>0</v>
      </c>
      <c r="S1013" s="5" t="str">
        <f>UPPER(TEXT(Tabela1[[#This Row],[VENCIMENTO CONTRATO]],"MMM"))</f>
        <v>AGO</v>
      </c>
      <c r="T1013" s="5">
        <f>IFERROR(YEAR(Tabela1[[#This Row],[VENCIMENTO CONTRATO]]),"-")</f>
        <v>2026</v>
      </c>
      <c r="U1013" s="5" t="str">
        <f>VLOOKUP(Tabela1[[#This Row],[PLACA]],UNIC!C:T,18,0)</f>
        <v>ATIVO</v>
      </c>
      <c r="V1013" s="5" t="str">
        <f>SUBSTITUTE(VLOOKUP(Tabela1[[#This Row],[PLACA]],UNIC!C:K,9,0),".", "")</f>
        <v>99568</v>
      </c>
      <c r="W1013" s="5">
        <f>VLOOKUP(Tabela1[[#This Row],[PLACA]],UNIC!C:M,10,0)</f>
        <v>26010</v>
      </c>
      <c r="X1013" s="5" t="str">
        <f>VLOOKUP(Tabela1[[#This Row],[PLACA]],UNIC!C:M,11,0)</f>
        <v>ADMINISTRATIVO</v>
      </c>
      <c r="Y1013" s="7">
        <f>SUM(Tabela1[[#This Row],[GASTO COMBUSTÍVEL FEVEREIRO]:[GASTO COMBUSTÍVE ABRIL]])</f>
        <v>1375.64</v>
      </c>
      <c r="Z1013" s="7">
        <f>IFERROR(AVERAGE(Tabela1[[#This Row],[GASTO COMBUSTÍVE ABRIL]:[GASTO COMBUSTÍVE MARÇO]]),"-")</f>
        <v>393.54499999999996</v>
      </c>
      <c r="AA1013" s="5"/>
    </row>
    <row r="1014" spans="1:27" x14ac:dyDescent="0.25">
      <c r="A1014" s="5" t="s">
        <v>1348</v>
      </c>
      <c r="B1014" s="5" t="str">
        <f>VLOOKUP(A1014,UNIC!C:W,2,0)</f>
        <v>FIORINO</v>
      </c>
      <c r="C1014" s="5" t="str">
        <f>VLOOKUP(A1014,UNIC!C:W,3,0)</f>
        <v>UTILITARIO</v>
      </c>
      <c r="D1014" s="10">
        <f>VLOOKUP(A1014,UNIC!C:W,5,0)</f>
        <v>2024</v>
      </c>
      <c r="E1014" s="5" t="str">
        <f>VLOOKUP(A1014,UNIC!C:W,21,0)</f>
        <v>LOCALIZA</v>
      </c>
      <c r="F1014" s="5" t="str">
        <f>VLOOKUP(Tabela1[[#This Row],[PLACA]],UNIC!C:R,15,0)</f>
        <v>SC</v>
      </c>
      <c r="G1014" s="5" t="str">
        <f>VLOOKUP(Tabela1[[#This Row],[PLACA]],UNIC!C:R,16,0)</f>
        <v>SUL</v>
      </c>
      <c r="H1014" s="5" t="str">
        <f>VLOOKUP(A1014,UNIC!C:H,6,0)</f>
        <v>DIEGO BORGE DOS SANTOS</v>
      </c>
      <c r="I1014" s="5" t="str">
        <f>VLOOKUP(H1014,UNIC!H:J,3,0)</f>
        <v>ASSISTENTE TEC. DE MANUTENCAO DE FO II</v>
      </c>
      <c r="J1014" s="11" t="str">
        <f>VLOOKUP(Tabela1[[#This Row],[PLACA]],UNIC!C:V,20,0)</f>
        <v>R$ 3.051,68</v>
      </c>
      <c r="K1014" s="11">
        <f>IFERROR(VALUE(VLOOKUP(Tabela1[[#This Row],[PLACA]],[1]Planilha2!$A:$F,3,0)),"")</f>
        <v>772.57</v>
      </c>
      <c r="L1014" s="11">
        <f>IFERROR(VALUE(VLOOKUP(Tabela1[[#This Row],[PLACA]],[1]Planilha2!$A:$F,4,0)),"")</f>
        <v>0</v>
      </c>
      <c r="M1014" s="11">
        <f>IFERROR(VALUE(VLOOKUP(Tabela1[[#This Row],[PLACA]],[1]Planilha2!$A:$F,5,0)),"")</f>
        <v>0</v>
      </c>
      <c r="N1014" s="11"/>
      <c r="O1014" s="12" t="str">
        <f>VLOOKUP(Tabela1[[#This Row],[PLACA]],BASE_LOCADORAS!B:F,5,0)</f>
        <v>09/05/2026</v>
      </c>
      <c r="P10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14" s="11">
        <f>VLOOKUP(Tabela1[[#This Row],[PLACA]],BASE_LOCADORAS!B:G,6,0)</f>
        <v>3051.68</v>
      </c>
      <c r="R1014" s="5" t="b">
        <f>Tabela1[[#This Row],[VALOR LOCADORA]]=Tabela1[[#This Row],[GASTO ALUGUEL]]</f>
        <v>0</v>
      </c>
      <c r="S1014" s="5" t="str">
        <f>UPPER(TEXT(Tabela1[[#This Row],[VENCIMENTO CONTRATO]],"MMM"))</f>
        <v>MAI</v>
      </c>
      <c r="T1014" s="5">
        <f>IFERROR(YEAR(Tabela1[[#This Row],[VENCIMENTO CONTRATO]]),"-")</f>
        <v>2026</v>
      </c>
      <c r="U1014" s="5" t="str">
        <f>VLOOKUP(Tabela1[[#This Row],[PLACA]],UNIC!C:T,18,0)</f>
        <v>SINISTRO (CULPABILIDADE DO CONDUTOR)</v>
      </c>
      <c r="V1014" s="5" t="str">
        <f>SUBSTITUTE(VLOOKUP(Tabela1[[#This Row],[PLACA]],UNIC!C:K,9,0),".", "")</f>
        <v>12071</v>
      </c>
      <c r="W1014" s="5">
        <f>VLOOKUP(Tabela1[[#This Row],[PLACA]],UNIC!C:M,10,0)</f>
        <v>34001</v>
      </c>
      <c r="X1014" s="5" t="str">
        <f>VLOOKUP(Tabela1[[#This Row],[PLACA]],UNIC!C:M,11,0)</f>
        <v>TIM MOVEL</v>
      </c>
      <c r="Y1014" s="7">
        <f>SUM(Tabela1[[#This Row],[GASTO COMBUSTÍVEL FEVEREIRO]:[GASTO COMBUSTÍVE ABRIL]])</f>
        <v>772.57</v>
      </c>
      <c r="Z1014" s="7">
        <f>IFERROR(AVERAGE(Tabela1[[#This Row],[GASTO COMBUSTÍVE ABRIL]:[GASTO COMBUSTÍVE MARÇO]]),"-")</f>
        <v>0</v>
      </c>
      <c r="AA1014" s="5"/>
    </row>
    <row r="1015" spans="1:27" x14ac:dyDescent="0.25">
      <c r="A1015" s="5" t="s">
        <v>1377</v>
      </c>
      <c r="B1015" s="5" t="str">
        <f>VLOOKUP(A1015,UNIC!C:W,2,0)</f>
        <v>SAVEIRO</v>
      </c>
      <c r="C1015" s="5" t="str">
        <f>VLOOKUP(A1015,UNIC!C:W,3,0)</f>
        <v>UTILITARIO</v>
      </c>
      <c r="D1015" s="10">
        <f>VLOOKUP(A1015,UNIC!C:W,5,0)</f>
        <v>2024</v>
      </c>
      <c r="E1015" s="5" t="str">
        <f>VLOOKUP(A1015,UNIC!C:W,21,0)</f>
        <v>LOCALIZA</v>
      </c>
      <c r="F1015" s="5" t="str">
        <f>VLOOKUP(Tabela1[[#This Row],[PLACA]],UNIC!C:R,15,0)</f>
        <v>PR</v>
      </c>
      <c r="G1015" s="5" t="str">
        <f>VLOOKUP(Tabela1[[#This Row],[PLACA]],UNIC!C:R,16,0)</f>
        <v>SUL</v>
      </c>
      <c r="H1015" s="5" t="str">
        <f>VLOOKUP(A1015,UNIC!C:H,6,0)</f>
        <v>FERNANDO GARCIA DA SILVA</v>
      </c>
      <c r="I1015" s="5" t="str">
        <f>VLOOKUP(H1015,UNIC!H:J,3,0)</f>
        <v>ASSISTENTE TEC. DE MANUTENCAO DE PI II</v>
      </c>
      <c r="J1015" s="11" t="str">
        <f>VLOOKUP(Tabela1[[#This Row],[PLACA]],UNIC!C:V,20,0)</f>
        <v>R$ 2.517,89</v>
      </c>
      <c r="K1015" s="11">
        <f>IFERROR(VALUE(VLOOKUP(Tabela1[[#This Row],[PLACA]],[1]Planilha2!$A:$F,3,0)),"")</f>
        <v>608.22</v>
      </c>
      <c r="L1015" s="11">
        <f>IFERROR(VALUE(VLOOKUP(Tabela1[[#This Row],[PLACA]],[1]Planilha2!$A:$F,4,0)),"")</f>
        <v>2962.9</v>
      </c>
      <c r="M1015" s="11">
        <f>IFERROR(VALUE(VLOOKUP(Tabela1[[#This Row],[PLACA]],[1]Planilha2!$A:$F,5,0)),"")</f>
        <v>1338.17</v>
      </c>
      <c r="N1015" s="11"/>
      <c r="O1015" s="12" t="str">
        <f>VLOOKUP(Tabela1[[#This Row],[PLACA]],BASE_LOCADORAS!B:F,5,0)</f>
        <v>08/03/2027</v>
      </c>
      <c r="P10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15" s="11">
        <f>VLOOKUP(Tabela1[[#This Row],[PLACA]],BASE_LOCADORAS!B:G,6,0)</f>
        <v>2517.89</v>
      </c>
      <c r="R1015" s="5" t="b">
        <f>Tabela1[[#This Row],[VALOR LOCADORA]]=Tabela1[[#This Row],[GASTO ALUGUEL]]</f>
        <v>0</v>
      </c>
      <c r="S1015" s="5" t="str">
        <f>UPPER(TEXT(Tabela1[[#This Row],[VENCIMENTO CONTRATO]],"MMM"))</f>
        <v>MAR</v>
      </c>
      <c r="T1015" s="5">
        <f>IFERROR(YEAR(Tabela1[[#This Row],[VENCIMENTO CONTRATO]]),"-")</f>
        <v>2027</v>
      </c>
      <c r="U1015" s="5" t="str">
        <f>VLOOKUP(Tabela1[[#This Row],[PLACA]],UNIC!C:T,18,0)</f>
        <v>ATIVO</v>
      </c>
      <c r="V1015" s="5" t="str">
        <f>SUBSTITUTE(VLOOKUP(Tabela1[[#This Row],[PLACA]],UNIC!C:K,9,0),".", "")</f>
        <v>12081</v>
      </c>
      <c r="W1015" s="5">
        <f>VLOOKUP(Tabela1[[#This Row],[PLACA]],UNIC!C:M,10,0)</f>
        <v>26259</v>
      </c>
      <c r="X1015" s="5" t="str">
        <f>VLOOKUP(Tabela1[[#This Row],[PLACA]],UNIC!C:M,11,0)</f>
        <v>TIM MOVEL</v>
      </c>
      <c r="Y1015" s="7">
        <f>SUM(Tabela1[[#This Row],[GASTO COMBUSTÍVEL FEVEREIRO]:[GASTO COMBUSTÍVE ABRIL]])</f>
        <v>4909.29</v>
      </c>
      <c r="Z1015" s="7">
        <f>IFERROR(AVERAGE(Tabela1[[#This Row],[GASTO COMBUSTÍVE ABRIL]:[GASTO COMBUSTÍVE MARÇO]]),"-")</f>
        <v>2150.5349999999999</v>
      </c>
      <c r="AA1015" s="5"/>
    </row>
    <row r="1016" spans="1:27" x14ac:dyDescent="0.25">
      <c r="A1016" s="5" t="s">
        <v>50</v>
      </c>
      <c r="B1016" s="5" t="str">
        <f>VLOOKUP(A1016,UNIC!C:W,2,0)</f>
        <v>SAVEIRO</v>
      </c>
      <c r="C1016" s="5" t="str">
        <f>VLOOKUP(A1016,UNIC!C:W,3,0)</f>
        <v>UTILITARIO</v>
      </c>
      <c r="D1016" s="10">
        <f>VLOOKUP(A1016,UNIC!C:W,5,0)</f>
        <v>2023</v>
      </c>
      <c r="E1016" s="5" t="str">
        <f>VLOOKUP(A1016,UNIC!C:W,21,0)</f>
        <v>COMPANHIA DAS AMERICAS</v>
      </c>
      <c r="F1016" s="5" t="str">
        <f>VLOOKUP(Tabela1[[#This Row],[PLACA]],UNIC!C:R,15,0)</f>
        <v>PR</v>
      </c>
      <c r="G1016" s="5" t="str">
        <f>VLOOKUP(Tabela1[[#This Row],[PLACA]],UNIC!C:R,16,0)</f>
        <v>SUL</v>
      </c>
      <c r="H1016" s="5" t="str">
        <f>VLOOKUP(A1016,UNIC!C:H,6,0)</f>
        <v>CARLOS GONZALES AMORIM</v>
      </c>
      <c r="I1016" s="5" t="str">
        <f>VLOOKUP(H1016,UNIC!H:J,3,0)</f>
        <v>ASSISTENTE TEC. DE MANUTENCAO DE PI III</v>
      </c>
      <c r="J1016" s="11" t="str">
        <f>VLOOKUP(Tabela1[[#This Row],[PLACA]],UNIC!C:V,20,0)</f>
        <v>R$ 2.462,14</v>
      </c>
      <c r="K1016" s="11">
        <f>IFERROR(VALUE(VLOOKUP(Tabela1[[#This Row],[PLACA]],[1]Planilha2!$A:$F,3,0)),"")</f>
        <v>1950.04</v>
      </c>
      <c r="L1016" s="11">
        <f>IFERROR(VALUE(VLOOKUP(Tabela1[[#This Row],[PLACA]],[1]Planilha2!$A:$F,4,0)),"")</f>
        <v>2004.49</v>
      </c>
      <c r="M1016" s="11">
        <f>IFERROR(VALUE(VLOOKUP(Tabela1[[#This Row],[PLACA]],[1]Planilha2!$A:$F,5,0)),"")</f>
        <v>905.18000000000006</v>
      </c>
      <c r="N1016" s="11"/>
      <c r="O1016" s="12" t="str">
        <f>VLOOKUP(Tabela1[[#This Row],[PLACA]],BASE_LOCADORAS!B:F,5,0)</f>
        <v>25/11/2025</v>
      </c>
      <c r="P10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6" s="11">
        <f>VLOOKUP(Tabela1[[#This Row],[PLACA]],BASE_LOCADORAS!B:G,6,0)</f>
        <v>2462.14</v>
      </c>
      <c r="R1016" s="5" t="b">
        <f>Tabela1[[#This Row],[VALOR LOCADORA]]=Tabela1[[#This Row],[GASTO ALUGUEL]]</f>
        <v>0</v>
      </c>
      <c r="S1016" s="5" t="str">
        <f>UPPER(TEXT(Tabela1[[#This Row],[VENCIMENTO CONTRATO]],"MMM"))</f>
        <v>NOV</v>
      </c>
      <c r="T1016" s="5">
        <f>IFERROR(YEAR(Tabela1[[#This Row],[VENCIMENTO CONTRATO]]),"-")</f>
        <v>2025</v>
      </c>
      <c r="U1016" s="5" t="str">
        <f>VLOOKUP(Tabela1[[#This Row],[PLACA]],UNIC!C:T,18,0)</f>
        <v>ATIVO</v>
      </c>
      <c r="V1016" s="5" t="str">
        <f>SUBSTITUTE(VLOOKUP(Tabela1[[#This Row],[PLACA]],UNIC!C:K,9,0),".", "")</f>
        <v>12081</v>
      </c>
      <c r="W1016" s="5">
        <f>VLOOKUP(Tabela1[[#This Row],[PLACA]],UNIC!C:M,10,0)</f>
        <v>26010</v>
      </c>
      <c r="X1016" s="5" t="str">
        <f>VLOOKUP(Tabela1[[#This Row],[PLACA]],UNIC!C:M,11,0)</f>
        <v>TIM MOVEL</v>
      </c>
      <c r="Y1016" s="7">
        <f>SUM(Tabela1[[#This Row],[GASTO COMBUSTÍVEL FEVEREIRO]:[GASTO COMBUSTÍVE ABRIL]])</f>
        <v>4859.71</v>
      </c>
      <c r="Z1016" s="7">
        <f>IFERROR(AVERAGE(Tabela1[[#This Row],[GASTO COMBUSTÍVE ABRIL]:[GASTO COMBUSTÍVE MARÇO]]),"-")</f>
        <v>1454.835</v>
      </c>
      <c r="AA1016" s="5"/>
    </row>
    <row r="1017" spans="1:27" x14ac:dyDescent="0.25">
      <c r="A1017" s="5" t="s">
        <v>52</v>
      </c>
      <c r="B1017" s="5" t="str">
        <f>VLOOKUP(A1017,UNIC!C:W,2,0)</f>
        <v>SAVEIRO</v>
      </c>
      <c r="C1017" s="5" t="str">
        <f>VLOOKUP(A1017,UNIC!C:W,3,0)</f>
        <v>UTILITARIO</v>
      </c>
      <c r="D1017" s="10">
        <f>VLOOKUP(A1017,UNIC!C:W,5,0)</f>
        <v>2023</v>
      </c>
      <c r="E1017" s="5" t="str">
        <f>VLOOKUP(A1017,UNIC!C:W,21,0)</f>
        <v>COMPANHIA DAS AMERICAS</v>
      </c>
      <c r="F1017" s="5" t="str">
        <f>VLOOKUP(Tabela1[[#This Row],[PLACA]],UNIC!C:R,15,0)</f>
        <v>PR</v>
      </c>
      <c r="G1017" s="5" t="str">
        <f>VLOOKUP(Tabela1[[#This Row],[PLACA]],UNIC!C:R,16,0)</f>
        <v>SUL</v>
      </c>
      <c r="H1017" s="5" t="str">
        <f>VLOOKUP(A1017,UNIC!C:H,6,0)</f>
        <v>ALEX WILLIAN DOS SANTOS</v>
      </c>
      <c r="I1017" s="5" t="str">
        <f>VLOOKUP(H1017,UNIC!H:J,3,0)</f>
        <v>TECNICO DE MANUTENCAO PI II</v>
      </c>
      <c r="J1017" s="11" t="str">
        <f>VLOOKUP(Tabela1[[#This Row],[PLACA]],UNIC!C:V,20,0)</f>
        <v>R$ 2.450,92</v>
      </c>
      <c r="K1017" s="11">
        <f>IFERROR(VALUE(VLOOKUP(Tabela1[[#This Row],[PLACA]],[1]Planilha2!$A:$F,3,0)),"")</f>
        <v>738.99</v>
      </c>
      <c r="L1017" s="11">
        <f>IFERROR(VALUE(VLOOKUP(Tabela1[[#This Row],[PLACA]],[1]Planilha2!$A:$F,4,0)),"")</f>
        <v>2873.5399999999995</v>
      </c>
      <c r="M1017" s="11">
        <f>IFERROR(VALUE(VLOOKUP(Tabela1[[#This Row],[PLACA]],[1]Planilha2!$A:$F,5,0)),"")</f>
        <v>1375.51</v>
      </c>
      <c r="N1017" s="11"/>
      <c r="O1017" s="12" t="str">
        <f>VLOOKUP(Tabela1[[#This Row],[PLACA]],BASE_LOCADORAS!B:F,5,0)</f>
        <v>25/11/2025</v>
      </c>
      <c r="P10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7" s="11">
        <f>VLOOKUP(Tabela1[[#This Row],[PLACA]],BASE_LOCADORAS!B:G,6,0)</f>
        <v>2450.92</v>
      </c>
      <c r="R1017" s="5" t="b">
        <f>Tabela1[[#This Row],[VALOR LOCADORA]]=Tabela1[[#This Row],[GASTO ALUGUEL]]</f>
        <v>0</v>
      </c>
      <c r="S1017" s="5" t="str">
        <f>UPPER(TEXT(Tabela1[[#This Row],[VENCIMENTO CONTRATO]],"MMM"))</f>
        <v>NOV</v>
      </c>
      <c r="T1017" s="5">
        <f>IFERROR(YEAR(Tabela1[[#This Row],[VENCIMENTO CONTRATO]]),"-")</f>
        <v>2025</v>
      </c>
      <c r="U1017" s="5" t="str">
        <f>VLOOKUP(Tabela1[[#This Row],[PLACA]],UNIC!C:T,18,0)</f>
        <v>ATIVO</v>
      </c>
      <c r="V1017" s="5" t="str">
        <f>SUBSTITUTE(VLOOKUP(Tabela1[[#This Row],[PLACA]],UNIC!C:K,9,0),".", "")</f>
        <v>12081</v>
      </c>
      <c r="W1017" s="5">
        <f>VLOOKUP(Tabela1[[#This Row],[PLACA]],UNIC!C:M,10,0)</f>
        <v>26010</v>
      </c>
      <c r="X1017" s="5" t="str">
        <f>VLOOKUP(Tabela1[[#This Row],[PLACA]],UNIC!C:M,11,0)</f>
        <v>TIM MOVEL</v>
      </c>
      <c r="Y1017" s="7">
        <f>SUM(Tabela1[[#This Row],[GASTO COMBUSTÍVEL FEVEREIRO]:[GASTO COMBUSTÍVE ABRIL]])</f>
        <v>4988.04</v>
      </c>
      <c r="Z1017" s="7">
        <f>IFERROR(AVERAGE(Tabela1[[#This Row],[GASTO COMBUSTÍVE ABRIL]:[GASTO COMBUSTÍVE MARÇO]]),"-")</f>
        <v>2124.5249999999996</v>
      </c>
      <c r="AA1017" s="5"/>
    </row>
    <row r="1018" spans="1:27" x14ac:dyDescent="0.25">
      <c r="A1018" s="5" t="s">
        <v>57</v>
      </c>
      <c r="B1018" s="5" t="str">
        <f>VLOOKUP(A1018,UNIC!C:W,2,0)</f>
        <v>SAVEIRO</v>
      </c>
      <c r="C1018" s="5" t="str">
        <f>VLOOKUP(A1018,UNIC!C:W,3,0)</f>
        <v>UTILITARIO</v>
      </c>
      <c r="D1018" s="10">
        <f>VLOOKUP(A1018,UNIC!C:W,5,0)</f>
        <v>2023</v>
      </c>
      <c r="E1018" s="5" t="str">
        <f>VLOOKUP(A1018,UNIC!C:W,21,0)</f>
        <v>COMPANHIA DAS AMERICAS</v>
      </c>
      <c r="F1018" s="5" t="str">
        <f>VLOOKUP(Tabela1[[#This Row],[PLACA]],UNIC!C:R,15,0)</f>
        <v>PR</v>
      </c>
      <c r="G1018" s="5" t="str">
        <f>VLOOKUP(Tabela1[[#This Row],[PLACA]],UNIC!C:R,16,0)</f>
        <v>SUL</v>
      </c>
      <c r="H1018" s="5" t="str">
        <f>VLOOKUP(A1018,UNIC!C:H,6,0)</f>
        <v>ALDIR DA SILVA SANCHES</v>
      </c>
      <c r="I1018" s="5" t="str">
        <f>VLOOKUP(H1018,UNIC!H:J,3,0)</f>
        <v>TECNICO DE MANUTENCAO PI III</v>
      </c>
      <c r="J1018" s="11" t="str">
        <f>VLOOKUP(Tabela1[[#This Row],[PLACA]],UNIC!C:V,20,0)</f>
        <v>R$ 2.462,14</v>
      </c>
      <c r="K1018" s="11">
        <f>IFERROR(VALUE(VLOOKUP(Tabela1[[#This Row],[PLACA]],[1]Planilha2!$A:$F,3,0)),"")</f>
        <v>3782.6600000000003</v>
      </c>
      <c r="L1018" s="11">
        <f>IFERROR(VALUE(VLOOKUP(Tabela1[[#This Row],[PLACA]],[1]Planilha2!$A:$F,4,0)),"")</f>
        <v>3459.15</v>
      </c>
      <c r="M1018" s="11">
        <f>IFERROR(VALUE(VLOOKUP(Tabela1[[#This Row],[PLACA]],[1]Planilha2!$A:$F,5,0)),"")</f>
        <v>1395.52</v>
      </c>
      <c r="N1018" s="11"/>
      <c r="O1018" s="17" t="str">
        <f>VLOOKUP(Tabela1[[#This Row],[PLACA]],BASE_LOCADORAS!B:F,5,0)</f>
        <v>25/11/2025</v>
      </c>
      <c r="P10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8" s="11">
        <f>VLOOKUP(Tabela1[[#This Row],[PLACA]],BASE_LOCADORAS!B:G,6,0)</f>
        <v>2462.14</v>
      </c>
      <c r="R1018" s="5" t="b">
        <f>Tabela1[[#This Row],[VALOR LOCADORA]]=Tabela1[[#This Row],[GASTO ALUGUEL]]</f>
        <v>0</v>
      </c>
      <c r="S1018" s="5" t="str">
        <f>UPPER(TEXT(Tabela1[[#This Row],[VENCIMENTO CONTRATO]],"MMM"))</f>
        <v>NOV</v>
      </c>
      <c r="T1018" s="5">
        <f>IFERROR(YEAR(Tabela1[[#This Row],[VENCIMENTO CONTRATO]]),"-")</f>
        <v>2025</v>
      </c>
      <c r="U1018" s="5" t="str">
        <f>VLOOKUP(Tabela1[[#This Row],[PLACA]],UNIC!C:T,18,0)</f>
        <v>ATIVO</v>
      </c>
      <c r="V1018" s="5" t="str">
        <f>SUBSTITUTE(VLOOKUP(Tabela1[[#This Row],[PLACA]],UNIC!C:K,9,0),".", "")</f>
        <v>12081</v>
      </c>
      <c r="W1018" s="5">
        <f>VLOOKUP(Tabela1[[#This Row],[PLACA]],UNIC!C:M,10,0)</f>
        <v>26259</v>
      </c>
      <c r="X1018" s="5" t="str">
        <f>VLOOKUP(Tabela1[[#This Row],[PLACA]],UNIC!C:M,11,0)</f>
        <v>TIM MOVEL</v>
      </c>
      <c r="Y1018" s="7">
        <f>SUM(Tabela1[[#This Row],[GASTO COMBUSTÍVEL FEVEREIRO]:[GASTO COMBUSTÍVE ABRIL]])</f>
        <v>8637.33</v>
      </c>
      <c r="Z1018" s="7">
        <f>IFERROR(AVERAGE(Tabela1[[#This Row],[GASTO COMBUSTÍVE ABRIL]:[GASTO COMBUSTÍVE MARÇO]]),"-")</f>
        <v>2427.335</v>
      </c>
      <c r="AA1018" s="5"/>
    </row>
    <row r="1019" spans="1:27" x14ac:dyDescent="0.25">
      <c r="A1019" s="5" t="s">
        <v>1389</v>
      </c>
      <c r="B1019" s="5" t="str">
        <f>VLOOKUP(A1019,UNIC!C:W,2,0)</f>
        <v>S10</v>
      </c>
      <c r="C1019" s="5" t="str">
        <f>VLOOKUP(A1019,UNIC!C:W,3,0)</f>
        <v>4X4</v>
      </c>
      <c r="D1019" s="10">
        <f>VLOOKUP(A1019,UNIC!C:W,5,0)</f>
        <v>2023</v>
      </c>
      <c r="E1019" s="5" t="str">
        <f>VLOOKUP(A1019,UNIC!C:W,21,0)</f>
        <v>LOCALIZA</v>
      </c>
      <c r="F1019" s="5" t="str">
        <f>VLOOKUP(Tabela1[[#This Row],[PLACA]],UNIC!C:R,15,0)</f>
        <v>PR</v>
      </c>
      <c r="G1019" s="5" t="str">
        <f>VLOOKUP(Tabela1[[#This Row],[PLACA]],UNIC!C:R,16,0)</f>
        <v>SUL</v>
      </c>
      <c r="H1019" s="5" t="str">
        <f>VLOOKUP(A1019,UNIC!C:H,6,0)</f>
        <v>ADEMIR MAGAGNIN PRZYVARA</v>
      </c>
      <c r="I1019" s="5" t="str">
        <f>VLOOKUP(H1019,UNIC!H:J,3,0)</f>
        <v>TECNICO DE MANUTENCAO FO III</v>
      </c>
      <c r="J1019" s="11" t="str">
        <f>VLOOKUP(Tabela1[[#This Row],[PLACA]],UNIC!C:V,20,0)</f>
        <v>R$ 6.468,10</v>
      </c>
      <c r="K1019" s="11">
        <f>IFERROR(VALUE(VLOOKUP(Tabela1[[#This Row],[PLACA]],[1]Planilha2!$A:$F,3,0)),"")</f>
        <v>2927.2200000000003</v>
      </c>
      <c r="L1019" s="11">
        <f>IFERROR(VALUE(VLOOKUP(Tabela1[[#This Row],[PLACA]],[1]Planilha2!$A:$F,4,0)),"")</f>
        <v>3965.9099999999994</v>
      </c>
      <c r="M1019" s="11">
        <f>IFERROR(VALUE(VLOOKUP(Tabela1[[#This Row],[PLACA]],[1]Planilha2!$A:$F,5,0)),"")</f>
        <v>1984.7</v>
      </c>
      <c r="N1019" s="11"/>
      <c r="O1019" s="12" t="str">
        <f>VLOOKUP(Tabela1[[#This Row],[PLACA]],BASE_LOCADORAS!B:F,5,0)</f>
        <v>05/01/2026</v>
      </c>
      <c r="P10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19" s="11">
        <f>VLOOKUP(Tabela1[[#This Row],[PLACA]],BASE_LOCADORAS!B:G,6,0)</f>
        <v>6468.1</v>
      </c>
      <c r="R1019" s="5" t="b">
        <f>Tabela1[[#This Row],[VALOR LOCADORA]]=Tabela1[[#This Row],[GASTO ALUGUEL]]</f>
        <v>0</v>
      </c>
      <c r="S1019" s="5" t="str">
        <f>UPPER(TEXT(Tabela1[[#This Row],[VENCIMENTO CONTRATO]],"MMM"))</f>
        <v>JAN</v>
      </c>
      <c r="T1019" s="5">
        <f>IFERROR(YEAR(Tabela1[[#This Row],[VENCIMENTO CONTRATO]]),"-")</f>
        <v>2026</v>
      </c>
      <c r="U1019" s="5" t="str">
        <f>VLOOKUP(Tabela1[[#This Row],[PLACA]],UNIC!C:T,18,0)</f>
        <v>ATIVO</v>
      </c>
      <c r="V1019" s="5" t="str">
        <f>SUBSTITUTE(VLOOKUP(Tabela1[[#This Row],[PLACA]],UNIC!C:K,9,0),".", "")</f>
        <v>12071</v>
      </c>
      <c r="W1019" s="5">
        <f>VLOOKUP(Tabela1[[#This Row],[PLACA]],UNIC!C:M,10,0)</f>
        <v>26003</v>
      </c>
      <c r="X1019" s="5" t="str">
        <f>VLOOKUP(Tabela1[[#This Row],[PLACA]],UNIC!C:M,11,0)</f>
        <v>TIM MOVEL</v>
      </c>
      <c r="Y1019" s="7">
        <f>SUM(Tabela1[[#This Row],[GASTO COMBUSTÍVEL FEVEREIRO]:[GASTO COMBUSTÍVE ABRIL]])</f>
        <v>8877.83</v>
      </c>
      <c r="Z1019" s="7">
        <f>IFERROR(AVERAGE(Tabela1[[#This Row],[GASTO COMBUSTÍVE ABRIL]:[GASTO COMBUSTÍVE MARÇO]]),"-")</f>
        <v>2975.3049999999998</v>
      </c>
      <c r="AA1019" s="5"/>
    </row>
    <row r="1020" spans="1:27" x14ac:dyDescent="0.25">
      <c r="A1020" s="5" t="s">
        <v>974</v>
      </c>
      <c r="B1020" s="5" t="str">
        <f>VLOOKUP(A1020,UNIC!C:W,2,0)</f>
        <v>SAVEIRO</v>
      </c>
      <c r="C1020" s="5" t="str">
        <f>VLOOKUP(A1020,UNIC!C:W,3,0)</f>
        <v>UTILITARIO</v>
      </c>
      <c r="D1020" s="10">
        <f>VLOOKUP(A1020,UNIC!C:W,5,0)</f>
        <v>2023</v>
      </c>
      <c r="E1020" s="5" t="str">
        <f>VLOOKUP(A1020,UNIC!C:W,21,0)</f>
        <v>LOCALIZA</v>
      </c>
      <c r="F1020" s="5" t="str">
        <f>VLOOKUP(Tabela1[[#This Row],[PLACA]],UNIC!C:R,15,0)</f>
        <v>PR</v>
      </c>
      <c r="G1020" s="5" t="str">
        <f>VLOOKUP(Tabela1[[#This Row],[PLACA]],UNIC!C:R,16,0)</f>
        <v>SUL</v>
      </c>
      <c r="H1020" s="5" t="str">
        <f>VLOOKUP(A1020,UNIC!C:H,6,0)</f>
        <v>EDVALTE RIBEIRO DE LIMA</v>
      </c>
      <c r="I1020" s="5" t="str">
        <f>VLOOKUP(H1020,UNIC!H:J,3,0)</f>
        <v>ALMOXARIFE I</v>
      </c>
      <c r="J1020" s="11" t="str">
        <f>VLOOKUP(Tabela1[[#This Row],[PLACA]],UNIC!C:V,20,0)</f>
        <v>R$ 2.516,38</v>
      </c>
      <c r="K1020" s="11">
        <f>IFERROR(VALUE(VLOOKUP(Tabela1[[#This Row],[PLACA]],[1]Planilha2!$A:$F,3,0)),"")</f>
        <v>1149.96</v>
      </c>
      <c r="L1020" s="11">
        <f>IFERROR(VALUE(VLOOKUP(Tabela1[[#This Row],[PLACA]],[1]Planilha2!$A:$F,4,0)),"")</f>
        <v>1753.91</v>
      </c>
      <c r="M1020" s="11">
        <f>IFERROR(VALUE(VLOOKUP(Tabela1[[#This Row],[PLACA]],[1]Planilha2!$A:$F,5,0)),"")</f>
        <v>930.91</v>
      </c>
      <c r="N1020" s="11"/>
      <c r="O1020" s="12" t="str">
        <f>VLOOKUP(Tabela1[[#This Row],[PLACA]],BASE_LOCADORAS!B:F,5,0)</f>
        <v>29/10/2026</v>
      </c>
      <c r="P10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0" s="11">
        <f>VLOOKUP(Tabela1[[#This Row],[PLACA]],BASE_LOCADORAS!B:G,6,0)</f>
        <v>2646.55</v>
      </c>
      <c r="R1020" s="5" t="b">
        <f>Tabela1[[#This Row],[VALOR LOCADORA]]=Tabela1[[#This Row],[GASTO ALUGUEL]]</f>
        <v>0</v>
      </c>
      <c r="S1020" s="5" t="str">
        <f>UPPER(TEXT(Tabela1[[#This Row],[VENCIMENTO CONTRATO]],"MMM"))</f>
        <v>OUT</v>
      </c>
      <c r="T1020" s="5">
        <f>IFERROR(YEAR(Tabela1[[#This Row],[VENCIMENTO CONTRATO]]),"-")</f>
        <v>2026</v>
      </c>
      <c r="U1020" s="5" t="str">
        <f>VLOOKUP(Tabela1[[#This Row],[PLACA]],UNIC!C:T,18,0)</f>
        <v>ATIVO</v>
      </c>
      <c r="V1020" s="5" t="str">
        <f>SUBSTITUTE(VLOOKUP(Tabela1[[#This Row],[PLACA]],UNIC!C:K,9,0),".", "")</f>
        <v>99568</v>
      </c>
      <c r="W1020" s="5">
        <f>VLOOKUP(Tabela1[[#This Row],[PLACA]],UNIC!C:M,10,0)</f>
        <v>26001</v>
      </c>
      <c r="X1020" s="5" t="str">
        <f>VLOOKUP(Tabela1[[#This Row],[PLACA]],UNIC!C:M,11,0)</f>
        <v>ADMINISTRATIVO</v>
      </c>
      <c r="Y1020" s="7">
        <f>SUM(Tabela1[[#This Row],[GASTO COMBUSTÍVEL FEVEREIRO]:[GASTO COMBUSTÍVE ABRIL]])</f>
        <v>3834.7799999999997</v>
      </c>
      <c r="Z1020" s="7">
        <f>IFERROR(AVERAGE(Tabela1[[#This Row],[GASTO COMBUSTÍVE ABRIL]:[GASTO COMBUSTÍVE MARÇO]]),"-")</f>
        <v>1342.41</v>
      </c>
      <c r="AA1020" s="5"/>
    </row>
    <row r="1021" spans="1:27" x14ac:dyDescent="0.25">
      <c r="A1021" s="5" t="s">
        <v>1069</v>
      </c>
      <c r="B1021" s="5" t="str">
        <f>VLOOKUP(A1021,UNIC!C:W,2,0)</f>
        <v>MASTER FURGAO</v>
      </c>
      <c r="C1021" s="5" t="str">
        <f>VLOOKUP(A1021,UNIC!C:W,3,0)</f>
        <v>VAN</v>
      </c>
      <c r="D1021" s="10">
        <f>VLOOKUP(A1021,UNIC!C:W,5,0)</f>
        <v>2024</v>
      </c>
      <c r="E1021" s="5" t="str">
        <f>VLOOKUP(A1021,UNIC!C:W,21,0)</f>
        <v>LOCALIZA</v>
      </c>
      <c r="F1021" s="5" t="str">
        <f>VLOOKUP(Tabela1[[#This Row],[PLACA]],UNIC!C:R,15,0)</f>
        <v>PR</v>
      </c>
      <c r="G1021" s="5" t="str">
        <f>VLOOKUP(Tabela1[[#This Row],[PLACA]],UNIC!C:R,16,0)</f>
        <v>SUL</v>
      </c>
      <c r="H1021" s="5" t="str">
        <f>VLOOKUP(A1021,UNIC!C:H,6,0)</f>
        <v>DENILSON DO NASCIMENTO GOMES</v>
      </c>
      <c r="I1021" s="5" t="str">
        <f>VLOOKUP(H1021,UNIC!H:J,3,0)</f>
        <v>SUPERVISOR DE ALMOXARIFADO I</v>
      </c>
      <c r="J1021" s="11" t="str">
        <f>VLOOKUP(Tabela1[[#This Row],[PLACA]],UNIC!C:V,20,0)</f>
        <v>R$ 6.162,44</v>
      </c>
      <c r="K1021" s="11">
        <f>IFERROR(VALUE(VLOOKUP(Tabela1[[#This Row],[PLACA]],[1]Planilha2!$A:$F,3,0)),"")</f>
        <v>780</v>
      </c>
      <c r="L1021" s="11">
        <f>IFERROR(VALUE(VLOOKUP(Tabela1[[#This Row],[PLACA]],[1]Planilha2!$A:$F,4,0)),"")</f>
        <v>800</v>
      </c>
      <c r="M1021" s="11">
        <f>IFERROR(VALUE(VLOOKUP(Tabela1[[#This Row],[PLACA]],[1]Planilha2!$A:$F,5,0)),"")</f>
        <v>800</v>
      </c>
      <c r="N1021" s="11"/>
      <c r="O1021" s="12" t="str">
        <f>VLOOKUP(Tabela1[[#This Row],[PLACA]],BASE_LOCADORAS!B:F,5,0)</f>
        <v>13/06/2026</v>
      </c>
      <c r="P10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21" s="11">
        <f>VLOOKUP(Tabela1[[#This Row],[PLACA]],BASE_LOCADORAS!B:G,6,0)</f>
        <v>6162.44</v>
      </c>
      <c r="R1021" s="5" t="b">
        <f>Tabela1[[#This Row],[VALOR LOCADORA]]=Tabela1[[#This Row],[GASTO ALUGUEL]]</f>
        <v>0</v>
      </c>
      <c r="S1021" s="5" t="str">
        <f>UPPER(TEXT(Tabela1[[#This Row],[VENCIMENTO CONTRATO]],"MMM"))</f>
        <v>JUN</v>
      </c>
      <c r="T1021" s="5">
        <f>IFERROR(YEAR(Tabela1[[#This Row],[VENCIMENTO CONTRATO]]),"-")</f>
        <v>2026</v>
      </c>
      <c r="U1021" s="5" t="str">
        <f>VLOOKUP(Tabela1[[#This Row],[PLACA]],UNIC!C:T,18,0)</f>
        <v>ATIVO</v>
      </c>
      <c r="V1021" s="5" t="str">
        <f>SUBSTITUTE(VLOOKUP(Tabela1[[#This Row],[PLACA]],UNIC!C:K,9,0),".", "")</f>
        <v>99568</v>
      </c>
      <c r="W1021" s="5">
        <f>VLOOKUP(Tabela1[[#This Row],[PLACA]],UNIC!C:M,10,0)</f>
        <v>26001</v>
      </c>
      <c r="X1021" s="5" t="str">
        <f>VLOOKUP(Tabela1[[#This Row],[PLACA]],UNIC!C:M,11,0)</f>
        <v>ADMINISTRATIVO</v>
      </c>
      <c r="Y1021" s="7">
        <f>SUM(Tabela1[[#This Row],[GASTO COMBUSTÍVEL FEVEREIRO]:[GASTO COMBUSTÍVE ABRIL]])</f>
        <v>2380</v>
      </c>
      <c r="Z1021" s="7">
        <f>IFERROR(AVERAGE(Tabela1[[#This Row],[GASTO COMBUSTÍVE ABRIL]:[GASTO COMBUSTÍVE MARÇO]]),"-")</f>
        <v>800</v>
      </c>
      <c r="AA1021" s="5"/>
    </row>
    <row r="1022" spans="1:27" x14ac:dyDescent="0.25">
      <c r="A1022" s="5" t="s">
        <v>1367</v>
      </c>
      <c r="B1022" s="5" t="str">
        <f>VLOOKUP(A1022,UNIC!C:W,2,0)</f>
        <v>S10</v>
      </c>
      <c r="C1022" s="5" t="str">
        <f>VLOOKUP(A1022,UNIC!C:W,3,0)</f>
        <v>4X4</v>
      </c>
      <c r="D1022" s="10">
        <f>VLOOKUP(A1022,UNIC!C:W,5,0)</f>
        <v>2023</v>
      </c>
      <c r="E1022" s="5" t="str">
        <f>VLOOKUP(A1022,UNIC!C:W,21,0)</f>
        <v>LOCALIZA</v>
      </c>
      <c r="F1022" s="5" t="str">
        <f>VLOOKUP(Tabela1[[#This Row],[PLACA]],UNIC!C:R,15,0)</f>
        <v>PR</v>
      </c>
      <c r="G1022" s="5" t="str">
        <f>VLOOKUP(Tabela1[[#This Row],[PLACA]],UNIC!C:R,16,0)</f>
        <v>SUL</v>
      </c>
      <c r="H1022" s="5" t="str">
        <f>VLOOKUP(A1022,UNIC!C:H,6,0)</f>
        <v>MANUTENÇÃO PLANTA INTERNA-TIM CURITIBA</v>
      </c>
      <c r="I1022" s="5" t="str">
        <f>VLOOKUP(H1022,UNIC!H:J,3,0)</f>
        <v>PARCEIRO</v>
      </c>
      <c r="J1022" s="11" t="str">
        <f>VLOOKUP(Tabela1[[#This Row],[PLACA]],UNIC!C:V,20,0)</f>
        <v>R$ 6.468,10</v>
      </c>
      <c r="K1022" s="11">
        <f>IFERROR(VALUE(VLOOKUP(Tabela1[[#This Row],[PLACA]],[1]Planilha2!$A:$F,3,0)),"")</f>
        <v>0</v>
      </c>
      <c r="L1022" s="11">
        <f>IFERROR(VALUE(VLOOKUP(Tabela1[[#This Row],[PLACA]],[1]Planilha2!$A:$F,4,0)),"")</f>
        <v>0</v>
      </c>
      <c r="M1022" s="11">
        <f>IFERROR(VALUE(VLOOKUP(Tabela1[[#This Row],[PLACA]],[1]Planilha2!$A:$F,5,0)),"")</f>
        <v>0</v>
      </c>
      <c r="N1022" s="11"/>
      <c r="O1022" s="12" t="str">
        <f>VLOOKUP(Tabela1[[#This Row],[PLACA]],BASE_LOCADORAS!B:F,5,0)</f>
        <v>05/01/2026</v>
      </c>
      <c r="P10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22" s="11">
        <f>VLOOKUP(Tabela1[[#This Row],[PLACA]],BASE_LOCADORAS!B:G,6,0)</f>
        <v>6468.1</v>
      </c>
      <c r="R1022" s="5" t="b">
        <f>Tabela1[[#This Row],[VALOR LOCADORA]]=Tabela1[[#This Row],[GASTO ALUGUEL]]</f>
        <v>0</v>
      </c>
      <c r="S1022" s="5" t="str">
        <f>UPPER(TEXT(Tabela1[[#This Row],[VENCIMENTO CONTRATO]],"MMM"))</f>
        <v>JAN</v>
      </c>
      <c r="T1022" s="5">
        <f>IFERROR(YEAR(Tabela1[[#This Row],[VENCIMENTO CONTRATO]]),"-")</f>
        <v>2026</v>
      </c>
      <c r="U1022" s="5" t="str">
        <f>VLOOKUP(Tabela1[[#This Row],[PLACA]],UNIC!C:T,18,0)</f>
        <v>SINISTRO</v>
      </c>
      <c r="V1022" s="5" t="str">
        <f>SUBSTITUTE(VLOOKUP(Tabela1[[#This Row],[PLACA]],UNIC!C:K,9,0),".", "")</f>
        <v>12081</v>
      </c>
      <c r="W1022" s="5">
        <f>VLOOKUP(Tabela1[[#This Row],[PLACA]],UNIC!C:M,10,0)</f>
        <v>26001</v>
      </c>
      <c r="X1022" s="5" t="str">
        <f>VLOOKUP(Tabela1[[#This Row],[PLACA]],UNIC!C:M,11,0)</f>
        <v>TIM MOVEL</v>
      </c>
      <c r="Y1022" s="7">
        <f>SUM(Tabela1[[#This Row],[GASTO COMBUSTÍVEL FEVEREIRO]:[GASTO COMBUSTÍVE ABRIL]])</f>
        <v>0</v>
      </c>
      <c r="Z1022" s="7">
        <f>IFERROR(AVERAGE(Tabela1[[#This Row],[GASTO COMBUSTÍVE ABRIL]:[GASTO COMBUSTÍVE MARÇO]]),"-")</f>
        <v>0</v>
      </c>
      <c r="AA1022" s="5"/>
    </row>
    <row r="1023" spans="1:27" x14ac:dyDescent="0.25">
      <c r="A1023" s="5" t="s">
        <v>167</v>
      </c>
      <c r="B1023" s="5" t="str">
        <f>VLOOKUP(A1023,UNIC!C:W,2,0)</f>
        <v>CLASSIC</v>
      </c>
      <c r="C1023" s="5" t="str">
        <f>VLOOKUP(A1023,UNIC!C:W,3,0)</f>
        <v>LEVE</v>
      </c>
      <c r="D1023" s="10">
        <f>VLOOKUP(A1023,UNIC!C:W,5,0)</f>
        <v>2015</v>
      </c>
      <c r="E1023" s="5" t="str">
        <f>VLOOKUP(A1023,UNIC!C:W,21,0)</f>
        <v>PARTICULAR</v>
      </c>
      <c r="F1023" s="5" t="str">
        <f>VLOOKUP(Tabela1[[#This Row],[PLACA]],UNIC!C:R,15,0)</f>
        <v>PR</v>
      </c>
      <c r="G1023" s="5" t="str">
        <f>VLOOKUP(Tabela1[[#This Row],[PLACA]],UNIC!C:R,16,0)</f>
        <v>SUL</v>
      </c>
      <c r="H1023" s="5" t="str">
        <f>VLOOKUP(A1023,UNIC!C:H,6,0)</f>
        <v>MOISES GOMES BARROSO</v>
      </c>
      <c r="I1023" s="5" t="str">
        <f>VLOOKUP(H1023,UNIC!H:J,3,0)</f>
        <v>SUPERVISOR DE OPERACAO DE PI I</v>
      </c>
      <c r="J1023" s="11" t="str">
        <f>VLOOKUP(Tabela1[[#This Row],[PLACA]],UNIC!C:V,20,0)</f>
        <v>R$ 972,00</v>
      </c>
      <c r="K1023" s="11">
        <f>IFERROR(VALUE(VLOOKUP(Tabela1[[#This Row],[PLACA]],[1]Planilha2!$A:$F,3,0)),"")</f>
        <v>708.68000000000006</v>
      </c>
      <c r="L1023" s="11">
        <f>IFERROR(VALUE(VLOOKUP(Tabela1[[#This Row],[PLACA]],[1]Planilha2!$A:$F,4,0)),"")</f>
        <v>499.98</v>
      </c>
      <c r="M1023" s="11">
        <f>IFERROR(VALUE(VLOOKUP(Tabela1[[#This Row],[PLACA]],[1]Planilha2!$A:$F,5,0)),"")</f>
        <v>863.92</v>
      </c>
      <c r="N1023" s="11"/>
      <c r="O1023" s="17" t="str">
        <f>VLOOKUP(Tabela1[[#This Row],[PLACA]],BASE_LOCADORAS!B:F,5,0)</f>
        <v>01/01/2030</v>
      </c>
      <c r="P10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3" s="11">
        <f>VLOOKUP(Tabela1[[#This Row],[PLACA]],BASE_LOCADORAS!B:G,6,0)</f>
        <v>972</v>
      </c>
      <c r="R1023" s="5" t="b">
        <f>Tabela1[[#This Row],[VALOR LOCADORA]]=Tabela1[[#This Row],[GASTO ALUGUEL]]</f>
        <v>0</v>
      </c>
      <c r="S1023" s="5" t="str">
        <f>UPPER(TEXT(Tabela1[[#This Row],[VENCIMENTO CONTRATO]],"MMM"))</f>
        <v>JAN</v>
      </c>
      <c r="T1023" s="5">
        <f>IFERROR(YEAR(Tabela1[[#This Row],[VENCIMENTO CONTRATO]]),"-")</f>
        <v>2030</v>
      </c>
      <c r="U1023" s="5" t="str">
        <f>VLOOKUP(Tabela1[[#This Row],[PLACA]],UNIC!C:T,18,0)</f>
        <v>ATIVO</v>
      </c>
      <c r="V1023" s="5" t="str">
        <f>SUBSTITUTE(VLOOKUP(Tabela1[[#This Row],[PLACA]],UNIC!C:K,9,0),".", "")</f>
        <v>12085</v>
      </c>
      <c r="W1023" s="5">
        <f>VLOOKUP(Tabela1[[#This Row],[PLACA]],UNIC!C:M,10,0)</f>
        <v>26001</v>
      </c>
      <c r="X1023" s="5" t="str">
        <f>VLOOKUP(Tabela1[[#This Row],[PLACA]],UNIC!C:M,11,0)</f>
        <v>TIM MOVEL</v>
      </c>
      <c r="Y1023" s="7">
        <f>SUM(Tabela1[[#This Row],[GASTO COMBUSTÍVEL FEVEREIRO]:[GASTO COMBUSTÍVE ABRIL]])</f>
        <v>2072.58</v>
      </c>
      <c r="Z1023" s="7">
        <f>IFERROR(AVERAGE(Tabela1[[#This Row],[GASTO COMBUSTÍVE ABRIL]:[GASTO COMBUSTÍVE MARÇO]]),"-")</f>
        <v>681.95</v>
      </c>
      <c r="AA1023" s="5"/>
    </row>
    <row r="1024" spans="1:27" x14ac:dyDescent="0.25">
      <c r="A1024" s="5" t="s">
        <v>1118</v>
      </c>
      <c r="B1024" s="5" t="str">
        <f>VLOOKUP(A1024,UNIC!C:W,2,0)</f>
        <v>FIORINO</v>
      </c>
      <c r="C1024" s="5" t="str">
        <f>VLOOKUP(A1024,UNIC!C:W,3,0)</f>
        <v>UTILITARIO</v>
      </c>
      <c r="D1024" s="10">
        <f>VLOOKUP(A1024,UNIC!C:W,5,0)</f>
        <v>2024</v>
      </c>
      <c r="E1024" s="5" t="str">
        <f>VLOOKUP(A1024,UNIC!C:W,21,0)</f>
        <v>LOCALIZA</v>
      </c>
      <c r="F1024" s="5" t="str">
        <f>VLOOKUP(Tabela1[[#This Row],[PLACA]],UNIC!C:R,15,0)</f>
        <v>PR</v>
      </c>
      <c r="G1024" s="5" t="str">
        <f>VLOOKUP(Tabela1[[#This Row],[PLACA]],UNIC!C:R,16,0)</f>
        <v>SUL</v>
      </c>
      <c r="H1024" s="5" t="str">
        <f>VLOOKUP(A1024,UNIC!C:H,6,0)</f>
        <v>PEDRO SOARES JUNIOR</v>
      </c>
      <c r="I1024" s="5" t="str">
        <f>VLOOKUP(H1024,UNIC!H:J,3,0)</f>
        <v>ASSISTENTE TEC. DE MANUTENCAO DE FO I</v>
      </c>
      <c r="J1024" s="11" t="str">
        <f>VLOOKUP(Tabela1[[#This Row],[PLACA]],UNIC!C:V,20,0)</f>
        <v>R$ 2.846,05</v>
      </c>
      <c r="K1024" s="11">
        <f>IFERROR(VALUE(VLOOKUP(Tabela1[[#This Row],[PLACA]],[1]Planilha2!$A:$F,3,0)),"")</f>
        <v>1969.67</v>
      </c>
      <c r="L1024" s="11">
        <f>IFERROR(VALUE(VLOOKUP(Tabela1[[#This Row],[PLACA]],[1]Planilha2!$A:$F,4,0)),"")</f>
        <v>2624.62</v>
      </c>
      <c r="M1024" s="11">
        <f>IFERROR(VALUE(VLOOKUP(Tabela1[[#This Row],[PLACA]],[1]Planilha2!$A:$F,5,0)),"")</f>
        <v>897.8</v>
      </c>
      <c r="N1024" s="11"/>
      <c r="O1024" s="17" t="str">
        <f>VLOOKUP(Tabela1[[#This Row],[PLACA]],BASE_LOCADORAS!B:F,5,0)</f>
        <v>07/08/2026</v>
      </c>
      <c r="P10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4" s="11">
        <f>VLOOKUP(Tabela1[[#This Row],[PLACA]],BASE_LOCADORAS!B:G,6,0)</f>
        <v>2998.36</v>
      </c>
      <c r="R1024" s="5" t="b">
        <f>Tabela1[[#This Row],[VALOR LOCADORA]]=Tabela1[[#This Row],[GASTO ALUGUEL]]</f>
        <v>0</v>
      </c>
      <c r="S1024" s="5" t="str">
        <f>UPPER(TEXT(Tabela1[[#This Row],[VENCIMENTO CONTRATO]],"MMM"))</f>
        <v>AGO</v>
      </c>
      <c r="T1024" s="5">
        <f>IFERROR(YEAR(Tabela1[[#This Row],[VENCIMENTO CONTRATO]]),"-")</f>
        <v>2026</v>
      </c>
      <c r="U1024" s="5" t="str">
        <f>VLOOKUP(Tabela1[[#This Row],[PLACA]],UNIC!C:T,18,0)</f>
        <v>ATIVO</v>
      </c>
      <c r="V1024" s="5" t="str">
        <f>SUBSTITUTE(VLOOKUP(Tabela1[[#This Row],[PLACA]],UNIC!C:K,9,0),".", "")</f>
        <v>12071</v>
      </c>
      <c r="W1024" s="5">
        <f>VLOOKUP(Tabela1[[#This Row],[PLACA]],UNIC!C:M,10,0)</f>
        <v>26001</v>
      </c>
      <c r="X1024" s="5" t="str">
        <f>VLOOKUP(Tabela1[[#This Row],[PLACA]],UNIC!C:M,11,0)</f>
        <v>TIM MOVEL</v>
      </c>
      <c r="Y1024" s="7">
        <f>SUM(Tabela1[[#This Row],[GASTO COMBUSTÍVEL FEVEREIRO]:[GASTO COMBUSTÍVE ABRIL]])</f>
        <v>5492.09</v>
      </c>
      <c r="Z1024" s="7">
        <f>IFERROR(AVERAGE(Tabela1[[#This Row],[GASTO COMBUSTÍVE ABRIL]:[GASTO COMBUSTÍVE MARÇO]]),"-")</f>
        <v>1761.21</v>
      </c>
      <c r="AA1024" s="5"/>
    </row>
    <row r="1025" spans="1:27" x14ac:dyDescent="0.25">
      <c r="A1025" s="5" t="s">
        <v>1226</v>
      </c>
      <c r="B1025" s="5" t="str">
        <f>VLOOKUP(A1025,UNIC!C:W,2,0)</f>
        <v>FIORINO</v>
      </c>
      <c r="C1025" s="5" t="str">
        <f>VLOOKUP(A1025,UNIC!C:W,3,0)</f>
        <v>UTILITARIO</v>
      </c>
      <c r="D1025" s="10">
        <f>VLOOKUP(A1025,UNIC!C:W,5,0)</f>
        <v>2021</v>
      </c>
      <c r="E1025" s="5" t="str">
        <f>VLOOKUP(A1025,UNIC!C:W,21,0)</f>
        <v>PARTICULAR</v>
      </c>
      <c r="F1025" s="5" t="str">
        <f>VLOOKUP(Tabela1[[#This Row],[PLACA]],UNIC!C:R,15,0)</f>
        <v>PR</v>
      </c>
      <c r="G1025" s="5" t="str">
        <f>VLOOKUP(Tabela1[[#This Row],[PLACA]],UNIC!C:R,16,0)</f>
        <v>SUL</v>
      </c>
      <c r="H1025" s="5" t="str">
        <f>VLOOKUP(A1025,UNIC!C:H,6,0)</f>
        <v>MARCIO NOSETE</v>
      </c>
      <c r="I1025" s="5" t="str">
        <f>VLOOKUP(H1025,UNIC!H:J,3,0)</f>
        <v>ESPECIALISTA OPERACIONAL DE PI III</v>
      </c>
      <c r="J1025" s="11" t="str">
        <f>VLOOKUP(Tabela1[[#This Row],[PLACA]],UNIC!C:V,20,0)</f>
        <v>R$ 1.561,29</v>
      </c>
      <c r="K1025" s="11">
        <f>IFERROR(VALUE(VLOOKUP(Tabela1[[#This Row],[PLACA]],[1]Planilha2!$A:$F,3,0)),"")</f>
        <v>289.47000000000003</v>
      </c>
      <c r="L1025" s="11">
        <f>IFERROR(VALUE(VLOOKUP(Tabela1[[#This Row],[PLACA]],[1]Planilha2!$A:$F,4,0)),"")</f>
        <v>1863.61</v>
      </c>
      <c r="M1025" s="11">
        <f>IFERROR(VALUE(VLOOKUP(Tabela1[[#This Row],[PLACA]],[1]Planilha2!$A:$F,5,0)),"")</f>
        <v>825.51</v>
      </c>
      <c r="N1025" s="11"/>
      <c r="O1025" s="17" t="str">
        <f>VLOOKUP(Tabela1[[#This Row],[PLACA]],BASE_LOCADORAS!B:F,5,0)</f>
        <v>01/01/2030</v>
      </c>
      <c r="P10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5" s="11">
        <f>VLOOKUP(Tabela1[[#This Row],[PLACA]],BASE_LOCADORAS!B:G,6,0)</f>
        <v>1561.29</v>
      </c>
      <c r="R1025" s="5" t="b">
        <f>Tabela1[[#This Row],[VALOR LOCADORA]]=Tabela1[[#This Row],[GASTO ALUGUEL]]</f>
        <v>0</v>
      </c>
      <c r="S1025" s="5" t="str">
        <f>UPPER(TEXT(Tabela1[[#This Row],[VENCIMENTO CONTRATO]],"MMM"))</f>
        <v>JAN</v>
      </c>
      <c r="T1025" s="5">
        <f>IFERROR(YEAR(Tabela1[[#This Row],[VENCIMENTO CONTRATO]]),"-")</f>
        <v>2030</v>
      </c>
      <c r="U1025" s="5" t="str">
        <f>VLOOKUP(Tabela1[[#This Row],[PLACA]],UNIC!C:T,18,0)</f>
        <v>ATIVO</v>
      </c>
      <c r="V1025" s="5" t="str">
        <f>SUBSTITUTE(VLOOKUP(Tabela1[[#This Row],[PLACA]],UNIC!C:K,9,0),".", "")</f>
        <v>12081</v>
      </c>
      <c r="W1025" s="5">
        <f>VLOOKUP(Tabela1[[#This Row],[PLACA]],UNIC!C:M,10,0)</f>
        <v>26001</v>
      </c>
      <c r="X1025" s="5" t="str">
        <f>VLOOKUP(Tabela1[[#This Row],[PLACA]],UNIC!C:M,11,0)</f>
        <v>TIM MOVEL</v>
      </c>
      <c r="Y1025" s="7">
        <f>SUM(Tabela1[[#This Row],[GASTO COMBUSTÍVEL FEVEREIRO]:[GASTO COMBUSTÍVE ABRIL]])</f>
        <v>2978.59</v>
      </c>
      <c r="Z1025" s="7">
        <f>IFERROR(AVERAGE(Tabela1[[#This Row],[GASTO COMBUSTÍVE ABRIL]:[GASTO COMBUSTÍVE MARÇO]]),"-")</f>
        <v>1344.56</v>
      </c>
      <c r="AA1025" s="5"/>
    </row>
    <row r="1026" spans="1:27" x14ac:dyDescent="0.25">
      <c r="A1026" s="5" t="s">
        <v>1594</v>
      </c>
      <c r="B1026" s="5" t="str">
        <f>VLOOKUP(A1026,UNIC!C:W,2,0)</f>
        <v>PALIO</v>
      </c>
      <c r="C1026" s="5" t="str">
        <f>VLOOKUP(A1026,UNIC!C:W,3,0)</f>
        <v>LEVE</v>
      </c>
      <c r="D1026" s="10">
        <f>VLOOKUP(A1026,UNIC!C:W,5,0)</f>
        <v>2012</v>
      </c>
      <c r="E1026" s="5" t="str">
        <f>VLOOKUP(A1026,UNIC!C:W,21,0)</f>
        <v>PARTICULAR</v>
      </c>
      <c r="F1026" s="5" t="str">
        <f>VLOOKUP(Tabela1[[#This Row],[PLACA]],UNIC!C:R,15,0)</f>
        <v>PR</v>
      </c>
      <c r="G1026" s="5" t="str">
        <f>VLOOKUP(Tabela1[[#This Row],[PLACA]],UNIC!C:R,16,0)</f>
        <v>SUL</v>
      </c>
      <c r="H1026" s="5" t="str">
        <f>VLOOKUP(A1026,UNIC!C:H,6,0)</f>
        <v>LICANOR SOARES</v>
      </c>
      <c r="I1026" s="5" t="str">
        <f>VLOOKUP(H1026,UNIC!H:J,3,0)</f>
        <v>ESPECIALISTA OPERACIONAL DE PI II</v>
      </c>
      <c r="J1026" s="11" t="str">
        <f>VLOOKUP(Tabela1[[#This Row],[PLACA]],UNIC!C:V,20,0)</f>
        <v>R$ 918,00</v>
      </c>
      <c r="K1026" s="11">
        <f>IFERROR(VALUE(VLOOKUP(Tabela1[[#This Row],[PLACA]],[1]Planilha2!$A:$F,3,0)),"")</f>
        <v>1350.1599999999999</v>
      </c>
      <c r="L1026" s="11">
        <f>IFERROR(VALUE(VLOOKUP(Tabela1[[#This Row],[PLACA]],[1]Planilha2!$A:$F,4,0)),"")</f>
        <v>1695</v>
      </c>
      <c r="M1026" s="11">
        <f>IFERROR(VALUE(VLOOKUP(Tabela1[[#This Row],[PLACA]],[1]Planilha2!$A:$F,5,0)),"")</f>
        <v>822.39</v>
      </c>
      <c r="N1026" s="11"/>
      <c r="O1026" s="12" t="str">
        <f>VLOOKUP(Tabela1[[#This Row],[PLACA]],BASE_LOCADORAS!B:F,5,0)</f>
        <v>01/01/2030</v>
      </c>
      <c r="P10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6" s="11">
        <f>VLOOKUP(Tabela1[[#This Row],[PLACA]],BASE_LOCADORAS!B:G,6,0)</f>
        <v>918</v>
      </c>
      <c r="R1026" s="5" t="b">
        <f>Tabela1[[#This Row],[VALOR LOCADORA]]=Tabela1[[#This Row],[GASTO ALUGUEL]]</f>
        <v>0</v>
      </c>
      <c r="S1026" s="5" t="str">
        <f>UPPER(TEXT(Tabela1[[#This Row],[VENCIMENTO CONTRATO]],"MMM"))</f>
        <v>JAN</v>
      </c>
      <c r="T1026" s="5">
        <f>IFERROR(YEAR(Tabela1[[#This Row],[VENCIMENTO CONTRATO]]),"-")</f>
        <v>2030</v>
      </c>
      <c r="U1026" s="5" t="str">
        <f>VLOOKUP(Tabela1[[#This Row],[PLACA]],UNIC!C:T,18,0)</f>
        <v>ATIVO</v>
      </c>
      <c r="V1026" s="5" t="str">
        <f>SUBSTITUTE(VLOOKUP(Tabela1[[#This Row],[PLACA]],UNIC!C:K,9,0),".", "")</f>
        <v>12081</v>
      </c>
      <c r="W1026" s="5">
        <f>VLOOKUP(Tabela1[[#This Row],[PLACA]],UNIC!C:M,10,0)</f>
        <v>26001</v>
      </c>
      <c r="X1026" s="5" t="str">
        <f>VLOOKUP(Tabela1[[#This Row],[PLACA]],UNIC!C:M,11,0)</f>
        <v>TIM MOVEL</v>
      </c>
      <c r="Y1026" s="7">
        <f>SUM(Tabela1[[#This Row],[GASTO COMBUSTÍVEL FEVEREIRO]:[GASTO COMBUSTÍVE ABRIL]])</f>
        <v>3867.5499999999997</v>
      </c>
      <c r="Z1026" s="7">
        <f>IFERROR(AVERAGE(Tabela1[[#This Row],[GASTO COMBUSTÍVE ABRIL]:[GASTO COMBUSTÍVE MARÇO]]),"-")</f>
        <v>1258.6949999999999</v>
      </c>
      <c r="AA1026" s="5"/>
    </row>
    <row r="1027" spans="1:27" x14ac:dyDescent="0.25">
      <c r="A1027" s="5" t="s">
        <v>1279</v>
      </c>
      <c r="B1027" s="5" t="str">
        <f>VLOOKUP(A1027,UNIC!C:W,2,0)</f>
        <v>FIORINO</v>
      </c>
      <c r="C1027" s="5" t="str">
        <f>VLOOKUP(A1027,UNIC!C:W,3,0)</f>
        <v>UTILITARIO</v>
      </c>
      <c r="D1027" s="10">
        <f>VLOOKUP(A1027,UNIC!C:W,5,0)</f>
        <v>2024</v>
      </c>
      <c r="E1027" s="5" t="str">
        <f>VLOOKUP(A1027,UNIC!C:W,21,0)</f>
        <v>LOCALIZA</v>
      </c>
      <c r="F1027" s="5" t="str">
        <f>VLOOKUP(Tabela1[[#This Row],[PLACA]],UNIC!C:R,15,0)</f>
        <v>PR</v>
      </c>
      <c r="G1027" s="5" t="str">
        <f>VLOOKUP(Tabela1[[#This Row],[PLACA]],UNIC!C:R,16,0)</f>
        <v>SUL</v>
      </c>
      <c r="H1027" s="5" t="str">
        <f>VLOOKUP(A1027,UNIC!C:H,6,0)</f>
        <v>MARCIO RODRIGO TROVO</v>
      </c>
      <c r="I1027" s="5" t="str">
        <f>VLOOKUP(H1027,UNIC!H:J,3,0)</f>
        <v>ASSISTENTE TEC. DE MANUTENCAO DE PI III</v>
      </c>
      <c r="J1027" s="11" t="str">
        <f>VLOOKUP(Tabela1[[#This Row],[PLACA]],UNIC!C:V,20,0)</f>
        <v>R$ 3.034,69</v>
      </c>
      <c r="K1027" s="11">
        <f>IFERROR(VALUE(VLOOKUP(Tabela1[[#This Row],[PLACA]],[1]Planilha2!$A:$F,3,0)),"")</f>
        <v>1778.58</v>
      </c>
      <c r="L1027" s="11">
        <f>IFERROR(VALUE(VLOOKUP(Tabela1[[#This Row],[PLACA]],[1]Planilha2!$A:$F,4,0)),"")</f>
        <v>3660.2000000000003</v>
      </c>
      <c r="M1027" s="11">
        <f>IFERROR(VALUE(VLOOKUP(Tabela1[[#This Row],[PLACA]],[1]Planilha2!$A:$F,5,0)),"")</f>
        <v>1827.6</v>
      </c>
      <c r="N1027" s="11"/>
      <c r="O1027" s="17" t="str">
        <f>VLOOKUP(Tabela1[[#This Row],[PLACA]],BASE_LOCADORAS!B:F,5,0)</f>
        <v>19/04/2026</v>
      </c>
      <c r="P10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27" s="11">
        <f>VLOOKUP(Tabela1[[#This Row],[PLACA]],BASE_LOCADORAS!B:G,6,0)</f>
        <v>3034.69</v>
      </c>
      <c r="R1027" s="5" t="b">
        <f>Tabela1[[#This Row],[VALOR LOCADORA]]=Tabela1[[#This Row],[GASTO ALUGUEL]]</f>
        <v>0</v>
      </c>
      <c r="S1027" s="5" t="str">
        <f>UPPER(TEXT(Tabela1[[#This Row],[VENCIMENTO CONTRATO]],"MMM"))</f>
        <v>ABR</v>
      </c>
      <c r="T1027" s="5">
        <f>IFERROR(YEAR(Tabela1[[#This Row],[VENCIMENTO CONTRATO]]),"-")</f>
        <v>2026</v>
      </c>
      <c r="U1027" s="5" t="str">
        <f>VLOOKUP(Tabela1[[#This Row],[PLACA]],UNIC!C:T,18,0)</f>
        <v>ATIVO</v>
      </c>
      <c r="V1027" s="5" t="str">
        <f>SUBSTITUTE(VLOOKUP(Tabela1[[#This Row],[PLACA]],UNIC!C:K,9,0),".", "")</f>
        <v>12081</v>
      </c>
      <c r="W1027" s="5">
        <f>VLOOKUP(Tabela1[[#This Row],[PLACA]],UNIC!C:M,10,0)</f>
        <v>26009</v>
      </c>
      <c r="X1027" s="5" t="str">
        <f>VLOOKUP(Tabela1[[#This Row],[PLACA]],UNIC!C:M,11,0)</f>
        <v>TIM MOVEL</v>
      </c>
      <c r="Y1027" s="7">
        <f>SUM(Tabela1[[#This Row],[GASTO COMBUSTÍVEL FEVEREIRO]:[GASTO COMBUSTÍVE ABRIL]])</f>
        <v>7266.380000000001</v>
      </c>
      <c r="Z1027" s="7">
        <f>IFERROR(AVERAGE(Tabela1[[#This Row],[GASTO COMBUSTÍVE ABRIL]:[GASTO COMBUSTÍVE MARÇO]]),"-")</f>
        <v>2743.9</v>
      </c>
      <c r="AA1027" s="5"/>
    </row>
    <row r="1028" spans="1:27" x14ac:dyDescent="0.25">
      <c r="A1028" s="5" t="s">
        <v>327</v>
      </c>
      <c r="B1028" s="5" t="str">
        <f>VLOOKUP(A1028,UNIC!C:W,2,0)</f>
        <v>SAVEIRO</v>
      </c>
      <c r="C1028" s="5" t="str">
        <f>VLOOKUP(A1028,UNIC!C:W,3,0)</f>
        <v>UTILITARIO</v>
      </c>
      <c r="D1028" s="10">
        <f>VLOOKUP(A1028,UNIC!C:W,5,0)</f>
        <v>2024</v>
      </c>
      <c r="E1028" s="5" t="str">
        <f>VLOOKUP(A1028,UNIC!C:W,21,0)</f>
        <v>LOCALIZA</v>
      </c>
      <c r="F1028" s="5" t="str">
        <f>VLOOKUP(Tabela1[[#This Row],[PLACA]],UNIC!C:R,15,0)</f>
        <v>PR</v>
      </c>
      <c r="G1028" s="5" t="str">
        <f>VLOOKUP(Tabela1[[#This Row],[PLACA]],UNIC!C:R,16,0)</f>
        <v>SUL</v>
      </c>
      <c r="H1028" s="5" t="str">
        <f>VLOOKUP(A1028,UNIC!C:H,6,0)</f>
        <v>KLEBER WILLIAN JESUS BATISTA DOS SANTOS</v>
      </c>
      <c r="I1028" s="5" t="str">
        <f>VLOOKUP(H1028,UNIC!H:J,3,0)</f>
        <v>ESPECIALISTA OPERACIONAL DE PI I</v>
      </c>
      <c r="J1028" s="11" t="str">
        <f>VLOOKUP(Tabela1[[#This Row],[PLACA]],UNIC!C:V,20,0)</f>
        <v>R$ 2.517,89</v>
      </c>
      <c r="K1028" s="11">
        <f>IFERROR(VALUE(VLOOKUP(Tabela1[[#This Row],[PLACA]],[1]Planilha2!$A:$F,3,0)),"")</f>
        <v>1437.6999999999998</v>
      </c>
      <c r="L1028" s="11">
        <f>IFERROR(VALUE(VLOOKUP(Tabela1[[#This Row],[PLACA]],[1]Planilha2!$A:$F,4,0)),"")</f>
        <v>660.54</v>
      </c>
      <c r="M1028" s="11">
        <f>IFERROR(VALUE(VLOOKUP(Tabela1[[#This Row],[PLACA]],[1]Planilha2!$A:$F,5,0)),"")</f>
        <v>486.21000000000004</v>
      </c>
      <c r="N1028" s="11"/>
      <c r="O1028" s="12" t="str">
        <f>VLOOKUP(Tabela1[[#This Row],[PLACA]],BASE_LOCADORAS!B:F,5,0)</f>
        <v>12/03/2027</v>
      </c>
      <c r="P10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8" s="11">
        <f>VLOOKUP(Tabela1[[#This Row],[PLACA]],BASE_LOCADORAS!B:G,6,0)</f>
        <v>2517.89</v>
      </c>
      <c r="R1028" s="5" t="b">
        <f>Tabela1[[#This Row],[VALOR LOCADORA]]=Tabela1[[#This Row],[GASTO ALUGUEL]]</f>
        <v>0</v>
      </c>
      <c r="S1028" s="5" t="str">
        <f>UPPER(TEXT(Tabela1[[#This Row],[VENCIMENTO CONTRATO]],"MMM"))</f>
        <v>MAR</v>
      </c>
      <c r="T1028" s="5">
        <f>IFERROR(YEAR(Tabela1[[#This Row],[VENCIMENTO CONTRATO]]),"-")</f>
        <v>2027</v>
      </c>
      <c r="U1028" s="5" t="str">
        <f>VLOOKUP(Tabela1[[#This Row],[PLACA]],UNIC!C:T,18,0)</f>
        <v>ATIVO</v>
      </c>
      <c r="V1028" s="5" t="str">
        <f>SUBSTITUTE(VLOOKUP(Tabela1[[#This Row],[PLACA]],UNIC!C:K,9,0),".", "")</f>
        <v>12081</v>
      </c>
      <c r="W1028" s="5">
        <f>VLOOKUP(Tabela1[[#This Row],[PLACA]],UNIC!C:M,10,0)</f>
        <v>26001</v>
      </c>
      <c r="X1028" s="5" t="str">
        <f>VLOOKUP(Tabela1[[#This Row],[PLACA]],UNIC!C:M,11,0)</f>
        <v>TIM MOVEL</v>
      </c>
      <c r="Y1028" s="7">
        <f>SUM(Tabela1[[#This Row],[GASTO COMBUSTÍVEL FEVEREIRO]:[GASTO COMBUSTÍVE ABRIL]])</f>
        <v>2584.4499999999998</v>
      </c>
      <c r="Z1028" s="7">
        <f>IFERROR(AVERAGE(Tabela1[[#This Row],[GASTO COMBUSTÍVE ABRIL]:[GASTO COMBUSTÍVE MARÇO]]),"-")</f>
        <v>573.375</v>
      </c>
      <c r="AA1028" s="5"/>
    </row>
    <row r="1029" spans="1:27" x14ac:dyDescent="0.25">
      <c r="A1029" s="5" t="s">
        <v>263</v>
      </c>
      <c r="B1029" s="5" t="str">
        <f>VLOOKUP(A1029,UNIC!C:W,2,0)</f>
        <v>PRISMA</v>
      </c>
      <c r="C1029" s="5" t="str">
        <f>VLOOKUP(A1029,UNIC!C:W,3,0)</f>
        <v>LEVE</v>
      </c>
      <c r="D1029" s="10">
        <f>VLOOKUP(A1029,UNIC!C:W,5,0)</f>
        <v>2014</v>
      </c>
      <c r="E1029" s="5" t="str">
        <f>VLOOKUP(A1029,UNIC!C:W,21,0)</f>
        <v>PARTICULAR</v>
      </c>
      <c r="F1029" s="5" t="str">
        <f>VLOOKUP(Tabela1[[#This Row],[PLACA]],UNIC!C:R,15,0)</f>
        <v>PR</v>
      </c>
      <c r="G1029" s="5" t="str">
        <f>VLOOKUP(Tabela1[[#This Row],[PLACA]],UNIC!C:R,16,0)</f>
        <v>SUL</v>
      </c>
      <c r="H1029" s="5" t="str">
        <f>VLOOKUP(A1029,UNIC!C:H,6,0)</f>
        <v>JOSE VALDIR SIMAO JUNIOR</v>
      </c>
      <c r="I1029" s="5" t="str">
        <f>VLOOKUP(H1029,UNIC!H:J,3,0)</f>
        <v>COORDENADOR DE OPERACAO III</v>
      </c>
      <c r="J1029" s="11" t="str">
        <f>VLOOKUP(Tabela1[[#This Row],[PLACA]],UNIC!C:V,20,0)</f>
        <v>R$ 972,00</v>
      </c>
      <c r="K1029" s="11">
        <f>IFERROR(VALUE(VLOOKUP(Tabela1[[#This Row],[PLACA]],[1]Planilha2!$A:$F,3,0)),"")</f>
        <v>183.84</v>
      </c>
      <c r="L1029" s="11">
        <f>IFERROR(VALUE(VLOOKUP(Tabela1[[#This Row],[PLACA]],[1]Planilha2!$A:$F,4,0)),"")</f>
        <v>587.63</v>
      </c>
      <c r="M1029" s="11">
        <f>IFERROR(VALUE(VLOOKUP(Tabela1[[#This Row],[PLACA]],[1]Planilha2!$A:$F,5,0)),"")</f>
        <v>405.46000000000004</v>
      </c>
      <c r="N1029" s="11"/>
      <c r="O1029" s="12" t="str">
        <f>VLOOKUP(Tabela1[[#This Row],[PLACA]],BASE_LOCADORAS!B:F,5,0)</f>
        <v>01/01/2030</v>
      </c>
      <c r="P10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29" s="11">
        <f>VLOOKUP(Tabela1[[#This Row],[PLACA]],BASE_LOCADORAS!B:G,6,0)</f>
        <v>972</v>
      </c>
      <c r="R1029" s="5" t="b">
        <f>Tabela1[[#This Row],[VALOR LOCADORA]]=Tabela1[[#This Row],[GASTO ALUGUEL]]</f>
        <v>0</v>
      </c>
      <c r="S1029" s="5" t="str">
        <f>UPPER(TEXT(Tabela1[[#This Row],[VENCIMENTO CONTRATO]],"MMM"))</f>
        <v>JAN</v>
      </c>
      <c r="T1029" s="5">
        <f>IFERROR(YEAR(Tabela1[[#This Row],[VENCIMENTO CONTRATO]]),"-")</f>
        <v>2030</v>
      </c>
      <c r="U1029" s="5" t="str">
        <f>VLOOKUP(Tabela1[[#This Row],[PLACA]],UNIC!C:T,18,0)</f>
        <v>ATIVO</v>
      </c>
      <c r="V1029" s="5" t="str">
        <f>SUBSTITUTE(VLOOKUP(Tabela1[[#This Row],[PLACA]],UNIC!C:K,9,0),".", "")</f>
        <v>12085</v>
      </c>
      <c r="W1029" s="5">
        <f>VLOOKUP(Tabela1[[#This Row],[PLACA]],UNIC!C:M,10,0)</f>
        <v>26001</v>
      </c>
      <c r="X1029" s="5" t="str">
        <f>VLOOKUP(Tabela1[[#This Row],[PLACA]],UNIC!C:M,11,0)</f>
        <v>TIM MOVEL</v>
      </c>
      <c r="Y1029" s="7">
        <f>SUM(Tabela1[[#This Row],[GASTO COMBUSTÍVEL FEVEREIRO]:[GASTO COMBUSTÍVE ABRIL]])</f>
        <v>1176.93</v>
      </c>
      <c r="Z1029" s="7">
        <f>IFERROR(AVERAGE(Tabela1[[#This Row],[GASTO COMBUSTÍVE ABRIL]:[GASTO COMBUSTÍVE MARÇO]]),"-")</f>
        <v>496.54500000000002</v>
      </c>
      <c r="AA1029" s="5"/>
    </row>
    <row r="1030" spans="1:27" x14ac:dyDescent="0.25">
      <c r="A1030" s="5" t="s">
        <v>914</v>
      </c>
      <c r="B1030" s="5" t="str">
        <f>VLOOKUP(A1030,UNIC!C:W,2,0)</f>
        <v>S10</v>
      </c>
      <c r="C1030" s="5" t="str">
        <f>VLOOKUP(A1030,UNIC!C:W,3,0)</f>
        <v>4X4</v>
      </c>
      <c r="D1030" s="10">
        <f>VLOOKUP(A1030,UNIC!C:W,5,0)</f>
        <v>2023</v>
      </c>
      <c r="E1030" s="5" t="str">
        <f>VLOOKUP(A1030,UNIC!C:W,21,0)</f>
        <v>LOCALIZA</v>
      </c>
      <c r="F1030" s="5" t="str">
        <f>VLOOKUP(Tabela1[[#This Row],[PLACA]],UNIC!C:R,15,0)</f>
        <v>PR</v>
      </c>
      <c r="G1030" s="5" t="str">
        <f>VLOOKUP(Tabela1[[#This Row],[PLACA]],UNIC!C:R,16,0)</f>
        <v>SUL</v>
      </c>
      <c r="H1030" s="5" t="str">
        <f>VLOOKUP(A1030,UNIC!C:H,6,0)</f>
        <v>MANUTENÇÃO PLANTA INTERNA-TIM CURITIBA</v>
      </c>
      <c r="I1030" s="5" t="str">
        <f>VLOOKUP(H1030,UNIC!H:J,3,0)</f>
        <v>PARCEIRO</v>
      </c>
      <c r="J1030" s="11" t="str">
        <f>VLOOKUP(Tabela1[[#This Row],[PLACA]],UNIC!C:V,20,0)</f>
        <v>R$ 6.568,38</v>
      </c>
      <c r="K1030" s="11">
        <f>IFERROR(VALUE(VLOOKUP(Tabela1[[#This Row],[PLACA]],[1]Planilha2!$A:$F,3,0)),"")</f>
        <v>1350</v>
      </c>
      <c r="L1030" s="11">
        <f>IFERROR(VALUE(VLOOKUP(Tabela1[[#This Row],[PLACA]],[1]Planilha2!$A:$F,4,0)),"")</f>
        <v>3512.2300000000005</v>
      </c>
      <c r="M1030" s="11">
        <f>IFERROR(VALUE(VLOOKUP(Tabela1[[#This Row],[PLACA]],[1]Planilha2!$A:$F,5,0)),"")</f>
        <v>1259.99</v>
      </c>
      <c r="N1030" s="11"/>
      <c r="O1030" s="12" t="str">
        <f>VLOOKUP(Tabela1[[#This Row],[PLACA]],BASE_LOCADORAS!B:F,5,0)</f>
        <v>23/06/2026</v>
      </c>
      <c r="P10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30" s="11">
        <f>VLOOKUP(Tabela1[[#This Row],[PLACA]],BASE_LOCADORAS!B:G,6,0)</f>
        <v>6568.38</v>
      </c>
      <c r="R1030" s="5" t="b">
        <f>Tabela1[[#This Row],[VALOR LOCADORA]]=Tabela1[[#This Row],[GASTO ALUGUEL]]</f>
        <v>0</v>
      </c>
      <c r="S1030" s="5" t="str">
        <f>UPPER(TEXT(Tabela1[[#This Row],[VENCIMENTO CONTRATO]],"MMM"))</f>
        <v>JUN</v>
      </c>
      <c r="T1030" s="5">
        <f>IFERROR(YEAR(Tabela1[[#This Row],[VENCIMENTO CONTRATO]]),"-")</f>
        <v>2026</v>
      </c>
      <c r="U1030" s="5" t="str">
        <f>VLOOKUP(Tabela1[[#This Row],[PLACA]],UNIC!C:T,18,0)</f>
        <v>ATIVO</v>
      </c>
      <c r="V1030" s="5" t="str">
        <f>SUBSTITUTE(VLOOKUP(Tabela1[[#This Row],[PLACA]],UNIC!C:K,9,0),".", "")</f>
        <v>12081</v>
      </c>
      <c r="W1030" s="5">
        <f>VLOOKUP(Tabela1[[#This Row],[PLACA]],UNIC!C:M,10,0)</f>
        <v>26001</v>
      </c>
      <c r="X1030" s="5" t="str">
        <f>VLOOKUP(Tabela1[[#This Row],[PLACA]],UNIC!C:M,11,0)</f>
        <v>TIM MOVEL</v>
      </c>
      <c r="Y1030" s="7">
        <f>SUM(Tabela1[[#This Row],[GASTO COMBUSTÍVEL FEVEREIRO]:[GASTO COMBUSTÍVE ABRIL]])</f>
        <v>6122.22</v>
      </c>
      <c r="Z1030" s="7">
        <f>IFERROR(AVERAGE(Tabela1[[#This Row],[GASTO COMBUSTÍVE ABRIL]:[GASTO COMBUSTÍVE MARÇO]]),"-")</f>
        <v>2386.11</v>
      </c>
      <c r="AA1030" s="5"/>
    </row>
    <row r="1031" spans="1:27" x14ac:dyDescent="0.25">
      <c r="A1031" s="5" t="s">
        <v>1339</v>
      </c>
      <c r="B1031" s="5" t="str">
        <f>VLOOKUP(A1031,UNIC!C:W,2,0)</f>
        <v>FIORINO</v>
      </c>
      <c r="C1031" s="5" t="str">
        <f>VLOOKUP(A1031,UNIC!C:W,3,0)</f>
        <v>UTILITARIO</v>
      </c>
      <c r="D1031" s="10">
        <f>VLOOKUP(A1031,UNIC!C:W,5,0)</f>
        <v>2024</v>
      </c>
      <c r="E1031" s="5" t="str">
        <f>VLOOKUP(A1031,UNIC!C:W,21,0)</f>
        <v>LOCALIZA</v>
      </c>
      <c r="F1031" s="5" t="str">
        <f>VLOOKUP(Tabela1[[#This Row],[PLACA]],UNIC!C:R,15,0)</f>
        <v>PR</v>
      </c>
      <c r="G1031" s="5" t="str">
        <f>VLOOKUP(Tabela1[[#This Row],[PLACA]],UNIC!C:R,16,0)</f>
        <v>SUL</v>
      </c>
      <c r="H1031" s="5" t="str">
        <f>VLOOKUP(A1031,UNIC!C:H,6,0)</f>
        <v>JOAO PAULO FAGUNDES</v>
      </c>
      <c r="I1031" s="5" t="str">
        <f>VLOOKUP(H1031,UNIC!H:J,3,0)</f>
        <v>TECNICO DE MANUTENCAO FO I</v>
      </c>
      <c r="J1031" s="11" t="str">
        <f>VLOOKUP(Tabela1[[#This Row],[PLACA]],UNIC!C:V,20,0)</f>
        <v>R$ 3.029,85</v>
      </c>
      <c r="K1031" s="11">
        <f>IFERROR(VALUE(VLOOKUP(Tabela1[[#This Row],[PLACA]],[1]Planilha2!$A:$F,3,0)),"")</f>
        <v>2136.79</v>
      </c>
      <c r="L1031" s="11">
        <f>IFERROR(VALUE(VLOOKUP(Tabela1[[#This Row],[PLACA]],[1]Planilha2!$A:$F,4,0)),"")</f>
        <v>2831.67</v>
      </c>
      <c r="M1031" s="11">
        <f>IFERROR(VALUE(VLOOKUP(Tabela1[[#This Row],[PLACA]],[1]Planilha2!$A:$F,5,0)),"")</f>
        <v>996.61</v>
      </c>
      <c r="N1031" s="11"/>
      <c r="O1031" s="12" t="str">
        <f>VLOOKUP(Tabela1[[#This Row],[PLACA]],BASE_LOCADORAS!B:F,5,0)</f>
        <v>16/06/2026</v>
      </c>
      <c r="P10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31" s="11">
        <f>VLOOKUP(Tabela1[[#This Row],[PLACA]],BASE_LOCADORAS!B:G,6,0)</f>
        <v>3029.85</v>
      </c>
      <c r="R1031" s="5" t="b">
        <f>Tabela1[[#This Row],[VALOR LOCADORA]]=Tabela1[[#This Row],[GASTO ALUGUEL]]</f>
        <v>0</v>
      </c>
      <c r="S1031" s="5" t="str">
        <f>UPPER(TEXT(Tabela1[[#This Row],[VENCIMENTO CONTRATO]],"MMM"))</f>
        <v>JUN</v>
      </c>
      <c r="T1031" s="5">
        <f>IFERROR(YEAR(Tabela1[[#This Row],[VENCIMENTO CONTRATO]]),"-")</f>
        <v>2026</v>
      </c>
      <c r="U1031" s="5" t="str">
        <f>VLOOKUP(Tabela1[[#This Row],[PLACA]],UNIC!C:T,18,0)</f>
        <v>ATIVO</v>
      </c>
      <c r="V1031" s="5" t="str">
        <f>SUBSTITUTE(VLOOKUP(Tabela1[[#This Row],[PLACA]],UNIC!C:K,9,0),".", "")</f>
        <v>12071</v>
      </c>
      <c r="W1031" s="5">
        <f>VLOOKUP(Tabela1[[#This Row],[PLACA]],UNIC!C:M,10,0)</f>
        <v>26001</v>
      </c>
      <c r="X1031" s="5" t="str">
        <f>VLOOKUP(Tabela1[[#This Row],[PLACA]],UNIC!C:M,11,0)</f>
        <v>TIM MOVEL</v>
      </c>
      <c r="Y1031" s="7">
        <f>SUM(Tabela1[[#This Row],[GASTO COMBUSTÍVEL FEVEREIRO]:[GASTO COMBUSTÍVE ABRIL]])</f>
        <v>5965.07</v>
      </c>
      <c r="Z1031" s="7">
        <f>IFERROR(AVERAGE(Tabela1[[#This Row],[GASTO COMBUSTÍVE ABRIL]:[GASTO COMBUSTÍVE MARÇO]]),"-")</f>
        <v>1914.14</v>
      </c>
      <c r="AA1031" s="5"/>
    </row>
    <row r="1032" spans="1:27" x14ac:dyDescent="0.25">
      <c r="A1032" s="5" t="s">
        <v>967</v>
      </c>
      <c r="B1032" s="5" t="str">
        <f>VLOOKUP(A1032,UNIC!C:W,2,0)</f>
        <v>IDEA</v>
      </c>
      <c r="C1032" s="5" t="str">
        <f>VLOOKUP(A1032,UNIC!C:W,3,0)</f>
        <v>LEVE</v>
      </c>
      <c r="D1032" s="10">
        <f>VLOOKUP(A1032,UNIC!C:W,5,0)</f>
        <v>2012</v>
      </c>
      <c r="E1032" s="5" t="str">
        <f>VLOOKUP(A1032,UNIC!C:W,21,0)</f>
        <v>PARTICULAR</v>
      </c>
      <c r="F1032" s="5" t="str">
        <f>VLOOKUP(Tabela1[[#This Row],[PLACA]],UNIC!C:R,15,0)</f>
        <v>PR</v>
      </c>
      <c r="G1032" s="5" t="str">
        <f>VLOOKUP(Tabela1[[#This Row],[PLACA]],UNIC!C:R,16,0)</f>
        <v>SUL</v>
      </c>
      <c r="H1032" s="5" t="str">
        <f>VLOOKUP(A1032,UNIC!C:H,6,0)</f>
        <v>EDSON DE LIMA</v>
      </c>
      <c r="I1032" s="5" t="str">
        <f>VLOOKUP(H1032,UNIC!H:J,3,0)</f>
        <v>TECNICO DE MANUTENCAO PI III</v>
      </c>
      <c r="J1032" s="11" t="str">
        <f>VLOOKUP(Tabela1[[#This Row],[PLACA]],UNIC!C:V,20,0)</f>
        <v>R$ 918,00</v>
      </c>
      <c r="K1032" s="11">
        <f>IFERROR(VALUE(VLOOKUP(Tabela1[[#This Row],[PLACA]],[1]Planilha2!$A:$F,3,0)),"")</f>
        <v>469.2</v>
      </c>
      <c r="L1032" s="11">
        <f>IFERROR(VALUE(VLOOKUP(Tabela1[[#This Row],[PLACA]],[1]Planilha2!$A:$F,4,0)),"")</f>
        <v>1151.17</v>
      </c>
      <c r="M1032" s="11">
        <f>IFERROR(VALUE(VLOOKUP(Tabela1[[#This Row],[PLACA]],[1]Planilha2!$A:$F,5,0)),"")</f>
        <v>584.38000000000011</v>
      </c>
      <c r="N1032" s="11"/>
      <c r="O1032" s="17" t="str">
        <f>VLOOKUP(Tabela1[[#This Row],[PLACA]],BASE_LOCADORAS!B:F,5,0)</f>
        <v>01/01/2030</v>
      </c>
      <c r="P10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32" s="11">
        <f>VLOOKUP(Tabela1[[#This Row],[PLACA]],BASE_LOCADORAS!B:G,6,0)</f>
        <v>918</v>
      </c>
      <c r="R1032" s="5" t="b">
        <f>Tabela1[[#This Row],[VALOR LOCADORA]]=Tabela1[[#This Row],[GASTO ALUGUEL]]</f>
        <v>0</v>
      </c>
      <c r="S1032" s="5" t="str">
        <f>UPPER(TEXT(Tabela1[[#This Row],[VENCIMENTO CONTRATO]],"MMM"))</f>
        <v>JAN</v>
      </c>
      <c r="T1032" s="5">
        <f>IFERROR(YEAR(Tabela1[[#This Row],[VENCIMENTO CONTRATO]]),"-")</f>
        <v>2030</v>
      </c>
      <c r="U1032" s="5" t="str">
        <f>VLOOKUP(Tabela1[[#This Row],[PLACA]],UNIC!C:T,18,0)</f>
        <v>ATIVO</v>
      </c>
      <c r="V1032" s="5" t="str">
        <f>SUBSTITUTE(VLOOKUP(Tabela1[[#This Row],[PLACA]],UNIC!C:K,9,0),".", "")</f>
        <v>12081</v>
      </c>
      <c r="W1032" s="5">
        <f>VLOOKUP(Tabela1[[#This Row],[PLACA]],UNIC!C:M,10,0)</f>
        <v>26001</v>
      </c>
      <c r="X1032" s="5" t="str">
        <f>VLOOKUP(Tabela1[[#This Row],[PLACA]],UNIC!C:M,11,0)</f>
        <v>TIM MOVEL</v>
      </c>
      <c r="Y1032" s="7">
        <f>SUM(Tabela1[[#This Row],[GASTO COMBUSTÍVEL FEVEREIRO]:[GASTO COMBUSTÍVE ABRIL]])</f>
        <v>2204.75</v>
      </c>
      <c r="Z1032" s="7">
        <f>IFERROR(AVERAGE(Tabela1[[#This Row],[GASTO COMBUSTÍVE ABRIL]:[GASTO COMBUSTÍVE MARÇO]]),"-")</f>
        <v>867.77500000000009</v>
      </c>
      <c r="AA1032" s="5"/>
    </row>
    <row r="1033" spans="1:27" x14ac:dyDescent="0.25">
      <c r="A1033" s="5" t="s">
        <v>1603</v>
      </c>
      <c r="B1033" s="5" t="str">
        <f>VLOOKUP(A1033,UNIC!C:W,2,0)</f>
        <v>SAVEIRO</v>
      </c>
      <c r="C1033" s="5" t="str">
        <f>VLOOKUP(A1033,UNIC!C:W,3,0)</f>
        <v>UTILITARIO</v>
      </c>
      <c r="D1033" s="10">
        <f>VLOOKUP(A1033,UNIC!C:W,5,0)</f>
        <v>2024</v>
      </c>
      <c r="E1033" s="5" t="str">
        <f>VLOOKUP(A1033,UNIC!C:W,21,0)</f>
        <v>LOCALIZA</v>
      </c>
      <c r="F1033" s="5" t="str">
        <f>VLOOKUP(Tabela1[[#This Row],[PLACA]],UNIC!C:R,15,0)</f>
        <v>PR</v>
      </c>
      <c r="G1033" s="5" t="str">
        <f>VLOOKUP(Tabela1[[#This Row],[PLACA]],UNIC!C:R,16,0)</f>
        <v>SUL</v>
      </c>
      <c r="H1033" s="5" t="str">
        <f>VLOOKUP(A1033,UNIC!C:H,6,0)</f>
        <v>ALEXANDRE HENRIQUE</v>
      </c>
      <c r="I1033" s="5" t="str">
        <f>VLOOKUP(H1033,UNIC!H:J,3,0)</f>
        <v>TECNICO DE MANUTENCAO PI I</v>
      </c>
      <c r="J1033" s="11" t="str">
        <f>VLOOKUP(Tabela1[[#This Row],[PLACA]],UNIC!C:V,20,0)</f>
        <v>R$ 2.397,00</v>
      </c>
      <c r="K1033" s="11">
        <f>IFERROR(VALUE(VLOOKUP(Tabela1[[#This Row],[PLACA]],[1]Planilha2!$A:$F,3,0)),"")</f>
        <v>3986.6200000000008</v>
      </c>
      <c r="L1033" s="11">
        <f>IFERROR(VALUE(VLOOKUP(Tabela1[[#This Row],[PLACA]],[1]Planilha2!$A:$F,4,0)),"")</f>
        <v>4427.78</v>
      </c>
      <c r="M1033" s="11">
        <f>IFERROR(VALUE(VLOOKUP(Tabela1[[#This Row],[PLACA]],[1]Planilha2!$A:$F,5,0)),"")</f>
        <v>1733.65</v>
      </c>
      <c r="N1033" s="11"/>
      <c r="O1033" s="17" t="str">
        <f>VLOOKUP(Tabela1[[#This Row],[PLACA]],BASE_LOCADORAS!B:F,5,0)</f>
        <v>13/05/2027</v>
      </c>
      <c r="P10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33" s="11">
        <f>VLOOKUP(Tabela1[[#This Row],[PLACA]],BASE_LOCADORAS!B:G,6,0)</f>
        <v>2564.0700000000002</v>
      </c>
      <c r="R1033" s="5" t="b">
        <f>Tabela1[[#This Row],[VALOR LOCADORA]]=Tabela1[[#This Row],[GASTO ALUGUEL]]</f>
        <v>0</v>
      </c>
      <c r="S1033" s="5" t="str">
        <f>UPPER(TEXT(Tabela1[[#This Row],[VENCIMENTO CONTRATO]],"MMM"))</f>
        <v>MAI</v>
      </c>
      <c r="T1033" s="5">
        <f>IFERROR(YEAR(Tabela1[[#This Row],[VENCIMENTO CONTRATO]]),"-")</f>
        <v>2027</v>
      </c>
      <c r="U1033" s="5" t="str">
        <f>VLOOKUP(Tabela1[[#This Row],[PLACA]],UNIC!C:T,18,0)</f>
        <v>ATIVO</v>
      </c>
      <c r="V1033" s="5" t="str">
        <f>SUBSTITUTE(VLOOKUP(Tabela1[[#This Row],[PLACA]],UNIC!C:K,9,0),".", "")</f>
        <v>12081</v>
      </c>
      <c r="W1033" s="5">
        <f>VLOOKUP(Tabela1[[#This Row],[PLACA]],UNIC!C:M,10,0)</f>
        <v>26003</v>
      </c>
      <c r="X1033" s="5" t="str">
        <f>VLOOKUP(Tabela1[[#This Row],[PLACA]],UNIC!C:M,11,0)</f>
        <v>TIM MOVEL</v>
      </c>
      <c r="Y1033" s="7">
        <f>SUM(Tabela1[[#This Row],[GASTO COMBUSTÍVEL FEVEREIRO]:[GASTO COMBUSTÍVE ABRIL]])</f>
        <v>10148.050000000001</v>
      </c>
      <c r="Z1033" s="7">
        <f>IFERROR(AVERAGE(Tabela1[[#This Row],[GASTO COMBUSTÍVE ABRIL]:[GASTO COMBUSTÍVE MARÇO]]),"-")</f>
        <v>3080.7150000000001</v>
      </c>
      <c r="AA1033" s="5"/>
    </row>
    <row r="1034" spans="1:27" x14ac:dyDescent="0.25">
      <c r="A1034" s="5" t="s">
        <v>296</v>
      </c>
      <c r="B1034" s="5" t="str">
        <f>VLOOKUP(A1034,UNIC!C:W,2,0)</f>
        <v>UNO</v>
      </c>
      <c r="C1034" s="5" t="str">
        <f>VLOOKUP(A1034,UNIC!C:W,3,0)</f>
        <v>LEVE</v>
      </c>
      <c r="D1034" s="10">
        <f>VLOOKUP(A1034,UNIC!C:W,5,0)</f>
        <v>2014</v>
      </c>
      <c r="E1034" s="5" t="str">
        <f>VLOOKUP(A1034,UNIC!C:W,21,0)</f>
        <v>PARTICULAR</v>
      </c>
      <c r="F1034" s="5" t="str">
        <f>VLOOKUP(Tabela1[[#This Row],[PLACA]],UNIC!C:R,15,0)</f>
        <v>PR</v>
      </c>
      <c r="G1034" s="5" t="str">
        <f>VLOOKUP(Tabela1[[#This Row],[PLACA]],UNIC!C:R,16,0)</f>
        <v>SUL</v>
      </c>
      <c r="H1034" s="5" t="str">
        <f>VLOOKUP(A1034,UNIC!C:H,6,0)</f>
        <v>ALEXANDRE VERAS RE</v>
      </c>
      <c r="I1034" s="5" t="str">
        <f>VLOOKUP(H1034,UNIC!H:J,3,0)</f>
        <v>COORDENADOR DE OPERACAO I</v>
      </c>
      <c r="J1034" s="11" t="str">
        <f>VLOOKUP(Tabela1[[#This Row],[PLACA]],UNIC!C:V,20,0)</f>
        <v>R$ 972,00</v>
      </c>
      <c r="K1034" s="11">
        <f>IFERROR(VALUE(VLOOKUP(Tabela1[[#This Row],[PLACA]],[1]Planilha2!$A:$F,3,0)),"")</f>
        <v>560.03</v>
      </c>
      <c r="L1034" s="11">
        <f>IFERROR(VALUE(VLOOKUP(Tabela1[[#This Row],[PLACA]],[1]Planilha2!$A:$F,4,0)),"")</f>
        <v>896.31</v>
      </c>
      <c r="M1034" s="11">
        <f>IFERROR(VALUE(VLOOKUP(Tabela1[[#This Row],[PLACA]],[1]Planilha2!$A:$F,5,0)),"")</f>
        <v>603.99</v>
      </c>
      <c r="N1034" s="11"/>
      <c r="O1034" s="12" t="str">
        <f>VLOOKUP(Tabela1[[#This Row],[PLACA]],BASE_LOCADORAS!B:F,5,0)</f>
        <v>01/01/2030</v>
      </c>
      <c r="P10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34" s="11">
        <f>VLOOKUP(Tabela1[[#This Row],[PLACA]],BASE_LOCADORAS!B:G,6,0)</f>
        <v>972</v>
      </c>
      <c r="R1034" s="5" t="b">
        <f>Tabela1[[#This Row],[VALOR LOCADORA]]=Tabela1[[#This Row],[GASTO ALUGUEL]]</f>
        <v>0</v>
      </c>
      <c r="S1034" s="5" t="str">
        <f>UPPER(TEXT(Tabela1[[#This Row],[VENCIMENTO CONTRATO]],"MMM"))</f>
        <v>JAN</v>
      </c>
      <c r="T1034" s="5">
        <f>IFERROR(YEAR(Tabela1[[#This Row],[VENCIMENTO CONTRATO]]),"-")</f>
        <v>2030</v>
      </c>
      <c r="U1034" s="5" t="str">
        <f>VLOOKUP(Tabela1[[#This Row],[PLACA]],UNIC!C:T,18,0)</f>
        <v>ATIVO</v>
      </c>
      <c r="V1034" s="5" t="str">
        <f>SUBSTITUTE(VLOOKUP(Tabela1[[#This Row],[PLACA]],UNIC!C:K,9,0),".", "")</f>
        <v>12075</v>
      </c>
      <c r="W1034" s="5">
        <f>VLOOKUP(Tabela1[[#This Row],[PLACA]],UNIC!C:M,10,0)</f>
        <v>26001</v>
      </c>
      <c r="X1034" s="5" t="str">
        <f>VLOOKUP(Tabela1[[#This Row],[PLACA]],UNIC!C:M,11,0)</f>
        <v>TIM</v>
      </c>
      <c r="Y1034" s="7">
        <f>SUM(Tabela1[[#This Row],[GASTO COMBUSTÍVEL FEVEREIRO]:[GASTO COMBUSTÍVE ABRIL]])</f>
        <v>2060.33</v>
      </c>
      <c r="Z1034" s="7">
        <f>IFERROR(AVERAGE(Tabela1[[#This Row],[GASTO COMBUSTÍVE ABRIL]:[GASTO COMBUSTÍVE MARÇO]]),"-")</f>
        <v>750.15</v>
      </c>
      <c r="AA1034" s="5"/>
    </row>
    <row r="1035" spans="1:27" x14ac:dyDescent="0.25">
      <c r="A1035" s="5" t="s">
        <v>1463</v>
      </c>
      <c r="B1035" s="5" t="str">
        <f>VLOOKUP(A1035,UNIC!C:W,2,0)</f>
        <v>MOBI</v>
      </c>
      <c r="C1035" s="5" t="str">
        <f>VLOOKUP(A1035,UNIC!C:W,3,0)</f>
        <v>LEVE</v>
      </c>
      <c r="D1035" s="10">
        <f>VLOOKUP(A1035,UNIC!C:W,5,0)</f>
        <v>2023</v>
      </c>
      <c r="E1035" s="5" t="str">
        <f>VLOOKUP(A1035,UNIC!C:W,21,0)</f>
        <v>LOCALIZA</v>
      </c>
      <c r="F1035" s="5" t="str">
        <f>VLOOKUP(Tabela1[[#This Row],[PLACA]],UNIC!C:R,15,0)</f>
        <v>SC</v>
      </c>
      <c r="G1035" s="5" t="str">
        <f>VLOOKUP(Tabela1[[#This Row],[PLACA]],UNIC!C:R,16,0)</f>
        <v>SUL</v>
      </c>
      <c r="H1035" s="5" t="str">
        <f>VLOOKUP(A1035,UNIC!C:H,6,0)</f>
        <v>FABIO RAFAEL RIBEIRO</v>
      </c>
      <c r="I1035" s="5" t="str">
        <f>VLOOKUP(H1035,UNIC!H:J,3,0)</f>
        <v>ESPECIALISTA OPERACIONAL DE PI I</v>
      </c>
      <c r="J1035" s="11" t="str">
        <f>VLOOKUP(Tabela1[[#This Row],[PLACA]],UNIC!C:V,20,0)</f>
        <v>R$ 1.886,91</v>
      </c>
      <c r="K1035" s="11">
        <f>IFERROR(VALUE(VLOOKUP(Tabela1[[#This Row],[PLACA]],[1]Planilha2!$A:$F,3,0)),"")</f>
        <v>1960.16</v>
      </c>
      <c r="L1035" s="11">
        <f>IFERROR(VALUE(VLOOKUP(Tabela1[[#This Row],[PLACA]],[1]Planilha2!$A:$F,4,0)),"")</f>
        <v>1563.4599999999998</v>
      </c>
      <c r="M1035" s="11">
        <f>IFERROR(VALUE(VLOOKUP(Tabela1[[#This Row],[PLACA]],[1]Planilha2!$A:$F,5,0)),"")</f>
        <v>926.06</v>
      </c>
      <c r="N1035" s="11"/>
      <c r="O1035" s="12" t="str">
        <f>VLOOKUP(Tabela1[[#This Row],[PLACA]],BASE_LOCADORAS!B:F,5,0)</f>
        <v>02/03/2026</v>
      </c>
      <c r="P10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35" s="11">
        <f>VLOOKUP(Tabela1[[#This Row],[PLACA]],BASE_LOCADORAS!B:G,6,0)</f>
        <v>1886.91</v>
      </c>
      <c r="R1035" s="5" t="b">
        <f>Tabela1[[#This Row],[VALOR LOCADORA]]=Tabela1[[#This Row],[GASTO ALUGUEL]]</f>
        <v>0</v>
      </c>
      <c r="S1035" s="5" t="str">
        <f>UPPER(TEXT(Tabela1[[#This Row],[VENCIMENTO CONTRATO]],"MMM"))</f>
        <v>MAR</v>
      </c>
      <c r="T1035" s="5">
        <f>IFERROR(YEAR(Tabela1[[#This Row],[VENCIMENTO CONTRATO]]),"-")</f>
        <v>2026</v>
      </c>
      <c r="U1035" s="5" t="str">
        <f>VLOOKUP(Tabela1[[#This Row],[PLACA]],UNIC!C:T,18,0)</f>
        <v>ATIVO</v>
      </c>
      <c r="V1035" s="5" t="str">
        <f>SUBSTITUTE(VLOOKUP(Tabela1[[#This Row],[PLACA]],UNIC!C:K,9,0),".", "")</f>
        <v>12081</v>
      </c>
      <c r="W1035" s="5">
        <f>VLOOKUP(Tabela1[[#This Row],[PLACA]],UNIC!C:M,10,0)</f>
        <v>34029</v>
      </c>
      <c r="X1035" s="5" t="str">
        <f>VLOOKUP(Tabela1[[#This Row],[PLACA]],UNIC!C:M,11,0)</f>
        <v>TIM MOVEL</v>
      </c>
      <c r="Y1035" s="7">
        <f>SUM(Tabela1[[#This Row],[GASTO COMBUSTÍVEL FEVEREIRO]:[GASTO COMBUSTÍVE ABRIL]])</f>
        <v>4449.68</v>
      </c>
      <c r="Z1035" s="7">
        <f>IFERROR(AVERAGE(Tabela1[[#This Row],[GASTO COMBUSTÍVE ABRIL]:[GASTO COMBUSTÍVE MARÇO]]),"-")</f>
        <v>1244.7599999999998</v>
      </c>
      <c r="AA1035" s="5"/>
    </row>
    <row r="1036" spans="1:27" x14ac:dyDescent="0.25">
      <c r="A1036" s="5" t="s">
        <v>1322</v>
      </c>
      <c r="B1036" s="5" t="str">
        <f>VLOOKUP(A1036,UNIC!C:W,2,0)</f>
        <v>S10</v>
      </c>
      <c r="C1036" s="5" t="str">
        <f>VLOOKUP(A1036,UNIC!C:W,3,0)</f>
        <v>4X4</v>
      </c>
      <c r="D1036" s="10">
        <f>VLOOKUP(A1036,UNIC!C:W,5,0)</f>
        <v>2023</v>
      </c>
      <c r="E1036" s="5" t="str">
        <f>VLOOKUP(A1036,UNIC!C:W,21,0)</f>
        <v>LOCALIZA</v>
      </c>
      <c r="F1036" s="5" t="str">
        <f>VLOOKUP(Tabela1[[#This Row],[PLACA]],UNIC!C:R,15,0)</f>
        <v>PR</v>
      </c>
      <c r="G1036" s="5" t="str">
        <f>VLOOKUP(Tabela1[[#This Row],[PLACA]],UNIC!C:R,16,0)</f>
        <v>SUL</v>
      </c>
      <c r="H1036" s="5" t="str">
        <f>VLOOKUP(A1036,UNIC!C:H,6,0)</f>
        <v>RODRIGO LENZ</v>
      </c>
      <c r="I1036" s="5" t="str">
        <f>VLOOKUP(H1036,UNIC!H:J,3,0)</f>
        <v>TECNICO DE MANUTENCAO FO II</v>
      </c>
      <c r="J1036" s="11" t="str">
        <f>VLOOKUP(Tabela1[[#This Row],[PLACA]],UNIC!C:V,20,0)</f>
        <v>R$ 6.568,38</v>
      </c>
      <c r="K1036" s="11">
        <f>IFERROR(VALUE(VLOOKUP(Tabela1[[#This Row],[PLACA]],[1]Planilha2!$A:$F,3,0)),"")</f>
        <v>3254.64</v>
      </c>
      <c r="L1036" s="11">
        <f>IFERROR(VALUE(VLOOKUP(Tabela1[[#This Row],[PLACA]],[1]Planilha2!$A:$F,4,0)),"")</f>
        <v>3238.2300000000005</v>
      </c>
      <c r="M1036" s="11">
        <f>IFERROR(VALUE(VLOOKUP(Tabela1[[#This Row],[PLACA]],[1]Planilha2!$A:$F,5,0)),"")</f>
        <v>2055.0700000000002</v>
      </c>
      <c r="N1036" s="11"/>
      <c r="O1036" s="17" t="str">
        <f>VLOOKUP(Tabela1[[#This Row],[PLACA]],BASE_LOCADORAS!B:F,5,0)</f>
        <v>12/06/2026</v>
      </c>
      <c r="P10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036" s="11">
        <f>VLOOKUP(Tabela1[[#This Row],[PLACA]],BASE_LOCADORAS!B:G,6,0)</f>
        <v>6568.38</v>
      </c>
      <c r="R1036" s="5" t="b">
        <f>Tabela1[[#This Row],[VALOR LOCADORA]]=Tabela1[[#This Row],[GASTO ALUGUEL]]</f>
        <v>0</v>
      </c>
      <c r="S1036" s="5" t="str">
        <f>UPPER(TEXT(Tabela1[[#This Row],[VENCIMENTO CONTRATO]],"MMM"))</f>
        <v>JUN</v>
      </c>
      <c r="T1036" s="5">
        <f>IFERROR(YEAR(Tabela1[[#This Row],[VENCIMENTO CONTRATO]]),"-")</f>
        <v>2026</v>
      </c>
      <c r="U1036" s="5" t="str">
        <f>VLOOKUP(Tabela1[[#This Row],[PLACA]],UNIC!C:T,18,0)</f>
        <v>ATIVO</v>
      </c>
      <c r="V1036" s="5" t="str">
        <f>SUBSTITUTE(VLOOKUP(Tabela1[[#This Row],[PLACA]],UNIC!C:K,9,0),".", "")</f>
        <v>12071</v>
      </c>
      <c r="W1036" s="5">
        <f>VLOOKUP(Tabela1[[#This Row],[PLACA]],UNIC!C:M,10,0)</f>
        <v>26009</v>
      </c>
      <c r="X1036" s="5" t="str">
        <f>VLOOKUP(Tabela1[[#This Row],[PLACA]],UNIC!C:M,11,0)</f>
        <v>TIM MOVEL</v>
      </c>
      <c r="Y1036" s="7">
        <f>SUM(Tabela1[[#This Row],[GASTO COMBUSTÍVEL FEVEREIRO]:[GASTO COMBUSTÍVE ABRIL]])</f>
        <v>8547.94</v>
      </c>
      <c r="Z1036" s="7">
        <f>IFERROR(AVERAGE(Tabela1[[#This Row],[GASTO COMBUSTÍVE ABRIL]:[GASTO COMBUSTÍVE MARÇO]]),"-")</f>
        <v>2646.6500000000005</v>
      </c>
      <c r="AA1036" s="5"/>
    </row>
    <row r="1037" spans="1:27" x14ac:dyDescent="0.25">
      <c r="A1037" s="5" t="s">
        <v>55</v>
      </c>
      <c r="B1037" s="5" t="str">
        <f>VLOOKUP(A1037,UNIC!C:W,2,0)</f>
        <v>SAVEIRO</v>
      </c>
      <c r="C1037" s="5" t="str">
        <f>VLOOKUP(A1037,UNIC!C:W,3,0)</f>
        <v>UTILITARIO</v>
      </c>
      <c r="D1037" s="10">
        <f>VLOOKUP(A1037,UNIC!C:W,5,0)</f>
        <v>2023</v>
      </c>
      <c r="E1037" s="5" t="str">
        <f>VLOOKUP(A1037,UNIC!C:W,21,0)</f>
        <v>COMPANHIA DAS AMERICAS</v>
      </c>
      <c r="F1037" s="5" t="str">
        <f>VLOOKUP(Tabela1[[#This Row],[PLACA]],UNIC!C:R,15,0)</f>
        <v>PR</v>
      </c>
      <c r="G1037" s="5" t="str">
        <f>VLOOKUP(Tabela1[[#This Row],[PLACA]],UNIC!C:R,16,0)</f>
        <v>SUL</v>
      </c>
      <c r="H1037" s="5" t="str">
        <f>VLOOKUP(A1037,UNIC!C:H,6,0)</f>
        <v>ADRIANO RODRIGUES DOS SANTOS</v>
      </c>
      <c r="I1037" s="5" t="str">
        <f>VLOOKUP(H1037,UNIC!H:J,3,0)</f>
        <v>ASSISTENTE TEC. DE MANUTENCAO DE PI III</v>
      </c>
      <c r="J1037" s="11" t="str">
        <f>VLOOKUP(Tabela1[[#This Row],[PLACA]],UNIC!C:V,20,0)</f>
        <v>R$ 2.462,14</v>
      </c>
      <c r="K1037" s="11">
        <f>IFERROR(VALUE(VLOOKUP(Tabela1[[#This Row],[PLACA]],[1]Planilha2!$A:$F,3,0)),"")</f>
        <v>2159.0300000000002</v>
      </c>
      <c r="L1037" s="11">
        <f>IFERROR(VALUE(VLOOKUP(Tabela1[[#This Row],[PLACA]],[1]Planilha2!$A:$F,4,0)),"")</f>
        <v>2420.83</v>
      </c>
      <c r="M1037" s="11">
        <f>IFERROR(VALUE(VLOOKUP(Tabela1[[#This Row],[PLACA]],[1]Planilha2!$A:$F,5,0)),"")</f>
        <v>1089.2</v>
      </c>
      <c r="N1037" s="11"/>
      <c r="O1037" s="12" t="str">
        <f>VLOOKUP(Tabela1[[#This Row],[PLACA]],BASE_LOCADORAS!B:F,5,0)</f>
        <v>25/11/2025</v>
      </c>
      <c r="P10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37" s="11">
        <f>VLOOKUP(Tabela1[[#This Row],[PLACA]],BASE_LOCADORAS!B:G,6,0)</f>
        <v>2462.14</v>
      </c>
      <c r="R1037" s="5" t="b">
        <f>Tabela1[[#This Row],[VALOR LOCADORA]]=Tabela1[[#This Row],[GASTO ALUGUEL]]</f>
        <v>0</v>
      </c>
      <c r="S1037" s="5" t="str">
        <f>UPPER(TEXT(Tabela1[[#This Row],[VENCIMENTO CONTRATO]],"MMM"))</f>
        <v>NOV</v>
      </c>
      <c r="T1037" s="5">
        <f>IFERROR(YEAR(Tabela1[[#This Row],[VENCIMENTO CONTRATO]]),"-")</f>
        <v>2025</v>
      </c>
      <c r="U1037" s="5" t="str">
        <f>VLOOKUP(Tabela1[[#This Row],[PLACA]],UNIC!C:T,18,0)</f>
        <v>ATIVO</v>
      </c>
      <c r="V1037" s="5" t="str">
        <f>SUBSTITUTE(VLOOKUP(Tabela1[[#This Row],[PLACA]],UNIC!C:K,9,0),".", "")</f>
        <v>12081</v>
      </c>
      <c r="W1037" s="5">
        <f>VLOOKUP(Tabela1[[#This Row],[PLACA]],UNIC!C:M,10,0)</f>
        <v>26387</v>
      </c>
      <c r="X1037" s="5" t="str">
        <f>VLOOKUP(Tabela1[[#This Row],[PLACA]],UNIC!C:M,11,0)</f>
        <v>TIM MOVEL</v>
      </c>
      <c r="Y1037" s="7">
        <f>SUM(Tabela1[[#This Row],[GASTO COMBUSTÍVEL FEVEREIRO]:[GASTO COMBUSTÍVE ABRIL]])</f>
        <v>5669.06</v>
      </c>
      <c r="Z1037" s="7">
        <f>IFERROR(AVERAGE(Tabela1[[#This Row],[GASTO COMBUSTÍVE ABRIL]:[GASTO COMBUSTÍVE MARÇO]]),"-")</f>
        <v>1755.0149999999999</v>
      </c>
      <c r="AA1037" s="5"/>
    </row>
    <row r="1038" spans="1:27" x14ac:dyDescent="0.25">
      <c r="A1038" s="5" t="s">
        <v>61</v>
      </c>
      <c r="B1038" s="5" t="str">
        <f>VLOOKUP(A1038,UNIC!C:W,2,0)</f>
        <v>SAVEIRO</v>
      </c>
      <c r="C1038" s="5" t="str">
        <f>VLOOKUP(A1038,UNIC!C:W,3,0)</f>
        <v>UTILITARIO</v>
      </c>
      <c r="D1038" s="10">
        <f>VLOOKUP(A1038,UNIC!C:W,5,0)</f>
        <v>2023</v>
      </c>
      <c r="E1038" s="5" t="str">
        <f>VLOOKUP(A1038,UNIC!C:W,21,0)</f>
        <v>COMPANHIA DAS AMERICAS</v>
      </c>
      <c r="F1038" s="5" t="str">
        <f>VLOOKUP(Tabela1[[#This Row],[PLACA]],UNIC!C:R,15,0)</f>
        <v>PR</v>
      </c>
      <c r="G1038" s="5" t="str">
        <f>VLOOKUP(Tabela1[[#This Row],[PLACA]],UNIC!C:R,16,0)</f>
        <v>SUL</v>
      </c>
      <c r="H1038" s="5" t="str">
        <f>VLOOKUP(A1038,UNIC!C:H,6,0)</f>
        <v>ADRIANO GIACOMOLLI</v>
      </c>
      <c r="I1038" s="5" t="str">
        <f>VLOOKUP(H1038,UNIC!H:J,3,0)</f>
        <v>TECNICO DE MANUTENCAO PI II</v>
      </c>
      <c r="J1038" s="11" t="str">
        <f>VLOOKUP(Tabela1[[#This Row],[PLACA]],UNIC!C:V,20,0)</f>
        <v>R$ 2.462,14</v>
      </c>
      <c r="K1038" s="11">
        <f>IFERROR(VALUE(VLOOKUP(Tabela1[[#This Row],[PLACA]],[1]Planilha2!$A:$F,3,0)),"")</f>
        <v>2388.0000000000005</v>
      </c>
      <c r="L1038" s="11">
        <f>IFERROR(VALUE(VLOOKUP(Tabela1[[#This Row],[PLACA]],[1]Planilha2!$A:$F,4,0)),"")</f>
        <v>2105.3000000000002</v>
      </c>
      <c r="M1038" s="11">
        <f>IFERROR(VALUE(VLOOKUP(Tabela1[[#This Row],[PLACA]],[1]Planilha2!$A:$F,5,0)),"")</f>
        <v>221.31</v>
      </c>
      <c r="N1038" s="11"/>
      <c r="O1038" s="12" t="str">
        <f>VLOOKUP(Tabela1[[#This Row],[PLACA]],BASE_LOCADORAS!B:F,5,0)</f>
        <v>25/11/2025</v>
      </c>
      <c r="P10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038" s="11">
        <f>VLOOKUP(Tabela1[[#This Row],[PLACA]],BASE_LOCADORAS!B:G,6,0)</f>
        <v>2462.14</v>
      </c>
      <c r="R1038" s="5" t="b">
        <f>Tabela1[[#This Row],[VALOR LOCADORA]]=Tabela1[[#This Row],[GASTO ALUGUEL]]</f>
        <v>0</v>
      </c>
      <c r="S1038" s="5" t="str">
        <f>UPPER(TEXT(Tabela1[[#This Row],[VENCIMENTO CONTRATO]],"MMM"))</f>
        <v>NOV</v>
      </c>
      <c r="T1038" s="5">
        <f>IFERROR(YEAR(Tabela1[[#This Row],[VENCIMENTO CONTRATO]]),"-")</f>
        <v>2025</v>
      </c>
      <c r="U1038" s="5" t="str">
        <f>VLOOKUP(Tabela1[[#This Row],[PLACA]],UNIC!C:T,18,0)</f>
        <v>ATIVO</v>
      </c>
      <c r="V1038" s="5" t="str">
        <f>SUBSTITUTE(VLOOKUP(Tabela1[[#This Row],[PLACA]],UNIC!C:K,9,0),".", "")</f>
        <v>12081</v>
      </c>
      <c r="W1038" s="5">
        <f>VLOOKUP(Tabela1[[#This Row],[PLACA]],UNIC!C:M,10,0)</f>
        <v>26071</v>
      </c>
      <c r="X1038" s="5" t="str">
        <f>VLOOKUP(Tabela1[[#This Row],[PLACA]],UNIC!C:M,11,0)</f>
        <v>TIM MOVEL</v>
      </c>
      <c r="Y1038" s="7">
        <f>SUM(Tabela1[[#This Row],[GASTO COMBUSTÍVEL FEVEREIRO]:[GASTO COMBUSTÍVE ABRIL]])</f>
        <v>4714.6100000000015</v>
      </c>
      <c r="Z1038" s="7">
        <f>IFERROR(AVERAGE(Tabela1[[#This Row],[GASTO COMBUSTÍVE ABRIL]:[GASTO COMBUSTÍVE MARÇO]]),"-")</f>
        <v>1163.3050000000001</v>
      </c>
      <c r="AA1038" s="5"/>
    </row>
    <row r="1039" spans="1:27" x14ac:dyDescent="0.25">
      <c r="A1039" s="5" t="s">
        <v>908</v>
      </c>
      <c r="B1039" s="5" t="str">
        <f>VLOOKUP(A1039,UNIC!C:W,2,0)</f>
        <v>MOBI</v>
      </c>
      <c r="C1039" s="5" t="str">
        <f>VLOOKUP(A1039,UNIC!C:W,3,0)</f>
        <v>LEVE</v>
      </c>
      <c r="D1039" s="10">
        <f>VLOOKUP(A1039,UNIC!C:W,5,0)</f>
        <v>2024</v>
      </c>
      <c r="E1039" s="5" t="str">
        <f>VLOOKUP(A1039,UNIC!C:W,21,0)</f>
        <v>MOVIDA</v>
      </c>
      <c r="F1039" s="5" t="str">
        <f>VLOOKUP(Tabela1[[#This Row],[PLACA]],UNIC!C:R,15,0)</f>
        <v>PA</v>
      </c>
      <c r="G1039" s="5" t="str">
        <f>VLOOKUP(Tabela1[[#This Row],[PLACA]],UNIC!C:R,16,0)</f>
        <v>NORTE</v>
      </c>
      <c r="H1039" s="5" t="str">
        <f>VLOOKUP(A1039,UNIC!C:H,6,0)</f>
        <v>RAILAN NASCIMENTO LEMOS</v>
      </c>
      <c r="I1039" s="5" t="str">
        <f>VLOOKUP(H1039,UNIC!H:J,3,0)</f>
        <v>INSTALADOR MULTSKILL</v>
      </c>
      <c r="J1039" s="11" t="str">
        <f>VLOOKUP(Tabela1[[#This Row],[PLACA]],UNIC!C:V,20,0)</f>
        <v>R$ 1.730,00</v>
      </c>
      <c r="K1039" s="11">
        <f>IFERROR(VALUE(VLOOKUP(Tabela1[[#This Row],[PLACA]],[1]Planilha2!$A:$F,3,0)),"")</f>
        <v>979.95</v>
      </c>
      <c r="L1039" s="11">
        <f>IFERROR(VALUE(VLOOKUP(Tabela1[[#This Row],[PLACA]],[1]Planilha2!$A:$F,4,0)),"")</f>
        <v>1162</v>
      </c>
      <c r="M1039" s="11">
        <f>IFERROR(VALUE(VLOOKUP(Tabela1[[#This Row],[PLACA]],[1]Planilha2!$A:$F,5,0)),"")</f>
        <v>460</v>
      </c>
      <c r="N1039" s="11"/>
      <c r="O1039" s="12" t="str">
        <f>VLOOKUP(Tabela1[[#This Row],[PLACA]],BASE_LOCADORAS!B:F,5,0)</f>
        <v>22/11/2026</v>
      </c>
      <c r="P10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39" s="11">
        <f>VLOOKUP(Tabela1[[#This Row],[PLACA]],BASE_LOCADORAS!B:G,6,0)</f>
        <v>1730</v>
      </c>
      <c r="R1039" s="5" t="b">
        <f>Tabela1[[#This Row],[VALOR LOCADORA]]=Tabela1[[#This Row],[GASTO ALUGUEL]]</f>
        <v>0</v>
      </c>
      <c r="S1039" s="5" t="str">
        <f>UPPER(TEXT(Tabela1[[#This Row],[VENCIMENTO CONTRATO]],"MMM"))</f>
        <v>NOV</v>
      </c>
      <c r="T1039" s="5">
        <f>IFERROR(YEAR(Tabela1[[#This Row],[VENCIMENTO CONTRATO]]),"-")</f>
        <v>2026</v>
      </c>
      <c r="U1039" s="5" t="str">
        <f>VLOOKUP(Tabela1[[#This Row],[PLACA]],UNIC!C:T,18,0)</f>
        <v>ATIVO</v>
      </c>
      <c r="V1039" s="5" t="str">
        <f>SUBSTITUTE(VLOOKUP(Tabela1[[#This Row],[PLACA]],UNIC!C:K,9,0),".", "")</f>
        <v>11011</v>
      </c>
      <c r="W1039" s="5">
        <f>VLOOKUP(Tabela1[[#This Row],[PLACA]],UNIC!C:M,10,0)</f>
        <v>24008</v>
      </c>
      <c r="X1039" s="5" t="str">
        <f>VLOOKUP(Tabela1[[#This Row],[PLACA]],UNIC!C:M,11,0)</f>
        <v>VIVO</v>
      </c>
      <c r="Y1039" s="7">
        <f>SUM(Tabela1[[#This Row],[GASTO COMBUSTÍVEL FEVEREIRO]:[GASTO COMBUSTÍVE ABRIL]])</f>
        <v>2601.9499999999998</v>
      </c>
      <c r="Z1039" s="7">
        <f>IFERROR(AVERAGE(Tabela1[[#This Row],[GASTO COMBUSTÍVE ABRIL]:[GASTO COMBUSTÍVE MARÇO]]),"-")</f>
        <v>811</v>
      </c>
      <c r="AA1039" s="5"/>
    </row>
    <row r="1040" spans="1:27" x14ac:dyDescent="0.25">
      <c r="A1040" s="5" t="s">
        <v>412</v>
      </c>
      <c r="B1040" s="5" t="str">
        <f>VLOOKUP(A1040,UNIC!C:W,2,0)</f>
        <v>MOBI</v>
      </c>
      <c r="C1040" s="5" t="str">
        <f>VLOOKUP(A1040,UNIC!C:W,3,0)</f>
        <v>LEVE</v>
      </c>
      <c r="D1040" s="10">
        <f>VLOOKUP(A1040,UNIC!C:W,5,0)</f>
        <v>2024</v>
      </c>
      <c r="E1040" s="5" t="str">
        <f>VLOOKUP(A1040,UNIC!C:W,21,0)</f>
        <v>MOVIDA</v>
      </c>
      <c r="F1040" s="5" t="str">
        <f>VLOOKUP(Tabela1[[#This Row],[PLACA]],UNIC!C:R,15,0)</f>
        <v>PA</v>
      </c>
      <c r="G1040" s="5" t="str">
        <f>VLOOKUP(Tabela1[[#This Row],[PLACA]],UNIC!C:R,16,0)</f>
        <v>NORTE</v>
      </c>
      <c r="H1040" s="5" t="str">
        <f>VLOOKUP(A1040,UNIC!C:H,6,0)</f>
        <v>MATEUS SOUSA MEIRELES</v>
      </c>
      <c r="I1040" s="5" t="str">
        <f>VLOOKUP(H1040,UNIC!H:J,3,0)</f>
        <v>CABISTA DE FTTX</v>
      </c>
      <c r="J1040" s="11" t="str">
        <f>VLOOKUP(Tabela1[[#This Row],[PLACA]],UNIC!C:V,20,0)</f>
        <v>R$ 1.806,47</v>
      </c>
      <c r="K1040" s="11">
        <f>IFERROR(VALUE(VLOOKUP(Tabela1[[#This Row],[PLACA]],[1]Planilha2!$A:$F,3,0)),"")</f>
        <v>985</v>
      </c>
      <c r="L1040" s="11">
        <f>IFERROR(VALUE(VLOOKUP(Tabela1[[#This Row],[PLACA]],[1]Planilha2!$A:$F,4,0)),"")</f>
        <v>984.79</v>
      </c>
      <c r="M1040" s="11">
        <f>IFERROR(VALUE(VLOOKUP(Tabela1[[#This Row],[PLACA]],[1]Planilha2!$A:$F,5,0)),"")</f>
        <v>230</v>
      </c>
      <c r="N1040" s="11"/>
      <c r="O1040" s="12" t="str">
        <f>VLOOKUP(Tabela1[[#This Row],[PLACA]],BASE_LOCADORAS!B:F,5,0)</f>
        <v>22/09/2026</v>
      </c>
      <c r="P10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0" s="11">
        <f>VLOOKUP(Tabela1[[#This Row],[PLACA]],BASE_LOCADORAS!B:G,6,0)</f>
        <v>1806.47</v>
      </c>
      <c r="R1040" s="5" t="b">
        <f>Tabela1[[#This Row],[VALOR LOCADORA]]=Tabela1[[#This Row],[GASTO ALUGUEL]]</f>
        <v>0</v>
      </c>
      <c r="S1040" s="5" t="str">
        <f>UPPER(TEXT(Tabela1[[#This Row],[VENCIMENTO CONTRATO]],"MMM"))</f>
        <v>SET</v>
      </c>
      <c r="T1040" s="5">
        <f>IFERROR(YEAR(Tabela1[[#This Row],[VENCIMENTO CONTRATO]]),"-")</f>
        <v>2026</v>
      </c>
      <c r="U1040" s="5" t="str">
        <f>VLOOKUP(Tabela1[[#This Row],[PLACA]],UNIC!C:T,18,0)</f>
        <v>ATIVO</v>
      </c>
      <c r="V1040" s="5" t="str">
        <f>SUBSTITUTE(VLOOKUP(Tabela1[[#This Row],[PLACA]],UNIC!C:K,9,0),".", "")</f>
        <v>11021</v>
      </c>
      <c r="W1040" s="5">
        <f>VLOOKUP(Tabela1[[#This Row],[PLACA]],UNIC!C:M,10,0)</f>
        <v>24008</v>
      </c>
      <c r="X1040" s="5" t="str">
        <f>VLOOKUP(Tabela1[[#This Row],[PLACA]],UNIC!C:M,11,0)</f>
        <v>VIVO</v>
      </c>
      <c r="Y1040" s="7">
        <f>SUM(Tabela1[[#This Row],[GASTO COMBUSTÍVEL FEVEREIRO]:[GASTO COMBUSTÍVE ABRIL]])</f>
        <v>2199.79</v>
      </c>
      <c r="Z1040" s="7">
        <f>IFERROR(AVERAGE(Tabela1[[#This Row],[GASTO COMBUSTÍVE ABRIL]:[GASTO COMBUSTÍVE MARÇO]]),"-")</f>
        <v>607.39499999999998</v>
      </c>
      <c r="AA1040" s="5"/>
    </row>
    <row r="1041" spans="1:27" x14ac:dyDescent="0.25">
      <c r="A1041" s="5" t="s">
        <v>1400</v>
      </c>
      <c r="B1041" s="5" t="str">
        <f>VLOOKUP(A1041,UNIC!C:W,2,0)</f>
        <v>MOBI</v>
      </c>
      <c r="C1041" s="5" t="str">
        <f>VLOOKUP(A1041,UNIC!C:W,3,0)</f>
        <v>LEVE</v>
      </c>
      <c r="D1041" s="10">
        <f>VLOOKUP(A1041,UNIC!C:W,5,0)</f>
        <v>2024</v>
      </c>
      <c r="E1041" s="5" t="str">
        <f>VLOOKUP(A1041,UNIC!C:W,21,0)</f>
        <v>MOVIDA</v>
      </c>
      <c r="F1041" s="5" t="str">
        <f>VLOOKUP(Tabela1[[#This Row],[PLACA]],UNIC!C:R,15,0)</f>
        <v>PA</v>
      </c>
      <c r="G1041" s="5" t="str">
        <f>VLOOKUP(Tabela1[[#This Row],[PLACA]],UNIC!C:R,16,0)</f>
        <v>NORTE</v>
      </c>
      <c r="H1041" s="5" t="str">
        <f>VLOOKUP(A1041,UNIC!C:H,6,0)</f>
        <v>IGOR NUNES COSTA</v>
      </c>
      <c r="I1041" s="5" t="str">
        <f>VLOOKUP(H1041,UNIC!H:J,3,0)</f>
        <v>INSTALADOR MULTSKILL</v>
      </c>
      <c r="J1041" s="11" t="str">
        <f>VLOOKUP(Tabela1[[#This Row],[PLACA]],UNIC!C:V,20,0)</f>
        <v>R$ 1.730,00</v>
      </c>
      <c r="K1041" s="11">
        <f>IFERROR(VALUE(VLOOKUP(Tabela1[[#This Row],[PLACA]],[1]Planilha2!$A:$F,3,0)),"")</f>
        <v>928.14</v>
      </c>
      <c r="L1041" s="11">
        <f>IFERROR(VALUE(VLOOKUP(Tabela1[[#This Row],[PLACA]],[1]Planilha2!$A:$F,4,0)),"")</f>
        <v>1547.7300000000002</v>
      </c>
      <c r="M1041" s="11">
        <f>IFERROR(VALUE(VLOOKUP(Tabela1[[#This Row],[PLACA]],[1]Planilha2!$A:$F,5,0)),"")</f>
        <v>829.55000000000007</v>
      </c>
      <c r="N1041" s="11"/>
      <c r="O1041" s="17" t="str">
        <f>VLOOKUP(Tabela1[[#This Row],[PLACA]],BASE_LOCADORAS!B:F,5,0)</f>
        <v>11/11/2026</v>
      </c>
      <c r="P10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1" s="11">
        <f>VLOOKUP(Tabela1[[#This Row],[PLACA]],BASE_LOCADORAS!B:G,6,0)</f>
        <v>1730</v>
      </c>
      <c r="R1041" s="5" t="b">
        <f>Tabela1[[#This Row],[VALOR LOCADORA]]=Tabela1[[#This Row],[GASTO ALUGUEL]]</f>
        <v>0</v>
      </c>
      <c r="S1041" s="5" t="str">
        <f>UPPER(TEXT(Tabela1[[#This Row],[VENCIMENTO CONTRATO]],"MMM"))</f>
        <v>NOV</v>
      </c>
      <c r="T1041" s="5">
        <f>IFERROR(YEAR(Tabela1[[#This Row],[VENCIMENTO CONTRATO]]),"-")</f>
        <v>2026</v>
      </c>
      <c r="U1041" s="5" t="str">
        <f>VLOOKUP(Tabela1[[#This Row],[PLACA]],UNIC!C:T,18,0)</f>
        <v>ATIVO</v>
      </c>
      <c r="V1041" s="5" t="str">
        <f>SUBSTITUTE(VLOOKUP(Tabela1[[#This Row],[PLACA]],UNIC!C:K,9,0),".", "")</f>
        <v>11011</v>
      </c>
      <c r="W1041" s="5">
        <f>VLOOKUP(Tabela1[[#This Row],[PLACA]],UNIC!C:M,10,0)</f>
        <v>24001</v>
      </c>
      <c r="X1041" s="5" t="str">
        <f>VLOOKUP(Tabela1[[#This Row],[PLACA]],UNIC!C:M,11,0)</f>
        <v>VIVO</v>
      </c>
      <c r="Y1041" s="7">
        <f>SUM(Tabela1[[#This Row],[GASTO COMBUSTÍVEL FEVEREIRO]:[GASTO COMBUSTÍVE ABRIL]])</f>
        <v>3305.4200000000005</v>
      </c>
      <c r="Z1041" s="7">
        <f>IFERROR(AVERAGE(Tabela1[[#This Row],[GASTO COMBUSTÍVE ABRIL]:[GASTO COMBUSTÍVE MARÇO]]),"-")</f>
        <v>1188.6400000000001</v>
      </c>
      <c r="AA1041" s="5"/>
    </row>
    <row r="1042" spans="1:27" x14ac:dyDescent="0.25">
      <c r="A1042" s="5" t="s">
        <v>655</v>
      </c>
      <c r="B1042" s="5" t="str">
        <f>VLOOKUP(A1042,UNIC!C:W,2,0)</f>
        <v>MOBI</v>
      </c>
      <c r="C1042" s="5" t="str">
        <f>VLOOKUP(A1042,UNIC!C:W,3,0)</f>
        <v>LEVE</v>
      </c>
      <c r="D1042" s="10">
        <f>VLOOKUP(A1042,UNIC!C:W,5,0)</f>
        <v>2024</v>
      </c>
      <c r="E1042" s="5" t="str">
        <f>VLOOKUP(A1042,UNIC!C:W,21,0)</f>
        <v>MOVIDA</v>
      </c>
      <c r="F1042" s="5" t="str">
        <f>VLOOKUP(Tabela1[[#This Row],[PLACA]],UNIC!C:R,15,0)</f>
        <v>PA</v>
      </c>
      <c r="G1042" s="5" t="str">
        <f>VLOOKUP(Tabela1[[#This Row],[PLACA]],UNIC!C:R,16,0)</f>
        <v>NORTE</v>
      </c>
      <c r="H1042" s="5" t="str">
        <f>VLOOKUP(A1042,UNIC!C:H,6,0)</f>
        <v>DANIEL DA COSTA</v>
      </c>
      <c r="I1042" s="5" t="str">
        <f>VLOOKUP(H1042,UNIC!H:J,3,0)</f>
        <v>INSTALADOR MULTSKILL</v>
      </c>
      <c r="J1042" s="11" t="str">
        <f>VLOOKUP(Tabela1[[#This Row],[PLACA]],UNIC!C:V,20,0)</f>
        <v>R$ 1.806,47</v>
      </c>
      <c r="K1042" s="11">
        <f>IFERROR(VALUE(VLOOKUP(Tabela1[[#This Row],[PLACA]],[1]Planilha2!$A:$F,3,0)),"")</f>
        <v>1106</v>
      </c>
      <c r="L1042" s="11">
        <f>IFERROR(VALUE(VLOOKUP(Tabela1[[#This Row],[PLACA]],[1]Planilha2!$A:$F,4,0)),"")</f>
        <v>1397.95</v>
      </c>
      <c r="M1042" s="11">
        <f>IFERROR(VALUE(VLOOKUP(Tabela1[[#This Row],[PLACA]],[1]Planilha2!$A:$F,5,0)),"")</f>
        <v>460</v>
      </c>
      <c r="N1042" s="11"/>
      <c r="O1042" s="17" t="str">
        <f>VLOOKUP(Tabela1[[#This Row],[PLACA]],BASE_LOCADORAS!B:F,5,0)</f>
        <v>28/10/2026</v>
      </c>
      <c r="P10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2" s="11">
        <f>VLOOKUP(Tabela1[[#This Row],[PLACA]],BASE_LOCADORAS!B:G,6,0)</f>
        <v>1806.47</v>
      </c>
      <c r="R1042" s="5" t="b">
        <f>Tabela1[[#This Row],[VALOR LOCADORA]]=Tabela1[[#This Row],[GASTO ALUGUEL]]</f>
        <v>0</v>
      </c>
      <c r="S1042" s="5" t="str">
        <f>UPPER(TEXT(Tabela1[[#This Row],[VENCIMENTO CONTRATO]],"MMM"))</f>
        <v>OUT</v>
      </c>
      <c r="T1042" s="5">
        <f>IFERROR(YEAR(Tabela1[[#This Row],[VENCIMENTO CONTRATO]]),"-")</f>
        <v>2026</v>
      </c>
      <c r="U1042" s="5" t="str">
        <f>VLOOKUP(Tabela1[[#This Row],[PLACA]],UNIC!C:T,18,0)</f>
        <v>ATIVO</v>
      </c>
      <c r="V1042" s="5" t="str">
        <f>SUBSTITUTE(VLOOKUP(Tabela1[[#This Row],[PLACA]],UNIC!C:K,9,0),".", "")</f>
        <v>11011</v>
      </c>
      <c r="W1042" s="5">
        <f>VLOOKUP(Tabela1[[#This Row],[PLACA]],UNIC!C:M,10,0)</f>
        <v>24008</v>
      </c>
      <c r="X1042" s="5" t="str">
        <f>VLOOKUP(Tabela1[[#This Row],[PLACA]],UNIC!C:M,11,0)</f>
        <v>VIVO</v>
      </c>
      <c r="Y1042" s="7">
        <f>SUM(Tabela1[[#This Row],[GASTO COMBUSTÍVEL FEVEREIRO]:[GASTO COMBUSTÍVE ABRIL]])</f>
        <v>2963.95</v>
      </c>
      <c r="Z1042" s="7">
        <f>IFERROR(AVERAGE(Tabela1[[#This Row],[GASTO COMBUSTÍVE ABRIL]:[GASTO COMBUSTÍVE MARÇO]]),"-")</f>
        <v>928.97500000000002</v>
      </c>
      <c r="AA1042" s="5"/>
    </row>
    <row r="1043" spans="1:27" x14ac:dyDescent="0.25">
      <c r="A1043" s="5" t="s">
        <v>628</v>
      </c>
      <c r="B1043" s="5" t="str">
        <f>VLOOKUP(A1043,UNIC!C:W,2,0)</f>
        <v>MOBI</v>
      </c>
      <c r="C1043" s="5" t="str">
        <f>VLOOKUP(A1043,UNIC!C:W,3,0)</f>
        <v>LEVE</v>
      </c>
      <c r="D1043" s="10">
        <f>VLOOKUP(A1043,UNIC!C:W,5,0)</f>
        <v>2024</v>
      </c>
      <c r="E1043" s="5" t="str">
        <f>VLOOKUP(A1043,UNIC!C:W,21,0)</f>
        <v>MOVIDA</v>
      </c>
      <c r="F1043" s="5" t="str">
        <f>VLOOKUP(Tabela1[[#This Row],[PLACA]],UNIC!C:R,15,0)</f>
        <v>PA</v>
      </c>
      <c r="G1043" s="5" t="str">
        <f>VLOOKUP(Tabela1[[#This Row],[PLACA]],UNIC!C:R,16,0)</f>
        <v>NORTE</v>
      </c>
      <c r="H1043" s="5" t="str">
        <f>VLOOKUP(A1043,UNIC!C:H,6,0)</f>
        <v>JOSE HENRIQUE DOS SANTOS FERREIRA</v>
      </c>
      <c r="I1043" s="5" t="str">
        <f>VLOOKUP(H1043,UNIC!H:J,3,0)</f>
        <v>INSTALADOR MULTSKILL</v>
      </c>
      <c r="J1043" s="11" t="str">
        <f>VLOOKUP(Tabela1[[#This Row],[PLACA]],UNIC!C:V,20,0)</f>
        <v>R$ 1.730,00</v>
      </c>
      <c r="K1043" s="11">
        <f>IFERROR(VALUE(VLOOKUP(Tabela1[[#This Row],[PLACA]],[1]Planilha2!$A:$F,3,0)),"")</f>
        <v>1220</v>
      </c>
      <c r="L1043" s="11">
        <f>IFERROR(VALUE(VLOOKUP(Tabela1[[#This Row],[PLACA]],[1]Planilha2!$A:$F,4,0)),"")</f>
        <v>1342</v>
      </c>
      <c r="M1043" s="11">
        <f>IFERROR(VALUE(VLOOKUP(Tabela1[[#This Row],[PLACA]],[1]Planilha2!$A:$F,5,0)),"")</f>
        <v>312</v>
      </c>
      <c r="N1043" s="11"/>
      <c r="O1043" s="17" t="str">
        <f>VLOOKUP(Tabela1[[#This Row],[PLACA]],BASE_LOCADORAS!B:F,5,0)</f>
        <v>21/11/2026</v>
      </c>
      <c r="P10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3" s="11">
        <f>VLOOKUP(Tabela1[[#This Row],[PLACA]],BASE_LOCADORAS!B:G,6,0)</f>
        <v>1730</v>
      </c>
      <c r="R1043" s="5" t="b">
        <f>Tabela1[[#This Row],[VALOR LOCADORA]]=Tabela1[[#This Row],[GASTO ALUGUEL]]</f>
        <v>0</v>
      </c>
      <c r="S1043" s="5" t="str">
        <f>UPPER(TEXT(Tabela1[[#This Row],[VENCIMENTO CONTRATO]],"MMM"))</f>
        <v>NOV</v>
      </c>
      <c r="T1043" s="5">
        <f>IFERROR(YEAR(Tabela1[[#This Row],[VENCIMENTO CONTRATO]]),"-")</f>
        <v>2026</v>
      </c>
      <c r="U1043" s="5" t="str">
        <f>VLOOKUP(Tabela1[[#This Row],[PLACA]],UNIC!C:T,18,0)</f>
        <v>ATIVO</v>
      </c>
      <c r="V1043" s="5" t="str">
        <f>SUBSTITUTE(VLOOKUP(Tabela1[[#This Row],[PLACA]],UNIC!C:K,9,0),".", "")</f>
        <v>11011</v>
      </c>
      <c r="W1043" s="5">
        <f>VLOOKUP(Tabela1[[#This Row],[PLACA]],UNIC!C:M,10,0)</f>
        <v>24007</v>
      </c>
      <c r="X1043" s="5" t="str">
        <f>VLOOKUP(Tabela1[[#This Row],[PLACA]],UNIC!C:M,11,0)</f>
        <v>VIVO</v>
      </c>
      <c r="Y1043" s="7">
        <f>SUM(Tabela1[[#This Row],[GASTO COMBUSTÍVEL FEVEREIRO]:[GASTO COMBUSTÍVE ABRIL]])</f>
        <v>2874</v>
      </c>
      <c r="Z1043" s="7">
        <f>IFERROR(AVERAGE(Tabela1[[#This Row],[GASTO COMBUSTÍVE ABRIL]:[GASTO COMBUSTÍVE MARÇO]]),"-")</f>
        <v>827</v>
      </c>
      <c r="AA1043" s="5"/>
    </row>
    <row r="1044" spans="1:27" x14ac:dyDescent="0.25">
      <c r="A1044" s="5" t="s">
        <v>656</v>
      </c>
      <c r="B1044" s="5" t="str">
        <f>VLOOKUP(A1044,UNIC!C:W,2,0)</f>
        <v>MOBI</v>
      </c>
      <c r="C1044" s="5" t="str">
        <f>VLOOKUP(A1044,UNIC!C:W,3,0)</f>
        <v>LEVE</v>
      </c>
      <c r="D1044" s="10">
        <f>VLOOKUP(A1044,UNIC!C:W,5,0)</f>
        <v>2024</v>
      </c>
      <c r="E1044" s="5" t="str">
        <f>VLOOKUP(A1044,UNIC!C:W,21,0)</f>
        <v>MOVIDA</v>
      </c>
      <c r="F1044" s="5" t="str">
        <f>VLOOKUP(Tabela1[[#This Row],[PLACA]],UNIC!C:R,15,0)</f>
        <v>PA</v>
      </c>
      <c r="G1044" s="5" t="str">
        <f>VLOOKUP(Tabela1[[#This Row],[PLACA]],UNIC!C:R,16,0)</f>
        <v>NORTE</v>
      </c>
      <c r="H1044" s="5" t="str">
        <f>VLOOKUP(A1044,UNIC!C:H,6,0)</f>
        <v>HALEX ANTONIO HONORATO RIBEIRO</v>
      </c>
      <c r="I1044" s="5" t="str">
        <f>VLOOKUP(H1044,UNIC!H:J,3,0)</f>
        <v>INSTALADOR MULTSKILL</v>
      </c>
      <c r="J1044" s="11" t="str">
        <f>VLOOKUP(Tabela1[[#This Row],[PLACA]],UNIC!C:V,20,0)</f>
        <v>R$ 1.730,00</v>
      </c>
      <c r="K1044" s="11">
        <f>IFERROR(VALUE(VLOOKUP(Tabela1[[#This Row],[PLACA]],[1]Planilha2!$A:$F,3,0)),"")</f>
        <v>859.66</v>
      </c>
      <c r="L1044" s="11">
        <f>IFERROR(VALUE(VLOOKUP(Tabela1[[#This Row],[PLACA]],[1]Planilha2!$A:$F,4,0)),"")</f>
        <v>1836</v>
      </c>
      <c r="M1044" s="11">
        <f>IFERROR(VALUE(VLOOKUP(Tabela1[[#This Row],[PLACA]],[1]Planilha2!$A:$F,5,0)),"")</f>
        <v>707.99</v>
      </c>
      <c r="N1044" s="11"/>
      <c r="O1044" s="12" t="str">
        <f>VLOOKUP(Tabela1[[#This Row],[PLACA]],BASE_LOCADORAS!B:F,5,0)</f>
        <v>11/11/2026</v>
      </c>
      <c r="P10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4" s="11">
        <f>VLOOKUP(Tabela1[[#This Row],[PLACA]],BASE_LOCADORAS!B:G,6,0)</f>
        <v>1730</v>
      </c>
      <c r="R1044" s="5" t="b">
        <f>Tabela1[[#This Row],[VALOR LOCADORA]]=Tabela1[[#This Row],[GASTO ALUGUEL]]</f>
        <v>0</v>
      </c>
      <c r="S1044" s="5" t="str">
        <f>UPPER(TEXT(Tabela1[[#This Row],[VENCIMENTO CONTRATO]],"MMM"))</f>
        <v>NOV</v>
      </c>
      <c r="T1044" s="5">
        <f>IFERROR(YEAR(Tabela1[[#This Row],[VENCIMENTO CONTRATO]]),"-")</f>
        <v>2026</v>
      </c>
      <c r="U1044" s="5" t="str">
        <f>VLOOKUP(Tabela1[[#This Row],[PLACA]],UNIC!C:T,18,0)</f>
        <v>ATIVO</v>
      </c>
      <c r="V1044" s="5" t="str">
        <f>SUBSTITUTE(VLOOKUP(Tabela1[[#This Row],[PLACA]],UNIC!C:K,9,0),".", "")</f>
        <v>11011</v>
      </c>
      <c r="W1044" s="5">
        <f>VLOOKUP(Tabela1[[#This Row],[PLACA]],UNIC!C:M,10,0)</f>
        <v>24007</v>
      </c>
      <c r="X1044" s="5" t="str">
        <f>VLOOKUP(Tabela1[[#This Row],[PLACA]],UNIC!C:M,11,0)</f>
        <v>VIVO</v>
      </c>
      <c r="Y1044" s="7">
        <f>SUM(Tabela1[[#This Row],[GASTO COMBUSTÍVEL FEVEREIRO]:[GASTO COMBUSTÍVE ABRIL]])</f>
        <v>3403.6499999999996</v>
      </c>
      <c r="Z1044" s="7">
        <f>IFERROR(AVERAGE(Tabela1[[#This Row],[GASTO COMBUSTÍVE ABRIL]:[GASTO COMBUSTÍVE MARÇO]]),"-")</f>
        <v>1271.9949999999999</v>
      </c>
      <c r="AA1044" s="5"/>
    </row>
    <row r="1045" spans="1:27" x14ac:dyDescent="0.25">
      <c r="A1045" s="5" t="s">
        <v>1106</v>
      </c>
      <c r="B1045" s="5" t="str">
        <f>VLOOKUP(A1045,UNIC!C:W,2,0)</f>
        <v>MOBI</v>
      </c>
      <c r="C1045" s="5" t="str">
        <f>VLOOKUP(A1045,UNIC!C:W,3,0)</f>
        <v>LEVE</v>
      </c>
      <c r="D1045" s="10">
        <f>VLOOKUP(A1045,UNIC!C:W,5,0)</f>
        <v>2024</v>
      </c>
      <c r="E1045" s="5" t="str">
        <f>VLOOKUP(A1045,UNIC!C:W,21,0)</f>
        <v>MOVIDA</v>
      </c>
      <c r="F1045" s="5" t="str">
        <f>VLOOKUP(Tabela1[[#This Row],[PLACA]],UNIC!C:R,15,0)</f>
        <v>PA</v>
      </c>
      <c r="G1045" s="5" t="str">
        <f>VLOOKUP(Tabela1[[#This Row],[PLACA]],UNIC!C:R,16,0)</f>
        <v>NORTE</v>
      </c>
      <c r="H1045" s="5" t="str">
        <f>VLOOKUP(A1045,UNIC!C:H,6,0)</f>
        <v>-</v>
      </c>
      <c r="I1045" s="5" t="str">
        <f>VLOOKUP(H1045,UNIC!H:J,3,0)</f>
        <v>-</v>
      </c>
      <c r="J1045" s="11" t="str">
        <f>VLOOKUP(Tabela1[[#This Row],[PLACA]],UNIC!C:V,20,0)</f>
        <v>R$ 1.730,00</v>
      </c>
      <c r="K1045" s="11">
        <f>IFERROR(VALUE(VLOOKUP(Tabela1[[#This Row],[PLACA]],[1]Planilha2!$A:$F,3,0)),"")</f>
        <v>962.56</v>
      </c>
      <c r="L1045" s="11">
        <f>IFERROR(VALUE(VLOOKUP(Tabela1[[#This Row],[PLACA]],[1]Planilha2!$A:$F,4,0)),"")</f>
        <v>0</v>
      </c>
      <c r="M1045" s="11">
        <f>IFERROR(VALUE(VLOOKUP(Tabela1[[#This Row],[PLACA]],[1]Planilha2!$A:$F,5,0)),"")</f>
        <v>0</v>
      </c>
      <c r="N1045" s="11"/>
      <c r="O1045" s="12" t="str">
        <f>VLOOKUP(Tabela1[[#This Row],[PLACA]],BASE_LOCADORAS!B:F,5,0)</f>
        <v>11/11/2026</v>
      </c>
      <c r="P10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5" s="11">
        <f>VLOOKUP(Tabela1[[#This Row],[PLACA]],BASE_LOCADORAS!B:G,6,0)</f>
        <v>1730</v>
      </c>
      <c r="R1045" s="5" t="b">
        <f>Tabela1[[#This Row],[VALOR LOCADORA]]=Tabela1[[#This Row],[GASTO ALUGUEL]]</f>
        <v>0</v>
      </c>
      <c r="S1045" s="5" t="str">
        <f>UPPER(TEXT(Tabela1[[#This Row],[VENCIMENTO CONTRATO]],"MMM"))</f>
        <v>NOV</v>
      </c>
      <c r="T1045" s="5">
        <f>IFERROR(YEAR(Tabela1[[#This Row],[VENCIMENTO CONTRATO]]),"-")</f>
        <v>2026</v>
      </c>
      <c r="U1045" s="5" t="str">
        <f>VLOOKUP(Tabela1[[#This Row],[PLACA]],UNIC!C:T,18,0)</f>
        <v>RESERVADO</v>
      </c>
      <c r="V1045" s="5" t="str">
        <f>SUBSTITUTE(VLOOKUP(Tabela1[[#This Row],[PLACA]],UNIC!C:K,9,0),".", "")</f>
        <v/>
      </c>
      <c r="W1045" s="5">
        <f>VLOOKUP(Tabela1[[#This Row],[PLACA]],UNIC!C:M,10,0)</f>
        <v>0</v>
      </c>
      <c r="X1045" s="5">
        <f>VLOOKUP(Tabela1[[#This Row],[PLACA]],UNIC!C:M,11,0)</f>
        <v>0</v>
      </c>
      <c r="Y1045" s="7">
        <f>SUM(Tabela1[[#This Row],[GASTO COMBUSTÍVEL FEVEREIRO]:[GASTO COMBUSTÍVE ABRIL]])</f>
        <v>962.56</v>
      </c>
      <c r="Z1045" s="7">
        <f>IFERROR(AVERAGE(Tabela1[[#This Row],[GASTO COMBUSTÍVE ABRIL]:[GASTO COMBUSTÍVE MARÇO]]),"-")</f>
        <v>0</v>
      </c>
      <c r="AA1045" s="5"/>
    </row>
    <row r="1046" spans="1:27" x14ac:dyDescent="0.25">
      <c r="A1046" s="5" t="s">
        <v>834</v>
      </c>
      <c r="B1046" s="5" t="str">
        <f>VLOOKUP(A1046,UNIC!C:W,2,0)</f>
        <v>MOBI</v>
      </c>
      <c r="C1046" s="5" t="str">
        <f>VLOOKUP(A1046,UNIC!C:W,3,0)</f>
        <v>LEVE</v>
      </c>
      <c r="D1046" s="10">
        <f>VLOOKUP(A1046,UNIC!C:W,5,0)</f>
        <v>2024</v>
      </c>
      <c r="E1046" s="5" t="str">
        <f>VLOOKUP(A1046,UNIC!C:W,21,0)</f>
        <v>MOVIDA</v>
      </c>
      <c r="F1046" s="5" t="str">
        <f>VLOOKUP(Tabela1[[#This Row],[PLACA]],UNIC!C:R,15,0)</f>
        <v>PA</v>
      </c>
      <c r="G1046" s="5" t="str">
        <f>VLOOKUP(Tabela1[[#This Row],[PLACA]],UNIC!C:R,16,0)</f>
        <v>NORTE</v>
      </c>
      <c r="H1046" s="5" t="str">
        <f>VLOOKUP(A1046,UNIC!C:H,6,0)</f>
        <v>CASA CLIENTE VIVO CANAA DOS CARAJAS</v>
      </c>
      <c r="I1046" s="5" t="str">
        <f>VLOOKUP(H1046,UNIC!H:J,3,0)</f>
        <v>PARCEIRO</v>
      </c>
      <c r="J1046" s="11" t="str">
        <f>VLOOKUP(Tabela1[[#This Row],[PLACA]],UNIC!C:V,20,0)</f>
        <v>R$ 1.730,00</v>
      </c>
      <c r="K1046" s="11">
        <f>IFERROR(VALUE(VLOOKUP(Tabela1[[#This Row],[PLACA]],[1]Planilha2!$A:$F,3,0)),"")</f>
        <v>1610.77</v>
      </c>
      <c r="L1046" s="11">
        <f>IFERROR(VALUE(VLOOKUP(Tabela1[[#This Row],[PLACA]],[1]Planilha2!$A:$F,4,0)),"")</f>
        <v>1640.91</v>
      </c>
      <c r="M1046" s="11">
        <f>IFERROR(VALUE(VLOOKUP(Tabela1[[#This Row],[PLACA]],[1]Planilha2!$A:$F,5,0)),"")</f>
        <v>62</v>
      </c>
      <c r="N1046" s="11"/>
      <c r="O1046" s="12" t="str">
        <f>VLOOKUP(Tabela1[[#This Row],[PLACA]],BASE_LOCADORAS!B:F,5,0)</f>
        <v>15/11/2026</v>
      </c>
      <c r="P10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6" s="11">
        <f>VLOOKUP(Tabela1[[#This Row],[PLACA]],BASE_LOCADORAS!B:G,6,0)</f>
        <v>1730</v>
      </c>
      <c r="R1046" s="5" t="b">
        <f>Tabela1[[#This Row],[VALOR LOCADORA]]=Tabela1[[#This Row],[GASTO ALUGUEL]]</f>
        <v>0</v>
      </c>
      <c r="S1046" s="5" t="str">
        <f>UPPER(TEXT(Tabela1[[#This Row],[VENCIMENTO CONTRATO]],"MMM"))</f>
        <v>NOV</v>
      </c>
      <c r="T1046" s="5">
        <f>IFERROR(YEAR(Tabela1[[#This Row],[VENCIMENTO CONTRATO]]),"-")</f>
        <v>2026</v>
      </c>
      <c r="U1046" s="5" t="str">
        <f>VLOOKUP(Tabela1[[#This Row],[PLACA]],UNIC!C:T,18,0)</f>
        <v>MANUTENÇÃO</v>
      </c>
      <c r="V1046" s="5" t="str">
        <f>SUBSTITUTE(VLOOKUP(Tabela1[[#This Row],[PLACA]],UNIC!C:K,9,0),".", "")</f>
        <v>11011</v>
      </c>
      <c r="W1046" s="5">
        <f>VLOOKUP(Tabela1[[#This Row],[PLACA]],UNIC!C:M,10,0)</f>
        <v>24003</v>
      </c>
      <c r="X1046" s="5" t="str">
        <f>VLOOKUP(Tabela1[[#This Row],[PLACA]],UNIC!C:M,11,0)</f>
        <v>VIVO</v>
      </c>
      <c r="Y1046" s="7">
        <f>SUM(Tabela1[[#This Row],[GASTO COMBUSTÍVEL FEVEREIRO]:[GASTO COMBUSTÍVE ABRIL]])</f>
        <v>3313.6800000000003</v>
      </c>
      <c r="Z1046" s="7">
        <f>IFERROR(AVERAGE(Tabela1[[#This Row],[GASTO COMBUSTÍVE ABRIL]:[GASTO COMBUSTÍVE MARÇO]]),"-")</f>
        <v>851.45500000000004</v>
      </c>
      <c r="AA1046" s="5"/>
    </row>
    <row r="1047" spans="1:27" x14ac:dyDescent="0.25">
      <c r="A1047" s="5" t="s">
        <v>1568</v>
      </c>
      <c r="B1047" s="5" t="str">
        <f>VLOOKUP(A1047,UNIC!C:W,2,0)</f>
        <v>MOBI</v>
      </c>
      <c r="C1047" s="5" t="str">
        <f>VLOOKUP(A1047,UNIC!C:W,3,0)</f>
        <v>LEVE</v>
      </c>
      <c r="D1047" s="10">
        <f>VLOOKUP(A1047,UNIC!C:W,5,0)</f>
        <v>2024</v>
      </c>
      <c r="E1047" s="5" t="str">
        <f>VLOOKUP(A1047,UNIC!C:W,21,0)</f>
        <v>MOVIDA</v>
      </c>
      <c r="F1047" s="5" t="str">
        <f>VLOOKUP(Tabela1[[#This Row],[PLACA]],UNIC!C:R,15,0)</f>
        <v>PA</v>
      </c>
      <c r="G1047" s="5" t="str">
        <f>VLOOKUP(Tabela1[[#This Row],[PLACA]],UNIC!C:R,16,0)</f>
        <v>NORTE</v>
      </c>
      <c r="H1047" s="5" t="str">
        <f>VLOOKUP(A1047,UNIC!C:H,6,0)</f>
        <v>W NET COM VC</v>
      </c>
      <c r="I1047" s="5" t="str">
        <f>VLOOKUP(H1047,UNIC!H:J,3,0)</f>
        <v>PARCEIRO</v>
      </c>
      <c r="J1047" s="11" t="str">
        <f>VLOOKUP(Tabela1[[#This Row],[PLACA]],UNIC!C:V,20,0)</f>
        <v>R$ 1.730,00</v>
      </c>
      <c r="K1047" s="11">
        <f>IFERROR(VALUE(VLOOKUP(Tabela1[[#This Row],[PLACA]],[1]Planilha2!$A:$F,3,0)),"")</f>
        <v>0</v>
      </c>
      <c r="L1047" s="11">
        <f>IFERROR(VALUE(VLOOKUP(Tabela1[[#This Row],[PLACA]],[1]Planilha2!$A:$F,4,0)),"")</f>
        <v>0</v>
      </c>
      <c r="M1047" s="11">
        <f>IFERROR(VALUE(VLOOKUP(Tabela1[[#This Row],[PLACA]],[1]Planilha2!$A:$F,5,0)),"")</f>
        <v>0</v>
      </c>
      <c r="N1047" s="11"/>
      <c r="O1047" s="12" t="str">
        <f>VLOOKUP(Tabela1[[#This Row],[PLACA]],BASE_LOCADORAS!B:F,5,0)</f>
        <v>10/11/2026</v>
      </c>
      <c r="P10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7" s="11">
        <f>VLOOKUP(Tabela1[[#This Row],[PLACA]],BASE_LOCADORAS!B:G,6,0)</f>
        <v>1730</v>
      </c>
      <c r="R1047" s="5" t="b">
        <f>Tabela1[[#This Row],[VALOR LOCADORA]]=Tabela1[[#This Row],[GASTO ALUGUEL]]</f>
        <v>0</v>
      </c>
      <c r="S1047" s="5" t="str">
        <f>UPPER(TEXT(Tabela1[[#This Row],[VENCIMENTO CONTRATO]],"MMM"))</f>
        <v>NOV</v>
      </c>
      <c r="T1047" s="5">
        <f>IFERROR(YEAR(Tabela1[[#This Row],[VENCIMENTO CONTRATO]]),"-")</f>
        <v>2026</v>
      </c>
      <c r="U1047" s="5" t="str">
        <f>VLOOKUP(Tabela1[[#This Row],[PLACA]],UNIC!C:T,18,0)</f>
        <v>ATIVO</v>
      </c>
      <c r="V1047" s="5" t="str">
        <f>SUBSTITUTE(VLOOKUP(Tabela1[[#This Row],[PLACA]],UNIC!C:K,9,0),".", "")</f>
        <v>15031</v>
      </c>
      <c r="W1047" s="5">
        <f>VLOOKUP(Tabela1[[#This Row],[PLACA]],UNIC!C:M,10,0)</f>
        <v>24026</v>
      </c>
      <c r="X1047" s="5" t="str">
        <f>VLOOKUP(Tabela1[[#This Row],[PLACA]],UNIC!C:M,11,0)</f>
        <v>FIBRASIL</v>
      </c>
      <c r="Y1047" s="7">
        <f>SUM(Tabela1[[#This Row],[GASTO COMBUSTÍVEL FEVEREIRO]:[GASTO COMBUSTÍVE ABRIL]])</f>
        <v>0</v>
      </c>
      <c r="Z1047" s="7">
        <f>IFERROR(AVERAGE(Tabela1[[#This Row],[GASTO COMBUSTÍVE ABRIL]:[GASTO COMBUSTÍVE MARÇO]]),"-")</f>
        <v>0</v>
      </c>
      <c r="AA1047" s="5"/>
    </row>
    <row r="1048" spans="1:27" x14ac:dyDescent="0.25">
      <c r="A1048" s="5" t="s">
        <v>413</v>
      </c>
      <c r="B1048" s="5" t="str">
        <f>VLOOKUP(A1048,UNIC!C:W,2,0)</f>
        <v>MOBI</v>
      </c>
      <c r="C1048" s="5" t="str">
        <f>VLOOKUP(A1048,UNIC!C:W,3,0)</f>
        <v>LEVE</v>
      </c>
      <c r="D1048" s="10">
        <f>VLOOKUP(A1048,UNIC!C:W,5,0)</f>
        <v>2024</v>
      </c>
      <c r="E1048" s="5" t="str">
        <f>VLOOKUP(A1048,UNIC!C:W,21,0)</f>
        <v>MOVIDA</v>
      </c>
      <c r="F1048" s="5" t="str">
        <f>VLOOKUP(Tabela1[[#This Row],[PLACA]],UNIC!C:R,15,0)</f>
        <v>PA</v>
      </c>
      <c r="G1048" s="5" t="str">
        <f>VLOOKUP(Tabela1[[#This Row],[PLACA]],UNIC!C:R,16,0)</f>
        <v>NORTE</v>
      </c>
      <c r="H1048" s="5" t="str">
        <f>VLOOKUP(A1048,UNIC!C:H,6,0)</f>
        <v>GLEDILSON DE SOUZA RODRIGUES</v>
      </c>
      <c r="I1048" s="5" t="str">
        <f>VLOOKUP(H1048,UNIC!H:J,3,0)</f>
        <v>INSTALADOR MULTSKILL</v>
      </c>
      <c r="J1048" s="11" t="str">
        <f>VLOOKUP(Tabela1[[#This Row],[PLACA]],UNIC!C:V,20,0)</f>
        <v>R$ 1.806,47</v>
      </c>
      <c r="K1048" s="11">
        <f>IFERROR(VALUE(VLOOKUP(Tabela1[[#This Row],[PLACA]],[1]Planilha2!$A:$F,3,0)),"")</f>
        <v>1227.98</v>
      </c>
      <c r="L1048" s="11">
        <f>IFERROR(VALUE(VLOOKUP(Tabela1[[#This Row],[PLACA]],[1]Planilha2!$A:$F,4,0)),"")</f>
        <v>1025.08</v>
      </c>
      <c r="M1048" s="11">
        <f>IFERROR(VALUE(VLOOKUP(Tabela1[[#This Row],[PLACA]],[1]Planilha2!$A:$F,5,0)),"")</f>
        <v>0</v>
      </c>
      <c r="N1048" s="11"/>
      <c r="O1048" s="12" t="str">
        <f>VLOOKUP(Tabela1[[#This Row],[PLACA]],BASE_LOCADORAS!B:F,5,0)</f>
        <v>28/10/2026</v>
      </c>
      <c r="P10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8" s="11">
        <f>VLOOKUP(Tabela1[[#This Row],[PLACA]],BASE_LOCADORAS!B:G,6,0)</f>
        <v>1806.47</v>
      </c>
      <c r="R1048" s="5" t="b">
        <f>Tabela1[[#This Row],[VALOR LOCADORA]]=Tabela1[[#This Row],[GASTO ALUGUEL]]</f>
        <v>0</v>
      </c>
      <c r="S1048" s="5" t="str">
        <f>UPPER(TEXT(Tabela1[[#This Row],[VENCIMENTO CONTRATO]],"MMM"))</f>
        <v>OUT</v>
      </c>
      <c r="T1048" s="5">
        <f>IFERROR(YEAR(Tabela1[[#This Row],[VENCIMENTO CONTRATO]]),"-")</f>
        <v>2026</v>
      </c>
      <c r="U1048" s="5" t="str">
        <f>VLOOKUP(Tabela1[[#This Row],[PLACA]],UNIC!C:T,18,0)</f>
        <v>ATIVO</v>
      </c>
      <c r="V1048" s="5" t="str">
        <f>SUBSTITUTE(VLOOKUP(Tabela1[[#This Row],[PLACA]],UNIC!C:K,9,0),".", "")</f>
        <v>11011</v>
      </c>
      <c r="W1048" s="5">
        <f>VLOOKUP(Tabela1[[#This Row],[PLACA]],UNIC!C:M,10,0)</f>
        <v>24006</v>
      </c>
      <c r="X1048" s="5" t="str">
        <f>VLOOKUP(Tabela1[[#This Row],[PLACA]],UNIC!C:M,11,0)</f>
        <v>VIVO</v>
      </c>
      <c r="Y1048" s="7">
        <f>SUM(Tabela1[[#This Row],[GASTO COMBUSTÍVEL FEVEREIRO]:[GASTO COMBUSTÍVE ABRIL]])</f>
        <v>2253.06</v>
      </c>
      <c r="Z1048" s="7">
        <f>IFERROR(AVERAGE(Tabela1[[#This Row],[GASTO COMBUSTÍVE ABRIL]:[GASTO COMBUSTÍVE MARÇO]]),"-")</f>
        <v>512.54</v>
      </c>
      <c r="AA1048" s="5"/>
    </row>
    <row r="1049" spans="1:27" x14ac:dyDescent="0.25">
      <c r="A1049" s="5" t="s">
        <v>314</v>
      </c>
      <c r="B1049" s="5" t="str">
        <f>VLOOKUP(A1049,UNIC!C:W,2,0)</f>
        <v>MOBI</v>
      </c>
      <c r="C1049" s="5" t="str">
        <f>VLOOKUP(A1049,UNIC!C:W,3,0)</f>
        <v>LEVE</v>
      </c>
      <c r="D1049" s="10">
        <f>VLOOKUP(A1049,UNIC!C:W,5,0)</f>
        <v>2024</v>
      </c>
      <c r="E1049" s="5" t="str">
        <f>VLOOKUP(A1049,UNIC!C:W,21,0)</f>
        <v>MOVIDA</v>
      </c>
      <c r="F1049" s="5" t="str">
        <f>VLOOKUP(Tabela1[[#This Row],[PLACA]],UNIC!C:R,15,0)</f>
        <v>PA</v>
      </c>
      <c r="G1049" s="5" t="str">
        <f>VLOOKUP(Tabela1[[#This Row],[PLACA]],UNIC!C:R,16,0)</f>
        <v>NORTE</v>
      </c>
      <c r="H1049" s="5" t="str">
        <f>VLOOKUP(A1049,UNIC!C:H,6,0)</f>
        <v>PAULO SERGIO SOUSA DOS SANTOS</v>
      </c>
      <c r="I1049" s="5" t="str">
        <f>VLOOKUP(H1049,UNIC!H:J,3,0)</f>
        <v>INSTALADOR MULTSKILL</v>
      </c>
      <c r="J1049" s="11" t="str">
        <f>VLOOKUP(Tabela1[[#This Row],[PLACA]],UNIC!C:V,20,0)</f>
        <v>R$ 1.730,00</v>
      </c>
      <c r="K1049" s="11">
        <f>IFERROR(VALUE(VLOOKUP(Tabela1[[#This Row],[PLACA]],[1]Planilha2!$A:$F,3,0)),"")</f>
        <v>787.16</v>
      </c>
      <c r="L1049" s="11">
        <f>IFERROR(VALUE(VLOOKUP(Tabela1[[#This Row],[PLACA]],[1]Planilha2!$A:$F,4,0)),"")</f>
        <v>817.25</v>
      </c>
      <c r="M1049" s="11">
        <f>IFERROR(VALUE(VLOOKUP(Tabela1[[#This Row],[PLACA]],[1]Planilha2!$A:$F,5,0)),"")</f>
        <v>671.59</v>
      </c>
      <c r="N1049" s="11"/>
      <c r="O1049" s="12" t="str">
        <f>VLOOKUP(Tabela1[[#This Row],[PLACA]],BASE_LOCADORAS!B:F,5,0)</f>
        <v>15/11/2026</v>
      </c>
      <c r="P10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49" s="11">
        <f>VLOOKUP(Tabela1[[#This Row],[PLACA]],BASE_LOCADORAS!B:G,6,0)</f>
        <v>1730</v>
      </c>
      <c r="R1049" s="5" t="b">
        <f>Tabela1[[#This Row],[VALOR LOCADORA]]=Tabela1[[#This Row],[GASTO ALUGUEL]]</f>
        <v>0</v>
      </c>
      <c r="S1049" s="5" t="str">
        <f>UPPER(TEXT(Tabela1[[#This Row],[VENCIMENTO CONTRATO]],"MMM"))</f>
        <v>NOV</v>
      </c>
      <c r="T1049" s="5">
        <f>IFERROR(YEAR(Tabela1[[#This Row],[VENCIMENTO CONTRATO]]),"-")</f>
        <v>2026</v>
      </c>
      <c r="U1049" s="5" t="str">
        <f>VLOOKUP(Tabela1[[#This Row],[PLACA]],UNIC!C:T,18,0)</f>
        <v>ATIVO</v>
      </c>
      <c r="V1049" s="5" t="str">
        <f>SUBSTITUTE(VLOOKUP(Tabela1[[#This Row],[PLACA]],UNIC!C:K,9,0),".", "")</f>
        <v>11011</v>
      </c>
      <c r="W1049" s="5">
        <f>VLOOKUP(Tabela1[[#This Row],[PLACA]],UNIC!C:M,10,0)</f>
        <v>24001</v>
      </c>
      <c r="X1049" s="5" t="str">
        <f>VLOOKUP(Tabela1[[#This Row],[PLACA]],UNIC!C:M,11,0)</f>
        <v>VIVO</v>
      </c>
      <c r="Y1049" s="7">
        <f>SUM(Tabela1[[#This Row],[GASTO COMBUSTÍVEL FEVEREIRO]:[GASTO COMBUSTÍVE ABRIL]])</f>
        <v>2276</v>
      </c>
      <c r="Z1049" s="7">
        <f>IFERROR(AVERAGE(Tabela1[[#This Row],[GASTO COMBUSTÍVE ABRIL]:[GASTO COMBUSTÍVE MARÇO]]),"-")</f>
        <v>744.42000000000007</v>
      </c>
      <c r="AA1049" s="5"/>
    </row>
    <row r="1050" spans="1:27" x14ac:dyDescent="0.25">
      <c r="A1050" s="5" t="s">
        <v>1243</v>
      </c>
      <c r="B1050" s="5" t="str">
        <f>VLOOKUP(A1050,UNIC!C:W,2,0)</f>
        <v>MOBI</v>
      </c>
      <c r="C1050" s="5" t="str">
        <f>VLOOKUP(A1050,UNIC!C:W,3,0)</f>
        <v>LEVE</v>
      </c>
      <c r="D1050" s="10">
        <f>VLOOKUP(A1050,UNIC!C:W,5,0)</f>
        <v>2024</v>
      </c>
      <c r="E1050" s="5" t="str">
        <f>VLOOKUP(A1050,UNIC!C:W,21,0)</f>
        <v>MOVIDA</v>
      </c>
      <c r="F1050" s="5" t="str">
        <f>VLOOKUP(Tabela1[[#This Row],[PLACA]],UNIC!C:R,15,0)</f>
        <v>PA</v>
      </c>
      <c r="G1050" s="5" t="str">
        <f>VLOOKUP(Tabela1[[#This Row],[PLACA]],UNIC!C:R,16,0)</f>
        <v>NORTE</v>
      </c>
      <c r="H1050" s="5" t="str">
        <f>VLOOKUP(A1050,UNIC!C:H,6,0)</f>
        <v>ANTONIO NUNES BEZERRA NETO</v>
      </c>
      <c r="I1050" s="5" t="str">
        <f>VLOOKUP(H1050,UNIC!H:J,3,0)</f>
        <v>TECNICO DE FIBRA OPTICA I</v>
      </c>
      <c r="J1050" s="11" t="str">
        <f>VLOOKUP(Tabela1[[#This Row],[PLACA]],UNIC!C:V,20,0)</f>
        <v>R$ 1.806,47</v>
      </c>
      <c r="K1050" s="11">
        <f>IFERROR(VALUE(VLOOKUP(Tabela1[[#This Row],[PLACA]],[1]Planilha2!$A:$F,3,0)),"")</f>
        <v>1178.8700000000001</v>
      </c>
      <c r="L1050" s="11">
        <f>IFERROR(VALUE(VLOOKUP(Tabela1[[#This Row],[PLACA]],[1]Planilha2!$A:$F,4,0)),"")</f>
        <v>1249.75</v>
      </c>
      <c r="M1050" s="11">
        <f>IFERROR(VALUE(VLOOKUP(Tabela1[[#This Row],[PLACA]],[1]Planilha2!$A:$F,5,0)),"")</f>
        <v>689.44</v>
      </c>
      <c r="N1050" s="11"/>
      <c r="O1050" s="12" t="str">
        <f>VLOOKUP(Tabela1[[#This Row],[PLACA]],BASE_LOCADORAS!B:F,5,0)</f>
        <v>28/10/2026</v>
      </c>
      <c r="P10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0" s="11">
        <f>VLOOKUP(Tabela1[[#This Row],[PLACA]],BASE_LOCADORAS!B:G,6,0)</f>
        <v>1806.47</v>
      </c>
      <c r="R1050" s="5" t="b">
        <f>Tabela1[[#This Row],[VALOR LOCADORA]]=Tabela1[[#This Row],[GASTO ALUGUEL]]</f>
        <v>0</v>
      </c>
      <c r="S1050" s="5" t="str">
        <f>UPPER(TEXT(Tabela1[[#This Row],[VENCIMENTO CONTRATO]],"MMM"))</f>
        <v>OUT</v>
      </c>
      <c r="T1050" s="5">
        <f>IFERROR(YEAR(Tabela1[[#This Row],[VENCIMENTO CONTRATO]]),"-")</f>
        <v>2026</v>
      </c>
      <c r="U1050" s="5" t="str">
        <f>VLOOKUP(Tabela1[[#This Row],[PLACA]],UNIC!C:T,18,0)</f>
        <v>ATIVO</v>
      </c>
      <c r="V1050" s="5" t="str">
        <f>SUBSTITUTE(VLOOKUP(Tabela1[[#This Row],[PLACA]],UNIC!C:K,9,0),".", "")</f>
        <v>11031</v>
      </c>
      <c r="W1050" s="5">
        <f>VLOOKUP(Tabela1[[#This Row],[PLACA]],UNIC!C:M,10,0)</f>
        <v>24001</v>
      </c>
      <c r="X1050" s="5" t="str">
        <f>VLOOKUP(Tabela1[[#This Row],[PLACA]],UNIC!C:M,11,0)</f>
        <v>VIVO</v>
      </c>
      <c r="Y1050" s="7">
        <f>SUM(Tabela1[[#This Row],[GASTO COMBUSTÍVEL FEVEREIRO]:[GASTO COMBUSTÍVE ABRIL]])</f>
        <v>3118.06</v>
      </c>
      <c r="Z1050" s="7">
        <f>IFERROR(AVERAGE(Tabela1[[#This Row],[GASTO COMBUSTÍVE ABRIL]:[GASTO COMBUSTÍVE MARÇO]]),"-")</f>
        <v>969.59500000000003</v>
      </c>
      <c r="AA1050" s="5"/>
    </row>
    <row r="1051" spans="1:27" x14ac:dyDescent="0.25">
      <c r="A1051" s="5" t="s">
        <v>933</v>
      </c>
      <c r="B1051" s="5" t="str">
        <f>VLOOKUP(A1051,UNIC!C:W,2,0)</f>
        <v>MOBI</v>
      </c>
      <c r="C1051" s="5" t="str">
        <f>VLOOKUP(A1051,UNIC!C:W,3,0)</f>
        <v>LEVE</v>
      </c>
      <c r="D1051" s="10">
        <f>VLOOKUP(A1051,UNIC!C:W,5,0)</f>
        <v>2024</v>
      </c>
      <c r="E1051" s="5" t="str">
        <f>VLOOKUP(A1051,UNIC!C:W,21,0)</f>
        <v>MOVIDA</v>
      </c>
      <c r="F1051" s="5" t="str">
        <f>VLOOKUP(Tabela1[[#This Row],[PLACA]],UNIC!C:R,15,0)</f>
        <v>PA</v>
      </c>
      <c r="G1051" s="5" t="str">
        <f>VLOOKUP(Tabela1[[#This Row],[PLACA]],UNIC!C:R,16,0)</f>
        <v>NORTE</v>
      </c>
      <c r="H1051" s="5" t="str">
        <f>VLOOKUP(A1051,UNIC!C:H,6,0)</f>
        <v>GABRIEL ARAUJO MENESES</v>
      </c>
      <c r="I1051" s="5" t="str">
        <f>VLOOKUP(H1051,UNIC!H:J,3,0)</f>
        <v>INSTALADOR MULTSKILL</v>
      </c>
      <c r="J1051" s="11" t="str">
        <f>VLOOKUP(Tabela1[[#This Row],[PLACA]],UNIC!C:V,20,0)</f>
        <v>R$ 1.730,00</v>
      </c>
      <c r="K1051" s="11">
        <f>IFERROR(VALUE(VLOOKUP(Tabela1[[#This Row],[PLACA]],[1]Planilha2!$A:$F,3,0)),"")</f>
        <v>584</v>
      </c>
      <c r="L1051" s="11">
        <f>IFERROR(VALUE(VLOOKUP(Tabela1[[#This Row],[PLACA]],[1]Planilha2!$A:$F,4,0)),"")</f>
        <v>808.54</v>
      </c>
      <c r="M1051" s="11">
        <f>IFERROR(VALUE(VLOOKUP(Tabela1[[#This Row],[PLACA]],[1]Planilha2!$A:$F,5,0)),"")</f>
        <v>1329.8500000000001</v>
      </c>
      <c r="N1051" s="11"/>
      <c r="O1051" s="12" t="str">
        <f>VLOOKUP(Tabela1[[#This Row],[PLACA]],BASE_LOCADORAS!B:F,5,0)</f>
        <v>16/11/2026</v>
      </c>
      <c r="P10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1" s="11">
        <f>VLOOKUP(Tabela1[[#This Row],[PLACA]],BASE_LOCADORAS!B:G,6,0)</f>
        <v>1730</v>
      </c>
      <c r="R1051" s="5" t="b">
        <f>Tabela1[[#This Row],[VALOR LOCADORA]]=Tabela1[[#This Row],[GASTO ALUGUEL]]</f>
        <v>0</v>
      </c>
      <c r="S1051" s="5" t="str">
        <f>UPPER(TEXT(Tabela1[[#This Row],[VENCIMENTO CONTRATO]],"MMM"))</f>
        <v>NOV</v>
      </c>
      <c r="T1051" s="5">
        <f>IFERROR(YEAR(Tabela1[[#This Row],[VENCIMENTO CONTRATO]]),"-")</f>
        <v>2026</v>
      </c>
      <c r="U1051" s="5" t="str">
        <f>VLOOKUP(Tabela1[[#This Row],[PLACA]],UNIC!C:T,18,0)</f>
        <v>ATIVO</v>
      </c>
      <c r="V1051" s="5" t="str">
        <f>SUBSTITUTE(VLOOKUP(Tabela1[[#This Row],[PLACA]],UNIC!C:K,9,0),".", "")</f>
        <v>11011</v>
      </c>
      <c r="W1051" s="5">
        <f>VLOOKUP(Tabela1[[#This Row],[PLACA]],UNIC!C:M,10,0)</f>
        <v>24003</v>
      </c>
      <c r="X1051" s="5" t="str">
        <f>VLOOKUP(Tabela1[[#This Row],[PLACA]],UNIC!C:M,11,0)</f>
        <v>VIVO</v>
      </c>
      <c r="Y1051" s="7">
        <f>SUM(Tabela1[[#This Row],[GASTO COMBUSTÍVEL FEVEREIRO]:[GASTO COMBUSTÍVE ABRIL]])</f>
        <v>2722.3900000000003</v>
      </c>
      <c r="Z1051" s="7">
        <f>IFERROR(AVERAGE(Tabela1[[#This Row],[GASTO COMBUSTÍVE ABRIL]:[GASTO COMBUSTÍVE MARÇO]]),"-")</f>
        <v>1069.1950000000002</v>
      </c>
      <c r="AA1051" s="5"/>
    </row>
    <row r="1052" spans="1:27" x14ac:dyDescent="0.25">
      <c r="A1052" s="5" t="s">
        <v>642</v>
      </c>
      <c r="B1052" s="5" t="str">
        <f>VLOOKUP(A1052,UNIC!C:W,2,0)</f>
        <v>MOBI</v>
      </c>
      <c r="C1052" s="5" t="str">
        <f>VLOOKUP(A1052,UNIC!C:W,3,0)</f>
        <v>LEVE</v>
      </c>
      <c r="D1052" s="10">
        <f>VLOOKUP(A1052,UNIC!C:W,5,0)</f>
        <v>2024</v>
      </c>
      <c r="E1052" s="5" t="str">
        <f>VLOOKUP(A1052,UNIC!C:W,21,0)</f>
        <v>MOVIDA</v>
      </c>
      <c r="F1052" s="5" t="str">
        <f>VLOOKUP(Tabela1[[#This Row],[PLACA]],UNIC!C:R,15,0)</f>
        <v>PA</v>
      </c>
      <c r="G1052" s="5" t="str">
        <f>VLOOKUP(Tabela1[[#This Row],[PLACA]],UNIC!C:R,16,0)</f>
        <v>NORTE</v>
      </c>
      <c r="H1052" s="5" t="str">
        <f>VLOOKUP(A1052,UNIC!C:H,6,0)</f>
        <v>SAMUEL ANDRADE DO AMARAL</v>
      </c>
      <c r="I1052" s="5" t="str">
        <f>VLOOKUP(H1052,UNIC!H:J,3,0)</f>
        <v>INSTALADOR MULTSKILL</v>
      </c>
      <c r="J1052" s="11" t="str">
        <f>VLOOKUP(Tabela1[[#This Row],[PLACA]],UNIC!C:V,20,0)</f>
        <v>R$ 1.806,47</v>
      </c>
      <c r="K1052" s="11">
        <f>IFERROR(VALUE(VLOOKUP(Tabela1[[#This Row],[PLACA]],[1]Planilha2!$A:$F,3,0)),"")</f>
        <v>1062.8399999999999</v>
      </c>
      <c r="L1052" s="11">
        <f>IFERROR(VALUE(VLOOKUP(Tabela1[[#This Row],[PLACA]],[1]Planilha2!$A:$F,4,0)),"")</f>
        <v>1300.1500000000001</v>
      </c>
      <c r="M1052" s="11">
        <f>IFERROR(VALUE(VLOOKUP(Tabela1[[#This Row],[PLACA]],[1]Planilha2!$A:$F,5,0)),"")</f>
        <v>545.12</v>
      </c>
      <c r="N1052" s="11"/>
      <c r="O1052" s="12" t="str">
        <f>VLOOKUP(Tabela1[[#This Row],[PLACA]],BASE_LOCADORAS!B:F,5,0)</f>
        <v>28/10/2026</v>
      </c>
      <c r="P10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2" s="11">
        <f>VLOOKUP(Tabela1[[#This Row],[PLACA]],BASE_LOCADORAS!B:G,6,0)</f>
        <v>1806.47</v>
      </c>
      <c r="R1052" s="5" t="b">
        <f>Tabela1[[#This Row],[VALOR LOCADORA]]=Tabela1[[#This Row],[GASTO ALUGUEL]]</f>
        <v>0</v>
      </c>
      <c r="S1052" s="5" t="str">
        <f>UPPER(TEXT(Tabela1[[#This Row],[VENCIMENTO CONTRATO]],"MMM"))</f>
        <v>OUT</v>
      </c>
      <c r="T1052" s="5">
        <f>IFERROR(YEAR(Tabela1[[#This Row],[VENCIMENTO CONTRATO]]),"-")</f>
        <v>2026</v>
      </c>
      <c r="U1052" s="5" t="str">
        <f>VLOOKUP(Tabela1[[#This Row],[PLACA]],UNIC!C:T,18,0)</f>
        <v>ATIVO</v>
      </c>
      <c r="V1052" s="5" t="str">
        <f>SUBSTITUTE(VLOOKUP(Tabela1[[#This Row],[PLACA]],UNIC!C:K,9,0),".", "")</f>
        <v>11011</v>
      </c>
      <c r="W1052" s="5">
        <f>VLOOKUP(Tabela1[[#This Row],[PLACA]],UNIC!C:M,10,0)</f>
        <v>24005</v>
      </c>
      <c r="X1052" s="5" t="str">
        <f>VLOOKUP(Tabela1[[#This Row],[PLACA]],UNIC!C:M,11,0)</f>
        <v>VIVO</v>
      </c>
      <c r="Y1052" s="7">
        <f>SUM(Tabela1[[#This Row],[GASTO COMBUSTÍVEL FEVEREIRO]:[GASTO COMBUSTÍVE ABRIL]])</f>
        <v>2908.1099999999997</v>
      </c>
      <c r="Z1052" s="7">
        <f>IFERROR(AVERAGE(Tabela1[[#This Row],[GASTO COMBUSTÍVE ABRIL]:[GASTO COMBUSTÍVE MARÇO]]),"-")</f>
        <v>922.63499999999999</v>
      </c>
      <c r="AA1052" s="5"/>
    </row>
    <row r="1053" spans="1:27" x14ac:dyDescent="0.25">
      <c r="A1053" s="5" t="s">
        <v>645</v>
      </c>
      <c r="B1053" s="5" t="str">
        <f>VLOOKUP(A1053,UNIC!C:W,2,0)</f>
        <v>MOBI</v>
      </c>
      <c r="C1053" s="5" t="str">
        <f>VLOOKUP(A1053,UNIC!C:W,3,0)</f>
        <v>LEVE</v>
      </c>
      <c r="D1053" s="10">
        <f>VLOOKUP(A1053,UNIC!C:W,5,0)</f>
        <v>2024</v>
      </c>
      <c r="E1053" s="5" t="str">
        <f>VLOOKUP(A1053,UNIC!C:W,21,0)</f>
        <v>MOVIDA</v>
      </c>
      <c r="F1053" s="5" t="str">
        <f>VLOOKUP(Tabela1[[#This Row],[PLACA]],UNIC!C:R,15,0)</f>
        <v>PA</v>
      </c>
      <c r="G1053" s="5" t="str">
        <f>VLOOKUP(Tabela1[[#This Row],[PLACA]],UNIC!C:R,16,0)</f>
        <v>NORTE</v>
      </c>
      <c r="H1053" s="5" t="str">
        <f>VLOOKUP(A1053,UNIC!C:H,6,0)</f>
        <v>RAFAEL ANASTACIO SILVA</v>
      </c>
      <c r="I1053" s="5" t="str">
        <f>VLOOKUP(H1053,UNIC!H:J,3,0)</f>
        <v>INSTALADOR MULTSKILL</v>
      </c>
      <c r="J1053" s="11" t="str">
        <f>VLOOKUP(Tabela1[[#This Row],[PLACA]],UNIC!C:V,20,0)</f>
        <v>R$ 1.806,47</v>
      </c>
      <c r="K1053" s="11">
        <f>IFERROR(VALUE(VLOOKUP(Tabela1[[#This Row],[PLACA]],[1]Planilha2!$A:$F,3,0)),"")</f>
        <v>1162.1599999999999</v>
      </c>
      <c r="L1053" s="11">
        <f>IFERROR(VALUE(VLOOKUP(Tabela1[[#This Row],[PLACA]],[1]Planilha2!$A:$F,4,0)),"")</f>
        <v>1267.82</v>
      </c>
      <c r="M1053" s="11">
        <f>IFERROR(VALUE(VLOOKUP(Tabela1[[#This Row],[PLACA]],[1]Planilha2!$A:$F,5,0)),"")</f>
        <v>745.27</v>
      </c>
      <c r="N1053" s="11"/>
      <c r="O1053" s="12" t="str">
        <f>VLOOKUP(Tabela1[[#This Row],[PLACA]],BASE_LOCADORAS!B:F,5,0)</f>
        <v>28/10/2026</v>
      </c>
      <c r="P10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3" s="11">
        <f>VLOOKUP(Tabela1[[#This Row],[PLACA]],BASE_LOCADORAS!B:G,6,0)</f>
        <v>1806.47</v>
      </c>
      <c r="R1053" s="5" t="b">
        <f>Tabela1[[#This Row],[VALOR LOCADORA]]=Tabela1[[#This Row],[GASTO ALUGUEL]]</f>
        <v>0</v>
      </c>
      <c r="S1053" s="5" t="str">
        <f>UPPER(TEXT(Tabela1[[#This Row],[VENCIMENTO CONTRATO]],"MMM"))</f>
        <v>OUT</v>
      </c>
      <c r="T1053" s="5">
        <f>IFERROR(YEAR(Tabela1[[#This Row],[VENCIMENTO CONTRATO]]),"-")</f>
        <v>2026</v>
      </c>
      <c r="U1053" s="5" t="str">
        <f>VLOOKUP(Tabela1[[#This Row],[PLACA]],UNIC!C:T,18,0)</f>
        <v>ATIVO</v>
      </c>
      <c r="V1053" s="5" t="str">
        <f>SUBSTITUTE(VLOOKUP(Tabela1[[#This Row],[PLACA]],UNIC!C:K,9,0),".", "")</f>
        <v>11011</v>
      </c>
      <c r="W1053" s="5">
        <f>VLOOKUP(Tabela1[[#This Row],[PLACA]],UNIC!C:M,10,0)</f>
        <v>24002</v>
      </c>
      <c r="X1053" s="5" t="str">
        <f>VLOOKUP(Tabela1[[#This Row],[PLACA]],UNIC!C:M,11,0)</f>
        <v>VIVO</v>
      </c>
      <c r="Y1053" s="7">
        <f>SUM(Tabela1[[#This Row],[GASTO COMBUSTÍVEL FEVEREIRO]:[GASTO COMBUSTÍVE ABRIL]])</f>
        <v>3175.2499999999995</v>
      </c>
      <c r="Z1053" s="7">
        <f>IFERROR(AVERAGE(Tabela1[[#This Row],[GASTO COMBUSTÍVE ABRIL]:[GASTO COMBUSTÍVE MARÇO]]),"-")</f>
        <v>1006.545</v>
      </c>
      <c r="AA1053" s="5"/>
    </row>
    <row r="1054" spans="1:27" x14ac:dyDescent="0.25">
      <c r="A1054" s="5" t="s">
        <v>657</v>
      </c>
      <c r="B1054" s="5" t="str">
        <f>VLOOKUP(A1054,UNIC!C:W,2,0)</f>
        <v>MOBI</v>
      </c>
      <c r="C1054" s="5" t="str">
        <f>VLOOKUP(A1054,UNIC!C:W,3,0)</f>
        <v>LEVE</v>
      </c>
      <c r="D1054" s="10">
        <f>VLOOKUP(A1054,UNIC!C:W,5,0)</f>
        <v>2024</v>
      </c>
      <c r="E1054" s="5" t="str">
        <f>VLOOKUP(A1054,UNIC!C:W,21,0)</f>
        <v>MOVIDA</v>
      </c>
      <c r="F1054" s="5" t="str">
        <f>VLOOKUP(Tabela1[[#This Row],[PLACA]],UNIC!C:R,15,0)</f>
        <v>PA</v>
      </c>
      <c r="G1054" s="5" t="str">
        <f>VLOOKUP(Tabela1[[#This Row],[PLACA]],UNIC!C:R,16,0)</f>
        <v>NORTE</v>
      </c>
      <c r="H1054" s="5" t="str">
        <f>VLOOKUP(A1054,UNIC!C:H,6,0)</f>
        <v>ALAN GLORIA MONIS</v>
      </c>
      <c r="I1054" s="5" t="str">
        <f>VLOOKUP(H1054,UNIC!H:J,3,0)</f>
        <v>INSTALADOR MULTSKILL</v>
      </c>
      <c r="J1054" s="11" t="str">
        <f>VLOOKUP(Tabela1[[#This Row],[PLACA]],UNIC!C:V,20,0)</f>
        <v>R$ 1.806,47</v>
      </c>
      <c r="K1054" s="11">
        <f>IFERROR(VALUE(VLOOKUP(Tabela1[[#This Row],[PLACA]],[1]Planilha2!$A:$F,3,0)),"")</f>
        <v>1167.1200000000001</v>
      </c>
      <c r="L1054" s="11">
        <f>IFERROR(VALUE(VLOOKUP(Tabela1[[#This Row],[PLACA]],[1]Planilha2!$A:$F,4,0)),"")</f>
        <v>1385.97</v>
      </c>
      <c r="M1054" s="11">
        <f>IFERROR(VALUE(VLOOKUP(Tabela1[[#This Row],[PLACA]],[1]Planilha2!$A:$F,5,0)),"")</f>
        <v>522</v>
      </c>
      <c r="N1054" s="11"/>
      <c r="O1054" s="12" t="str">
        <f>VLOOKUP(Tabela1[[#This Row],[PLACA]],BASE_LOCADORAS!B:F,5,0)</f>
        <v>28/10/2026</v>
      </c>
      <c r="P10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4" s="11">
        <f>VLOOKUP(Tabela1[[#This Row],[PLACA]],BASE_LOCADORAS!B:G,6,0)</f>
        <v>1806.47</v>
      </c>
      <c r="R1054" s="5" t="b">
        <f>Tabela1[[#This Row],[VALOR LOCADORA]]=Tabela1[[#This Row],[GASTO ALUGUEL]]</f>
        <v>0</v>
      </c>
      <c r="S1054" s="5" t="str">
        <f>UPPER(TEXT(Tabela1[[#This Row],[VENCIMENTO CONTRATO]],"MMM"))</f>
        <v>OUT</v>
      </c>
      <c r="T1054" s="5">
        <f>IFERROR(YEAR(Tabela1[[#This Row],[VENCIMENTO CONTRATO]]),"-")</f>
        <v>2026</v>
      </c>
      <c r="U1054" s="5" t="str">
        <f>VLOOKUP(Tabela1[[#This Row],[PLACA]],UNIC!C:T,18,0)</f>
        <v>ATIVO</v>
      </c>
      <c r="V1054" s="5" t="str">
        <f>SUBSTITUTE(VLOOKUP(Tabela1[[#This Row],[PLACA]],UNIC!C:K,9,0),".", "")</f>
        <v>11011</v>
      </c>
      <c r="W1054" s="5">
        <f>VLOOKUP(Tabela1[[#This Row],[PLACA]],UNIC!C:M,10,0)</f>
        <v>24005</v>
      </c>
      <c r="X1054" s="5" t="str">
        <f>VLOOKUP(Tabela1[[#This Row],[PLACA]],UNIC!C:M,11,0)</f>
        <v>VIVO</v>
      </c>
      <c r="Y1054" s="7">
        <f>SUM(Tabela1[[#This Row],[GASTO COMBUSTÍVEL FEVEREIRO]:[GASTO COMBUSTÍVE ABRIL]])</f>
        <v>3075.09</v>
      </c>
      <c r="Z1054" s="7">
        <f>IFERROR(AVERAGE(Tabela1[[#This Row],[GASTO COMBUSTÍVE ABRIL]:[GASTO COMBUSTÍVE MARÇO]]),"-")</f>
        <v>953.98500000000001</v>
      </c>
      <c r="AA1054" s="5"/>
    </row>
    <row r="1055" spans="1:27" x14ac:dyDescent="0.25">
      <c r="A1055" s="5" t="s">
        <v>1145</v>
      </c>
      <c r="B1055" s="5" t="str">
        <f>VLOOKUP(A1055,UNIC!C:W,2,0)</f>
        <v>MOBI</v>
      </c>
      <c r="C1055" s="5" t="str">
        <f>VLOOKUP(A1055,UNIC!C:W,3,0)</f>
        <v>LEVE</v>
      </c>
      <c r="D1055" s="10">
        <f>VLOOKUP(A1055,UNIC!C:W,5,0)</f>
        <v>2024</v>
      </c>
      <c r="E1055" s="5" t="str">
        <f>VLOOKUP(A1055,UNIC!C:W,21,0)</f>
        <v>MOVIDA</v>
      </c>
      <c r="F1055" s="5" t="str">
        <f>VLOOKUP(Tabela1[[#This Row],[PLACA]],UNIC!C:R,15,0)</f>
        <v>PA</v>
      </c>
      <c r="G1055" s="5" t="str">
        <f>VLOOKUP(Tabela1[[#This Row],[PLACA]],UNIC!C:R,16,0)</f>
        <v>NORTE</v>
      </c>
      <c r="H1055" s="5" t="str">
        <f>VLOOKUP(A1055,UNIC!C:H,6,0)</f>
        <v>CASA CLIENTE VIVO PARAGOMINAS</v>
      </c>
      <c r="I1055" s="5" t="str">
        <f>VLOOKUP(H1055,UNIC!H:J,3,0)</f>
        <v>PARCEIRO</v>
      </c>
      <c r="J1055" s="11" t="str">
        <f>VLOOKUP(Tabela1[[#This Row],[PLACA]],UNIC!C:V,20,0)</f>
        <v>R$ 1.806,47</v>
      </c>
      <c r="K1055" s="11">
        <f>IFERROR(VALUE(VLOOKUP(Tabela1[[#This Row],[PLACA]],[1]Planilha2!$A:$F,3,0)),"")</f>
        <v>198.54</v>
      </c>
      <c r="L1055" s="11">
        <f>IFERROR(VALUE(VLOOKUP(Tabela1[[#This Row],[PLACA]],[1]Planilha2!$A:$F,4,0)),"")</f>
        <v>0</v>
      </c>
      <c r="M1055" s="11">
        <f>IFERROR(VALUE(VLOOKUP(Tabela1[[#This Row],[PLACA]],[1]Planilha2!$A:$F,5,0)),"")</f>
        <v>209.22</v>
      </c>
      <c r="N1055" s="11"/>
      <c r="O1055" s="12" t="str">
        <f>VLOOKUP(Tabela1[[#This Row],[PLACA]],BASE_LOCADORAS!B:F,5,0)</f>
        <v>28/10/2026</v>
      </c>
      <c r="P10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5" s="11">
        <f>VLOOKUP(Tabela1[[#This Row],[PLACA]],BASE_LOCADORAS!B:G,6,0)</f>
        <v>1806.47</v>
      </c>
      <c r="R1055" s="5" t="b">
        <f>Tabela1[[#This Row],[VALOR LOCADORA]]=Tabela1[[#This Row],[GASTO ALUGUEL]]</f>
        <v>0</v>
      </c>
      <c r="S1055" s="5" t="str">
        <f>UPPER(TEXT(Tabela1[[#This Row],[VENCIMENTO CONTRATO]],"MMM"))</f>
        <v>OUT</v>
      </c>
      <c r="T1055" s="5">
        <f>IFERROR(YEAR(Tabela1[[#This Row],[VENCIMENTO CONTRATO]]),"-")</f>
        <v>2026</v>
      </c>
      <c r="U1055" s="5" t="str">
        <f>VLOOKUP(Tabela1[[#This Row],[PLACA]],UNIC!C:T,18,0)</f>
        <v>SINISTRO</v>
      </c>
      <c r="V1055" s="5" t="str">
        <f>SUBSTITUTE(VLOOKUP(Tabela1[[#This Row],[PLACA]],UNIC!C:K,9,0),".", "")</f>
        <v>11015</v>
      </c>
      <c r="W1055" s="5">
        <f>VLOOKUP(Tabela1[[#This Row],[PLACA]],UNIC!C:M,10,0)</f>
        <v>24005</v>
      </c>
      <c r="X1055" s="5" t="str">
        <f>VLOOKUP(Tabela1[[#This Row],[PLACA]],UNIC!C:M,11,0)</f>
        <v>VIVO</v>
      </c>
      <c r="Y1055" s="7">
        <f>SUM(Tabela1[[#This Row],[GASTO COMBUSTÍVEL FEVEREIRO]:[GASTO COMBUSTÍVE ABRIL]])</f>
        <v>407.76</v>
      </c>
      <c r="Z1055" s="7">
        <f>IFERROR(AVERAGE(Tabela1[[#This Row],[GASTO COMBUSTÍVE ABRIL]:[GASTO COMBUSTÍVE MARÇO]]),"-")</f>
        <v>104.61</v>
      </c>
      <c r="AA1055" s="5"/>
    </row>
    <row r="1056" spans="1:27" x14ac:dyDescent="0.25">
      <c r="A1056" s="5" t="s">
        <v>653</v>
      </c>
      <c r="B1056" s="5" t="str">
        <f>VLOOKUP(A1056,UNIC!C:W,2,0)</f>
        <v>MOBI</v>
      </c>
      <c r="C1056" s="5" t="str">
        <f>VLOOKUP(A1056,UNIC!C:W,3,0)</f>
        <v>LEVE</v>
      </c>
      <c r="D1056" s="10">
        <f>VLOOKUP(A1056,UNIC!C:W,5,0)</f>
        <v>2024</v>
      </c>
      <c r="E1056" s="5" t="str">
        <f>VLOOKUP(A1056,UNIC!C:W,21,0)</f>
        <v>MOVIDA</v>
      </c>
      <c r="F1056" s="5" t="str">
        <f>VLOOKUP(Tabela1[[#This Row],[PLACA]],UNIC!C:R,15,0)</f>
        <v>PA</v>
      </c>
      <c r="G1056" s="5" t="str">
        <f>VLOOKUP(Tabela1[[#This Row],[PLACA]],UNIC!C:R,16,0)</f>
        <v>NORTE</v>
      </c>
      <c r="H1056" s="5" t="str">
        <f>VLOOKUP(A1056,UNIC!C:H,6,0)</f>
        <v>ALTAY JULLIO SALES FONTENELE</v>
      </c>
      <c r="I1056" s="5" t="str">
        <f>VLOOKUP(H1056,UNIC!H:J,3,0)</f>
        <v>INSTALADOR MULTSKILL</v>
      </c>
      <c r="J1056" s="11" t="str">
        <f>VLOOKUP(Tabela1[[#This Row],[PLACA]],UNIC!C:V,20,0)</f>
        <v>R$ 1.806,47</v>
      </c>
      <c r="K1056" s="11">
        <f>IFERROR(VALUE(VLOOKUP(Tabela1[[#This Row],[PLACA]],[1]Planilha2!$A:$F,3,0)),"")</f>
        <v>1165.42</v>
      </c>
      <c r="L1056" s="11">
        <f>IFERROR(VALUE(VLOOKUP(Tabela1[[#This Row],[PLACA]],[1]Planilha2!$A:$F,4,0)),"")</f>
        <v>1518.66</v>
      </c>
      <c r="M1056" s="11">
        <f>IFERROR(VALUE(VLOOKUP(Tabela1[[#This Row],[PLACA]],[1]Planilha2!$A:$F,5,0)),"")</f>
        <v>682.17</v>
      </c>
      <c r="N1056" s="11"/>
      <c r="O1056" s="17" t="str">
        <f>VLOOKUP(Tabela1[[#This Row],[PLACA]],BASE_LOCADORAS!B:F,5,0)</f>
        <v>28/10/2026</v>
      </c>
      <c r="P10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6" s="11">
        <f>VLOOKUP(Tabela1[[#This Row],[PLACA]],BASE_LOCADORAS!B:G,6,0)</f>
        <v>1806.47</v>
      </c>
      <c r="R1056" s="5" t="b">
        <f>Tabela1[[#This Row],[VALOR LOCADORA]]=Tabela1[[#This Row],[GASTO ALUGUEL]]</f>
        <v>0</v>
      </c>
      <c r="S1056" s="5" t="str">
        <f>UPPER(TEXT(Tabela1[[#This Row],[VENCIMENTO CONTRATO]],"MMM"))</f>
        <v>OUT</v>
      </c>
      <c r="T1056" s="5">
        <f>IFERROR(YEAR(Tabela1[[#This Row],[VENCIMENTO CONTRATO]]),"-")</f>
        <v>2026</v>
      </c>
      <c r="U1056" s="5" t="str">
        <f>VLOOKUP(Tabela1[[#This Row],[PLACA]],UNIC!C:T,18,0)</f>
        <v>ATIVO</v>
      </c>
      <c r="V1056" s="5" t="str">
        <f>SUBSTITUTE(VLOOKUP(Tabela1[[#This Row],[PLACA]],UNIC!C:K,9,0),".", "")</f>
        <v>11011</v>
      </c>
      <c r="W1056" s="5">
        <f>VLOOKUP(Tabela1[[#This Row],[PLACA]],UNIC!C:M,10,0)</f>
        <v>24002</v>
      </c>
      <c r="X1056" s="5" t="str">
        <f>VLOOKUP(Tabela1[[#This Row],[PLACA]],UNIC!C:M,11,0)</f>
        <v>VIVO</v>
      </c>
      <c r="Y1056" s="7">
        <f>SUM(Tabela1[[#This Row],[GASTO COMBUSTÍVEL FEVEREIRO]:[GASTO COMBUSTÍVE ABRIL]])</f>
        <v>3366.25</v>
      </c>
      <c r="Z1056" s="7">
        <f>IFERROR(AVERAGE(Tabela1[[#This Row],[GASTO COMBUSTÍVE ABRIL]:[GASTO COMBUSTÍVE MARÇO]]),"-")</f>
        <v>1100.415</v>
      </c>
      <c r="AA1056" s="5"/>
    </row>
    <row r="1057" spans="1:27" x14ac:dyDescent="0.25">
      <c r="A1057" s="5" t="s">
        <v>651</v>
      </c>
      <c r="B1057" s="5" t="str">
        <f>VLOOKUP(A1057,UNIC!C:W,2,0)</f>
        <v>MOBI</v>
      </c>
      <c r="C1057" s="5" t="str">
        <f>VLOOKUP(A1057,UNIC!C:W,3,0)</f>
        <v>LEVE</v>
      </c>
      <c r="D1057" s="10">
        <f>VLOOKUP(A1057,UNIC!C:W,5,0)</f>
        <v>2024</v>
      </c>
      <c r="E1057" s="5" t="str">
        <f>VLOOKUP(A1057,UNIC!C:W,21,0)</f>
        <v>MOVIDA</v>
      </c>
      <c r="F1057" s="5" t="str">
        <f>VLOOKUP(Tabela1[[#This Row],[PLACA]],UNIC!C:R,15,0)</f>
        <v>PA</v>
      </c>
      <c r="G1057" s="5" t="str">
        <f>VLOOKUP(Tabela1[[#This Row],[PLACA]],UNIC!C:R,16,0)</f>
        <v>NORTE</v>
      </c>
      <c r="H1057" s="5" t="str">
        <f>VLOOKUP(A1057,UNIC!C:H,6,0)</f>
        <v>MARCIO DE SOUSA CONCEICAO</v>
      </c>
      <c r="I1057" s="5" t="str">
        <f>VLOOKUP(H1057,UNIC!H:J,3,0)</f>
        <v>INSTALADOR MULTSKILL</v>
      </c>
      <c r="J1057" s="11" t="str">
        <f>VLOOKUP(Tabela1[[#This Row],[PLACA]],UNIC!C:V,20,0)</f>
        <v>R$ 1.730,00</v>
      </c>
      <c r="K1057" s="11">
        <f>IFERROR(VALUE(VLOOKUP(Tabela1[[#This Row],[PLACA]],[1]Planilha2!$A:$F,3,0)),"")</f>
        <v>1286.26</v>
      </c>
      <c r="L1057" s="11">
        <f>IFERROR(VALUE(VLOOKUP(Tabela1[[#This Row],[PLACA]],[1]Planilha2!$A:$F,4,0)),"")</f>
        <v>1541.08</v>
      </c>
      <c r="M1057" s="11">
        <f>IFERROR(VALUE(VLOOKUP(Tabela1[[#This Row],[PLACA]],[1]Planilha2!$A:$F,5,0)),"")</f>
        <v>958.03</v>
      </c>
      <c r="N1057" s="11"/>
      <c r="O1057" s="12" t="str">
        <f>VLOOKUP(Tabela1[[#This Row],[PLACA]],BASE_LOCADORAS!B:F,5,0)</f>
        <v>23/11/2026</v>
      </c>
      <c r="P10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7" s="11">
        <f>VLOOKUP(Tabela1[[#This Row],[PLACA]],BASE_LOCADORAS!B:G,6,0)</f>
        <v>1730</v>
      </c>
      <c r="R1057" s="5" t="b">
        <f>Tabela1[[#This Row],[VALOR LOCADORA]]=Tabela1[[#This Row],[GASTO ALUGUEL]]</f>
        <v>0</v>
      </c>
      <c r="S1057" s="5" t="str">
        <f>UPPER(TEXT(Tabela1[[#This Row],[VENCIMENTO CONTRATO]],"MMM"))</f>
        <v>NOV</v>
      </c>
      <c r="T1057" s="5">
        <f>IFERROR(YEAR(Tabela1[[#This Row],[VENCIMENTO CONTRATO]]),"-")</f>
        <v>2026</v>
      </c>
      <c r="U1057" s="5" t="str">
        <f>VLOOKUP(Tabela1[[#This Row],[PLACA]],UNIC!C:T,18,0)</f>
        <v>ATIVO</v>
      </c>
      <c r="V1057" s="5" t="str">
        <f>SUBSTITUTE(VLOOKUP(Tabela1[[#This Row],[PLACA]],UNIC!C:K,9,0),".", "")</f>
        <v>11011</v>
      </c>
      <c r="W1057" s="5">
        <f>VLOOKUP(Tabela1[[#This Row],[PLACA]],UNIC!C:M,10,0)</f>
        <v>24001</v>
      </c>
      <c r="X1057" s="5" t="str">
        <f>VLOOKUP(Tabela1[[#This Row],[PLACA]],UNIC!C:M,11,0)</f>
        <v>VIVO</v>
      </c>
      <c r="Y1057" s="7">
        <f>SUM(Tabela1[[#This Row],[GASTO COMBUSTÍVEL FEVEREIRO]:[GASTO COMBUSTÍVE ABRIL]])</f>
        <v>3785.37</v>
      </c>
      <c r="Z1057" s="7">
        <f>IFERROR(AVERAGE(Tabela1[[#This Row],[GASTO COMBUSTÍVE ABRIL]:[GASTO COMBUSTÍVE MARÇO]]),"-")</f>
        <v>1249.5549999999998</v>
      </c>
      <c r="AA1057" s="5"/>
    </row>
    <row r="1058" spans="1:27" x14ac:dyDescent="0.25">
      <c r="A1058" s="5" t="s">
        <v>1246</v>
      </c>
      <c r="B1058" s="5" t="str">
        <f>VLOOKUP(A1058,UNIC!C:W,2,0)</f>
        <v>MOBI</v>
      </c>
      <c r="C1058" s="5" t="str">
        <f>VLOOKUP(A1058,UNIC!C:W,3,0)</f>
        <v>LEVE</v>
      </c>
      <c r="D1058" s="10">
        <f>VLOOKUP(A1058,UNIC!C:W,5,0)</f>
        <v>2024</v>
      </c>
      <c r="E1058" s="5" t="str">
        <f>VLOOKUP(A1058,UNIC!C:W,21,0)</f>
        <v>MOVIDA</v>
      </c>
      <c r="F1058" s="5" t="str">
        <f>VLOOKUP(Tabela1[[#This Row],[PLACA]],UNIC!C:R,15,0)</f>
        <v>PA</v>
      </c>
      <c r="G1058" s="5" t="str">
        <f>VLOOKUP(Tabela1[[#This Row],[PLACA]],UNIC!C:R,16,0)</f>
        <v>NORTE</v>
      </c>
      <c r="H1058" s="5" t="str">
        <f>VLOOKUP(A1058,UNIC!C:H,6,0)</f>
        <v>CASSIOS CLAY VELASCO OLIVEIRA</v>
      </c>
      <c r="I1058" s="5" t="str">
        <f>VLOOKUP(H1058,UNIC!H:J,3,0)</f>
        <v>INSTALADOR MULTSKILL</v>
      </c>
      <c r="J1058" s="11" t="str">
        <f>VLOOKUP(Tabela1[[#This Row],[PLACA]],UNIC!C:V,20,0)</f>
        <v>R$ 1.730,00</v>
      </c>
      <c r="K1058" s="11">
        <f>IFERROR(VALUE(VLOOKUP(Tabela1[[#This Row],[PLACA]],[1]Planilha2!$A:$F,3,0)),"")</f>
        <v>909.99</v>
      </c>
      <c r="L1058" s="11">
        <f>IFERROR(VALUE(VLOOKUP(Tabela1[[#This Row],[PLACA]],[1]Planilha2!$A:$F,4,0)),"")</f>
        <v>1374.1700000000003</v>
      </c>
      <c r="M1058" s="11">
        <f>IFERROR(VALUE(VLOOKUP(Tabela1[[#This Row],[PLACA]],[1]Planilha2!$A:$F,5,0)),"")</f>
        <v>430.96000000000004</v>
      </c>
      <c r="N1058" s="11"/>
      <c r="O1058" s="12" t="str">
        <f>VLOOKUP(Tabela1[[#This Row],[PLACA]],BASE_LOCADORAS!B:F,5,0)</f>
        <v>10/11/2026</v>
      </c>
      <c r="P10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8" s="11">
        <f>VLOOKUP(Tabela1[[#This Row],[PLACA]],BASE_LOCADORAS!B:G,6,0)</f>
        <v>1730</v>
      </c>
      <c r="R1058" s="5" t="b">
        <f>Tabela1[[#This Row],[VALOR LOCADORA]]=Tabela1[[#This Row],[GASTO ALUGUEL]]</f>
        <v>0</v>
      </c>
      <c r="S1058" s="5" t="str">
        <f>UPPER(TEXT(Tabela1[[#This Row],[VENCIMENTO CONTRATO]],"MMM"))</f>
        <v>NOV</v>
      </c>
      <c r="T1058" s="5">
        <f>IFERROR(YEAR(Tabela1[[#This Row],[VENCIMENTO CONTRATO]]),"-")</f>
        <v>2026</v>
      </c>
      <c r="U1058" s="5" t="str">
        <f>VLOOKUP(Tabela1[[#This Row],[PLACA]],UNIC!C:T,18,0)</f>
        <v>ATIVO</v>
      </c>
      <c r="V1058" s="5" t="str">
        <f>SUBSTITUTE(VLOOKUP(Tabela1[[#This Row],[PLACA]],UNIC!C:K,9,0),".", "")</f>
        <v>11011</v>
      </c>
      <c r="W1058" s="5">
        <f>VLOOKUP(Tabela1[[#This Row],[PLACA]],UNIC!C:M,10,0)</f>
        <v>24001</v>
      </c>
      <c r="X1058" s="5" t="str">
        <f>VLOOKUP(Tabela1[[#This Row],[PLACA]],UNIC!C:M,11,0)</f>
        <v>VIVO</v>
      </c>
      <c r="Y1058" s="7">
        <f>SUM(Tabela1[[#This Row],[GASTO COMBUSTÍVEL FEVEREIRO]:[GASTO COMBUSTÍVE ABRIL]])</f>
        <v>2715.1200000000003</v>
      </c>
      <c r="Z1058" s="7">
        <f>IFERROR(AVERAGE(Tabela1[[#This Row],[GASTO COMBUSTÍVE ABRIL]:[GASTO COMBUSTÍVE MARÇO]]),"-")</f>
        <v>902.56500000000017</v>
      </c>
      <c r="AA1058" s="5"/>
    </row>
    <row r="1059" spans="1:27" x14ac:dyDescent="0.25">
      <c r="A1059" s="5" t="s">
        <v>610</v>
      </c>
      <c r="B1059" s="5" t="str">
        <f>VLOOKUP(A1059,UNIC!C:W,2,0)</f>
        <v>STRADA</v>
      </c>
      <c r="C1059" s="5" t="str">
        <f>VLOOKUP(A1059,UNIC!C:W,3,0)</f>
        <v>UTILITARIO</v>
      </c>
      <c r="D1059" s="10">
        <f>VLOOKUP(A1059,UNIC!C:W,5,0)</f>
        <v>2024</v>
      </c>
      <c r="E1059" s="5" t="str">
        <f>VLOOKUP(A1059,UNIC!C:W,21,0)</f>
        <v>LOCALIZA</v>
      </c>
      <c r="F1059" s="5" t="str">
        <f>VLOOKUP(Tabela1[[#This Row],[PLACA]],UNIC!C:R,15,0)</f>
        <v>PA</v>
      </c>
      <c r="G1059" s="5" t="str">
        <f>VLOOKUP(Tabela1[[#This Row],[PLACA]],UNIC!C:R,16,0)</f>
        <v>NORTE</v>
      </c>
      <c r="H1059" s="5" t="str">
        <f>VLOOKUP(A1059,UNIC!C:H,6,0)</f>
        <v>ADAIR JOSE COSTA DOS REIS</v>
      </c>
      <c r="I1059" s="5" t="str">
        <f>VLOOKUP(H1059,UNIC!H:J,3,0)</f>
        <v>CABISTA DE FTTX</v>
      </c>
      <c r="J1059" s="11" t="str">
        <f>VLOOKUP(Tabela1[[#This Row],[PLACA]],UNIC!C:V,20,0)</f>
        <v>R$ 2.222,74</v>
      </c>
      <c r="K1059" s="11">
        <f>IFERROR(VALUE(VLOOKUP(Tabela1[[#This Row],[PLACA]],[1]Planilha2!$A:$F,3,0)),"")</f>
        <v>920</v>
      </c>
      <c r="L1059" s="11">
        <f>IFERROR(VALUE(VLOOKUP(Tabela1[[#This Row],[PLACA]],[1]Planilha2!$A:$F,4,0)),"")</f>
        <v>1068.8900000000001</v>
      </c>
      <c r="M1059" s="11">
        <f>IFERROR(VALUE(VLOOKUP(Tabela1[[#This Row],[PLACA]],[1]Planilha2!$A:$F,5,0)),"")</f>
        <v>639.86</v>
      </c>
      <c r="N1059" s="11"/>
      <c r="O1059" s="12" t="str">
        <f>VLOOKUP(Tabela1[[#This Row],[PLACA]],BASE_LOCADORAS!B:F,5,0)</f>
        <v>19/01/2027</v>
      </c>
      <c r="P10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59" s="11">
        <f>VLOOKUP(Tabela1[[#This Row],[PLACA]],BASE_LOCADORAS!B:G,6,0)</f>
        <v>2222.7399999999998</v>
      </c>
      <c r="R1059" s="5" t="b">
        <f>Tabela1[[#This Row],[VALOR LOCADORA]]=Tabela1[[#This Row],[GASTO ALUGUEL]]</f>
        <v>0</v>
      </c>
      <c r="S1059" s="5" t="str">
        <f>UPPER(TEXT(Tabela1[[#This Row],[VENCIMENTO CONTRATO]],"MMM"))</f>
        <v>JAN</v>
      </c>
      <c r="T1059" s="5">
        <f>IFERROR(YEAR(Tabela1[[#This Row],[VENCIMENTO CONTRATO]]),"-")</f>
        <v>2027</v>
      </c>
      <c r="U1059" s="5" t="str">
        <f>VLOOKUP(Tabela1[[#This Row],[PLACA]],UNIC!C:T,18,0)</f>
        <v>ATIVO</v>
      </c>
      <c r="V1059" s="5" t="str">
        <f>SUBSTITUTE(VLOOKUP(Tabela1[[#This Row],[PLACA]],UNIC!C:K,9,0),".", "")</f>
        <v>11021</v>
      </c>
      <c r="W1059" s="5">
        <f>VLOOKUP(Tabela1[[#This Row],[PLACA]],UNIC!C:M,10,0)</f>
        <v>24002</v>
      </c>
      <c r="X1059" s="5" t="str">
        <f>VLOOKUP(Tabela1[[#This Row],[PLACA]],UNIC!C:M,11,0)</f>
        <v>VIVO</v>
      </c>
      <c r="Y1059" s="7">
        <f>SUM(Tabela1[[#This Row],[GASTO COMBUSTÍVEL FEVEREIRO]:[GASTO COMBUSTÍVE ABRIL]])</f>
        <v>2628.75</v>
      </c>
      <c r="Z1059" s="7">
        <f>IFERROR(AVERAGE(Tabela1[[#This Row],[GASTO COMBUSTÍVE ABRIL]:[GASTO COMBUSTÍVE MARÇO]]),"-")</f>
        <v>854.375</v>
      </c>
      <c r="AA1059" s="5"/>
    </row>
    <row r="1060" spans="1:27" x14ac:dyDescent="0.25">
      <c r="A1060" s="5" t="s">
        <v>1027</v>
      </c>
      <c r="B1060" s="5" t="str">
        <f>VLOOKUP(A1060,UNIC!C:W,2,0)</f>
        <v>MOBI</v>
      </c>
      <c r="C1060" s="5" t="str">
        <f>VLOOKUP(A1060,UNIC!C:W,3,0)</f>
        <v>LEVE</v>
      </c>
      <c r="D1060" s="10">
        <f>VLOOKUP(A1060,UNIC!C:W,5,0)</f>
        <v>2024</v>
      </c>
      <c r="E1060" s="5" t="str">
        <f>VLOOKUP(A1060,UNIC!C:W,21,0)</f>
        <v>MOVIDA</v>
      </c>
      <c r="F1060" s="5" t="str">
        <f>VLOOKUP(Tabela1[[#This Row],[PLACA]],UNIC!C:R,15,0)</f>
        <v>PA</v>
      </c>
      <c r="G1060" s="5" t="str">
        <f>VLOOKUP(Tabela1[[#This Row],[PLACA]],UNIC!C:R,16,0)</f>
        <v>NORTE</v>
      </c>
      <c r="H1060" s="5" t="str">
        <f>VLOOKUP(A1060,UNIC!C:H,6,0)</f>
        <v>WENDER BARBOSA FERREIRA</v>
      </c>
      <c r="I1060" s="5" t="str">
        <f>VLOOKUP(H1060,UNIC!H:J,3,0)</f>
        <v>INSTALADOR MULTSKILL</v>
      </c>
      <c r="J1060" s="11" t="str">
        <f>VLOOKUP(Tabela1[[#This Row],[PLACA]],UNIC!C:V,20,0)</f>
        <v>R$ 1.806,47</v>
      </c>
      <c r="K1060" s="11">
        <f>IFERROR(VALUE(VLOOKUP(Tabela1[[#This Row],[PLACA]],[1]Planilha2!$A:$F,3,0)),"")</f>
        <v>1477.99</v>
      </c>
      <c r="L1060" s="11">
        <f>IFERROR(VALUE(VLOOKUP(Tabela1[[#This Row],[PLACA]],[1]Planilha2!$A:$F,4,0)),"")</f>
        <v>353.94</v>
      </c>
      <c r="M1060" s="11">
        <f>IFERROR(VALUE(VLOOKUP(Tabela1[[#This Row],[PLACA]],[1]Planilha2!$A:$F,5,0)),"")</f>
        <v>620.01</v>
      </c>
      <c r="N1060" s="11"/>
      <c r="O1060" s="12" t="str">
        <f>VLOOKUP(Tabela1[[#This Row],[PLACA]],BASE_LOCADORAS!B:F,5,0)</f>
        <v>28/10/2026</v>
      </c>
      <c r="P10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0" s="11">
        <f>VLOOKUP(Tabela1[[#This Row],[PLACA]],BASE_LOCADORAS!B:G,6,0)</f>
        <v>1806.47</v>
      </c>
      <c r="R1060" s="5" t="b">
        <f>Tabela1[[#This Row],[VALOR LOCADORA]]=Tabela1[[#This Row],[GASTO ALUGUEL]]</f>
        <v>0</v>
      </c>
      <c r="S1060" s="5" t="str">
        <f>UPPER(TEXT(Tabela1[[#This Row],[VENCIMENTO CONTRATO]],"MMM"))</f>
        <v>OUT</v>
      </c>
      <c r="T1060" s="5">
        <f>IFERROR(YEAR(Tabela1[[#This Row],[VENCIMENTO CONTRATO]]),"-")</f>
        <v>2026</v>
      </c>
      <c r="U1060" s="5" t="str">
        <f>VLOOKUP(Tabela1[[#This Row],[PLACA]],UNIC!C:T,18,0)</f>
        <v>ATIVO</v>
      </c>
      <c r="V1060" s="5" t="str">
        <f>SUBSTITUTE(VLOOKUP(Tabela1[[#This Row],[PLACA]],UNIC!C:K,9,0),".", "")</f>
        <v>11011</v>
      </c>
      <c r="W1060" s="5">
        <f>VLOOKUP(Tabela1[[#This Row],[PLACA]],UNIC!C:M,10,0)</f>
        <v>24004</v>
      </c>
      <c r="X1060" s="5" t="str">
        <f>VLOOKUP(Tabela1[[#This Row],[PLACA]],UNIC!C:M,11,0)</f>
        <v>VIVO</v>
      </c>
      <c r="Y1060" s="7">
        <f>SUM(Tabela1[[#This Row],[GASTO COMBUSTÍVEL FEVEREIRO]:[GASTO COMBUSTÍVE ABRIL]])</f>
        <v>2451.94</v>
      </c>
      <c r="Z1060" s="7">
        <f>IFERROR(AVERAGE(Tabela1[[#This Row],[GASTO COMBUSTÍVE ABRIL]:[GASTO COMBUSTÍVE MARÇO]]),"-")</f>
        <v>486.97500000000002</v>
      </c>
      <c r="AA1060" s="5"/>
    </row>
    <row r="1061" spans="1:27" x14ac:dyDescent="0.25">
      <c r="A1061" s="5" t="s">
        <v>1464</v>
      </c>
      <c r="B1061" s="5" t="str">
        <f>VLOOKUP(A1061,UNIC!C:W,2,0)</f>
        <v>MOBI</v>
      </c>
      <c r="C1061" s="5" t="str">
        <f>VLOOKUP(A1061,UNIC!C:W,3,0)</f>
        <v>LEVE</v>
      </c>
      <c r="D1061" s="10">
        <f>VLOOKUP(A1061,UNIC!C:W,5,0)</f>
        <v>2024</v>
      </c>
      <c r="E1061" s="5" t="str">
        <f>VLOOKUP(A1061,UNIC!C:W,21,0)</f>
        <v>MOVIDA</v>
      </c>
      <c r="F1061" s="5" t="str">
        <f>VLOOKUP(Tabela1[[#This Row],[PLACA]],UNIC!C:R,15,0)</f>
        <v>PA</v>
      </c>
      <c r="G1061" s="5" t="str">
        <f>VLOOKUP(Tabela1[[#This Row],[PLACA]],UNIC!C:R,16,0)</f>
        <v>NORTE</v>
      </c>
      <c r="H1061" s="5" t="str">
        <f>VLOOKUP(A1061,UNIC!C:H,6,0)</f>
        <v>MAIKON DE OLIVEIRA SILVA</v>
      </c>
      <c r="I1061" s="5" t="str">
        <f>VLOOKUP(H1061,UNIC!H:J,3,0)</f>
        <v>INSTALADOR MULTSKILL</v>
      </c>
      <c r="J1061" s="11" t="str">
        <f>VLOOKUP(Tabela1[[#This Row],[PLACA]],UNIC!C:V,20,0)</f>
        <v>R$ 1.806,47</v>
      </c>
      <c r="K1061" s="11">
        <f>IFERROR(VALUE(VLOOKUP(Tabela1[[#This Row],[PLACA]],[1]Planilha2!$A:$F,3,0)),"")</f>
        <v>1339.92</v>
      </c>
      <c r="L1061" s="11">
        <f>IFERROR(VALUE(VLOOKUP(Tabela1[[#This Row],[PLACA]],[1]Planilha2!$A:$F,4,0)),"")</f>
        <v>1601.98</v>
      </c>
      <c r="M1061" s="11">
        <f>IFERROR(VALUE(VLOOKUP(Tabela1[[#This Row],[PLACA]],[1]Planilha2!$A:$F,5,0)),"")</f>
        <v>743.98</v>
      </c>
      <c r="N1061" s="11"/>
      <c r="O1061" s="12" t="str">
        <f>VLOOKUP(Tabela1[[#This Row],[PLACA]],BASE_LOCADORAS!B:F,5,0)</f>
        <v>28/10/2026</v>
      </c>
      <c r="P10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1" s="11">
        <f>VLOOKUP(Tabela1[[#This Row],[PLACA]],BASE_LOCADORAS!B:G,6,0)</f>
        <v>1806.47</v>
      </c>
      <c r="R1061" s="5" t="b">
        <f>Tabela1[[#This Row],[VALOR LOCADORA]]=Tabela1[[#This Row],[GASTO ALUGUEL]]</f>
        <v>0</v>
      </c>
      <c r="S1061" s="5" t="str">
        <f>UPPER(TEXT(Tabela1[[#This Row],[VENCIMENTO CONTRATO]],"MMM"))</f>
        <v>OUT</v>
      </c>
      <c r="T1061" s="5">
        <f>IFERROR(YEAR(Tabela1[[#This Row],[VENCIMENTO CONTRATO]]),"-")</f>
        <v>2026</v>
      </c>
      <c r="U1061" s="5" t="str">
        <f>VLOOKUP(Tabela1[[#This Row],[PLACA]],UNIC!C:T,18,0)</f>
        <v>ATIVO</v>
      </c>
      <c r="V1061" s="5" t="str">
        <f>SUBSTITUTE(VLOOKUP(Tabela1[[#This Row],[PLACA]],UNIC!C:K,9,0),".", "")</f>
        <v>11011</v>
      </c>
      <c r="W1061" s="5">
        <f>VLOOKUP(Tabela1[[#This Row],[PLACA]],UNIC!C:M,10,0)</f>
        <v>24004</v>
      </c>
      <c r="X1061" s="5" t="str">
        <f>VLOOKUP(Tabela1[[#This Row],[PLACA]],UNIC!C:M,11,0)</f>
        <v>VIVO</v>
      </c>
      <c r="Y1061" s="7">
        <f>SUM(Tabela1[[#This Row],[GASTO COMBUSTÍVEL FEVEREIRO]:[GASTO COMBUSTÍVE ABRIL]])</f>
        <v>3685.88</v>
      </c>
      <c r="Z1061" s="7">
        <f>IFERROR(AVERAGE(Tabela1[[#This Row],[GASTO COMBUSTÍVE ABRIL]:[GASTO COMBUSTÍVE MARÇO]]),"-")</f>
        <v>1172.98</v>
      </c>
      <c r="AA1061" s="5"/>
    </row>
    <row r="1062" spans="1:27" x14ac:dyDescent="0.25">
      <c r="A1062" s="5" t="s">
        <v>322</v>
      </c>
      <c r="B1062" s="5" t="str">
        <f>VLOOKUP(A1062,UNIC!C:W,2,0)</f>
        <v>MOBI</v>
      </c>
      <c r="C1062" s="5" t="str">
        <f>VLOOKUP(A1062,UNIC!C:W,3,0)</f>
        <v>LEVE</v>
      </c>
      <c r="D1062" s="10">
        <f>VLOOKUP(A1062,UNIC!C:W,5,0)</f>
        <v>2024</v>
      </c>
      <c r="E1062" s="5" t="str">
        <f>VLOOKUP(A1062,UNIC!C:W,21,0)</f>
        <v>MOVIDA</v>
      </c>
      <c r="F1062" s="5" t="str">
        <f>VLOOKUP(Tabela1[[#This Row],[PLACA]],UNIC!C:R,15,0)</f>
        <v>PA</v>
      </c>
      <c r="G1062" s="5" t="str">
        <f>VLOOKUP(Tabela1[[#This Row],[PLACA]],UNIC!C:R,16,0)</f>
        <v>NORTE</v>
      </c>
      <c r="H1062" s="5" t="str">
        <f>VLOOKUP(A1062,UNIC!C:H,6,0)</f>
        <v>JOSUE BORGES SOUSA</v>
      </c>
      <c r="I1062" s="5" t="str">
        <f>VLOOKUP(H1062,UNIC!H:J,3,0)</f>
        <v>INSTALADOR MULTSKILL</v>
      </c>
      <c r="J1062" s="11" t="str">
        <f>VLOOKUP(Tabela1[[#This Row],[PLACA]],UNIC!C:V,20,0)</f>
        <v>R$ 1.730,00</v>
      </c>
      <c r="K1062" s="11">
        <f>IFERROR(VALUE(VLOOKUP(Tabela1[[#This Row],[PLACA]],[1]Planilha2!$A:$F,3,0)),"")</f>
        <v>1163</v>
      </c>
      <c r="L1062" s="11">
        <f>IFERROR(VALUE(VLOOKUP(Tabela1[[#This Row],[PLACA]],[1]Planilha2!$A:$F,4,0)),"")</f>
        <v>1315.49</v>
      </c>
      <c r="M1062" s="11">
        <f>IFERROR(VALUE(VLOOKUP(Tabela1[[#This Row],[PLACA]],[1]Planilha2!$A:$F,5,0)),"")</f>
        <v>664</v>
      </c>
      <c r="N1062" s="11"/>
      <c r="O1062" s="12" t="str">
        <f>VLOOKUP(Tabela1[[#This Row],[PLACA]],BASE_LOCADORAS!B:F,5,0)</f>
        <v>15/11/2026</v>
      </c>
      <c r="P10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2" s="11">
        <f>VLOOKUP(Tabela1[[#This Row],[PLACA]],BASE_LOCADORAS!B:G,6,0)</f>
        <v>1730</v>
      </c>
      <c r="R1062" s="5" t="b">
        <f>Tabela1[[#This Row],[VALOR LOCADORA]]=Tabela1[[#This Row],[GASTO ALUGUEL]]</f>
        <v>0</v>
      </c>
      <c r="S1062" s="5" t="str">
        <f>UPPER(TEXT(Tabela1[[#This Row],[VENCIMENTO CONTRATO]],"MMM"))</f>
        <v>NOV</v>
      </c>
      <c r="T1062" s="5">
        <f>IFERROR(YEAR(Tabela1[[#This Row],[VENCIMENTO CONTRATO]]),"-")</f>
        <v>2026</v>
      </c>
      <c r="U1062" s="5" t="str">
        <f>VLOOKUP(Tabela1[[#This Row],[PLACA]],UNIC!C:T,18,0)</f>
        <v>ATIVO</v>
      </c>
      <c r="V1062" s="5" t="str">
        <f>SUBSTITUTE(VLOOKUP(Tabela1[[#This Row],[PLACA]],UNIC!C:K,9,0),".", "")</f>
        <v>11011</v>
      </c>
      <c r="W1062" s="5">
        <f>VLOOKUP(Tabela1[[#This Row],[PLACA]],UNIC!C:M,10,0)</f>
        <v>24001</v>
      </c>
      <c r="X1062" s="5" t="str">
        <f>VLOOKUP(Tabela1[[#This Row],[PLACA]],UNIC!C:M,11,0)</f>
        <v>VIVO</v>
      </c>
      <c r="Y1062" s="7">
        <f>SUM(Tabela1[[#This Row],[GASTO COMBUSTÍVEL FEVEREIRO]:[GASTO COMBUSTÍVE ABRIL]])</f>
        <v>3142.49</v>
      </c>
      <c r="Z1062" s="7">
        <f>IFERROR(AVERAGE(Tabela1[[#This Row],[GASTO COMBUSTÍVE ABRIL]:[GASTO COMBUSTÍVE MARÇO]]),"-")</f>
        <v>989.745</v>
      </c>
      <c r="AA1062" s="5"/>
    </row>
    <row r="1063" spans="1:27" x14ac:dyDescent="0.25">
      <c r="A1063" s="5" t="s">
        <v>643</v>
      </c>
      <c r="B1063" s="5" t="str">
        <f>VLOOKUP(A1063,UNIC!C:W,2,0)</f>
        <v>MOBI</v>
      </c>
      <c r="C1063" s="5" t="str">
        <f>VLOOKUP(A1063,UNIC!C:W,3,0)</f>
        <v>LEVE</v>
      </c>
      <c r="D1063" s="10">
        <f>VLOOKUP(A1063,UNIC!C:W,5,0)</f>
        <v>2024</v>
      </c>
      <c r="E1063" s="5" t="str">
        <f>VLOOKUP(A1063,UNIC!C:W,21,0)</f>
        <v>MOVIDA</v>
      </c>
      <c r="F1063" s="5" t="str">
        <f>VLOOKUP(Tabela1[[#This Row],[PLACA]],UNIC!C:R,15,0)</f>
        <v>PA</v>
      </c>
      <c r="G1063" s="5" t="str">
        <f>VLOOKUP(Tabela1[[#This Row],[PLACA]],UNIC!C:R,16,0)</f>
        <v>NORTE</v>
      </c>
      <c r="H1063" s="5" t="str">
        <f>VLOOKUP(A1063,UNIC!C:H,6,0)</f>
        <v>FRANCISCO ALVES DE MORAES</v>
      </c>
      <c r="I1063" s="5" t="str">
        <f>VLOOKUP(H1063,UNIC!H:J,3,0)</f>
        <v>INSTALADOR MULTSKILL</v>
      </c>
      <c r="J1063" s="11" t="str">
        <f>VLOOKUP(Tabela1[[#This Row],[PLACA]],UNIC!C:V,20,0)</f>
        <v>R$ 1.730,00</v>
      </c>
      <c r="K1063" s="11">
        <f>IFERROR(VALUE(VLOOKUP(Tabela1[[#This Row],[PLACA]],[1]Planilha2!$A:$F,3,0)),"")</f>
        <v>1231.71</v>
      </c>
      <c r="L1063" s="11">
        <f>IFERROR(VALUE(VLOOKUP(Tabela1[[#This Row],[PLACA]],[1]Planilha2!$A:$F,4,0)),"")</f>
        <v>1549.88</v>
      </c>
      <c r="M1063" s="11">
        <f>IFERROR(VALUE(VLOOKUP(Tabela1[[#This Row],[PLACA]],[1]Planilha2!$A:$F,5,0)),"")</f>
        <v>751.97</v>
      </c>
      <c r="N1063" s="11"/>
      <c r="O1063" s="12" t="str">
        <f>VLOOKUP(Tabela1[[#This Row],[PLACA]],BASE_LOCADORAS!B:F,5,0)</f>
        <v>10/11/2026</v>
      </c>
      <c r="P10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3" s="11">
        <f>VLOOKUP(Tabela1[[#This Row],[PLACA]],BASE_LOCADORAS!B:G,6,0)</f>
        <v>1730</v>
      </c>
      <c r="R1063" s="5" t="b">
        <f>Tabela1[[#This Row],[VALOR LOCADORA]]=Tabela1[[#This Row],[GASTO ALUGUEL]]</f>
        <v>0</v>
      </c>
      <c r="S1063" s="5" t="str">
        <f>UPPER(TEXT(Tabela1[[#This Row],[VENCIMENTO CONTRATO]],"MMM"))</f>
        <v>NOV</v>
      </c>
      <c r="T1063" s="5">
        <f>IFERROR(YEAR(Tabela1[[#This Row],[VENCIMENTO CONTRATO]]),"-")</f>
        <v>2026</v>
      </c>
      <c r="U1063" s="5" t="str">
        <f>VLOOKUP(Tabela1[[#This Row],[PLACA]],UNIC!C:T,18,0)</f>
        <v>ATIVO</v>
      </c>
      <c r="V1063" s="5" t="str">
        <f>SUBSTITUTE(VLOOKUP(Tabela1[[#This Row],[PLACA]],UNIC!C:K,9,0),".", "")</f>
        <v>11011</v>
      </c>
      <c r="W1063" s="5">
        <f>VLOOKUP(Tabela1[[#This Row],[PLACA]],UNIC!C:M,10,0)</f>
        <v>24001</v>
      </c>
      <c r="X1063" s="5" t="str">
        <f>VLOOKUP(Tabela1[[#This Row],[PLACA]],UNIC!C:M,11,0)</f>
        <v>VIVO</v>
      </c>
      <c r="Y1063" s="7">
        <f>SUM(Tabela1[[#This Row],[GASTO COMBUSTÍVEL FEVEREIRO]:[GASTO COMBUSTÍVE ABRIL]])</f>
        <v>3533.5600000000004</v>
      </c>
      <c r="Z1063" s="7">
        <f>IFERROR(AVERAGE(Tabela1[[#This Row],[GASTO COMBUSTÍVE ABRIL]:[GASTO COMBUSTÍVE MARÇO]]),"-")</f>
        <v>1150.9250000000002</v>
      </c>
      <c r="AA1063" s="5"/>
    </row>
    <row r="1064" spans="1:27" x14ac:dyDescent="0.25">
      <c r="A1064" s="5" t="s">
        <v>1024</v>
      </c>
      <c r="B1064" s="5" t="str">
        <f>VLOOKUP(A1064,UNIC!C:W,2,0)</f>
        <v>MOBI</v>
      </c>
      <c r="C1064" s="5" t="str">
        <f>VLOOKUP(A1064,UNIC!C:W,3,0)</f>
        <v>LEVE</v>
      </c>
      <c r="D1064" s="10">
        <f>VLOOKUP(A1064,UNIC!C:W,5,0)</f>
        <v>2024</v>
      </c>
      <c r="E1064" s="5" t="str">
        <f>VLOOKUP(A1064,UNIC!C:W,21,0)</f>
        <v>MOVIDA</v>
      </c>
      <c r="F1064" s="5" t="str">
        <f>VLOOKUP(Tabela1[[#This Row],[PLACA]],UNIC!C:R,15,0)</f>
        <v>PA</v>
      </c>
      <c r="G1064" s="5" t="str">
        <f>VLOOKUP(Tabela1[[#This Row],[PLACA]],UNIC!C:R,16,0)</f>
        <v>NORTE</v>
      </c>
      <c r="H1064" s="5" t="str">
        <f>VLOOKUP(A1064,UNIC!C:H,6,0)</f>
        <v>MARCOS JOSE EUGENIO PRAZERES ROCHA FILHO</v>
      </c>
      <c r="I1064" s="5" t="str">
        <f>VLOOKUP(H1064,UNIC!H:J,3,0)</f>
        <v>INSTALADOR MULTSKILL</v>
      </c>
      <c r="J1064" s="11" t="str">
        <f>VLOOKUP(Tabela1[[#This Row],[PLACA]],UNIC!C:V,20,0)</f>
        <v>R$ 1.806,47</v>
      </c>
      <c r="K1064" s="11">
        <f>IFERROR(VALUE(VLOOKUP(Tabela1[[#This Row],[PLACA]],[1]Planilha2!$A:$F,3,0)),"")</f>
        <v>920</v>
      </c>
      <c r="L1064" s="11">
        <f>IFERROR(VALUE(VLOOKUP(Tabela1[[#This Row],[PLACA]],[1]Planilha2!$A:$F,4,0)),"")</f>
        <v>1177.2600000000002</v>
      </c>
      <c r="M1064" s="11">
        <f>IFERROR(VALUE(VLOOKUP(Tabela1[[#This Row],[PLACA]],[1]Planilha2!$A:$F,5,0)),"")</f>
        <v>832.52</v>
      </c>
      <c r="N1064" s="11"/>
      <c r="O1064" s="12" t="str">
        <f>VLOOKUP(Tabela1[[#This Row],[PLACA]],BASE_LOCADORAS!B:F,5,0)</f>
        <v>28/10/2026</v>
      </c>
      <c r="P10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4" s="11">
        <f>VLOOKUP(Tabela1[[#This Row],[PLACA]],BASE_LOCADORAS!B:G,6,0)</f>
        <v>1806.47</v>
      </c>
      <c r="R1064" s="5" t="b">
        <f>Tabela1[[#This Row],[VALOR LOCADORA]]=Tabela1[[#This Row],[GASTO ALUGUEL]]</f>
        <v>0</v>
      </c>
      <c r="S1064" s="5" t="str">
        <f>UPPER(TEXT(Tabela1[[#This Row],[VENCIMENTO CONTRATO]],"MMM"))</f>
        <v>OUT</v>
      </c>
      <c r="T1064" s="5">
        <f>IFERROR(YEAR(Tabela1[[#This Row],[VENCIMENTO CONTRATO]]),"-")</f>
        <v>2026</v>
      </c>
      <c r="U1064" s="5" t="str">
        <f>VLOOKUP(Tabela1[[#This Row],[PLACA]],UNIC!C:T,18,0)</f>
        <v>ATIVO</v>
      </c>
      <c r="V1064" s="5" t="str">
        <f>SUBSTITUTE(VLOOKUP(Tabela1[[#This Row],[PLACA]],UNIC!C:K,9,0),".", "")</f>
        <v>11011</v>
      </c>
      <c r="W1064" s="5">
        <f>VLOOKUP(Tabela1[[#This Row],[PLACA]],UNIC!C:M,10,0)</f>
        <v>24005</v>
      </c>
      <c r="X1064" s="5" t="str">
        <f>VLOOKUP(Tabela1[[#This Row],[PLACA]],UNIC!C:M,11,0)</f>
        <v>VIVO</v>
      </c>
      <c r="Y1064" s="7">
        <f>SUM(Tabela1[[#This Row],[GASTO COMBUSTÍVEL FEVEREIRO]:[GASTO COMBUSTÍVE ABRIL]])</f>
        <v>2929.78</v>
      </c>
      <c r="Z1064" s="7">
        <f>IFERROR(AVERAGE(Tabela1[[#This Row],[GASTO COMBUSTÍVE ABRIL]:[GASTO COMBUSTÍVE MARÇO]]),"-")</f>
        <v>1004.8900000000001</v>
      </c>
      <c r="AA1064" s="5"/>
    </row>
    <row r="1065" spans="1:27" x14ac:dyDescent="0.25">
      <c r="A1065" s="5" t="s">
        <v>965</v>
      </c>
      <c r="B1065" s="5" t="str">
        <f>VLOOKUP(A1065,UNIC!C:W,2,0)</f>
        <v>MOBI</v>
      </c>
      <c r="C1065" s="5" t="str">
        <f>VLOOKUP(A1065,UNIC!C:W,3,0)</f>
        <v>LEVE</v>
      </c>
      <c r="D1065" s="10">
        <f>VLOOKUP(A1065,UNIC!C:W,5,0)</f>
        <v>2024</v>
      </c>
      <c r="E1065" s="5" t="str">
        <f>VLOOKUP(A1065,UNIC!C:W,21,0)</f>
        <v>MOVIDA</v>
      </c>
      <c r="F1065" s="5" t="str">
        <f>VLOOKUP(Tabela1[[#This Row],[PLACA]],UNIC!C:R,15,0)</f>
        <v>PA</v>
      </c>
      <c r="G1065" s="5" t="str">
        <f>VLOOKUP(Tabela1[[#This Row],[PLACA]],UNIC!C:R,16,0)</f>
        <v>NORTE</v>
      </c>
      <c r="H1065" s="5" t="str">
        <f>VLOOKUP(A1065,UNIC!C:H,6,0)</f>
        <v>DELSON LUIS SILVEIRA DA SILVA JUNIOR</v>
      </c>
      <c r="I1065" s="5" t="str">
        <f>VLOOKUP(H1065,UNIC!H:J,3,0)</f>
        <v>INSTALADOR MULTSKILL</v>
      </c>
      <c r="J1065" s="11" t="str">
        <f>VLOOKUP(Tabela1[[#This Row],[PLACA]],UNIC!C:V,20,0)</f>
        <v>R$ 1.806,47</v>
      </c>
      <c r="K1065" s="11">
        <f>IFERROR(VALUE(VLOOKUP(Tabela1[[#This Row],[PLACA]],[1]Planilha2!$A:$F,3,0)),"")</f>
        <v>796.8</v>
      </c>
      <c r="L1065" s="11">
        <f>IFERROR(VALUE(VLOOKUP(Tabela1[[#This Row],[PLACA]],[1]Planilha2!$A:$F,4,0)),"")</f>
        <v>1188.5500000000002</v>
      </c>
      <c r="M1065" s="11">
        <f>IFERROR(VALUE(VLOOKUP(Tabela1[[#This Row],[PLACA]],[1]Planilha2!$A:$F,5,0)),"")</f>
        <v>580.14</v>
      </c>
      <c r="N1065" s="11"/>
      <c r="O1065" s="12" t="str">
        <f>VLOOKUP(Tabela1[[#This Row],[PLACA]],BASE_LOCADORAS!B:F,5,0)</f>
        <v>28/10/2026</v>
      </c>
      <c r="P10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5" s="11">
        <f>VLOOKUP(Tabela1[[#This Row],[PLACA]],BASE_LOCADORAS!B:G,6,0)</f>
        <v>1806.47</v>
      </c>
      <c r="R1065" s="5" t="b">
        <f>Tabela1[[#This Row],[VALOR LOCADORA]]=Tabela1[[#This Row],[GASTO ALUGUEL]]</f>
        <v>0</v>
      </c>
      <c r="S1065" s="5" t="str">
        <f>UPPER(TEXT(Tabela1[[#This Row],[VENCIMENTO CONTRATO]],"MMM"))</f>
        <v>OUT</v>
      </c>
      <c r="T1065" s="5">
        <f>IFERROR(YEAR(Tabela1[[#This Row],[VENCIMENTO CONTRATO]]),"-")</f>
        <v>2026</v>
      </c>
      <c r="U1065" s="5" t="str">
        <f>VLOOKUP(Tabela1[[#This Row],[PLACA]],UNIC!C:T,18,0)</f>
        <v>ATIVO</v>
      </c>
      <c r="V1065" s="5" t="str">
        <f>SUBSTITUTE(VLOOKUP(Tabela1[[#This Row],[PLACA]],UNIC!C:K,9,0),".", "")</f>
        <v>11011</v>
      </c>
      <c r="W1065" s="5">
        <f>VLOOKUP(Tabela1[[#This Row],[PLACA]],UNIC!C:M,10,0)</f>
        <v>24001</v>
      </c>
      <c r="X1065" s="5" t="str">
        <f>VLOOKUP(Tabela1[[#This Row],[PLACA]],UNIC!C:M,11,0)</f>
        <v>VIVO</v>
      </c>
      <c r="Y1065" s="7">
        <f>SUM(Tabela1[[#This Row],[GASTO COMBUSTÍVEL FEVEREIRO]:[GASTO COMBUSTÍVE ABRIL]])</f>
        <v>2565.4900000000002</v>
      </c>
      <c r="Z1065" s="7">
        <f>IFERROR(AVERAGE(Tabela1[[#This Row],[GASTO COMBUSTÍVE ABRIL]:[GASTO COMBUSTÍVE MARÇO]]),"-")</f>
        <v>884.34500000000003</v>
      </c>
      <c r="AA1065" s="5"/>
    </row>
    <row r="1066" spans="1:27" x14ac:dyDescent="0.25">
      <c r="A1066" s="5" t="s">
        <v>291</v>
      </c>
      <c r="B1066" s="5" t="str">
        <f>VLOOKUP(A1066,UNIC!C:W,2,0)</f>
        <v>MOBI</v>
      </c>
      <c r="C1066" s="5" t="str">
        <f>VLOOKUP(A1066,UNIC!C:W,3,0)</f>
        <v>LEVE</v>
      </c>
      <c r="D1066" s="10">
        <f>VLOOKUP(A1066,UNIC!C:W,5,0)</f>
        <v>2024</v>
      </c>
      <c r="E1066" s="5" t="str">
        <f>VLOOKUP(A1066,UNIC!C:W,21,0)</f>
        <v>MOVIDA</v>
      </c>
      <c r="F1066" s="5" t="str">
        <f>VLOOKUP(Tabela1[[#This Row],[PLACA]],UNIC!C:R,15,0)</f>
        <v>PA</v>
      </c>
      <c r="G1066" s="5" t="str">
        <f>VLOOKUP(Tabela1[[#This Row],[PLACA]],UNIC!C:R,16,0)</f>
        <v>NORTE</v>
      </c>
      <c r="H1066" s="5" t="str">
        <f>VLOOKUP(A1066,UNIC!C:H,6,0)</f>
        <v>PAULO VICTOR BEZERRA GUEDES</v>
      </c>
      <c r="I1066" s="5" t="str">
        <f>VLOOKUP(H1066,UNIC!H:J,3,0)</f>
        <v>INST MULTI SKILL</v>
      </c>
      <c r="J1066" s="11" t="str">
        <f>VLOOKUP(Tabela1[[#This Row],[PLACA]],UNIC!C:V,20,0)</f>
        <v>R$ 1.806,47</v>
      </c>
      <c r="K1066" s="11">
        <f>IFERROR(VALUE(VLOOKUP(Tabela1[[#This Row],[PLACA]],[1]Planilha2!$A:$F,3,0)),"")</f>
        <v>879.99</v>
      </c>
      <c r="L1066" s="11">
        <f>IFERROR(VALUE(VLOOKUP(Tabela1[[#This Row],[PLACA]],[1]Planilha2!$A:$F,4,0)),"")</f>
        <v>948.98</v>
      </c>
      <c r="M1066" s="11">
        <f>IFERROR(VALUE(VLOOKUP(Tabela1[[#This Row],[PLACA]],[1]Planilha2!$A:$F,5,0)),"")</f>
        <v>679.96</v>
      </c>
      <c r="N1066" s="11"/>
      <c r="O1066" s="12" t="str">
        <f>VLOOKUP(Tabela1[[#This Row],[PLACA]],BASE_LOCADORAS!B:F,5,0)</f>
        <v>28/10/2026</v>
      </c>
      <c r="P10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6" s="11">
        <f>VLOOKUP(Tabela1[[#This Row],[PLACA]],BASE_LOCADORAS!B:G,6,0)</f>
        <v>1806.47</v>
      </c>
      <c r="R1066" s="5" t="b">
        <f>Tabela1[[#This Row],[VALOR LOCADORA]]=Tabela1[[#This Row],[GASTO ALUGUEL]]</f>
        <v>0</v>
      </c>
      <c r="S1066" s="5" t="str">
        <f>UPPER(TEXT(Tabela1[[#This Row],[VENCIMENTO CONTRATO]],"MMM"))</f>
        <v>OUT</v>
      </c>
      <c r="T1066" s="5">
        <f>IFERROR(YEAR(Tabela1[[#This Row],[VENCIMENTO CONTRATO]]),"-")</f>
        <v>2026</v>
      </c>
      <c r="U1066" s="5" t="str">
        <f>VLOOKUP(Tabela1[[#This Row],[PLACA]],UNIC!C:T,18,0)</f>
        <v>ATIVO</v>
      </c>
      <c r="V1066" s="5" t="str">
        <f>SUBSTITUTE(VLOOKUP(Tabela1[[#This Row],[PLACA]],UNIC!C:K,9,0),".", "")</f>
        <v>11011</v>
      </c>
      <c r="W1066" s="5">
        <f>VLOOKUP(Tabela1[[#This Row],[PLACA]],UNIC!C:M,10,0)</f>
        <v>24009</v>
      </c>
      <c r="X1066" s="5" t="str">
        <f>VLOOKUP(Tabela1[[#This Row],[PLACA]],UNIC!C:M,11,0)</f>
        <v>VIVO</v>
      </c>
      <c r="Y1066" s="7">
        <f>SUM(Tabela1[[#This Row],[GASTO COMBUSTÍVEL FEVEREIRO]:[GASTO COMBUSTÍVE ABRIL]])</f>
        <v>2508.9300000000003</v>
      </c>
      <c r="Z1066" s="7">
        <f>IFERROR(AVERAGE(Tabela1[[#This Row],[GASTO COMBUSTÍVE ABRIL]:[GASTO COMBUSTÍVE MARÇO]]),"-")</f>
        <v>814.47</v>
      </c>
      <c r="AA1066" s="5"/>
    </row>
    <row r="1067" spans="1:27" x14ac:dyDescent="0.25">
      <c r="A1067" s="5" t="s">
        <v>641</v>
      </c>
      <c r="B1067" s="5" t="str">
        <f>VLOOKUP(A1067,UNIC!C:W,2,0)</f>
        <v>MOBI</v>
      </c>
      <c r="C1067" s="5" t="str">
        <f>VLOOKUP(A1067,UNIC!C:W,3,0)</f>
        <v>LEVE</v>
      </c>
      <c r="D1067" s="10">
        <f>VLOOKUP(A1067,UNIC!C:W,5,0)</f>
        <v>2024</v>
      </c>
      <c r="E1067" s="5" t="str">
        <f>VLOOKUP(A1067,UNIC!C:W,21,0)</f>
        <v>MOVIDA</v>
      </c>
      <c r="F1067" s="5" t="str">
        <f>VLOOKUP(Tabela1[[#This Row],[PLACA]],UNIC!C:R,15,0)</f>
        <v>PA</v>
      </c>
      <c r="G1067" s="5" t="str">
        <f>VLOOKUP(Tabela1[[#This Row],[PLACA]],UNIC!C:R,16,0)</f>
        <v>NORTE</v>
      </c>
      <c r="H1067" s="5" t="str">
        <f>VLOOKUP(A1067,UNIC!C:H,6,0)</f>
        <v>RODRIGO DA CUNHA PINTO</v>
      </c>
      <c r="I1067" s="5" t="str">
        <f>VLOOKUP(H1067,UNIC!H:J,3,0)</f>
        <v>INSTALADOR MULTSKILL</v>
      </c>
      <c r="J1067" s="11" t="str">
        <f>VLOOKUP(Tabela1[[#This Row],[PLACA]],UNIC!C:V,20,0)</f>
        <v>R$ 1.730,00</v>
      </c>
      <c r="K1067" s="11">
        <f>IFERROR(VALUE(VLOOKUP(Tabela1[[#This Row],[PLACA]],[1]Planilha2!$A:$F,3,0)),"")</f>
        <v>927.83</v>
      </c>
      <c r="L1067" s="11">
        <f>IFERROR(VALUE(VLOOKUP(Tabela1[[#This Row],[PLACA]],[1]Planilha2!$A:$F,4,0)),"")</f>
        <v>857.55</v>
      </c>
      <c r="M1067" s="11">
        <f>IFERROR(VALUE(VLOOKUP(Tabela1[[#This Row],[PLACA]],[1]Planilha2!$A:$F,5,0)),"")</f>
        <v>470</v>
      </c>
      <c r="N1067" s="11"/>
      <c r="O1067" s="12" t="str">
        <f>VLOOKUP(Tabela1[[#This Row],[PLACA]],BASE_LOCADORAS!B:F,5,0)</f>
        <v>15/11/2026</v>
      </c>
      <c r="P10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7" s="11">
        <f>VLOOKUP(Tabela1[[#This Row],[PLACA]],BASE_LOCADORAS!B:G,6,0)</f>
        <v>1730</v>
      </c>
      <c r="R1067" s="5" t="b">
        <f>Tabela1[[#This Row],[VALOR LOCADORA]]=Tabela1[[#This Row],[GASTO ALUGUEL]]</f>
        <v>0</v>
      </c>
      <c r="S1067" s="5" t="str">
        <f>UPPER(TEXT(Tabela1[[#This Row],[VENCIMENTO CONTRATO]],"MMM"))</f>
        <v>NOV</v>
      </c>
      <c r="T1067" s="5">
        <f>IFERROR(YEAR(Tabela1[[#This Row],[VENCIMENTO CONTRATO]]),"-")</f>
        <v>2026</v>
      </c>
      <c r="U1067" s="5" t="str">
        <f>VLOOKUP(Tabela1[[#This Row],[PLACA]],UNIC!C:T,18,0)</f>
        <v>ATIVO</v>
      </c>
      <c r="V1067" s="5" t="str">
        <f>SUBSTITUTE(VLOOKUP(Tabela1[[#This Row],[PLACA]],UNIC!C:K,9,0),".", "")</f>
        <v>11011</v>
      </c>
      <c r="W1067" s="5">
        <f>VLOOKUP(Tabela1[[#This Row],[PLACA]],UNIC!C:M,10,0)</f>
        <v>24001</v>
      </c>
      <c r="X1067" s="5" t="str">
        <f>VLOOKUP(Tabela1[[#This Row],[PLACA]],UNIC!C:M,11,0)</f>
        <v>VIVO</v>
      </c>
      <c r="Y1067" s="7">
        <f>SUM(Tabela1[[#This Row],[GASTO COMBUSTÍVEL FEVEREIRO]:[GASTO COMBUSTÍVE ABRIL]])</f>
        <v>2255.38</v>
      </c>
      <c r="Z1067" s="7">
        <f>IFERROR(AVERAGE(Tabela1[[#This Row],[GASTO COMBUSTÍVE ABRIL]:[GASTO COMBUSTÍVE MARÇO]]),"-")</f>
        <v>663.77499999999998</v>
      </c>
      <c r="AA1067" s="5"/>
    </row>
    <row r="1068" spans="1:27" x14ac:dyDescent="0.25">
      <c r="A1068" s="5" t="s">
        <v>1172</v>
      </c>
      <c r="B1068" s="5" t="str">
        <f>VLOOKUP(A1068,UNIC!C:W,2,0)</f>
        <v>MOBI</v>
      </c>
      <c r="C1068" s="5" t="str">
        <f>VLOOKUP(A1068,UNIC!C:W,3,0)</f>
        <v>LEVE</v>
      </c>
      <c r="D1068" s="10">
        <f>VLOOKUP(A1068,UNIC!C:W,5,0)</f>
        <v>2024</v>
      </c>
      <c r="E1068" s="5" t="str">
        <f>VLOOKUP(A1068,UNIC!C:W,21,0)</f>
        <v>MOVIDA</v>
      </c>
      <c r="F1068" s="5" t="str">
        <f>VLOOKUP(Tabela1[[#This Row],[PLACA]],UNIC!C:R,15,0)</f>
        <v>PA</v>
      </c>
      <c r="G1068" s="5" t="str">
        <f>VLOOKUP(Tabela1[[#This Row],[PLACA]],UNIC!C:R,16,0)</f>
        <v>NORTE</v>
      </c>
      <c r="H1068" s="5" t="str">
        <f>VLOOKUP(A1068,UNIC!C:H,6,0)</f>
        <v>LEONARDO DA CONCEICAO DA SILVA GONCALVES JUNIOR</v>
      </c>
      <c r="I1068" s="5" t="str">
        <f>VLOOKUP(H1068,UNIC!H:J,3,0)</f>
        <v>INSTALADOR MULTSKILL</v>
      </c>
      <c r="J1068" s="11" t="str">
        <f>VLOOKUP(Tabela1[[#This Row],[PLACA]],UNIC!C:V,20,0)</f>
        <v>R$ 1.806,47</v>
      </c>
      <c r="K1068" s="11">
        <f>IFERROR(VALUE(VLOOKUP(Tabela1[[#This Row],[PLACA]],[1]Planilha2!$A:$F,3,0)),"")</f>
        <v>887.77</v>
      </c>
      <c r="L1068" s="11">
        <f>IFERROR(VALUE(VLOOKUP(Tabela1[[#This Row],[PLACA]],[1]Planilha2!$A:$F,4,0)),"")</f>
        <v>1525.8500000000001</v>
      </c>
      <c r="M1068" s="11">
        <f>IFERROR(VALUE(VLOOKUP(Tabela1[[#This Row],[PLACA]],[1]Planilha2!$A:$F,5,0)),"")</f>
        <v>621.97</v>
      </c>
      <c r="N1068" s="11"/>
      <c r="O1068" s="12" t="str">
        <f>VLOOKUP(Tabela1[[#This Row],[PLACA]],BASE_LOCADORAS!B:F,5,0)</f>
        <v>28/10/2026</v>
      </c>
      <c r="P10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8" s="11">
        <f>VLOOKUP(Tabela1[[#This Row],[PLACA]],BASE_LOCADORAS!B:G,6,0)</f>
        <v>1806.47</v>
      </c>
      <c r="R1068" s="5" t="b">
        <f>Tabela1[[#This Row],[VALOR LOCADORA]]=Tabela1[[#This Row],[GASTO ALUGUEL]]</f>
        <v>0</v>
      </c>
      <c r="S1068" s="5" t="str">
        <f>UPPER(TEXT(Tabela1[[#This Row],[VENCIMENTO CONTRATO]],"MMM"))</f>
        <v>OUT</v>
      </c>
      <c r="T1068" s="5">
        <f>IFERROR(YEAR(Tabela1[[#This Row],[VENCIMENTO CONTRATO]]),"-")</f>
        <v>2026</v>
      </c>
      <c r="U1068" s="5" t="str">
        <f>VLOOKUP(Tabela1[[#This Row],[PLACA]],UNIC!C:T,18,0)</f>
        <v>ATIVO</v>
      </c>
      <c r="V1068" s="5" t="str">
        <f>SUBSTITUTE(VLOOKUP(Tabela1[[#This Row],[PLACA]],UNIC!C:K,9,0),".", "")</f>
        <v>11011</v>
      </c>
      <c r="W1068" s="5">
        <f>VLOOKUP(Tabela1[[#This Row],[PLACA]],UNIC!C:M,10,0)</f>
        <v>24009</v>
      </c>
      <c r="X1068" s="5" t="str">
        <f>VLOOKUP(Tabela1[[#This Row],[PLACA]],UNIC!C:M,11,0)</f>
        <v>VIVO</v>
      </c>
      <c r="Y1068" s="7">
        <f>SUM(Tabela1[[#This Row],[GASTO COMBUSTÍVEL FEVEREIRO]:[GASTO COMBUSTÍVE ABRIL]])</f>
        <v>3035.59</v>
      </c>
      <c r="Z1068" s="7">
        <f>IFERROR(AVERAGE(Tabela1[[#This Row],[GASTO COMBUSTÍVE ABRIL]:[GASTO COMBUSTÍVE MARÇO]]),"-")</f>
        <v>1073.9100000000001</v>
      </c>
      <c r="AA1068" s="5"/>
    </row>
    <row r="1069" spans="1:27" x14ac:dyDescent="0.25">
      <c r="A1069" s="5" t="s">
        <v>292</v>
      </c>
      <c r="B1069" s="5" t="str">
        <f>VLOOKUP(A1069,UNIC!C:W,2,0)</f>
        <v>MOBI</v>
      </c>
      <c r="C1069" s="5" t="str">
        <f>VLOOKUP(A1069,UNIC!C:W,3,0)</f>
        <v>LEVE</v>
      </c>
      <c r="D1069" s="10">
        <f>VLOOKUP(A1069,UNIC!C:W,5,0)</f>
        <v>2024</v>
      </c>
      <c r="E1069" s="5" t="str">
        <f>VLOOKUP(A1069,UNIC!C:W,21,0)</f>
        <v>MOVIDA</v>
      </c>
      <c r="F1069" s="5" t="str">
        <f>VLOOKUP(Tabela1[[#This Row],[PLACA]],UNIC!C:R,15,0)</f>
        <v>PA</v>
      </c>
      <c r="G1069" s="5" t="str">
        <f>VLOOKUP(Tabela1[[#This Row],[PLACA]],UNIC!C:R,16,0)</f>
        <v>NORTE</v>
      </c>
      <c r="H1069" s="5" t="str">
        <f>VLOOKUP(A1069,UNIC!C:H,6,0)</f>
        <v>JOSE BRAZ FONSECA DA SILVA</v>
      </c>
      <c r="I1069" s="5" t="str">
        <f>VLOOKUP(H1069,UNIC!H:J,3,0)</f>
        <v>CABISTA DE FTTX</v>
      </c>
      <c r="J1069" s="11" t="str">
        <f>VLOOKUP(Tabela1[[#This Row],[PLACA]],UNIC!C:V,20,0)</f>
        <v>R$ 1.730,00</v>
      </c>
      <c r="K1069" s="11">
        <f>IFERROR(VALUE(VLOOKUP(Tabela1[[#This Row],[PLACA]],[1]Planilha2!$A:$F,3,0)),"")</f>
        <v>904.21</v>
      </c>
      <c r="L1069" s="11">
        <f>IFERROR(VALUE(VLOOKUP(Tabela1[[#This Row],[PLACA]],[1]Planilha2!$A:$F,4,0)),"")</f>
        <v>1017.04</v>
      </c>
      <c r="M1069" s="11">
        <f>IFERROR(VALUE(VLOOKUP(Tabela1[[#This Row],[PLACA]],[1]Planilha2!$A:$F,5,0)),"")</f>
        <v>527.1</v>
      </c>
      <c r="N1069" s="11"/>
      <c r="O1069" s="12" t="str">
        <f>VLOOKUP(Tabela1[[#This Row],[PLACA]],BASE_LOCADORAS!B:F,5,0)</f>
        <v>23/11/2026</v>
      </c>
      <c r="P10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69" s="11">
        <f>VLOOKUP(Tabela1[[#This Row],[PLACA]],BASE_LOCADORAS!B:G,6,0)</f>
        <v>1730</v>
      </c>
      <c r="R1069" s="5" t="b">
        <f>Tabela1[[#This Row],[VALOR LOCADORA]]=Tabela1[[#This Row],[GASTO ALUGUEL]]</f>
        <v>0</v>
      </c>
      <c r="S1069" s="5" t="str">
        <f>UPPER(TEXT(Tabela1[[#This Row],[VENCIMENTO CONTRATO]],"MMM"))</f>
        <v>NOV</v>
      </c>
      <c r="T1069" s="5">
        <f>IFERROR(YEAR(Tabela1[[#This Row],[VENCIMENTO CONTRATO]]),"-")</f>
        <v>2026</v>
      </c>
      <c r="U1069" s="5" t="str">
        <f>VLOOKUP(Tabela1[[#This Row],[PLACA]],UNIC!C:T,18,0)</f>
        <v>ATIVO</v>
      </c>
      <c r="V1069" s="5" t="str">
        <f>SUBSTITUTE(VLOOKUP(Tabela1[[#This Row],[PLACA]],UNIC!C:K,9,0),".", "")</f>
        <v>11021</v>
      </c>
      <c r="W1069" s="5">
        <f>VLOOKUP(Tabela1[[#This Row],[PLACA]],UNIC!C:M,10,0)</f>
        <v>24009</v>
      </c>
      <c r="X1069" s="5" t="str">
        <f>VLOOKUP(Tabela1[[#This Row],[PLACA]],UNIC!C:M,11,0)</f>
        <v>VIVO</v>
      </c>
      <c r="Y1069" s="7">
        <f>SUM(Tabela1[[#This Row],[GASTO COMBUSTÍVEL FEVEREIRO]:[GASTO COMBUSTÍVE ABRIL]])</f>
        <v>2448.35</v>
      </c>
      <c r="Z1069" s="7">
        <f>IFERROR(AVERAGE(Tabela1[[#This Row],[GASTO COMBUSTÍVE ABRIL]:[GASTO COMBUSTÍVE MARÇO]]),"-")</f>
        <v>772.06999999999994</v>
      </c>
      <c r="AA1069" s="5"/>
    </row>
    <row r="1070" spans="1:27" x14ac:dyDescent="0.25">
      <c r="A1070" s="5" t="s">
        <v>1136</v>
      </c>
      <c r="B1070" s="5" t="str">
        <f>VLOOKUP(A1070,UNIC!C:W,2,0)</f>
        <v>MOBI</v>
      </c>
      <c r="C1070" s="5" t="str">
        <f>VLOOKUP(A1070,UNIC!C:W,3,0)</f>
        <v>LEVE</v>
      </c>
      <c r="D1070" s="10">
        <f>VLOOKUP(A1070,UNIC!C:W,5,0)</f>
        <v>2024</v>
      </c>
      <c r="E1070" s="5" t="str">
        <f>VLOOKUP(A1070,UNIC!C:W,21,0)</f>
        <v>MOVIDA</v>
      </c>
      <c r="F1070" s="5" t="str">
        <f>VLOOKUP(Tabela1[[#This Row],[PLACA]],UNIC!C:R,15,0)</f>
        <v>PA</v>
      </c>
      <c r="G1070" s="5" t="str">
        <f>VLOOKUP(Tabela1[[#This Row],[PLACA]],UNIC!C:R,16,0)</f>
        <v>NORTE</v>
      </c>
      <c r="H1070" s="5" t="str">
        <f>VLOOKUP(A1070,UNIC!C:H,6,0)</f>
        <v>SANDRO MILANSKI</v>
      </c>
      <c r="I1070" s="5" t="str">
        <f>VLOOKUP(H1070,UNIC!H:J,3,0)</f>
        <v>INSTALADOR MULTSKILL</v>
      </c>
      <c r="J1070" s="11" t="str">
        <f>VLOOKUP(Tabela1[[#This Row],[PLACA]],UNIC!C:V,20,0)</f>
        <v>R$ 1.806,47</v>
      </c>
      <c r="K1070" s="11">
        <f>IFERROR(VALUE(VLOOKUP(Tabela1[[#This Row],[PLACA]],[1]Planilha2!$A:$F,3,0)),"")</f>
        <v>1289</v>
      </c>
      <c r="L1070" s="11">
        <f>IFERROR(VALUE(VLOOKUP(Tabela1[[#This Row],[PLACA]],[1]Planilha2!$A:$F,4,0)),"")</f>
        <v>1580.67</v>
      </c>
      <c r="M1070" s="11">
        <f>IFERROR(VALUE(VLOOKUP(Tabela1[[#This Row],[PLACA]],[1]Planilha2!$A:$F,5,0)),"")</f>
        <v>705.82</v>
      </c>
      <c r="N1070" s="11"/>
      <c r="O1070" s="12" t="str">
        <f>VLOOKUP(Tabela1[[#This Row],[PLACA]],BASE_LOCADORAS!B:F,5,0)</f>
        <v>28/10/2026</v>
      </c>
      <c r="P10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0" s="11">
        <f>VLOOKUP(Tabela1[[#This Row],[PLACA]],BASE_LOCADORAS!B:G,6,0)</f>
        <v>1806.47</v>
      </c>
      <c r="R1070" s="5" t="b">
        <f>Tabela1[[#This Row],[VALOR LOCADORA]]=Tabela1[[#This Row],[GASTO ALUGUEL]]</f>
        <v>0</v>
      </c>
      <c r="S1070" s="5" t="str">
        <f>UPPER(TEXT(Tabela1[[#This Row],[VENCIMENTO CONTRATO]],"MMM"))</f>
        <v>OUT</v>
      </c>
      <c r="T1070" s="5">
        <f>IFERROR(YEAR(Tabela1[[#This Row],[VENCIMENTO CONTRATO]]),"-")</f>
        <v>2026</v>
      </c>
      <c r="U1070" s="5" t="str">
        <f>VLOOKUP(Tabela1[[#This Row],[PLACA]],UNIC!C:T,18,0)</f>
        <v>ATIVO</v>
      </c>
      <c r="V1070" s="5" t="str">
        <f>SUBSTITUTE(VLOOKUP(Tabela1[[#This Row],[PLACA]],UNIC!C:K,9,0),".", "")</f>
        <v>11011</v>
      </c>
      <c r="W1070" s="5">
        <f>VLOOKUP(Tabela1[[#This Row],[PLACA]],UNIC!C:M,10,0)</f>
        <v>24002</v>
      </c>
      <c r="X1070" s="5" t="str">
        <f>VLOOKUP(Tabela1[[#This Row],[PLACA]],UNIC!C:M,11,0)</f>
        <v>VIVO</v>
      </c>
      <c r="Y1070" s="7">
        <f>SUM(Tabela1[[#This Row],[GASTO COMBUSTÍVEL FEVEREIRO]:[GASTO COMBUSTÍVE ABRIL]])</f>
        <v>3575.4900000000002</v>
      </c>
      <c r="Z1070" s="7">
        <f>IFERROR(AVERAGE(Tabela1[[#This Row],[GASTO COMBUSTÍVE ABRIL]:[GASTO COMBUSTÍVE MARÇO]]),"-")</f>
        <v>1143.2450000000001</v>
      </c>
      <c r="AA1070" s="5"/>
    </row>
    <row r="1071" spans="1:27" x14ac:dyDescent="0.25">
      <c r="A1071" s="5" t="s">
        <v>1266</v>
      </c>
      <c r="B1071" s="5" t="str">
        <f>VLOOKUP(A1071,UNIC!C:W,2,0)</f>
        <v>MOBI</v>
      </c>
      <c r="C1071" s="5" t="str">
        <f>VLOOKUP(A1071,UNIC!C:W,3,0)</f>
        <v>LEVE</v>
      </c>
      <c r="D1071" s="10">
        <f>VLOOKUP(A1071,UNIC!C:W,5,0)</f>
        <v>2024</v>
      </c>
      <c r="E1071" s="5" t="str">
        <f>VLOOKUP(A1071,UNIC!C:W,21,0)</f>
        <v>MOVIDA</v>
      </c>
      <c r="F1071" s="5" t="str">
        <f>VLOOKUP(Tabela1[[#This Row],[PLACA]],UNIC!C:R,15,0)</f>
        <v>PA</v>
      </c>
      <c r="G1071" s="5" t="str">
        <f>VLOOKUP(Tabela1[[#This Row],[PLACA]],UNIC!C:R,16,0)</f>
        <v>NORTE</v>
      </c>
      <c r="H1071" s="5" t="str">
        <f>VLOOKUP(A1071,UNIC!C:H,6,0)</f>
        <v>LEANDRO DE MENEZES OLIVEIRA</v>
      </c>
      <c r="I1071" s="5" t="str">
        <f>VLOOKUP(H1071,UNIC!H:J,3,0)</f>
        <v>CABISTA DE FTTX</v>
      </c>
      <c r="J1071" s="11" t="str">
        <f>VLOOKUP(Tabela1[[#This Row],[PLACA]],UNIC!C:V,20,0)</f>
        <v>R$ 1.730,00</v>
      </c>
      <c r="K1071" s="11">
        <f>IFERROR(VALUE(VLOOKUP(Tabela1[[#This Row],[PLACA]],[1]Planilha2!$A:$F,3,0)),"")</f>
        <v>1177.31</v>
      </c>
      <c r="L1071" s="11">
        <f>IFERROR(VALUE(VLOOKUP(Tabela1[[#This Row],[PLACA]],[1]Planilha2!$A:$F,4,0)),"")</f>
        <v>1237.8</v>
      </c>
      <c r="M1071" s="11">
        <f>IFERROR(VALUE(VLOOKUP(Tabela1[[#This Row],[PLACA]],[1]Planilha2!$A:$F,5,0)),"")</f>
        <v>1158.21</v>
      </c>
      <c r="N1071" s="11"/>
      <c r="O1071" s="12" t="str">
        <f>VLOOKUP(Tabela1[[#This Row],[PLACA]],BASE_LOCADORAS!B:F,5,0)</f>
        <v>11/11/2026</v>
      </c>
      <c r="P10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1" s="11">
        <f>VLOOKUP(Tabela1[[#This Row],[PLACA]],BASE_LOCADORAS!B:G,6,0)</f>
        <v>1730</v>
      </c>
      <c r="R1071" s="5" t="b">
        <f>Tabela1[[#This Row],[VALOR LOCADORA]]=Tabela1[[#This Row],[GASTO ALUGUEL]]</f>
        <v>0</v>
      </c>
      <c r="S1071" s="5" t="str">
        <f>UPPER(TEXT(Tabela1[[#This Row],[VENCIMENTO CONTRATO]],"MMM"))</f>
        <v>NOV</v>
      </c>
      <c r="T1071" s="5">
        <f>IFERROR(YEAR(Tabela1[[#This Row],[VENCIMENTO CONTRATO]]),"-")</f>
        <v>2026</v>
      </c>
      <c r="U1071" s="5" t="str">
        <f>VLOOKUP(Tabela1[[#This Row],[PLACA]],UNIC!C:T,18,0)</f>
        <v>ATIVO</v>
      </c>
      <c r="V1071" s="5" t="str">
        <f>SUBSTITUTE(VLOOKUP(Tabela1[[#This Row],[PLACA]],UNIC!C:K,9,0),".", "")</f>
        <v>11021</v>
      </c>
      <c r="W1071" s="5">
        <f>VLOOKUP(Tabela1[[#This Row],[PLACA]],UNIC!C:M,10,0)</f>
        <v>24003</v>
      </c>
      <c r="X1071" s="5" t="str">
        <f>VLOOKUP(Tabela1[[#This Row],[PLACA]],UNIC!C:M,11,0)</f>
        <v>VIVO</v>
      </c>
      <c r="Y1071" s="7">
        <f>SUM(Tabela1[[#This Row],[GASTO COMBUSTÍVEL FEVEREIRO]:[GASTO COMBUSTÍVE ABRIL]])</f>
        <v>3573.3199999999997</v>
      </c>
      <c r="Z1071" s="7">
        <f>IFERROR(AVERAGE(Tabela1[[#This Row],[GASTO COMBUSTÍVE ABRIL]:[GASTO COMBUSTÍVE MARÇO]]),"-")</f>
        <v>1198.0050000000001</v>
      </c>
      <c r="AA1071" s="5"/>
    </row>
    <row r="1072" spans="1:27" x14ac:dyDescent="0.25">
      <c r="A1072" s="5" t="s">
        <v>648</v>
      </c>
      <c r="B1072" s="5" t="str">
        <f>VLOOKUP(A1072,UNIC!C:W,2,0)</f>
        <v>MOBI</v>
      </c>
      <c r="C1072" s="5" t="str">
        <f>VLOOKUP(A1072,UNIC!C:W,3,0)</f>
        <v>LEVE</v>
      </c>
      <c r="D1072" s="10">
        <f>VLOOKUP(A1072,UNIC!C:W,5,0)</f>
        <v>2024</v>
      </c>
      <c r="E1072" s="5" t="str">
        <f>VLOOKUP(A1072,UNIC!C:W,21,0)</f>
        <v>MOVIDA</v>
      </c>
      <c r="F1072" s="5" t="str">
        <f>VLOOKUP(Tabela1[[#This Row],[PLACA]],UNIC!C:R,15,0)</f>
        <v>PA</v>
      </c>
      <c r="G1072" s="5" t="str">
        <f>VLOOKUP(Tabela1[[#This Row],[PLACA]],UNIC!C:R,16,0)</f>
        <v>NORTE</v>
      </c>
      <c r="H1072" s="5" t="str">
        <f>VLOOKUP(A1072,UNIC!C:H,6,0)</f>
        <v>JOSE FRANCISCO DA SILVA SANTOS</v>
      </c>
      <c r="I1072" s="5" t="str">
        <f>VLOOKUP(H1072,UNIC!H:J,3,0)</f>
        <v>INSTALADOR MULTSKILL</v>
      </c>
      <c r="J1072" s="11" t="str">
        <f>VLOOKUP(Tabela1[[#This Row],[PLACA]],UNIC!C:V,20,0)</f>
        <v>R$ 1.806,47</v>
      </c>
      <c r="K1072" s="11">
        <f>IFERROR(VALUE(VLOOKUP(Tabela1[[#This Row],[PLACA]],[1]Planilha2!$A:$F,3,0)),"")</f>
        <v>1226.9299999999998</v>
      </c>
      <c r="L1072" s="11">
        <f>IFERROR(VALUE(VLOOKUP(Tabela1[[#This Row],[PLACA]],[1]Planilha2!$A:$F,4,0)),"")</f>
        <v>1669.12</v>
      </c>
      <c r="M1072" s="11">
        <f>IFERROR(VALUE(VLOOKUP(Tabela1[[#This Row],[PLACA]],[1]Planilha2!$A:$F,5,0)),"")</f>
        <v>1030.94</v>
      </c>
      <c r="N1072" s="11"/>
      <c r="O1072" s="12" t="str">
        <f>VLOOKUP(Tabela1[[#This Row],[PLACA]],BASE_LOCADORAS!B:F,5,0)</f>
        <v>28/10/2026</v>
      </c>
      <c r="P10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2" s="11">
        <f>VLOOKUP(Tabela1[[#This Row],[PLACA]],BASE_LOCADORAS!B:G,6,0)</f>
        <v>1806.47</v>
      </c>
      <c r="R1072" s="5" t="b">
        <f>Tabela1[[#This Row],[VALOR LOCADORA]]=Tabela1[[#This Row],[GASTO ALUGUEL]]</f>
        <v>0</v>
      </c>
      <c r="S1072" s="5" t="str">
        <f>UPPER(TEXT(Tabela1[[#This Row],[VENCIMENTO CONTRATO]],"MMM"))</f>
        <v>OUT</v>
      </c>
      <c r="T1072" s="5">
        <f>IFERROR(YEAR(Tabela1[[#This Row],[VENCIMENTO CONTRATO]]),"-")</f>
        <v>2026</v>
      </c>
      <c r="U1072" s="5" t="str">
        <f>VLOOKUP(Tabela1[[#This Row],[PLACA]],UNIC!C:T,18,0)</f>
        <v>ATIVO</v>
      </c>
      <c r="V1072" s="5" t="str">
        <f>SUBSTITUTE(VLOOKUP(Tabela1[[#This Row],[PLACA]],UNIC!C:K,9,0),".", "")</f>
        <v>11011</v>
      </c>
      <c r="W1072" s="5">
        <f>VLOOKUP(Tabela1[[#This Row],[PLACA]],UNIC!C:M,10,0)</f>
        <v>24003</v>
      </c>
      <c r="X1072" s="5" t="str">
        <f>VLOOKUP(Tabela1[[#This Row],[PLACA]],UNIC!C:M,11,0)</f>
        <v>VIVO</v>
      </c>
      <c r="Y1072" s="7">
        <f>SUM(Tabela1[[#This Row],[GASTO COMBUSTÍVEL FEVEREIRO]:[GASTO COMBUSTÍVE ABRIL]])</f>
        <v>3926.99</v>
      </c>
      <c r="Z1072" s="7">
        <f>IFERROR(AVERAGE(Tabela1[[#This Row],[GASTO COMBUSTÍVE ABRIL]:[GASTO COMBUSTÍVE MARÇO]]),"-")</f>
        <v>1350.03</v>
      </c>
      <c r="AA1072" s="5"/>
    </row>
    <row r="1073" spans="1:27" x14ac:dyDescent="0.25">
      <c r="A1073" s="5" t="s">
        <v>1080</v>
      </c>
      <c r="B1073" s="5" t="str">
        <f>VLOOKUP(A1073,UNIC!C:W,2,0)</f>
        <v>MOBI</v>
      </c>
      <c r="C1073" s="5" t="str">
        <f>VLOOKUP(A1073,UNIC!C:W,3,0)</f>
        <v>LEVE</v>
      </c>
      <c r="D1073" s="10">
        <f>VLOOKUP(A1073,UNIC!C:W,5,0)</f>
        <v>2024</v>
      </c>
      <c r="E1073" s="5" t="str">
        <f>VLOOKUP(A1073,UNIC!C:W,21,0)</f>
        <v>MOVIDA</v>
      </c>
      <c r="F1073" s="5" t="str">
        <f>VLOOKUP(Tabela1[[#This Row],[PLACA]],UNIC!C:R,15,0)</f>
        <v>PA</v>
      </c>
      <c r="G1073" s="5" t="str">
        <f>VLOOKUP(Tabela1[[#This Row],[PLACA]],UNIC!C:R,16,0)</f>
        <v>Norte</v>
      </c>
      <c r="H1073" s="5" t="str">
        <f>VLOOKUP(A1073,UNIC!C:H,6,0)</f>
        <v>NILTON SA DE SOUSA</v>
      </c>
      <c r="I1073" s="5" t="str">
        <f>VLOOKUP(H1073,UNIC!H:J,3,0)</f>
        <v>INST MULTI SKILL</v>
      </c>
      <c r="J1073" s="11" t="str">
        <f>VLOOKUP(Tabela1[[#This Row],[PLACA]],UNIC!C:V,20,0)</f>
        <v>R$ 1.730,00</v>
      </c>
      <c r="K1073" s="11">
        <f>IFERROR(VALUE(VLOOKUP(Tabela1[[#This Row],[PLACA]],[1]Planilha2!$A:$F,3,0)),"")</f>
        <v>890.78</v>
      </c>
      <c r="L1073" s="11">
        <f>IFERROR(VALUE(VLOOKUP(Tabela1[[#This Row],[PLACA]],[1]Planilha2!$A:$F,4,0)),"")</f>
        <v>1091.04</v>
      </c>
      <c r="M1073" s="11">
        <f>IFERROR(VALUE(VLOOKUP(Tabela1[[#This Row],[PLACA]],[1]Planilha2!$A:$F,5,0)),"")</f>
        <v>585.76</v>
      </c>
      <c r="N1073" s="11"/>
      <c r="O1073" s="12" t="str">
        <f>VLOOKUP(Tabela1[[#This Row],[PLACA]],BASE_LOCADORAS!B:F,5,0)</f>
        <v>22/11/2026</v>
      </c>
      <c r="P10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3" s="11">
        <f>VLOOKUP(Tabela1[[#This Row],[PLACA]],BASE_LOCADORAS!B:G,6,0)</f>
        <v>1730</v>
      </c>
      <c r="R1073" s="5" t="b">
        <f>Tabela1[[#This Row],[VALOR LOCADORA]]=Tabela1[[#This Row],[GASTO ALUGUEL]]</f>
        <v>0</v>
      </c>
      <c r="S1073" s="5" t="str">
        <f>UPPER(TEXT(Tabela1[[#This Row],[VENCIMENTO CONTRATO]],"MMM"))</f>
        <v>NOV</v>
      </c>
      <c r="T1073" s="5">
        <f>IFERROR(YEAR(Tabela1[[#This Row],[VENCIMENTO CONTRATO]]),"-")</f>
        <v>2026</v>
      </c>
      <c r="U1073" s="5" t="str">
        <f>VLOOKUP(Tabela1[[#This Row],[PLACA]],UNIC!C:T,18,0)</f>
        <v>ATIVO</v>
      </c>
      <c r="V1073" s="5" t="str">
        <f>SUBSTITUTE(VLOOKUP(Tabela1[[#This Row],[PLACA]],UNIC!C:K,9,0),".", "")</f>
        <v>11011</v>
      </c>
      <c r="W1073" s="5">
        <f>VLOOKUP(Tabela1[[#This Row],[PLACA]],UNIC!C:M,10,0)</f>
        <v>24114</v>
      </c>
      <c r="X1073" s="5" t="str">
        <f>VLOOKUP(Tabela1[[#This Row],[PLACA]],UNIC!C:M,11,0)</f>
        <v>VIVO</v>
      </c>
      <c r="Y1073" s="7">
        <f>SUM(Tabela1[[#This Row],[GASTO COMBUSTÍVEL FEVEREIRO]:[GASTO COMBUSTÍVE ABRIL]])</f>
        <v>2567.58</v>
      </c>
      <c r="Z1073" s="7">
        <f>IFERROR(AVERAGE(Tabela1[[#This Row],[GASTO COMBUSTÍVE ABRIL]:[GASTO COMBUSTÍVE MARÇO]]),"-")</f>
        <v>838.4</v>
      </c>
      <c r="AA1073" s="5"/>
    </row>
    <row r="1074" spans="1:27" x14ac:dyDescent="0.25">
      <c r="A1074" s="5" t="s">
        <v>658</v>
      </c>
      <c r="B1074" s="5" t="str">
        <f>VLOOKUP(A1074,UNIC!C:W,2,0)</f>
        <v>MOBI</v>
      </c>
      <c r="C1074" s="5" t="str">
        <f>VLOOKUP(A1074,UNIC!C:W,3,0)</f>
        <v>LEVE</v>
      </c>
      <c r="D1074" s="10">
        <f>VLOOKUP(A1074,UNIC!C:W,5,0)</f>
        <v>2024</v>
      </c>
      <c r="E1074" s="5" t="str">
        <f>VLOOKUP(A1074,UNIC!C:W,21,0)</f>
        <v>MOVIDA</v>
      </c>
      <c r="F1074" s="5" t="str">
        <f>VLOOKUP(Tabela1[[#This Row],[PLACA]],UNIC!C:R,15,0)</f>
        <v>PA</v>
      </c>
      <c r="G1074" s="5" t="str">
        <f>VLOOKUP(Tabela1[[#This Row],[PLACA]],UNIC!C:R,16,0)</f>
        <v>NORTE</v>
      </c>
      <c r="H1074" s="5" t="str">
        <f>VLOOKUP(A1074,UNIC!C:H,6,0)</f>
        <v>WANDER DA CUNHA MACHADO</v>
      </c>
      <c r="I1074" s="5" t="str">
        <f>VLOOKUP(H1074,UNIC!H:J,3,0)</f>
        <v>INSTALADOR MULTSKILL</v>
      </c>
      <c r="J1074" s="11" t="str">
        <f>VLOOKUP(Tabela1[[#This Row],[PLACA]],UNIC!C:V,20,0)</f>
        <v>R$ 1.806,47</v>
      </c>
      <c r="K1074" s="11">
        <f>IFERROR(VALUE(VLOOKUP(Tabela1[[#This Row],[PLACA]],[1]Planilha2!$A:$F,3,0)),"")</f>
        <v>1229.33</v>
      </c>
      <c r="L1074" s="11">
        <f>IFERROR(VALUE(VLOOKUP(Tabela1[[#This Row],[PLACA]],[1]Planilha2!$A:$F,4,0)),"")</f>
        <v>1583.6399999999999</v>
      </c>
      <c r="M1074" s="11">
        <f>IFERROR(VALUE(VLOOKUP(Tabela1[[#This Row],[PLACA]],[1]Planilha2!$A:$F,5,0)),"")</f>
        <v>684</v>
      </c>
      <c r="N1074" s="11"/>
      <c r="O1074" s="17" t="str">
        <f>VLOOKUP(Tabela1[[#This Row],[PLACA]],BASE_LOCADORAS!B:F,5,0)</f>
        <v>28/10/2026</v>
      </c>
      <c r="P10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4" s="11">
        <f>VLOOKUP(Tabela1[[#This Row],[PLACA]],BASE_LOCADORAS!B:G,6,0)</f>
        <v>1806.47</v>
      </c>
      <c r="R1074" s="5" t="b">
        <f>Tabela1[[#This Row],[VALOR LOCADORA]]=Tabela1[[#This Row],[GASTO ALUGUEL]]</f>
        <v>0</v>
      </c>
      <c r="S1074" s="5" t="str">
        <f>UPPER(TEXT(Tabela1[[#This Row],[VENCIMENTO CONTRATO]],"MMM"))</f>
        <v>OUT</v>
      </c>
      <c r="T1074" s="5">
        <f>IFERROR(YEAR(Tabela1[[#This Row],[VENCIMENTO CONTRATO]]),"-")</f>
        <v>2026</v>
      </c>
      <c r="U1074" s="5" t="str">
        <f>VLOOKUP(Tabela1[[#This Row],[PLACA]],UNIC!C:T,18,0)</f>
        <v>ATIVO</v>
      </c>
      <c r="V1074" s="5" t="str">
        <f>SUBSTITUTE(VLOOKUP(Tabela1[[#This Row],[PLACA]],UNIC!C:K,9,0),".", "")</f>
        <v>11011</v>
      </c>
      <c r="W1074" s="5">
        <f>VLOOKUP(Tabela1[[#This Row],[PLACA]],UNIC!C:M,10,0)</f>
        <v>24001</v>
      </c>
      <c r="X1074" s="5" t="str">
        <f>VLOOKUP(Tabela1[[#This Row],[PLACA]],UNIC!C:M,11,0)</f>
        <v>VIVO</v>
      </c>
      <c r="Y1074" s="7">
        <f>SUM(Tabela1[[#This Row],[GASTO COMBUSTÍVEL FEVEREIRO]:[GASTO COMBUSTÍVE ABRIL]])</f>
        <v>3496.97</v>
      </c>
      <c r="Z1074" s="7">
        <f>IFERROR(AVERAGE(Tabela1[[#This Row],[GASTO COMBUSTÍVE ABRIL]:[GASTO COMBUSTÍVE MARÇO]]),"-")</f>
        <v>1133.82</v>
      </c>
      <c r="AA1074" s="5"/>
    </row>
    <row r="1075" spans="1:27" x14ac:dyDescent="0.25">
      <c r="A1075" s="5" t="s">
        <v>931</v>
      </c>
      <c r="B1075" s="5" t="str">
        <f>VLOOKUP(A1075,UNIC!C:W,2,0)</f>
        <v>MOBI</v>
      </c>
      <c r="C1075" s="5" t="str">
        <f>VLOOKUP(A1075,UNIC!C:W,3,0)</f>
        <v>LEVE</v>
      </c>
      <c r="D1075" s="10">
        <f>VLOOKUP(A1075,UNIC!C:W,5,0)</f>
        <v>2024</v>
      </c>
      <c r="E1075" s="5" t="str">
        <f>VLOOKUP(A1075,UNIC!C:W,21,0)</f>
        <v>MOVIDA</v>
      </c>
      <c r="F1075" s="5" t="str">
        <f>VLOOKUP(Tabela1[[#This Row],[PLACA]],UNIC!C:R,15,0)</f>
        <v>PA</v>
      </c>
      <c r="G1075" s="5" t="str">
        <f>VLOOKUP(Tabela1[[#This Row],[PLACA]],UNIC!C:R,16,0)</f>
        <v>NORTE</v>
      </c>
      <c r="H1075" s="5" t="str">
        <f>VLOOKUP(A1075,UNIC!C:H,6,0)</f>
        <v>CASA CLIENTE VIVO ANANINDEUA</v>
      </c>
      <c r="I1075" s="5" t="str">
        <f>VLOOKUP(H1075,UNIC!H:J,3,0)</f>
        <v>PARCEIRO</v>
      </c>
      <c r="J1075" s="11" t="str">
        <f>VLOOKUP(Tabela1[[#This Row],[PLACA]],UNIC!C:V,20,0)</f>
        <v>R$ 1.730,00</v>
      </c>
      <c r="K1075" s="11">
        <f>IFERROR(VALUE(VLOOKUP(Tabela1[[#This Row],[PLACA]],[1]Planilha2!$A:$F,3,0)),"")</f>
        <v>1242.0800000000002</v>
      </c>
      <c r="L1075" s="11">
        <f>IFERROR(VALUE(VLOOKUP(Tabela1[[#This Row],[PLACA]],[1]Planilha2!$A:$F,4,0)),"")</f>
        <v>1523.1399999999999</v>
      </c>
      <c r="M1075" s="11">
        <f>IFERROR(VALUE(VLOOKUP(Tabela1[[#This Row],[PLACA]],[1]Planilha2!$A:$F,5,0)),"")</f>
        <v>641.4</v>
      </c>
      <c r="N1075" s="11"/>
      <c r="O1075" s="12" t="str">
        <f>VLOOKUP(Tabela1[[#This Row],[PLACA]],BASE_LOCADORAS!B:F,5,0)</f>
        <v>22/11/2026</v>
      </c>
      <c r="P10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5" s="11">
        <f>VLOOKUP(Tabela1[[#This Row],[PLACA]],BASE_LOCADORAS!B:G,6,0)</f>
        <v>1730</v>
      </c>
      <c r="R1075" s="5" t="b">
        <f>Tabela1[[#This Row],[VALOR LOCADORA]]=Tabela1[[#This Row],[GASTO ALUGUEL]]</f>
        <v>0</v>
      </c>
      <c r="S1075" s="5" t="str">
        <f>UPPER(TEXT(Tabela1[[#This Row],[VENCIMENTO CONTRATO]],"MMM"))</f>
        <v>NOV</v>
      </c>
      <c r="T1075" s="5">
        <f>IFERROR(YEAR(Tabela1[[#This Row],[VENCIMENTO CONTRATO]]),"-")</f>
        <v>2026</v>
      </c>
      <c r="U1075" s="5" t="str">
        <f>VLOOKUP(Tabela1[[#This Row],[PLACA]],UNIC!C:T,18,0)</f>
        <v>MANUTENÇÃO</v>
      </c>
      <c r="V1075" s="5" t="str">
        <f>SUBSTITUTE(VLOOKUP(Tabela1[[#This Row],[PLACA]],UNIC!C:K,9,0),".", "")</f>
        <v>11011</v>
      </c>
      <c r="W1075" s="5">
        <f>VLOOKUP(Tabela1[[#This Row],[PLACA]],UNIC!C:M,10,0)</f>
        <v>24001</v>
      </c>
      <c r="X1075" s="5" t="str">
        <f>VLOOKUP(Tabela1[[#This Row],[PLACA]],UNIC!C:M,11,0)</f>
        <v>VIVO</v>
      </c>
      <c r="Y1075" s="7">
        <f>SUM(Tabela1[[#This Row],[GASTO COMBUSTÍVEL FEVEREIRO]:[GASTO COMBUSTÍVE ABRIL]])</f>
        <v>3406.6200000000003</v>
      </c>
      <c r="Z1075" s="7">
        <f>IFERROR(AVERAGE(Tabela1[[#This Row],[GASTO COMBUSTÍVE ABRIL]:[GASTO COMBUSTÍVE MARÇO]]),"-")</f>
        <v>1082.27</v>
      </c>
      <c r="AA1075" s="5"/>
    </row>
    <row r="1076" spans="1:27" x14ac:dyDescent="0.25">
      <c r="A1076" s="5" t="s">
        <v>1465</v>
      </c>
      <c r="B1076" s="5" t="str">
        <f>VLOOKUP(A1076,UNIC!C:W,2,0)</f>
        <v>MOBI</v>
      </c>
      <c r="C1076" s="5" t="str">
        <f>VLOOKUP(A1076,UNIC!C:W,3,0)</f>
        <v>LEVE</v>
      </c>
      <c r="D1076" s="10">
        <f>VLOOKUP(A1076,UNIC!C:W,5,0)</f>
        <v>2024</v>
      </c>
      <c r="E1076" s="5" t="str">
        <f>VLOOKUP(A1076,UNIC!C:W,21,0)</f>
        <v>MOVIDA</v>
      </c>
      <c r="F1076" s="5" t="str">
        <f>VLOOKUP(Tabela1[[#This Row],[PLACA]],UNIC!C:R,15,0)</f>
        <v>PA</v>
      </c>
      <c r="G1076" s="5" t="str">
        <f>VLOOKUP(Tabela1[[#This Row],[PLACA]],UNIC!C:R,16,0)</f>
        <v>NORTE</v>
      </c>
      <c r="H1076" s="5" t="str">
        <f>VLOOKUP(A1076,UNIC!C:H,6,0)</f>
        <v>W NET COM VC</v>
      </c>
      <c r="I1076" s="5" t="str">
        <f>VLOOKUP(H1076,UNIC!H:J,3,0)</f>
        <v>PARCEIRO</v>
      </c>
      <c r="J1076" s="11" t="str">
        <f>VLOOKUP(Tabela1[[#This Row],[PLACA]],UNIC!C:V,20,0)</f>
        <v>R$ 1.730,00</v>
      </c>
      <c r="K1076" s="11" t="str">
        <f>IFERROR(VALUE(VLOOKUP(Tabela1[[#This Row],[PLACA]],[1]Planilha2!$A:$F,3,0)),"")</f>
        <v/>
      </c>
      <c r="L1076" s="11" t="str">
        <f>IFERROR(VALUE(VLOOKUP(Tabela1[[#This Row],[PLACA]],[1]Planilha2!$A:$F,4,0)),"")</f>
        <v/>
      </c>
      <c r="M1076" s="11" t="str">
        <f>IFERROR(VALUE(VLOOKUP(Tabela1[[#This Row],[PLACA]],[1]Planilha2!$A:$F,5,0)),"")</f>
        <v/>
      </c>
      <c r="N1076" s="11"/>
      <c r="O1076" s="12" t="str">
        <f>VLOOKUP(Tabela1[[#This Row],[PLACA]],BASE_LOCADORAS!B:F,5,0)</f>
        <v>22/11/2026</v>
      </c>
      <c r="P10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6" s="11">
        <f>VLOOKUP(Tabela1[[#This Row],[PLACA]],BASE_LOCADORAS!B:G,6,0)</f>
        <v>1730</v>
      </c>
      <c r="R1076" s="5" t="b">
        <f>Tabela1[[#This Row],[VALOR LOCADORA]]=Tabela1[[#This Row],[GASTO ALUGUEL]]</f>
        <v>0</v>
      </c>
      <c r="S1076" s="5" t="str">
        <f>UPPER(TEXT(Tabela1[[#This Row],[VENCIMENTO CONTRATO]],"MMM"))</f>
        <v>NOV</v>
      </c>
      <c r="T1076" s="5">
        <f>IFERROR(YEAR(Tabela1[[#This Row],[VENCIMENTO CONTRATO]]),"-")</f>
        <v>2026</v>
      </c>
      <c r="U1076" s="5" t="str">
        <f>VLOOKUP(Tabela1[[#This Row],[PLACA]],UNIC!C:T,18,0)</f>
        <v>ATIVO</v>
      </c>
      <c r="V1076" s="5" t="str">
        <f>SUBSTITUTE(VLOOKUP(Tabela1[[#This Row],[PLACA]],UNIC!C:K,9,0),".", "")</f>
        <v>15031</v>
      </c>
      <c r="W1076" s="5">
        <f>VLOOKUP(Tabela1[[#This Row],[PLACA]],UNIC!C:M,10,0)</f>
        <v>24026</v>
      </c>
      <c r="X1076" s="5" t="str">
        <f>VLOOKUP(Tabela1[[#This Row],[PLACA]],UNIC!C:M,11,0)</f>
        <v>FIBRASIL</v>
      </c>
      <c r="Y1076" s="7">
        <f>SUM(Tabela1[[#This Row],[GASTO COMBUSTÍVEL FEVEREIRO]:[GASTO COMBUSTÍVE ABRIL]])</f>
        <v>0</v>
      </c>
      <c r="Z1076" s="7" t="str">
        <f>IFERROR(AVERAGE(Tabela1[[#This Row],[GASTO COMBUSTÍVE ABRIL]:[GASTO COMBUSTÍVE MARÇO]]),"-")</f>
        <v>-</v>
      </c>
      <c r="AA1076" s="5"/>
    </row>
    <row r="1077" spans="1:27" x14ac:dyDescent="0.25">
      <c r="A1077" s="5" t="s">
        <v>1004</v>
      </c>
      <c r="B1077" s="5" t="str">
        <f>VLOOKUP(A1077,UNIC!C:W,2,0)</f>
        <v>MOBI</v>
      </c>
      <c r="C1077" s="5" t="str">
        <f>VLOOKUP(A1077,UNIC!C:W,3,0)</f>
        <v>LEVE</v>
      </c>
      <c r="D1077" s="10">
        <f>VLOOKUP(A1077,UNIC!C:W,5,0)</f>
        <v>2024</v>
      </c>
      <c r="E1077" s="5" t="str">
        <f>VLOOKUP(A1077,UNIC!C:W,21,0)</f>
        <v>MOVIDA</v>
      </c>
      <c r="F1077" s="5" t="str">
        <f>VLOOKUP(Tabela1[[#This Row],[PLACA]],UNIC!C:R,15,0)</f>
        <v>PA</v>
      </c>
      <c r="G1077" s="5" t="str">
        <f>VLOOKUP(Tabela1[[#This Row],[PLACA]],UNIC!C:R,16,0)</f>
        <v>NORTE</v>
      </c>
      <c r="H1077" s="5" t="str">
        <f>VLOOKUP(A1077,UNIC!C:H,6,0)</f>
        <v>CASA CLIENTE VIVO ANANINDEUA</v>
      </c>
      <c r="I1077" s="5" t="str">
        <f>VLOOKUP(H1077,UNIC!H:J,3,0)</f>
        <v>PARCEIRO</v>
      </c>
      <c r="J1077" s="11" t="str">
        <f>VLOOKUP(Tabela1[[#This Row],[PLACA]],UNIC!C:V,20,0)</f>
        <v>R$ 1.730,00</v>
      </c>
      <c r="K1077" s="11">
        <f>IFERROR(VALUE(VLOOKUP(Tabela1[[#This Row],[PLACA]],[1]Planilha2!$A:$F,3,0)),"")</f>
        <v>802.18000000000006</v>
      </c>
      <c r="L1077" s="11">
        <f>IFERROR(VALUE(VLOOKUP(Tabela1[[#This Row],[PLACA]],[1]Planilha2!$A:$F,4,0)),"")</f>
        <v>609.61</v>
      </c>
      <c r="M1077" s="11">
        <f>IFERROR(VALUE(VLOOKUP(Tabela1[[#This Row],[PLACA]],[1]Planilha2!$A:$F,5,0)),"")</f>
        <v>0</v>
      </c>
      <c r="N1077" s="11"/>
      <c r="O1077" s="17" t="str">
        <f>VLOOKUP(Tabela1[[#This Row],[PLACA]],BASE_LOCADORAS!B:F,5,0)</f>
        <v>22/11/2026</v>
      </c>
      <c r="P10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7" s="11">
        <f>VLOOKUP(Tabela1[[#This Row],[PLACA]],BASE_LOCADORAS!B:G,6,0)</f>
        <v>1730</v>
      </c>
      <c r="R1077" s="5" t="b">
        <f>Tabela1[[#This Row],[VALOR LOCADORA]]=Tabela1[[#This Row],[GASTO ALUGUEL]]</f>
        <v>0</v>
      </c>
      <c r="S1077" s="5" t="str">
        <f>UPPER(TEXT(Tabela1[[#This Row],[VENCIMENTO CONTRATO]],"MMM"))</f>
        <v>NOV</v>
      </c>
      <c r="T1077" s="5">
        <f>IFERROR(YEAR(Tabela1[[#This Row],[VENCIMENTO CONTRATO]]),"-")</f>
        <v>2026</v>
      </c>
      <c r="U1077" s="5" t="str">
        <f>VLOOKUP(Tabela1[[#This Row],[PLACA]],UNIC!C:T,18,0)</f>
        <v>RESERVADO</v>
      </c>
      <c r="V1077" s="5" t="str">
        <f>SUBSTITUTE(VLOOKUP(Tabela1[[#This Row],[PLACA]],UNIC!C:K,9,0),".", "")</f>
        <v>11011</v>
      </c>
      <c r="W1077" s="5">
        <f>VLOOKUP(Tabela1[[#This Row],[PLACA]],UNIC!C:M,10,0)</f>
        <v>24001</v>
      </c>
      <c r="X1077" s="5" t="str">
        <f>VLOOKUP(Tabela1[[#This Row],[PLACA]],UNIC!C:M,11,0)</f>
        <v>VIVO</v>
      </c>
      <c r="Y1077" s="7">
        <f>SUM(Tabela1[[#This Row],[GASTO COMBUSTÍVEL FEVEREIRO]:[GASTO COMBUSTÍVE ABRIL]])</f>
        <v>1411.79</v>
      </c>
      <c r="Z1077" s="7">
        <f>IFERROR(AVERAGE(Tabela1[[#This Row],[GASTO COMBUSTÍVE ABRIL]:[GASTO COMBUSTÍVE MARÇO]]),"-")</f>
        <v>304.80500000000001</v>
      </c>
      <c r="AA1077" s="5"/>
    </row>
    <row r="1078" spans="1:27" x14ac:dyDescent="0.25">
      <c r="A1078" s="5" t="s">
        <v>659</v>
      </c>
      <c r="B1078" s="5" t="str">
        <f>VLOOKUP(A1078,UNIC!C:W,2,0)</f>
        <v>MOBI</v>
      </c>
      <c r="C1078" s="5" t="str">
        <f>VLOOKUP(A1078,UNIC!C:W,3,0)</f>
        <v>LEVE</v>
      </c>
      <c r="D1078" s="10">
        <f>VLOOKUP(A1078,UNIC!C:W,5,0)</f>
        <v>2024</v>
      </c>
      <c r="E1078" s="5" t="str">
        <f>VLOOKUP(A1078,UNIC!C:W,21,0)</f>
        <v>MOVIDA</v>
      </c>
      <c r="F1078" s="5" t="str">
        <f>VLOOKUP(Tabela1[[#This Row],[PLACA]],UNIC!C:R,15,0)</f>
        <v>PA</v>
      </c>
      <c r="G1078" s="5" t="str">
        <f>VLOOKUP(Tabela1[[#This Row],[PLACA]],UNIC!C:R,16,0)</f>
        <v>NORTE</v>
      </c>
      <c r="H1078" s="5" t="str">
        <f>VLOOKUP(A1078,UNIC!C:H,6,0)</f>
        <v>JEREMIAS OLIVEIRA DA SILVA</v>
      </c>
      <c r="I1078" s="5" t="str">
        <f>VLOOKUP(H1078,UNIC!H:J,3,0)</f>
        <v>INSTALADOR MULTSKILL</v>
      </c>
      <c r="J1078" s="11" t="str">
        <f>VLOOKUP(Tabela1[[#This Row],[PLACA]],UNIC!C:V,20,0)</f>
        <v>R$ 1.730,00</v>
      </c>
      <c r="K1078" s="11">
        <f>IFERROR(VALUE(VLOOKUP(Tabela1[[#This Row],[PLACA]],[1]Planilha2!$A:$F,3,0)),"")</f>
        <v>1165.8399999999999</v>
      </c>
      <c r="L1078" s="11">
        <f>IFERROR(VALUE(VLOOKUP(Tabela1[[#This Row],[PLACA]],[1]Planilha2!$A:$F,4,0)),"")</f>
        <v>1078.68</v>
      </c>
      <c r="M1078" s="11">
        <f>IFERROR(VALUE(VLOOKUP(Tabela1[[#This Row],[PLACA]],[1]Planilha2!$A:$F,5,0)),"")</f>
        <v>539.09</v>
      </c>
      <c r="N1078" s="11"/>
      <c r="O1078" s="17" t="str">
        <f>VLOOKUP(Tabela1[[#This Row],[PLACA]],BASE_LOCADORAS!B:F,5,0)</f>
        <v>15/11/2026</v>
      </c>
      <c r="P10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8" s="11">
        <f>VLOOKUP(Tabela1[[#This Row],[PLACA]],BASE_LOCADORAS!B:G,6,0)</f>
        <v>1730</v>
      </c>
      <c r="R1078" s="5" t="b">
        <f>Tabela1[[#This Row],[VALOR LOCADORA]]=Tabela1[[#This Row],[GASTO ALUGUEL]]</f>
        <v>0</v>
      </c>
      <c r="S1078" s="5" t="str">
        <f>UPPER(TEXT(Tabela1[[#This Row],[VENCIMENTO CONTRATO]],"MMM"))</f>
        <v>NOV</v>
      </c>
      <c r="T1078" s="5">
        <f>IFERROR(YEAR(Tabela1[[#This Row],[VENCIMENTO CONTRATO]]),"-")</f>
        <v>2026</v>
      </c>
      <c r="U1078" s="5" t="str">
        <f>VLOOKUP(Tabela1[[#This Row],[PLACA]],UNIC!C:T,18,0)</f>
        <v>ATIVO</v>
      </c>
      <c r="V1078" s="5" t="str">
        <f>SUBSTITUTE(VLOOKUP(Tabela1[[#This Row],[PLACA]],UNIC!C:K,9,0),".", "")</f>
        <v>11011</v>
      </c>
      <c r="W1078" s="5">
        <f>VLOOKUP(Tabela1[[#This Row],[PLACA]],UNIC!C:M,10,0)</f>
        <v>24001</v>
      </c>
      <c r="X1078" s="5" t="str">
        <f>VLOOKUP(Tabela1[[#This Row],[PLACA]],UNIC!C:M,11,0)</f>
        <v>VIVO</v>
      </c>
      <c r="Y1078" s="7">
        <f>SUM(Tabela1[[#This Row],[GASTO COMBUSTÍVEL FEVEREIRO]:[GASTO COMBUSTÍVE ABRIL]])</f>
        <v>2783.61</v>
      </c>
      <c r="Z1078" s="7">
        <f>IFERROR(AVERAGE(Tabela1[[#This Row],[GASTO COMBUSTÍVE ABRIL]:[GASTO COMBUSTÍVE MARÇO]]),"-")</f>
        <v>808.88499999999999</v>
      </c>
      <c r="AA1078" s="5"/>
    </row>
    <row r="1079" spans="1:27" x14ac:dyDescent="0.25">
      <c r="A1079" s="5" t="s">
        <v>920</v>
      </c>
      <c r="B1079" s="5" t="str">
        <f>VLOOKUP(A1079,UNIC!C:W,2,0)</f>
        <v>MOBI</v>
      </c>
      <c r="C1079" s="5" t="str">
        <f>VLOOKUP(A1079,UNIC!C:W,3,0)</f>
        <v>LEVE</v>
      </c>
      <c r="D1079" s="10">
        <f>VLOOKUP(A1079,UNIC!C:W,5,0)</f>
        <v>2024</v>
      </c>
      <c r="E1079" s="5" t="str">
        <f>VLOOKUP(A1079,UNIC!C:W,21,0)</f>
        <v>MOVIDA</v>
      </c>
      <c r="F1079" s="5" t="str">
        <f>VLOOKUP(Tabela1[[#This Row],[PLACA]],UNIC!C:R,15,0)</f>
        <v>PA</v>
      </c>
      <c r="G1079" s="5" t="str">
        <f>VLOOKUP(Tabela1[[#This Row],[PLACA]],UNIC!C:R,16,0)</f>
        <v>NORTE</v>
      </c>
      <c r="H1079" s="5" t="str">
        <f>VLOOKUP(A1079,UNIC!C:H,6,0)</f>
        <v>JOSE AILTON MIRANDA</v>
      </c>
      <c r="I1079" s="5" t="str">
        <f>VLOOKUP(H1079,UNIC!H:J,3,0)</f>
        <v>INSTALADOR MULTSKILL</v>
      </c>
      <c r="J1079" s="11" t="str">
        <f>VLOOKUP(Tabela1[[#This Row],[PLACA]],UNIC!C:V,20,0)</f>
        <v>R$ 1.730,00</v>
      </c>
      <c r="K1079" s="11">
        <f>IFERROR(VALUE(VLOOKUP(Tabela1[[#This Row],[PLACA]],[1]Planilha2!$A:$F,3,0)),"")</f>
        <v>592.90000000000009</v>
      </c>
      <c r="L1079" s="11">
        <f>IFERROR(VALUE(VLOOKUP(Tabela1[[#This Row],[PLACA]],[1]Planilha2!$A:$F,4,0)),"")</f>
        <v>423.76</v>
      </c>
      <c r="M1079" s="11">
        <f>IFERROR(VALUE(VLOOKUP(Tabela1[[#This Row],[PLACA]],[1]Planilha2!$A:$F,5,0)),"")</f>
        <v>457.09</v>
      </c>
      <c r="N1079" s="11"/>
      <c r="O1079" s="17" t="str">
        <f>VLOOKUP(Tabela1[[#This Row],[PLACA]],BASE_LOCADORAS!B:F,5,0)</f>
        <v>28/11/2026</v>
      </c>
      <c r="P10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79" s="11">
        <f>VLOOKUP(Tabela1[[#This Row],[PLACA]],BASE_LOCADORAS!B:G,6,0)</f>
        <v>1730</v>
      </c>
      <c r="R1079" s="5" t="b">
        <f>Tabela1[[#This Row],[VALOR LOCADORA]]=Tabela1[[#This Row],[GASTO ALUGUEL]]</f>
        <v>0</v>
      </c>
      <c r="S1079" s="5" t="str">
        <f>UPPER(TEXT(Tabela1[[#This Row],[VENCIMENTO CONTRATO]],"MMM"))</f>
        <v>NOV</v>
      </c>
      <c r="T1079" s="5">
        <f>IFERROR(YEAR(Tabela1[[#This Row],[VENCIMENTO CONTRATO]]),"-")</f>
        <v>2026</v>
      </c>
      <c r="U1079" s="5" t="str">
        <f>VLOOKUP(Tabela1[[#This Row],[PLACA]],UNIC!C:T,18,0)</f>
        <v>ATIVO</v>
      </c>
      <c r="V1079" s="5" t="str">
        <f>SUBSTITUTE(VLOOKUP(Tabela1[[#This Row],[PLACA]],UNIC!C:K,9,0),".", "")</f>
        <v>11011</v>
      </c>
      <c r="W1079" s="5">
        <f>VLOOKUP(Tabela1[[#This Row],[PLACA]],UNIC!C:M,10,0)</f>
        <v>24001</v>
      </c>
      <c r="X1079" s="5" t="str">
        <f>VLOOKUP(Tabela1[[#This Row],[PLACA]],UNIC!C:M,11,0)</f>
        <v>VIVO</v>
      </c>
      <c r="Y1079" s="7">
        <f>SUM(Tabela1[[#This Row],[GASTO COMBUSTÍVEL FEVEREIRO]:[GASTO COMBUSTÍVE ABRIL]])</f>
        <v>1473.75</v>
      </c>
      <c r="Z1079" s="7">
        <f>IFERROR(AVERAGE(Tabela1[[#This Row],[GASTO COMBUSTÍVE ABRIL]:[GASTO COMBUSTÍVE MARÇO]]),"-")</f>
        <v>440.42499999999995</v>
      </c>
      <c r="AA1079" s="5"/>
    </row>
    <row r="1080" spans="1:27" x14ac:dyDescent="0.25">
      <c r="A1080" s="5" t="s">
        <v>1224</v>
      </c>
      <c r="B1080" s="5" t="str">
        <f>VLOOKUP(A1080,UNIC!C:W,2,0)</f>
        <v>MOBI</v>
      </c>
      <c r="C1080" s="5" t="str">
        <f>VLOOKUP(A1080,UNIC!C:W,3,0)</f>
        <v>LEVE</v>
      </c>
      <c r="D1080" s="10">
        <f>VLOOKUP(A1080,UNIC!C:W,5,0)</f>
        <v>2024</v>
      </c>
      <c r="E1080" s="5" t="str">
        <f>VLOOKUP(A1080,UNIC!C:W,21,0)</f>
        <v>MOVIDA</v>
      </c>
      <c r="F1080" s="5" t="str">
        <f>VLOOKUP(Tabela1[[#This Row],[PLACA]],UNIC!C:R,15,0)</f>
        <v>PA</v>
      </c>
      <c r="G1080" s="5" t="str">
        <f>VLOOKUP(Tabela1[[#This Row],[PLACA]],UNIC!C:R,16,0)</f>
        <v>NORTE</v>
      </c>
      <c r="H1080" s="5" t="str">
        <f>VLOOKUP(A1080,UNIC!C:H,6,0)</f>
        <v>EDIVALDO BARROS DA COSTA</v>
      </c>
      <c r="I1080" s="5" t="str">
        <f>VLOOKUP(H1080,UNIC!H:J,3,0)</f>
        <v>INSTALADOR MULTSKILL</v>
      </c>
      <c r="J1080" s="11" t="str">
        <f>VLOOKUP(Tabela1[[#This Row],[PLACA]],UNIC!C:V,20,0)</f>
        <v>R$ 1.806,47</v>
      </c>
      <c r="K1080" s="11">
        <f>IFERROR(VALUE(VLOOKUP(Tabela1[[#This Row],[PLACA]],[1]Planilha2!$A:$F,3,0)),"")</f>
        <v>1196.95</v>
      </c>
      <c r="L1080" s="11">
        <f>IFERROR(VALUE(VLOOKUP(Tabela1[[#This Row],[PLACA]],[1]Planilha2!$A:$F,4,0)),"")</f>
        <v>1769.98</v>
      </c>
      <c r="M1080" s="11">
        <f>IFERROR(VALUE(VLOOKUP(Tabela1[[#This Row],[PLACA]],[1]Planilha2!$A:$F,5,0)),"")</f>
        <v>787.96</v>
      </c>
      <c r="N1080" s="11"/>
      <c r="O1080" s="17" t="str">
        <f>VLOOKUP(Tabela1[[#This Row],[PLACA]],BASE_LOCADORAS!B:F,5,0)</f>
        <v>28/10/2026</v>
      </c>
      <c r="P10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0" s="11">
        <f>VLOOKUP(Tabela1[[#This Row],[PLACA]],BASE_LOCADORAS!B:G,6,0)</f>
        <v>1806.47</v>
      </c>
      <c r="R1080" s="5" t="b">
        <f>Tabela1[[#This Row],[VALOR LOCADORA]]=Tabela1[[#This Row],[GASTO ALUGUEL]]</f>
        <v>0</v>
      </c>
      <c r="S1080" s="5" t="str">
        <f>UPPER(TEXT(Tabela1[[#This Row],[VENCIMENTO CONTRATO]],"MMM"))</f>
        <v>OUT</v>
      </c>
      <c r="T1080" s="5">
        <f>IFERROR(YEAR(Tabela1[[#This Row],[VENCIMENTO CONTRATO]]),"-")</f>
        <v>2026</v>
      </c>
      <c r="U1080" s="5" t="str">
        <f>VLOOKUP(Tabela1[[#This Row],[PLACA]],UNIC!C:T,18,0)</f>
        <v>ATIVO</v>
      </c>
      <c r="V1080" s="5" t="str">
        <f>SUBSTITUTE(VLOOKUP(Tabela1[[#This Row],[PLACA]],UNIC!C:K,9,0),".", "")</f>
        <v>11011</v>
      </c>
      <c r="W1080" s="5">
        <f>VLOOKUP(Tabela1[[#This Row],[PLACA]],UNIC!C:M,10,0)</f>
        <v>24001</v>
      </c>
      <c r="X1080" s="5" t="str">
        <f>VLOOKUP(Tabela1[[#This Row],[PLACA]],UNIC!C:M,11,0)</f>
        <v>VIVO</v>
      </c>
      <c r="Y1080" s="7">
        <f>SUM(Tabela1[[#This Row],[GASTO COMBUSTÍVEL FEVEREIRO]:[GASTO COMBUSTÍVE ABRIL]])</f>
        <v>3754.8900000000003</v>
      </c>
      <c r="Z1080" s="7">
        <f>IFERROR(AVERAGE(Tabela1[[#This Row],[GASTO COMBUSTÍVE ABRIL]:[GASTO COMBUSTÍVE MARÇO]]),"-")</f>
        <v>1278.97</v>
      </c>
      <c r="AA1080" s="5"/>
    </row>
    <row r="1081" spans="1:27" x14ac:dyDescent="0.25">
      <c r="A1081" s="5" t="s">
        <v>591</v>
      </c>
      <c r="B1081" s="5" t="str">
        <f>VLOOKUP(A1081,UNIC!C:W,2,0)</f>
        <v>MOBI</v>
      </c>
      <c r="C1081" s="5" t="str">
        <f>VLOOKUP(A1081,UNIC!C:W,3,0)</f>
        <v>LEVE</v>
      </c>
      <c r="D1081" s="10">
        <f>VLOOKUP(A1081,UNIC!C:W,5,0)</f>
        <v>2024</v>
      </c>
      <c r="E1081" s="5" t="str">
        <f>VLOOKUP(A1081,UNIC!C:W,21,0)</f>
        <v>MOVIDA</v>
      </c>
      <c r="F1081" s="5" t="str">
        <f>VLOOKUP(Tabela1[[#This Row],[PLACA]],UNIC!C:R,15,0)</f>
        <v>PA</v>
      </c>
      <c r="G1081" s="5" t="str">
        <f>VLOOKUP(Tabela1[[#This Row],[PLACA]],UNIC!C:R,16,0)</f>
        <v>Norte</v>
      </c>
      <c r="H1081" s="5" t="str">
        <f>VLOOKUP(A1081,UNIC!C:H,6,0)</f>
        <v>DARLISSON MOTA FERNANDES</v>
      </c>
      <c r="I1081" s="5" t="str">
        <f>VLOOKUP(H1081,UNIC!H:J,3,0)</f>
        <v>INST MULTI SKILL</v>
      </c>
      <c r="J1081" s="11" t="str">
        <f>VLOOKUP(Tabela1[[#This Row],[PLACA]],UNIC!C:V,20,0)</f>
        <v>R$ 1.806,47</v>
      </c>
      <c r="K1081" s="11">
        <f>IFERROR(VALUE(VLOOKUP(Tabela1[[#This Row],[PLACA]],[1]Planilha2!$A:$F,3,0)),"")</f>
        <v>1329.56</v>
      </c>
      <c r="L1081" s="11">
        <f>IFERROR(VALUE(VLOOKUP(Tabela1[[#This Row],[PLACA]],[1]Planilha2!$A:$F,4,0)),"")</f>
        <v>1522</v>
      </c>
      <c r="M1081" s="11">
        <f>IFERROR(VALUE(VLOOKUP(Tabela1[[#This Row],[PLACA]],[1]Planilha2!$A:$F,5,0)),"")</f>
        <v>734</v>
      </c>
      <c r="N1081" s="11"/>
      <c r="O1081" s="12" t="str">
        <f>VLOOKUP(Tabela1[[#This Row],[PLACA]],BASE_LOCADORAS!B:F,5,0)</f>
        <v>28/10/2026</v>
      </c>
      <c r="P10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1" s="11">
        <f>VLOOKUP(Tabela1[[#This Row],[PLACA]],BASE_LOCADORAS!B:G,6,0)</f>
        <v>1806.47</v>
      </c>
      <c r="R1081" s="5" t="b">
        <f>Tabela1[[#This Row],[VALOR LOCADORA]]=Tabela1[[#This Row],[GASTO ALUGUEL]]</f>
        <v>0</v>
      </c>
      <c r="S1081" s="5" t="str">
        <f>UPPER(TEXT(Tabela1[[#This Row],[VENCIMENTO CONTRATO]],"MMM"))</f>
        <v>OUT</v>
      </c>
      <c r="T1081" s="5">
        <f>IFERROR(YEAR(Tabela1[[#This Row],[VENCIMENTO CONTRATO]]),"-")</f>
        <v>2026</v>
      </c>
      <c r="U1081" s="5" t="str">
        <f>VLOOKUP(Tabela1[[#This Row],[PLACA]],UNIC!C:T,18,0)</f>
        <v>ATIVO</v>
      </c>
      <c r="V1081" s="5" t="str">
        <f>SUBSTITUTE(VLOOKUP(Tabela1[[#This Row],[PLACA]],UNIC!C:K,9,0),".", "")</f>
        <v>11011</v>
      </c>
      <c r="W1081" s="5">
        <f>VLOOKUP(Tabela1[[#This Row],[PLACA]],UNIC!C:M,10,0)</f>
        <v>24114</v>
      </c>
      <c r="X1081" s="5" t="str">
        <f>VLOOKUP(Tabela1[[#This Row],[PLACA]],UNIC!C:M,11,0)</f>
        <v>VIVO</v>
      </c>
      <c r="Y1081" s="7">
        <f>SUM(Tabela1[[#This Row],[GASTO COMBUSTÍVEL FEVEREIRO]:[GASTO COMBUSTÍVE ABRIL]])</f>
        <v>3585.56</v>
      </c>
      <c r="Z1081" s="7">
        <f>IFERROR(AVERAGE(Tabela1[[#This Row],[GASTO COMBUSTÍVE ABRIL]:[GASTO COMBUSTÍVE MARÇO]]),"-")</f>
        <v>1128</v>
      </c>
      <c r="AA1081" s="5"/>
    </row>
    <row r="1082" spans="1:27" x14ac:dyDescent="0.25">
      <c r="A1082" s="5" t="s">
        <v>1220</v>
      </c>
      <c r="B1082" s="5" t="str">
        <f>VLOOKUP(A1082,UNIC!C:W,2,0)</f>
        <v>SIENA</v>
      </c>
      <c r="C1082" s="5" t="str">
        <f>VLOOKUP(A1082,UNIC!C:W,3,0)</f>
        <v>LEVE</v>
      </c>
      <c r="D1082" s="10">
        <f>VLOOKUP(A1082,UNIC!C:W,5,0)</f>
        <v>2018</v>
      </c>
      <c r="E1082" s="5" t="str">
        <f>VLOOKUP(A1082,UNIC!C:W,21,0)</f>
        <v>PARTICULAR</v>
      </c>
      <c r="F1082" s="5" t="str">
        <f>VLOOKUP(Tabela1[[#This Row],[PLACA]],UNIC!C:R,15,0)</f>
        <v>PA</v>
      </c>
      <c r="G1082" s="5" t="str">
        <f>VLOOKUP(Tabela1[[#This Row],[PLACA]],UNIC!C:R,16,0)</f>
        <v>NORTE</v>
      </c>
      <c r="H1082" s="5" t="str">
        <f>VLOOKUP(A1082,UNIC!C:H,6,0)</f>
        <v>WALDINEY CASTRO MACIEL</v>
      </c>
      <c r="I1082" s="5" t="str">
        <f>VLOOKUP(H1082,UNIC!H:J,3,0)</f>
        <v>COORDENADOR DE TELECOM II</v>
      </c>
      <c r="J1082" s="11" t="str">
        <f>VLOOKUP(Tabela1[[#This Row],[PLACA]],UNIC!C:V,20,0)</f>
        <v>R$ 900,00</v>
      </c>
      <c r="K1082" s="11">
        <f>IFERROR(VALUE(VLOOKUP(Tabela1[[#This Row],[PLACA]],[1]Planilha2!$A:$F,3,0)),"")</f>
        <v>920</v>
      </c>
      <c r="L1082" s="11">
        <f>IFERROR(VALUE(VLOOKUP(Tabela1[[#This Row],[PLACA]],[1]Planilha2!$A:$F,4,0)),"")</f>
        <v>1272.3600000000001</v>
      </c>
      <c r="M1082" s="11">
        <f>IFERROR(VALUE(VLOOKUP(Tabela1[[#This Row],[PLACA]],[1]Planilha2!$A:$F,5,0)),"")</f>
        <v>460</v>
      </c>
      <c r="N1082" s="11"/>
      <c r="O1082" s="12" t="str">
        <f>VLOOKUP(Tabela1[[#This Row],[PLACA]],BASE_LOCADORAS!B:F,5,0)</f>
        <v>01/01/2030</v>
      </c>
      <c r="P10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2" s="11">
        <f>VLOOKUP(Tabela1[[#This Row],[PLACA]],BASE_LOCADORAS!B:G,6,0)</f>
        <v>900</v>
      </c>
      <c r="R1082" s="5" t="b">
        <f>Tabela1[[#This Row],[VALOR LOCADORA]]=Tabela1[[#This Row],[GASTO ALUGUEL]]</f>
        <v>0</v>
      </c>
      <c r="S1082" s="5" t="str">
        <f>UPPER(TEXT(Tabela1[[#This Row],[VENCIMENTO CONTRATO]],"MMM"))</f>
        <v>JAN</v>
      </c>
      <c r="T1082" s="5">
        <f>IFERROR(YEAR(Tabela1[[#This Row],[VENCIMENTO CONTRATO]]),"-")</f>
        <v>2030</v>
      </c>
      <c r="U1082" s="5" t="str">
        <f>VLOOKUP(Tabela1[[#This Row],[PLACA]],UNIC!C:T,18,0)</f>
        <v>ATIVO</v>
      </c>
      <c r="V1082" s="5" t="str">
        <f>SUBSTITUTE(VLOOKUP(Tabela1[[#This Row],[PLACA]],UNIC!C:K,9,0),".", "")</f>
        <v>11015</v>
      </c>
      <c r="W1082" s="5">
        <f>VLOOKUP(Tabela1[[#This Row],[PLACA]],UNIC!C:M,10,0)</f>
        <v>24001</v>
      </c>
      <c r="X1082" s="5" t="str">
        <f>VLOOKUP(Tabela1[[#This Row],[PLACA]],UNIC!C:M,11,0)</f>
        <v>VIVO</v>
      </c>
      <c r="Y1082" s="7">
        <f>SUM(Tabela1[[#This Row],[GASTO COMBUSTÍVEL FEVEREIRO]:[GASTO COMBUSTÍVE ABRIL]])</f>
        <v>2652.36</v>
      </c>
      <c r="Z1082" s="7">
        <f>IFERROR(AVERAGE(Tabela1[[#This Row],[GASTO COMBUSTÍVE ABRIL]:[GASTO COMBUSTÍVE MARÇO]]),"-")</f>
        <v>866.18000000000006</v>
      </c>
      <c r="AA1082" s="5"/>
    </row>
    <row r="1083" spans="1:27" x14ac:dyDescent="0.25">
      <c r="A1083" s="5" t="s">
        <v>941</v>
      </c>
      <c r="B1083" s="5" t="str">
        <f>VLOOKUP(A1083,UNIC!C:W,2,0)</f>
        <v>MOBI</v>
      </c>
      <c r="C1083" s="5" t="str">
        <f>VLOOKUP(A1083,UNIC!C:W,3,0)</f>
        <v>LEVE</v>
      </c>
      <c r="D1083" s="10">
        <f>VLOOKUP(A1083,UNIC!C:W,5,0)</f>
        <v>2024</v>
      </c>
      <c r="E1083" s="5" t="str">
        <f>VLOOKUP(A1083,UNIC!C:W,21,0)</f>
        <v>MOVIDA</v>
      </c>
      <c r="F1083" s="5" t="str">
        <f>VLOOKUP(Tabela1[[#This Row],[PLACA]],UNIC!C:R,15,0)</f>
        <v>PA</v>
      </c>
      <c r="G1083" s="5" t="str">
        <f>VLOOKUP(Tabela1[[#This Row],[PLACA]],UNIC!C:R,16,0)</f>
        <v>NORTE</v>
      </c>
      <c r="H1083" s="5" t="str">
        <f>VLOOKUP(A1083,UNIC!C:H,6,0)</f>
        <v>MATHEUS GUIMARAES MARQUES</v>
      </c>
      <c r="I1083" s="5" t="str">
        <f>VLOOKUP(H1083,UNIC!H:J,3,0)</f>
        <v>INSTALADOR MULTSKILL</v>
      </c>
      <c r="J1083" s="11" t="str">
        <f>VLOOKUP(Tabela1[[#This Row],[PLACA]],UNIC!C:V,20,0)</f>
        <v>R$ 1.806,47</v>
      </c>
      <c r="K1083" s="11">
        <f>IFERROR(VALUE(VLOOKUP(Tabela1[[#This Row],[PLACA]],[1]Planilha2!$A:$F,3,0)),"")</f>
        <v>798.78</v>
      </c>
      <c r="L1083" s="11">
        <f>IFERROR(VALUE(VLOOKUP(Tabela1[[#This Row],[PLACA]],[1]Planilha2!$A:$F,4,0)),"")</f>
        <v>1097.93</v>
      </c>
      <c r="M1083" s="11">
        <f>IFERROR(VALUE(VLOOKUP(Tabela1[[#This Row],[PLACA]],[1]Planilha2!$A:$F,5,0)),"")</f>
        <v>635</v>
      </c>
      <c r="N1083" s="11"/>
      <c r="O1083" s="12" t="str">
        <f>VLOOKUP(Tabela1[[#This Row],[PLACA]],BASE_LOCADORAS!B:F,5,0)</f>
        <v>28/10/2026</v>
      </c>
      <c r="P10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3" s="11">
        <f>VLOOKUP(Tabela1[[#This Row],[PLACA]],BASE_LOCADORAS!B:G,6,0)</f>
        <v>1806.47</v>
      </c>
      <c r="R1083" s="5" t="b">
        <f>Tabela1[[#This Row],[VALOR LOCADORA]]=Tabela1[[#This Row],[GASTO ALUGUEL]]</f>
        <v>0</v>
      </c>
      <c r="S1083" s="5" t="str">
        <f>UPPER(TEXT(Tabela1[[#This Row],[VENCIMENTO CONTRATO]],"MMM"))</f>
        <v>OUT</v>
      </c>
      <c r="T1083" s="5">
        <f>IFERROR(YEAR(Tabela1[[#This Row],[VENCIMENTO CONTRATO]]),"-")</f>
        <v>2026</v>
      </c>
      <c r="U1083" s="5" t="str">
        <f>VLOOKUP(Tabela1[[#This Row],[PLACA]],UNIC!C:T,18,0)</f>
        <v>ATIVO</v>
      </c>
      <c r="V1083" s="5" t="str">
        <f>SUBSTITUTE(VLOOKUP(Tabela1[[#This Row],[PLACA]],UNIC!C:K,9,0),".", "")</f>
        <v>11011</v>
      </c>
      <c r="W1083" s="5">
        <f>VLOOKUP(Tabela1[[#This Row],[PLACA]],UNIC!C:M,10,0)</f>
        <v>24001</v>
      </c>
      <c r="X1083" s="5" t="str">
        <f>VLOOKUP(Tabela1[[#This Row],[PLACA]],UNIC!C:M,11,0)</f>
        <v>VIVO</v>
      </c>
      <c r="Y1083" s="7">
        <f>SUM(Tabela1[[#This Row],[GASTO COMBUSTÍVEL FEVEREIRO]:[GASTO COMBUSTÍVE ABRIL]])</f>
        <v>2531.71</v>
      </c>
      <c r="Z1083" s="7">
        <f>IFERROR(AVERAGE(Tabela1[[#This Row],[GASTO COMBUSTÍVE ABRIL]:[GASTO COMBUSTÍVE MARÇO]]),"-")</f>
        <v>866.46500000000003</v>
      </c>
      <c r="AA1083" s="5"/>
    </row>
    <row r="1084" spans="1:27" x14ac:dyDescent="0.25">
      <c r="A1084" s="5" t="s">
        <v>1405</v>
      </c>
      <c r="B1084" s="5">
        <f>VLOOKUP(A1084,UNIC!C:W,2,0)</f>
        <v>9180</v>
      </c>
      <c r="C1084" s="5" t="str">
        <f>VLOOKUP(A1084,UNIC!C:W,3,0)</f>
        <v>DELIVERY</v>
      </c>
      <c r="D1084" s="10">
        <f>VLOOKUP(A1084,UNIC!C:W,5,0)</f>
        <v>2023</v>
      </c>
      <c r="E1084" s="5" t="str">
        <f>VLOOKUP(A1084,UNIC!C:W,21,0)</f>
        <v>LM</v>
      </c>
      <c r="F1084" s="5" t="str">
        <f>VLOOKUP(Tabela1[[#This Row],[PLACA]],UNIC!C:R,15,0)</f>
        <v>PA</v>
      </c>
      <c r="G1084" s="5" t="str">
        <f>VLOOKUP(Tabela1[[#This Row],[PLACA]],UNIC!C:R,16,0)</f>
        <v>NORTE</v>
      </c>
      <c r="H1084" s="5" t="str">
        <f>VLOOKUP(A1084,UNIC!C:H,6,0)</f>
        <v>ANDRE RODRIGUES BEZERRA</v>
      </c>
      <c r="I1084" s="5" t="str">
        <f>VLOOKUP(H1084,UNIC!H:J,3,0)</f>
        <v>MOTORISTA II</v>
      </c>
      <c r="J1084" s="11" t="str">
        <f>VLOOKUP(Tabela1[[#This Row],[PLACA]],UNIC!C:V,20,0)</f>
        <v>R$ 7.236,00</v>
      </c>
      <c r="K1084" s="11">
        <f>IFERROR(VALUE(VLOOKUP(Tabela1[[#This Row],[PLACA]],[1]Planilha2!$A:$F,3,0)),"")</f>
        <v>4453.51</v>
      </c>
      <c r="L1084" s="11">
        <f>IFERROR(VALUE(VLOOKUP(Tabela1[[#This Row],[PLACA]],[1]Planilha2!$A:$F,4,0)),"")</f>
        <v>9980.2100000000009</v>
      </c>
      <c r="M1084" s="11">
        <f>IFERROR(VALUE(VLOOKUP(Tabela1[[#This Row],[PLACA]],[1]Planilha2!$A:$F,5,0)),"")</f>
        <v>0</v>
      </c>
      <c r="N1084" s="11"/>
      <c r="O1084" s="12" t="str">
        <f>VLOOKUP(Tabela1[[#This Row],[PLACA]],BASE_LOCADORAS!B:F,5,0)</f>
        <v>02/04/2029</v>
      </c>
      <c r="P10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4" s="11">
        <f>VLOOKUP(Tabela1[[#This Row],[PLACA]],BASE_LOCADORAS!B:G,6,0)</f>
        <v>7236</v>
      </c>
      <c r="R1084" s="5" t="b">
        <f>Tabela1[[#This Row],[VALOR LOCADORA]]=Tabela1[[#This Row],[GASTO ALUGUEL]]</f>
        <v>0</v>
      </c>
      <c r="S1084" s="5" t="str">
        <f>UPPER(TEXT(Tabela1[[#This Row],[VENCIMENTO CONTRATO]],"MMM"))</f>
        <v>ABR</v>
      </c>
      <c r="T1084" s="5">
        <f>IFERROR(YEAR(Tabela1[[#This Row],[VENCIMENTO CONTRATO]]),"-")</f>
        <v>2029</v>
      </c>
      <c r="U1084" s="5" t="str">
        <f>VLOOKUP(Tabela1[[#This Row],[PLACA]],UNIC!C:T,18,0)</f>
        <v>ATIVO</v>
      </c>
      <c r="V1084" s="5" t="str">
        <f>SUBSTITUTE(VLOOKUP(Tabela1[[#This Row],[PLACA]],UNIC!C:K,9,0),".", "")</f>
        <v>99568</v>
      </c>
      <c r="W1084" s="5">
        <f>VLOOKUP(Tabela1[[#This Row],[PLACA]],UNIC!C:M,10,0)</f>
        <v>24001</v>
      </c>
      <c r="X1084" s="5" t="str">
        <f>VLOOKUP(Tabela1[[#This Row],[PLACA]],UNIC!C:M,11,0)</f>
        <v>ADMINISTRATIVO</v>
      </c>
      <c r="Y1084" s="7">
        <f>SUM(Tabela1[[#This Row],[GASTO COMBUSTÍVEL FEVEREIRO]:[GASTO COMBUSTÍVE ABRIL]])</f>
        <v>14433.720000000001</v>
      </c>
      <c r="Z1084" s="7">
        <f>IFERROR(AVERAGE(Tabela1[[#This Row],[GASTO COMBUSTÍVE ABRIL]:[GASTO COMBUSTÍVE MARÇO]]),"-")</f>
        <v>4990.1050000000005</v>
      </c>
      <c r="AA1084" s="5"/>
    </row>
    <row r="1085" spans="1:27" x14ac:dyDescent="0.25">
      <c r="A1085" s="5" t="s">
        <v>1314</v>
      </c>
      <c r="B1085" s="5" t="str">
        <f>VLOOKUP(A1085,UNIC!C:W,2,0)</f>
        <v>STRADA</v>
      </c>
      <c r="C1085" s="5" t="str">
        <f>VLOOKUP(A1085,UNIC!C:W,3,0)</f>
        <v>UTILITARIO</v>
      </c>
      <c r="D1085" s="10">
        <f>VLOOKUP(A1085,UNIC!C:W,5,0)</f>
        <v>2024</v>
      </c>
      <c r="E1085" s="5" t="str">
        <f>VLOOKUP(A1085,UNIC!C:W,21,0)</f>
        <v>LOCALIZA</v>
      </c>
      <c r="F1085" s="5" t="str">
        <f>VLOOKUP(Tabela1[[#This Row],[PLACA]],UNIC!C:R,15,0)</f>
        <v>PA</v>
      </c>
      <c r="G1085" s="5" t="str">
        <f>VLOOKUP(Tabela1[[#This Row],[PLACA]],UNIC!C:R,16,0)</f>
        <v>NORTE</v>
      </c>
      <c r="H1085" s="5" t="str">
        <f>VLOOKUP(A1085,UNIC!C:H,6,0)</f>
        <v>IMPLANTACAO VIVO ANANINDEUA</v>
      </c>
      <c r="I1085" s="5" t="str">
        <f>VLOOKUP(H1085,UNIC!H:J,3,0)</f>
        <v>PARCEIRO</v>
      </c>
      <c r="J1085" s="11" t="str">
        <f>VLOOKUP(Tabela1[[#This Row],[PLACA]],UNIC!C:V,20,0)</f>
        <v>R$ 2.222,74</v>
      </c>
      <c r="K1085" s="11">
        <f>IFERROR(VALUE(VLOOKUP(Tabela1[[#This Row],[PLACA]],[1]Planilha2!$A:$F,3,0)),"")</f>
        <v>595.33000000000004</v>
      </c>
      <c r="L1085" s="11">
        <f>IFERROR(VALUE(VLOOKUP(Tabela1[[#This Row],[PLACA]],[1]Planilha2!$A:$F,4,0)),"")</f>
        <v>1598.4499999999998</v>
      </c>
      <c r="M1085" s="11">
        <f>IFERROR(VALUE(VLOOKUP(Tabela1[[#This Row],[PLACA]],[1]Planilha2!$A:$F,5,0)),"")</f>
        <v>1304.2900000000002</v>
      </c>
      <c r="N1085" s="11"/>
      <c r="O1085" s="12" t="str">
        <f>VLOOKUP(Tabela1[[#This Row],[PLACA]],BASE_LOCADORAS!B:F,5,0)</f>
        <v>05/01/2027</v>
      </c>
      <c r="P10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5" s="11">
        <f>VLOOKUP(Tabela1[[#This Row],[PLACA]],BASE_LOCADORAS!B:G,6,0)</f>
        <v>2222.7399999999998</v>
      </c>
      <c r="R1085" s="5" t="b">
        <f>Tabela1[[#This Row],[VALOR LOCADORA]]=Tabela1[[#This Row],[GASTO ALUGUEL]]</f>
        <v>0</v>
      </c>
      <c r="S1085" s="5" t="str">
        <f>UPPER(TEXT(Tabela1[[#This Row],[VENCIMENTO CONTRATO]],"MMM"))</f>
        <v>JAN</v>
      </c>
      <c r="T1085" s="5">
        <f>IFERROR(YEAR(Tabela1[[#This Row],[VENCIMENTO CONTRATO]]),"-")</f>
        <v>2027</v>
      </c>
      <c r="U1085" s="5" t="str">
        <f>VLOOKUP(Tabela1[[#This Row],[PLACA]],UNIC!C:T,18,0)</f>
        <v>RESERVADO</v>
      </c>
      <c r="V1085" s="5" t="str">
        <f>SUBSTITUTE(VLOOKUP(Tabela1[[#This Row],[PLACA]],UNIC!C:K,9,0),".", "")</f>
        <v>11031</v>
      </c>
      <c r="W1085" s="5">
        <f>VLOOKUP(Tabela1[[#This Row],[PLACA]],UNIC!C:M,10,0)</f>
        <v>24001</v>
      </c>
      <c r="X1085" s="5" t="str">
        <f>VLOOKUP(Tabela1[[#This Row],[PLACA]],UNIC!C:M,11,0)</f>
        <v>VIVO</v>
      </c>
      <c r="Y1085" s="7">
        <f>SUM(Tabela1[[#This Row],[GASTO COMBUSTÍVEL FEVEREIRO]:[GASTO COMBUSTÍVE ABRIL]])</f>
        <v>3498.0699999999997</v>
      </c>
      <c r="Z1085" s="7">
        <f>IFERROR(AVERAGE(Tabela1[[#This Row],[GASTO COMBUSTÍVE ABRIL]:[GASTO COMBUSTÍVE MARÇO]]),"-")</f>
        <v>1451.37</v>
      </c>
      <c r="AA1085" s="5"/>
    </row>
    <row r="1086" spans="1:27" x14ac:dyDescent="0.25">
      <c r="A1086" s="5" t="s">
        <v>590</v>
      </c>
      <c r="B1086" s="5" t="str">
        <f>VLOOKUP(A1086,UNIC!C:W,2,0)</f>
        <v>MOBI</v>
      </c>
      <c r="C1086" s="5" t="str">
        <f>VLOOKUP(A1086,UNIC!C:W,3,0)</f>
        <v>LEVE</v>
      </c>
      <c r="D1086" s="10">
        <f>VLOOKUP(A1086,UNIC!C:W,5,0)</f>
        <v>2024</v>
      </c>
      <c r="E1086" s="5" t="str">
        <f>VLOOKUP(A1086,UNIC!C:W,21,0)</f>
        <v>MOVIDA</v>
      </c>
      <c r="F1086" s="5" t="str">
        <f>VLOOKUP(Tabela1[[#This Row],[PLACA]],UNIC!C:R,15,0)</f>
        <v>PA</v>
      </c>
      <c r="G1086" s="5" t="str">
        <f>VLOOKUP(Tabela1[[#This Row],[PLACA]],UNIC!C:R,16,0)</f>
        <v>NORTE</v>
      </c>
      <c r="H1086" s="5" t="str">
        <f>VLOOKUP(A1086,UNIC!C:H,6,0)</f>
        <v>CASA CLIENTE VIVO ANANINDEUA</v>
      </c>
      <c r="I1086" s="5" t="str">
        <f>VLOOKUP(H1086,UNIC!H:J,3,0)</f>
        <v>PARCEIRO</v>
      </c>
      <c r="J1086" s="11" t="str">
        <f>VLOOKUP(Tabela1[[#This Row],[PLACA]],UNIC!C:V,20,0)</f>
        <v>R$ 1.806,47</v>
      </c>
      <c r="K1086" s="11">
        <f>IFERROR(VALUE(VLOOKUP(Tabela1[[#This Row],[PLACA]],[1]Planilha2!$A:$F,3,0)),"")</f>
        <v>1253.24</v>
      </c>
      <c r="L1086" s="11">
        <f>IFERROR(VALUE(VLOOKUP(Tabela1[[#This Row],[PLACA]],[1]Planilha2!$A:$F,4,0)),"")</f>
        <v>1197.33</v>
      </c>
      <c r="M1086" s="11">
        <f>IFERROR(VALUE(VLOOKUP(Tabela1[[#This Row],[PLACA]],[1]Planilha2!$A:$F,5,0)),"")</f>
        <v>206.31</v>
      </c>
      <c r="N1086" s="11"/>
      <c r="O1086" s="17" t="str">
        <f>VLOOKUP(Tabela1[[#This Row],[PLACA]],BASE_LOCADORAS!B:F,5,0)</f>
        <v>28/10/2026</v>
      </c>
      <c r="P10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6" s="11">
        <f>VLOOKUP(Tabela1[[#This Row],[PLACA]],BASE_LOCADORAS!B:G,6,0)</f>
        <v>1806.47</v>
      </c>
      <c r="R1086" s="5" t="b">
        <f>Tabela1[[#This Row],[VALOR LOCADORA]]=Tabela1[[#This Row],[GASTO ALUGUEL]]</f>
        <v>0</v>
      </c>
      <c r="S1086" s="5" t="str">
        <f>UPPER(TEXT(Tabela1[[#This Row],[VENCIMENTO CONTRATO]],"MMM"))</f>
        <v>OUT</v>
      </c>
      <c r="T1086" s="5">
        <f>IFERROR(YEAR(Tabela1[[#This Row],[VENCIMENTO CONTRATO]]),"-")</f>
        <v>2026</v>
      </c>
      <c r="U1086" s="5" t="str">
        <f>VLOOKUP(Tabela1[[#This Row],[PLACA]],UNIC!C:T,18,0)</f>
        <v>SINISTRO</v>
      </c>
      <c r="V1086" s="5" t="str">
        <f>SUBSTITUTE(VLOOKUP(Tabela1[[#This Row],[PLACA]],UNIC!C:K,9,0),".", "")</f>
        <v>11011</v>
      </c>
      <c r="W1086" s="5">
        <f>VLOOKUP(Tabela1[[#This Row],[PLACA]],UNIC!C:M,10,0)</f>
        <v>24001</v>
      </c>
      <c r="X1086" s="5" t="str">
        <f>VLOOKUP(Tabela1[[#This Row],[PLACA]],UNIC!C:M,11,0)</f>
        <v>VIVO</v>
      </c>
      <c r="Y1086" s="7">
        <f>SUM(Tabela1[[#This Row],[GASTO COMBUSTÍVEL FEVEREIRO]:[GASTO COMBUSTÍVE ABRIL]])</f>
        <v>2656.8799999999997</v>
      </c>
      <c r="Z1086" s="7">
        <f>IFERROR(AVERAGE(Tabela1[[#This Row],[GASTO COMBUSTÍVE ABRIL]:[GASTO COMBUSTÍVE MARÇO]]),"-")</f>
        <v>701.81999999999994</v>
      </c>
      <c r="AA1086" s="5"/>
    </row>
    <row r="1087" spans="1:27" x14ac:dyDescent="0.25">
      <c r="A1087" s="5" t="s">
        <v>436</v>
      </c>
      <c r="B1087" s="5" t="str">
        <f>VLOOKUP(A1087,UNIC!C:W,2,0)</f>
        <v>STRADA</v>
      </c>
      <c r="C1087" s="5" t="str">
        <f>VLOOKUP(A1087,UNIC!C:W,3,0)</f>
        <v>UTILITARIO</v>
      </c>
      <c r="D1087" s="10">
        <f>VLOOKUP(A1087,UNIC!C:W,5,0)</f>
        <v>2024</v>
      </c>
      <c r="E1087" s="5" t="str">
        <f>VLOOKUP(A1087,UNIC!C:W,21,0)</f>
        <v>LOCALIZA</v>
      </c>
      <c r="F1087" s="5" t="str">
        <f>VLOOKUP(Tabela1[[#This Row],[PLACA]],UNIC!C:R,15,0)</f>
        <v>PA</v>
      </c>
      <c r="G1087" s="5" t="str">
        <f>VLOOKUP(Tabela1[[#This Row],[PLACA]],UNIC!C:R,16,0)</f>
        <v>NORTE</v>
      </c>
      <c r="H1087" s="5" t="str">
        <f>VLOOKUP(A1087,UNIC!C:H,6,0)</f>
        <v>THIAGO GOIS PEDROSA</v>
      </c>
      <c r="I1087" s="5" t="str">
        <f>VLOOKUP(H1087,UNIC!H:J,3,0)</f>
        <v>CABISTA DE FTTX</v>
      </c>
      <c r="J1087" s="11" t="str">
        <f>VLOOKUP(Tabela1[[#This Row],[PLACA]],UNIC!C:V,20,0)</f>
        <v>R$ 2.222,74</v>
      </c>
      <c r="K1087" s="11">
        <f>IFERROR(VALUE(VLOOKUP(Tabela1[[#This Row],[PLACA]],[1]Planilha2!$A:$F,3,0)),"")</f>
        <v>919.94</v>
      </c>
      <c r="L1087" s="11">
        <f>IFERROR(VALUE(VLOOKUP(Tabela1[[#This Row],[PLACA]],[1]Planilha2!$A:$F,4,0)),"")</f>
        <v>985</v>
      </c>
      <c r="M1087" s="11">
        <f>IFERROR(VALUE(VLOOKUP(Tabela1[[#This Row],[PLACA]],[1]Planilha2!$A:$F,5,0)),"")</f>
        <v>689.99</v>
      </c>
      <c r="N1087" s="11"/>
      <c r="O1087" s="12" t="str">
        <f>VLOOKUP(Tabela1[[#This Row],[PLACA]],BASE_LOCADORAS!B:F,5,0)</f>
        <v>15/01/2027</v>
      </c>
      <c r="P10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7" s="11">
        <f>VLOOKUP(Tabela1[[#This Row],[PLACA]],BASE_LOCADORAS!B:G,6,0)</f>
        <v>2222.7399999999998</v>
      </c>
      <c r="R1087" s="5" t="b">
        <f>Tabela1[[#This Row],[VALOR LOCADORA]]=Tabela1[[#This Row],[GASTO ALUGUEL]]</f>
        <v>0</v>
      </c>
      <c r="S1087" s="5" t="str">
        <f>UPPER(TEXT(Tabela1[[#This Row],[VENCIMENTO CONTRATO]],"MMM"))</f>
        <v>JAN</v>
      </c>
      <c r="T1087" s="5">
        <f>IFERROR(YEAR(Tabela1[[#This Row],[VENCIMENTO CONTRATO]]),"-")</f>
        <v>2027</v>
      </c>
      <c r="U1087" s="5" t="str">
        <f>VLOOKUP(Tabela1[[#This Row],[PLACA]],UNIC!C:T,18,0)</f>
        <v>ATIVO</v>
      </c>
      <c r="V1087" s="5" t="str">
        <f>SUBSTITUTE(VLOOKUP(Tabela1[[#This Row],[PLACA]],UNIC!C:K,9,0),".", "")</f>
        <v>11021</v>
      </c>
      <c r="W1087" s="5">
        <f>VLOOKUP(Tabela1[[#This Row],[PLACA]],UNIC!C:M,10,0)</f>
        <v>24005</v>
      </c>
      <c r="X1087" s="5" t="str">
        <f>VLOOKUP(Tabela1[[#This Row],[PLACA]],UNIC!C:M,11,0)</f>
        <v>VIVO</v>
      </c>
      <c r="Y1087" s="7">
        <f>SUM(Tabela1[[#This Row],[GASTO COMBUSTÍVEL FEVEREIRO]:[GASTO COMBUSTÍVE ABRIL]])</f>
        <v>2594.9300000000003</v>
      </c>
      <c r="Z1087" s="7">
        <f>IFERROR(AVERAGE(Tabela1[[#This Row],[GASTO COMBUSTÍVE ABRIL]:[GASTO COMBUSTÍVE MARÇO]]),"-")</f>
        <v>837.495</v>
      </c>
      <c r="AA1087" s="5"/>
    </row>
    <row r="1088" spans="1:27" x14ac:dyDescent="0.25">
      <c r="A1088" s="5" t="s">
        <v>1133</v>
      </c>
      <c r="B1088" s="5" t="str">
        <f>VLOOKUP(A1088,UNIC!C:W,2,0)</f>
        <v>MOBI</v>
      </c>
      <c r="C1088" s="5" t="str">
        <f>VLOOKUP(A1088,UNIC!C:W,3,0)</f>
        <v>LEVE</v>
      </c>
      <c r="D1088" s="10">
        <f>VLOOKUP(A1088,UNIC!C:W,5,0)</f>
        <v>2024</v>
      </c>
      <c r="E1088" s="5" t="str">
        <f>VLOOKUP(A1088,UNIC!C:W,21,0)</f>
        <v>MOVIDA</v>
      </c>
      <c r="F1088" s="5" t="str">
        <f>VLOOKUP(Tabela1[[#This Row],[PLACA]],UNIC!C:R,15,0)</f>
        <v>PA</v>
      </c>
      <c r="G1088" s="5" t="str">
        <f>VLOOKUP(Tabela1[[#This Row],[PLACA]],UNIC!C:R,16,0)</f>
        <v>NORTE</v>
      </c>
      <c r="H1088" s="5" t="str">
        <f>VLOOKUP(A1088,UNIC!C:H,6,0)</f>
        <v>EMANUEL MONTEIRO DE LIMA JUNIOR</v>
      </c>
      <c r="I1088" s="5" t="str">
        <f>VLOOKUP(H1088,UNIC!H:J,3,0)</f>
        <v>INSTALADOR MULTSKILL</v>
      </c>
      <c r="J1088" s="11" t="str">
        <f>VLOOKUP(Tabela1[[#This Row],[PLACA]],UNIC!C:V,20,0)</f>
        <v>R$ 1.806,47</v>
      </c>
      <c r="K1088" s="11">
        <f>IFERROR(VALUE(VLOOKUP(Tabela1[[#This Row],[PLACA]],[1]Planilha2!$A:$F,3,0)),"")</f>
        <v>1029.1300000000001</v>
      </c>
      <c r="L1088" s="11">
        <f>IFERROR(VALUE(VLOOKUP(Tabela1[[#This Row],[PLACA]],[1]Planilha2!$A:$F,4,0)),"")</f>
        <v>1375.4399999999998</v>
      </c>
      <c r="M1088" s="11">
        <f>IFERROR(VALUE(VLOOKUP(Tabela1[[#This Row],[PLACA]],[1]Planilha2!$A:$F,5,0)),"")</f>
        <v>711.99</v>
      </c>
      <c r="N1088" s="11"/>
      <c r="O1088" s="12" t="str">
        <f>VLOOKUP(Tabela1[[#This Row],[PLACA]],BASE_LOCADORAS!B:F,5,0)</f>
        <v>28/10/2026</v>
      </c>
      <c r="P10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8" s="11">
        <f>VLOOKUP(Tabela1[[#This Row],[PLACA]],BASE_LOCADORAS!B:G,6,0)</f>
        <v>1806.47</v>
      </c>
      <c r="R1088" s="5" t="b">
        <f>Tabela1[[#This Row],[VALOR LOCADORA]]=Tabela1[[#This Row],[GASTO ALUGUEL]]</f>
        <v>0</v>
      </c>
      <c r="S1088" s="5" t="str">
        <f>UPPER(TEXT(Tabela1[[#This Row],[VENCIMENTO CONTRATO]],"MMM"))</f>
        <v>OUT</v>
      </c>
      <c r="T1088" s="5">
        <f>IFERROR(YEAR(Tabela1[[#This Row],[VENCIMENTO CONTRATO]]),"-")</f>
        <v>2026</v>
      </c>
      <c r="U1088" s="5" t="str">
        <f>VLOOKUP(Tabela1[[#This Row],[PLACA]],UNIC!C:T,18,0)</f>
        <v>ATIVO</v>
      </c>
      <c r="V1088" s="5" t="str">
        <f>SUBSTITUTE(VLOOKUP(Tabela1[[#This Row],[PLACA]],UNIC!C:K,9,0),".", "")</f>
        <v>11011</v>
      </c>
      <c r="W1088" s="5">
        <f>VLOOKUP(Tabela1[[#This Row],[PLACA]],UNIC!C:M,10,0)</f>
        <v>24001</v>
      </c>
      <c r="X1088" s="5" t="str">
        <f>VLOOKUP(Tabela1[[#This Row],[PLACA]],UNIC!C:M,11,0)</f>
        <v>VIVO</v>
      </c>
      <c r="Y1088" s="7">
        <f>SUM(Tabela1[[#This Row],[GASTO COMBUSTÍVEL FEVEREIRO]:[GASTO COMBUSTÍVE ABRIL]])</f>
        <v>3116.5599999999995</v>
      </c>
      <c r="Z1088" s="7">
        <f>IFERROR(AVERAGE(Tabela1[[#This Row],[GASTO COMBUSTÍVE ABRIL]:[GASTO COMBUSTÍVE MARÇO]]),"-")</f>
        <v>1043.7149999999999</v>
      </c>
      <c r="AA1088" s="5"/>
    </row>
    <row r="1089" spans="1:27" x14ac:dyDescent="0.25">
      <c r="A1089" s="5" t="s">
        <v>774</v>
      </c>
      <c r="B1089" s="5" t="str">
        <f>VLOOKUP(A1089,UNIC!C:W,2,0)</f>
        <v>MOBI</v>
      </c>
      <c r="C1089" s="5" t="str">
        <f>VLOOKUP(A1089,UNIC!C:W,3,0)</f>
        <v>LEVE</v>
      </c>
      <c r="D1089" s="10">
        <f>VLOOKUP(A1089,UNIC!C:W,5,0)</f>
        <v>2024</v>
      </c>
      <c r="E1089" s="5" t="str">
        <f>VLOOKUP(A1089,UNIC!C:W,21,0)</f>
        <v>MOVIDA</v>
      </c>
      <c r="F1089" s="5" t="str">
        <f>VLOOKUP(Tabela1[[#This Row],[PLACA]],UNIC!C:R,15,0)</f>
        <v>PA</v>
      </c>
      <c r="G1089" s="5" t="str">
        <f>VLOOKUP(Tabela1[[#This Row],[PLACA]],UNIC!C:R,16,0)</f>
        <v>NORTE</v>
      </c>
      <c r="H1089" s="5" t="str">
        <f>VLOOKUP(A1089,UNIC!C:H,6,0)</f>
        <v>JORGE ANTONIO DA SILVA JUNIOR</v>
      </c>
      <c r="I1089" s="5" t="str">
        <f>VLOOKUP(H1089,UNIC!H:J,3,0)</f>
        <v>INST MULTI SKILL</v>
      </c>
      <c r="J1089" s="11" t="str">
        <f>VLOOKUP(Tabela1[[#This Row],[PLACA]],UNIC!C:V,20,0)</f>
        <v>R$ 1.806,47</v>
      </c>
      <c r="K1089" s="11">
        <f>IFERROR(VALUE(VLOOKUP(Tabela1[[#This Row],[PLACA]],[1]Planilha2!$A:$F,3,0)),"")</f>
        <v>1157.73</v>
      </c>
      <c r="L1089" s="11">
        <f>IFERROR(VALUE(VLOOKUP(Tabela1[[#This Row],[PLACA]],[1]Planilha2!$A:$F,4,0)),"")</f>
        <v>693.15</v>
      </c>
      <c r="M1089" s="11">
        <f>IFERROR(VALUE(VLOOKUP(Tabela1[[#This Row],[PLACA]],[1]Planilha2!$A:$F,5,0)),"")</f>
        <v>150</v>
      </c>
      <c r="N1089" s="11"/>
      <c r="O1089" s="12" t="str">
        <f>VLOOKUP(Tabela1[[#This Row],[PLACA]],BASE_LOCADORAS!B:F,5,0)</f>
        <v>28/10/2026</v>
      </c>
      <c r="P10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89" s="11">
        <f>VLOOKUP(Tabela1[[#This Row],[PLACA]],BASE_LOCADORAS!B:G,6,0)</f>
        <v>1806.47</v>
      </c>
      <c r="R1089" s="5" t="b">
        <f>Tabela1[[#This Row],[VALOR LOCADORA]]=Tabela1[[#This Row],[GASTO ALUGUEL]]</f>
        <v>0</v>
      </c>
      <c r="S1089" s="5" t="str">
        <f>UPPER(TEXT(Tabela1[[#This Row],[VENCIMENTO CONTRATO]],"MMM"))</f>
        <v>OUT</v>
      </c>
      <c r="T1089" s="5">
        <f>IFERROR(YEAR(Tabela1[[#This Row],[VENCIMENTO CONTRATO]]),"-")</f>
        <v>2026</v>
      </c>
      <c r="U1089" s="5" t="str">
        <f>VLOOKUP(Tabela1[[#This Row],[PLACA]],UNIC!C:T,18,0)</f>
        <v>ATIVO</v>
      </c>
      <c r="V1089" s="5" t="str">
        <f>SUBSTITUTE(VLOOKUP(Tabela1[[#This Row],[PLACA]],UNIC!C:K,9,0),".", "")</f>
        <v>11011</v>
      </c>
      <c r="W1089" s="5">
        <f>VLOOKUP(Tabela1[[#This Row],[PLACA]],UNIC!C:M,10,0)</f>
        <v>24001</v>
      </c>
      <c r="X1089" s="5" t="str">
        <f>VLOOKUP(Tabela1[[#This Row],[PLACA]],UNIC!C:M,11,0)</f>
        <v>VIVO</v>
      </c>
      <c r="Y1089" s="7">
        <f>SUM(Tabela1[[#This Row],[GASTO COMBUSTÍVEL FEVEREIRO]:[GASTO COMBUSTÍVE ABRIL]])</f>
        <v>2000.88</v>
      </c>
      <c r="Z1089" s="7">
        <f>IFERROR(AVERAGE(Tabela1[[#This Row],[GASTO COMBUSTÍVE ABRIL]:[GASTO COMBUSTÍVE MARÇO]]),"-")</f>
        <v>421.57499999999999</v>
      </c>
      <c r="AA1089" s="5"/>
    </row>
    <row r="1090" spans="1:27" x14ac:dyDescent="0.25">
      <c r="A1090" s="5" t="s">
        <v>917</v>
      </c>
      <c r="B1090" s="5" t="str">
        <f>VLOOKUP(A1090,UNIC!C:W,2,0)</f>
        <v>MOBI</v>
      </c>
      <c r="C1090" s="5" t="str">
        <f>VLOOKUP(A1090,UNIC!C:W,3,0)</f>
        <v>LEVE</v>
      </c>
      <c r="D1090" s="10">
        <f>VLOOKUP(A1090,UNIC!C:W,5,0)</f>
        <v>2025</v>
      </c>
      <c r="E1090" s="5" t="str">
        <f>VLOOKUP(A1090,UNIC!C:W,21,0)</f>
        <v>LOCALIZA</v>
      </c>
      <c r="F1090" s="5" t="str">
        <f>VLOOKUP(Tabela1[[#This Row],[PLACA]],UNIC!C:R,15,0)</f>
        <v>PA</v>
      </c>
      <c r="G1090" s="5" t="str">
        <f>VLOOKUP(Tabela1[[#This Row],[PLACA]],UNIC!C:R,16,0)</f>
        <v>NORTE</v>
      </c>
      <c r="H1090" s="5" t="str">
        <f>VLOOKUP(A1090,UNIC!C:H,6,0)</f>
        <v>HAROLDO DOS SANTOS SOUSA REIS JUNIOR</v>
      </c>
      <c r="I1090" s="5" t="str">
        <f>VLOOKUP(H1090,UNIC!H:J,3,0)</f>
        <v>SUPERVISOR DE FTTX</v>
      </c>
      <c r="J1090" s="11" t="str">
        <f>VLOOKUP(Tabela1[[#This Row],[PLACA]],UNIC!C:V,20,0)</f>
        <v>R$ 1.730,00</v>
      </c>
      <c r="K1090" s="11">
        <f>IFERROR(VALUE(VLOOKUP(Tabela1[[#This Row],[PLACA]],[1]Planilha2!$A:$F,3,0)),"")</f>
        <v>1242.33</v>
      </c>
      <c r="L1090" s="11">
        <f>IFERROR(VALUE(VLOOKUP(Tabela1[[#This Row],[PLACA]],[1]Planilha2!$A:$F,4,0)),"")</f>
        <v>1511.84</v>
      </c>
      <c r="M1090" s="11">
        <f>IFERROR(VALUE(VLOOKUP(Tabela1[[#This Row],[PLACA]],[1]Planilha2!$A:$F,5,0)),"")</f>
        <v>600.56999999999994</v>
      </c>
      <c r="N1090" s="11"/>
      <c r="O1090" s="17" t="str">
        <f>VLOOKUP(Tabela1[[#This Row],[PLACA]],BASE_LOCADORAS!B:F,5,0)</f>
        <v>05/06/2027</v>
      </c>
      <c r="P10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0" s="11">
        <f>VLOOKUP(Tabela1[[#This Row],[PLACA]],BASE_LOCADORAS!B:G,6,0)</f>
        <v>1832.6</v>
      </c>
      <c r="R1090" s="5" t="b">
        <f>Tabela1[[#This Row],[VALOR LOCADORA]]=Tabela1[[#This Row],[GASTO ALUGUEL]]</f>
        <v>0</v>
      </c>
      <c r="S1090" s="5" t="str">
        <f>UPPER(TEXT(Tabela1[[#This Row],[VENCIMENTO CONTRATO]],"MMM"))</f>
        <v>JUN</v>
      </c>
      <c r="T1090" s="5">
        <f>IFERROR(YEAR(Tabela1[[#This Row],[VENCIMENTO CONTRATO]]),"-")</f>
        <v>2027</v>
      </c>
      <c r="U1090" s="5" t="str">
        <f>VLOOKUP(Tabela1[[#This Row],[PLACA]],UNIC!C:T,18,0)</f>
        <v>ATIVO</v>
      </c>
      <c r="V1090" s="5" t="str">
        <f>SUBSTITUTE(VLOOKUP(Tabela1[[#This Row],[PLACA]],UNIC!C:K,9,0),".", "")</f>
        <v>11015</v>
      </c>
      <c r="W1090" s="5">
        <f>VLOOKUP(Tabela1[[#This Row],[PLACA]],UNIC!C:M,10,0)</f>
        <v>24001</v>
      </c>
      <c r="X1090" s="5" t="str">
        <f>VLOOKUP(Tabela1[[#This Row],[PLACA]],UNIC!C:M,11,0)</f>
        <v>VIVO</v>
      </c>
      <c r="Y1090" s="7">
        <f>SUM(Tabela1[[#This Row],[GASTO COMBUSTÍVEL FEVEREIRO]:[GASTO COMBUSTÍVE ABRIL]])</f>
        <v>3354.74</v>
      </c>
      <c r="Z1090" s="7">
        <f>IFERROR(AVERAGE(Tabela1[[#This Row],[GASTO COMBUSTÍVE ABRIL]:[GASTO COMBUSTÍVE MARÇO]]),"-")</f>
        <v>1056.2049999999999</v>
      </c>
      <c r="AA1090" s="5"/>
    </row>
    <row r="1091" spans="1:27" x14ac:dyDescent="0.25">
      <c r="A1091" s="5" t="s">
        <v>885</v>
      </c>
      <c r="B1091" s="5" t="str">
        <f>VLOOKUP(A1091,UNIC!C:W,2,0)</f>
        <v>MOBI</v>
      </c>
      <c r="C1091" s="5" t="str">
        <f>VLOOKUP(A1091,UNIC!C:W,3,0)</f>
        <v>LEVE</v>
      </c>
      <c r="D1091" s="10">
        <f>VLOOKUP(A1091,UNIC!C:W,5,0)</f>
        <v>2024</v>
      </c>
      <c r="E1091" s="5" t="str">
        <f>VLOOKUP(A1091,UNIC!C:W,21,0)</f>
        <v>MOVIDA</v>
      </c>
      <c r="F1091" s="5" t="str">
        <f>VLOOKUP(Tabela1[[#This Row],[PLACA]],UNIC!C:R,15,0)</f>
        <v>PA</v>
      </c>
      <c r="G1091" s="5" t="str">
        <f>VLOOKUP(Tabela1[[#This Row],[PLACA]],UNIC!C:R,16,0)</f>
        <v>NORTE</v>
      </c>
      <c r="H1091" s="5" t="str">
        <f>VLOOKUP(A1091,UNIC!C:H,6,0)</f>
        <v>ELTON SANTOS REIS</v>
      </c>
      <c r="I1091" s="5" t="str">
        <f>VLOOKUP(H1091,UNIC!H:J,3,0)</f>
        <v>INSTALADOR MULTSKILL</v>
      </c>
      <c r="J1091" s="11" t="str">
        <f>VLOOKUP(Tabela1[[#This Row],[PLACA]],UNIC!C:V,20,0)</f>
        <v>R$ 1.806,47</v>
      </c>
      <c r="K1091" s="11">
        <f>IFERROR(VALUE(VLOOKUP(Tabela1[[#This Row],[PLACA]],[1]Planilha2!$A:$F,3,0)),"")</f>
        <v>1164.29</v>
      </c>
      <c r="L1091" s="11">
        <f>IFERROR(VALUE(VLOOKUP(Tabela1[[#This Row],[PLACA]],[1]Planilha2!$A:$F,4,0)),"")</f>
        <v>1335.33</v>
      </c>
      <c r="M1091" s="11">
        <f>IFERROR(VALUE(VLOOKUP(Tabela1[[#This Row],[PLACA]],[1]Planilha2!$A:$F,5,0)),"")</f>
        <v>576.11999999999989</v>
      </c>
      <c r="N1091" s="11"/>
      <c r="O1091" s="12" t="str">
        <f>VLOOKUP(Tabela1[[#This Row],[PLACA]],BASE_LOCADORAS!B:F,5,0)</f>
        <v>28/10/2026</v>
      </c>
      <c r="P10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1" s="11">
        <f>VLOOKUP(Tabela1[[#This Row],[PLACA]],BASE_LOCADORAS!B:G,6,0)</f>
        <v>1806.47</v>
      </c>
      <c r="R1091" s="5" t="b">
        <f>Tabela1[[#This Row],[VALOR LOCADORA]]=Tabela1[[#This Row],[GASTO ALUGUEL]]</f>
        <v>0</v>
      </c>
      <c r="S1091" s="5" t="str">
        <f>UPPER(TEXT(Tabela1[[#This Row],[VENCIMENTO CONTRATO]],"MMM"))</f>
        <v>OUT</v>
      </c>
      <c r="T1091" s="5">
        <f>IFERROR(YEAR(Tabela1[[#This Row],[VENCIMENTO CONTRATO]]),"-")</f>
        <v>2026</v>
      </c>
      <c r="U1091" s="5" t="str">
        <f>VLOOKUP(Tabela1[[#This Row],[PLACA]],UNIC!C:T,18,0)</f>
        <v>ATIVO</v>
      </c>
      <c r="V1091" s="5" t="str">
        <f>SUBSTITUTE(VLOOKUP(Tabela1[[#This Row],[PLACA]],UNIC!C:K,9,0),".", "")</f>
        <v>11011</v>
      </c>
      <c r="W1091" s="5">
        <f>VLOOKUP(Tabela1[[#This Row],[PLACA]],UNIC!C:M,10,0)</f>
        <v>24001</v>
      </c>
      <c r="X1091" s="5" t="str">
        <f>VLOOKUP(Tabela1[[#This Row],[PLACA]],UNIC!C:M,11,0)</f>
        <v>VIVO</v>
      </c>
      <c r="Y1091" s="7">
        <f>SUM(Tabela1[[#This Row],[GASTO COMBUSTÍVEL FEVEREIRO]:[GASTO COMBUSTÍVE ABRIL]])</f>
        <v>3075.74</v>
      </c>
      <c r="Z1091" s="7">
        <f>IFERROR(AVERAGE(Tabela1[[#This Row],[GASTO COMBUSTÍVE ABRIL]:[GASTO COMBUSTÍVE MARÇO]]),"-")</f>
        <v>955.72499999999991</v>
      </c>
      <c r="AA1091" s="5"/>
    </row>
    <row r="1092" spans="1:27" x14ac:dyDescent="0.25">
      <c r="A1092" s="5" t="s">
        <v>414</v>
      </c>
      <c r="B1092" s="5" t="str">
        <f>VLOOKUP(A1092,UNIC!C:W,2,0)</f>
        <v>MOBI</v>
      </c>
      <c r="C1092" s="5" t="str">
        <f>VLOOKUP(A1092,UNIC!C:W,3,0)</f>
        <v>LEVE</v>
      </c>
      <c r="D1092" s="10">
        <f>VLOOKUP(A1092,UNIC!C:W,5,0)</f>
        <v>2024</v>
      </c>
      <c r="E1092" s="5" t="str">
        <f>VLOOKUP(A1092,UNIC!C:W,21,0)</f>
        <v>MOVIDA</v>
      </c>
      <c r="F1092" s="5" t="str">
        <f>VLOOKUP(Tabela1[[#This Row],[PLACA]],UNIC!C:R,15,0)</f>
        <v>PA</v>
      </c>
      <c r="G1092" s="5" t="str">
        <f>VLOOKUP(Tabela1[[#This Row],[PLACA]],UNIC!C:R,16,0)</f>
        <v>NORTE</v>
      </c>
      <c r="H1092" s="5" t="str">
        <f>VLOOKUP(A1092,UNIC!C:H,6,0)</f>
        <v>SAMUEL VILARINS CANAVIEIRA</v>
      </c>
      <c r="I1092" s="5" t="str">
        <f>VLOOKUP(H1092,UNIC!H:J,3,0)</f>
        <v>INSTALADOR MULTSKILL</v>
      </c>
      <c r="J1092" s="11" t="str">
        <f>VLOOKUP(Tabela1[[#This Row],[PLACA]],UNIC!C:V,20,0)</f>
        <v>R$ 1.730,00</v>
      </c>
      <c r="K1092" s="11">
        <f>IFERROR(VALUE(VLOOKUP(Tabela1[[#This Row],[PLACA]],[1]Planilha2!$A:$F,3,0)),"")</f>
        <v>1101.03</v>
      </c>
      <c r="L1092" s="11">
        <f>IFERROR(VALUE(VLOOKUP(Tabela1[[#This Row],[PLACA]],[1]Planilha2!$A:$F,4,0)),"")</f>
        <v>1255.21</v>
      </c>
      <c r="M1092" s="11">
        <f>IFERROR(VALUE(VLOOKUP(Tabela1[[#This Row],[PLACA]],[1]Planilha2!$A:$F,5,0)),"")</f>
        <v>602</v>
      </c>
      <c r="N1092" s="11"/>
      <c r="O1092" s="17" t="str">
        <f>VLOOKUP(Tabela1[[#This Row],[PLACA]],BASE_LOCADORAS!B:F,5,0)</f>
        <v>15/11/2026</v>
      </c>
      <c r="P10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2" s="11">
        <f>VLOOKUP(Tabela1[[#This Row],[PLACA]],BASE_LOCADORAS!B:G,6,0)</f>
        <v>1730</v>
      </c>
      <c r="R1092" s="5" t="b">
        <f>Tabela1[[#This Row],[VALOR LOCADORA]]=Tabela1[[#This Row],[GASTO ALUGUEL]]</f>
        <v>0</v>
      </c>
      <c r="S1092" s="5" t="str">
        <f>UPPER(TEXT(Tabela1[[#This Row],[VENCIMENTO CONTRATO]],"MMM"))</f>
        <v>NOV</v>
      </c>
      <c r="T1092" s="5">
        <f>IFERROR(YEAR(Tabela1[[#This Row],[VENCIMENTO CONTRATO]]),"-")</f>
        <v>2026</v>
      </c>
      <c r="U1092" s="5" t="str">
        <f>VLOOKUP(Tabela1[[#This Row],[PLACA]],UNIC!C:T,18,0)</f>
        <v>ATIVO</v>
      </c>
      <c r="V1092" s="5" t="str">
        <f>SUBSTITUTE(VLOOKUP(Tabela1[[#This Row],[PLACA]],UNIC!C:K,9,0),".", "")</f>
        <v>11011</v>
      </c>
      <c r="W1092" s="5">
        <f>VLOOKUP(Tabela1[[#This Row],[PLACA]],UNIC!C:M,10,0)</f>
        <v>24001</v>
      </c>
      <c r="X1092" s="5" t="str">
        <f>VLOOKUP(Tabela1[[#This Row],[PLACA]],UNIC!C:M,11,0)</f>
        <v>VIVO</v>
      </c>
      <c r="Y1092" s="7">
        <f>SUM(Tabela1[[#This Row],[GASTO COMBUSTÍVEL FEVEREIRO]:[GASTO COMBUSTÍVE ABRIL]])</f>
        <v>2958.24</v>
      </c>
      <c r="Z1092" s="7">
        <f>IFERROR(AVERAGE(Tabela1[[#This Row],[GASTO COMBUSTÍVE ABRIL]:[GASTO COMBUSTÍVE MARÇO]]),"-")</f>
        <v>928.60500000000002</v>
      </c>
      <c r="AA1092" s="5"/>
    </row>
    <row r="1093" spans="1:27" x14ac:dyDescent="0.25">
      <c r="A1093" s="5" t="s">
        <v>1109</v>
      </c>
      <c r="B1093" s="5" t="str">
        <f>VLOOKUP(A1093,UNIC!C:W,2,0)</f>
        <v>MOBI</v>
      </c>
      <c r="C1093" s="5" t="str">
        <f>VLOOKUP(A1093,UNIC!C:W,3,0)</f>
        <v>LEVE</v>
      </c>
      <c r="D1093" s="10">
        <f>VLOOKUP(A1093,UNIC!C:W,5,0)</f>
        <v>2024</v>
      </c>
      <c r="E1093" s="5" t="str">
        <f>VLOOKUP(A1093,UNIC!C:W,21,0)</f>
        <v>MOVIDA</v>
      </c>
      <c r="F1093" s="5" t="str">
        <f>VLOOKUP(Tabela1[[#This Row],[PLACA]],UNIC!C:R,15,0)</f>
        <v>PA</v>
      </c>
      <c r="G1093" s="5" t="str">
        <f>VLOOKUP(Tabela1[[#This Row],[PLACA]],UNIC!C:R,16,0)</f>
        <v>NORTE</v>
      </c>
      <c r="H1093" s="5" t="str">
        <f>VLOOKUP(A1093,UNIC!C:H,6,0)</f>
        <v>RUBENS MANASSES PINHEIRO</v>
      </c>
      <c r="I1093" s="5" t="str">
        <f>VLOOKUP(H1093,UNIC!H:J,3,0)</f>
        <v>INSTALADOR MULTSKILL</v>
      </c>
      <c r="J1093" s="11" t="str">
        <f>VLOOKUP(Tabela1[[#This Row],[PLACA]],UNIC!C:V,20,0)</f>
        <v>R$ 1.730,00</v>
      </c>
      <c r="K1093" s="11">
        <f>IFERROR(VALUE(VLOOKUP(Tabela1[[#This Row],[PLACA]],[1]Planilha2!$A:$F,3,0)),"")</f>
        <v>1280.4699999999998</v>
      </c>
      <c r="L1093" s="11">
        <f>IFERROR(VALUE(VLOOKUP(Tabela1[[#This Row],[PLACA]],[1]Planilha2!$A:$F,4,0)),"")</f>
        <v>1577.5600000000002</v>
      </c>
      <c r="M1093" s="11">
        <f>IFERROR(VALUE(VLOOKUP(Tabela1[[#This Row],[PLACA]],[1]Planilha2!$A:$F,5,0)),"")</f>
        <v>706</v>
      </c>
      <c r="N1093" s="11"/>
      <c r="O1093" s="12" t="str">
        <f>VLOOKUP(Tabela1[[#This Row],[PLACA]],BASE_LOCADORAS!B:F,5,0)</f>
        <v>23/11/2026</v>
      </c>
      <c r="P10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3" s="11">
        <f>VLOOKUP(Tabela1[[#This Row],[PLACA]],BASE_LOCADORAS!B:G,6,0)</f>
        <v>1730</v>
      </c>
      <c r="R1093" s="5" t="b">
        <f>Tabela1[[#This Row],[VALOR LOCADORA]]=Tabela1[[#This Row],[GASTO ALUGUEL]]</f>
        <v>0</v>
      </c>
      <c r="S1093" s="5" t="str">
        <f>UPPER(TEXT(Tabela1[[#This Row],[VENCIMENTO CONTRATO]],"MMM"))</f>
        <v>NOV</v>
      </c>
      <c r="T1093" s="5">
        <f>IFERROR(YEAR(Tabela1[[#This Row],[VENCIMENTO CONTRATO]]),"-")</f>
        <v>2026</v>
      </c>
      <c r="U1093" s="5" t="str">
        <f>VLOOKUP(Tabela1[[#This Row],[PLACA]],UNIC!C:T,18,0)</f>
        <v>ATIVO</v>
      </c>
      <c r="V1093" s="5" t="str">
        <f>SUBSTITUTE(VLOOKUP(Tabela1[[#This Row],[PLACA]],UNIC!C:K,9,0),".", "")</f>
        <v>11011</v>
      </c>
      <c r="W1093" s="5">
        <f>VLOOKUP(Tabela1[[#This Row],[PLACA]],UNIC!C:M,10,0)</f>
        <v>24001</v>
      </c>
      <c r="X1093" s="5" t="str">
        <f>VLOOKUP(Tabela1[[#This Row],[PLACA]],UNIC!C:M,11,0)</f>
        <v>VIVO</v>
      </c>
      <c r="Y1093" s="7">
        <f>SUM(Tabela1[[#This Row],[GASTO COMBUSTÍVEL FEVEREIRO]:[GASTO COMBUSTÍVE ABRIL]])</f>
        <v>3564.0299999999997</v>
      </c>
      <c r="Z1093" s="7">
        <f>IFERROR(AVERAGE(Tabela1[[#This Row],[GASTO COMBUSTÍVE ABRIL]:[GASTO COMBUSTÍVE MARÇO]]),"-")</f>
        <v>1141.7800000000002</v>
      </c>
      <c r="AA1093" s="5"/>
    </row>
    <row r="1094" spans="1:27" x14ac:dyDescent="0.25">
      <c r="A1094" s="5" t="s">
        <v>1609</v>
      </c>
      <c r="B1094" s="5" t="str">
        <f>VLOOKUP(A1094,UNIC!C:W,2,0)</f>
        <v>STRADA</v>
      </c>
      <c r="C1094" s="5" t="str">
        <f>VLOOKUP(A1094,UNIC!C:W,3,0)</f>
        <v>UTILITARIO</v>
      </c>
      <c r="D1094" s="10">
        <f>VLOOKUP(A1094,UNIC!C:W,5,0)</f>
        <v>2024</v>
      </c>
      <c r="E1094" s="5" t="str">
        <f>VLOOKUP(A1094,UNIC!C:W,21,0)</f>
        <v>LOCALIZA</v>
      </c>
      <c r="F1094" s="5" t="str">
        <f>VLOOKUP(Tabela1[[#This Row],[PLACA]],UNIC!C:R,15,0)</f>
        <v>PA</v>
      </c>
      <c r="G1094" s="5" t="str">
        <f>VLOOKUP(Tabela1[[#This Row],[PLACA]],UNIC!C:R,16,0)</f>
        <v>NORTE</v>
      </c>
      <c r="H1094" s="5" t="str">
        <f>VLOOKUP(A1094,UNIC!C:H,6,0)</f>
        <v>W NET COM VC</v>
      </c>
      <c r="I1094" s="5" t="str">
        <f>VLOOKUP(H1094,UNIC!H:J,3,0)</f>
        <v>PARCEIRO</v>
      </c>
      <c r="J1094" s="11" t="str">
        <f>VLOOKUP(Tabela1[[#This Row],[PLACA]],UNIC!C:V,20,0)</f>
        <v>R$ 2.214,09</v>
      </c>
      <c r="K1094" s="11" t="str">
        <f>IFERROR(VALUE(VLOOKUP(Tabela1[[#This Row],[PLACA]],[1]Planilha2!$A:$F,3,0)),"")</f>
        <v/>
      </c>
      <c r="L1094" s="11" t="str">
        <f>IFERROR(VALUE(VLOOKUP(Tabela1[[#This Row],[PLACA]],[1]Planilha2!$A:$F,4,0)),"")</f>
        <v/>
      </c>
      <c r="M1094" s="11" t="str">
        <f>IFERROR(VALUE(VLOOKUP(Tabela1[[#This Row],[PLACA]],[1]Planilha2!$A:$F,5,0)),"")</f>
        <v/>
      </c>
      <c r="N1094" s="11"/>
      <c r="O1094" s="12" t="str">
        <f>VLOOKUP(Tabela1[[#This Row],[PLACA]],BASE_LOCADORAS!B:F,5,0)</f>
        <v>14/12/2026</v>
      </c>
      <c r="P10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4" s="11">
        <f>VLOOKUP(Tabela1[[#This Row],[PLACA]],BASE_LOCADORAS!B:G,6,0)</f>
        <v>2214.09</v>
      </c>
      <c r="R1094" s="5" t="b">
        <f>Tabela1[[#This Row],[VALOR LOCADORA]]=Tabela1[[#This Row],[GASTO ALUGUEL]]</f>
        <v>0</v>
      </c>
      <c r="S1094" s="5" t="str">
        <f>UPPER(TEXT(Tabela1[[#This Row],[VENCIMENTO CONTRATO]],"MMM"))</f>
        <v>DEZ</v>
      </c>
      <c r="T1094" s="5">
        <f>IFERROR(YEAR(Tabela1[[#This Row],[VENCIMENTO CONTRATO]]),"-")</f>
        <v>2026</v>
      </c>
      <c r="U1094" s="5" t="str">
        <f>VLOOKUP(Tabela1[[#This Row],[PLACA]],UNIC!C:T,18,0)</f>
        <v>ATIVO</v>
      </c>
      <c r="V1094" s="5" t="str">
        <f>SUBSTITUTE(VLOOKUP(Tabela1[[#This Row],[PLACA]],UNIC!C:K,9,0),".", "")</f>
        <v>15031</v>
      </c>
      <c r="W1094" s="5">
        <f>VLOOKUP(Tabela1[[#This Row],[PLACA]],UNIC!C:M,10,0)</f>
        <v>24026</v>
      </c>
      <c r="X1094" s="5" t="str">
        <f>VLOOKUP(Tabela1[[#This Row],[PLACA]],UNIC!C:M,11,0)</f>
        <v>FIBRASIL</v>
      </c>
      <c r="Y1094" s="7">
        <f>SUM(Tabela1[[#This Row],[GASTO COMBUSTÍVEL FEVEREIRO]:[GASTO COMBUSTÍVE ABRIL]])</f>
        <v>0</v>
      </c>
      <c r="Z1094" s="7" t="str">
        <f>IFERROR(AVERAGE(Tabela1[[#This Row],[GASTO COMBUSTÍVE ABRIL]:[GASTO COMBUSTÍVE MARÇO]]),"-")</f>
        <v>-</v>
      </c>
      <c r="AA1094" s="5"/>
    </row>
    <row r="1095" spans="1:27" x14ac:dyDescent="0.25">
      <c r="A1095" s="5" t="s">
        <v>865</v>
      </c>
      <c r="B1095" s="5" t="str">
        <f>VLOOKUP(A1095,UNIC!C:W,2,0)</f>
        <v>MOBI</v>
      </c>
      <c r="C1095" s="5" t="str">
        <f>VLOOKUP(A1095,UNIC!C:W,3,0)</f>
        <v>LEVE</v>
      </c>
      <c r="D1095" s="10">
        <f>VLOOKUP(A1095,UNIC!C:W,5,0)</f>
        <v>2024</v>
      </c>
      <c r="E1095" s="5" t="str">
        <f>VLOOKUP(A1095,UNIC!C:W,21,0)</f>
        <v>MOVIDA</v>
      </c>
      <c r="F1095" s="5" t="str">
        <f>VLOOKUP(Tabela1[[#This Row],[PLACA]],UNIC!C:R,15,0)</f>
        <v>PA</v>
      </c>
      <c r="G1095" s="5" t="str">
        <f>VLOOKUP(Tabela1[[#This Row],[PLACA]],UNIC!C:R,16,0)</f>
        <v>NORTE</v>
      </c>
      <c r="H1095" s="5" t="str">
        <f>VLOOKUP(A1095,UNIC!C:H,6,0)</f>
        <v>LEANDRO ALMEIDA LEAL</v>
      </c>
      <c r="I1095" s="5" t="str">
        <f>VLOOKUP(H1095,UNIC!H:J,3,0)</f>
        <v>INSTALADOR MULTSKILL</v>
      </c>
      <c r="J1095" s="11" t="str">
        <f>VLOOKUP(Tabela1[[#This Row],[PLACA]],UNIC!C:V,20,0)</f>
        <v>R$ 1.730,00</v>
      </c>
      <c r="K1095" s="11">
        <f>IFERROR(VALUE(VLOOKUP(Tabela1[[#This Row],[PLACA]],[1]Planilha2!$A:$F,3,0)),"")</f>
        <v>1141.8899999999999</v>
      </c>
      <c r="L1095" s="11">
        <f>IFERROR(VALUE(VLOOKUP(Tabela1[[#This Row],[PLACA]],[1]Planilha2!$A:$F,4,0)),"")</f>
        <v>1212.7600000000002</v>
      </c>
      <c r="M1095" s="11">
        <f>IFERROR(VALUE(VLOOKUP(Tabela1[[#This Row],[PLACA]],[1]Planilha2!$A:$F,5,0)),"")</f>
        <v>540.66000000000008</v>
      </c>
      <c r="N1095" s="11"/>
      <c r="O1095" s="12" t="str">
        <f>VLOOKUP(Tabela1[[#This Row],[PLACA]],BASE_LOCADORAS!B:F,5,0)</f>
        <v>23/11/2026</v>
      </c>
      <c r="P10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5" s="11">
        <f>VLOOKUP(Tabela1[[#This Row],[PLACA]],BASE_LOCADORAS!B:G,6,0)</f>
        <v>1730</v>
      </c>
      <c r="R1095" s="5" t="b">
        <f>Tabela1[[#This Row],[VALOR LOCADORA]]=Tabela1[[#This Row],[GASTO ALUGUEL]]</f>
        <v>0</v>
      </c>
      <c r="S1095" s="5" t="str">
        <f>UPPER(TEXT(Tabela1[[#This Row],[VENCIMENTO CONTRATO]],"MMM"))</f>
        <v>NOV</v>
      </c>
      <c r="T1095" s="5">
        <f>IFERROR(YEAR(Tabela1[[#This Row],[VENCIMENTO CONTRATO]]),"-")</f>
        <v>2026</v>
      </c>
      <c r="U1095" s="5" t="str">
        <f>VLOOKUP(Tabela1[[#This Row],[PLACA]],UNIC!C:T,18,0)</f>
        <v>ATIVO</v>
      </c>
      <c r="V1095" s="5" t="str">
        <f>SUBSTITUTE(VLOOKUP(Tabela1[[#This Row],[PLACA]],UNIC!C:K,9,0),".", "")</f>
        <v>11011</v>
      </c>
      <c r="W1095" s="5">
        <f>VLOOKUP(Tabela1[[#This Row],[PLACA]],UNIC!C:M,10,0)</f>
        <v>24001</v>
      </c>
      <c r="X1095" s="5" t="str">
        <f>VLOOKUP(Tabela1[[#This Row],[PLACA]],UNIC!C:M,11,0)</f>
        <v>VIVO</v>
      </c>
      <c r="Y1095" s="7">
        <f>SUM(Tabela1[[#This Row],[GASTO COMBUSTÍVEL FEVEREIRO]:[GASTO COMBUSTÍVE ABRIL]])</f>
        <v>2895.3100000000004</v>
      </c>
      <c r="Z1095" s="7">
        <f>IFERROR(AVERAGE(Tabela1[[#This Row],[GASTO COMBUSTÍVE ABRIL]:[GASTO COMBUSTÍVE MARÇO]]),"-")</f>
        <v>876.71000000000015</v>
      </c>
      <c r="AA1095" s="5"/>
    </row>
    <row r="1096" spans="1:27" x14ac:dyDescent="0.25">
      <c r="A1096" s="5" t="s">
        <v>649</v>
      </c>
      <c r="B1096" s="5" t="str">
        <f>VLOOKUP(A1096,UNIC!C:W,2,0)</f>
        <v>MOBI</v>
      </c>
      <c r="C1096" s="5" t="str">
        <f>VLOOKUP(A1096,UNIC!C:W,3,0)</f>
        <v>LEVE</v>
      </c>
      <c r="D1096" s="10">
        <f>VLOOKUP(A1096,UNIC!C:W,5,0)</f>
        <v>2024</v>
      </c>
      <c r="E1096" s="5" t="str">
        <f>VLOOKUP(A1096,UNIC!C:W,21,0)</f>
        <v>MOVIDA</v>
      </c>
      <c r="F1096" s="5" t="str">
        <f>VLOOKUP(Tabela1[[#This Row],[PLACA]],UNIC!C:R,15,0)</f>
        <v>PA</v>
      </c>
      <c r="G1096" s="5" t="str">
        <f>VLOOKUP(Tabela1[[#This Row],[PLACA]],UNIC!C:R,16,0)</f>
        <v>NORTE</v>
      </c>
      <c r="H1096" s="5" t="str">
        <f>VLOOKUP(A1096,UNIC!C:H,6,0)</f>
        <v>ROBSON MONTEIRO RIBEIRO</v>
      </c>
      <c r="I1096" s="5" t="str">
        <f>VLOOKUP(H1096,UNIC!H:J,3,0)</f>
        <v>INSTALADOR MULTSKILL</v>
      </c>
      <c r="J1096" s="11" t="str">
        <f>VLOOKUP(Tabela1[[#This Row],[PLACA]],UNIC!C:V,20,0)</f>
        <v>R$ 1.730,00</v>
      </c>
      <c r="K1096" s="11">
        <f>IFERROR(VALUE(VLOOKUP(Tabela1[[#This Row],[PLACA]],[1]Planilha2!$A:$F,3,0)),"")</f>
        <v>1150.54</v>
      </c>
      <c r="L1096" s="11">
        <f>IFERROR(VALUE(VLOOKUP(Tabela1[[#This Row],[PLACA]],[1]Planilha2!$A:$F,4,0)),"")</f>
        <v>1325.3000000000002</v>
      </c>
      <c r="M1096" s="11">
        <f>IFERROR(VALUE(VLOOKUP(Tabela1[[#This Row],[PLACA]],[1]Planilha2!$A:$F,5,0)),"")</f>
        <v>455.27000000000004</v>
      </c>
      <c r="N1096" s="11"/>
      <c r="O1096" s="12" t="str">
        <f>VLOOKUP(Tabela1[[#This Row],[PLACA]],BASE_LOCADORAS!B:F,5,0)</f>
        <v>15/11/2026</v>
      </c>
      <c r="P10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6" s="11">
        <f>VLOOKUP(Tabela1[[#This Row],[PLACA]],BASE_LOCADORAS!B:G,6,0)</f>
        <v>1730</v>
      </c>
      <c r="R1096" s="5" t="b">
        <f>Tabela1[[#This Row],[VALOR LOCADORA]]=Tabela1[[#This Row],[GASTO ALUGUEL]]</f>
        <v>0</v>
      </c>
      <c r="S1096" s="5" t="str">
        <f>UPPER(TEXT(Tabela1[[#This Row],[VENCIMENTO CONTRATO]],"MMM"))</f>
        <v>NOV</v>
      </c>
      <c r="T1096" s="5">
        <f>IFERROR(YEAR(Tabela1[[#This Row],[VENCIMENTO CONTRATO]]),"-")</f>
        <v>2026</v>
      </c>
      <c r="U1096" s="5" t="str">
        <f>VLOOKUP(Tabela1[[#This Row],[PLACA]],UNIC!C:T,18,0)</f>
        <v>ATIVO</v>
      </c>
      <c r="V1096" s="5" t="str">
        <f>SUBSTITUTE(VLOOKUP(Tabela1[[#This Row],[PLACA]],UNIC!C:K,9,0),".", "")</f>
        <v>11011</v>
      </c>
      <c r="W1096" s="5">
        <f>VLOOKUP(Tabela1[[#This Row],[PLACA]],UNIC!C:M,10,0)</f>
        <v>24001</v>
      </c>
      <c r="X1096" s="5" t="str">
        <f>VLOOKUP(Tabela1[[#This Row],[PLACA]],UNIC!C:M,11,0)</f>
        <v>VIVO</v>
      </c>
      <c r="Y1096" s="7">
        <f>SUM(Tabela1[[#This Row],[GASTO COMBUSTÍVEL FEVEREIRO]:[GASTO COMBUSTÍVE ABRIL]])</f>
        <v>2931.11</v>
      </c>
      <c r="Z1096" s="7">
        <f>IFERROR(AVERAGE(Tabela1[[#This Row],[GASTO COMBUSTÍVE ABRIL]:[GASTO COMBUSTÍVE MARÇO]]),"-")</f>
        <v>890.28500000000008</v>
      </c>
      <c r="AA1096" s="5"/>
    </row>
    <row r="1097" spans="1:27" x14ac:dyDescent="0.25">
      <c r="A1097" s="5" t="s">
        <v>316</v>
      </c>
      <c r="B1097" s="5" t="str">
        <f>VLOOKUP(A1097,UNIC!C:W,2,0)</f>
        <v>MOBI</v>
      </c>
      <c r="C1097" s="5" t="str">
        <f>VLOOKUP(A1097,UNIC!C:W,3,0)</f>
        <v>LEVE</v>
      </c>
      <c r="D1097" s="10">
        <f>VLOOKUP(A1097,UNIC!C:W,5,0)</f>
        <v>2024</v>
      </c>
      <c r="E1097" s="5" t="str">
        <f>VLOOKUP(A1097,UNIC!C:W,21,0)</f>
        <v>MOVIDA</v>
      </c>
      <c r="F1097" s="5" t="str">
        <f>VLOOKUP(Tabela1[[#This Row],[PLACA]],UNIC!C:R,15,0)</f>
        <v>PA</v>
      </c>
      <c r="G1097" s="5" t="str">
        <f>VLOOKUP(Tabela1[[#This Row],[PLACA]],UNIC!C:R,16,0)</f>
        <v>NORTE</v>
      </c>
      <c r="H1097" s="5" t="str">
        <f>VLOOKUP(A1097,UNIC!C:H,6,0)</f>
        <v>JOSE FERNANDO ALVES DOS SANTOS</v>
      </c>
      <c r="I1097" s="5" t="str">
        <f>VLOOKUP(H1097,UNIC!H:J,3,0)</f>
        <v>INSTALADOR MULTSKILL</v>
      </c>
      <c r="J1097" s="11" t="str">
        <f>VLOOKUP(Tabela1[[#This Row],[PLACA]],UNIC!C:V,20,0)</f>
        <v>R$ 1.806,47</v>
      </c>
      <c r="K1097" s="11">
        <f>IFERROR(VALUE(VLOOKUP(Tabela1[[#This Row],[PLACA]],[1]Planilha2!$A:$F,3,0)),"")</f>
        <v>1229.97</v>
      </c>
      <c r="L1097" s="11">
        <f>IFERROR(VALUE(VLOOKUP(Tabela1[[#This Row],[PLACA]],[1]Planilha2!$A:$F,4,0)),"")</f>
        <v>1645.45</v>
      </c>
      <c r="M1097" s="11">
        <f>IFERROR(VALUE(VLOOKUP(Tabela1[[#This Row],[PLACA]],[1]Planilha2!$A:$F,5,0)),"")</f>
        <v>683.02</v>
      </c>
      <c r="N1097" s="11"/>
      <c r="O1097" s="12" t="str">
        <f>VLOOKUP(Tabela1[[#This Row],[PLACA]],BASE_LOCADORAS!B:F,5,0)</f>
        <v>28/10/2026</v>
      </c>
      <c r="P10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7" s="11">
        <f>VLOOKUP(Tabela1[[#This Row],[PLACA]],BASE_LOCADORAS!B:G,6,0)</f>
        <v>1806.47</v>
      </c>
      <c r="R1097" s="5" t="b">
        <f>Tabela1[[#This Row],[VALOR LOCADORA]]=Tabela1[[#This Row],[GASTO ALUGUEL]]</f>
        <v>0</v>
      </c>
      <c r="S1097" s="5" t="str">
        <f>UPPER(TEXT(Tabela1[[#This Row],[VENCIMENTO CONTRATO]],"MMM"))</f>
        <v>OUT</v>
      </c>
      <c r="T1097" s="5">
        <f>IFERROR(YEAR(Tabela1[[#This Row],[VENCIMENTO CONTRATO]]),"-")</f>
        <v>2026</v>
      </c>
      <c r="U1097" s="5" t="str">
        <f>VLOOKUP(Tabela1[[#This Row],[PLACA]],UNIC!C:T,18,0)</f>
        <v>ATIVO</v>
      </c>
      <c r="V1097" s="5" t="str">
        <f>SUBSTITUTE(VLOOKUP(Tabela1[[#This Row],[PLACA]],UNIC!C:K,9,0),".", "")</f>
        <v>11011</v>
      </c>
      <c r="W1097" s="5">
        <f>VLOOKUP(Tabela1[[#This Row],[PLACA]],UNIC!C:M,10,0)</f>
        <v>24005</v>
      </c>
      <c r="X1097" s="5" t="str">
        <f>VLOOKUP(Tabela1[[#This Row],[PLACA]],UNIC!C:M,11,0)</f>
        <v>VIVO</v>
      </c>
      <c r="Y1097" s="7">
        <f>SUM(Tabela1[[#This Row],[GASTO COMBUSTÍVEL FEVEREIRO]:[GASTO COMBUSTÍVE ABRIL]])</f>
        <v>3558.44</v>
      </c>
      <c r="Z1097" s="7">
        <f>IFERROR(AVERAGE(Tabela1[[#This Row],[GASTO COMBUSTÍVE ABRIL]:[GASTO COMBUSTÍVE MARÇO]]),"-")</f>
        <v>1164.2350000000001</v>
      </c>
      <c r="AA1097" s="5"/>
    </row>
    <row r="1098" spans="1:27" x14ac:dyDescent="0.25">
      <c r="A1098" s="5" t="s">
        <v>1115</v>
      </c>
      <c r="B1098" s="5" t="str">
        <f>VLOOKUP(A1098,UNIC!C:W,2,0)</f>
        <v>MOBI</v>
      </c>
      <c r="C1098" s="5" t="str">
        <f>VLOOKUP(A1098,UNIC!C:W,3,0)</f>
        <v>LEVE</v>
      </c>
      <c r="D1098" s="10">
        <f>VLOOKUP(A1098,UNIC!C:W,5,0)</f>
        <v>2024</v>
      </c>
      <c r="E1098" s="5" t="str">
        <f>VLOOKUP(A1098,UNIC!C:W,21,0)</f>
        <v>MOVIDA</v>
      </c>
      <c r="F1098" s="5" t="str">
        <f>VLOOKUP(Tabela1[[#This Row],[PLACA]],UNIC!C:R,15,0)</f>
        <v>PA</v>
      </c>
      <c r="G1098" s="5" t="str">
        <f>VLOOKUP(Tabela1[[#This Row],[PLACA]],UNIC!C:R,16,0)</f>
        <v>NORTE</v>
      </c>
      <c r="H1098" s="5" t="str">
        <f>VLOOKUP(A1098,UNIC!C:H,6,0)</f>
        <v>RENATO VIANA CARVALHO</v>
      </c>
      <c r="I1098" s="5" t="str">
        <f>VLOOKUP(H1098,UNIC!H:J,3,0)</f>
        <v>INSTALADOR MULTSKILL</v>
      </c>
      <c r="J1098" s="11" t="str">
        <f>VLOOKUP(Tabela1[[#This Row],[PLACA]],UNIC!C:V,20,0)</f>
        <v>R$ 1.730,00</v>
      </c>
      <c r="K1098" s="11">
        <f>IFERROR(VALUE(VLOOKUP(Tabela1[[#This Row],[PLACA]],[1]Planilha2!$A:$F,3,0)),"")</f>
        <v>1286.33</v>
      </c>
      <c r="L1098" s="11">
        <f>IFERROR(VALUE(VLOOKUP(Tabela1[[#This Row],[PLACA]],[1]Planilha2!$A:$F,4,0)),"")</f>
        <v>1458.94</v>
      </c>
      <c r="M1098" s="11">
        <f>IFERROR(VALUE(VLOOKUP(Tabela1[[#This Row],[PLACA]],[1]Planilha2!$A:$F,5,0)),"")</f>
        <v>739.73</v>
      </c>
      <c r="N1098" s="11"/>
      <c r="O1098" s="12" t="str">
        <f>VLOOKUP(Tabela1[[#This Row],[PLACA]],BASE_LOCADORAS!B:F,5,0)</f>
        <v>11/11/2026</v>
      </c>
      <c r="P10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8" s="11">
        <f>VLOOKUP(Tabela1[[#This Row],[PLACA]],BASE_LOCADORAS!B:G,6,0)</f>
        <v>1730</v>
      </c>
      <c r="R1098" s="5" t="b">
        <f>Tabela1[[#This Row],[VALOR LOCADORA]]=Tabela1[[#This Row],[GASTO ALUGUEL]]</f>
        <v>0</v>
      </c>
      <c r="S1098" s="5" t="str">
        <f>UPPER(TEXT(Tabela1[[#This Row],[VENCIMENTO CONTRATO]],"MMM"))</f>
        <v>NOV</v>
      </c>
      <c r="T1098" s="5">
        <f>IFERROR(YEAR(Tabela1[[#This Row],[VENCIMENTO CONTRATO]]),"-")</f>
        <v>2026</v>
      </c>
      <c r="U1098" s="5" t="str">
        <f>VLOOKUP(Tabela1[[#This Row],[PLACA]],UNIC!C:T,18,0)</f>
        <v>ATIVO</v>
      </c>
      <c r="V1098" s="5" t="str">
        <f>SUBSTITUTE(VLOOKUP(Tabela1[[#This Row],[PLACA]],UNIC!C:K,9,0),".", "")</f>
        <v>11011</v>
      </c>
      <c r="W1098" s="5">
        <f>VLOOKUP(Tabela1[[#This Row],[PLACA]],UNIC!C:M,10,0)</f>
        <v>24001</v>
      </c>
      <c r="X1098" s="5" t="str">
        <f>VLOOKUP(Tabela1[[#This Row],[PLACA]],UNIC!C:M,11,0)</f>
        <v>VIVO</v>
      </c>
      <c r="Y1098" s="7">
        <f>SUM(Tabela1[[#This Row],[GASTO COMBUSTÍVEL FEVEREIRO]:[GASTO COMBUSTÍVE ABRIL]])</f>
        <v>3485</v>
      </c>
      <c r="Z1098" s="7">
        <f>IFERROR(AVERAGE(Tabela1[[#This Row],[GASTO COMBUSTÍVE ABRIL]:[GASTO COMBUSTÍVE MARÇO]]),"-")</f>
        <v>1099.335</v>
      </c>
      <c r="AA1098" s="5"/>
    </row>
    <row r="1099" spans="1:27" x14ac:dyDescent="0.25">
      <c r="A1099" s="5" t="s">
        <v>323</v>
      </c>
      <c r="B1099" s="5" t="str">
        <f>VLOOKUP(A1099,UNIC!C:W,2,0)</f>
        <v>MOBI</v>
      </c>
      <c r="C1099" s="5" t="str">
        <f>VLOOKUP(A1099,UNIC!C:W,3,0)</f>
        <v>LEVE</v>
      </c>
      <c r="D1099" s="10">
        <f>VLOOKUP(A1099,UNIC!C:W,5,0)</f>
        <v>2025</v>
      </c>
      <c r="E1099" s="5" t="str">
        <f>VLOOKUP(A1099,UNIC!C:W,21,0)</f>
        <v>LOCALIZA</v>
      </c>
      <c r="F1099" s="5" t="str">
        <f>VLOOKUP(Tabela1[[#This Row],[PLACA]],UNIC!C:R,15,0)</f>
        <v>PA</v>
      </c>
      <c r="G1099" s="5" t="str">
        <f>VLOOKUP(Tabela1[[#This Row],[PLACA]],UNIC!C:R,16,0)</f>
        <v>NORTE</v>
      </c>
      <c r="H1099" s="5" t="str">
        <f>VLOOKUP(A1099,UNIC!C:H,6,0)</f>
        <v>REGIANE DO SOCORRO CABRAL SERRAO</v>
      </c>
      <c r="I1099" s="5" t="str">
        <f>VLOOKUP(H1099,UNIC!H:J,3,0)</f>
        <v>TECNICO DE SEGURANCA DO TRABALHO JR</v>
      </c>
      <c r="J1099" s="11" t="str">
        <f>VLOOKUP(Tabela1[[#This Row],[PLACA]],UNIC!C:V,20,0)</f>
        <v>R$ 1.730,00</v>
      </c>
      <c r="K1099" s="11">
        <f>IFERROR(VALUE(VLOOKUP(Tabela1[[#This Row],[PLACA]],[1]Planilha2!$A:$F,3,0)),"")</f>
        <v>611.65</v>
      </c>
      <c r="L1099" s="11">
        <f>IFERROR(VALUE(VLOOKUP(Tabela1[[#This Row],[PLACA]],[1]Planilha2!$A:$F,4,0)),"")</f>
        <v>848.23</v>
      </c>
      <c r="M1099" s="11">
        <f>IFERROR(VALUE(VLOOKUP(Tabela1[[#This Row],[PLACA]],[1]Planilha2!$A:$F,5,0)),"")</f>
        <v>420.64</v>
      </c>
      <c r="N1099" s="11"/>
      <c r="O1099" s="12" t="str">
        <f>VLOOKUP(Tabela1[[#This Row],[PLACA]],BASE_LOCADORAS!B:F,5,0)</f>
        <v>23/05/2027</v>
      </c>
      <c r="P10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099" s="11">
        <f>VLOOKUP(Tabela1[[#This Row],[PLACA]],BASE_LOCADORAS!B:G,6,0)</f>
        <v>1824.76</v>
      </c>
      <c r="R1099" s="5" t="b">
        <f>Tabela1[[#This Row],[VALOR LOCADORA]]=Tabela1[[#This Row],[GASTO ALUGUEL]]</f>
        <v>0</v>
      </c>
      <c r="S1099" s="5" t="str">
        <f>UPPER(TEXT(Tabela1[[#This Row],[VENCIMENTO CONTRATO]],"MMM"))</f>
        <v>MAI</v>
      </c>
      <c r="T1099" s="5">
        <f>IFERROR(YEAR(Tabela1[[#This Row],[VENCIMENTO CONTRATO]]),"-")</f>
        <v>2027</v>
      </c>
      <c r="U1099" s="5" t="str">
        <f>VLOOKUP(Tabela1[[#This Row],[PLACA]],UNIC!C:T,18,0)</f>
        <v>ATIVO</v>
      </c>
      <c r="V1099" s="5" t="str">
        <f>SUBSTITUTE(VLOOKUP(Tabela1[[#This Row],[PLACA]],UNIC!C:K,9,0),".", "")</f>
        <v>99678</v>
      </c>
      <c r="W1099" s="5">
        <f>VLOOKUP(Tabela1[[#This Row],[PLACA]],UNIC!C:M,10,0)</f>
        <v>24001</v>
      </c>
      <c r="X1099" s="5" t="str">
        <f>VLOOKUP(Tabela1[[#This Row],[PLACA]],UNIC!C:M,11,0)</f>
        <v>ADMINISTRATIVO</v>
      </c>
      <c r="Y1099" s="7">
        <f>SUM(Tabela1[[#This Row],[GASTO COMBUSTÍVEL FEVEREIRO]:[GASTO COMBUSTÍVE ABRIL]])</f>
        <v>1880.52</v>
      </c>
      <c r="Z1099" s="7">
        <f>IFERROR(AVERAGE(Tabela1[[#This Row],[GASTO COMBUSTÍVE ABRIL]:[GASTO COMBUSTÍVE MARÇO]]),"-")</f>
        <v>634.43499999999995</v>
      </c>
      <c r="AA1099" s="5"/>
    </row>
    <row r="1100" spans="1:27" x14ac:dyDescent="0.25">
      <c r="A1100" s="5" t="s">
        <v>874</v>
      </c>
      <c r="B1100" s="5" t="str">
        <f>VLOOKUP(A1100,UNIC!C:W,2,0)</f>
        <v>MOBI</v>
      </c>
      <c r="C1100" s="5" t="str">
        <f>VLOOKUP(A1100,UNIC!C:W,3,0)</f>
        <v>LEVE</v>
      </c>
      <c r="D1100" s="10">
        <f>VLOOKUP(A1100,UNIC!C:W,5,0)</f>
        <v>2024</v>
      </c>
      <c r="E1100" s="5" t="str">
        <f>VLOOKUP(A1100,UNIC!C:W,21,0)</f>
        <v>MOVIDA</v>
      </c>
      <c r="F1100" s="5" t="str">
        <f>VLOOKUP(Tabela1[[#This Row],[PLACA]],UNIC!C:R,15,0)</f>
        <v>PA</v>
      </c>
      <c r="G1100" s="5" t="str">
        <f>VLOOKUP(Tabela1[[#This Row],[PLACA]],UNIC!C:R,16,0)</f>
        <v>NORTE</v>
      </c>
      <c r="H1100" s="5" t="str">
        <f>VLOOKUP(A1100,UNIC!C:H,6,0)</f>
        <v>PAULO HENRIQUE SANTOS MARVAO</v>
      </c>
      <c r="I1100" s="5" t="str">
        <f>VLOOKUP(H1100,UNIC!H:J,3,0)</f>
        <v>INSTALADOR MULTSKILL</v>
      </c>
      <c r="J1100" s="11" t="str">
        <f>VLOOKUP(Tabela1[[#This Row],[PLACA]],UNIC!C:V,20,0)</f>
        <v>R$ 1.730,00</v>
      </c>
      <c r="K1100" s="11">
        <f>IFERROR(VALUE(VLOOKUP(Tabela1[[#This Row],[PLACA]],[1]Planilha2!$A:$F,3,0)),"")</f>
        <v>785.8</v>
      </c>
      <c r="L1100" s="11">
        <f>IFERROR(VALUE(VLOOKUP(Tabela1[[#This Row],[PLACA]],[1]Planilha2!$A:$F,4,0)),"")</f>
        <v>1314.09</v>
      </c>
      <c r="M1100" s="11">
        <f>IFERROR(VALUE(VLOOKUP(Tabela1[[#This Row],[PLACA]],[1]Planilha2!$A:$F,5,0)),"")</f>
        <v>542.86</v>
      </c>
      <c r="N1100" s="11"/>
      <c r="O1100" s="12" t="str">
        <f>VLOOKUP(Tabela1[[#This Row],[PLACA]],BASE_LOCADORAS!B:F,5,0)</f>
        <v>11/11/2026</v>
      </c>
      <c r="P11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0" s="11">
        <f>VLOOKUP(Tabela1[[#This Row],[PLACA]],BASE_LOCADORAS!B:G,6,0)</f>
        <v>1730</v>
      </c>
      <c r="R1100" s="5" t="b">
        <f>Tabela1[[#This Row],[VALOR LOCADORA]]=Tabela1[[#This Row],[GASTO ALUGUEL]]</f>
        <v>0</v>
      </c>
      <c r="S1100" s="5" t="str">
        <f>UPPER(TEXT(Tabela1[[#This Row],[VENCIMENTO CONTRATO]],"MMM"))</f>
        <v>NOV</v>
      </c>
      <c r="T1100" s="5">
        <f>IFERROR(YEAR(Tabela1[[#This Row],[VENCIMENTO CONTRATO]]),"-")</f>
        <v>2026</v>
      </c>
      <c r="U1100" s="5" t="str">
        <f>VLOOKUP(Tabela1[[#This Row],[PLACA]],UNIC!C:T,18,0)</f>
        <v>ATIVO</v>
      </c>
      <c r="V1100" s="5" t="str">
        <f>SUBSTITUTE(VLOOKUP(Tabela1[[#This Row],[PLACA]],UNIC!C:K,9,0),".", "")</f>
        <v>11011</v>
      </c>
      <c r="W1100" s="5">
        <f>VLOOKUP(Tabela1[[#This Row],[PLACA]],UNIC!C:M,10,0)</f>
        <v>24001</v>
      </c>
      <c r="X1100" s="5" t="str">
        <f>VLOOKUP(Tabela1[[#This Row],[PLACA]],UNIC!C:M,11,0)</f>
        <v>VIVO</v>
      </c>
      <c r="Y1100" s="7">
        <f>SUM(Tabela1[[#This Row],[GASTO COMBUSTÍVEL FEVEREIRO]:[GASTO COMBUSTÍVE ABRIL]])</f>
        <v>2642.75</v>
      </c>
      <c r="Z1100" s="7">
        <f>IFERROR(AVERAGE(Tabela1[[#This Row],[GASTO COMBUSTÍVE ABRIL]:[GASTO COMBUSTÍVE MARÇO]]),"-")</f>
        <v>928.47499999999991</v>
      </c>
      <c r="AA1100" s="5"/>
    </row>
    <row r="1101" spans="1:27" x14ac:dyDescent="0.25">
      <c r="A1101" s="5" t="s">
        <v>415</v>
      </c>
      <c r="B1101" s="5" t="str">
        <f>VLOOKUP(A1101,UNIC!C:W,2,0)</f>
        <v>MOBI</v>
      </c>
      <c r="C1101" s="5" t="str">
        <f>VLOOKUP(A1101,UNIC!C:W,3,0)</f>
        <v>LEVE</v>
      </c>
      <c r="D1101" s="10">
        <f>VLOOKUP(A1101,UNIC!C:W,5,0)</f>
        <v>2024</v>
      </c>
      <c r="E1101" s="5" t="str">
        <f>VLOOKUP(A1101,UNIC!C:W,21,0)</f>
        <v>MOVIDA</v>
      </c>
      <c r="F1101" s="5" t="str">
        <f>VLOOKUP(Tabela1[[#This Row],[PLACA]],UNIC!C:R,15,0)</f>
        <v>PA</v>
      </c>
      <c r="G1101" s="5" t="str">
        <f>VLOOKUP(Tabela1[[#This Row],[PLACA]],UNIC!C:R,16,0)</f>
        <v>NORTE</v>
      </c>
      <c r="H1101" s="5" t="str">
        <f>VLOOKUP(A1101,UNIC!C:H,6,0)</f>
        <v>RAPHAEL RICARDO NASCIMENTO ALMEIDA</v>
      </c>
      <c r="I1101" s="5" t="str">
        <f>VLOOKUP(H1101,UNIC!H:J,3,0)</f>
        <v>INSTALADOR MULTSKILL</v>
      </c>
      <c r="J1101" s="11" t="str">
        <f>VLOOKUP(Tabela1[[#This Row],[PLACA]],UNIC!C:V,20,0)</f>
        <v>R$ 1.730,00</v>
      </c>
      <c r="K1101" s="11">
        <f>IFERROR(VALUE(VLOOKUP(Tabela1[[#This Row],[PLACA]],[1]Planilha2!$A:$F,3,0)),"")</f>
        <v>1116.3200000000002</v>
      </c>
      <c r="L1101" s="11">
        <f>IFERROR(VALUE(VLOOKUP(Tabela1[[#This Row],[PLACA]],[1]Planilha2!$A:$F,4,0)),"")</f>
        <v>1503.01</v>
      </c>
      <c r="M1101" s="11">
        <f>IFERROR(VALUE(VLOOKUP(Tabela1[[#This Row],[PLACA]],[1]Planilha2!$A:$F,5,0)),"")</f>
        <v>822.89</v>
      </c>
      <c r="N1101" s="11"/>
      <c r="O1101" s="12" t="str">
        <f>VLOOKUP(Tabela1[[#This Row],[PLACA]],BASE_LOCADORAS!B:F,5,0)</f>
        <v>10/11/2026</v>
      </c>
      <c r="P11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1" s="11">
        <f>VLOOKUP(Tabela1[[#This Row],[PLACA]],BASE_LOCADORAS!B:G,6,0)</f>
        <v>1730</v>
      </c>
      <c r="R1101" s="5" t="b">
        <f>Tabela1[[#This Row],[VALOR LOCADORA]]=Tabela1[[#This Row],[GASTO ALUGUEL]]</f>
        <v>0</v>
      </c>
      <c r="S1101" s="5" t="str">
        <f>UPPER(TEXT(Tabela1[[#This Row],[VENCIMENTO CONTRATO]],"MMM"))</f>
        <v>NOV</v>
      </c>
      <c r="T1101" s="5">
        <f>IFERROR(YEAR(Tabela1[[#This Row],[VENCIMENTO CONTRATO]]),"-")</f>
        <v>2026</v>
      </c>
      <c r="U1101" s="5" t="str">
        <f>VLOOKUP(Tabela1[[#This Row],[PLACA]],UNIC!C:T,18,0)</f>
        <v>ATIVO</v>
      </c>
      <c r="V1101" s="5" t="str">
        <f>SUBSTITUTE(VLOOKUP(Tabela1[[#This Row],[PLACA]],UNIC!C:K,9,0),".", "")</f>
        <v>11011</v>
      </c>
      <c r="W1101" s="5">
        <f>VLOOKUP(Tabela1[[#This Row],[PLACA]],UNIC!C:M,10,0)</f>
        <v>24001</v>
      </c>
      <c r="X1101" s="5" t="str">
        <f>VLOOKUP(Tabela1[[#This Row],[PLACA]],UNIC!C:M,11,0)</f>
        <v>VIVO</v>
      </c>
      <c r="Y1101" s="7">
        <f>SUM(Tabela1[[#This Row],[GASTO COMBUSTÍVEL FEVEREIRO]:[GASTO COMBUSTÍVE ABRIL]])</f>
        <v>3442.22</v>
      </c>
      <c r="Z1101" s="7">
        <f>IFERROR(AVERAGE(Tabela1[[#This Row],[GASTO COMBUSTÍVE ABRIL]:[GASTO COMBUSTÍVE MARÇO]]),"-")</f>
        <v>1162.95</v>
      </c>
      <c r="AA1101" s="5"/>
    </row>
    <row r="1102" spans="1:27" x14ac:dyDescent="0.25">
      <c r="A1102" s="5" t="s">
        <v>1215</v>
      </c>
      <c r="B1102" s="5" t="str">
        <f>VLOOKUP(A1102,UNIC!C:W,2,0)</f>
        <v>MOBI</v>
      </c>
      <c r="C1102" s="5" t="str">
        <f>VLOOKUP(A1102,UNIC!C:W,3,0)</f>
        <v>LEVE</v>
      </c>
      <c r="D1102" s="10">
        <f>VLOOKUP(A1102,UNIC!C:W,5,0)</f>
        <v>2025</v>
      </c>
      <c r="E1102" s="5" t="str">
        <f>VLOOKUP(A1102,UNIC!C:W,21,0)</f>
        <v>LOCALIZA</v>
      </c>
      <c r="F1102" s="5" t="str">
        <f>VLOOKUP(Tabela1[[#This Row],[PLACA]],UNIC!C:R,15,0)</f>
        <v>PA</v>
      </c>
      <c r="G1102" s="5" t="str">
        <f>VLOOKUP(Tabela1[[#This Row],[PLACA]],UNIC!C:R,16,0)</f>
        <v>NORTE</v>
      </c>
      <c r="H1102" s="5" t="str">
        <f>VLOOKUP(A1102,UNIC!C:H,6,0)</f>
        <v>EDIVANDRO DA SILVA PEREIRA</v>
      </c>
      <c r="I1102" s="5" t="str">
        <f>VLOOKUP(H1102,UNIC!H:J,3,0)</f>
        <v>ENCARREGADO DE ALMOXARIFADO</v>
      </c>
      <c r="J1102" s="11" t="str">
        <f>VLOOKUP(Tabela1[[#This Row],[PLACA]],UNIC!C:V,20,0)</f>
        <v>R$ 1.730,00</v>
      </c>
      <c r="K1102" s="11">
        <f>IFERROR(VALUE(VLOOKUP(Tabela1[[#This Row],[PLACA]],[1]Planilha2!$A:$F,3,0)),"")</f>
        <v>938.82999999999993</v>
      </c>
      <c r="L1102" s="11">
        <f>IFERROR(VALUE(VLOOKUP(Tabela1[[#This Row],[PLACA]],[1]Planilha2!$A:$F,4,0)),"")</f>
        <v>1293.74</v>
      </c>
      <c r="M1102" s="11">
        <f>IFERROR(VALUE(VLOOKUP(Tabela1[[#This Row],[PLACA]],[1]Planilha2!$A:$F,5,0)),"")</f>
        <v>552</v>
      </c>
      <c r="N1102" s="11"/>
      <c r="O1102" s="12" t="str">
        <f>VLOOKUP(Tabela1[[#This Row],[PLACA]],BASE_LOCADORAS!B:F,5,0)</f>
        <v>22/05/2027</v>
      </c>
      <c r="P11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2" s="11">
        <f>VLOOKUP(Tabela1[[#This Row],[PLACA]],BASE_LOCADORAS!B:G,6,0)</f>
        <v>1824.76</v>
      </c>
      <c r="R1102" s="5" t="b">
        <f>Tabela1[[#This Row],[VALOR LOCADORA]]=Tabela1[[#This Row],[GASTO ALUGUEL]]</f>
        <v>0</v>
      </c>
      <c r="S1102" s="5" t="str">
        <f>UPPER(TEXT(Tabela1[[#This Row],[VENCIMENTO CONTRATO]],"MMM"))</f>
        <v>MAI</v>
      </c>
      <c r="T1102" s="5">
        <f>IFERROR(YEAR(Tabela1[[#This Row],[VENCIMENTO CONTRATO]]),"-")</f>
        <v>2027</v>
      </c>
      <c r="U1102" s="5" t="str">
        <f>VLOOKUP(Tabela1[[#This Row],[PLACA]],UNIC!C:T,18,0)</f>
        <v>ATIVO</v>
      </c>
      <c r="V1102" s="5" t="str">
        <f>SUBSTITUTE(VLOOKUP(Tabela1[[#This Row],[PLACA]],UNIC!C:K,9,0),".", "")</f>
        <v>99568</v>
      </c>
      <c r="W1102" s="5">
        <f>VLOOKUP(Tabela1[[#This Row],[PLACA]],UNIC!C:M,10,0)</f>
        <v>24001</v>
      </c>
      <c r="X1102" s="5" t="str">
        <f>VLOOKUP(Tabela1[[#This Row],[PLACA]],UNIC!C:M,11,0)</f>
        <v>ADMINISTRATIVO</v>
      </c>
      <c r="Y1102" s="7">
        <f>SUM(Tabela1[[#This Row],[GASTO COMBUSTÍVEL FEVEREIRO]:[GASTO COMBUSTÍVE ABRIL]])</f>
        <v>2784.5699999999997</v>
      </c>
      <c r="Z1102" s="7">
        <f>IFERROR(AVERAGE(Tabela1[[#This Row],[GASTO COMBUSTÍVE ABRIL]:[GASTO COMBUSTÍVE MARÇO]]),"-")</f>
        <v>922.87</v>
      </c>
      <c r="AA1102" s="5"/>
    </row>
    <row r="1103" spans="1:27" x14ac:dyDescent="0.25">
      <c r="A1103" s="5" t="s">
        <v>703</v>
      </c>
      <c r="B1103" s="5" t="str">
        <f>VLOOKUP(A1103,UNIC!C:W,2,0)</f>
        <v>MOBI</v>
      </c>
      <c r="C1103" s="5" t="str">
        <f>VLOOKUP(A1103,UNIC!C:W,3,0)</f>
        <v>LEVE</v>
      </c>
      <c r="D1103" s="10">
        <f>VLOOKUP(A1103,UNIC!C:W,5,0)</f>
        <v>2024</v>
      </c>
      <c r="E1103" s="5" t="str">
        <f>VLOOKUP(A1103,UNIC!C:W,21,0)</f>
        <v>MOVIDA</v>
      </c>
      <c r="F1103" s="5" t="str">
        <f>VLOOKUP(Tabela1[[#This Row],[PLACA]],UNIC!C:R,15,0)</f>
        <v>PA</v>
      </c>
      <c r="G1103" s="5" t="str">
        <f>VLOOKUP(Tabela1[[#This Row],[PLACA]],UNIC!C:R,16,0)</f>
        <v>NORTE</v>
      </c>
      <c r="H1103" s="5" t="str">
        <f>VLOOKUP(A1103,UNIC!C:H,6,0)</f>
        <v>NILSON FERREIRA BRITO</v>
      </c>
      <c r="I1103" s="5" t="str">
        <f>VLOOKUP(H1103,UNIC!H:J,3,0)</f>
        <v>INSTALADOR MULTSKILL</v>
      </c>
      <c r="J1103" s="11" t="str">
        <f>VLOOKUP(Tabela1[[#This Row],[PLACA]],UNIC!C:V,20,0)</f>
        <v>R$ 1.730,00</v>
      </c>
      <c r="K1103" s="11">
        <f>IFERROR(VALUE(VLOOKUP(Tabela1[[#This Row],[PLACA]],[1]Planilha2!$A:$F,3,0)),"")</f>
        <v>1320.58</v>
      </c>
      <c r="L1103" s="11">
        <f>IFERROR(VALUE(VLOOKUP(Tabela1[[#This Row],[PLACA]],[1]Planilha2!$A:$F,4,0)),"")</f>
        <v>1664.5500000000002</v>
      </c>
      <c r="M1103" s="11">
        <f>IFERROR(VALUE(VLOOKUP(Tabela1[[#This Row],[PLACA]],[1]Planilha2!$A:$F,5,0)),"")</f>
        <v>865.95</v>
      </c>
      <c r="N1103" s="11"/>
      <c r="O1103" s="12" t="str">
        <f>VLOOKUP(Tabela1[[#This Row],[PLACA]],BASE_LOCADORAS!B:F,5,0)</f>
        <v>10/11/2026</v>
      </c>
      <c r="P11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3" s="11">
        <f>VLOOKUP(Tabela1[[#This Row],[PLACA]],BASE_LOCADORAS!B:G,6,0)</f>
        <v>1730</v>
      </c>
      <c r="R1103" s="5" t="b">
        <f>Tabela1[[#This Row],[VALOR LOCADORA]]=Tabela1[[#This Row],[GASTO ALUGUEL]]</f>
        <v>0</v>
      </c>
      <c r="S1103" s="5" t="str">
        <f>UPPER(TEXT(Tabela1[[#This Row],[VENCIMENTO CONTRATO]],"MMM"))</f>
        <v>NOV</v>
      </c>
      <c r="T1103" s="5">
        <f>IFERROR(YEAR(Tabela1[[#This Row],[VENCIMENTO CONTRATO]]),"-")</f>
        <v>2026</v>
      </c>
      <c r="U1103" s="5" t="str">
        <f>VLOOKUP(Tabela1[[#This Row],[PLACA]],UNIC!C:T,18,0)</f>
        <v>ATIVO</v>
      </c>
      <c r="V1103" s="5" t="str">
        <f>SUBSTITUTE(VLOOKUP(Tabela1[[#This Row],[PLACA]],UNIC!C:K,9,0),".", "")</f>
        <v>11011</v>
      </c>
      <c r="W1103" s="5">
        <f>VLOOKUP(Tabela1[[#This Row],[PLACA]],UNIC!C:M,10,0)</f>
        <v>24001</v>
      </c>
      <c r="X1103" s="5" t="str">
        <f>VLOOKUP(Tabela1[[#This Row],[PLACA]],UNIC!C:M,11,0)</f>
        <v>VIVO</v>
      </c>
      <c r="Y1103" s="7">
        <f>SUM(Tabela1[[#This Row],[GASTO COMBUSTÍVEL FEVEREIRO]:[GASTO COMBUSTÍVE ABRIL]])</f>
        <v>3851.08</v>
      </c>
      <c r="Z1103" s="7">
        <f>IFERROR(AVERAGE(Tabela1[[#This Row],[GASTO COMBUSTÍVE ABRIL]:[GASTO COMBUSTÍVE MARÇO]]),"-")</f>
        <v>1265.25</v>
      </c>
      <c r="AA1103" s="5"/>
    </row>
    <row r="1104" spans="1:27" x14ac:dyDescent="0.25">
      <c r="A1104" s="5" t="s">
        <v>881</v>
      </c>
      <c r="B1104" s="5" t="str">
        <f>VLOOKUP(A1104,UNIC!C:W,2,0)</f>
        <v>MOBI</v>
      </c>
      <c r="C1104" s="5" t="str">
        <f>VLOOKUP(A1104,UNIC!C:W,3,0)</f>
        <v>LEVE</v>
      </c>
      <c r="D1104" s="10">
        <f>VLOOKUP(A1104,UNIC!C:W,5,0)</f>
        <v>2024</v>
      </c>
      <c r="E1104" s="5" t="str">
        <f>VLOOKUP(A1104,UNIC!C:W,21,0)</f>
        <v>MOVIDA</v>
      </c>
      <c r="F1104" s="5" t="str">
        <f>VLOOKUP(Tabela1[[#This Row],[PLACA]],UNIC!C:R,15,0)</f>
        <v>PA</v>
      </c>
      <c r="G1104" s="5" t="str">
        <f>VLOOKUP(Tabela1[[#This Row],[PLACA]],UNIC!C:R,16,0)</f>
        <v>NORTE</v>
      </c>
      <c r="H1104" s="5" t="str">
        <f>VLOOKUP(A1104,UNIC!C:H,6,0)</f>
        <v>DANIEL MONTEIRO FRANCO</v>
      </c>
      <c r="I1104" s="5" t="str">
        <f>VLOOKUP(H1104,UNIC!H:J,3,0)</f>
        <v>INSTALADOR MULTSKILL</v>
      </c>
      <c r="J1104" s="11" t="str">
        <f>VLOOKUP(Tabela1[[#This Row],[PLACA]],UNIC!C:V,20,0)</f>
        <v>R$ 1.806,47</v>
      </c>
      <c r="K1104" s="11">
        <f>IFERROR(VALUE(VLOOKUP(Tabela1[[#This Row],[PLACA]],[1]Planilha2!$A:$F,3,0)),"")</f>
        <v>1096.4699999999998</v>
      </c>
      <c r="L1104" s="11">
        <f>IFERROR(VALUE(VLOOKUP(Tabela1[[#This Row],[PLACA]],[1]Planilha2!$A:$F,4,0)),"")</f>
        <v>1421.9499999999998</v>
      </c>
      <c r="M1104" s="11">
        <f>IFERROR(VALUE(VLOOKUP(Tabela1[[#This Row],[PLACA]],[1]Planilha2!$A:$F,5,0)),"")</f>
        <v>811.38000000000011</v>
      </c>
      <c r="N1104" s="11"/>
      <c r="O1104" s="17" t="str">
        <f>VLOOKUP(Tabela1[[#This Row],[PLACA]],BASE_LOCADORAS!B:F,5,0)</f>
        <v>28/10/2026</v>
      </c>
      <c r="P11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4" s="11">
        <f>VLOOKUP(Tabela1[[#This Row],[PLACA]],BASE_LOCADORAS!B:G,6,0)</f>
        <v>1806.47</v>
      </c>
      <c r="R1104" s="5" t="b">
        <f>Tabela1[[#This Row],[VALOR LOCADORA]]=Tabela1[[#This Row],[GASTO ALUGUEL]]</f>
        <v>0</v>
      </c>
      <c r="S1104" s="5" t="str">
        <f>UPPER(TEXT(Tabela1[[#This Row],[VENCIMENTO CONTRATO]],"MMM"))</f>
        <v>OUT</v>
      </c>
      <c r="T1104" s="5">
        <f>IFERROR(YEAR(Tabela1[[#This Row],[VENCIMENTO CONTRATO]]),"-")</f>
        <v>2026</v>
      </c>
      <c r="U1104" s="5" t="str">
        <f>VLOOKUP(Tabela1[[#This Row],[PLACA]],UNIC!C:T,18,0)</f>
        <v>ATIVO</v>
      </c>
      <c r="V1104" s="5" t="str">
        <f>SUBSTITUTE(VLOOKUP(Tabela1[[#This Row],[PLACA]],UNIC!C:K,9,0),".", "")</f>
        <v>11011</v>
      </c>
      <c r="W1104" s="5">
        <f>VLOOKUP(Tabela1[[#This Row],[PLACA]],UNIC!C:M,10,0)</f>
        <v>24001</v>
      </c>
      <c r="X1104" s="5" t="str">
        <f>VLOOKUP(Tabela1[[#This Row],[PLACA]],UNIC!C:M,11,0)</f>
        <v>VIVO</v>
      </c>
      <c r="Y1104" s="7">
        <f>SUM(Tabela1[[#This Row],[GASTO COMBUSTÍVEL FEVEREIRO]:[GASTO COMBUSTÍVE ABRIL]])</f>
        <v>3329.7999999999997</v>
      </c>
      <c r="Z1104" s="7">
        <f>IFERROR(AVERAGE(Tabela1[[#This Row],[GASTO COMBUSTÍVE ABRIL]:[GASTO COMBUSTÍVE MARÇO]]),"-")</f>
        <v>1116.665</v>
      </c>
      <c r="AA1104" s="5"/>
    </row>
    <row r="1105" spans="1:27" x14ac:dyDescent="0.25">
      <c r="A1105" s="5" t="s">
        <v>1110</v>
      </c>
      <c r="B1105" s="5" t="str">
        <f>VLOOKUP(A1105,UNIC!C:W,2,0)</f>
        <v>MOBI</v>
      </c>
      <c r="C1105" s="5" t="str">
        <f>VLOOKUP(A1105,UNIC!C:W,3,0)</f>
        <v>LEVE</v>
      </c>
      <c r="D1105" s="10">
        <f>VLOOKUP(A1105,UNIC!C:W,5,0)</f>
        <v>2024</v>
      </c>
      <c r="E1105" s="5" t="str">
        <f>VLOOKUP(A1105,UNIC!C:W,21,0)</f>
        <v>MOVIDA</v>
      </c>
      <c r="F1105" s="5" t="str">
        <f>VLOOKUP(Tabela1[[#This Row],[PLACA]],UNIC!C:R,15,0)</f>
        <v>PA</v>
      </c>
      <c r="G1105" s="5" t="str">
        <f>VLOOKUP(Tabela1[[#This Row],[PLACA]],UNIC!C:R,16,0)</f>
        <v>NORTE</v>
      </c>
      <c r="H1105" s="5" t="str">
        <f>VLOOKUP(A1105,UNIC!C:H,6,0)</f>
        <v>OTONIEL OLIVEIRA DE OLIVEIRA</v>
      </c>
      <c r="I1105" s="5" t="str">
        <f>VLOOKUP(H1105,UNIC!H:J,3,0)</f>
        <v>INSTALADOR MULTSKILL</v>
      </c>
      <c r="J1105" s="11" t="str">
        <f>VLOOKUP(Tabela1[[#This Row],[PLACA]],UNIC!C:V,20,0)</f>
        <v>R$ 1.730,00</v>
      </c>
      <c r="K1105" s="11">
        <f>IFERROR(VALUE(VLOOKUP(Tabela1[[#This Row],[PLACA]],[1]Planilha2!$A:$F,3,0)),"")</f>
        <v>1403.79</v>
      </c>
      <c r="L1105" s="11">
        <f>IFERROR(VALUE(VLOOKUP(Tabela1[[#This Row],[PLACA]],[1]Planilha2!$A:$F,4,0)),"")</f>
        <v>1523.62</v>
      </c>
      <c r="M1105" s="11">
        <f>IFERROR(VALUE(VLOOKUP(Tabela1[[#This Row],[PLACA]],[1]Planilha2!$A:$F,5,0)),"")</f>
        <v>799.43999999999994</v>
      </c>
      <c r="N1105" s="11"/>
      <c r="O1105" s="12" t="str">
        <f>VLOOKUP(Tabela1[[#This Row],[PLACA]],BASE_LOCADORAS!B:F,5,0)</f>
        <v>23/11/2026</v>
      </c>
      <c r="P11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5" s="11">
        <f>VLOOKUP(Tabela1[[#This Row],[PLACA]],BASE_LOCADORAS!B:G,6,0)</f>
        <v>1730</v>
      </c>
      <c r="R1105" s="5" t="b">
        <f>Tabela1[[#This Row],[VALOR LOCADORA]]=Tabela1[[#This Row],[GASTO ALUGUEL]]</f>
        <v>0</v>
      </c>
      <c r="S1105" s="5" t="str">
        <f>UPPER(TEXT(Tabela1[[#This Row],[VENCIMENTO CONTRATO]],"MMM"))</f>
        <v>NOV</v>
      </c>
      <c r="T1105" s="5">
        <f>IFERROR(YEAR(Tabela1[[#This Row],[VENCIMENTO CONTRATO]]),"-")</f>
        <v>2026</v>
      </c>
      <c r="U1105" s="5" t="str">
        <f>VLOOKUP(Tabela1[[#This Row],[PLACA]],UNIC!C:T,18,0)</f>
        <v>ATIVO</v>
      </c>
      <c r="V1105" s="5" t="str">
        <f>SUBSTITUTE(VLOOKUP(Tabela1[[#This Row],[PLACA]],UNIC!C:K,9,0),".", "")</f>
        <v>11011</v>
      </c>
      <c r="W1105" s="5">
        <f>VLOOKUP(Tabela1[[#This Row],[PLACA]],UNIC!C:M,10,0)</f>
        <v>24001</v>
      </c>
      <c r="X1105" s="5" t="str">
        <f>VLOOKUP(Tabela1[[#This Row],[PLACA]],UNIC!C:M,11,0)</f>
        <v>VIVO</v>
      </c>
      <c r="Y1105" s="7">
        <f>SUM(Tabela1[[#This Row],[GASTO COMBUSTÍVEL FEVEREIRO]:[GASTO COMBUSTÍVE ABRIL]])</f>
        <v>3726.85</v>
      </c>
      <c r="Z1105" s="7">
        <f>IFERROR(AVERAGE(Tabela1[[#This Row],[GASTO COMBUSTÍVE ABRIL]:[GASTO COMBUSTÍVE MARÇO]]),"-")</f>
        <v>1161.53</v>
      </c>
      <c r="AA1105" s="5"/>
    </row>
    <row r="1106" spans="1:27" x14ac:dyDescent="0.25">
      <c r="A1106" s="5" t="s">
        <v>1159</v>
      </c>
      <c r="B1106" s="5" t="str">
        <f>VLOOKUP(A1106,UNIC!C:W,2,0)</f>
        <v>MOBI</v>
      </c>
      <c r="C1106" s="5" t="str">
        <f>VLOOKUP(A1106,UNIC!C:W,3,0)</f>
        <v>LEVE</v>
      </c>
      <c r="D1106" s="10">
        <f>VLOOKUP(A1106,UNIC!C:W,5,0)</f>
        <v>2024</v>
      </c>
      <c r="E1106" s="5" t="str">
        <f>VLOOKUP(A1106,UNIC!C:W,21,0)</f>
        <v>MOVIDA</v>
      </c>
      <c r="F1106" s="5" t="str">
        <f>VLOOKUP(Tabela1[[#This Row],[PLACA]],UNIC!C:R,15,0)</f>
        <v>PA</v>
      </c>
      <c r="G1106" s="5" t="str">
        <f>VLOOKUP(Tabela1[[#This Row],[PLACA]],UNIC!C:R,16,0)</f>
        <v>NORTE</v>
      </c>
      <c r="H1106" s="5" t="str">
        <f>VLOOKUP(A1106,UNIC!C:H,6,0)</f>
        <v>PEDRO PAULO BARBOSA MENEZES</v>
      </c>
      <c r="I1106" s="5" t="str">
        <f>VLOOKUP(H1106,UNIC!H:J,3,0)</f>
        <v>INSTALADOR MULTSKILL</v>
      </c>
      <c r="J1106" s="11" t="str">
        <f>VLOOKUP(Tabela1[[#This Row],[PLACA]],UNIC!C:V,20,0)</f>
        <v>R$ 1.730,00</v>
      </c>
      <c r="K1106" s="11">
        <f>IFERROR(VALUE(VLOOKUP(Tabela1[[#This Row],[PLACA]],[1]Planilha2!$A:$F,3,0)),"")</f>
        <v>840.65</v>
      </c>
      <c r="L1106" s="11">
        <f>IFERROR(VALUE(VLOOKUP(Tabela1[[#This Row],[PLACA]],[1]Planilha2!$A:$F,4,0)),"")</f>
        <v>969.18</v>
      </c>
      <c r="M1106" s="11">
        <f>IFERROR(VALUE(VLOOKUP(Tabela1[[#This Row],[PLACA]],[1]Planilha2!$A:$F,5,0)),"")</f>
        <v>643.19000000000005</v>
      </c>
      <c r="N1106" s="11"/>
      <c r="O1106" s="12" t="str">
        <f>VLOOKUP(Tabela1[[#This Row],[PLACA]],BASE_LOCADORAS!B:F,5,0)</f>
        <v>15/11/2026</v>
      </c>
      <c r="P11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6" s="11">
        <f>VLOOKUP(Tabela1[[#This Row],[PLACA]],BASE_LOCADORAS!B:G,6,0)</f>
        <v>1730</v>
      </c>
      <c r="R1106" s="5" t="b">
        <f>Tabela1[[#This Row],[VALOR LOCADORA]]=Tabela1[[#This Row],[GASTO ALUGUEL]]</f>
        <v>0</v>
      </c>
      <c r="S1106" s="5" t="str">
        <f>UPPER(TEXT(Tabela1[[#This Row],[VENCIMENTO CONTRATO]],"MMM"))</f>
        <v>NOV</v>
      </c>
      <c r="T1106" s="5">
        <f>IFERROR(YEAR(Tabela1[[#This Row],[VENCIMENTO CONTRATO]]),"-")</f>
        <v>2026</v>
      </c>
      <c r="U1106" s="5" t="str">
        <f>VLOOKUP(Tabela1[[#This Row],[PLACA]],UNIC!C:T,18,0)</f>
        <v>PATIO</v>
      </c>
      <c r="V1106" s="5" t="str">
        <f>SUBSTITUTE(VLOOKUP(Tabela1[[#This Row],[PLACA]],UNIC!C:K,9,0),".", "")</f>
        <v>11015</v>
      </c>
      <c r="W1106" s="5">
        <f>VLOOKUP(Tabela1[[#This Row],[PLACA]],UNIC!C:M,10,0)</f>
        <v>24001</v>
      </c>
      <c r="X1106" s="5" t="str">
        <f>VLOOKUP(Tabela1[[#This Row],[PLACA]],UNIC!C:M,11,0)</f>
        <v>VIVO</v>
      </c>
      <c r="Y1106" s="7">
        <f>SUM(Tabela1[[#This Row],[GASTO COMBUSTÍVEL FEVEREIRO]:[GASTO COMBUSTÍVE ABRIL]])</f>
        <v>2453.02</v>
      </c>
      <c r="Z1106" s="7">
        <f>IFERROR(AVERAGE(Tabela1[[#This Row],[GASTO COMBUSTÍVE ABRIL]:[GASTO COMBUSTÍVE MARÇO]]),"-")</f>
        <v>806.18499999999995</v>
      </c>
      <c r="AA1106" s="5"/>
    </row>
    <row r="1107" spans="1:27" x14ac:dyDescent="0.25">
      <c r="A1107" s="5" t="s">
        <v>932</v>
      </c>
      <c r="B1107" s="5" t="str">
        <f>VLOOKUP(A1107,UNIC!C:W,2,0)</f>
        <v>MOBI</v>
      </c>
      <c r="C1107" s="5" t="str">
        <f>VLOOKUP(A1107,UNIC!C:W,3,0)</f>
        <v>LEVE</v>
      </c>
      <c r="D1107" s="10">
        <f>VLOOKUP(A1107,UNIC!C:W,5,0)</f>
        <v>2024</v>
      </c>
      <c r="E1107" s="5" t="str">
        <f>VLOOKUP(A1107,UNIC!C:W,21,0)</f>
        <v>MOVIDA</v>
      </c>
      <c r="F1107" s="5" t="str">
        <f>VLOOKUP(Tabela1[[#This Row],[PLACA]],UNIC!C:R,15,0)</f>
        <v>PA</v>
      </c>
      <c r="G1107" s="5" t="str">
        <f>VLOOKUP(Tabela1[[#This Row],[PLACA]],UNIC!C:R,16,0)</f>
        <v>NORTE</v>
      </c>
      <c r="H1107" s="5" t="str">
        <f>VLOOKUP(A1107,UNIC!C:H,6,0)</f>
        <v>CASA CLIENTE VIVO ANANINDEUA</v>
      </c>
      <c r="I1107" s="5" t="str">
        <f>VLOOKUP(H1107,UNIC!H:J,3,0)</f>
        <v>PARCEIRO</v>
      </c>
      <c r="J1107" s="11" t="str">
        <f>VLOOKUP(Tabela1[[#This Row],[PLACA]],UNIC!C:V,20,0)</f>
        <v>R$ 1.730,00</v>
      </c>
      <c r="K1107" s="11">
        <f>IFERROR(VALUE(VLOOKUP(Tabela1[[#This Row],[PLACA]],[1]Planilha2!$A:$F,3,0)),"")</f>
        <v>1349.7500000000002</v>
      </c>
      <c r="L1107" s="11">
        <f>IFERROR(VALUE(VLOOKUP(Tabela1[[#This Row],[PLACA]],[1]Planilha2!$A:$F,4,0)),"")</f>
        <v>1579.9199999999998</v>
      </c>
      <c r="M1107" s="11">
        <f>IFERROR(VALUE(VLOOKUP(Tabela1[[#This Row],[PLACA]],[1]Planilha2!$A:$F,5,0)),"")</f>
        <v>338.53</v>
      </c>
      <c r="N1107" s="11"/>
      <c r="O1107" s="12" t="str">
        <f>VLOOKUP(Tabela1[[#This Row],[PLACA]],BASE_LOCADORAS!B:F,5,0)</f>
        <v>15/11/2026</v>
      </c>
      <c r="P11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7" s="11">
        <f>VLOOKUP(Tabela1[[#This Row],[PLACA]],BASE_LOCADORAS!B:G,6,0)</f>
        <v>1730</v>
      </c>
      <c r="R1107" s="5" t="b">
        <f>Tabela1[[#This Row],[VALOR LOCADORA]]=Tabela1[[#This Row],[GASTO ALUGUEL]]</f>
        <v>0</v>
      </c>
      <c r="S1107" s="5" t="str">
        <f>UPPER(TEXT(Tabela1[[#This Row],[VENCIMENTO CONTRATO]],"MMM"))</f>
        <v>NOV</v>
      </c>
      <c r="T1107" s="5">
        <f>IFERROR(YEAR(Tabela1[[#This Row],[VENCIMENTO CONTRATO]]),"-")</f>
        <v>2026</v>
      </c>
      <c r="U1107" s="5" t="str">
        <f>VLOOKUP(Tabela1[[#This Row],[PLACA]],UNIC!C:T,18,0)</f>
        <v>SINISTRO</v>
      </c>
      <c r="V1107" s="5" t="str">
        <f>SUBSTITUTE(VLOOKUP(Tabela1[[#This Row],[PLACA]],UNIC!C:K,9,0),".", "")</f>
        <v>11011</v>
      </c>
      <c r="W1107" s="5">
        <f>VLOOKUP(Tabela1[[#This Row],[PLACA]],UNIC!C:M,10,0)</f>
        <v>24001</v>
      </c>
      <c r="X1107" s="5" t="str">
        <f>VLOOKUP(Tabela1[[#This Row],[PLACA]],UNIC!C:M,11,0)</f>
        <v>VIVO</v>
      </c>
      <c r="Y1107" s="7">
        <f>SUM(Tabela1[[#This Row],[GASTO COMBUSTÍVEL FEVEREIRO]:[GASTO COMBUSTÍVE ABRIL]])</f>
        <v>3268.2</v>
      </c>
      <c r="Z1107" s="7">
        <f>IFERROR(AVERAGE(Tabela1[[#This Row],[GASTO COMBUSTÍVE ABRIL]:[GASTO COMBUSTÍVE MARÇO]]),"-")</f>
        <v>959.22499999999991</v>
      </c>
      <c r="AA1107" s="5"/>
    </row>
    <row r="1108" spans="1:27" x14ac:dyDescent="0.25">
      <c r="A1108" s="5" t="s">
        <v>660</v>
      </c>
      <c r="B1108" s="5" t="str">
        <f>VLOOKUP(A1108,UNIC!C:W,2,0)</f>
        <v>MOBI</v>
      </c>
      <c r="C1108" s="5" t="str">
        <f>VLOOKUP(A1108,UNIC!C:W,3,0)</f>
        <v>LEVE</v>
      </c>
      <c r="D1108" s="10">
        <f>VLOOKUP(A1108,UNIC!C:W,5,0)</f>
        <v>2025</v>
      </c>
      <c r="E1108" s="5" t="str">
        <f>VLOOKUP(A1108,UNIC!C:W,21,0)</f>
        <v>LOCALIZA</v>
      </c>
      <c r="F1108" s="5" t="str">
        <f>VLOOKUP(Tabela1[[#This Row],[PLACA]],UNIC!C:R,15,0)</f>
        <v>PA</v>
      </c>
      <c r="G1108" s="5" t="str">
        <f>VLOOKUP(Tabela1[[#This Row],[PLACA]],UNIC!C:R,16,0)</f>
        <v>NORTE</v>
      </c>
      <c r="H1108" s="5" t="str">
        <f>VLOOKUP(A1108,UNIC!C:H,6,0)</f>
        <v>MULLER RIBEIRO DOS SANTOS</v>
      </c>
      <c r="I1108" s="5" t="str">
        <f>VLOOKUP(H1108,UNIC!H:J,3,0)</f>
        <v>SUPERVISOR DE FTTX</v>
      </c>
      <c r="J1108" s="11" t="str">
        <f>VLOOKUP(Tabela1[[#This Row],[PLACA]],UNIC!C:V,20,0)</f>
        <v>R$ 1.730,00</v>
      </c>
      <c r="K1108" s="11">
        <f>IFERROR(VALUE(VLOOKUP(Tabela1[[#This Row],[PLACA]],[1]Planilha2!$A:$F,3,0)),"")</f>
        <v>1265.97</v>
      </c>
      <c r="L1108" s="11">
        <f>IFERROR(VALUE(VLOOKUP(Tabela1[[#This Row],[PLACA]],[1]Planilha2!$A:$F,4,0)),"")</f>
        <v>1031.7399999999998</v>
      </c>
      <c r="M1108" s="11">
        <f>IFERROR(VALUE(VLOOKUP(Tabela1[[#This Row],[PLACA]],[1]Planilha2!$A:$F,5,0)),"")</f>
        <v>441.54</v>
      </c>
      <c r="N1108" s="11"/>
      <c r="O1108" s="12" t="str">
        <f>VLOOKUP(Tabela1[[#This Row],[PLACA]],BASE_LOCADORAS!B:F,5,0)</f>
        <v>23/05/2027</v>
      </c>
      <c r="P11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8" s="11">
        <f>VLOOKUP(Tabela1[[#This Row],[PLACA]],BASE_LOCADORAS!B:G,6,0)</f>
        <v>1824.76</v>
      </c>
      <c r="R1108" s="5" t="b">
        <f>Tabela1[[#This Row],[VALOR LOCADORA]]=Tabela1[[#This Row],[GASTO ALUGUEL]]</f>
        <v>0</v>
      </c>
      <c r="S1108" s="5" t="str">
        <f>UPPER(TEXT(Tabela1[[#This Row],[VENCIMENTO CONTRATO]],"MMM"))</f>
        <v>MAI</v>
      </c>
      <c r="T1108" s="5">
        <f>IFERROR(YEAR(Tabela1[[#This Row],[VENCIMENTO CONTRATO]]),"-")</f>
        <v>2027</v>
      </c>
      <c r="U1108" s="5" t="str">
        <f>VLOOKUP(Tabela1[[#This Row],[PLACA]],UNIC!C:T,18,0)</f>
        <v>ATIVO</v>
      </c>
      <c r="V1108" s="5" t="str">
        <f>SUBSTITUTE(VLOOKUP(Tabela1[[#This Row],[PLACA]],UNIC!C:K,9,0),".", "")</f>
        <v>11015</v>
      </c>
      <c r="W1108" s="5">
        <f>VLOOKUP(Tabela1[[#This Row],[PLACA]],UNIC!C:M,10,0)</f>
        <v>24001</v>
      </c>
      <c r="X1108" s="5" t="str">
        <f>VLOOKUP(Tabela1[[#This Row],[PLACA]],UNIC!C:M,11,0)</f>
        <v>VIVO</v>
      </c>
      <c r="Y1108" s="7">
        <f>SUM(Tabela1[[#This Row],[GASTO COMBUSTÍVEL FEVEREIRO]:[GASTO COMBUSTÍVE ABRIL]])</f>
        <v>2739.25</v>
      </c>
      <c r="Z1108" s="7">
        <f>IFERROR(AVERAGE(Tabela1[[#This Row],[GASTO COMBUSTÍVE ABRIL]:[GASTO COMBUSTÍVE MARÇO]]),"-")</f>
        <v>736.63999999999987</v>
      </c>
      <c r="AA1108" s="5"/>
    </row>
    <row r="1109" spans="1:27" x14ac:dyDescent="0.25">
      <c r="A1109" s="5" t="s">
        <v>937</v>
      </c>
      <c r="B1109" s="5" t="str">
        <f>VLOOKUP(A1109,UNIC!C:W,2,0)</f>
        <v>MOBI</v>
      </c>
      <c r="C1109" s="5" t="str">
        <f>VLOOKUP(A1109,UNIC!C:W,3,0)</f>
        <v>LEVE</v>
      </c>
      <c r="D1109" s="10">
        <f>VLOOKUP(A1109,UNIC!C:W,5,0)</f>
        <v>2024</v>
      </c>
      <c r="E1109" s="5" t="str">
        <f>VLOOKUP(A1109,UNIC!C:W,21,0)</f>
        <v>MOVIDA</v>
      </c>
      <c r="F1109" s="5" t="str">
        <f>VLOOKUP(Tabela1[[#This Row],[PLACA]],UNIC!C:R,15,0)</f>
        <v>PA</v>
      </c>
      <c r="G1109" s="5" t="str">
        <f>VLOOKUP(Tabela1[[#This Row],[PLACA]],UNIC!C:R,16,0)</f>
        <v>NORTE</v>
      </c>
      <c r="H1109" s="5" t="str">
        <f>VLOOKUP(A1109,UNIC!C:H,6,0)</f>
        <v>JERONIMO FRANK PAIXAO MONTEIRO</v>
      </c>
      <c r="I1109" s="5" t="str">
        <f>VLOOKUP(H1109,UNIC!H:J,3,0)</f>
        <v>INSTALADOR MULTSKILL</v>
      </c>
      <c r="J1109" s="11" t="str">
        <f>VLOOKUP(Tabela1[[#This Row],[PLACA]],UNIC!C:V,20,0)</f>
        <v>R$ 1.806,47</v>
      </c>
      <c r="K1109" s="11">
        <f>IFERROR(VALUE(VLOOKUP(Tabela1[[#This Row],[PLACA]],[1]Planilha2!$A:$F,3,0)),"")</f>
        <v>1168</v>
      </c>
      <c r="L1109" s="11">
        <f>IFERROR(VALUE(VLOOKUP(Tabela1[[#This Row],[PLACA]],[1]Planilha2!$A:$F,4,0)),"")</f>
        <v>1400</v>
      </c>
      <c r="M1109" s="11">
        <f>IFERROR(VALUE(VLOOKUP(Tabela1[[#This Row],[PLACA]],[1]Planilha2!$A:$F,5,0)),"")</f>
        <v>681.98</v>
      </c>
      <c r="N1109" s="11"/>
      <c r="O1109" s="12" t="str">
        <f>VLOOKUP(Tabela1[[#This Row],[PLACA]],BASE_LOCADORAS!B:F,5,0)</f>
        <v>28/10/2026</v>
      </c>
      <c r="P11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09" s="11">
        <f>VLOOKUP(Tabela1[[#This Row],[PLACA]],BASE_LOCADORAS!B:G,6,0)</f>
        <v>1806.47</v>
      </c>
      <c r="R1109" s="5" t="b">
        <f>Tabela1[[#This Row],[VALOR LOCADORA]]=Tabela1[[#This Row],[GASTO ALUGUEL]]</f>
        <v>0</v>
      </c>
      <c r="S1109" s="5" t="str">
        <f>UPPER(TEXT(Tabela1[[#This Row],[VENCIMENTO CONTRATO]],"MMM"))</f>
        <v>OUT</v>
      </c>
      <c r="T1109" s="5">
        <f>IFERROR(YEAR(Tabela1[[#This Row],[VENCIMENTO CONTRATO]]),"-")</f>
        <v>2026</v>
      </c>
      <c r="U1109" s="5" t="str">
        <f>VLOOKUP(Tabela1[[#This Row],[PLACA]],UNIC!C:T,18,0)</f>
        <v>ATIVO</v>
      </c>
      <c r="V1109" s="5" t="str">
        <f>SUBSTITUTE(VLOOKUP(Tabela1[[#This Row],[PLACA]],UNIC!C:K,9,0),".", "")</f>
        <v>11011</v>
      </c>
      <c r="W1109" s="5">
        <f>VLOOKUP(Tabela1[[#This Row],[PLACA]],UNIC!C:M,10,0)</f>
        <v>24001</v>
      </c>
      <c r="X1109" s="5" t="str">
        <f>VLOOKUP(Tabela1[[#This Row],[PLACA]],UNIC!C:M,11,0)</f>
        <v>VIVO</v>
      </c>
      <c r="Y1109" s="7">
        <f>SUM(Tabela1[[#This Row],[GASTO COMBUSTÍVEL FEVEREIRO]:[GASTO COMBUSTÍVE ABRIL]])</f>
        <v>3249.98</v>
      </c>
      <c r="Z1109" s="7">
        <f>IFERROR(AVERAGE(Tabela1[[#This Row],[GASTO COMBUSTÍVE ABRIL]:[GASTO COMBUSTÍVE MARÇO]]),"-")</f>
        <v>1040.99</v>
      </c>
      <c r="AA1109" s="5"/>
    </row>
    <row r="1110" spans="1:27" x14ac:dyDescent="0.25">
      <c r="A1110" s="5" t="s">
        <v>416</v>
      </c>
      <c r="B1110" s="5" t="str">
        <f>VLOOKUP(A1110,UNIC!C:W,2,0)</f>
        <v>MOBI</v>
      </c>
      <c r="C1110" s="5" t="str">
        <f>VLOOKUP(A1110,UNIC!C:W,3,0)</f>
        <v>LEVE</v>
      </c>
      <c r="D1110" s="10">
        <f>VLOOKUP(A1110,UNIC!C:W,5,0)</f>
        <v>2024</v>
      </c>
      <c r="E1110" s="5" t="str">
        <f>VLOOKUP(A1110,UNIC!C:W,21,0)</f>
        <v>MOVIDA</v>
      </c>
      <c r="F1110" s="5" t="str">
        <f>VLOOKUP(Tabela1[[#This Row],[PLACA]],UNIC!C:R,15,0)</f>
        <v>AP</v>
      </c>
      <c r="G1110" s="5" t="str">
        <f>VLOOKUP(Tabela1[[#This Row],[PLACA]],UNIC!C:R,16,0)</f>
        <v>NORTE</v>
      </c>
      <c r="H1110" s="5" t="str">
        <f>VLOOKUP(A1110,UNIC!C:H,6,0)</f>
        <v>NIZOMAR LIMA SOARES JUNIOR</v>
      </c>
      <c r="I1110" s="5" t="str">
        <f>VLOOKUP(H1110,UNIC!H:J,3,0)</f>
        <v>TECNICO DE TELECOM</v>
      </c>
      <c r="J1110" s="11" t="str">
        <f>VLOOKUP(Tabela1[[#This Row],[PLACA]],UNIC!C:V,20,0)</f>
        <v>R$ 1.806,47</v>
      </c>
      <c r="K1110" s="11">
        <f>IFERROR(VALUE(VLOOKUP(Tabela1[[#This Row],[PLACA]],[1]Planilha2!$A:$F,3,0)),"")</f>
        <v>911</v>
      </c>
      <c r="L1110" s="11">
        <f>IFERROR(VALUE(VLOOKUP(Tabela1[[#This Row],[PLACA]],[1]Planilha2!$A:$F,4,0)),"")</f>
        <v>460</v>
      </c>
      <c r="M1110" s="11">
        <f>IFERROR(VALUE(VLOOKUP(Tabela1[[#This Row],[PLACA]],[1]Planilha2!$A:$F,5,0)),"")</f>
        <v>330</v>
      </c>
      <c r="N1110" s="11"/>
      <c r="O1110" s="12" t="str">
        <f>VLOOKUP(Tabela1[[#This Row],[PLACA]],BASE_LOCADORAS!B:F,5,0)</f>
        <v>28/10/2026</v>
      </c>
      <c r="P11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0" s="11">
        <f>VLOOKUP(Tabela1[[#This Row],[PLACA]],BASE_LOCADORAS!B:G,6,0)</f>
        <v>1806.47</v>
      </c>
      <c r="R1110" s="5" t="b">
        <f>Tabela1[[#This Row],[VALOR LOCADORA]]=Tabela1[[#This Row],[GASTO ALUGUEL]]</f>
        <v>0</v>
      </c>
      <c r="S1110" s="5" t="str">
        <f>UPPER(TEXT(Tabela1[[#This Row],[VENCIMENTO CONTRATO]],"MMM"))</f>
        <v>OUT</v>
      </c>
      <c r="T1110" s="5">
        <f>IFERROR(YEAR(Tabela1[[#This Row],[VENCIMENTO CONTRATO]]),"-")</f>
        <v>2026</v>
      </c>
      <c r="U1110" s="5" t="str">
        <f>VLOOKUP(Tabela1[[#This Row],[PLACA]],UNIC!C:T,18,0)</f>
        <v>ATIVO</v>
      </c>
      <c r="V1110" s="5" t="str">
        <f>SUBSTITUTE(VLOOKUP(Tabela1[[#This Row],[PLACA]],UNIC!C:K,9,0),".", "")</f>
        <v>11011</v>
      </c>
      <c r="W1110" s="5">
        <f>VLOOKUP(Tabela1[[#This Row],[PLACA]],UNIC!C:M,10,0)</f>
        <v>13001</v>
      </c>
      <c r="X1110" s="5" t="str">
        <f>VLOOKUP(Tabela1[[#This Row],[PLACA]],UNIC!C:M,11,0)</f>
        <v>VIVO</v>
      </c>
      <c r="Y1110" s="7">
        <f>SUM(Tabela1[[#This Row],[GASTO COMBUSTÍVEL FEVEREIRO]:[GASTO COMBUSTÍVE ABRIL]])</f>
        <v>1701</v>
      </c>
      <c r="Z1110" s="7">
        <f>IFERROR(AVERAGE(Tabela1[[#This Row],[GASTO COMBUSTÍVE ABRIL]:[GASTO COMBUSTÍVE MARÇO]]),"-")</f>
        <v>395</v>
      </c>
      <c r="AA1110" s="5"/>
    </row>
    <row r="1111" spans="1:27" x14ac:dyDescent="0.25">
      <c r="A1111" s="5" t="s">
        <v>1081</v>
      </c>
      <c r="B1111" s="5" t="str">
        <f>VLOOKUP(A1111,UNIC!C:W,2,0)</f>
        <v>MOBI</v>
      </c>
      <c r="C1111" s="5" t="str">
        <f>VLOOKUP(A1111,UNIC!C:W,3,0)</f>
        <v>LEVE</v>
      </c>
      <c r="D1111" s="10">
        <f>VLOOKUP(A1111,UNIC!C:W,5,0)</f>
        <v>2025</v>
      </c>
      <c r="E1111" s="5" t="str">
        <f>VLOOKUP(A1111,UNIC!C:W,21,0)</f>
        <v>LOCALIZA</v>
      </c>
      <c r="F1111" s="5" t="str">
        <f>VLOOKUP(Tabela1[[#This Row],[PLACA]],UNIC!C:R,15,0)</f>
        <v>PA</v>
      </c>
      <c r="G1111" s="5" t="str">
        <f>VLOOKUP(Tabela1[[#This Row],[PLACA]],UNIC!C:R,16,0)</f>
        <v>NORTE</v>
      </c>
      <c r="H1111" s="5" t="str">
        <f>VLOOKUP(A1111,UNIC!C:H,6,0)</f>
        <v>MARCELO SOUZA DA SILVA</v>
      </c>
      <c r="I1111" s="5" t="str">
        <f>VLOOKUP(H1111,UNIC!H:J,3,0)</f>
        <v>OFICIAL DE REDE I</v>
      </c>
      <c r="J1111" s="11" t="str">
        <f>VLOOKUP(Tabela1[[#This Row],[PLACA]],UNIC!C:V,20,0)</f>
        <v>R$ 1.730,00</v>
      </c>
      <c r="K1111" s="11">
        <f>IFERROR(VALUE(VLOOKUP(Tabela1[[#This Row],[PLACA]],[1]Planilha2!$A:$F,3,0)),"")</f>
        <v>1320</v>
      </c>
      <c r="L1111" s="11">
        <f>IFERROR(VALUE(VLOOKUP(Tabela1[[#This Row],[PLACA]],[1]Planilha2!$A:$F,4,0)),"")</f>
        <v>1168.08</v>
      </c>
      <c r="M1111" s="11">
        <f>IFERROR(VALUE(VLOOKUP(Tabela1[[#This Row],[PLACA]],[1]Planilha2!$A:$F,5,0)),"")</f>
        <v>780</v>
      </c>
      <c r="N1111" s="11"/>
      <c r="O1111" s="12" t="str">
        <f>VLOOKUP(Tabela1[[#This Row],[PLACA]],BASE_LOCADORAS!B:F,5,0)</f>
        <v>28/05/2027</v>
      </c>
      <c r="P11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1" s="11">
        <f>VLOOKUP(Tabela1[[#This Row],[PLACA]],BASE_LOCADORAS!B:G,6,0)</f>
        <v>1832.6</v>
      </c>
      <c r="R1111" s="5" t="b">
        <f>Tabela1[[#This Row],[VALOR LOCADORA]]=Tabela1[[#This Row],[GASTO ALUGUEL]]</f>
        <v>0</v>
      </c>
      <c r="S1111" s="5" t="str">
        <f>UPPER(TEXT(Tabela1[[#This Row],[VENCIMENTO CONTRATO]],"MMM"))</f>
        <v>MAI</v>
      </c>
      <c r="T1111" s="5">
        <f>IFERROR(YEAR(Tabela1[[#This Row],[VENCIMENTO CONTRATO]]),"-")</f>
        <v>2027</v>
      </c>
      <c r="U1111" s="5" t="str">
        <f>VLOOKUP(Tabela1[[#This Row],[PLACA]],UNIC!C:T,18,0)</f>
        <v>ATIVO</v>
      </c>
      <c r="V1111" s="5" t="str">
        <f>SUBSTITUTE(VLOOKUP(Tabela1[[#This Row],[PLACA]],UNIC!C:K,9,0),".", "")</f>
        <v>19071</v>
      </c>
      <c r="W1111" s="5">
        <f>VLOOKUP(Tabela1[[#This Row],[PLACA]],UNIC!C:M,10,0)</f>
        <v>24001</v>
      </c>
      <c r="X1111" s="5" t="str">
        <f>VLOOKUP(Tabela1[[#This Row],[PLACA]],UNIC!C:M,11,0)</f>
        <v>V.TAL</v>
      </c>
      <c r="Y1111" s="7">
        <f>SUM(Tabela1[[#This Row],[GASTO COMBUSTÍVEL FEVEREIRO]:[GASTO COMBUSTÍVE ABRIL]])</f>
        <v>3268.08</v>
      </c>
      <c r="Z1111" s="7">
        <f>IFERROR(AVERAGE(Tabela1[[#This Row],[GASTO COMBUSTÍVE ABRIL]:[GASTO COMBUSTÍVE MARÇO]]),"-")</f>
        <v>974.04</v>
      </c>
      <c r="AA1111" s="5"/>
    </row>
    <row r="1112" spans="1:27" x14ac:dyDescent="0.25">
      <c r="A1112" s="5" t="s">
        <v>1267</v>
      </c>
      <c r="B1112" s="5" t="str">
        <f>VLOOKUP(A1112,UNIC!C:W,2,0)</f>
        <v>STRADA</v>
      </c>
      <c r="C1112" s="5" t="str">
        <f>VLOOKUP(A1112,UNIC!C:W,3,0)</f>
        <v>UTILITARIO</v>
      </c>
      <c r="D1112" s="10">
        <f>VLOOKUP(A1112,UNIC!C:W,5,0)</f>
        <v>2024</v>
      </c>
      <c r="E1112" s="5" t="str">
        <f>VLOOKUP(A1112,UNIC!C:W,21,0)</f>
        <v>LOCALIZA</v>
      </c>
      <c r="F1112" s="5" t="str">
        <f>VLOOKUP(Tabela1[[#This Row],[PLACA]],UNIC!C:R,15,0)</f>
        <v>PA</v>
      </c>
      <c r="G1112" s="5" t="str">
        <f>VLOOKUP(Tabela1[[#This Row],[PLACA]],UNIC!C:R,16,0)</f>
        <v>NORTE</v>
      </c>
      <c r="H1112" s="5" t="str">
        <f>VLOOKUP(A1112,UNIC!C:H,6,0)</f>
        <v>RENILSON CARVALHO CALDAS</v>
      </c>
      <c r="I1112" s="5" t="str">
        <f>VLOOKUP(H1112,UNIC!H:J,3,0)</f>
        <v>TECNICO DE FIBRA OPTICA I</v>
      </c>
      <c r="J1112" s="11" t="str">
        <f>VLOOKUP(Tabela1[[#This Row],[PLACA]],UNIC!C:V,20,0)</f>
        <v>R$ 2.214,09</v>
      </c>
      <c r="K1112" s="11">
        <f>IFERROR(VALUE(VLOOKUP(Tabela1[[#This Row],[PLACA]],[1]Planilha2!$A:$F,3,0)),"")</f>
        <v>1931.65</v>
      </c>
      <c r="L1112" s="11">
        <f>IFERROR(VALUE(VLOOKUP(Tabela1[[#This Row],[PLACA]],[1]Planilha2!$A:$F,4,0)),"")</f>
        <v>1498.32</v>
      </c>
      <c r="M1112" s="11">
        <f>IFERROR(VALUE(VLOOKUP(Tabela1[[#This Row],[PLACA]],[1]Planilha2!$A:$F,5,0)),"")</f>
        <v>460</v>
      </c>
      <c r="N1112" s="11"/>
      <c r="O1112" s="12" t="str">
        <f>VLOOKUP(Tabela1[[#This Row],[PLACA]],BASE_LOCADORAS!B:F,5,0)</f>
        <v>14/12/2026</v>
      </c>
      <c r="P11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2" s="11">
        <f>VLOOKUP(Tabela1[[#This Row],[PLACA]],BASE_LOCADORAS!B:G,6,0)</f>
        <v>2214.09</v>
      </c>
      <c r="R1112" s="5" t="b">
        <f>Tabela1[[#This Row],[VALOR LOCADORA]]=Tabela1[[#This Row],[GASTO ALUGUEL]]</f>
        <v>0</v>
      </c>
      <c r="S1112" s="5" t="str">
        <f>UPPER(TEXT(Tabela1[[#This Row],[VENCIMENTO CONTRATO]],"MMM"))</f>
        <v>DEZ</v>
      </c>
      <c r="T1112" s="5">
        <f>IFERROR(YEAR(Tabela1[[#This Row],[VENCIMENTO CONTRATO]]),"-")</f>
        <v>2026</v>
      </c>
      <c r="U1112" s="5" t="str">
        <f>VLOOKUP(Tabela1[[#This Row],[PLACA]],UNIC!C:T,18,0)</f>
        <v>ATIVO</v>
      </c>
      <c r="V1112" s="5" t="str">
        <f>SUBSTITUTE(VLOOKUP(Tabela1[[#This Row],[PLACA]],UNIC!C:K,9,0),".", "")</f>
        <v>11021</v>
      </c>
      <c r="W1112" s="5">
        <f>VLOOKUP(Tabela1[[#This Row],[PLACA]],UNIC!C:M,10,0)</f>
        <v>24001</v>
      </c>
      <c r="X1112" s="5" t="str">
        <f>VLOOKUP(Tabela1[[#This Row],[PLACA]],UNIC!C:M,11,0)</f>
        <v>VIVO</v>
      </c>
      <c r="Y1112" s="7">
        <f>SUM(Tabela1[[#This Row],[GASTO COMBUSTÍVEL FEVEREIRO]:[GASTO COMBUSTÍVE ABRIL]])</f>
        <v>3889.9700000000003</v>
      </c>
      <c r="Z1112" s="7">
        <f>IFERROR(AVERAGE(Tabela1[[#This Row],[GASTO COMBUSTÍVE ABRIL]:[GASTO COMBUSTÍVE MARÇO]]),"-")</f>
        <v>979.16</v>
      </c>
      <c r="AA1112" s="5"/>
    </row>
    <row r="1113" spans="1:27" x14ac:dyDescent="0.25">
      <c r="A1113" s="5" t="s">
        <v>417</v>
      </c>
      <c r="B1113" s="5" t="str">
        <f>VLOOKUP(A1113,UNIC!C:W,2,0)</f>
        <v>MOBI</v>
      </c>
      <c r="C1113" s="5" t="str">
        <f>VLOOKUP(A1113,UNIC!C:W,3,0)</f>
        <v>LEVE</v>
      </c>
      <c r="D1113" s="10">
        <f>VLOOKUP(A1113,UNIC!C:W,5,0)</f>
        <v>2024</v>
      </c>
      <c r="E1113" s="5" t="str">
        <f>VLOOKUP(A1113,UNIC!C:W,21,0)</f>
        <v>MOVIDA</v>
      </c>
      <c r="F1113" s="5" t="str">
        <f>VLOOKUP(Tabela1[[#This Row],[PLACA]],UNIC!C:R,15,0)</f>
        <v>PA</v>
      </c>
      <c r="G1113" s="5" t="str">
        <f>VLOOKUP(Tabela1[[#This Row],[PLACA]],UNIC!C:R,16,0)</f>
        <v>NORTE</v>
      </c>
      <c r="H1113" s="5" t="str">
        <f>VLOOKUP(A1113,UNIC!C:H,6,0)</f>
        <v>EDSON REGO DIAS JUNIOR</v>
      </c>
      <c r="I1113" s="5" t="str">
        <f>VLOOKUP(H1113,UNIC!H:J,3,0)</f>
        <v>INSTALADOR MULTSKILL</v>
      </c>
      <c r="J1113" s="11" t="str">
        <f>VLOOKUP(Tabela1[[#This Row],[PLACA]],UNIC!C:V,20,0)</f>
        <v>R$ 1.806,47</v>
      </c>
      <c r="K1113" s="11">
        <f>IFERROR(VALUE(VLOOKUP(Tabela1[[#This Row],[PLACA]],[1]Planilha2!$A:$F,3,0)),"")</f>
        <v>978.86</v>
      </c>
      <c r="L1113" s="11">
        <f>IFERROR(VALUE(VLOOKUP(Tabela1[[#This Row],[PLACA]],[1]Planilha2!$A:$F,4,0)),"")</f>
        <v>714.07</v>
      </c>
      <c r="M1113" s="11">
        <f>IFERROR(VALUE(VLOOKUP(Tabela1[[#This Row],[PLACA]],[1]Planilha2!$A:$F,5,0)),"")</f>
        <v>736.91000000000008</v>
      </c>
      <c r="N1113" s="11"/>
      <c r="O1113" s="12" t="str">
        <f>VLOOKUP(Tabela1[[#This Row],[PLACA]],BASE_LOCADORAS!B:F,5,0)</f>
        <v>28/10/2026</v>
      </c>
      <c r="P11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3" s="11">
        <f>VLOOKUP(Tabela1[[#This Row],[PLACA]],BASE_LOCADORAS!B:G,6,0)</f>
        <v>1806.47</v>
      </c>
      <c r="R1113" s="5" t="b">
        <f>Tabela1[[#This Row],[VALOR LOCADORA]]=Tabela1[[#This Row],[GASTO ALUGUEL]]</f>
        <v>0</v>
      </c>
      <c r="S1113" s="5" t="str">
        <f>UPPER(TEXT(Tabela1[[#This Row],[VENCIMENTO CONTRATO]],"MMM"))</f>
        <v>OUT</v>
      </c>
      <c r="T1113" s="5">
        <f>IFERROR(YEAR(Tabela1[[#This Row],[VENCIMENTO CONTRATO]]),"-")</f>
        <v>2026</v>
      </c>
      <c r="U1113" s="5" t="str">
        <f>VLOOKUP(Tabela1[[#This Row],[PLACA]],UNIC!C:T,18,0)</f>
        <v>ATIVO</v>
      </c>
      <c r="V1113" s="5" t="str">
        <f>SUBSTITUTE(VLOOKUP(Tabela1[[#This Row],[PLACA]],UNIC!C:K,9,0),".", "")</f>
        <v>11011</v>
      </c>
      <c r="W1113" s="5">
        <f>VLOOKUP(Tabela1[[#This Row],[PLACA]],UNIC!C:M,10,0)</f>
        <v>24001</v>
      </c>
      <c r="X1113" s="5" t="str">
        <f>VLOOKUP(Tabela1[[#This Row],[PLACA]],UNIC!C:M,11,0)</f>
        <v>VIVO</v>
      </c>
      <c r="Y1113" s="7">
        <f>SUM(Tabela1[[#This Row],[GASTO COMBUSTÍVEL FEVEREIRO]:[GASTO COMBUSTÍVE ABRIL]])</f>
        <v>2429.84</v>
      </c>
      <c r="Z1113" s="7">
        <f>IFERROR(AVERAGE(Tabela1[[#This Row],[GASTO COMBUSTÍVE ABRIL]:[GASTO COMBUSTÍVE MARÇO]]),"-")</f>
        <v>725.49</v>
      </c>
      <c r="AA1113" s="5"/>
    </row>
    <row r="1114" spans="1:27" x14ac:dyDescent="0.25">
      <c r="A1114" s="5" t="s">
        <v>1044</v>
      </c>
      <c r="B1114" s="5" t="str">
        <f>VLOOKUP(A1114,UNIC!C:W,2,0)</f>
        <v>MOBI</v>
      </c>
      <c r="C1114" s="5" t="str">
        <f>VLOOKUP(A1114,UNIC!C:W,3,0)</f>
        <v>LEVE</v>
      </c>
      <c r="D1114" s="10">
        <f>VLOOKUP(A1114,UNIC!C:W,5,0)</f>
        <v>2024</v>
      </c>
      <c r="E1114" s="5" t="str">
        <f>VLOOKUP(A1114,UNIC!C:W,21,0)</f>
        <v>MOVIDA</v>
      </c>
      <c r="F1114" s="5" t="str">
        <f>VLOOKUP(Tabela1[[#This Row],[PLACA]],UNIC!C:R,15,0)</f>
        <v>PA</v>
      </c>
      <c r="G1114" s="5" t="str">
        <f>VLOOKUP(Tabela1[[#This Row],[PLACA]],UNIC!C:R,16,0)</f>
        <v>NORTE</v>
      </c>
      <c r="H1114" s="5" t="str">
        <f>VLOOKUP(A1114,UNIC!C:H,6,0)</f>
        <v>CASA CLIENTE VIVO ANANINDEUA</v>
      </c>
      <c r="I1114" s="5" t="str">
        <f>VLOOKUP(H1114,UNIC!H:J,3,0)</f>
        <v>PARCEIRO</v>
      </c>
      <c r="J1114" s="11" t="str">
        <f>VLOOKUP(Tabela1[[#This Row],[PLACA]],UNIC!C:V,20,0)</f>
        <v>R$ 1.730,00</v>
      </c>
      <c r="K1114" s="11">
        <f>IFERROR(VALUE(VLOOKUP(Tabela1[[#This Row],[PLACA]],[1]Planilha2!$A:$F,3,0)),"")</f>
        <v>810.4899999999999</v>
      </c>
      <c r="L1114" s="11">
        <f>IFERROR(VALUE(VLOOKUP(Tabela1[[#This Row],[PLACA]],[1]Planilha2!$A:$F,4,0)),"")</f>
        <v>630.72</v>
      </c>
      <c r="M1114" s="11">
        <f>IFERROR(VALUE(VLOOKUP(Tabela1[[#This Row],[PLACA]],[1]Planilha2!$A:$F,5,0)),"")</f>
        <v>0</v>
      </c>
      <c r="N1114" s="11"/>
      <c r="O1114" s="17" t="str">
        <f>VLOOKUP(Tabela1[[#This Row],[PLACA]],BASE_LOCADORAS!B:F,5,0)</f>
        <v>15/11/2026</v>
      </c>
      <c r="P11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4" s="11">
        <f>VLOOKUP(Tabela1[[#This Row],[PLACA]],BASE_LOCADORAS!B:G,6,0)</f>
        <v>1730</v>
      </c>
      <c r="R1114" s="5" t="b">
        <f>Tabela1[[#This Row],[VALOR LOCADORA]]=Tabela1[[#This Row],[GASTO ALUGUEL]]</f>
        <v>0</v>
      </c>
      <c r="S1114" s="5" t="str">
        <f>UPPER(TEXT(Tabela1[[#This Row],[VENCIMENTO CONTRATO]],"MMM"))</f>
        <v>NOV</v>
      </c>
      <c r="T1114" s="5">
        <f>IFERROR(YEAR(Tabela1[[#This Row],[VENCIMENTO CONTRATO]]),"-")</f>
        <v>2026</v>
      </c>
      <c r="U1114" s="5" t="str">
        <f>VLOOKUP(Tabela1[[#This Row],[PLACA]],UNIC!C:T,18,0)</f>
        <v>RESERVADO</v>
      </c>
      <c r="V1114" s="5" t="str">
        <f>SUBSTITUTE(VLOOKUP(Tabela1[[#This Row],[PLACA]],UNIC!C:K,9,0),".", "")</f>
        <v>11011</v>
      </c>
      <c r="W1114" s="5">
        <f>VLOOKUP(Tabela1[[#This Row],[PLACA]],UNIC!C:M,10,0)</f>
        <v>24001</v>
      </c>
      <c r="X1114" s="5" t="str">
        <f>VLOOKUP(Tabela1[[#This Row],[PLACA]],UNIC!C:M,11,0)</f>
        <v>VIVO</v>
      </c>
      <c r="Y1114" s="7">
        <f>SUM(Tabela1[[#This Row],[GASTO COMBUSTÍVEL FEVEREIRO]:[GASTO COMBUSTÍVE ABRIL]])</f>
        <v>1441.21</v>
      </c>
      <c r="Z1114" s="7">
        <f>IFERROR(AVERAGE(Tabela1[[#This Row],[GASTO COMBUSTÍVE ABRIL]:[GASTO COMBUSTÍVE MARÇO]]),"-")</f>
        <v>315.36</v>
      </c>
      <c r="AA1114" s="5"/>
    </row>
    <row r="1115" spans="1:27" x14ac:dyDescent="0.25">
      <c r="A1115" s="5" t="s">
        <v>993</v>
      </c>
      <c r="B1115" s="5" t="str">
        <f>VLOOKUP(A1115,UNIC!C:W,2,0)</f>
        <v>MOBI</v>
      </c>
      <c r="C1115" s="5" t="str">
        <f>VLOOKUP(A1115,UNIC!C:W,3,0)</f>
        <v>LEVE</v>
      </c>
      <c r="D1115" s="10">
        <f>VLOOKUP(A1115,UNIC!C:W,5,0)</f>
        <v>2024</v>
      </c>
      <c r="E1115" s="5" t="str">
        <f>VLOOKUP(A1115,UNIC!C:W,21,0)</f>
        <v>MOVIDA</v>
      </c>
      <c r="F1115" s="5" t="str">
        <f>VLOOKUP(Tabela1[[#This Row],[PLACA]],UNIC!C:R,15,0)</f>
        <v>PA</v>
      </c>
      <c r="G1115" s="5" t="str">
        <f>VLOOKUP(Tabela1[[#This Row],[PLACA]],UNIC!C:R,16,0)</f>
        <v>NORTE</v>
      </c>
      <c r="H1115" s="5" t="str">
        <f>VLOOKUP(A1115,UNIC!C:H,6,0)</f>
        <v>CASA CLIENTE VIVO CAPANEMA</v>
      </c>
      <c r="I1115" s="5" t="str">
        <f>VLOOKUP(H1115,UNIC!H:J,3,0)</f>
        <v>PARCEIRO</v>
      </c>
      <c r="J1115" s="11" t="str">
        <f>VLOOKUP(Tabela1[[#This Row],[PLACA]],UNIC!C:V,20,0)</f>
        <v>R$ 1.730,00</v>
      </c>
      <c r="K1115" s="11">
        <f>IFERROR(VALUE(VLOOKUP(Tabela1[[#This Row],[PLACA]],[1]Planilha2!$A:$F,3,0)),"")</f>
        <v>1114.8800000000001</v>
      </c>
      <c r="L1115" s="11">
        <f>IFERROR(VALUE(VLOOKUP(Tabela1[[#This Row],[PLACA]],[1]Planilha2!$A:$F,4,0)),"")</f>
        <v>1333.97</v>
      </c>
      <c r="M1115" s="11">
        <f>IFERROR(VALUE(VLOOKUP(Tabela1[[#This Row],[PLACA]],[1]Planilha2!$A:$F,5,0)),"")</f>
        <v>493.61</v>
      </c>
      <c r="N1115" s="11"/>
      <c r="O1115" s="12" t="str">
        <f>VLOOKUP(Tabela1[[#This Row],[PLACA]],BASE_LOCADORAS!B:F,5,0)</f>
        <v>11/11/2026</v>
      </c>
      <c r="P11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5" s="11">
        <f>VLOOKUP(Tabela1[[#This Row],[PLACA]],BASE_LOCADORAS!B:G,6,0)</f>
        <v>1730</v>
      </c>
      <c r="R1115" s="5" t="b">
        <f>Tabela1[[#This Row],[VALOR LOCADORA]]=Tabela1[[#This Row],[GASTO ALUGUEL]]</f>
        <v>0</v>
      </c>
      <c r="S1115" s="5" t="str">
        <f>UPPER(TEXT(Tabela1[[#This Row],[VENCIMENTO CONTRATO]],"MMM"))</f>
        <v>NOV</v>
      </c>
      <c r="T1115" s="5">
        <f>IFERROR(YEAR(Tabela1[[#This Row],[VENCIMENTO CONTRATO]]),"-")</f>
        <v>2026</v>
      </c>
      <c r="U1115" s="5" t="str">
        <f>VLOOKUP(Tabela1[[#This Row],[PLACA]],UNIC!C:T,18,0)</f>
        <v>MANUTENÇÃO</v>
      </c>
      <c r="V1115" s="5" t="str">
        <f>SUBSTITUTE(VLOOKUP(Tabela1[[#This Row],[PLACA]],UNIC!C:K,9,0),".", "")</f>
        <v>11011</v>
      </c>
      <c r="W1115" s="5">
        <f>VLOOKUP(Tabela1[[#This Row],[PLACA]],UNIC!C:M,10,0)</f>
        <v>24009</v>
      </c>
      <c r="X1115" s="5" t="str">
        <f>VLOOKUP(Tabela1[[#This Row],[PLACA]],UNIC!C:M,11,0)</f>
        <v>VIVO</v>
      </c>
      <c r="Y1115" s="7">
        <f>SUM(Tabela1[[#This Row],[GASTO COMBUSTÍVEL FEVEREIRO]:[GASTO COMBUSTÍVE ABRIL]])</f>
        <v>2942.4600000000005</v>
      </c>
      <c r="Z1115" s="7">
        <f>IFERROR(AVERAGE(Tabela1[[#This Row],[GASTO COMBUSTÍVE ABRIL]:[GASTO COMBUSTÍVE MARÇO]]),"-")</f>
        <v>913.79</v>
      </c>
      <c r="AA1115" s="5"/>
    </row>
    <row r="1116" spans="1:27" x14ac:dyDescent="0.25">
      <c r="A1116" s="5" t="s">
        <v>762</v>
      </c>
      <c r="B1116" s="5" t="str">
        <f>VLOOKUP(A1116,UNIC!C:W,2,0)</f>
        <v>MOBI</v>
      </c>
      <c r="C1116" s="5" t="str">
        <f>VLOOKUP(A1116,UNIC!C:W,3,0)</f>
        <v>LEVE</v>
      </c>
      <c r="D1116" s="10">
        <f>VLOOKUP(A1116,UNIC!C:W,5,0)</f>
        <v>2024</v>
      </c>
      <c r="E1116" s="5" t="str">
        <f>VLOOKUP(A1116,UNIC!C:W,21,0)</f>
        <v>MOVIDA</v>
      </c>
      <c r="F1116" s="5" t="str">
        <f>VLOOKUP(Tabela1[[#This Row],[PLACA]],UNIC!C:R,15,0)</f>
        <v>PA</v>
      </c>
      <c r="G1116" s="5" t="str">
        <f>VLOOKUP(Tabela1[[#This Row],[PLACA]],UNIC!C:R,16,0)</f>
        <v>Norte</v>
      </c>
      <c r="H1116" s="5" t="str">
        <f>VLOOKUP(A1116,UNIC!C:H,6,0)</f>
        <v>MARLON DOUGLAS CASTRO MARTINS FILHO</v>
      </c>
      <c r="I1116" s="5" t="str">
        <f>VLOOKUP(H1116,UNIC!H:J,3,0)</f>
        <v>INST MULTI SKILL</v>
      </c>
      <c r="J1116" s="11" t="str">
        <f>VLOOKUP(Tabela1[[#This Row],[PLACA]],UNIC!C:V,20,0)</f>
        <v>R$ 1.730,00</v>
      </c>
      <c r="K1116" s="11">
        <f>IFERROR(VALUE(VLOOKUP(Tabela1[[#This Row],[PLACA]],[1]Planilha2!$A:$F,3,0)),"")</f>
        <v>1367.94</v>
      </c>
      <c r="L1116" s="11">
        <f>IFERROR(VALUE(VLOOKUP(Tabela1[[#This Row],[PLACA]],[1]Planilha2!$A:$F,4,0)),"")</f>
        <v>1639.45</v>
      </c>
      <c r="M1116" s="11">
        <f>IFERROR(VALUE(VLOOKUP(Tabela1[[#This Row],[PLACA]],[1]Planilha2!$A:$F,5,0)),"")</f>
        <v>783.99</v>
      </c>
      <c r="N1116" s="11"/>
      <c r="O1116" s="12" t="str">
        <f>VLOOKUP(Tabela1[[#This Row],[PLACA]],BASE_LOCADORAS!B:F,5,0)</f>
        <v>10/11/2026</v>
      </c>
      <c r="P11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6" s="11">
        <f>VLOOKUP(Tabela1[[#This Row],[PLACA]],BASE_LOCADORAS!B:G,6,0)</f>
        <v>1730</v>
      </c>
      <c r="R1116" s="5" t="b">
        <f>Tabela1[[#This Row],[VALOR LOCADORA]]=Tabela1[[#This Row],[GASTO ALUGUEL]]</f>
        <v>0</v>
      </c>
      <c r="S1116" s="5" t="str">
        <f>UPPER(TEXT(Tabela1[[#This Row],[VENCIMENTO CONTRATO]],"MMM"))</f>
        <v>NOV</v>
      </c>
      <c r="T1116" s="5">
        <f>IFERROR(YEAR(Tabela1[[#This Row],[VENCIMENTO CONTRATO]]),"-")</f>
        <v>2026</v>
      </c>
      <c r="U1116" s="5" t="str">
        <f>VLOOKUP(Tabela1[[#This Row],[PLACA]],UNIC!C:T,18,0)</f>
        <v>ATIVO</v>
      </c>
      <c r="V1116" s="5" t="str">
        <f>SUBSTITUTE(VLOOKUP(Tabela1[[#This Row],[PLACA]],UNIC!C:K,9,0),".", "")</f>
        <v>11011</v>
      </c>
      <c r="W1116" s="5">
        <f>VLOOKUP(Tabela1[[#This Row],[PLACA]],UNIC!C:M,10,0)</f>
        <v>24114</v>
      </c>
      <c r="X1116" s="5" t="str">
        <f>VLOOKUP(Tabela1[[#This Row],[PLACA]],UNIC!C:M,11,0)</f>
        <v>VIVO</v>
      </c>
      <c r="Y1116" s="7">
        <f>SUM(Tabela1[[#This Row],[GASTO COMBUSTÍVEL FEVEREIRO]:[GASTO COMBUSTÍVE ABRIL]])</f>
        <v>3791.38</v>
      </c>
      <c r="Z1116" s="7">
        <f>IFERROR(AVERAGE(Tabela1[[#This Row],[GASTO COMBUSTÍVE ABRIL]:[GASTO COMBUSTÍVE MARÇO]]),"-")</f>
        <v>1211.72</v>
      </c>
      <c r="AA1116" s="5"/>
    </row>
    <row r="1117" spans="1:27" x14ac:dyDescent="0.25">
      <c r="A1117" s="5" t="s">
        <v>1033</v>
      </c>
      <c r="B1117" s="5" t="str">
        <f>VLOOKUP(A1117,UNIC!C:W,2,0)</f>
        <v>MOBI</v>
      </c>
      <c r="C1117" s="5" t="str">
        <f>VLOOKUP(A1117,UNIC!C:W,3,0)</f>
        <v>LEVE</v>
      </c>
      <c r="D1117" s="10">
        <f>VLOOKUP(A1117,UNIC!C:W,5,0)</f>
        <v>2024</v>
      </c>
      <c r="E1117" s="5" t="str">
        <f>VLOOKUP(A1117,UNIC!C:W,21,0)</f>
        <v>MOVIDA</v>
      </c>
      <c r="F1117" s="5" t="str">
        <f>VLOOKUP(Tabela1[[#This Row],[PLACA]],UNIC!C:R,15,0)</f>
        <v>PA</v>
      </c>
      <c r="G1117" s="5" t="str">
        <f>VLOOKUP(Tabela1[[#This Row],[PLACA]],UNIC!C:R,16,0)</f>
        <v>NORTE</v>
      </c>
      <c r="H1117" s="5" t="str">
        <f>VLOOKUP(A1117,UNIC!C:H,6,0)</f>
        <v>LUCIANO PINHEIRO COSTA</v>
      </c>
      <c r="I1117" s="5" t="str">
        <f>VLOOKUP(H1117,UNIC!H:J,3,0)</f>
        <v>INSTALADOR MULTSKILL</v>
      </c>
      <c r="J1117" s="11" t="str">
        <f>VLOOKUP(Tabela1[[#This Row],[PLACA]],UNIC!C:V,20,0)</f>
        <v>R$ 1.806,47</v>
      </c>
      <c r="K1117" s="11">
        <f>IFERROR(VALUE(VLOOKUP(Tabela1[[#This Row],[PLACA]],[1]Planilha2!$A:$F,3,0)),"")</f>
        <v>1084.49</v>
      </c>
      <c r="L1117" s="11">
        <f>IFERROR(VALUE(VLOOKUP(Tabela1[[#This Row],[PLACA]],[1]Planilha2!$A:$F,4,0)),"")</f>
        <v>1247.6799999999998</v>
      </c>
      <c r="M1117" s="11">
        <f>IFERROR(VALUE(VLOOKUP(Tabela1[[#This Row],[PLACA]],[1]Planilha2!$A:$F,5,0)),"")</f>
        <v>675.98</v>
      </c>
      <c r="N1117" s="11"/>
      <c r="O1117" s="17" t="str">
        <f>VLOOKUP(Tabela1[[#This Row],[PLACA]],BASE_LOCADORAS!B:F,5,0)</f>
        <v>28/10/2026</v>
      </c>
      <c r="P11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7" s="11">
        <f>VLOOKUP(Tabela1[[#This Row],[PLACA]],BASE_LOCADORAS!B:G,6,0)</f>
        <v>1806.47</v>
      </c>
      <c r="R1117" s="5" t="b">
        <f>Tabela1[[#This Row],[VALOR LOCADORA]]=Tabela1[[#This Row],[GASTO ALUGUEL]]</f>
        <v>0</v>
      </c>
      <c r="S1117" s="5" t="str">
        <f>UPPER(TEXT(Tabela1[[#This Row],[VENCIMENTO CONTRATO]],"MMM"))</f>
        <v>OUT</v>
      </c>
      <c r="T1117" s="5">
        <f>IFERROR(YEAR(Tabela1[[#This Row],[VENCIMENTO CONTRATO]]),"-")</f>
        <v>2026</v>
      </c>
      <c r="U1117" s="5" t="str">
        <f>VLOOKUP(Tabela1[[#This Row],[PLACA]],UNIC!C:T,18,0)</f>
        <v>ATIVO</v>
      </c>
      <c r="V1117" s="5" t="str">
        <f>SUBSTITUTE(VLOOKUP(Tabela1[[#This Row],[PLACA]],UNIC!C:K,9,0),".", "")</f>
        <v>11011</v>
      </c>
      <c r="W1117" s="5">
        <f>VLOOKUP(Tabela1[[#This Row],[PLACA]],UNIC!C:M,10,0)</f>
        <v>24001</v>
      </c>
      <c r="X1117" s="5" t="str">
        <f>VLOOKUP(Tabela1[[#This Row],[PLACA]],UNIC!C:M,11,0)</f>
        <v>VIVO</v>
      </c>
      <c r="Y1117" s="7">
        <f>SUM(Tabela1[[#This Row],[GASTO COMBUSTÍVEL FEVEREIRO]:[GASTO COMBUSTÍVE ABRIL]])</f>
        <v>3008.15</v>
      </c>
      <c r="Z1117" s="7">
        <f>IFERROR(AVERAGE(Tabela1[[#This Row],[GASTO COMBUSTÍVE ABRIL]:[GASTO COMBUSTÍVE MARÇO]]),"-")</f>
        <v>961.82999999999993</v>
      </c>
      <c r="AA1117" s="5"/>
    </row>
    <row r="1118" spans="1:27" x14ac:dyDescent="0.25">
      <c r="A1118" s="5" t="s">
        <v>1095</v>
      </c>
      <c r="B1118" s="5" t="str">
        <f>VLOOKUP(A1118,UNIC!C:W,2,0)</f>
        <v>MOBI</v>
      </c>
      <c r="C1118" s="5" t="str">
        <f>VLOOKUP(A1118,UNIC!C:W,3,0)</f>
        <v>LEVE</v>
      </c>
      <c r="D1118" s="10">
        <f>VLOOKUP(A1118,UNIC!C:W,5,0)</f>
        <v>2024</v>
      </c>
      <c r="E1118" s="5" t="str">
        <f>VLOOKUP(A1118,UNIC!C:W,21,0)</f>
        <v>MOVIDA</v>
      </c>
      <c r="F1118" s="5" t="str">
        <f>VLOOKUP(Tabela1[[#This Row],[PLACA]],UNIC!C:R,15,0)</f>
        <v>PA</v>
      </c>
      <c r="G1118" s="5" t="str">
        <f>VLOOKUP(Tabela1[[#This Row],[PLACA]],UNIC!C:R,16,0)</f>
        <v>NORTE</v>
      </c>
      <c r="H1118" s="5" t="str">
        <f>VLOOKUP(A1118,UNIC!C:H,6,0)</f>
        <v>LUAN FERREIRA DA SILVA</v>
      </c>
      <c r="I1118" s="5" t="str">
        <f>VLOOKUP(H1118,UNIC!H:J,3,0)</f>
        <v>INSTALADOR MULTSKILL</v>
      </c>
      <c r="J1118" s="11" t="str">
        <f>VLOOKUP(Tabela1[[#This Row],[PLACA]],UNIC!C:V,20,0)</f>
        <v>R$ 1.730,00</v>
      </c>
      <c r="K1118" s="11">
        <f>IFERROR(VALUE(VLOOKUP(Tabela1[[#This Row],[PLACA]],[1]Planilha2!$A:$F,3,0)),"")</f>
        <v>1238.75</v>
      </c>
      <c r="L1118" s="11">
        <f>IFERROR(VALUE(VLOOKUP(Tabela1[[#This Row],[PLACA]],[1]Planilha2!$A:$F,4,0)),"")</f>
        <v>1415.6299999999999</v>
      </c>
      <c r="M1118" s="11">
        <f>IFERROR(VALUE(VLOOKUP(Tabela1[[#This Row],[PLACA]],[1]Planilha2!$A:$F,5,0)),"")</f>
        <v>762.93999999999994</v>
      </c>
      <c r="N1118" s="11"/>
      <c r="O1118" s="12" t="str">
        <f>VLOOKUP(Tabela1[[#This Row],[PLACA]],BASE_LOCADORAS!B:F,5,0)</f>
        <v>16/11/2026</v>
      </c>
      <c r="P11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8" s="11">
        <f>VLOOKUP(Tabela1[[#This Row],[PLACA]],BASE_LOCADORAS!B:G,6,0)</f>
        <v>1730</v>
      </c>
      <c r="R1118" s="5" t="b">
        <f>Tabela1[[#This Row],[VALOR LOCADORA]]=Tabela1[[#This Row],[GASTO ALUGUEL]]</f>
        <v>0</v>
      </c>
      <c r="S1118" s="5" t="str">
        <f>UPPER(TEXT(Tabela1[[#This Row],[VENCIMENTO CONTRATO]],"MMM"))</f>
        <v>NOV</v>
      </c>
      <c r="T1118" s="5">
        <f>IFERROR(YEAR(Tabela1[[#This Row],[VENCIMENTO CONTRATO]]),"-")</f>
        <v>2026</v>
      </c>
      <c r="U1118" s="5" t="str">
        <f>VLOOKUP(Tabela1[[#This Row],[PLACA]],UNIC!C:T,18,0)</f>
        <v>ATIVO</v>
      </c>
      <c r="V1118" s="5" t="str">
        <f>SUBSTITUTE(VLOOKUP(Tabela1[[#This Row],[PLACA]],UNIC!C:K,9,0),".", "")</f>
        <v>11011</v>
      </c>
      <c r="W1118" s="5">
        <f>VLOOKUP(Tabela1[[#This Row],[PLACA]],UNIC!C:M,10,0)</f>
        <v>24001</v>
      </c>
      <c r="X1118" s="5" t="str">
        <f>VLOOKUP(Tabela1[[#This Row],[PLACA]],UNIC!C:M,11,0)</f>
        <v>VIVO</v>
      </c>
      <c r="Y1118" s="7">
        <f>SUM(Tabela1[[#This Row],[GASTO COMBUSTÍVEL FEVEREIRO]:[GASTO COMBUSTÍVE ABRIL]])</f>
        <v>3417.32</v>
      </c>
      <c r="Z1118" s="7">
        <f>IFERROR(AVERAGE(Tabela1[[#This Row],[GASTO COMBUSTÍVE ABRIL]:[GASTO COMBUSTÍVE MARÇO]]),"-")</f>
        <v>1089.2849999999999</v>
      </c>
      <c r="AA1118" s="5"/>
    </row>
    <row r="1119" spans="1:27" x14ac:dyDescent="0.25">
      <c r="A1119" s="5" t="s">
        <v>757</v>
      </c>
      <c r="B1119" s="5" t="str">
        <f>VLOOKUP(A1119,UNIC!C:W,2,0)</f>
        <v>MOBI</v>
      </c>
      <c r="C1119" s="5" t="str">
        <f>VLOOKUP(A1119,UNIC!C:W,3,0)</f>
        <v>LEVE</v>
      </c>
      <c r="D1119" s="10">
        <f>VLOOKUP(A1119,UNIC!C:W,5,0)</f>
        <v>2024</v>
      </c>
      <c r="E1119" s="5" t="str">
        <f>VLOOKUP(A1119,UNIC!C:W,21,0)</f>
        <v>MOVIDA</v>
      </c>
      <c r="F1119" s="5" t="str">
        <f>VLOOKUP(Tabela1[[#This Row],[PLACA]],UNIC!C:R,15,0)</f>
        <v>PA</v>
      </c>
      <c r="G1119" s="5" t="str">
        <f>VLOOKUP(Tabela1[[#This Row],[PLACA]],UNIC!C:R,16,0)</f>
        <v>NORTE</v>
      </c>
      <c r="H1119" s="5" t="str">
        <f>VLOOKUP(A1119,UNIC!C:H,6,0)</f>
        <v>NATANAEL COSTA SANTOS</v>
      </c>
      <c r="I1119" s="5" t="str">
        <f>VLOOKUP(H1119,UNIC!H:J,3,0)</f>
        <v>INSTALADOR MULTSKILL</v>
      </c>
      <c r="J1119" s="11" t="str">
        <f>VLOOKUP(Tabela1[[#This Row],[PLACA]],UNIC!C:V,20,0)</f>
        <v>R$ 1.730,00</v>
      </c>
      <c r="K1119" s="11">
        <f>IFERROR(VALUE(VLOOKUP(Tabela1[[#This Row],[PLACA]],[1]Planilha2!$A:$F,3,0)),"")</f>
        <v>1377.95</v>
      </c>
      <c r="L1119" s="11">
        <f>IFERROR(VALUE(VLOOKUP(Tabela1[[#This Row],[PLACA]],[1]Planilha2!$A:$F,4,0)),"")</f>
        <v>1218.5499999999997</v>
      </c>
      <c r="M1119" s="11">
        <f>IFERROR(VALUE(VLOOKUP(Tabela1[[#This Row],[PLACA]],[1]Planilha2!$A:$F,5,0)),"")</f>
        <v>721.77</v>
      </c>
      <c r="N1119" s="11"/>
      <c r="O1119" s="12" t="str">
        <f>VLOOKUP(Tabela1[[#This Row],[PLACA]],BASE_LOCADORAS!B:F,5,0)</f>
        <v>16/11/2026</v>
      </c>
      <c r="P11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19" s="11">
        <f>VLOOKUP(Tabela1[[#This Row],[PLACA]],BASE_LOCADORAS!B:G,6,0)</f>
        <v>1730</v>
      </c>
      <c r="R1119" s="5" t="b">
        <f>Tabela1[[#This Row],[VALOR LOCADORA]]=Tabela1[[#This Row],[GASTO ALUGUEL]]</f>
        <v>0</v>
      </c>
      <c r="S1119" s="5" t="str">
        <f>UPPER(TEXT(Tabela1[[#This Row],[VENCIMENTO CONTRATO]],"MMM"))</f>
        <v>NOV</v>
      </c>
      <c r="T1119" s="5">
        <f>IFERROR(YEAR(Tabela1[[#This Row],[VENCIMENTO CONTRATO]]),"-")</f>
        <v>2026</v>
      </c>
      <c r="U1119" s="5" t="str">
        <f>VLOOKUP(Tabela1[[#This Row],[PLACA]],UNIC!C:T,18,0)</f>
        <v>ATIVO</v>
      </c>
      <c r="V1119" s="5" t="str">
        <f>SUBSTITUTE(VLOOKUP(Tabela1[[#This Row],[PLACA]],UNIC!C:K,9,0),".", "")</f>
        <v>11011</v>
      </c>
      <c r="W1119" s="5">
        <f>VLOOKUP(Tabela1[[#This Row],[PLACA]],UNIC!C:M,10,0)</f>
        <v>24001</v>
      </c>
      <c r="X1119" s="5" t="str">
        <f>VLOOKUP(Tabela1[[#This Row],[PLACA]],UNIC!C:M,11,0)</f>
        <v>VIVO</v>
      </c>
      <c r="Y1119" s="7">
        <f>SUM(Tabela1[[#This Row],[GASTO COMBUSTÍVEL FEVEREIRO]:[GASTO COMBUSTÍVE ABRIL]])</f>
        <v>3318.27</v>
      </c>
      <c r="Z1119" s="7">
        <f>IFERROR(AVERAGE(Tabela1[[#This Row],[GASTO COMBUSTÍVE ABRIL]:[GASTO COMBUSTÍVE MARÇO]]),"-")</f>
        <v>970.15999999999985</v>
      </c>
      <c r="AA1119" s="5"/>
    </row>
    <row r="1120" spans="1:27" x14ac:dyDescent="0.25">
      <c r="A1120" s="5" t="s">
        <v>418</v>
      </c>
      <c r="B1120" s="5" t="str">
        <f>VLOOKUP(A1120,UNIC!C:W,2,0)</f>
        <v>MOBI</v>
      </c>
      <c r="C1120" s="5" t="str">
        <f>VLOOKUP(A1120,UNIC!C:W,3,0)</f>
        <v>LEVE</v>
      </c>
      <c r="D1120" s="10">
        <f>VLOOKUP(A1120,UNIC!C:W,5,0)</f>
        <v>2024</v>
      </c>
      <c r="E1120" s="5" t="str">
        <f>VLOOKUP(A1120,UNIC!C:W,21,0)</f>
        <v>MOVIDA</v>
      </c>
      <c r="F1120" s="5" t="str">
        <f>VLOOKUP(Tabela1[[#This Row],[PLACA]],UNIC!C:R,15,0)</f>
        <v>PA</v>
      </c>
      <c r="G1120" s="5" t="str">
        <f>VLOOKUP(Tabela1[[#This Row],[PLACA]],UNIC!C:R,16,0)</f>
        <v>NORTE</v>
      </c>
      <c r="H1120" s="5" t="str">
        <f>VLOOKUP(A1120,UNIC!C:H,6,0)</f>
        <v>LEONALDO DOS SANTOS POMPEU</v>
      </c>
      <c r="I1120" s="5" t="str">
        <f>VLOOKUP(H1120,UNIC!H:J,3,0)</f>
        <v>INST MULTI SKILL</v>
      </c>
      <c r="J1120" s="11" t="str">
        <f>VLOOKUP(Tabela1[[#This Row],[PLACA]],UNIC!C:V,20,0)</f>
        <v>R$ 1.806,47</v>
      </c>
      <c r="K1120" s="11">
        <f>IFERROR(VALUE(VLOOKUP(Tabela1[[#This Row],[PLACA]],[1]Planilha2!$A:$F,3,0)),"")</f>
        <v>1228.99</v>
      </c>
      <c r="L1120" s="11">
        <f>IFERROR(VALUE(VLOOKUP(Tabela1[[#This Row],[PLACA]],[1]Planilha2!$A:$F,4,0)),"")</f>
        <v>1459.92</v>
      </c>
      <c r="M1120" s="11">
        <f>IFERROR(VALUE(VLOOKUP(Tabela1[[#This Row],[PLACA]],[1]Planilha2!$A:$F,5,0)),"")</f>
        <v>745.87</v>
      </c>
      <c r="N1120" s="11"/>
      <c r="O1120" s="12" t="str">
        <f>VLOOKUP(Tabela1[[#This Row],[PLACA]],BASE_LOCADORAS!B:F,5,0)</f>
        <v>28/10/2026</v>
      </c>
      <c r="P11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0" s="11">
        <f>VLOOKUP(Tabela1[[#This Row],[PLACA]],BASE_LOCADORAS!B:G,6,0)</f>
        <v>1806.47</v>
      </c>
      <c r="R1120" s="5" t="b">
        <f>Tabela1[[#This Row],[VALOR LOCADORA]]=Tabela1[[#This Row],[GASTO ALUGUEL]]</f>
        <v>0</v>
      </c>
      <c r="S1120" s="5" t="str">
        <f>UPPER(TEXT(Tabela1[[#This Row],[VENCIMENTO CONTRATO]],"MMM"))</f>
        <v>OUT</v>
      </c>
      <c r="T1120" s="5">
        <f>IFERROR(YEAR(Tabela1[[#This Row],[VENCIMENTO CONTRATO]]),"-")</f>
        <v>2026</v>
      </c>
      <c r="U1120" s="5" t="str">
        <f>VLOOKUP(Tabela1[[#This Row],[PLACA]],UNIC!C:T,18,0)</f>
        <v>ATIVO</v>
      </c>
      <c r="V1120" s="5" t="str">
        <f>SUBSTITUTE(VLOOKUP(Tabela1[[#This Row],[PLACA]],UNIC!C:K,9,0),".", "")</f>
        <v>11011</v>
      </c>
      <c r="W1120" s="5">
        <f>VLOOKUP(Tabela1[[#This Row],[PLACA]],UNIC!C:M,10,0)</f>
        <v>24001</v>
      </c>
      <c r="X1120" s="5" t="str">
        <f>VLOOKUP(Tabela1[[#This Row],[PLACA]],UNIC!C:M,11,0)</f>
        <v>VIVO</v>
      </c>
      <c r="Y1120" s="7">
        <f>SUM(Tabela1[[#This Row],[GASTO COMBUSTÍVEL FEVEREIRO]:[GASTO COMBUSTÍVE ABRIL]])</f>
        <v>3434.7799999999997</v>
      </c>
      <c r="Z1120" s="7">
        <f>IFERROR(AVERAGE(Tabela1[[#This Row],[GASTO COMBUSTÍVE ABRIL]:[GASTO COMBUSTÍVE MARÇO]]),"-")</f>
        <v>1102.895</v>
      </c>
      <c r="AA1120" s="5"/>
    </row>
    <row r="1121" spans="1:27" x14ac:dyDescent="0.25">
      <c r="A1121" s="5" t="s">
        <v>512</v>
      </c>
      <c r="B1121" s="5" t="str">
        <f>VLOOKUP(A1121,UNIC!C:W,2,0)</f>
        <v>CRONOS</v>
      </c>
      <c r="C1121" s="5" t="str">
        <f>VLOOKUP(A1121,UNIC!C:W,3,0)</f>
        <v>LEVE</v>
      </c>
      <c r="D1121" s="10">
        <f>VLOOKUP(A1121,UNIC!C:W,5,0)</f>
        <v>2024</v>
      </c>
      <c r="E1121" s="5" t="str">
        <f>VLOOKUP(A1121,UNIC!C:W,21,0)</f>
        <v>LOCALIZA</v>
      </c>
      <c r="F1121" s="5" t="str">
        <f>VLOOKUP(Tabela1[[#This Row],[PLACA]],UNIC!C:R,15,0)</f>
        <v>PA</v>
      </c>
      <c r="G1121" s="5" t="str">
        <f>VLOOKUP(Tabela1[[#This Row],[PLACA]],UNIC!C:R,16,0)</f>
        <v>NORTE</v>
      </c>
      <c r="H1121" s="5" t="str">
        <f>VLOOKUP(A1121,UNIC!C:H,6,0)</f>
        <v>ADLER DE SOUSA LIMA</v>
      </c>
      <c r="I1121" s="5" t="str">
        <f>VLOOKUP(H1121,UNIC!H:J,3,0)</f>
        <v>COORDENADOR DE REDE</v>
      </c>
      <c r="J1121" s="11" t="str">
        <f>VLOOKUP(Tabela1[[#This Row],[PLACA]],UNIC!C:V,20,0)</f>
        <v>R$ 2.010,16</v>
      </c>
      <c r="K1121" s="11">
        <f>IFERROR(VALUE(VLOOKUP(Tabela1[[#This Row],[PLACA]],[1]Planilha2!$A:$F,3,0)),"")</f>
        <v>2165.58</v>
      </c>
      <c r="L1121" s="11">
        <f>IFERROR(VALUE(VLOOKUP(Tabela1[[#This Row],[PLACA]],[1]Planilha2!$A:$F,4,0)),"")</f>
        <v>1384.2499999999998</v>
      </c>
      <c r="M1121" s="11">
        <f>IFERROR(VALUE(VLOOKUP(Tabela1[[#This Row],[PLACA]],[1]Planilha2!$A:$F,5,0)),"")</f>
        <v>0</v>
      </c>
      <c r="N1121" s="11"/>
      <c r="O1121" s="12" t="str">
        <f>VLOOKUP(Tabela1[[#This Row],[PLACA]],BASE_LOCADORAS!B:F,5,0)</f>
        <v>09/11/2026</v>
      </c>
      <c r="P11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1" s="11">
        <f>VLOOKUP(Tabela1[[#This Row],[PLACA]],BASE_LOCADORAS!B:G,6,0)</f>
        <v>2114.15</v>
      </c>
      <c r="R1121" s="5" t="b">
        <f>Tabela1[[#This Row],[VALOR LOCADORA]]=Tabela1[[#This Row],[GASTO ALUGUEL]]</f>
        <v>0</v>
      </c>
      <c r="S1121" s="5" t="str">
        <f>UPPER(TEXT(Tabela1[[#This Row],[VENCIMENTO CONTRATO]],"MMM"))</f>
        <v>NOV</v>
      </c>
      <c r="T1121" s="5">
        <f>IFERROR(YEAR(Tabela1[[#This Row],[VENCIMENTO CONTRATO]]),"-")</f>
        <v>2026</v>
      </c>
      <c r="U1121" s="5" t="str">
        <f>VLOOKUP(Tabela1[[#This Row],[PLACA]],UNIC!C:T,18,0)</f>
        <v>ATIVO</v>
      </c>
      <c r="V1121" s="5" t="str">
        <f>SUBSTITUTE(VLOOKUP(Tabela1[[#This Row],[PLACA]],UNIC!C:K,9,0),".", "")</f>
        <v>11015</v>
      </c>
      <c r="W1121" s="5">
        <f>VLOOKUP(Tabela1[[#This Row],[PLACA]],UNIC!C:M,10,0)</f>
        <v>24001</v>
      </c>
      <c r="X1121" s="5" t="str">
        <f>VLOOKUP(Tabela1[[#This Row],[PLACA]],UNIC!C:M,11,0)</f>
        <v>VIVO</v>
      </c>
      <c r="Y1121" s="7">
        <f>SUM(Tabela1[[#This Row],[GASTO COMBUSTÍVEL FEVEREIRO]:[GASTO COMBUSTÍVE ABRIL]])</f>
        <v>3549.83</v>
      </c>
      <c r="Z1121" s="7">
        <f>IFERROR(AVERAGE(Tabela1[[#This Row],[GASTO COMBUSTÍVE ABRIL]:[GASTO COMBUSTÍVE MARÇO]]),"-")</f>
        <v>692.12499999999989</v>
      </c>
      <c r="AA1121" s="5"/>
    </row>
    <row r="1122" spans="1:27" x14ac:dyDescent="0.25">
      <c r="A1122" s="5" t="s">
        <v>1414</v>
      </c>
      <c r="B1122" s="5" t="str">
        <f>VLOOKUP(A1122,UNIC!C:W,2,0)</f>
        <v>CRETA</v>
      </c>
      <c r="C1122" s="5" t="str">
        <f>VLOOKUP(A1122,UNIC!C:W,3,0)</f>
        <v>SUV</v>
      </c>
      <c r="D1122" s="10">
        <f>VLOOKUP(A1122,UNIC!C:W,5,0)</f>
        <v>2022</v>
      </c>
      <c r="E1122" s="5" t="str">
        <f>VLOOKUP(A1122,UNIC!C:W,21,0)</f>
        <v>PARTICULAR</v>
      </c>
      <c r="F1122" s="5" t="str">
        <f>VLOOKUP(Tabela1[[#This Row],[PLACA]],UNIC!C:R,15,0)</f>
        <v>PA</v>
      </c>
      <c r="G1122" s="5" t="str">
        <f>VLOOKUP(Tabela1[[#This Row],[PLACA]],UNIC!C:R,16,0)</f>
        <v>NORTE</v>
      </c>
      <c r="H1122" s="5" t="str">
        <f>VLOOKUP(A1122,UNIC!C:H,6,0)</f>
        <v>LEIS SOUZA BARATA</v>
      </c>
      <c r="I1122" s="5" t="str">
        <f>VLOOKUP(H1122,UNIC!H:J,3,0)</f>
        <v>GERENTE OPERACAO PL</v>
      </c>
      <c r="J1122" s="11" t="str">
        <f>VLOOKUP(Tabela1[[#This Row],[PLACA]],UNIC!C:V,20,0)</f>
        <v>R$ 2.000,00</v>
      </c>
      <c r="K1122" s="11">
        <f>IFERROR(VALUE(VLOOKUP(Tabela1[[#This Row],[PLACA]],[1]Planilha2!$A:$F,3,0)),"")</f>
        <v>970.77</v>
      </c>
      <c r="L1122" s="11">
        <f>IFERROR(VALUE(VLOOKUP(Tabela1[[#This Row],[PLACA]],[1]Planilha2!$A:$F,4,0)),"")</f>
        <v>1151.68</v>
      </c>
      <c r="M1122" s="11">
        <f>IFERROR(VALUE(VLOOKUP(Tabela1[[#This Row],[PLACA]],[1]Planilha2!$A:$F,5,0)),"")</f>
        <v>599.96</v>
      </c>
      <c r="N1122" s="11"/>
      <c r="O1122" s="12" t="str">
        <f>VLOOKUP(Tabela1[[#This Row],[PLACA]],BASE_LOCADORAS!B:F,5,0)</f>
        <v>01/01/2030</v>
      </c>
      <c r="P11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2" s="11">
        <f>VLOOKUP(Tabela1[[#This Row],[PLACA]],BASE_LOCADORAS!B:G,6,0)</f>
        <v>2000</v>
      </c>
      <c r="R1122" s="5" t="b">
        <f>Tabela1[[#This Row],[VALOR LOCADORA]]=Tabela1[[#This Row],[GASTO ALUGUEL]]</f>
        <v>0</v>
      </c>
      <c r="S1122" s="5" t="str">
        <f>UPPER(TEXT(Tabela1[[#This Row],[VENCIMENTO CONTRATO]],"MMM"))</f>
        <v>JAN</v>
      </c>
      <c r="T1122" s="5">
        <f>IFERROR(YEAR(Tabela1[[#This Row],[VENCIMENTO CONTRATO]]),"-")</f>
        <v>2030</v>
      </c>
      <c r="U1122" s="5" t="str">
        <f>VLOOKUP(Tabela1[[#This Row],[PLACA]],UNIC!C:T,18,0)</f>
        <v>ATIVO</v>
      </c>
      <c r="V1122" s="5" t="str">
        <f>SUBSTITUTE(VLOOKUP(Tabela1[[#This Row],[PLACA]],UNIC!C:K,9,0),".", "")</f>
        <v>99538</v>
      </c>
      <c r="W1122" s="5">
        <f>VLOOKUP(Tabela1[[#This Row],[PLACA]],UNIC!C:M,10,0)</f>
        <v>24001</v>
      </c>
      <c r="X1122" s="5" t="str">
        <f>VLOOKUP(Tabela1[[#This Row],[PLACA]],UNIC!C:M,11,0)</f>
        <v>ADMINISTRATIVO</v>
      </c>
      <c r="Y1122" s="7">
        <f>SUM(Tabela1[[#This Row],[GASTO COMBUSTÍVEL FEVEREIRO]:[GASTO COMBUSTÍVE ABRIL]])</f>
        <v>2722.41</v>
      </c>
      <c r="Z1122" s="7">
        <f>IFERROR(AVERAGE(Tabela1[[#This Row],[GASTO COMBUSTÍVE ABRIL]:[GASTO COMBUSTÍVE MARÇO]]),"-")</f>
        <v>875.82</v>
      </c>
      <c r="AA1122" s="5"/>
    </row>
    <row r="1123" spans="1:27" x14ac:dyDescent="0.25">
      <c r="A1123" s="5" t="s">
        <v>1054</v>
      </c>
      <c r="B1123" s="5" t="str">
        <f>VLOOKUP(A1123,UNIC!C:W,2,0)</f>
        <v>MOBI</v>
      </c>
      <c r="C1123" s="5" t="str">
        <f>VLOOKUP(A1123,UNIC!C:W,3,0)</f>
        <v>LEVE</v>
      </c>
      <c r="D1123" s="10">
        <f>VLOOKUP(A1123,UNIC!C:W,5,0)</f>
        <v>2024</v>
      </c>
      <c r="E1123" s="5" t="str">
        <f>VLOOKUP(A1123,UNIC!C:W,21,0)</f>
        <v>MOVIDA</v>
      </c>
      <c r="F1123" s="5" t="str">
        <f>VLOOKUP(Tabela1[[#This Row],[PLACA]],UNIC!C:R,15,0)</f>
        <v>PA</v>
      </c>
      <c r="G1123" s="5" t="str">
        <f>VLOOKUP(Tabela1[[#This Row],[PLACA]],UNIC!C:R,16,0)</f>
        <v>NORTE</v>
      </c>
      <c r="H1123" s="5" t="str">
        <f>VLOOKUP(A1123,UNIC!C:H,6,0)</f>
        <v>VICTOR HUGO ROLON ALMEIDA</v>
      </c>
      <c r="I1123" s="5" t="str">
        <f>VLOOKUP(H1123,UNIC!H:J,3,0)</f>
        <v>INSTALADOR MULTSKILL</v>
      </c>
      <c r="J1123" s="11" t="str">
        <f>VLOOKUP(Tabela1[[#This Row],[PLACA]],UNIC!C:V,20,0)</f>
        <v>R$ 1.806,47</v>
      </c>
      <c r="K1123" s="11">
        <f>IFERROR(VALUE(VLOOKUP(Tabela1[[#This Row],[PLACA]],[1]Planilha2!$A:$F,3,0)),"")</f>
        <v>1091.73</v>
      </c>
      <c r="L1123" s="11">
        <f>IFERROR(VALUE(VLOOKUP(Tabela1[[#This Row],[PLACA]],[1]Planilha2!$A:$F,4,0)),"")</f>
        <v>1005.7800000000001</v>
      </c>
      <c r="M1123" s="11">
        <f>IFERROR(VALUE(VLOOKUP(Tabela1[[#This Row],[PLACA]],[1]Planilha2!$A:$F,5,0)),"")</f>
        <v>456.59999999999991</v>
      </c>
      <c r="N1123" s="11"/>
      <c r="O1123" s="12" t="str">
        <f>VLOOKUP(Tabela1[[#This Row],[PLACA]],BASE_LOCADORAS!B:F,5,0)</f>
        <v>28/10/2026</v>
      </c>
      <c r="P11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3" s="11">
        <f>VLOOKUP(Tabela1[[#This Row],[PLACA]],BASE_LOCADORAS!B:G,6,0)</f>
        <v>1806.47</v>
      </c>
      <c r="R1123" s="5" t="b">
        <f>Tabela1[[#This Row],[VALOR LOCADORA]]=Tabela1[[#This Row],[GASTO ALUGUEL]]</f>
        <v>0</v>
      </c>
      <c r="S1123" s="5" t="str">
        <f>UPPER(TEXT(Tabela1[[#This Row],[VENCIMENTO CONTRATO]],"MMM"))</f>
        <v>OUT</v>
      </c>
      <c r="T1123" s="5">
        <f>IFERROR(YEAR(Tabela1[[#This Row],[VENCIMENTO CONTRATO]]),"-")</f>
        <v>2026</v>
      </c>
      <c r="U1123" s="5" t="str">
        <f>VLOOKUP(Tabela1[[#This Row],[PLACA]],UNIC!C:T,18,0)</f>
        <v>ATIVO</v>
      </c>
      <c r="V1123" s="5" t="str">
        <f>SUBSTITUTE(VLOOKUP(Tabela1[[#This Row],[PLACA]],UNIC!C:K,9,0),".", "")</f>
        <v>11011</v>
      </c>
      <c r="W1123" s="5">
        <f>VLOOKUP(Tabela1[[#This Row],[PLACA]],UNIC!C:M,10,0)</f>
        <v>24001</v>
      </c>
      <c r="X1123" s="5" t="str">
        <f>VLOOKUP(Tabela1[[#This Row],[PLACA]],UNIC!C:M,11,0)</f>
        <v>VIVO</v>
      </c>
      <c r="Y1123" s="7">
        <f>SUM(Tabela1[[#This Row],[GASTO COMBUSTÍVEL FEVEREIRO]:[GASTO COMBUSTÍVE ABRIL]])</f>
        <v>2554.11</v>
      </c>
      <c r="Z1123" s="7">
        <f>IFERROR(AVERAGE(Tabela1[[#This Row],[GASTO COMBUSTÍVE ABRIL]:[GASTO COMBUSTÍVE MARÇO]]),"-")</f>
        <v>731.19</v>
      </c>
      <c r="AA1123" s="5"/>
    </row>
    <row r="1124" spans="1:27" x14ac:dyDescent="0.25">
      <c r="A1124" s="5" t="s">
        <v>702</v>
      </c>
      <c r="B1124" s="5" t="str">
        <f>VLOOKUP(A1124,UNIC!C:W,2,0)</f>
        <v>MOBI</v>
      </c>
      <c r="C1124" s="5" t="str">
        <f>VLOOKUP(A1124,UNIC!C:W,3,0)</f>
        <v>LEVE</v>
      </c>
      <c r="D1124" s="10">
        <f>VLOOKUP(A1124,UNIC!C:W,5,0)</f>
        <v>2024</v>
      </c>
      <c r="E1124" s="5" t="str">
        <f>VLOOKUP(A1124,UNIC!C:W,21,0)</f>
        <v>MOVIDA</v>
      </c>
      <c r="F1124" s="5" t="str">
        <f>VLOOKUP(Tabela1[[#This Row],[PLACA]],UNIC!C:R,15,0)</f>
        <v>PA</v>
      </c>
      <c r="G1124" s="5" t="str">
        <f>VLOOKUP(Tabela1[[#This Row],[PLACA]],UNIC!C:R,16,0)</f>
        <v>NORTE</v>
      </c>
      <c r="H1124" s="5" t="str">
        <f>VLOOKUP(A1124,UNIC!C:H,6,0)</f>
        <v>JOSE MARLON DE BRITO LIMA</v>
      </c>
      <c r="I1124" s="5" t="str">
        <f>VLOOKUP(H1124,UNIC!H:J,3,0)</f>
        <v>SUPERVISOR DE FTTX</v>
      </c>
      <c r="J1124" s="11" t="str">
        <f>VLOOKUP(Tabela1[[#This Row],[PLACA]],UNIC!C:V,20,0)</f>
        <v>R$ 1.730,00</v>
      </c>
      <c r="K1124" s="11">
        <f>IFERROR(VALUE(VLOOKUP(Tabela1[[#This Row],[PLACA]],[1]Planilha2!$A:$F,3,0)),"")</f>
        <v>1039.8399999999999</v>
      </c>
      <c r="L1124" s="11">
        <f>IFERROR(VALUE(VLOOKUP(Tabela1[[#This Row],[PLACA]],[1]Planilha2!$A:$F,4,0)),"")</f>
        <v>1350.42</v>
      </c>
      <c r="M1124" s="11">
        <f>IFERROR(VALUE(VLOOKUP(Tabela1[[#This Row],[PLACA]],[1]Planilha2!$A:$F,5,0)),"")</f>
        <v>554.20000000000005</v>
      </c>
      <c r="N1124" s="11"/>
      <c r="O1124" s="12" t="str">
        <f>VLOOKUP(Tabela1[[#This Row],[PLACA]],BASE_LOCADORAS!B:F,5,0)</f>
        <v>15/11/2026</v>
      </c>
      <c r="P11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4" s="11">
        <f>VLOOKUP(Tabela1[[#This Row],[PLACA]],BASE_LOCADORAS!B:G,6,0)</f>
        <v>1730</v>
      </c>
      <c r="R1124" s="5" t="b">
        <f>Tabela1[[#This Row],[VALOR LOCADORA]]=Tabela1[[#This Row],[GASTO ALUGUEL]]</f>
        <v>0</v>
      </c>
      <c r="S1124" s="5" t="str">
        <f>UPPER(TEXT(Tabela1[[#This Row],[VENCIMENTO CONTRATO]],"MMM"))</f>
        <v>NOV</v>
      </c>
      <c r="T1124" s="5">
        <f>IFERROR(YEAR(Tabela1[[#This Row],[VENCIMENTO CONTRATO]]),"-")</f>
        <v>2026</v>
      </c>
      <c r="U1124" s="5" t="str">
        <f>VLOOKUP(Tabela1[[#This Row],[PLACA]],UNIC!C:T,18,0)</f>
        <v>ATIVO</v>
      </c>
      <c r="V1124" s="5" t="str">
        <f>SUBSTITUTE(VLOOKUP(Tabela1[[#This Row],[PLACA]],UNIC!C:K,9,0),".", "")</f>
        <v>11015</v>
      </c>
      <c r="W1124" s="5">
        <f>VLOOKUP(Tabela1[[#This Row],[PLACA]],UNIC!C:M,10,0)</f>
        <v>24001</v>
      </c>
      <c r="X1124" s="5" t="str">
        <f>VLOOKUP(Tabela1[[#This Row],[PLACA]],UNIC!C:M,11,0)</f>
        <v>VIVO</v>
      </c>
      <c r="Y1124" s="7">
        <f>SUM(Tabela1[[#This Row],[GASTO COMBUSTÍVEL FEVEREIRO]:[GASTO COMBUSTÍVE ABRIL]])</f>
        <v>2944.46</v>
      </c>
      <c r="Z1124" s="7">
        <f>IFERROR(AVERAGE(Tabela1[[#This Row],[GASTO COMBUSTÍVE ABRIL]:[GASTO COMBUSTÍVE MARÇO]]),"-")</f>
        <v>952.31000000000006</v>
      </c>
      <c r="AA1124" s="5"/>
    </row>
    <row r="1125" spans="1:27" x14ac:dyDescent="0.25">
      <c r="A1125" s="5" t="s">
        <v>608</v>
      </c>
      <c r="B1125" s="5" t="str">
        <f>VLOOKUP(A1125,UNIC!C:W,2,0)</f>
        <v>MOBI</v>
      </c>
      <c r="C1125" s="5" t="str">
        <f>VLOOKUP(A1125,UNIC!C:W,3,0)</f>
        <v>LEVE</v>
      </c>
      <c r="D1125" s="10">
        <f>VLOOKUP(A1125,UNIC!C:W,5,0)</f>
        <v>2024</v>
      </c>
      <c r="E1125" s="5" t="str">
        <f>VLOOKUP(A1125,UNIC!C:W,21,0)</f>
        <v>MOVIDA</v>
      </c>
      <c r="F1125" s="5" t="str">
        <f>VLOOKUP(Tabela1[[#This Row],[PLACA]],UNIC!C:R,15,0)</f>
        <v>PA</v>
      </c>
      <c r="G1125" s="5" t="str">
        <f>VLOOKUP(Tabela1[[#This Row],[PLACA]],UNIC!C:R,16,0)</f>
        <v>NORTE</v>
      </c>
      <c r="H1125" s="5" t="str">
        <f>VLOOKUP(A1125,UNIC!C:H,6,0)</f>
        <v>-</v>
      </c>
      <c r="I1125" s="5" t="str">
        <f>VLOOKUP(H1125,UNIC!H:J,3,0)</f>
        <v>-</v>
      </c>
      <c r="J1125" s="11" t="str">
        <f>VLOOKUP(Tabela1[[#This Row],[PLACA]],UNIC!C:V,20,0)</f>
        <v>R$ 1.806,47</v>
      </c>
      <c r="K1125" s="11">
        <f>IFERROR(VALUE(VLOOKUP(Tabela1[[#This Row],[PLACA]],[1]Planilha2!$A:$F,3,0)),"")</f>
        <v>1158.48</v>
      </c>
      <c r="L1125" s="11">
        <f>IFERROR(VALUE(VLOOKUP(Tabela1[[#This Row],[PLACA]],[1]Planilha2!$A:$F,4,0)),"")</f>
        <v>915.61999999999989</v>
      </c>
      <c r="M1125" s="11">
        <f>IFERROR(VALUE(VLOOKUP(Tabela1[[#This Row],[PLACA]],[1]Planilha2!$A:$F,5,0)),"")</f>
        <v>206.31</v>
      </c>
      <c r="N1125" s="11"/>
      <c r="O1125" s="12" t="str">
        <f>VLOOKUP(Tabela1[[#This Row],[PLACA]],BASE_LOCADORAS!B:F,5,0)</f>
        <v>28/10/2026</v>
      </c>
      <c r="P11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5" s="11">
        <f>VLOOKUP(Tabela1[[#This Row],[PLACA]],BASE_LOCADORAS!B:G,6,0)</f>
        <v>1806.47</v>
      </c>
      <c r="R1125" s="5" t="b">
        <f>Tabela1[[#This Row],[VALOR LOCADORA]]=Tabela1[[#This Row],[GASTO ALUGUEL]]</f>
        <v>0</v>
      </c>
      <c r="S1125" s="5" t="str">
        <f>UPPER(TEXT(Tabela1[[#This Row],[VENCIMENTO CONTRATO]],"MMM"))</f>
        <v>OUT</v>
      </c>
      <c r="T1125" s="5">
        <f>IFERROR(YEAR(Tabela1[[#This Row],[VENCIMENTO CONTRATO]]),"-")</f>
        <v>2026</v>
      </c>
      <c r="U1125" s="5" t="str">
        <f>VLOOKUP(Tabela1[[#This Row],[PLACA]],UNIC!C:T,18,0)</f>
        <v>SINISTRO</v>
      </c>
      <c r="V1125" s="5" t="str">
        <f>SUBSTITUTE(VLOOKUP(Tabela1[[#This Row],[PLACA]],UNIC!C:K,9,0),".", "")</f>
        <v/>
      </c>
      <c r="W1125" s="5">
        <f>VLOOKUP(Tabela1[[#This Row],[PLACA]],UNIC!C:M,10,0)</f>
        <v>0</v>
      </c>
      <c r="X1125" s="5">
        <f>VLOOKUP(Tabela1[[#This Row],[PLACA]],UNIC!C:M,11,0)</f>
        <v>0</v>
      </c>
      <c r="Y1125" s="7">
        <f>SUM(Tabela1[[#This Row],[GASTO COMBUSTÍVEL FEVEREIRO]:[GASTO COMBUSTÍVE ABRIL]])</f>
        <v>2280.41</v>
      </c>
      <c r="Z1125" s="7">
        <f>IFERROR(AVERAGE(Tabela1[[#This Row],[GASTO COMBUSTÍVE ABRIL]:[GASTO COMBUSTÍVE MARÇO]]),"-")</f>
        <v>560.96499999999992</v>
      </c>
      <c r="AA1125" s="5"/>
    </row>
    <row r="1126" spans="1:27" x14ac:dyDescent="0.25">
      <c r="A1126" s="5" t="s">
        <v>661</v>
      </c>
      <c r="B1126" s="5" t="str">
        <f>VLOOKUP(A1126,UNIC!C:W,2,0)</f>
        <v>MOBI</v>
      </c>
      <c r="C1126" s="5" t="str">
        <f>VLOOKUP(A1126,UNIC!C:W,3,0)</f>
        <v>LEVE</v>
      </c>
      <c r="D1126" s="10">
        <f>VLOOKUP(A1126,UNIC!C:W,5,0)</f>
        <v>2024</v>
      </c>
      <c r="E1126" s="5" t="str">
        <f>VLOOKUP(A1126,UNIC!C:W,21,0)</f>
        <v>MOVIDA</v>
      </c>
      <c r="F1126" s="5" t="str">
        <f>VLOOKUP(Tabela1[[#This Row],[PLACA]],UNIC!C:R,15,0)</f>
        <v>PA</v>
      </c>
      <c r="G1126" s="5" t="str">
        <f>VLOOKUP(Tabela1[[#This Row],[PLACA]],UNIC!C:R,16,0)</f>
        <v>NORTE</v>
      </c>
      <c r="H1126" s="5" t="str">
        <f>VLOOKUP(A1126,UNIC!C:H,6,0)</f>
        <v>ANDERSON BARBOSA MESQUITA</v>
      </c>
      <c r="I1126" s="5" t="str">
        <f>VLOOKUP(H1126,UNIC!H:J,3,0)</f>
        <v>INSTALADOR MULTSKILL</v>
      </c>
      <c r="J1126" s="11" t="str">
        <f>VLOOKUP(Tabela1[[#This Row],[PLACA]],UNIC!C:V,20,0)</f>
        <v>R$ 1.806,47</v>
      </c>
      <c r="K1126" s="11">
        <f>IFERROR(VALUE(VLOOKUP(Tabela1[[#This Row],[PLACA]],[1]Planilha2!$A:$F,3,0)),"")</f>
        <v>862.73</v>
      </c>
      <c r="L1126" s="11">
        <f>IFERROR(VALUE(VLOOKUP(Tabela1[[#This Row],[PLACA]],[1]Planilha2!$A:$F,4,0)),"")</f>
        <v>950.29</v>
      </c>
      <c r="M1126" s="11">
        <f>IFERROR(VALUE(VLOOKUP(Tabela1[[#This Row],[PLACA]],[1]Planilha2!$A:$F,5,0)),"")</f>
        <v>595.38</v>
      </c>
      <c r="N1126" s="11"/>
      <c r="O1126" s="12" t="str">
        <f>VLOOKUP(Tabela1[[#This Row],[PLACA]],BASE_LOCADORAS!B:F,5,0)</f>
        <v>28/10/2026</v>
      </c>
      <c r="P11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6" s="11">
        <f>VLOOKUP(Tabela1[[#This Row],[PLACA]],BASE_LOCADORAS!B:G,6,0)</f>
        <v>1806.47</v>
      </c>
      <c r="R1126" s="5" t="b">
        <f>Tabela1[[#This Row],[VALOR LOCADORA]]=Tabela1[[#This Row],[GASTO ALUGUEL]]</f>
        <v>0</v>
      </c>
      <c r="S1126" s="5" t="str">
        <f>UPPER(TEXT(Tabela1[[#This Row],[VENCIMENTO CONTRATO]],"MMM"))</f>
        <v>OUT</v>
      </c>
      <c r="T1126" s="5">
        <f>IFERROR(YEAR(Tabela1[[#This Row],[VENCIMENTO CONTRATO]]),"-")</f>
        <v>2026</v>
      </c>
      <c r="U1126" s="5" t="str">
        <f>VLOOKUP(Tabela1[[#This Row],[PLACA]],UNIC!C:T,18,0)</f>
        <v>ATIVO</v>
      </c>
      <c r="V1126" s="5" t="str">
        <f>SUBSTITUTE(VLOOKUP(Tabela1[[#This Row],[PLACA]],UNIC!C:K,9,0),".", "")</f>
        <v>11011</v>
      </c>
      <c r="W1126" s="5">
        <f>VLOOKUP(Tabela1[[#This Row],[PLACA]],UNIC!C:M,10,0)</f>
        <v>24001</v>
      </c>
      <c r="X1126" s="5" t="str">
        <f>VLOOKUP(Tabela1[[#This Row],[PLACA]],UNIC!C:M,11,0)</f>
        <v>VIVO</v>
      </c>
      <c r="Y1126" s="7">
        <f>SUM(Tabela1[[#This Row],[GASTO COMBUSTÍVEL FEVEREIRO]:[GASTO COMBUSTÍVE ABRIL]])</f>
        <v>2408.4</v>
      </c>
      <c r="Z1126" s="7">
        <f>IFERROR(AVERAGE(Tabela1[[#This Row],[GASTO COMBUSTÍVE ABRIL]:[GASTO COMBUSTÍVE MARÇO]]),"-")</f>
        <v>772.83500000000004</v>
      </c>
      <c r="AA1126" s="5"/>
    </row>
    <row r="1127" spans="1:27" x14ac:dyDescent="0.25">
      <c r="A1127" s="5" t="s">
        <v>419</v>
      </c>
      <c r="B1127" s="5" t="str">
        <f>VLOOKUP(A1127,UNIC!C:W,2,0)</f>
        <v>MOBI</v>
      </c>
      <c r="C1127" s="5" t="str">
        <f>VLOOKUP(A1127,UNIC!C:W,3,0)</f>
        <v>LEVE</v>
      </c>
      <c r="D1127" s="10">
        <f>VLOOKUP(A1127,UNIC!C:W,5,0)</f>
        <v>2025</v>
      </c>
      <c r="E1127" s="5" t="str">
        <f>VLOOKUP(A1127,UNIC!C:W,21,0)</f>
        <v>LOCALIZA</v>
      </c>
      <c r="F1127" s="5" t="str">
        <f>VLOOKUP(Tabela1[[#This Row],[PLACA]],UNIC!C:R,15,0)</f>
        <v>PA</v>
      </c>
      <c r="G1127" s="5" t="str">
        <f>VLOOKUP(Tabela1[[#This Row],[PLACA]],UNIC!C:R,16,0)</f>
        <v>NORTE</v>
      </c>
      <c r="H1127" s="5" t="str">
        <f>VLOOKUP(A1127,UNIC!C:H,6,0)</f>
        <v>SIDNEY ANDRE DAMASCENO DOS SANTOS</v>
      </c>
      <c r="I1127" s="5" t="str">
        <f>VLOOKUP(H1127,UNIC!H:J,3,0)</f>
        <v>SUPERVISOR DE FTTX</v>
      </c>
      <c r="J1127" s="11" t="str">
        <f>VLOOKUP(Tabela1[[#This Row],[PLACA]],UNIC!C:V,20,0)</f>
        <v>R$ 1.730,00</v>
      </c>
      <c r="K1127" s="11">
        <f>IFERROR(VALUE(VLOOKUP(Tabela1[[#This Row],[PLACA]],[1]Planilha2!$A:$F,3,0)),"")</f>
        <v>1229.92</v>
      </c>
      <c r="L1127" s="11">
        <f>IFERROR(VALUE(VLOOKUP(Tabela1[[#This Row],[PLACA]],[1]Planilha2!$A:$F,4,0)),"")</f>
        <v>1522.94</v>
      </c>
      <c r="M1127" s="11">
        <f>IFERROR(VALUE(VLOOKUP(Tabela1[[#This Row],[PLACA]],[1]Planilha2!$A:$F,5,0)),"")</f>
        <v>459.99</v>
      </c>
      <c r="N1127" s="11"/>
      <c r="O1127" s="12" t="str">
        <f>VLOOKUP(Tabela1[[#This Row],[PLACA]],BASE_LOCADORAS!B:F,5,0)</f>
        <v>23/05/2027</v>
      </c>
      <c r="P11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7" s="11">
        <f>VLOOKUP(Tabela1[[#This Row],[PLACA]],BASE_LOCADORAS!B:G,6,0)</f>
        <v>1824.76</v>
      </c>
      <c r="R1127" s="5" t="b">
        <f>Tabela1[[#This Row],[VALOR LOCADORA]]=Tabela1[[#This Row],[GASTO ALUGUEL]]</f>
        <v>0</v>
      </c>
      <c r="S1127" s="5" t="str">
        <f>UPPER(TEXT(Tabela1[[#This Row],[VENCIMENTO CONTRATO]],"MMM"))</f>
        <v>MAI</v>
      </c>
      <c r="T1127" s="5">
        <f>IFERROR(YEAR(Tabela1[[#This Row],[VENCIMENTO CONTRATO]]),"-")</f>
        <v>2027</v>
      </c>
      <c r="U1127" s="5" t="str">
        <f>VLOOKUP(Tabela1[[#This Row],[PLACA]],UNIC!C:T,18,0)</f>
        <v>ATIVO</v>
      </c>
      <c r="V1127" s="5" t="str">
        <f>SUBSTITUTE(VLOOKUP(Tabela1[[#This Row],[PLACA]],UNIC!C:K,9,0),".", "")</f>
        <v>11015</v>
      </c>
      <c r="W1127" s="5">
        <f>VLOOKUP(Tabela1[[#This Row],[PLACA]],UNIC!C:M,10,0)</f>
        <v>24001</v>
      </c>
      <c r="X1127" s="5" t="str">
        <f>VLOOKUP(Tabela1[[#This Row],[PLACA]],UNIC!C:M,11,0)</f>
        <v>VIVO</v>
      </c>
      <c r="Y1127" s="7">
        <f>SUM(Tabela1[[#This Row],[GASTO COMBUSTÍVEL FEVEREIRO]:[GASTO COMBUSTÍVE ABRIL]])</f>
        <v>3212.8500000000004</v>
      </c>
      <c r="Z1127" s="7">
        <f>IFERROR(AVERAGE(Tabela1[[#This Row],[GASTO COMBUSTÍVE ABRIL]:[GASTO COMBUSTÍVE MARÇO]]),"-")</f>
        <v>991.46500000000003</v>
      </c>
      <c r="AA1127" s="5"/>
    </row>
    <row r="1128" spans="1:27" x14ac:dyDescent="0.25">
      <c r="A1128" s="5" t="s">
        <v>777</v>
      </c>
      <c r="B1128" s="5" t="str">
        <f>VLOOKUP(A1128,UNIC!C:W,2,0)</f>
        <v>MOBI</v>
      </c>
      <c r="C1128" s="5" t="str">
        <f>VLOOKUP(A1128,UNIC!C:W,3,0)</f>
        <v>LEVE</v>
      </c>
      <c r="D1128" s="10">
        <f>VLOOKUP(A1128,UNIC!C:W,5,0)</f>
        <v>2024</v>
      </c>
      <c r="E1128" s="5" t="str">
        <f>VLOOKUP(A1128,UNIC!C:W,21,0)</f>
        <v>MOVIDA</v>
      </c>
      <c r="F1128" s="5" t="str">
        <f>VLOOKUP(Tabela1[[#This Row],[PLACA]],UNIC!C:R,15,0)</f>
        <v>PA</v>
      </c>
      <c r="G1128" s="5" t="str">
        <f>VLOOKUP(Tabela1[[#This Row],[PLACA]],UNIC!C:R,16,0)</f>
        <v>NORTE</v>
      </c>
      <c r="H1128" s="5" t="str">
        <f>VLOOKUP(A1128,UNIC!C:H,6,0)</f>
        <v>JEFFERSON SOMBRA PINHEIRO</v>
      </c>
      <c r="I1128" s="5" t="str">
        <f>VLOOKUP(H1128,UNIC!H:J,3,0)</f>
        <v>SUPERVISOR DE MANUTENCAO II</v>
      </c>
      <c r="J1128" s="11" t="str">
        <f>VLOOKUP(Tabela1[[#This Row],[PLACA]],UNIC!C:V,20,0)</f>
        <v>R$ 1.806,47</v>
      </c>
      <c r="K1128" s="11">
        <f>IFERROR(VALUE(VLOOKUP(Tabela1[[#This Row],[PLACA]],[1]Planilha2!$A:$F,3,0)),"")</f>
        <v>884.7</v>
      </c>
      <c r="L1128" s="11">
        <f>IFERROR(VALUE(VLOOKUP(Tabela1[[#This Row],[PLACA]],[1]Planilha2!$A:$F,4,0)),"")</f>
        <v>2349.19</v>
      </c>
      <c r="M1128" s="11">
        <f>IFERROR(VALUE(VLOOKUP(Tabela1[[#This Row],[PLACA]],[1]Planilha2!$A:$F,5,0)),"")</f>
        <v>1344.53</v>
      </c>
      <c r="N1128" s="11"/>
      <c r="O1128" s="12" t="str">
        <f>VLOOKUP(Tabela1[[#This Row],[PLACA]],BASE_LOCADORAS!B:F,5,0)</f>
        <v>28/10/2026</v>
      </c>
      <c r="P11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8" s="11">
        <f>VLOOKUP(Tabela1[[#This Row],[PLACA]],BASE_LOCADORAS!B:G,6,0)</f>
        <v>1806.47</v>
      </c>
      <c r="R1128" s="5" t="b">
        <f>Tabela1[[#This Row],[VALOR LOCADORA]]=Tabela1[[#This Row],[GASTO ALUGUEL]]</f>
        <v>0</v>
      </c>
      <c r="S1128" s="5" t="str">
        <f>UPPER(TEXT(Tabela1[[#This Row],[VENCIMENTO CONTRATO]],"MMM"))</f>
        <v>OUT</v>
      </c>
      <c r="T1128" s="5">
        <f>IFERROR(YEAR(Tabela1[[#This Row],[VENCIMENTO CONTRATO]]),"-")</f>
        <v>2026</v>
      </c>
      <c r="U1128" s="5" t="str">
        <f>VLOOKUP(Tabela1[[#This Row],[PLACA]],UNIC!C:T,18,0)</f>
        <v>ATIVO</v>
      </c>
      <c r="V1128" s="5" t="str">
        <f>SUBSTITUTE(VLOOKUP(Tabela1[[#This Row],[PLACA]],UNIC!C:K,9,0),".", "")</f>
        <v>11025</v>
      </c>
      <c r="W1128" s="5">
        <f>VLOOKUP(Tabela1[[#This Row],[PLACA]],UNIC!C:M,10,0)</f>
        <v>24001</v>
      </c>
      <c r="X1128" s="5" t="str">
        <f>VLOOKUP(Tabela1[[#This Row],[PLACA]],UNIC!C:M,11,0)</f>
        <v>VIVO</v>
      </c>
      <c r="Y1128" s="7">
        <f>SUM(Tabela1[[#This Row],[GASTO COMBUSTÍVEL FEVEREIRO]:[GASTO COMBUSTÍVE ABRIL]])</f>
        <v>4578.42</v>
      </c>
      <c r="Z1128" s="7">
        <f>IFERROR(AVERAGE(Tabela1[[#This Row],[GASTO COMBUSTÍVE ABRIL]:[GASTO COMBUSTÍVE MARÇO]]),"-")</f>
        <v>1846.8600000000001</v>
      </c>
      <c r="AA1128" s="5"/>
    </row>
    <row r="1129" spans="1:27" x14ac:dyDescent="0.25">
      <c r="A1129" s="5" t="s">
        <v>1222</v>
      </c>
      <c r="B1129" s="5" t="str">
        <f>VLOOKUP(A1129,UNIC!C:W,2,0)</f>
        <v>MOBI</v>
      </c>
      <c r="C1129" s="5" t="str">
        <f>VLOOKUP(A1129,UNIC!C:W,3,0)</f>
        <v>LEVE</v>
      </c>
      <c r="D1129" s="10">
        <f>VLOOKUP(A1129,UNIC!C:W,5,0)</f>
        <v>2024</v>
      </c>
      <c r="E1129" s="5" t="str">
        <f>VLOOKUP(A1129,UNIC!C:W,21,0)</f>
        <v>MOVIDA</v>
      </c>
      <c r="F1129" s="5" t="str">
        <f>VLOOKUP(Tabela1[[#This Row],[PLACA]],UNIC!C:R,15,0)</f>
        <v>PA</v>
      </c>
      <c r="G1129" s="5" t="str">
        <f>VLOOKUP(Tabela1[[#This Row],[PLACA]],UNIC!C:R,16,0)</f>
        <v>NORTE</v>
      </c>
      <c r="H1129" s="5" t="str">
        <f>VLOOKUP(A1129,UNIC!C:H,6,0)</f>
        <v>RENISON FIGUEIREDO RIBEIRO</v>
      </c>
      <c r="I1129" s="5" t="str">
        <f>VLOOKUP(H1129,UNIC!H:J,3,0)</f>
        <v>INSTALADOR MULTSKILL</v>
      </c>
      <c r="J1129" s="11" t="str">
        <f>VLOOKUP(Tabela1[[#This Row],[PLACA]],UNIC!C:V,20,0)</f>
        <v>R$ 1.806,47</v>
      </c>
      <c r="K1129" s="11">
        <f>IFERROR(VALUE(VLOOKUP(Tabela1[[#This Row],[PLACA]],[1]Planilha2!$A:$F,3,0)),"")</f>
        <v>1330.51</v>
      </c>
      <c r="L1129" s="11">
        <f>IFERROR(VALUE(VLOOKUP(Tabela1[[#This Row],[PLACA]],[1]Planilha2!$A:$F,4,0)),"")</f>
        <v>1829.0800000000002</v>
      </c>
      <c r="M1129" s="11">
        <f>IFERROR(VALUE(VLOOKUP(Tabela1[[#This Row],[PLACA]],[1]Planilha2!$A:$F,5,0)),"")</f>
        <v>591.91</v>
      </c>
      <c r="N1129" s="11"/>
      <c r="O1129" s="12" t="str">
        <f>VLOOKUP(Tabela1[[#This Row],[PLACA]],BASE_LOCADORAS!B:F,5,0)</f>
        <v>28/10/2026</v>
      </c>
      <c r="P11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29" s="11">
        <f>VLOOKUP(Tabela1[[#This Row],[PLACA]],BASE_LOCADORAS!B:G,6,0)</f>
        <v>1806.47</v>
      </c>
      <c r="R1129" s="5" t="b">
        <f>Tabela1[[#This Row],[VALOR LOCADORA]]=Tabela1[[#This Row],[GASTO ALUGUEL]]</f>
        <v>0</v>
      </c>
      <c r="S1129" s="5" t="str">
        <f>UPPER(TEXT(Tabela1[[#This Row],[VENCIMENTO CONTRATO]],"MMM"))</f>
        <v>OUT</v>
      </c>
      <c r="T1129" s="5">
        <f>IFERROR(YEAR(Tabela1[[#This Row],[VENCIMENTO CONTRATO]]),"-")</f>
        <v>2026</v>
      </c>
      <c r="U1129" s="5" t="str">
        <f>VLOOKUP(Tabela1[[#This Row],[PLACA]],UNIC!C:T,18,0)</f>
        <v>ATIVO</v>
      </c>
      <c r="V1129" s="5" t="str">
        <f>SUBSTITUTE(VLOOKUP(Tabela1[[#This Row],[PLACA]],UNIC!C:K,9,0),".", "")</f>
        <v>11011</v>
      </c>
      <c r="W1129" s="5">
        <f>VLOOKUP(Tabela1[[#This Row],[PLACA]],UNIC!C:M,10,0)</f>
        <v>24009</v>
      </c>
      <c r="X1129" s="5" t="str">
        <f>VLOOKUP(Tabela1[[#This Row],[PLACA]],UNIC!C:M,11,0)</f>
        <v>VIVO</v>
      </c>
      <c r="Y1129" s="7">
        <f>SUM(Tabela1[[#This Row],[GASTO COMBUSTÍVEL FEVEREIRO]:[GASTO COMBUSTÍVE ABRIL]])</f>
        <v>3751.5</v>
      </c>
      <c r="Z1129" s="7">
        <f>IFERROR(AVERAGE(Tabela1[[#This Row],[GASTO COMBUSTÍVE ABRIL]:[GASTO COMBUSTÍVE MARÇO]]),"-")</f>
        <v>1210.4950000000001</v>
      </c>
      <c r="AA1129" s="5"/>
    </row>
    <row r="1130" spans="1:27" x14ac:dyDescent="0.25">
      <c r="A1130" s="5" t="s">
        <v>595</v>
      </c>
      <c r="B1130" s="5" t="str">
        <f>VLOOKUP(A1130,UNIC!C:W,2,0)</f>
        <v>SANDERO</v>
      </c>
      <c r="C1130" s="5" t="str">
        <f>VLOOKUP(A1130,UNIC!C:W,3,0)</f>
        <v>LEVE</v>
      </c>
      <c r="D1130" s="10">
        <f>VLOOKUP(A1130,UNIC!C:W,5,0)</f>
        <v>2020</v>
      </c>
      <c r="E1130" s="5" t="str">
        <f>VLOOKUP(A1130,UNIC!C:W,21,0)</f>
        <v>PARTICULAR</v>
      </c>
      <c r="F1130" s="5" t="str">
        <f>VLOOKUP(Tabela1[[#This Row],[PLACA]],UNIC!C:R,15,0)</f>
        <v>PA</v>
      </c>
      <c r="G1130" s="5" t="str">
        <f>VLOOKUP(Tabela1[[#This Row],[PLACA]],UNIC!C:R,16,0)</f>
        <v>NORTE</v>
      </c>
      <c r="H1130" s="5" t="str">
        <f>VLOOKUP(A1130,UNIC!C:H,6,0)</f>
        <v>ITAMAR BRITO DOS SANTOS</v>
      </c>
      <c r="I1130" s="5" t="str">
        <f>VLOOKUP(H1130,UNIC!H:J,3,0)</f>
        <v>INSTALADOR MULTSKILL</v>
      </c>
      <c r="J1130" s="11" t="str">
        <f>VLOOKUP(Tabela1[[#This Row],[PLACA]],UNIC!C:V,20,0)</f>
        <v>R$ 900,00</v>
      </c>
      <c r="K1130" s="11">
        <f>IFERROR(VALUE(VLOOKUP(Tabela1[[#This Row],[PLACA]],[1]Planilha2!$A:$F,3,0)),"")</f>
        <v>1105.8400000000001</v>
      </c>
      <c r="L1130" s="11">
        <f>IFERROR(VALUE(VLOOKUP(Tabela1[[#This Row],[PLACA]],[1]Planilha2!$A:$F,4,0)),"")</f>
        <v>1334.1699999999998</v>
      </c>
      <c r="M1130" s="11">
        <f>IFERROR(VALUE(VLOOKUP(Tabela1[[#This Row],[PLACA]],[1]Planilha2!$A:$F,5,0)),"")</f>
        <v>567.57000000000005</v>
      </c>
      <c r="N1130" s="11"/>
      <c r="O1130" s="12" t="str">
        <f>VLOOKUP(Tabela1[[#This Row],[PLACA]],BASE_LOCADORAS!B:F,5,0)</f>
        <v>01/01/2030</v>
      </c>
      <c r="P11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0" s="11">
        <f>VLOOKUP(Tabela1[[#This Row],[PLACA]],BASE_LOCADORAS!B:G,6,0)</f>
        <v>900</v>
      </c>
      <c r="R1130" s="5" t="b">
        <f>Tabela1[[#This Row],[VALOR LOCADORA]]=Tabela1[[#This Row],[GASTO ALUGUEL]]</f>
        <v>0</v>
      </c>
      <c r="S1130" s="5" t="str">
        <f>UPPER(TEXT(Tabela1[[#This Row],[VENCIMENTO CONTRATO]],"MMM"))</f>
        <v>JAN</v>
      </c>
      <c r="T1130" s="5">
        <f>IFERROR(YEAR(Tabela1[[#This Row],[VENCIMENTO CONTRATO]]),"-")</f>
        <v>2030</v>
      </c>
      <c r="U1130" s="5" t="str">
        <f>VLOOKUP(Tabela1[[#This Row],[PLACA]],UNIC!C:T,18,0)</f>
        <v>ATIVO</v>
      </c>
      <c r="V1130" s="5" t="str">
        <f>SUBSTITUTE(VLOOKUP(Tabela1[[#This Row],[PLACA]],UNIC!C:K,9,0),".", "")</f>
        <v>11011</v>
      </c>
      <c r="W1130" s="5">
        <f>VLOOKUP(Tabela1[[#This Row],[PLACA]],UNIC!C:M,10,0)</f>
        <v>24001</v>
      </c>
      <c r="X1130" s="5" t="str">
        <f>VLOOKUP(Tabela1[[#This Row],[PLACA]],UNIC!C:M,11,0)</f>
        <v>VIVO</v>
      </c>
      <c r="Y1130" s="7">
        <f>SUM(Tabela1[[#This Row],[GASTO COMBUSTÍVEL FEVEREIRO]:[GASTO COMBUSTÍVE ABRIL]])</f>
        <v>3007.5800000000004</v>
      </c>
      <c r="Z1130" s="7">
        <f>IFERROR(AVERAGE(Tabela1[[#This Row],[GASTO COMBUSTÍVE ABRIL]:[GASTO COMBUSTÍVE MARÇO]]),"-")</f>
        <v>950.86999999999989</v>
      </c>
      <c r="AA1130" s="5"/>
    </row>
    <row r="1131" spans="1:27" x14ac:dyDescent="0.25">
      <c r="A1131" s="5" t="s">
        <v>768</v>
      </c>
      <c r="B1131" s="5" t="str">
        <f>VLOOKUP(A1131,UNIC!C:W,2,0)</f>
        <v>MOBI</v>
      </c>
      <c r="C1131" s="5" t="str">
        <f>VLOOKUP(A1131,UNIC!C:W,3,0)</f>
        <v>LEVE</v>
      </c>
      <c r="D1131" s="10">
        <f>VLOOKUP(A1131,UNIC!C:W,5,0)</f>
        <v>2024</v>
      </c>
      <c r="E1131" s="5" t="str">
        <f>VLOOKUP(A1131,UNIC!C:W,21,0)</f>
        <v>MOVIDA</v>
      </c>
      <c r="F1131" s="5" t="str">
        <f>VLOOKUP(Tabela1[[#This Row],[PLACA]],UNIC!C:R,15,0)</f>
        <v>PA</v>
      </c>
      <c r="G1131" s="5" t="str">
        <f>VLOOKUP(Tabela1[[#This Row],[PLACA]],UNIC!C:R,16,0)</f>
        <v>NORTE</v>
      </c>
      <c r="H1131" s="5" t="str">
        <f>VLOOKUP(A1131,UNIC!C:H,6,0)</f>
        <v>CASA CLIENTE VIVO ANANINDEUA</v>
      </c>
      <c r="I1131" s="5" t="str">
        <f>VLOOKUP(H1131,UNIC!H:J,3,0)</f>
        <v>PARCEIRO</v>
      </c>
      <c r="J1131" s="11" t="str">
        <f>VLOOKUP(Tabela1[[#This Row],[PLACA]],UNIC!C:V,20,0)</f>
        <v>R$ 1.806,47</v>
      </c>
      <c r="K1131" s="11">
        <f>IFERROR(VALUE(VLOOKUP(Tabela1[[#This Row],[PLACA]],[1]Planilha2!$A:$F,3,0)),"")</f>
        <v>1407.83</v>
      </c>
      <c r="L1131" s="11">
        <f>IFERROR(VALUE(VLOOKUP(Tabela1[[#This Row],[PLACA]],[1]Planilha2!$A:$F,4,0)),"")</f>
        <v>652.91</v>
      </c>
      <c r="M1131" s="11">
        <f>IFERROR(VALUE(VLOOKUP(Tabela1[[#This Row],[PLACA]],[1]Planilha2!$A:$F,5,0)),"")</f>
        <v>0</v>
      </c>
      <c r="N1131" s="11"/>
      <c r="O1131" s="12" t="str">
        <f>VLOOKUP(Tabela1[[#This Row],[PLACA]],BASE_LOCADORAS!B:F,5,0)</f>
        <v>28/10/2026</v>
      </c>
      <c r="P11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1" s="11">
        <f>VLOOKUP(Tabela1[[#This Row],[PLACA]],BASE_LOCADORAS!B:G,6,0)</f>
        <v>1806.47</v>
      </c>
      <c r="R1131" s="5" t="b">
        <f>Tabela1[[#This Row],[VALOR LOCADORA]]=Tabela1[[#This Row],[GASTO ALUGUEL]]</f>
        <v>0</v>
      </c>
      <c r="S1131" s="5" t="str">
        <f>UPPER(TEXT(Tabela1[[#This Row],[VENCIMENTO CONTRATO]],"MMM"))</f>
        <v>OUT</v>
      </c>
      <c r="T1131" s="5">
        <f>IFERROR(YEAR(Tabela1[[#This Row],[VENCIMENTO CONTRATO]]),"-")</f>
        <v>2026</v>
      </c>
      <c r="U1131" s="5" t="str">
        <f>VLOOKUP(Tabela1[[#This Row],[PLACA]],UNIC!C:T,18,0)</f>
        <v>RESERVADO</v>
      </c>
      <c r="V1131" s="5" t="str">
        <f>SUBSTITUTE(VLOOKUP(Tabela1[[#This Row],[PLACA]],UNIC!C:K,9,0),".", "")</f>
        <v>11011</v>
      </c>
      <c r="W1131" s="5">
        <f>VLOOKUP(Tabela1[[#This Row],[PLACA]],UNIC!C:M,10,0)</f>
        <v>24001</v>
      </c>
      <c r="X1131" s="5" t="str">
        <f>VLOOKUP(Tabela1[[#This Row],[PLACA]],UNIC!C:M,11,0)</f>
        <v>VIVO</v>
      </c>
      <c r="Y1131" s="7">
        <f>SUM(Tabela1[[#This Row],[GASTO COMBUSTÍVEL FEVEREIRO]:[GASTO COMBUSTÍVE ABRIL]])</f>
        <v>2060.7399999999998</v>
      </c>
      <c r="Z1131" s="7">
        <f>IFERROR(AVERAGE(Tabela1[[#This Row],[GASTO COMBUSTÍVE ABRIL]:[GASTO COMBUSTÍVE MARÇO]]),"-")</f>
        <v>326.45499999999998</v>
      </c>
      <c r="AA1131" s="5"/>
    </row>
    <row r="1132" spans="1:27" x14ac:dyDescent="0.25">
      <c r="A1132" s="5" t="s">
        <v>765</v>
      </c>
      <c r="B1132" s="5" t="str">
        <f>VLOOKUP(A1132,UNIC!C:W,2,0)</f>
        <v>STRADA</v>
      </c>
      <c r="C1132" s="5" t="str">
        <f>VLOOKUP(A1132,UNIC!C:W,3,0)</f>
        <v>UTILITARIO</v>
      </c>
      <c r="D1132" s="10">
        <f>VLOOKUP(A1132,UNIC!C:W,5,0)</f>
        <v>2024</v>
      </c>
      <c r="E1132" s="5" t="str">
        <f>VLOOKUP(A1132,UNIC!C:W,21,0)</f>
        <v>LOCALIZA</v>
      </c>
      <c r="F1132" s="5" t="str">
        <f>VLOOKUP(Tabela1[[#This Row],[PLACA]],UNIC!C:R,15,0)</f>
        <v>PA</v>
      </c>
      <c r="G1132" s="5" t="str">
        <f>VLOOKUP(Tabela1[[#This Row],[PLACA]],UNIC!C:R,16,0)</f>
        <v>NORTE</v>
      </c>
      <c r="H1132" s="5" t="str">
        <f>VLOOKUP(A1132,UNIC!C:H,6,0)</f>
        <v>IMPLANTACAO VIVO ANANINDEUA</v>
      </c>
      <c r="I1132" s="5" t="str">
        <f>VLOOKUP(H1132,UNIC!H:J,3,0)</f>
        <v>PARCEIRO</v>
      </c>
      <c r="J1132" s="11" t="str">
        <f>VLOOKUP(Tabela1[[#This Row],[PLACA]],UNIC!C:V,20,0)</f>
        <v>R$ 2.222,74</v>
      </c>
      <c r="K1132" s="11" t="str">
        <f>IFERROR(VALUE(VLOOKUP(Tabela1[[#This Row],[PLACA]],[1]Planilha2!$A:$F,3,0)),"")</f>
        <v/>
      </c>
      <c r="L1132" s="11" t="str">
        <f>IFERROR(VALUE(VLOOKUP(Tabela1[[#This Row],[PLACA]],[1]Planilha2!$A:$F,4,0)),"")</f>
        <v/>
      </c>
      <c r="M1132" s="11" t="str">
        <f>IFERROR(VALUE(VLOOKUP(Tabela1[[#This Row],[PLACA]],[1]Planilha2!$A:$F,5,0)),"")</f>
        <v/>
      </c>
      <c r="N1132" s="11"/>
      <c r="O1132" s="12" t="str">
        <f>VLOOKUP(Tabela1[[#This Row],[PLACA]],BASE_LOCADORAS!B:F,5,0)</f>
        <v>05/01/2027</v>
      </c>
      <c r="P11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2" s="11">
        <f>VLOOKUP(Tabela1[[#This Row],[PLACA]],BASE_LOCADORAS!B:G,6,0)</f>
        <v>2222.7399999999998</v>
      </c>
      <c r="R1132" s="5" t="b">
        <f>Tabela1[[#This Row],[VALOR LOCADORA]]=Tabela1[[#This Row],[GASTO ALUGUEL]]</f>
        <v>0</v>
      </c>
      <c r="S1132" s="5" t="str">
        <f>UPPER(TEXT(Tabela1[[#This Row],[VENCIMENTO CONTRATO]],"MMM"))</f>
        <v>JAN</v>
      </c>
      <c r="T1132" s="5">
        <f>IFERROR(YEAR(Tabela1[[#This Row],[VENCIMENTO CONTRATO]]),"-")</f>
        <v>2027</v>
      </c>
      <c r="U1132" s="5" t="str">
        <f>VLOOKUP(Tabela1[[#This Row],[PLACA]],UNIC!C:T,18,0)</f>
        <v>MANUTENÇÃO</v>
      </c>
      <c r="V1132" s="5" t="str">
        <f>SUBSTITUTE(VLOOKUP(Tabela1[[#This Row],[PLACA]],UNIC!C:K,9,0),".", "")</f>
        <v>11031</v>
      </c>
      <c r="W1132" s="5">
        <f>VLOOKUP(Tabela1[[#This Row],[PLACA]],UNIC!C:M,10,0)</f>
        <v>24001</v>
      </c>
      <c r="X1132" s="5" t="str">
        <f>VLOOKUP(Tabela1[[#This Row],[PLACA]],UNIC!C:M,11,0)</f>
        <v>VIVO</v>
      </c>
      <c r="Y1132" s="7">
        <f>SUM(Tabela1[[#This Row],[GASTO COMBUSTÍVEL FEVEREIRO]:[GASTO COMBUSTÍVE ABRIL]])</f>
        <v>0</v>
      </c>
      <c r="Z1132" s="7" t="str">
        <f>IFERROR(AVERAGE(Tabela1[[#This Row],[GASTO COMBUSTÍVE ABRIL]:[GASTO COMBUSTÍVE MARÇO]]),"-")</f>
        <v>-</v>
      </c>
      <c r="AA1132" s="5"/>
    </row>
    <row r="1133" spans="1:27" x14ac:dyDescent="0.25">
      <c r="A1133" s="5" t="s">
        <v>313</v>
      </c>
      <c r="B1133" s="5" t="str">
        <f>VLOOKUP(A1133,UNIC!C:W,2,0)</f>
        <v>MOBI</v>
      </c>
      <c r="C1133" s="5" t="str">
        <f>VLOOKUP(A1133,UNIC!C:W,3,0)</f>
        <v>LEVE</v>
      </c>
      <c r="D1133" s="10">
        <f>VLOOKUP(A1133,UNIC!C:W,5,0)</f>
        <v>2025</v>
      </c>
      <c r="E1133" s="5" t="str">
        <f>VLOOKUP(A1133,UNIC!C:W,21,0)</f>
        <v>LOCALIZA</v>
      </c>
      <c r="F1133" s="5" t="str">
        <f>VLOOKUP(Tabela1[[#This Row],[PLACA]],UNIC!C:R,15,0)</f>
        <v>PA</v>
      </c>
      <c r="G1133" s="5" t="str">
        <f>VLOOKUP(Tabela1[[#This Row],[PLACA]],UNIC!C:R,16,0)</f>
        <v>NORTE</v>
      </c>
      <c r="H1133" s="5" t="str">
        <f>VLOOKUP(A1133,UNIC!C:H,6,0)</f>
        <v>IMPLANTACAO VIVO ANANINDEUA</v>
      </c>
      <c r="I1133" s="5" t="str">
        <f>VLOOKUP(H1133,UNIC!H:J,3,0)</f>
        <v>PARCEIRO</v>
      </c>
      <c r="J1133" s="11" t="str">
        <f>VLOOKUP(Tabela1[[#This Row],[PLACA]],UNIC!C:V,20,0)</f>
        <v>R$ 1.730,00</v>
      </c>
      <c r="K1133" s="11">
        <f>IFERROR(VALUE(VLOOKUP(Tabela1[[#This Row],[PLACA]],[1]Planilha2!$A:$F,3,0)),"")</f>
        <v>829.15</v>
      </c>
      <c r="L1133" s="11">
        <f>IFERROR(VALUE(VLOOKUP(Tabela1[[#This Row],[PLACA]],[1]Planilha2!$A:$F,4,0)),"")</f>
        <v>1169.0899999999999</v>
      </c>
      <c r="M1133" s="11">
        <f>IFERROR(VALUE(VLOOKUP(Tabela1[[#This Row],[PLACA]],[1]Planilha2!$A:$F,5,0)),"")</f>
        <v>605.09999999999991</v>
      </c>
      <c r="N1133" s="11"/>
      <c r="O1133" s="12" t="str">
        <f>VLOOKUP(Tabela1[[#This Row],[PLACA]],BASE_LOCADORAS!B:F,5,0)</f>
        <v>20/05/2027</v>
      </c>
      <c r="P11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3" s="11">
        <f>VLOOKUP(Tabela1[[#This Row],[PLACA]],BASE_LOCADORAS!B:G,6,0)</f>
        <v>1824.76</v>
      </c>
      <c r="R1133" s="5" t="b">
        <f>Tabela1[[#This Row],[VALOR LOCADORA]]=Tabela1[[#This Row],[GASTO ALUGUEL]]</f>
        <v>0</v>
      </c>
      <c r="S1133" s="5" t="str">
        <f>UPPER(TEXT(Tabela1[[#This Row],[VENCIMENTO CONTRATO]],"MMM"))</f>
        <v>MAI</v>
      </c>
      <c r="T1133" s="5">
        <f>IFERROR(YEAR(Tabela1[[#This Row],[VENCIMENTO CONTRATO]]),"-")</f>
        <v>2027</v>
      </c>
      <c r="U1133" s="5" t="str">
        <f>VLOOKUP(Tabela1[[#This Row],[PLACA]],UNIC!C:T,18,0)</f>
        <v>MANUTENÇÃO</v>
      </c>
      <c r="V1133" s="5" t="str">
        <f>SUBSTITUTE(VLOOKUP(Tabela1[[#This Row],[PLACA]],UNIC!C:K,9,0),".", "")</f>
        <v>11031</v>
      </c>
      <c r="W1133" s="5">
        <f>VLOOKUP(Tabela1[[#This Row],[PLACA]],UNIC!C:M,10,0)</f>
        <v>24001</v>
      </c>
      <c r="X1133" s="5" t="str">
        <f>VLOOKUP(Tabela1[[#This Row],[PLACA]],UNIC!C:M,11,0)</f>
        <v>VIVO</v>
      </c>
      <c r="Y1133" s="7">
        <f>SUM(Tabela1[[#This Row],[GASTO COMBUSTÍVEL FEVEREIRO]:[GASTO COMBUSTÍVE ABRIL]])</f>
        <v>2603.3399999999997</v>
      </c>
      <c r="Z1133" s="7">
        <f>IFERROR(AVERAGE(Tabela1[[#This Row],[GASTO COMBUSTÍVE ABRIL]:[GASTO COMBUSTÍVE MARÇO]]),"-")</f>
        <v>887.09499999999991</v>
      </c>
      <c r="AA1133" s="5"/>
    </row>
    <row r="1134" spans="1:27" x14ac:dyDescent="0.25">
      <c r="A1134" s="5" t="s">
        <v>1116</v>
      </c>
      <c r="B1134" s="5" t="str">
        <f>VLOOKUP(A1134,UNIC!C:W,2,0)</f>
        <v>MOBI</v>
      </c>
      <c r="C1134" s="5" t="str">
        <f>VLOOKUP(A1134,UNIC!C:W,3,0)</f>
        <v>LEVE</v>
      </c>
      <c r="D1134" s="10">
        <f>VLOOKUP(A1134,UNIC!C:W,5,0)</f>
        <v>2024</v>
      </c>
      <c r="E1134" s="5" t="str">
        <f>VLOOKUP(A1134,UNIC!C:W,21,0)</f>
        <v>MOVIDA</v>
      </c>
      <c r="F1134" s="5" t="str">
        <f>VLOOKUP(Tabela1[[#This Row],[PLACA]],UNIC!C:R,15,0)</f>
        <v>PA</v>
      </c>
      <c r="G1134" s="5" t="str">
        <f>VLOOKUP(Tabela1[[#This Row],[PLACA]],UNIC!C:R,16,0)</f>
        <v>NORTE</v>
      </c>
      <c r="H1134" s="5" t="str">
        <f>VLOOKUP(A1134,UNIC!C:H,6,0)</f>
        <v>FRANKLIM CONCEICAO DA SILVA</v>
      </c>
      <c r="I1134" s="5" t="str">
        <f>VLOOKUP(H1134,UNIC!H:J,3,0)</f>
        <v>INSTALADOR MULTSKILL</v>
      </c>
      <c r="J1134" s="11" t="str">
        <f>VLOOKUP(Tabela1[[#This Row],[PLACA]],UNIC!C:V,20,0)</f>
        <v>R$ 1.806,47</v>
      </c>
      <c r="K1134" s="11">
        <f>IFERROR(VALUE(VLOOKUP(Tabela1[[#This Row],[PLACA]],[1]Planilha2!$A:$F,3,0)),"")</f>
        <v>943.95</v>
      </c>
      <c r="L1134" s="11">
        <f>IFERROR(VALUE(VLOOKUP(Tabela1[[#This Row],[PLACA]],[1]Planilha2!$A:$F,4,0)),"")</f>
        <v>1262.75</v>
      </c>
      <c r="M1134" s="11">
        <f>IFERROR(VALUE(VLOOKUP(Tabela1[[#This Row],[PLACA]],[1]Planilha2!$A:$F,5,0)),"")</f>
        <v>900.76</v>
      </c>
      <c r="N1134" s="11"/>
      <c r="O1134" s="12" t="str">
        <f>VLOOKUP(Tabela1[[#This Row],[PLACA]],BASE_LOCADORAS!B:F,5,0)</f>
        <v>28/10/2026</v>
      </c>
      <c r="P11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4" s="11">
        <f>VLOOKUP(Tabela1[[#This Row],[PLACA]],BASE_LOCADORAS!B:G,6,0)</f>
        <v>1806.47</v>
      </c>
      <c r="R1134" s="5" t="b">
        <f>Tabela1[[#This Row],[VALOR LOCADORA]]=Tabela1[[#This Row],[GASTO ALUGUEL]]</f>
        <v>0</v>
      </c>
      <c r="S1134" s="5" t="str">
        <f>UPPER(TEXT(Tabela1[[#This Row],[VENCIMENTO CONTRATO]],"MMM"))</f>
        <v>OUT</v>
      </c>
      <c r="T1134" s="5">
        <f>IFERROR(YEAR(Tabela1[[#This Row],[VENCIMENTO CONTRATO]]),"-")</f>
        <v>2026</v>
      </c>
      <c r="U1134" s="5" t="str">
        <f>VLOOKUP(Tabela1[[#This Row],[PLACA]],UNIC!C:T,18,0)</f>
        <v>ATIVO</v>
      </c>
      <c r="V1134" s="5" t="str">
        <f>SUBSTITUTE(VLOOKUP(Tabela1[[#This Row],[PLACA]],UNIC!C:K,9,0),".", "")</f>
        <v>11011</v>
      </c>
      <c r="W1134" s="5">
        <f>VLOOKUP(Tabela1[[#This Row],[PLACA]],UNIC!C:M,10,0)</f>
        <v>24001</v>
      </c>
      <c r="X1134" s="5" t="str">
        <f>VLOOKUP(Tabela1[[#This Row],[PLACA]],UNIC!C:M,11,0)</f>
        <v>VIVO</v>
      </c>
      <c r="Y1134" s="7">
        <f>SUM(Tabela1[[#This Row],[GASTO COMBUSTÍVEL FEVEREIRO]:[GASTO COMBUSTÍVE ABRIL]])</f>
        <v>3107.46</v>
      </c>
      <c r="Z1134" s="7">
        <f>IFERROR(AVERAGE(Tabela1[[#This Row],[GASTO COMBUSTÍVE ABRIL]:[GASTO COMBUSTÍVE MARÇO]]),"-")</f>
        <v>1081.7550000000001</v>
      </c>
      <c r="AA1134" s="5"/>
    </row>
    <row r="1135" spans="1:27" x14ac:dyDescent="0.25">
      <c r="A1135" s="5" t="s">
        <v>866</v>
      </c>
      <c r="B1135" s="5" t="str">
        <f>VLOOKUP(A1135,UNIC!C:W,2,0)</f>
        <v>MOBI</v>
      </c>
      <c r="C1135" s="5" t="str">
        <f>VLOOKUP(A1135,UNIC!C:W,3,0)</f>
        <v>LEVE</v>
      </c>
      <c r="D1135" s="10">
        <f>VLOOKUP(A1135,UNIC!C:W,5,0)</f>
        <v>2024</v>
      </c>
      <c r="E1135" s="5" t="str">
        <f>VLOOKUP(A1135,UNIC!C:W,21,0)</f>
        <v>MOVIDA</v>
      </c>
      <c r="F1135" s="5" t="str">
        <f>VLOOKUP(Tabela1[[#This Row],[PLACA]],UNIC!C:R,15,0)</f>
        <v>PA</v>
      </c>
      <c r="G1135" s="5" t="str">
        <f>VLOOKUP(Tabela1[[#This Row],[PLACA]],UNIC!C:R,16,0)</f>
        <v>NORTE</v>
      </c>
      <c r="H1135" s="5" t="str">
        <f>VLOOKUP(A1135,UNIC!C:H,6,0)</f>
        <v>GUSTAVO QUEIROZ MAGALHAES</v>
      </c>
      <c r="I1135" s="5" t="str">
        <f>VLOOKUP(H1135,UNIC!H:J,3,0)</f>
        <v>INSTALADOR MULTSKILL</v>
      </c>
      <c r="J1135" s="11" t="str">
        <f>VLOOKUP(Tabela1[[#This Row],[PLACA]],UNIC!C:V,20,0)</f>
        <v>R$ 1.806,47</v>
      </c>
      <c r="K1135" s="11">
        <f>IFERROR(VALUE(VLOOKUP(Tabela1[[#This Row],[PLACA]],[1]Planilha2!$A:$F,3,0)),"")</f>
        <v>1185.99</v>
      </c>
      <c r="L1135" s="11">
        <f>IFERROR(VALUE(VLOOKUP(Tabela1[[#This Row],[PLACA]],[1]Planilha2!$A:$F,4,0)),"")</f>
        <v>1398.1299999999999</v>
      </c>
      <c r="M1135" s="11">
        <f>IFERROR(VALUE(VLOOKUP(Tabela1[[#This Row],[PLACA]],[1]Planilha2!$A:$F,5,0)),"")</f>
        <v>839.36</v>
      </c>
      <c r="N1135" s="11"/>
      <c r="O1135" s="12" t="str">
        <f>VLOOKUP(Tabela1[[#This Row],[PLACA]],BASE_LOCADORAS!B:F,5,0)</f>
        <v>28/10/2026</v>
      </c>
      <c r="P11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5" s="11">
        <f>VLOOKUP(Tabela1[[#This Row],[PLACA]],BASE_LOCADORAS!B:G,6,0)</f>
        <v>1806.47</v>
      </c>
      <c r="R1135" s="5" t="b">
        <f>Tabela1[[#This Row],[VALOR LOCADORA]]=Tabela1[[#This Row],[GASTO ALUGUEL]]</f>
        <v>0</v>
      </c>
      <c r="S1135" s="5" t="str">
        <f>UPPER(TEXT(Tabela1[[#This Row],[VENCIMENTO CONTRATO]],"MMM"))</f>
        <v>OUT</v>
      </c>
      <c r="T1135" s="5">
        <f>IFERROR(YEAR(Tabela1[[#This Row],[VENCIMENTO CONTRATO]]),"-")</f>
        <v>2026</v>
      </c>
      <c r="U1135" s="5" t="str">
        <f>VLOOKUP(Tabela1[[#This Row],[PLACA]],UNIC!C:T,18,0)</f>
        <v>ATIVO</v>
      </c>
      <c r="V1135" s="5" t="str">
        <f>SUBSTITUTE(VLOOKUP(Tabela1[[#This Row],[PLACA]],UNIC!C:K,9,0),".", "")</f>
        <v>11011</v>
      </c>
      <c r="W1135" s="5">
        <f>VLOOKUP(Tabela1[[#This Row],[PLACA]],UNIC!C:M,10,0)</f>
        <v>24001</v>
      </c>
      <c r="X1135" s="5" t="str">
        <f>VLOOKUP(Tabela1[[#This Row],[PLACA]],UNIC!C:M,11,0)</f>
        <v>VIVO</v>
      </c>
      <c r="Y1135" s="7">
        <f>SUM(Tabela1[[#This Row],[GASTO COMBUSTÍVEL FEVEREIRO]:[GASTO COMBUSTÍVE ABRIL]])</f>
        <v>3423.48</v>
      </c>
      <c r="Z1135" s="7">
        <f>IFERROR(AVERAGE(Tabela1[[#This Row],[GASTO COMBUSTÍVE ABRIL]:[GASTO COMBUSTÍVE MARÇO]]),"-")</f>
        <v>1118.7449999999999</v>
      </c>
      <c r="AA1135" s="5"/>
    </row>
    <row r="1136" spans="1:27" x14ac:dyDescent="0.25">
      <c r="A1136" s="5" t="s">
        <v>1119</v>
      </c>
      <c r="B1136" s="5" t="str">
        <f>VLOOKUP(A1136,UNIC!C:W,2,0)</f>
        <v>MOBI</v>
      </c>
      <c r="C1136" s="5" t="str">
        <f>VLOOKUP(A1136,UNIC!C:W,3,0)</f>
        <v>LEVE</v>
      </c>
      <c r="D1136" s="10">
        <f>VLOOKUP(A1136,UNIC!C:W,5,0)</f>
        <v>2024</v>
      </c>
      <c r="E1136" s="5" t="str">
        <f>VLOOKUP(A1136,UNIC!C:W,21,0)</f>
        <v>MOVIDA</v>
      </c>
      <c r="F1136" s="5" t="str">
        <f>VLOOKUP(Tabela1[[#This Row],[PLACA]],UNIC!C:R,15,0)</f>
        <v>PA</v>
      </c>
      <c r="G1136" s="5" t="str">
        <f>VLOOKUP(Tabela1[[#This Row],[PLACA]],UNIC!C:R,16,0)</f>
        <v>NORTE</v>
      </c>
      <c r="H1136" s="5" t="str">
        <f>VLOOKUP(A1136,UNIC!C:H,6,0)</f>
        <v>FABIO RAMOS BARBOSA</v>
      </c>
      <c r="I1136" s="5" t="str">
        <f>VLOOKUP(H1136,UNIC!H:J,3,0)</f>
        <v>INSTALADOR MULTSKILL</v>
      </c>
      <c r="J1136" s="11" t="str">
        <f>VLOOKUP(Tabela1[[#This Row],[PLACA]],UNIC!C:V,20,0)</f>
        <v>R$ 1.730,00</v>
      </c>
      <c r="K1136" s="11">
        <f>IFERROR(VALUE(VLOOKUP(Tabela1[[#This Row],[PLACA]],[1]Planilha2!$A:$F,3,0)),"")</f>
        <v>1354</v>
      </c>
      <c r="L1136" s="11">
        <f>IFERROR(VALUE(VLOOKUP(Tabela1[[#This Row],[PLACA]],[1]Planilha2!$A:$F,4,0)),"")</f>
        <v>1584</v>
      </c>
      <c r="M1136" s="11">
        <f>IFERROR(VALUE(VLOOKUP(Tabela1[[#This Row],[PLACA]],[1]Planilha2!$A:$F,5,0)),"")</f>
        <v>454</v>
      </c>
      <c r="N1136" s="11"/>
      <c r="O1136" s="12" t="str">
        <f>VLOOKUP(Tabela1[[#This Row],[PLACA]],BASE_LOCADORAS!B:F,5,0)</f>
        <v>11/11/2026</v>
      </c>
      <c r="P11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6" s="11">
        <f>VLOOKUP(Tabela1[[#This Row],[PLACA]],BASE_LOCADORAS!B:G,6,0)</f>
        <v>1730</v>
      </c>
      <c r="R1136" s="5" t="b">
        <f>Tabela1[[#This Row],[VALOR LOCADORA]]=Tabela1[[#This Row],[GASTO ALUGUEL]]</f>
        <v>0</v>
      </c>
      <c r="S1136" s="5" t="str">
        <f>UPPER(TEXT(Tabela1[[#This Row],[VENCIMENTO CONTRATO]],"MMM"))</f>
        <v>NOV</v>
      </c>
      <c r="T1136" s="5">
        <f>IFERROR(YEAR(Tabela1[[#This Row],[VENCIMENTO CONTRATO]]),"-")</f>
        <v>2026</v>
      </c>
      <c r="U1136" s="5" t="str">
        <f>VLOOKUP(Tabela1[[#This Row],[PLACA]],UNIC!C:T,18,0)</f>
        <v>ATIVO</v>
      </c>
      <c r="V1136" s="5" t="str">
        <f>SUBSTITUTE(VLOOKUP(Tabela1[[#This Row],[PLACA]],UNIC!C:K,9,0),".", "")</f>
        <v>11011</v>
      </c>
      <c r="W1136" s="5">
        <f>VLOOKUP(Tabela1[[#This Row],[PLACA]],UNIC!C:M,10,0)</f>
        <v>24001</v>
      </c>
      <c r="X1136" s="5" t="str">
        <f>VLOOKUP(Tabela1[[#This Row],[PLACA]],UNIC!C:M,11,0)</f>
        <v>VIVO</v>
      </c>
      <c r="Y1136" s="7">
        <f>SUM(Tabela1[[#This Row],[GASTO COMBUSTÍVEL FEVEREIRO]:[GASTO COMBUSTÍVE ABRIL]])</f>
        <v>3392</v>
      </c>
      <c r="Z1136" s="7">
        <f>IFERROR(AVERAGE(Tabela1[[#This Row],[GASTO COMBUSTÍVE ABRIL]:[GASTO COMBUSTÍVE MARÇO]]),"-")</f>
        <v>1019</v>
      </c>
      <c r="AA1136" s="5"/>
    </row>
    <row r="1137" spans="1:27" x14ac:dyDescent="0.25">
      <c r="A1137" s="5" t="s">
        <v>938</v>
      </c>
      <c r="B1137" s="5" t="str">
        <f>VLOOKUP(A1137,UNIC!C:W,2,0)</f>
        <v>MOBI</v>
      </c>
      <c r="C1137" s="5" t="str">
        <f>VLOOKUP(A1137,UNIC!C:W,3,0)</f>
        <v>LEVE</v>
      </c>
      <c r="D1137" s="10">
        <f>VLOOKUP(A1137,UNIC!C:W,5,0)</f>
        <v>2024</v>
      </c>
      <c r="E1137" s="5" t="str">
        <f>VLOOKUP(A1137,UNIC!C:W,21,0)</f>
        <v>MOVIDA</v>
      </c>
      <c r="F1137" s="5" t="str">
        <f>VLOOKUP(Tabela1[[#This Row],[PLACA]],UNIC!C:R,15,0)</f>
        <v>PA</v>
      </c>
      <c r="G1137" s="5" t="str">
        <f>VLOOKUP(Tabela1[[#This Row],[PLACA]],UNIC!C:R,16,0)</f>
        <v>NORTE</v>
      </c>
      <c r="H1137" s="5" t="str">
        <f>VLOOKUP(A1137,UNIC!C:H,6,0)</f>
        <v>WESLEY DA SILVA NASCIMENTO</v>
      </c>
      <c r="I1137" s="5" t="str">
        <f>VLOOKUP(H1137,UNIC!H:J,3,0)</f>
        <v>INSTALADOR MULTSKILL</v>
      </c>
      <c r="J1137" s="11" t="str">
        <f>VLOOKUP(Tabela1[[#This Row],[PLACA]],UNIC!C:V,20,0)</f>
        <v>R$ 1.806,47</v>
      </c>
      <c r="K1137" s="11">
        <f>IFERROR(VALUE(VLOOKUP(Tabela1[[#This Row],[PLACA]],[1]Planilha2!$A:$F,3,0)),"")</f>
        <v>1104.0999999999999</v>
      </c>
      <c r="L1137" s="11">
        <f>IFERROR(VALUE(VLOOKUP(Tabela1[[#This Row],[PLACA]],[1]Planilha2!$A:$F,4,0)),"")</f>
        <v>1454.3500000000001</v>
      </c>
      <c r="M1137" s="11">
        <f>IFERROR(VALUE(VLOOKUP(Tabela1[[#This Row],[PLACA]],[1]Planilha2!$A:$F,5,0)),"")</f>
        <v>725.8</v>
      </c>
      <c r="N1137" s="11"/>
      <c r="O1137" s="12" t="str">
        <f>VLOOKUP(Tabela1[[#This Row],[PLACA]],BASE_LOCADORAS!B:F,5,0)</f>
        <v>28/10/2026</v>
      </c>
      <c r="P11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7" s="11">
        <f>VLOOKUP(Tabela1[[#This Row],[PLACA]],BASE_LOCADORAS!B:G,6,0)</f>
        <v>1806.47</v>
      </c>
      <c r="R1137" s="5" t="b">
        <f>Tabela1[[#This Row],[VALOR LOCADORA]]=Tabela1[[#This Row],[GASTO ALUGUEL]]</f>
        <v>0</v>
      </c>
      <c r="S1137" s="5" t="str">
        <f>UPPER(TEXT(Tabela1[[#This Row],[VENCIMENTO CONTRATO]],"MMM"))</f>
        <v>OUT</v>
      </c>
      <c r="T1137" s="5">
        <f>IFERROR(YEAR(Tabela1[[#This Row],[VENCIMENTO CONTRATO]]),"-")</f>
        <v>2026</v>
      </c>
      <c r="U1137" s="5" t="str">
        <f>VLOOKUP(Tabela1[[#This Row],[PLACA]],UNIC!C:T,18,0)</f>
        <v>ATIVO</v>
      </c>
      <c r="V1137" s="5" t="str">
        <f>SUBSTITUTE(VLOOKUP(Tabela1[[#This Row],[PLACA]],UNIC!C:K,9,0),".", "")</f>
        <v>11011</v>
      </c>
      <c r="W1137" s="5">
        <f>VLOOKUP(Tabela1[[#This Row],[PLACA]],UNIC!C:M,10,0)</f>
        <v>24006</v>
      </c>
      <c r="X1137" s="5" t="str">
        <f>VLOOKUP(Tabela1[[#This Row],[PLACA]],UNIC!C:M,11,0)</f>
        <v>VIVO</v>
      </c>
      <c r="Y1137" s="7">
        <f>SUM(Tabela1[[#This Row],[GASTO COMBUSTÍVEL FEVEREIRO]:[GASTO COMBUSTÍVE ABRIL]])</f>
        <v>3284.25</v>
      </c>
      <c r="Z1137" s="7">
        <f>IFERROR(AVERAGE(Tabela1[[#This Row],[GASTO COMBUSTÍVE ABRIL]:[GASTO COMBUSTÍVE MARÇO]]),"-")</f>
        <v>1090.075</v>
      </c>
      <c r="AA1137" s="5"/>
    </row>
    <row r="1138" spans="1:27" x14ac:dyDescent="0.25">
      <c r="A1138" s="5" t="s">
        <v>597</v>
      </c>
      <c r="B1138" s="5" t="str">
        <f>VLOOKUP(A1138,UNIC!C:W,2,0)</f>
        <v>MOBI</v>
      </c>
      <c r="C1138" s="5" t="str">
        <f>VLOOKUP(A1138,UNIC!C:W,3,0)</f>
        <v>LEVE</v>
      </c>
      <c r="D1138" s="10">
        <f>VLOOKUP(A1138,UNIC!C:W,5,0)</f>
        <v>2024</v>
      </c>
      <c r="E1138" s="5" t="str">
        <f>VLOOKUP(A1138,UNIC!C:W,21,0)</f>
        <v>MOVIDA</v>
      </c>
      <c r="F1138" s="5" t="str">
        <f>VLOOKUP(Tabela1[[#This Row],[PLACA]],UNIC!C:R,15,0)</f>
        <v>PA</v>
      </c>
      <c r="G1138" s="5" t="str">
        <f>VLOOKUP(Tabela1[[#This Row],[PLACA]],UNIC!C:R,16,0)</f>
        <v>NORTE</v>
      </c>
      <c r="H1138" s="5" t="str">
        <f>VLOOKUP(A1138,UNIC!C:H,6,0)</f>
        <v>WIRLEY RODRIGUES QUEIROZ</v>
      </c>
      <c r="I1138" s="5" t="str">
        <f>VLOOKUP(H1138,UNIC!H:J,3,0)</f>
        <v>SUPERVISOR DE FTTX</v>
      </c>
      <c r="J1138" s="11" t="str">
        <f>VLOOKUP(Tabela1[[#This Row],[PLACA]],UNIC!C:V,20,0)</f>
        <v>R$ 1.806,47</v>
      </c>
      <c r="K1138" s="11">
        <f>IFERROR(VALUE(VLOOKUP(Tabela1[[#This Row],[PLACA]],[1]Planilha2!$A:$F,3,0)),"")</f>
        <v>1251.9599999999998</v>
      </c>
      <c r="L1138" s="11">
        <f>IFERROR(VALUE(VLOOKUP(Tabela1[[#This Row],[PLACA]],[1]Planilha2!$A:$F,4,0)),"")</f>
        <v>1106.27</v>
      </c>
      <c r="M1138" s="11">
        <f>IFERROR(VALUE(VLOOKUP(Tabela1[[#This Row],[PLACA]],[1]Planilha2!$A:$F,5,0)),"")</f>
        <v>531.91999999999996</v>
      </c>
      <c r="N1138" s="11"/>
      <c r="O1138" s="17" t="str">
        <f>VLOOKUP(Tabela1[[#This Row],[PLACA]],BASE_LOCADORAS!B:F,5,0)</f>
        <v>31/12/1899</v>
      </c>
      <c r="P11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138" s="11">
        <f>VLOOKUP(Tabela1[[#This Row],[PLACA]],BASE_LOCADORAS!B:G,6,0)</f>
        <v>1806.47</v>
      </c>
      <c r="R1138" s="5" t="b">
        <f>Tabela1[[#This Row],[VALOR LOCADORA]]=Tabela1[[#This Row],[GASTO ALUGUEL]]</f>
        <v>0</v>
      </c>
      <c r="S1138" s="5" t="str">
        <f>UPPER(TEXT(Tabela1[[#This Row],[VENCIMENTO CONTRATO]],"MMM"))</f>
        <v>31/12/1899</v>
      </c>
      <c r="T1138" s="5" t="str">
        <f>IFERROR(YEAR(Tabela1[[#This Row],[VENCIMENTO CONTRATO]]),"-")</f>
        <v>-</v>
      </c>
      <c r="U1138" s="5" t="str">
        <f>VLOOKUP(Tabela1[[#This Row],[PLACA]],UNIC!C:T,18,0)</f>
        <v>ATIVO</v>
      </c>
      <c r="V1138" s="5" t="str">
        <f>SUBSTITUTE(VLOOKUP(Tabela1[[#This Row],[PLACA]],UNIC!C:K,9,0),".", "")</f>
        <v>11015</v>
      </c>
      <c r="W1138" s="5">
        <f>VLOOKUP(Tabela1[[#This Row],[PLACA]],UNIC!C:M,10,0)</f>
        <v>24001</v>
      </c>
      <c r="X1138" s="5" t="str">
        <f>VLOOKUP(Tabela1[[#This Row],[PLACA]],UNIC!C:M,11,0)</f>
        <v>VIVO</v>
      </c>
      <c r="Y1138" s="7">
        <f>SUM(Tabela1[[#This Row],[GASTO COMBUSTÍVEL FEVEREIRO]:[GASTO COMBUSTÍVE ABRIL]])</f>
        <v>2890.1499999999996</v>
      </c>
      <c r="Z1138" s="7">
        <f>IFERROR(AVERAGE(Tabela1[[#This Row],[GASTO COMBUSTÍVE ABRIL]:[GASTO COMBUSTÍVE MARÇO]]),"-")</f>
        <v>819.09500000000003</v>
      </c>
      <c r="AA1138" s="5"/>
    </row>
    <row r="1139" spans="1:27" x14ac:dyDescent="0.25">
      <c r="A1139" s="5" t="s">
        <v>652</v>
      </c>
      <c r="B1139" s="5" t="str">
        <f>VLOOKUP(A1139,UNIC!C:W,2,0)</f>
        <v>MOBI</v>
      </c>
      <c r="C1139" s="5" t="str">
        <f>VLOOKUP(A1139,UNIC!C:W,3,0)</f>
        <v>LEVE</v>
      </c>
      <c r="D1139" s="10">
        <f>VLOOKUP(A1139,UNIC!C:W,5,0)</f>
        <v>2024</v>
      </c>
      <c r="E1139" s="5" t="str">
        <f>VLOOKUP(A1139,UNIC!C:W,21,0)</f>
        <v>MOVIDA</v>
      </c>
      <c r="F1139" s="5" t="str">
        <f>VLOOKUP(Tabela1[[#This Row],[PLACA]],UNIC!C:R,15,0)</f>
        <v>PA</v>
      </c>
      <c r="G1139" s="5" t="str">
        <f>VLOOKUP(Tabela1[[#This Row],[PLACA]],UNIC!C:R,16,0)</f>
        <v>NORTE</v>
      </c>
      <c r="H1139" s="5" t="str">
        <f>VLOOKUP(A1139,UNIC!C:H,6,0)</f>
        <v>MARCIANO MATIAS DA SILVA</v>
      </c>
      <c r="I1139" s="5" t="str">
        <f>VLOOKUP(H1139,UNIC!H:J,3,0)</f>
        <v>INSTALADOR MULTSKILL</v>
      </c>
      <c r="J1139" s="11" t="str">
        <f>VLOOKUP(Tabela1[[#This Row],[PLACA]],UNIC!C:V,20,0)</f>
        <v>R$ 1.730,00</v>
      </c>
      <c r="K1139" s="11">
        <f>IFERROR(VALUE(VLOOKUP(Tabela1[[#This Row],[PLACA]],[1]Planilha2!$A:$F,3,0)),"")</f>
        <v>1229.19</v>
      </c>
      <c r="L1139" s="11">
        <f>IFERROR(VALUE(VLOOKUP(Tabela1[[#This Row],[PLACA]],[1]Planilha2!$A:$F,4,0)),"")</f>
        <v>1451.01</v>
      </c>
      <c r="M1139" s="11">
        <f>IFERROR(VALUE(VLOOKUP(Tabela1[[#This Row],[PLACA]],[1]Planilha2!$A:$F,5,0)),"")</f>
        <v>746</v>
      </c>
      <c r="N1139" s="11"/>
      <c r="O1139" s="12" t="str">
        <f>VLOOKUP(Tabela1[[#This Row],[PLACA]],BASE_LOCADORAS!B:F,5,0)</f>
        <v>11/11/2026</v>
      </c>
      <c r="P11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39" s="11">
        <f>VLOOKUP(Tabela1[[#This Row],[PLACA]],BASE_LOCADORAS!B:G,6,0)</f>
        <v>1730</v>
      </c>
      <c r="R1139" s="5" t="b">
        <f>Tabela1[[#This Row],[VALOR LOCADORA]]=Tabela1[[#This Row],[GASTO ALUGUEL]]</f>
        <v>0</v>
      </c>
      <c r="S1139" s="5" t="str">
        <f>UPPER(TEXT(Tabela1[[#This Row],[VENCIMENTO CONTRATO]],"MMM"))</f>
        <v>NOV</v>
      </c>
      <c r="T1139" s="5">
        <f>IFERROR(YEAR(Tabela1[[#This Row],[VENCIMENTO CONTRATO]]),"-")</f>
        <v>2026</v>
      </c>
      <c r="U1139" s="5" t="str">
        <f>VLOOKUP(Tabela1[[#This Row],[PLACA]],UNIC!C:T,18,0)</f>
        <v>ATIVO</v>
      </c>
      <c r="V1139" s="5" t="str">
        <f>SUBSTITUTE(VLOOKUP(Tabela1[[#This Row],[PLACA]],UNIC!C:K,9,0),".", "")</f>
        <v>11011</v>
      </c>
      <c r="W1139" s="5">
        <f>VLOOKUP(Tabela1[[#This Row],[PLACA]],UNIC!C:M,10,0)</f>
        <v>24001</v>
      </c>
      <c r="X1139" s="5" t="str">
        <f>VLOOKUP(Tabela1[[#This Row],[PLACA]],UNIC!C:M,11,0)</f>
        <v>VIVO</v>
      </c>
      <c r="Y1139" s="7">
        <f>SUM(Tabela1[[#This Row],[GASTO COMBUSTÍVEL FEVEREIRO]:[GASTO COMBUSTÍVE ABRIL]])</f>
        <v>3426.2</v>
      </c>
      <c r="Z1139" s="7">
        <f>IFERROR(AVERAGE(Tabela1[[#This Row],[GASTO COMBUSTÍVE ABRIL]:[GASTO COMBUSTÍVE MARÇO]]),"-")</f>
        <v>1098.5050000000001</v>
      </c>
      <c r="AA1139" s="5"/>
    </row>
    <row r="1140" spans="1:27" x14ac:dyDescent="0.25">
      <c r="A1140" s="5" t="s">
        <v>766</v>
      </c>
      <c r="B1140" s="5" t="str">
        <f>VLOOKUP(A1140,UNIC!C:W,2,0)</f>
        <v>GOL</v>
      </c>
      <c r="C1140" s="5" t="str">
        <f>VLOOKUP(A1140,UNIC!C:W,3,0)</f>
        <v>LEVE</v>
      </c>
      <c r="D1140" s="10">
        <f>VLOOKUP(A1140,UNIC!C:W,5,0)</f>
        <v>2023</v>
      </c>
      <c r="E1140" s="5" t="str">
        <f>VLOOKUP(A1140,UNIC!C:W,21,0)</f>
        <v>PARTICULAR</v>
      </c>
      <c r="F1140" s="5" t="str">
        <f>VLOOKUP(Tabela1[[#This Row],[PLACA]],UNIC!C:R,15,0)</f>
        <v>PA</v>
      </c>
      <c r="G1140" s="5" t="str">
        <f>VLOOKUP(Tabela1[[#This Row],[PLACA]],UNIC!C:R,16,0)</f>
        <v>NORTE</v>
      </c>
      <c r="H1140" s="5" t="str">
        <f>VLOOKUP(A1140,UNIC!C:H,6,0)</f>
        <v>FABIANO PEREIRA RIBEIRO</v>
      </c>
      <c r="I1140" s="5" t="str">
        <f>VLOOKUP(H1140,UNIC!H:J,3,0)</f>
        <v>INSTALADOR MULTSKILL</v>
      </c>
      <c r="J1140" s="11" t="str">
        <f>VLOOKUP(Tabela1[[#This Row],[PLACA]],UNIC!C:V,20,0)</f>
        <v>R$ 900,00</v>
      </c>
      <c r="K1140" s="11">
        <f>IFERROR(VALUE(VLOOKUP(Tabela1[[#This Row],[PLACA]],[1]Planilha2!$A:$F,3,0)),"")</f>
        <v>1405.43</v>
      </c>
      <c r="L1140" s="11">
        <f>IFERROR(VALUE(VLOOKUP(Tabela1[[#This Row],[PLACA]],[1]Planilha2!$A:$F,4,0)),"")</f>
        <v>1641.54</v>
      </c>
      <c r="M1140" s="11">
        <f>IFERROR(VALUE(VLOOKUP(Tabela1[[#This Row],[PLACA]],[1]Planilha2!$A:$F,5,0)),"")</f>
        <v>188.21</v>
      </c>
      <c r="N1140" s="11"/>
      <c r="O1140" s="12" t="str">
        <f>VLOOKUP(Tabela1[[#This Row],[PLACA]],BASE_LOCADORAS!B:F,5,0)</f>
        <v>01/01/2030</v>
      </c>
      <c r="P11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0" s="11">
        <f>VLOOKUP(Tabela1[[#This Row],[PLACA]],BASE_LOCADORAS!B:G,6,0)</f>
        <v>900</v>
      </c>
      <c r="R1140" s="5" t="b">
        <f>Tabela1[[#This Row],[VALOR LOCADORA]]=Tabela1[[#This Row],[GASTO ALUGUEL]]</f>
        <v>0</v>
      </c>
      <c r="S1140" s="5" t="str">
        <f>UPPER(TEXT(Tabela1[[#This Row],[VENCIMENTO CONTRATO]],"MMM"))</f>
        <v>JAN</v>
      </c>
      <c r="T1140" s="5">
        <f>IFERROR(YEAR(Tabela1[[#This Row],[VENCIMENTO CONTRATO]]),"-")</f>
        <v>2030</v>
      </c>
      <c r="U1140" s="5" t="str">
        <f>VLOOKUP(Tabela1[[#This Row],[PLACA]],UNIC!C:T,18,0)</f>
        <v>ATIVO</v>
      </c>
      <c r="V1140" s="5" t="str">
        <f>SUBSTITUTE(VLOOKUP(Tabela1[[#This Row],[PLACA]],UNIC!C:K,9,0),".", "")</f>
        <v>11011</v>
      </c>
      <c r="W1140" s="5">
        <f>VLOOKUP(Tabela1[[#This Row],[PLACA]],UNIC!C:M,10,0)</f>
        <v>24001</v>
      </c>
      <c r="X1140" s="5" t="str">
        <f>VLOOKUP(Tabela1[[#This Row],[PLACA]],UNIC!C:M,11,0)</f>
        <v>VIVO</v>
      </c>
      <c r="Y1140" s="7">
        <f>SUM(Tabela1[[#This Row],[GASTO COMBUSTÍVEL FEVEREIRO]:[GASTO COMBUSTÍVE ABRIL]])</f>
        <v>3235.1800000000003</v>
      </c>
      <c r="Z1140" s="7">
        <f>IFERROR(AVERAGE(Tabela1[[#This Row],[GASTO COMBUSTÍVE ABRIL]:[GASTO COMBUSTÍVE MARÇO]]),"-")</f>
        <v>914.875</v>
      </c>
      <c r="AA1140" s="5"/>
    </row>
    <row r="1141" spans="1:27" x14ac:dyDescent="0.25">
      <c r="A1141" s="5" t="s">
        <v>928</v>
      </c>
      <c r="B1141" s="5" t="str">
        <f>VLOOKUP(A1141,UNIC!C:W,2,0)</f>
        <v>MOBI</v>
      </c>
      <c r="C1141" s="5" t="str">
        <f>VLOOKUP(A1141,UNIC!C:W,3,0)</f>
        <v>LEVE</v>
      </c>
      <c r="D1141" s="10">
        <f>VLOOKUP(A1141,UNIC!C:W,5,0)</f>
        <v>2025</v>
      </c>
      <c r="E1141" s="5" t="str">
        <f>VLOOKUP(A1141,UNIC!C:W,21,0)</f>
        <v>LOCALIZA</v>
      </c>
      <c r="F1141" s="5" t="str">
        <f>VLOOKUP(Tabela1[[#This Row],[PLACA]],UNIC!C:R,15,0)</f>
        <v>PA</v>
      </c>
      <c r="G1141" s="5" t="str">
        <f>VLOOKUP(Tabela1[[#This Row],[PLACA]],UNIC!C:R,16,0)</f>
        <v>NORTE</v>
      </c>
      <c r="H1141" s="5" t="str">
        <f>VLOOKUP(A1141,UNIC!C:H,6,0)</f>
        <v>EVERSON EDSON DIAS DUARTE</v>
      </c>
      <c r="I1141" s="5" t="str">
        <f>VLOOKUP(H1141,UNIC!H:J,3,0)</f>
        <v>SUPERVISOR DE FTTX</v>
      </c>
      <c r="J1141" s="11" t="str">
        <f>VLOOKUP(Tabela1[[#This Row],[PLACA]],UNIC!C:V,20,0)</f>
        <v>R$ 1.730,00</v>
      </c>
      <c r="K1141" s="11">
        <f>IFERROR(VALUE(VLOOKUP(Tabela1[[#This Row],[PLACA]],[1]Planilha2!$A:$F,3,0)),"")</f>
        <v>1030.8400000000001</v>
      </c>
      <c r="L1141" s="11">
        <f>IFERROR(VALUE(VLOOKUP(Tabela1[[#This Row],[PLACA]],[1]Planilha2!$A:$F,4,0)),"")</f>
        <v>1303.82</v>
      </c>
      <c r="M1141" s="11">
        <f>IFERROR(VALUE(VLOOKUP(Tabela1[[#This Row],[PLACA]],[1]Planilha2!$A:$F,5,0)),"")</f>
        <v>687.42</v>
      </c>
      <c r="N1141" s="11"/>
      <c r="O1141" s="12" t="str">
        <f>VLOOKUP(Tabela1[[#This Row],[PLACA]],BASE_LOCADORAS!B:F,5,0)</f>
        <v>26/05/2027</v>
      </c>
      <c r="P11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1" s="11">
        <f>VLOOKUP(Tabela1[[#This Row],[PLACA]],BASE_LOCADORAS!B:G,6,0)</f>
        <v>1832.6</v>
      </c>
      <c r="R1141" s="5" t="b">
        <f>Tabela1[[#This Row],[VALOR LOCADORA]]=Tabela1[[#This Row],[GASTO ALUGUEL]]</f>
        <v>0</v>
      </c>
      <c r="S1141" s="5" t="str">
        <f>UPPER(TEXT(Tabela1[[#This Row],[VENCIMENTO CONTRATO]],"MMM"))</f>
        <v>MAI</v>
      </c>
      <c r="T1141" s="5">
        <f>IFERROR(YEAR(Tabela1[[#This Row],[VENCIMENTO CONTRATO]]),"-")</f>
        <v>2027</v>
      </c>
      <c r="U1141" s="5" t="str">
        <f>VLOOKUP(Tabela1[[#This Row],[PLACA]],UNIC!C:T,18,0)</f>
        <v>ATIVO</v>
      </c>
      <c r="V1141" s="5" t="str">
        <f>SUBSTITUTE(VLOOKUP(Tabela1[[#This Row],[PLACA]],UNIC!C:K,9,0),".", "")</f>
        <v>11015</v>
      </c>
      <c r="W1141" s="5">
        <f>VLOOKUP(Tabela1[[#This Row],[PLACA]],UNIC!C:M,10,0)</f>
        <v>24001</v>
      </c>
      <c r="X1141" s="5" t="str">
        <f>VLOOKUP(Tabela1[[#This Row],[PLACA]],UNIC!C:M,11,0)</f>
        <v>VIVO</v>
      </c>
      <c r="Y1141" s="7">
        <f>SUM(Tabela1[[#This Row],[GASTO COMBUSTÍVEL FEVEREIRO]:[GASTO COMBUSTÍVE ABRIL]])</f>
        <v>3022.08</v>
      </c>
      <c r="Z1141" s="7">
        <f>IFERROR(AVERAGE(Tabela1[[#This Row],[GASTO COMBUSTÍVE ABRIL]:[GASTO COMBUSTÍVE MARÇO]]),"-")</f>
        <v>995.61999999999989</v>
      </c>
      <c r="AA1141" s="5"/>
    </row>
    <row r="1142" spans="1:27" x14ac:dyDescent="0.25">
      <c r="A1142" s="5" t="s">
        <v>662</v>
      </c>
      <c r="B1142" s="5" t="str">
        <f>VLOOKUP(A1142,UNIC!C:W,2,0)</f>
        <v>MOBI</v>
      </c>
      <c r="C1142" s="5" t="str">
        <f>VLOOKUP(A1142,UNIC!C:W,3,0)</f>
        <v>LEVE</v>
      </c>
      <c r="D1142" s="10">
        <f>VLOOKUP(A1142,UNIC!C:W,5,0)</f>
        <v>2024</v>
      </c>
      <c r="E1142" s="5" t="str">
        <f>VLOOKUP(A1142,UNIC!C:W,21,0)</f>
        <v>MOVIDA</v>
      </c>
      <c r="F1142" s="5" t="str">
        <f>VLOOKUP(Tabela1[[#This Row],[PLACA]],UNIC!C:R,15,0)</f>
        <v>PA</v>
      </c>
      <c r="G1142" s="5" t="str">
        <f>VLOOKUP(Tabela1[[#This Row],[PLACA]],UNIC!C:R,16,0)</f>
        <v>NORTE</v>
      </c>
      <c r="H1142" s="5" t="str">
        <f>VLOOKUP(A1142,UNIC!C:H,6,0)</f>
        <v>MANOEL VICTOR LOPES</v>
      </c>
      <c r="I1142" s="5" t="str">
        <f>VLOOKUP(H1142,UNIC!H:J,3,0)</f>
        <v>INSTALADOR MULTSKILL</v>
      </c>
      <c r="J1142" s="11" t="str">
        <f>VLOOKUP(Tabela1[[#This Row],[PLACA]],UNIC!C:V,20,0)</f>
        <v>R$ 1.730,00</v>
      </c>
      <c r="K1142" s="11">
        <f>IFERROR(VALUE(VLOOKUP(Tabela1[[#This Row],[PLACA]],[1]Planilha2!$A:$F,3,0)),"")</f>
        <v>1264.3900000000001</v>
      </c>
      <c r="L1142" s="11">
        <f>IFERROR(VALUE(VLOOKUP(Tabela1[[#This Row],[PLACA]],[1]Planilha2!$A:$F,4,0)),"")</f>
        <v>1563.71</v>
      </c>
      <c r="M1142" s="11">
        <f>IFERROR(VALUE(VLOOKUP(Tabela1[[#This Row],[PLACA]],[1]Planilha2!$A:$F,5,0)),"")</f>
        <v>550.83000000000004</v>
      </c>
      <c r="N1142" s="11"/>
      <c r="O1142" s="12" t="str">
        <f>VLOOKUP(Tabela1[[#This Row],[PLACA]],BASE_LOCADORAS!B:F,5,0)</f>
        <v>25/11/2026</v>
      </c>
      <c r="P11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2" s="11">
        <f>VLOOKUP(Tabela1[[#This Row],[PLACA]],BASE_LOCADORAS!B:G,6,0)</f>
        <v>1730</v>
      </c>
      <c r="R1142" s="5" t="b">
        <f>Tabela1[[#This Row],[VALOR LOCADORA]]=Tabela1[[#This Row],[GASTO ALUGUEL]]</f>
        <v>0</v>
      </c>
      <c r="S1142" s="5" t="str">
        <f>UPPER(TEXT(Tabela1[[#This Row],[VENCIMENTO CONTRATO]],"MMM"))</f>
        <v>NOV</v>
      </c>
      <c r="T1142" s="5">
        <f>IFERROR(YEAR(Tabela1[[#This Row],[VENCIMENTO CONTRATO]]),"-")</f>
        <v>2026</v>
      </c>
      <c r="U1142" s="5" t="str">
        <f>VLOOKUP(Tabela1[[#This Row],[PLACA]],UNIC!C:T,18,0)</f>
        <v>ATIVO</v>
      </c>
      <c r="V1142" s="5" t="str">
        <f>SUBSTITUTE(VLOOKUP(Tabela1[[#This Row],[PLACA]],UNIC!C:K,9,0),".", "")</f>
        <v>11011</v>
      </c>
      <c r="W1142" s="5">
        <f>VLOOKUP(Tabela1[[#This Row],[PLACA]],UNIC!C:M,10,0)</f>
        <v>24001</v>
      </c>
      <c r="X1142" s="5" t="str">
        <f>VLOOKUP(Tabela1[[#This Row],[PLACA]],UNIC!C:M,11,0)</f>
        <v>VIVO</v>
      </c>
      <c r="Y1142" s="7">
        <f>SUM(Tabela1[[#This Row],[GASTO COMBUSTÍVEL FEVEREIRO]:[GASTO COMBUSTÍVE ABRIL]])</f>
        <v>3378.9300000000003</v>
      </c>
      <c r="Z1142" s="7">
        <f>IFERROR(AVERAGE(Tabela1[[#This Row],[GASTO COMBUSTÍVE ABRIL]:[GASTO COMBUSTÍVE MARÇO]]),"-")</f>
        <v>1057.27</v>
      </c>
      <c r="AA1142" s="5"/>
    </row>
    <row r="1143" spans="1:27" x14ac:dyDescent="0.25">
      <c r="A1143" s="5" t="s">
        <v>1170</v>
      </c>
      <c r="B1143" s="5" t="str">
        <f>VLOOKUP(A1143,UNIC!C:W,2,0)</f>
        <v>MOBI</v>
      </c>
      <c r="C1143" s="5" t="str">
        <f>VLOOKUP(A1143,UNIC!C:W,3,0)</f>
        <v>LEVE</v>
      </c>
      <c r="D1143" s="10">
        <f>VLOOKUP(A1143,UNIC!C:W,5,0)</f>
        <v>2024</v>
      </c>
      <c r="E1143" s="5" t="str">
        <f>VLOOKUP(A1143,UNIC!C:W,21,0)</f>
        <v>MOVIDA</v>
      </c>
      <c r="F1143" s="5" t="str">
        <f>VLOOKUP(Tabela1[[#This Row],[PLACA]],UNIC!C:R,15,0)</f>
        <v>PA</v>
      </c>
      <c r="G1143" s="5" t="str">
        <f>VLOOKUP(Tabela1[[#This Row],[PLACA]],UNIC!C:R,16,0)</f>
        <v>NORTE</v>
      </c>
      <c r="H1143" s="5" t="str">
        <f>VLOOKUP(A1143,UNIC!C:H,6,0)</f>
        <v>CASA CLIENTE VIVO ANANINDEUA</v>
      </c>
      <c r="I1143" s="5" t="str">
        <f>VLOOKUP(H1143,UNIC!H:J,3,0)</f>
        <v>PARCEIRO</v>
      </c>
      <c r="J1143" s="11" t="str">
        <f>VLOOKUP(Tabela1[[#This Row],[PLACA]],UNIC!C:V,20,0)</f>
        <v>R$ 1.806,47</v>
      </c>
      <c r="K1143" s="11">
        <f>IFERROR(VALUE(VLOOKUP(Tabela1[[#This Row],[PLACA]],[1]Planilha2!$A:$F,3,0)),"")</f>
        <v>1100.01</v>
      </c>
      <c r="L1143" s="11">
        <f>IFERROR(VALUE(VLOOKUP(Tabela1[[#This Row],[PLACA]],[1]Planilha2!$A:$F,4,0)),"")</f>
        <v>768.86999999999989</v>
      </c>
      <c r="M1143" s="11">
        <f>IFERROR(VALUE(VLOOKUP(Tabela1[[#This Row],[PLACA]],[1]Planilha2!$A:$F,5,0)),"")</f>
        <v>202.02</v>
      </c>
      <c r="N1143" s="11"/>
      <c r="O1143" s="12" t="str">
        <f>VLOOKUP(Tabela1[[#This Row],[PLACA]],BASE_LOCADORAS!B:F,5,0)</f>
        <v>28/10/2026</v>
      </c>
      <c r="P11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3" s="11">
        <f>VLOOKUP(Tabela1[[#This Row],[PLACA]],BASE_LOCADORAS!B:G,6,0)</f>
        <v>1806.47</v>
      </c>
      <c r="R1143" s="5" t="b">
        <f>Tabela1[[#This Row],[VALOR LOCADORA]]=Tabela1[[#This Row],[GASTO ALUGUEL]]</f>
        <v>0</v>
      </c>
      <c r="S1143" s="5" t="str">
        <f>UPPER(TEXT(Tabela1[[#This Row],[VENCIMENTO CONTRATO]],"MMM"))</f>
        <v>OUT</v>
      </c>
      <c r="T1143" s="5">
        <f>IFERROR(YEAR(Tabela1[[#This Row],[VENCIMENTO CONTRATO]]),"-")</f>
        <v>2026</v>
      </c>
      <c r="U1143" s="5" t="str">
        <f>VLOOKUP(Tabela1[[#This Row],[PLACA]],UNIC!C:T,18,0)</f>
        <v>SINISTRO (CULPABILIDADE DO CONDUTOR)</v>
      </c>
      <c r="V1143" s="5" t="str">
        <f>SUBSTITUTE(VLOOKUP(Tabela1[[#This Row],[PLACA]],UNIC!C:K,9,0),".", "")</f>
        <v>11011</v>
      </c>
      <c r="W1143" s="5">
        <f>VLOOKUP(Tabela1[[#This Row],[PLACA]],UNIC!C:M,10,0)</f>
        <v>24001</v>
      </c>
      <c r="X1143" s="5" t="str">
        <f>VLOOKUP(Tabela1[[#This Row],[PLACA]],UNIC!C:M,11,0)</f>
        <v>VIVO</v>
      </c>
      <c r="Y1143" s="7">
        <f>SUM(Tabela1[[#This Row],[GASTO COMBUSTÍVEL FEVEREIRO]:[GASTO COMBUSTÍVE ABRIL]])</f>
        <v>2070.9</v>
      </c>
      <c r="Z1143" s="7">
        <f>IFERROR(AVERAGE(Tabela1[[#This Row],[GASTO COMBUSTÍVE ABRIL]:[GASTO COMBUSTÍVE MARÇO]]),"-")</f>
        <v>485.44499999999994</v>
      </c>
      <c r="AA1143" s="5"/>
    </row>
    <row r="1144" spans="1:27" x14ac:dyDescent="0.25">
      <c r="A1144" s="5" t="s">
        <v>663</v>
      </c>
      <c r="B1144" s="5" t="str">
        <f>VLOOKUP(A1144,UNIC!C:W,2,0)</f>
        <v>MOBI</v>
      </c>
      <c r="C1144" s="5" t="str">
        <f>VLOOKUP(A1144,UNIC!C:W,3,0)</f>
        <v>LEVE</v>
      </c>
      <c r="D1144" s="10">
        <f>VLOOKUP(A1144,UNIC!C:W,5,0)</f>
        <v>2024</v>
      </c>
      <c r="E1144" s="5" t="str">
        <f>VLOOKUP(A1144,UNIC!C:W,21,0)</f>
        <v>MOVIDA</v>
      </c>
      <c r="F1144" s="5" t="str">
        <f>VLOOKUP(Tabela1[[#This Row],[PLACA]],UNIC!C:R,15,0)</f>
        <v>PA</v>
      </c>
      <c r="G1144" s="5" t="str">
        <f>VLOOKUP(Tabela1[[#This Row],[PLACA]],UNIC!C:R,16,0)</f>
        <v>NORTE</v>
      </c>
      <c r="H1144" s="5" t="str">
        <f>VLOOKUP(A1144,UNIC!C:H,6,0)</f>
        <v>EDUARDO ARAUJO FERREIRA</v>
      </c>
      <c r="I1144" s="5" t="str">
        <f>VLOOKUP(H1144,UNIC!H:J,3,0)</f>
        <v>INSTALADOR MULTSKILL</v>
      </c>
      <c r="J1144" s="11" t="str">
        <f>VLOOKUP(Tabela1[[#This Row],[PLACA]],UNIC!C:V,20,0)</f>
        <v>R$ 1.806,47</v>
      </c>
      <c r="K1144" s="11">
        <f>IFERROR(VALUE(VLOOKUP(Tabela1[[#This Row],[PLACA]],[1]Planilha2!$A:$F,3,0)),"")</f>
        <v>1167.98</v>
      </c>
      <c r="L1144" s="11">
        <f>IFERROR(VALUE(VLOOKUP(Tabela1[[#This Row],[PLACA]],[1]Planilha2!$A:$F,4,0)),"")</f>
        <v>1415.98</v>
      </c>
      <c r="M1144" s="11">
        <f>IFERROR(VALUE(VLOOKUP(Tabela1[[#This Row],[PLACA]],[1]Planilha2!$A:$F,5,0)),"")</f>
        <v>717.55000000000007</v>
      </c>
      <c r="N1144" s="11"/>
      <c r="O1144" s="17" t="str">
        <f>VLOOKUP(Tabela1[[#This Row],[PLACA]],BASE_LOCADORAS!B:F,5,0)</f>
        <v>28/10/2026</v>
      </c>
      <c r="P11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4" s="11">
        <f>VLOOKUP(Tabela1[[#This Row],[PLACA]],BASE_LOCADORAS!B:G,6,0)</f>
        <v>1806.47</v>
      </c>
      <c r="R1144" s="5" t="b">
        <f>Tabela1[[#This Row],[VALOR LOCADORA]]=Tabela1[[#This Row],[GASTO ALUGUEL]]</f>
        <v>0</v>
      </c>
      <c r="S1144" s="5" t="str">
        <f>UPPER(TEXT(Tabela1[[#This Row],[VENCIMENTO CONTRATO]],"MMM"))</f>
        <v>OUT</v>
      </c>
      <c r="T1144" s="5">
        <f>IFERROR(YEAR(Tabela1[[#This Row],[VENCIMENTO CONTRATO]]),"-")</f>
        <v>2026</v>
      </c>
      <c r="U1144" s="5" t="str">
        <f>VLOOKUP(Tabela1[[#This Row],[PLACA]],UNIC!C:T,18,0)</f>
        <v>ATIVO</v>
      </c>
      <c r="V1144" s="5" t="str">
        <f>SUBSTITUTE(VLOOKUP(Tabela1[[#This Row],[PLACA]],UNIC!C:K,9,0),".", "")</f>
        <v>11011</v>
      </c>
      <c r="W1144" s="5">
        <f>VLOOKUP(Tabela1[[#This Row],[PLACA]],UNIC!C:M,10,0)</f>
        <v>24001</v>
      </c>
      <c r="X1144" s="5" t="str">
        <f>VLOOKUP(Tabela1[[#This Row],[PLACA]],UNIC!C:M,11,0)</f>
        <v>VIVO</v>
      </c>
      <c r="Y1144" s="7">
        <f>SUM(Tabela1[[#This Row],[GASTO COMBUSTÍVEL FEVEREIRO]:[GASTO COMBUSTÍVE ABRIL]])</f>
        <v>3301.51</v>
      </c>
      <c r="Z1144" s="7">
        <f>IFERROR(AVERAGE(Tabela1[[#This Row],[GASTO COMBUSTÍVE ABRIL]:[GASTO COMBUSTÍVE MARÇO]]),"-")</f>
        <v>1066.7650000000001</v>
      </c>
      <c r="AA1144" s="5"/>
    </row>
    <row r="1145" spans="1:27" x14ac:dyDescent="0.25">
      <c r="A1145" s="5" t="s">
        <v>946</v>
      </c>
      <c r="B1145" s="5" t="str">
        <f>VLOOKUP(A1145,UNIC!C:W,2,0)</f>
        <v>MOBI</v>
      </c>
      <c r="C1145" s="5" t="str">
        <f>VLOOKUP(A1145,UNIC!C:W,3,0)</f>
        <v>LEVE</v>
      </c>
      <c r="D1145" s="10">
        <f>VLOOKUP(A1145,UNIC!C:W,5,0)</f>
        <v>2025</v>
      </c>
      <c r="E1145" s="5" t="str">
        <f>VLOOKUP(A1145,UNIC!C:W,21,0)</f>
        <v>LOCALIZA</v>
      </c>
      <c r="F1145" s="5" t="str">
        <f>VLOOKUP(Tabela1[[#This Row],[PLACA]],UNIC!C:R,15,0)</f>
        <v>PA</v>
      </c>
      <c r="G1145" s="5" t="str">
        <f>VLOOKUP(Tabela1[[#This Row],[PLACA]],UNIC!C:R,16,0)</f>
        <v>NORTE</v>
      </c>
      <c r="H1145" s="5" t="str">
        <f>VLOOKUP(A1145,UNIC!C:H,6,0)</f>
        <v>WILLIAM FERREIRA CORREIA</v>
      </c>
      <c r="I1145" s="5" t="str">
        <f>VLOOKUP(H1145,UNIC!H:J,3,0)</f>
        <v>INSTALADOR MULTSKILL</v>
      </c>
      <c r="J1145" s="11" t="str">
        <f>VLOOKUP(Tabela1[[#This Row],[PLACA]],UNIC!C:V,20,0)</f>
        <v>R$ 1.823,00</v>
      </c>
      <c r="K1145" s="11">
        <f>IFERROR(VALUE(VLOOKUP(Tabela1[[#This Row],[PLACA]],[1]Planilha2!$A:$F,3,0)),"")</f>
        <v>1319.21</v>
      </c>
      <c r="L1145" s="11">
        <f>IFERROR(VALUE(VLOOKUP(Tabela1[[#This Row],[PLACA]],[1]Planilha2!$A:$F,4,0)),"")</f>
        <v>1457.5500000000002</v>
      </c>
      <c r="M1145" s="11">
        <f>IFERROR(VALUE(VLOOKUP(Tabela1[[#This Row],[PLACA]],[1]Planilha2!$A:$F,5,0)),"")</f>
        <v>806</v>
      </c>
      <c r="N1145" s="11"/>
      <c r="O1145" s="12" t="str">
        <f>VLOOKUP(Tabela1[[#This Row],[PLACA]],BASE_LOCADORAS!B:F,5,0)</f>
        <v>15/07/2028</v>
      </c>
      <c r="P11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5" s="11">
        <f>VLOOKUP(Tabela1[[#This Row],[PLACA]],BASE_LOCADORAS!B:G,6,0)</f>
        <v>1928.81</v>
      </c>
      <c r="R1145" s="5" t="b">
        <f>Tabela1[[#This Row],[VALOR LOCADORA]]=Tabela1[[#This Row],[GASTO ALUGUEL]]</f>
        <v>0</v>
      </c>
      <c r="S1145" s="5" t="str">
        <f>UPPER(TEXT(Tabela1[[#This Row],[VENCIMENTO CONTRATO]],"MMM"))</f>
        <v>JUL</v>
      </c>
      <c r="T1145" s="5">
        <f>IFERROR(YEAR(Tabela1[[#This Row],[VENCIMENTO CONTRATO]]),"-")</f>
        <v>2028</v>
      </c>
      <c r="U1145" s="5" t="str">
        <f>VLOOKUP(Tabela1[[#This Row],[PLACA]],UNIC!C:T,18,0)</f>
        <v>ATIVO</v>
      </c>
      <c r="V1145" s="5" t="str">
        <f>SUBSTITUTE(VLOOKUP(Tabela1[[#This Row],[PLACA]],UNIC!C:K,9,0),".", "")</f>
        <v>11011</v>
      </c>
      <c r="W1145" s="5">
        <f>VLOOKUP(Tabela1[[#This Row],[PLACA]],UNIC!C:M,10,0)</f>
        <v>24001</v>
      </c>
      <c r="X1145" s="5" t="str">
        <f>VLOOKUP(Tabela1[[#This Row],[PLACA]],UNIC!C:M,11,0)</f>
        <v>VIVO</v>
      </c>
      <c r="Y1145" s="7">
        <f>SUM(Tabela1[[#This Row],[GASTO COMBUSTÍVEL FEVEREIRO]:[GASTO COMBUSTÍVE ABRIL]])</f>
        <v>3582.76</v>
      </c>
      <c r="Z1145" s="7">
        <f>IFERROR(AVERAGE(Tabela1[[#This Row],[GASTO COMBUSTÍVE ABRIL]:[GASTO COMBUSTÍVE MARÇO]]),"-")</f>
        <v>1131.7750000000001</v>
      </c>
      <c r="AA1145" s="5"/>
    </row>
    <row r="1146" spans="1:27" x14ac:dyDescent="0.25">
      <c r="A1146" s="5" t="s">
        <v>1199</v>
      </c>
      <c r="B1146" s="5" t="str">
        <f>VLOOKUP(A1146,UNIC!C:W,2,0)</f>
        <v>MOBI</v>
      </c>
      <c r="C1146" s="5" t="str">
        <f>VLOOKUP(A1146,UNIC!C:W,3,0)</f>
        <v>LEVE</v>
      </c>
      <c r="D1146" s="10">
        <f>VLOOKUP(A1146,UNIC!C:W,5,0)</f>
        <v>2025</v>
      </c>
      <c r="E1146" s="5" t="str">
        <f>VLOOKUP(A1146,UNIC!C:W,21,0)</f>
        <v>LOCALIZA</v>
      </c>
      <c r="F1146" s="5" t="str">
        <f>VLOOKUP(Tabela1[[#This Row],[PLACA]],UNIC!C:R,15,0)</f>
        <v>PA</v>
      </c>
      <c r="G1146" s="5" t="str">
        <f>VLOOKUP(Tabela1[[#This Row],[PLACA]],UNIC!C:R,16,0)</f>
        <v>NORTE</v>
      </c>
      <c r="H1146" s="5" t="str">
        <f>VLOOKUP(A1146,UNIC!C:H,6,0)</f>
        <v>GILSON PAIXAO FERREIRA DE OLIVEIRA</v>
      </c>
      <c r="I1146" s="5" t="str">
        <f>VLOOKUP(H1146,UNIC!H:J,3,0)</f>
        <v>OFICIAL DE REDE I</v>
      </c>
      <c r="J1146" s="11" t="str">
        <f>VLOOKUP(Tabela1[[#This Row],[PLACA]],UNIC!C:V,20,0)</f>
        <v>R$ 1.730,00</v>
      </c>
      <c r="K1146" s="11">
        <f>IFERROR(VALUE(VLOOKUP(Tabela1[[#This Row],[PLACA]],[1]Planilha2!$A:$F,3,0)),"")</f>
        <v>1733.23</v>
      </c>
      <c r="L1146" s="11">
        <f>IFERROR(VALUE(VLOOKUP(Tabela1[[#This Row],[PLACA]],[1]Planilha2!$A:$F,4,0)),"")</f>
        <v>2396</v>
      </c>
      <c r="M1146" s="11">
        <f>IFERROR(VALUE(VLOOKUP(Tabela1[[#This Row],[PLACA]],[1]Planilha2!$A:$F,5,0)),"")</f>
        <v>1303.78</v>
      </c>
      <c r="N1146" s="11"/>
      <c r="O1146" s="12" t="str">
        <f>VLOOKUP(Tabela1[[#This Row],[PLACA]],BASE_LOCADORAS!B:F,5,0)</f>
        <v>22/05/2027</v>
      </c>
      <c r="P11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6" s="11">
        <f>VLOOKUP(Tabela1[[#This Row],[PLACA]],BASE_LOCADORAS!B:G,6,0)</f>
        <v>1824.76</v>
      </c>
      <c r="R1146" s="5" t="b">
        <f>Tabela1[[#This Row],[VALOR LOCADORA]]=Tabela1[[#This Row],[GASTO ALUGUEL]]</f>
        <v>0</v>
      </c>
      <c r="S1146" s="5" t="str">
        <f>UPPER(TEXT(Tabela1[[#This Row],[VENCIMENTO CONTRATO]],"MMM"))</f>
        <v>MAI</v>
      </c>
      <c r="T1146" s="5">
        <f>IFERROR(YEAR(Tabela1[[#This Row],[VENCIMENTO CONTRATO]]),"-")</f>
        <v>2027</v>
      </c>
      <c r="U1146" s="5" t="str">
        <f>VLOOKUP(Tabela1[[#This Row],[PLACA]],UNIC!C:T,18,0)</f>
        <v>ATIVO</v>
      </c>
      <c r="V1146" s="5" t="str">
        <f>SUBSTITUTE(VLOOKUP(Tabela1[[#This Row],[PLACA]],UNIC!C:K,9,0),".", "")</f>
        <v>19071</v>
      </c>
      <c r="W1146" s="5">
        <f>VLOOKUP(Tabela1[[#This Row],[PLACA]],UNIC!C:M,10,0)</f>
        <v>24001</v>
      </c>
      <c r="X1146" s="5" t="str">
        <f>VLOOKUP(Tabela1[[#This Row],[PLACA]],UNIC!C:M,11,0)</f>
        <v>V.TAL</v>
      </c>
      <c r="Y1146" s="7">
        <f>SUM(Tabela1[[#This Row],[GASTO COMBUSTÍVEL FEVEREIRO]:[GASTO COMBUSTÍVE ABRIL]])</f>
        <v>5433.0099999999993</v>
      </c>
      <c r="Z1146" s="7">
        <f>IFERROR(AVERAGE(Tabela1[[#This Row],[GASTO COMBUSTÍVE ABRIL]:[GASTO COMBUSTÍVE MARÇO]]),"-")</f>
        <v>1849.8899999999999</v>
      </c>
      <c r="AA1146" s="5"/>
    </row>
    <row r="1147" spans="1:27" x14ac:dyDescent="0.25">
      <c r="A1147" s="5" t="s">
        <v>926</v>
      </c>
      <c r="B1147" s="5" t="str">
        <f>VLOOKUP(A1147,UNIC!C:W,2,0)</f>
        <v>MOBI</v>
      </c>
      <c r="C1147" s="5" t="str">
        <f>VLOOKUP(A1147,UNIC!C:W,3,0)</f>
        <v>LEVE</v>
      </c>
      <c r="D1147" s="10">
        <f>VLOOKUP(A1147,UNIC!C:W,5,0)</f>
        <v>2025</v>
      </c>
      <c r="E1147" s="5" t="str">
        <f>VLOOKUP(A1147,UNIC!C:W,21,0)</f>
        <v>LOCALIZA</v>
      </c>
      <c r="F1147" s="5" t="str">
        <f>VLOOKUP(Tabela1[[#This Row],[PLACA]],UNIC!C:R,15,0)</f>
        <v>PA</v>
      </c>
      <c r="G1147" s="5" t="str">
        <f>VLOOKUP(Tabela1[[#This Row],[PLACA]],UNIC!C:R,16,0)</f>
        <v>NORTE</v>
      </c>
      <c r="H1147" s="5" t="str">
        <f>VLOOKUP(A1147,UNIC!C:H,6,0)</f>
        <v>RONALDO TEIXEIRA LAMEIRA</v>
      </c>
      <c r="I1147" s="5" t="str">
        <f>VLOOKUP(H1147,UNIC!H:J,3,0)</f>
        <v>INSTALADOR MULTSKILL</v>
      </c>
      <c r="J1147" s="11" t="str">
        <f>VLOOKUP(Tabela1[[#This Row],[PLACA]],UNIC!C:V,20,0)</f>
        <v>R$ 1.730,00</v>
      </c>
      <c r="K1147" s="11">
        <f>IFERROR(VALUE(VLOOKUP(Tabela1[[#This Row],[PLACA]],[1]Planilha2!$A:$F,3,0)),"")</f>
        <v>1163.48</v>
      </c>
      <c r="L1147" s="11">
        <f>IFERROR(VALUE(VLOOKUP(Tabela1[[#This Row],[PLACA]],[1]Planilha2!$A:$F,4,0)),"")</f>
        <v>1430.0700000000002</v>
      </c>
      <c r="M1147" s="11">
        <f>IFERROR(VALUE(VLOOKUP(Tabela1[[#This Row],[PLACA]],[1]Planilha2!$A:$F,5,0)),"")</f>
        <v>229.84</v>
      </c>
      <c r="N1147" s="11"/>
      <c r="O1147" s="17" t="str">
        <f>VLOOKUP(Tabela1[[#This Row],[PLACA]],BASE_LOCADORAS!B:F,5,0)</f>
        <v>28/05/2027</v>
      </c>
      <c r="P11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7" s="11">
        <f>VLOOKUP(Tabela1[[#This Row],[PLACA]],BASE_LOCADORAS!B:G,6,0)</f>
        <v>1832.6</v>
      </c>
      <c r="R1147" s="5" t="b">
        <f>Tabela1[[#This Row],[VALOR LOCADORA]]=Tabela1[[#This Row],[GASTO ALUGUEL]]</f>
        <v>0</v>
      </c>
      <c r="S1147" s="5" t="str">
        <f>UPPER(TEXT(Tabela1[[#This Row],[VENCIMENTO CONTRATO]],"MMM"))</f>
        <v>MAI</v>
      </c>
      <c r="T1147" s="5">
        <f>IFERROR(YEAR(Tabela1[[#This Row],[VENCIMENTO CONTRATO]]),"-")</f>
        <v>2027</v>
      </c>
      <c r="U1147" s="5" t="str">
        <f>VLOOKUP(Tabela1[[#This Row],[PLACA]],UNIC!C:T,18,0)</f>
        <v>ATIVO</v>
      </c>
      <c r="V1147" s="5" t="str">
        <f>SUBSTITUTE(VLOOKUP(Tabela1[[#This Row],[PLACA]],UNIC!C:K,9,0),".", "")</f>
        <v>11011</v>
      </c>
      <c r="W1147" s="5">
        <f>VLOOKUP(Tabela1[[#This Row],[PLACA]],UNIC!C:M,10,0)</f>
        <v>24001</v>
      </c>
      <c r="X1147" s="5" t="str">
        <f>VLOOKUP(Tabela1[[#This Row],[PLACA]],UNIC!C:M,11,0)</f>
        <v>VIVO</v>
      </c>
      <c r="Y1147" s="7">
        <f>SUM(Tabela1[[#This Row],[GASTO COMBUSTÍVEL FEVEREIRO]:[GASTO COMBUSTÍVE ABRIL]])</f>
        <v>2823.3900000000003</v>
      </c>
      <c r="Z1147" s="7">
        <f>IFERROR(AVERAGE(Tabela1[[#This Row],[GASTO COMBUSTÍVE ABRIL]:[GASTO COMBUSTÍVE MARÇO]]),"-")</f>
        <v>829.95500000000004</v>
      </c>
      <c r="AA1147" s="5"/>
    </row>
    <row r="1148" spans="1:27" x14ac:dyDescent="0.25">
      <c r="A1148" s="5" t="s">
        <v>647</v>
      </c>
      <c r="B1148" s="5" t="str">
        <f>VLOOKUP(A1148,UNIC!C:W,2,0)</f>
        <v>MOBI</v>
      </c>
      <c r="C1148" s="5" t="str">
        <f>VLOOKUP(A1148,UNIC!C:W,3,0)</f>
        <v>LEVE</v>
      </c>
      <c r="D1148" s="10">
        <f>VLOOKUP(A1148,UNIC!C:W,5,0)</f>
        <v>2024</v>
      </c>
      <c r="E1148" s="5" t="str">
        <f>VLOOKUP(A1148,UNIC!C:W,21,0)</f>
        <v>MOVIDA</v>
      </c>
      <c r="F1148" s="5" t="str">
        <f>VLOOKUP(Tabela1[[#This Row],[PLACA]],UNIC!C:R,15,0)</f>
        <v>PA</v>
      </c>
      <c r="G1148" s="5" t="str">
        <f>VLOOKUP(Tabela1[[#This Row],[PLACA]],UNIC!C:R,16,0)</f>
        <v>NORTE</v>
      </c>
      <c r="H1148" s="5" t="str">
        <f>VLOOKUP(A1148,UNIC!C:H,6,0)</f>
        <v>DEYVIDE WAGNER FERREIRA DE OLIVEIRA</v>
      </c>
      <c r="I1148" s="5" t="str">
        <f>VLOOKUP(H1148,UNIC!H:J,3,0)</f>
        <v>INST MULTI SKILL</v>
      </c>
      <c r="J1148" s="11" t="str">
        <f>VLOOKUP(Tabela1[[#This Row],[PLACA]],UNIC!C:V,20,0)</f>
        <v>R$ 1.806,47</v>
      </c>
      <c r="K1148" s="11">
        <f>IFERROR(VALUE(VLOOKUP(Tabela1[[#This Row],[PLACA]],[1]Planilha2!$A:$F,3,0)),"")</f>
        <v>1159.32</v>
      </c>
      <c r="L1148" s="11">
        <f>IFERROR(VALUE(VLOOKUP(Tabela1[[#This Row],[PLACA]],[1]Planilha2!$A:$F,4,0)),"")</f>
        <v>1313.44</v>
      </c>
      <c r="M1148" s="11">
        <f>IFERROR(VALUE(VLOOKUP(Tabela1[[#This Row],[PLACA]],[1]Planilha2!$A:$F,5,0)),"")</f>
        <v>508.03999999999996</v>
      </c>
      <c r="N1148" s="11"/>
      <c r="O1148" s="12" t="str">
        <f>VLOOKUP(Tabela1[[#This Row],[PLACA]],BASE_LOCADORAS!B:F,5,0)</f>
        <v>28/10/2026</v>
      </c>
      <c r="P11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8" s="11">
        <f>VLOOKUP(Tabela1[[#This Row],[PLACA]],BASE_LOCADORAS!B:G,6,0)</f>
        <v>1806.47</v>
      </c>
      <c r="R1148" s="5" t="b">
        <f>Tabela1[[#This Row],[VALOR LOCADORA]]=Tabela1[[#This Row],[GASTO ALUGUEL]]</f>
        <v>0</v>
      </c>
      <c r="S1148" s="5" t="str">
        <f>UPPER(TEXT(Tabela1[[#This Row],[VENCIMENTO CONTRATO]],"MMM"))</f>
        <v>OUT</v>
      </c>
      <c r="T1148" s="5">
        <f>IFERROR(YEAR(Tabela1[[#This Row],[VENCIMENTO CONTRATO]]),"-")</f>
        <v>2026</v>
      </c>
      <c r="U1148" s="5" t="str">
        <f>VLOOKUP(Tabela1[[#This Row],[PLACA]],UNIC!C:T,18,0)</f>
        <v>ATIVO</v>
      </c>
      <c r="V1148" s="5" t="str">
        <f>SUBSTITUTE(VLOOKUP(Tabela1[[#This Row],[PLACA]],UNIC!C:K,9,0),".", "")</f>
        <v>11011</v>
      </c>
      <c r="W1148" s="5">
        <f>VLOOKUP(Tabela1[[#This Row],[PLACA]],UNIC!C:M,10,0)</f>
        <v>24001</v>
      </c>
      <c r="X1148" s="5" t="str">
        <f>VLOOKUP(Tabela1[[#This Row],[PLACA]],UNIC!C:M,11,0)</f>
        <v>VIVO</v>
      </c>
      <c r="Y1148" s="7">
        <f>SUM(Tabela1[[#This Row],[GASTO COMBUSTÍVEL FEVEREIRO]:[GASTO COMBUSTÍVE ABRIL]])</f>
        <v>2980.8</v>
      </c>
      <c r="Z1148" s="7">
        <f>IFERROR(AVERAGE(Tabela1[[#This Row],[GASTO COMBUSTÍVE ABRIL]:[GASTO COMBUSTÍVE MARÇO]]),"-")</f>
        <v>910.74</v>
      </c>
      <c r="AA1148" s="5"/>
    </row>
    <row r="1149" spans="1:27" x14ac:dyDescent="0.25">
      <c r="A1149" s="5" t="s">
        <v>1117</v>
      </c>
      <c r="B1149" s="5" t="str">
        <f>VLOOKUP(A1149,UNIC!C:W,2,0)</f>
        <v>MOBI</v>
      </c>
      <c r="C1149" s="5" t="str">
        <f>VLOOKUP(A1149,UNIC!C:W,3,0)</f>
        <v>LEVE</v>
      </c>
      <c r="D1149" s="10">
        <f>VLOOKUP(A1149,UNIC!C:W,5,0)</f>
        <v>2024</v>
      </c>
      <c r="E1149" s="5" t="str">
        <f>VLOOKUP(A1149,UNIC!C:W,21,0)</f>
        <v>MOVIDA</v>
      </c>
      <c r="F1149" s="5" t="str">
        <f>VLOOKUP(Tabela1[[#This Row],[PLACA]],UNIC!C:R,15,0)</f>
        <v>PA</v>
      </c>
      <c r="G1149" s="5" t="str">
        <f>VLOOKUP(Tabela1[[#This Row],[PLACA]],UNIC!C:R,16,0)</f>
        <v>NORTE</v>
      </c>
      <c r="H1149" s="5" t="str">
        <f>VLOOKUP(A1149,UNIC!C:H,6,0)</f>
        <v>CASA CLIENTE VIVO ANANINDEUA</v>
      </c>
      <c r="I1149" s="5" t="str">
        <f>VLOOKUP(H1149,UNIC!H:J,3,0)</f>
        <v>PARCEIRO</v>
      </c>
      <c r="J1149" s="11" t="str">
        <f>VLOOKUP(Tabela1[[#This Row],[PLACA]],UNIC!C:V,20,0)</f>
        <v>R$ 1.730,00</v>
      </c>
      <c r="K1149" s="11">
        <f>IFERROR(VALUE(VLOOKUP(Tabela1[[#This Row],[PLACA]],[1]Planilha2!$A:$F,3,0)),"")</f>
        <v>1103.8699999999999</v>
      </c>
      <c r="L1149" s="11">
        <f>IFERROR(VALUE(VLOOKUP(Tabela1[[#This Row],[PLACA]],[1]Planilha2!$A:$F,4,0)),"")</f>
        <v>1525.43</v>
      </c>
      <c r="M1149" s="11">
        <f>IFERROR(VALUE(VLOOKUP(Tabela1[[#This Row],[PLACA]],[1]Planilha2!$A:$F,5,0)),"")</f>
        <v>272</v>
      </c>
      <c r="N1149" s="11"/>
      <c r="O1149" s="12" t="str">
        <f>VLOOKUP(Tabela1[[#This Row],[PLACA]],BASE_LOCADORAS!B:F,5,0)</f>
        <v>22/11/2026</v>
      </c>
      <c r="P11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49" s="11">
        <f>VLOOKUP(Tabela1[[#This Row],[PLACA]],BASE_LOCADORAS!B:G,6,0)</f>
        <v>1730</v>
      </c>
      <c r="R1149" s="5" t="b">
        <f>Tabela1[[#This Row],[VALOR LOCADORA]]=Tabela1[[#This Row],[GASTO ALUGUEL]]</f>
        <v>0</v>
      </c>
      <c r="S1149" s="5" t="str">
        <f>UPPER(TEXT(Tabela1[[#This Row],[VENCIMENTO CONTRATO]],"MMM"))</f>
        <v>NOV</v>
      </c>
      <c r="T1149" s="5">
        <f>IFERROR(YEAR(Tabela1[[#This Row],[VENCIMENTO CONTRATO]]),"-")</f>
        <v>2026</v>
      </c>
      <c r="U1149" s="5" t="str">
        <f>VLOOKUP(Tabela1[[#This Row],[PLACA]],UNIC!C:T,18,0)</f>
        <v>MANUTENÇÃO</v>
      </c>
      <c r="V1149" s="5" t="str">
        <f>SUBSTITUTE(VLOOKUP(Tabela1[[#This Row],[PLACA]],UNIC!C:K,9,0),".", "")</f>
        <v>11011</v>
      </c>
      <c r="W1149" s="5">
        <f>VLOOKUP(Tabela1[[#This Row],[PLACA]],UNIC!C:M,10,0)</f>
        <v>24001</v>
      </c>
      <c r="X1149" s="5" t="str">
        <f>VLOOKUP(Tabela1[[#This Row],[PLACA]],UNIC!C:M,11,0)</f>
        <v>VIVO</v>
      </c>
      <c r="Y1149" s="7">
        <f>SUM(Tabela1[[#This Row],[GASTO COMBUSTÍVEL FEVEREIRO]:[GASTO COMBUSTÍVE ABRIL]])</f>
        <v>2901.3</v>
      </c>
      <c r="Z1149" s="7">
        <f>IFERROR(AVERAGE(Tabela1[[#This Row],[GASTO COMBUSTÍVE ABRIL]:[GASTO COMBUSTÍVE MARÇO]]),"-")</f>
        <v>898.71500000000003</v>
      </c>
      <c r="AA1149" s="5"/>
    </row>
    <row r="1150" spans="1:27" x14ac:dyDescent="0.25">
      <c r="A1150" s="5" t="s">
        <v>377</v>
      </c>
      <c r="B1150" s="5" t="str">
        <f>VLOOKUP(A1150,UNIC!C:W,2,0)</f>
        <v>MOBI</v>
      </c>
      <c r="C1150" s="5" t="str">
        <f>VLOOKUP(A1150,UNIC!C:W,3,0)</f>
        <v>LEVE</v>
      </c>
      <c r="D1150" s="10">
        <f>VLOOKUP(A1150,UNIC!C:W,5,0)</f>
        <v>2024</v>
      </c>
      <c r="E1150" s="5" t="str">
        <f>VLOOKUP(A1150,UNIC!C:W,21,0)</f>
        <v>MOVIDA</v>
      </c>
      <c r="F1150" s="5" t="str">
        <f>VLOOKUP(Tabela1[[#This Row],[PLACA]],UNIC!C:R,15,0)</f>
        <v>PA</v>
      </c>
      <c r="G1150" s="5" t="str">
        <f>VLOOKUP(Tabela1[[#This Row],[PLACA]],UNIC!C:R,16,0)</f>
        <v>NORTE</v>
      </c>
      <c r="H1150" s="5" t="str">
        <f>VLOOKUP(A1150,UNIC!C:H,6,0)</f>
        <v>WAGNER LEANDRO RIBEIRO DA COSTA</v>
      </c>
      <c r="I1150" s="5" t="str">
        <f>VLOOKUP(H1150,UNIC!H:J,3,0)</f>
        <v>INSTALADOR MULTSKILL</v>
      </c>
      <c r="J1150" s="11" t="str">
        <f>VLOOKUP(Tabela1[[#This Row],[PLACA]],UNIC!C:V,20,0)</f>
        <v>R$ 1.806,47</v>
      </c>
      <c r="K1150" s="11">
        <f>IFERROR(VALUE(VLOOKUP(Tabela1[[#This Row],[PLACA]],[1]Planilha2!$A:$F,3,0)),"")</f>
        <v>1019.3199999999999</v>
      </c>
      <c r="L1150" s="11">
        <f>IFERROR(VALUE(VLOOKUP(Tabela1[[#This Row],[PLACA]],[1]Planilha2!$A:$F,4,0)),"")</f>
        <v>1044.81</v>
      </c>
      <c r="M1150" s="11">
        <f>IFERROR(VALUE(VLOOKUP(Tabela1[[#This Row],[PLACA]],[1]Planilha2!$A:$F,5,0)),"")</f>
        <v>459.95</v>
      </c>
      <c r="N1150" s="11"/>
      <c r="O1150" s="12" t="str">
        <f>VLOOKUP(Tabela1[[#This Row],[PLACA]],BASE_LOCADORAS!B:F,5,0)</f>
        <v>28/10/2026</v>
      </c>
      <c r="P11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0" s="11">
        <f>VLOOKUP(Tabela1[[#This Row],[PLACA]],BASE_LOCADORAS!B:G,6,0)</f>
        <v>1806.47</v>
      </c>
      <c r="R1150" s="5" t="b">
        <f>Tabela1[[#This Row],[VALOR LOCADORA]]=Tabela1[[#This Row],[GASTO ALUGUEL]]</f>
        <v>0</v>
      </c>
      <c r="S1150" s="5" t="str">
        <f>UPPER(TEXT(Tabela1[[#This Row],[VENCIMENTO CONTRATO]],"MMM"))</f>
        <v>OUT</v>
      </c>
      <c r="T1150" s="5">
        <f>IFERROR(YEAR(Tabela1[[#This Row],[VENCIMENTO CONTRATO]]),"-")</f>
        <v>2026</v>
      </c>
      <c r="U1150" s="5" t="str">
        <f>VLOOKUP(Tabela1[[#This Row],[PLACA]],UNIC!C:T,18,0)</f>
        <v>ATIVO</v>
      </c>
      <c r="V1150" s="5" t="str">
        <f>SUBSTITUTE(VLOOKUP(Tabela1[[#This Row],[PLACA]],UNIC!C:K,9,0),".", "")</f>
        <v>11011</v>
      </c>
      <c r="W1150" s="5">
        <f>VLOOKUP(Tabela1[[#This Row],[PLACA]],UNIC!C:M,10,0)</f>
        <v>24001</v>
      </c>
      <c r="X1150" s="5" t="str">
        <f>VLOOKUP(Tabela1[[#This Row],[PLACA]],UNIC!C:M,11,0)</f>
        <v>VIVO</v>
      </c>
      <c r="Y1150" s="7">
        <f>SUM(Tabela1[[#This Row],[GASTO COMBUSTÍVEL FEVEREIRO]:[GASTO COMBUSTÍVE ABRIL]])</f>
        <v>2524.08</v>
      </c>
      <c r="Z1150" s="7">
        <f>IFERROR(AVERAGE(Tabela1[[#This Row],[GASTO COMBUSTÍVE ABRIL]:[GASTO COMBUSTÍVE MARÇO]]),"-")</f>
        <v>752.38</v>
      </c>
      <c r="AA1150" s="5"/>
    </row>
    <row r="1151" spans="1:27" x14ac:dyDescent="0.25">
      <c r="A1151" s="5" t="s">
        <v>722</v>
      </c>
      <c r="B1151" s="5" t="str">
        <f>VLOOKUP(A1151,UNIC!C:W,2,0)</f>
        <v>MOBI</v>
      </c>
      <c r="C1151" s="5" t="str">
        <f>VLOOKUP(A1151,UNIC!C:W,3,0)</f>
        <v>LEVE</v>
      </c>
      <c r="D1151" s="10">
        <f>VLOOKUP(A1151,UNIC!C:W,5,0)</f>
        <v>2024</v>
      </c>
      <c r="E1151" s="5" t="str">
        <f>VLOOKUP(A1151,UNIC!C:W,21,0)</f>
        <v>MOVIDA</v>
      </c>
      <c r="F1151" s="5" t="str">
        <f>VLOOKUP(Tabela1[[#This Row],[PLACA]],UNIC!C:R,15,0)</f>
        <v>PA</v>
      </c>
      <c r="G1151" s="5" t="str">
        <f>VLOOKUP(Tabela1[[#This Row],[PLACA]],UNIC!C:R,16,0)</f>
        <v>NORTE</v>
      </c>
      <c r="H1151" s="5" t="str">
        <f>VLOOKUP(A1151,UNIC!C:H,6,0)</f>
        <v>BRUNO ROBERTO BARREIRINHAS SOUZA</v>
      </c>
      <c r="I1151" s="5" t="str">
        <f>VLOOKUP(H1151,UNIC!H:J,3,0)</f>
        <v>FISCAL DE QUALIDADE I</v>
      </c>
      <c r="J1151" s="11" t="str">
        <f>VLOOKUP(Tabela1[[#This Row],[PLACA]],UNIC!C:V,20,0)</f>
        <v>R$ 1.806,47</v>
      </c>
      <c r="K1151" s="11">
        <f>IFERROR(VALUE(VLOOKUP(Tabela1[[#This Row],[PLACA]],[1]Planilha2!$A:$F,3,0)),"")</f>
        <v>829.93000000000006</v>
      </c>
      <c r="L1151" s="11">
        <f>IFERROR(VALUE(VLOOKUP(Tabela1[[#This Row],[PLACA]],[1]Planilha2!$A:$F,4,0)),"")</f>
        <v>1109.9000000000001</v>
      </c>
      <c r="M1151" s="11">
        <f>IFERROR(VALUE(VLOOKUP(Tabela1[[#This Row],[PLACA]],[1]Planilha2!$A:$F,5,0)),"")</f>
        <v>429.93</v>
      </c>
      <c r="N1151" s="11"/>
      <c r="O1151" s="17" t="str">
        <f>VLOOKUP(Tabela1[[#This Row],[PLACA]],BASE_LOCADORAS!B:F,5,0)</f>
        <v>28/10/2026</v>
      </c>
      <c r="P11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1" s="11">
        <f>VLOOKUP(Tabela1[[#This Row],[PLACA]],BASE_LOCADORAS!B:G,6,0)</f>
        <v>1806.47</v>
      </c>
      <c r="R1151" s="5" t="b">
        <f>Tabela1[[#This Row],[VALOR LOCADORA]]=Tabela1[[#This Row],[GASTO ALUGUEL]]</f>
        <v>0</v>
      </c>
      <c r="S1151" s="5" t="str">
        <f>UPPER(TEXT(Tabela1[[#This Row],[VENCIMENTO CONTRATO]],"MMM"))</f>
        <v>OUT</v>
      </c>
      <c r="T1151" s="5">
        <f>IFERROR(YEAR(Tabela1[[#This Row],[VENCIMENTO CONTRATO]]),"-")</f>
        <v>2026</v>
      </c>
      <c r="U1151" s="5" t="str">
        <f>VLOOKUP(Tabela1[[#This Row],[PLACA]],UNIC!C:T,18,0)</f>
        <v>ATIVO</v>
      </c>
      <c r="V1151" s="5" t="str">
        <f>SUBSTITUTE(VLOOKUP(Tabela1[[#This Row],[PLACA]],UNIC!C:K,9,0),".", "")</f>
        <v>99138</v>
      </c>
      <c r="W1151" s="5">
        <f>VLOOKUP(Tabela1[[#This Row],[PLACA]],UNIC!C:M,10,0)</f>
        <v>24001</v>
      </c>
      <c r="X1151" s="5" t="str">
        <f>VLOOKUP(Tabela1[[#This Row],[PLACA]],UNIC!C:M,11,0)</f>
        <v>ADMINISTRATIVO</v>
      </c>
      <c r="Y1151" s="7">
        <f>SUM(Tabela1[[#This Row],[GASTO COMBUSTÍVEL FEVEREIRO]:[GASTO COMBUSTÍVE ABRIL]])</f>
        <v>2369.7600000000002</v>
      </c>
      <c r="Z1151" s="7">
        <f>IFERROR(AVERAGE(Tabela1[[#This Row],[GASTO COMBUSTÍVE ABRIL]:[GASTO COMBUSTÍVE MARÇO]]),"-")</f>
        <v>769.91500000000008</v>
      </c>
      <c r="AA1151" s="5"/>
    </row>
    <row r="1152" spans="1:27" x14ac:dyDescent="0.25">
      <c r="A1152" s="5" t="s">
        <v>562</v>
      </c>
      <c r="B1152" s="5" t="str">
        <f>VLOOKUP(A1152,UNIC!C:W,2,0)</f>
        <v>MOBI</v>
      </c>
      <c r="C1152" s="5" t="str">
        <f>VLOOKUP(A1152,UNIC!C:W,3,0)</f>
        <v>LEVE</v>
      </c>
      <c r="D1152" s="10">
        <f>VLOOKUP(A1152,UNIC!C:W,5,0)</f>
        <v>2024</v>
      </c>
      <c r="E1152" s="5" t="str">
        <f>VLOOKUP(A1152,UNIC!C:W,21,0)</f>
        <v>MOVIDA</v>
      </c>
      <c r="F1152" s="5" t="str">
        <f>VLOOKUP(Tabela1[[#This Row],[PLACA]],UNIC!C:R,15,0)</f>
        <v>PA</v>
      </c>
      <c r="G1152" s="5" t="str">
        <f>VLOOKUP(Tabela1[[#This Row],[PLACA]],UNIC!C:R,16,0)</f>
        <v>NORTE</v>
      </c>
      <c r="H1152" s="5" t="str">
        <f>VLOOKUP(A1152,UNIC!C:H,6,0)</f>
        <v>W NET COM VC</v>
      </c>
      <c r="I1152" s="5" t="str">
        <f>VLOOKUP(H1152,UNIC!H:J,3,0)</f>
        <v>PARCEIRO</v>
      </c>
      <c r="J1152" s="11" t="str">
        <f>VLOOKUP(Tabela1[[#This Row],[PLACA]],UNIC!C:V,20,0)</f>
        <v>R$ 1.806,47</v>
      </c>
      <c r="K1152" s="11" t="str">
        <f>IFERROR(VALUE(VLOOKUP(Tabela1[[#This Row],[PLACA]],[1]Planilha2!$A:$F,3,0)),"")</f>
        <v/>
      </c>
      <c r="L1152" s="11" t="str">
        <f>IFERROR(VALUE(VLOOKUP(Tabela1[[#This Row],[PLACA]],[1]Planilha2!$A:$F,4,0)),"")</f>
        <v/>
      </c>
      <c r="M1152" s="11" t="str">
        <f>IFERROR(VALUE(VLOOKUP(Tabela1[[#This Row],[PLACA]],[1]Planilha2!$A:$F,5,0)),"")</f>
        <v/>
      </c>
      <c r="N1152" s="11"/>
      <c r="O1152" s="17" t="str">
        <f>VLOOKUP(Tabela1[[#This Row],[PLACA]],BASE_LOCADORAS!B:F,5,0)</f>
        <v>28/10/2026</v>
      </c>
      <c r="P11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2" s="11">
        <f>VLOOKUP(Tabela1[[#This Row],[PLACA]],BASE_LOCADORAS!B:G,6,0)</f>
        <v>1806.47</v>
      </c>
      <c r="R1152" s="5" t="b">
        <f>Tabela1[[#This Row],[VALOR LOCADORA]]=Tabela1[[#This Row],[GASTO ALUGUEL]]</f>
        <v>0</v>
      </c>
      <c r="S1152" s="5" t="str">
        <f>UPPER(TEXT(Tabela1[[#This Row],[VENCIMENTO CONTRATO]],"MMM"))</f>
        <v>OUT</v>
      </c>
      <c r="T1152" s="5">
        <f>IFERROR(YEAR(Tabela1[[#This Row],[VENCIMENTO CONTRATO]]),"-")</f>
        <v>2026</v>
      </c>
      <c r="U1152" s="5" t="str">
        <f>VLOOKUP(Tabela1[[#This Row],[PLACA]],UNIC!C:T,18,0)</f>
        <v>ATIVO</v>
      </c>
      <c r="V1152" s="5" t="str">
        <f>SUBSTITUTE(VLOOKUP(Tabela1[[#This Row],[PLACA]],UNIC!C:K,9,0),".", "")</f>
        <v>15031</v>
      </c>
      <c r="W1152" s="5">
        <f>VLOOKUP(Tabela1[[#This Row],[PLACA]],UNIC!C:M,10,0)</f>
        <v>24026</v>
      </c>
      <c r="X1152" s="5" t="str">
        <f>VLOOKUP(Tabela1[[#This Row],[PLACA]],UNIC!C:M,11,0)</f>
        <v>FIBRASIL</v>
      </c>
      <c r="Y1152" s="7">
        <f>SUM(Tabela1[[#This Row],[GASTO COMBUSTÍVEL FEVEREIRO]:[GASTO COMBUSTÍVE ABRIL]])</f>
        <v>0</v>
      </c>
      <c r="Z1152" s="7" t="str">
        <f>IFERROR(AVERAGE(Tabela1[[#This Row],[GASTO COMBUSTÍVE ABRIL]:[GASTO COMBUSTÍVE MARÇO]]),"-")</f>
        <v>-</v>
      </c>
      <c r="AA1152" s="5"/>
    </row>
    <row r="1153" spans="1:27" x14ac:dyDescent="0.25">
      <c r="A1153" s="5" t="s">
        <v>939</v>
      </c>
      <c r="B1153" s="5" t="str">
        <f>VLOOKUP(A1153,UNIC!C:W,2,0)</f>
        <v>MOBI</v>
      </c>
      <c r="C1153" s="5" t="str">
        <f>VLOOKUP(A1153,UNIC!C:W,3,0)</f>
        <v>LEVE</v>
      </c>
      <c r="D1153" s="10">
        <f>VLOOKUP(A1153,UNIC!C:W,5,0)</f>
        <v>2024</v>
      </c>
      <c r="E1153" s="5" t="str">
        <f>VLOOKUP(A1153,UNIC!C:W,21,0)</f>
        <v>MOVIDA</v>
      </c>
      <c r="F1153" s="5" t="str">
        <f>VLOOKUP(Tabela1[[#This Row],[PLACA]],UNIC!C:R,15,0)</f>
        <v>PA</v>
      </c>
      <c r="G1153" s="5" t="str">
        <f>VLOOKUP(Tabela1[[#This Row],[PLACA]],UNIC!C:R,16,0)</f>
        <v>NORTE</v>
      </c>
      <c r="H1153" s="5" t="str">
        <f>VLOOKUP(A1153,UNIC!C:H,6,0)</f>
        <v>ADILSON ALVES DE OLIVEIRA</v>
      </c>
      <c r="I1153" s="5" t="str">
        <f>VLOOKUP(H1153,UNIC!H:J,3,0)</f>
        <v>INSTALADOR MULTSKILL</v>
      </c>
      <c r="J1153" s="11" t="str">
        <f>VLOOKUP(Tabela1[[#This Row],[PLACA]],UNIC!C:V,20,0)</f>
        <v>R$ 1.730,00</v>
      </c>
      <c r="K1153" s="11">
        <f>IFERROR(VALUE(VLOOKUP(Tabela1[[#This Row],[PLACA]],[1]Planilha2!$A:$F,3,0)),"")</f>
        <v>1080.95</v>
      </c>
      <c r="L1153" s="11">
        <f>IFERROR(VALUE(VLOOKUP(Tabela1[[#This Row],[PLACA]],[1]Planilha2!$A:$F,4,0)),"")</f>
        <v>1631.68</v>
      </c>
      <c r="M1153" s="11">
        <f>IFERROR(VALUE(VLOOKUP(Tabela1[[#This Row],[PLACA]],[1]Planilha2!$A:$F,5,0)),"")</f>
        <v>583.94000000000005</v>
      </c>
      <c r="N1153" s="11"/>
      <c r="O1153" s="12" t="str">
        <f>VLOOKUP(Tabela1[[#This Row],[PLACA]],BASE_LOCADORAS!B:F,5,0)</f>
        <v>15/11/2026</v>
      </c>
      <c r="P11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3" s="11">
        <f>VLOOKUP(Tabela1[[#This Row],[PLACA]],BASE_LOCADORAS!B:G,6,0)</f>
        <v>1730</v>
      </c>
      <c r="R1153" s="5" t="b">
        <f>Tabela1[[#This Row],[VALOR LOCADORA]]=Tabela1[[#This Row],[GASTO ALUGUEL]]</f>
        <v>0</v>
      </c>
      <c r="S1153" s="5" t="str">
        <f>UPPER(TEXT(Tabela1[[#This Row],[VENCIMENTO CONTRATO]],"MMM"))</f>
        <v>NOV</v>
      </c>
      <c r="T1153" s="5">
        <f>IFERROR(YEAR(Tabela1[[#This Row],[VENCIMENTO CONTRATO]]),"-")</f>
        <v>2026</v>
      </c>
      <c r="U1153" s="5" t="str">
        <f>VLOOKUP(Tabela1[[#This Row],[PLACA]],UNIC!C:T,18,0)</f>
        <v>ATIVO</v>
      </c>
      <c r="V1153" s="5" t="str">
        <f>SUBSTITUTE(VLOOKUP(Tabela1[[#This Row],[PLACA]],UNIC!C:K,9,0),".", "")</f>
        <v>11011</v>
      </c>
      <c r="W1153" s="5">
        <f>VLOOKUP(Tabela1[[#This Row],[PLACA]],UNIC!C:M,10,0)</f>
        <v>24001</v>
      </c>
      <c r="X1153" s="5" t="str">
        <f>VLOOKUP(Tabela1[[#This Row],[PLACA]],UNIC!C:M,11,0)</f>
        <v>VIVO</v>
      </c>
      <c r="Y1153" s="7">
        <f>SUM(Tabela1[[#This Row],[GASTO COMBUSTÍVEL FEVEREIRO]:[GASTO COMBUSTÍVE ABRIL]])</f>
        <v>3296.57</v>
      </c>
      <c r="Z1153" s="7">
        <f>IFERROR(AVERAGE(Tabela1[[#This Row],[GASTO COMBUSTÍVE ABRIL]:[GASTO COMBUSTÍVE MARÇO]]),"-")</f>
        <v>1107.81</v>
      </c>
      <c r="AA1153" s="5"/>
    </row>
    <row r="1154" spans="1:27" x14ac:dyDescent="0.25">
      <c r="A1154" s="5" t="s">
        <v>1213</v>
      </c>
      <c r="B1154" s="5" t="str">
        <f>VLOOKUP(A1154,UNIC!C:W,2,0)</f>
        <v>MOBI</v>
      </c>
      <c r="C1154" s="5" t="str">
        <f>VLOOKUP(A1154,UNIC!C:W,3,0)</f>
        <v>LEVE</v>
      </c>
      <c r="D1154" s="10">
        <f>VLOOKUP(A1154,UNIC!C:W,5,0)</f>
        <v>2024</v>
      </c>
      <c r="E1154" s="5" t="str">
        <f>VLOOKUP(A1154,UNIC!C:W,21,0)</f>
        <v>MOVIDA</v>
      </c>
      <c r="F1154" s="5" t="str">
        <f>VLOOKUP(Tabela1[[#This Row],[PLACA]],UNIC!C:R,15,0)</f>
        <v>PA</v>
      </c>
      <c r="G1154" s="5" t="str">
        <f>VLOOKUP(Tabela1[[#This Row],[PLACA]],UNIC!C:R,16,0)</f>
        <v>NORTE</v>
      </c>
      <c r="H1154" s="5" t="str">
        <f>VLOOKUP(A1154,UNIC!C:H,6,0)</f>
        <v>ANTONIO CARLOS SANTOS DA SILVA</v>
      </c>
      <c r="I1154" s="5" t="str">
        <f>VLOOKUP(H1154,UNIC!H:J,3,0)</f>
        <v>INST MULTI SKILL</v>
      </c>
      <c r="J1154" s="11" t="str">
        <f>VLOOKUP(Tabela1[[#This Row],[PLACA]],UNIC!C:V,20,0)</f>
        <v>R$ 1.806,47</v>
      </c>
      <c r="K1154" s="11">
        <f>IFERROR(VALUE(VLOOKUP(Tabela1[[#This Row],[PLACA]],[1]Planilha2!$A:$F,3,0)),"")</f>
        <v>1158.6500000000001</v>
      </c>
      <c r="L1154" s="11">
        <f>IFERROR(VALUE(VLOOKUP(Tabela1[[#This Row],[PLACA]],[1]Planilha2!$A:$F,4,0)),"")</f>
        <v>1495.08</v>
      </c>
      <c r="M1154" s="11">
        <f>IFERROR(VALUE(VLOOKUP(Tabela1[[#This Row],[PLACA]],[1]Planilha2!$A:$F,5,0)),"")</f>
        <v>598.92000000000007</v>
      </c>
      <c r="N1154" s="11"/>
      <c r="O1154" s="17" t="str">
        <f>VLOOKUP(Tabela1[[#This Row],[PLACA]],BASE_LOCADORAS!B:F,5,0)</f>
        <v>28/10/2026</v>
      </c>
      <c r="P11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4" s="11">
        <f>VLOOKUP(Tabela1[[#This Row],[PLACA]],BASE_LOCADORAS!B:G,6,0)</f>
        <v>1806.47</v>
      </c>
      <c r="R1154" s="5" t="b">
        <f>Tabela1[[#This Row],[VALOR LOCADORA]]=Tabela1[[#This Row],[GASTO ALUGUEL]]</f>
        <v>0</v>
      </c>
      <c r="S1154" s="5" t="str">
        <f>UPPER(TEXT(Tabela1[[#This Row],[VENCIMENTO CONTRATO]],"MMM"))</f>
        <v>OUT</v>
      </c>
      <c r="T1154" s="5">
        <f>IFERROR(YEAR(Tabela1[[#This Row],[VENCIMENTO CONTRATO]]),"-")</f>
        <v>2026</v>
      </c>
      <c r="U1154" s="5" t="str">
        <f>VLOOKUP(Tabela1[[#This Row],[PLACA]],UNIC!C:T,18,0)</f>
        <v>ATIVO</v>
      </c>
      <c r="V1154" s="5" t="str">
        <f>SUBSTITUTE(VLOOKUP(Tabela1[[#This Row],[PLACA]],UNIC!C:K,9,0),".", "")</f>
        <v>11011</v>
      </c>
      <c r="W1154" s="5">
        <f>VLOOKUP(Tabela1[[#This Row],[PLACA]],UNIC!C:M,10,0)</f>
        <v>24001</v>
      </c>
      <c r="X1154" s="5" t="str">
        <f>VLOOKUP(Tabela1[[#This Row],[PLACA]],UNIC!C:M,11,0)</f>
        <v>VIVO</v>
      </c>
      <c r="Y1154" s="7">
        <f>SUM(Tabela1[[#This Row],[GASTO COMBUSTÍVEL FEVEREIRO]:[GASTO COMBUSTÍVE ABRIL]])</f>
        <v>3252.65</v>
      </c>
      <c r="Z1154" s="7">
        <f>IFERROR(AVERAGE(Tabela1[[#This Row],[GASTO COMBUSTÍVE ABRIL]:[GASTO COMBUSTÍVE MARÇO]]),"-")</f>
        <v>1047</v>
      </c>
      <c r="AA1154" s="5"/>
    </row>
    <row r="1155" spans="1:27" x14ac:dyDescent="0.25">
      <c r="A1155" s="5" t="s">
        <v>860</v>
      </c>
      <c r="B1155" s="5" t="str">
        <f>VLOOKUP(A1155,UNIC!C:W,2,0)</f>
        <v>MOBI</v>
      </c>
      <c r="C1155" s="5" t="str">
        <f>VLOOKUP(A1155,UNIC!C:W,3,0)</f>
        <v>LEVE</v>
      </c>
      <c r="D1155" s="10">
        <f>VLOOKUP(A1155,UNIC!C:W,5,0)</f>
        <v>2024</v>
      </c>
      <c r="E1155" s="5" t="str">
        <f>VLOOKUP(A1155,UNIC!C:W,21,0)</f>
        <v>MOVIDA</v>
      </c>
      <c r="F1155" s="5" t="str">
        <f>VLOOKUP(Tabela1[[#This Row],[PLACA]],UNIC!C:R,15,0)</f>
        <v>PA</v>
      </c>
      <c r="G1155" s="5" t="str">
        <f>VLOOKUP(Tabela1[[#This Row],[PLACA]],UNIC!C:R,16,0)</f>
        <v>NORTE</v>
      </c>
      <c r="H1155" s="5" t="str">
        <f>VLOOKUP(A1155,UNIC!C:H,6,0)</f>
        <v>CASA CLIENTE VIVO CAPANEMA</v>
      </c>
      <c r="I1155" s="5" t="str">
        <f>VLOOKUP(H1155,UNIC!H:J,3,0)</f>
        <v>PARCEIRO</v>
      </c>
      <c r="J1155" s="11" t="str">
        <f>VLOOKUP(Tabela1[[#This Row],[PLACA]],UNIC!C:V,20,0)</f>
        <v>R$ 1.730,00</v>
      </c>
      <c r="K1155" s="11">
        <f>IFERROR(VALUE(VLOOKUP(Tabela1[[#This Row],[PLACA]],[1]Planilha2!$A:$F,3,0)),"")</f>
        <v>1390.9699999999998</v>
      </c>
      <c r="L1155" s="11">
        <f>IFERROR(VALUE(VLOOKUP(Tabela1[[#This Row],[PLACA]],[1]Planilha2!$A:$F,4,0)),"")</f>
        <v>831.45</v>
      </c>
      <c r="M1155" s="11">
        <f>IFERROR(VALUE(VLOOKUP(Tabela1[[#This Row],[PLACA]],[1]Planilha2!$A:$F,5,0)),"")</f>
        <v>402.04</v>
      </c>
      <c r="N1155" s="11"/>
      <c r="O1155" s="12" t="str">
        <f>VLOOKUP(Tabela1[[#This Row],[PLACA]],BASE_LOCADORAS!B:F,5,0)</f>
        <v>15/11/2026</v>
      </c>
      <c r="P11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5" s="11">
        <f>VLOOKUP(Tabela1[[#This Row],[PLACA]],BASE_LOCADORAS!B:G,6,0)</f>
        <v>1730</v>
      </c>
      <c r="R1155" s="5" t="b">
        <f>Tabela1[[#This Row],[VALOR LOCADORA]]=Tabela1[[#This Row],[GASTO ALUGUEL]]</f>
        <v>0</v>
      </c>
      <c r="S1155" s="5" t="str">
        <f>UPPER(TEXT(Tabela1[[#This Row],[VENCIMENTO CONTRATO]],"MMM"))</f>
        <v>NOV</v>
      </c>
      <c r="T1155" s="5">
        <f>IFERROR(YEAR(Tabela1[[#This Row],[VENCIMENTO CONTRATO]]),"-")</f>
        <v>2026</v>
      </c>
      <c r="U1155" s="5" t="str">
        <f>VLOOKUP(Tabela1[[#This Row],[PLACA]],UNIC!C:T,18,0)</f>
        <v>MANUTENÇÃO</v>
      </c>
      <c r="V1155" s="5" t="str">
        <f>SUBSTITUTE(VLOOKUP(Tabela1[[#This Row],[PLACA]],UNIC!C:K,9,0),".", "")</f>
        <v>11011</v>
      </c>
      <c r="W1155" s="5">
        <f>VLOOKUP(Tabela1[[#This Row],[PLACA]],UNIC!C:M,10,0)</f>
        <v>24009</v>
      </c>
      <c r="X1155" s="5" t="str">
        <f>VLOOKUP(Tabela1[[#This Row],[PLACA]],UNIC!C:M,11,0)</f>
        <v>VIVO</v>
      </c>
      <c r="Y1155" s="7">
        <f>SUM(Tabela1[[#This Row],[GASTO COMBUSTÍVEL FEVEREIRO]:[GASTO COMBUSTÍVE ABRIL]])</f>
        <v>2624.46</v>
      </c>
      <c r="Z1155" s="7">
        <f>IFERROR(AVERAGE(Tabela1[[#This Row],[GASTO COMBUSTÍVE ABRIL]:[GASTO COMBUSTÍVE MARÇO]]),"-")</f>
        <v>616.745</v>
      </c>
      <c r="AA1155" s="5"/>
    </row>
    <row r="1156" spans="1:27" x14ac:dyDescent="0.25">
      <c r="A1156" s="5" t="s">
        <v>1388</v>
      </c>
      <c r="B1156" s="5" t="str">
        <f>VLOOKUP(A1156,UNIC!C:W,2,0)</f>
        <v>STRADA</v>
      </c>
      <c r="C1156" s="5" t="str">
        <f>VLOOKUP(A1156,UNIC!C:W,3,0)</f>
        <v>UTILITARIO</v>
      </c>
      <c r="D1156" s="10">
        <f>VLOOKUP(A1156,UNIC!C:W,5,0)</f>
        <v>2024</v>
      </c>
      <c r="E1156" s="5" t="str">
        <f>VLOOKUP(A1156,UNIC!C:W,21,0)</f>
        <v>LOCALIZA</v>
      </c>
      <c r="F1156" s="5" t="str">
        <f>VLOOKUP(Tabela1[[#This Row],[PLACA]],UNIC!C:R,15,0)</f>
        <v>PA</v>
      </c>
      <c r="G1156" s="5" t="str">
        <f>VLOOKUP(Tabela1[[#This Row],[PLACA]],UNIC!C:R,16,0)</f>
        <v>NORTE</v>
      </c>
      <c r="H1156" s="5" t="str">
        <f>VLOOKUP(A1156,UNIC!C:H,6,0)</f>
        <v>ANDRE FELIPE DA COSTA FERREIRA</v>
      </c>
      <c r="I1156" s="5" t="str">
        <f>VLOOKUP(H1156,UNIC!H:J,3,0)</f>
        <v>CABISTA DE FTTX</v>
      </c>
      <c r="J1156" s="11" t="str">
        <f>VLOOKUP(Tabela1[[#This Row],[PLACA]],UNIC!C:V,20,0)</f>
        <v>R$ 2.214,09</v>
      </c>
      <c r="K1156" s="11">
        <f>IFERROR(VALUE(VLOOKUP(Tabela1[[#This Row],[PLACA]],[1]Planilha2!$A:$F,3,0)),"")</f>
        <v>1221.06</v>
      </c>
      <c r="L1156" s="11">
        <f>IFERROR(VALUE(VLOOKUP(Tabela1[[#This Row],[PLACA]],[1]Planilha2!$A:$F,4,0)),"")</f>
        <v>2314.8199999999997</v>
      </c>
      <c r="M1156" s="11">
        <f>IFERROR(VALUE(VLOOKUP(Tabela1[[#This Row],[PLACA]],[1]Planilha2!$A:$F,5,0)),"")</f>
        <v>532.15</v>
      </c>
      <c r="N1156" s="11"/>
      <c r="O1156" s="17" t="str">
        <f>VLOOKUP(Tabela1[[#This Row],[PLACA]],BASE_LOCADORAS!B:F,5,0)</f>
        <v>08/12/2026</v>
      </c>
      <c r="P11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6" s="11">
        <f>VLOOKUP(Tabela1[[#This Row],[PLACA]],BASE_LOCADORAS!B:G,6,0)</f>
        <v>2214.09</v>
      </c>
      <c r="R1156" s="5" t="b">
        <f>Tabela1[[#This Row],[VALOR LOCADORA]]=Tabela1[[#This Row],[GASTO ALUGUEL]]</f>
        <v>0</v>
      </c>
      <c r="S1156" s="5" t="str">
        <f>UPPER(TEXT(Tabela1[[#This Row],[VENCIMENTO CONTRATO]],"MMM"))</f>
        <v>DEZ</v>
      </c>
      <c r="T1156" s="5">
        <f>IFERROR(YEAR(Tabela1[[#This Row],[VENCIMENTO CONTRATO]]),"-")</f>
        <v>2026</v>
      </c>
      <c r="U1156" s="5" t="str">
        <f>VLOOKUP(Tabela1[[#This Row],[PLACA]],UNIC!C:T,18,0)</f>
        <v>ATIVO</v>
      </c>
      <c r="V1156" s="5" t="str">
        <f>SUBSTITUTE(VLOOKUP(Tabela1[[#This Row],[PLACA]],UNIC!C:K,9,0),".", "")</f>
        <v>11021</v>
      </c>
      <c r="W1156" s="5">
        <f>VLOOKUP(Tabela1[[#This Row],[PLACA]],UNIC!C:M,10,0)</f>
        <v>24001</v>
      </c>
      <c r="X1156" s="5" t="str">
        <f>VLOOKUP(Tabela1[[#This Row],[PLACA]],UNIC!C:M,11,0)</f>
        <v>VIVO</v>
      </c>
      <c r="Y1156" s="7">
        <f>SUM(Tabela1[[#This Row],[GASTO COMBUSTÍVEL FEVEREIRO]:[GASTO COMBUSTÍVE ABRIL]])</f>
        <v>4068.0299999999997</v>
      </c>
      <c r="Z1156" s="7">
        <f>IFERROR(AVERAGE(Tabela1[[#This Row],[GASTO COMBUSTÍVE ABRIL]:[GASTO COMBUSTÍVE MARÇO]]),"-")</f>
        <v>1423.4849999999999</v>
      </c>
      <c r="AA1156" s="5"/>
    </row>
    <row r="1157" spans="1:27" x14ac:dyDescent="0.25">
      <c r="A1157" s="5" t="s">
        <v>934</v>
      </c>
      <c r="B1157" s="5" t="str">
        <f>VLOOKUP(A1157,UNIC!C:W,2,0)</f>
        <v>GOL</v>
      </c>
      <c r="C1157" s="5" t="str">
        <f>VLOOKUP(A1157,UNIC!C:W,3,0)</f>
        <v>LEVE</v>
      </c>
      <c r="D1157" s="10">
        <f>VLOOKUP(A1157,UNIC!C:W,5,0)</f>
        <v>2020</v>
      </c>
      <c r="E1157" s="5" t="str">
        <f>VLOOKUP(A1157,UNIC!C:W,21,0)</f>
        <v>PARTICULAR</v>
      </c>
      <c r="F1157" s="5" t="str">
        <f>VLOOKUP(Tabela1[[#This Row],[PLACA]],UNIC!C:R,15,0)</f>
        <v>PA</v>
      </c>
      <c r="G1157" s="5" t="str">
        <f>VLOOKUP(Tabela1[[#This Row],[PLACA]],UNIC!C:R,16,0)</f>
        <v>NORTE</v>
      </c>
      <c r="H1157" s="5" t="str">
        <f>VLOOKUP(A1157,UNIC!C:H,6,0)</f>
        <v>ANDERSON MATOS COSTA</v>
      </c>
      <c r="I1157" s="5" t="str">
        <f>VLOOKUP(H1157,UNIC!H:J,3,0)</f>
        <v>INSTALADOR MULTSKILL</v>
      </c>
      <c r="J1157" s="11" t="str">
        <f>VLOOKUP(Tabela1[[#This Row],[PLACA]],UNIC!C:V,20,0)</f>
        <v>R$ 900,00</v>
      </c>
      <c r="K1157" s="11">
        <f>IFERROR(VALUE(VLOOKUP(Tabela1[[#This Row],[PLACA]],[1]Planilha2!$A:$F,3,0)),"")</f>
        <v>1157.47</v>
      </c>
      <c r="L1157" s="11">
        <f>IFERROR(VALUE(VLOOKUP(Tabela1[[#This Row],[PLACA]],[1]Planilha2!$A:$F,4,0)),"")</f>
        <v>1388.51</v>
      </c>
      <c r="M1157" s="11">
        <f>IFERROR(VALUE(VLOOKUP(Tabela1[[#This Row],[PLACA]],[1]Planilha2!$A:$F,5,0)),"")</f>
        <v>518.92999999999995</v>
      </c>
      <c r="N1157" s="11"/>
      <c r="O1157" s="12" t="str">
        <f>VLOOKUP(Tabela1[[#This Row],[PLACA]],BASE_LOCADORAS!B:F,5,0)</f>
        <v>01/01/2030</v>
      </c>
      <c r="P11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7" s="11">
        <f>VLOOKUP(Tabela1[[#This Row],[PLACA]],BASE_LOCADORAS!B:G,6,0)</f>
        <v>900</v>
      </c>
      <c r="R1157" s="5" t="b">
        <f>Tabela1[[#This Row],[VALOR LOCADORA]]=Tabela1[[#This Row],[GASTO ALUGUEL]]</f>
        <v>0</v>
      </c>
      <c r="S1157" s="5" t="str">
        <f>UPPER(TEXT(Tabela1[[#This Row],[VENCIMENTO CONTRATO]],"MMM"))</f>
        <v>JAN</v>
      </c>
      <c r="T1157" s="5">
        <f>IFERROR(YEAR(Tabela1[[#This Row],[VENCIMENTO CONTRATO]]),"-")</f>
        <v>2030</v>
      </c>
      <c r="U1157" s="5" t="str">
        <f>VLOOKUP(Tabela1[[#This Row],[PLACA]],UNIC!C:T,18,0)</f>
        <v>ATIVO</v>
      </c>
      <c r="V1157" s="5" t="str">
        <f>SUBSTITUTE(VLOOKUP(Tabela1[[#This Row],[PLACA]],UNIC!C:K,9,0),".", "")</f>
        <v>11011</v>
      </c>
      <c r="W1157" s="5">
        <f>VLOOKUP(Tabela1[[#This Row],[PLACA]],UNIC!C:M,10,0)</f>
        <v>24001</v>
      </c>
      <c r="X1157" s="5" t="str">
        <f>VLOOKUP(Tabela1[[#This Row],[PLACA]],UNIC!C:M,11,0)</f>
        <v>VIVO</v>
      </c>
      <c r="Y1157" s="7">
        <f>SUM(Tabela1[[#This Row],[GASTO COMBUSTÍVEL FEVEREIRO]:[GASTO COMBUSTÍVE ABRIL]])</f>
        <v>3064.91</v>
      </c>
      <c r="Z1157" s="7">
        <f>IFERROR(AVERAGE(Tabela1[[#This Row],[GASTO COMBUSTÍVE ABRIL]:[GASTO COMBUSTÍVE MARÇO]]),"-")</f>
        <v>953.72</v>
      </c>
      <c r="AA1157" s="5"/>
    </row>
    <row r="1158" spans="1:27" x14ac:dyDescent="0.25">
      <c r="A1158" s="5" t="s">
        <v>517</v>
      </c>
      <c r="B1158" s="5" t="str">
        <f>VLOOKUP(A1158,UNIC!C:W,2,0)</f>
        <v>MOBI</v>
      </c>
      <c r="C1158" s="5" t="str">
        <f>VLOOKUP(A1158,UNIC!C:W,3,0)</f>
        <v>LEVE</v>
      </c>
      <c r="D1158" s="10">
        <f>VLOOKUP(A1158,UNIC!C:W,5,0)</f>
        <v>2024</v>
      </c>
      <c r="E1158" s="5" t="str">
        <f>VLOOKUP(A1158,UNIC!C:W,21,0)</f>
        <v>MOVIDA</v>
      </c>
      <c r="F1158" s="5" t="str">
        <f>VLOOKUP(Tabela1[[#This Row],[PLACA]],UNIC!C:R,15,0)</f>
        <v>PA</v>
      </c>
      <c r="G1158" s="5" t="str">
        <f>VLOOKUP(Tabela1[[#This Row],[PLACA]],UNIC!C:R,16,0)</f>
        <v>NORTE</v>
      </c>
      <c r="H1158" s="5" t="str">
        <f>VLOOKUP(A1158,UNIC!C:H,6,0)</f>
        <v>ZIZINO ARAUJO FREITAS</v>
      </c>
      <c r="I1158" s="5" t="str">
        <f>VLOOKUP(H1158,UNIC!H:J,3,0)</f>
        <v>INSTALADOR MULTSKILL</v>
      </c>
      <c r="J1158" s="11" t="str">
        <f>VLOOKUP(Tabela1[[#This Row],[PLACA]],UNIC!C:V,20,0)</f>
        <v>R$ 1.806,47</v>
      </c>
      <c r="K1158" s="11">
        <f>IFERROR(VALUE(VLOOKUP(Tabela1[[#This Row],[PLACA]],[1]Planilha2!$A:$F,3,0)),"")</f>
        <v>902.02</v>
      </c>
      <c r="L1158" s="11">
        <f>IFERROR(VALUE(VLOOKUP(Tabela1[[#This Row],[PLACA]],[1]Planilha2!$A:$F,4,0)),"")</f>
        <v>1576.08</v>
      </c>
      <c r="M1158" s="11">
        <f>IFERROR(VALUE(VLOOKUP(Tabela1[[#This Row],[PLACA]],[1]Planilha2!$A:$F,5,0)),"")</f>
        <v>634.57000000000005</v>
      </c>
      <c r="N1158" s="11"/>
      <c r="O1158" s="12" t="str">
        <f>VLOOKUP(Tabela1[[#This Row],[PLACA]],BASE_LOCADORAS!B:F,5,0)</f>
        <v>28/10/2026</v>
      </c>
      <c r="P11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8" s="11">
        <f>VLOOKUP(Tabela1[[#This Row],[PLACA]],BASE_LOCADORAS!B:G,6,0)</f>
        <v>1806.47</v>
      </c>
      <c r="R1158" s="5" t="b">
        <f>Tabela1[[#This Row],[VALOR LOCADORA]]=Tabela1[[#This Row],[GASTO ALUGUEL]]</f>
        <v>0</v>
      </c>
      <c r="S1158" s="5" t="str">
        <f>UPPER(TEXT(Tabela1[[#This Row],[VENCIMENTO CONTRATO]],"MMM"))</f>
        <v>OUT</v>
      </c>
      <c r="T1158" s="5">
        <f>IFERROR(YEAR(Tabela1[[#This Row],[VENCIMENTO CONTRATO]]),"-")</f>
        <v>2026</v>
      </c>
      <c r="U1158" s="5" t="str">
        <f>VLOOKUP(Tabela1[[#This Row],[PLACA]],UNIC!C:T,18,0)</f>
        <v>ATIVO</v>
      </c>
      <c r="V1158" s="5" t="str">
        <f>SUBSTITUTE(VLOOKUP(Tabela1[[#This Row],[PLACA]],UNIC!C:K,9,0),".", "")</f>
        <v>11011</v>
      </c>
      <c r="W1158" s="5">
        <f>VLOOKUP(Tabela1[[#This Row],[PLACA]],UNIC!C:M,10,0)</f>
        <v>24001</v>
      </c>
      <c r="X1158" s="5" t="str">
        <f>VLOOKUP(Tabela1[[#This Row],[PLACA]],UNIC!C:M,11,0)</f>
        <v>VIVO</v>
      </c>
      <c r="Y1158" s="7">
        <f>SUM(Tabela1[[#This Row],[GASTO COMBUSTÍVEL FEVEREIRO]:[GASTO COMBUSTÍVE ABRIL]])</f>
        <v>3112.67</v>
      </c>
      <c r="Z1158" s="7">
        <f>IFERROR(AVERAGE(Tabela1[[#This Row],[GASTO COMBUSTÍVE ABRIL]:[GASTO COMBUSTÍVE MARÇO]]),"-")</f>
        <v>1105.325</v>
      </c>
      <c r="AA1158" s="5"/>
    </row>
    <row r="1159" spans="1:27" x14ac:dyDescent="0.25">
      <c r="A1159" s="5" t="s">
        <v>764</v>
      </c>
      <c r="B1159" s="5" t="str">
        <f>VLOOKUP(A1159,UNIC!C:W,2,0)</f>
        <v>MOBI</v>
      </c>
      <c r="C1159" s="5" t="str">
        <f>VLOOKUP(A1159,UNIC!C:W,3,0)</f>
        <v>LEVE</v>
      </c>
      <c r="D1159" s="10">
        <f>VLOOKUP(A1159,UNIC!C:W,5,0)</f>
        <v>2025</v>
      </c>
      <c r="E1159" s="5" t="str">
        <f>VLOOKUP(A1159,UNIC!C:W,21,0)</f>
        <v>LOCALIZA</v>
      </c>
      <c r="F1159" s="5" t="str">
        <f>VLOOKUP(Tabela1[[#This Row],[PLACA]],UNIC!C:R,15,0)</f>
        <v>PA</v>
      </c>
      <c r="G1159" s="5" t="str">
        <f>VLOOKUP(Tabela1[[#This Row],[PLACA]],UNIC!C:R,16,0)</f>
        <v>NORTE</v>
      </c>
      <c r="H1159" s="5" t="str">
        <f>VLOOKUP(A1159,UNIC!C:H,6,0)</f>
        <v>ANDERSON CLAYTON COELHO PINHEIRO</v>
      </c>
      <c r="I1159" s="5" t="str">
        <f>VLOOKUP(H1159,UNIC!H:J,3,0)</f>
        <v>SUPERVISOR DE REDE</v>
      </c>
      <c r="J1159" s="11" t="str">
        <f>VLOOKUP(Tabela1[[#This Row],[PLACA]],UNIC!C:V,20,0)</f>
        <v>R$ 1.730,00</v>
      </c>
      <c r="K1159" s="11">
        <f>IFERROR(VALUE(VLOOKUP(Tabela1[[#This Row],[PLACA]],[1]Planilha2!$A:$F,3,0)),"")</f>
        <v>1097.43</v>
      </c>
      <c r="L1159" s="11">
        <f>IFERROR(VALUE(VLOOKUP(Tabela1[[#This Row],[PLACA]],[1]Planilha2!$A:$F,4,0)),"")</f>
        <v>1262.54</v>
      </c>
      <c r="M1159" s="11">
        <f>IFERROR(VALUE(VLOOKUP(Tabela1[[#This Row],[PLACA]],[1]Planilha2!$A:$F,5,0)),"")</f>
        <v>576.01</v>
      </c>
      <c r="N1159" s="11"/>
      <c r="O1159" s="17" t="str">
        <f>VLOOKUP(Tabela1[[#This Row],[PLACA]],BASE_LOCADORAS!B:F,5,0)</f>
        <v>21/05/2027</v>
      </c>
      <c r="P11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59" s="11">
        <f>VLOOKUP(Tabela1[[#This Row],[PLACA]],BASE_LOCADORAS!B:G,6,0)</f>
        <v>1824.76</v>
      </c>
      <c r="R1159" s="5" t="b">
        <f>Tabela1[[#This Row],[VALOR LOCADORA]]=Tabela1[[#This Row],[GASTO ALUGUEL]]</f>
        <v>0</v>
      </c>
      <c r="S1159" s="5" t="str">
        <f>UPPER(TEXT(Tabela1[[#This Row],[VENCIMENTO CONTRATO]],"MMM"))</f>
        <v>MAI</v>
      </c>
      <c r="T1159" s="5">
        <f>IFERROR(YEAR(Tabela1[[#This Row],[VENCIMENTO CONTRATO]]),"-")</f>
        <v>2027</v>
      </c>
      <c r="U1159" s="5" t="str">
        <f>VLOOKUP(Tabela1[[#This Row],[PLACA]],UNIC!C:T,18,0)</f>
        <v>ATIVO</v>
      </c>
      <c r="V1159" s="5" t="str">
        <f>SUBSTITUTE(VLOOKUP(Tabela1[[#This Row],[PLACA]],UNIC!C:K,9,0),".", "")</f>
        <v>11035</v>
      </c>
      <c r="W1159" s="5">
        <f>VLOOKUP(Tabela1[[#This Row],[PLACA]],UNIC!C:M,10,0)</f>
        <v>24001</v>
      </c>
      <c r="X1159" s="5" t="str">
        <f>VLOOKUP(Tabela1[[#This Row],[PLACA]],UNIC!C:M,11,0)</f>
        <v>VIVO</v>
      </c>
      <c r="Y1159" s="7">
        <f>SUM(Tabela1[[#This Row],[GASTO COMBUSTÍVEL FEVEREIRO]:[GASTO COMBUSTÍVE ABRIL]])</f>
        <v>2935.9800000000005</v>
      </c>
      <c r="Z1159" s="7">
        <f>IFERROR(AVERAGE(Tabela1[[#This Row],[GASTO COMBUSTÍVE ABRIL]:[GASTO COMBUSTÍVE MARÇO]]),"-")</f>
        <v>919.27499999999998</v>
      </c>
      <c r="AA1159" s="5"/>
    </row>
    <row r="1160" spans="1:27" x14ac:dyDescent="0.25">
      <c r="A1160" s="5" t="s">
        <v>754</v>
      </c>
      <c r="B1160" s="5" t="str">
        <f>VLOOKUP(A1160,UNIC!C:W,2,0)</f>
        <v>MOBI</v>
      </c>
      <c r="C1160" s="5" t="str">
        <f>VLOOKUP(A1160,UNIC!C:W,3,0)</f>
        <v>LEVE</v>
      </c>
      <c r="D1160" s="10">
        <f>VLOOKUP(A1160,UNIC!C:W,5,0)</f>
        <v>2024</v>
      </c>
      <c r="E1160" s="5" t="str">
        <f>VLOOKUP(A1160,UNIC!C:W,21,0)</f>
        <v>MOVIDA</v>
      </c>
      <c r="F1160" s="5" t="str">
        <f>VLOOKUP(Tabela1[[#This Row],[PLACA]],UNIC!C:R,15,0)</f>
        <v>PA</v>
      </c>
      <c r="G1160" s="5" t="str">
        <f>VLOOKUP(Tabela1[[#This Row],[PLACA]],UNIC!C:R,16,0)</f>
        <v>NORTE</v>
      </c>
      <c r="H1160" s="5" t="str">
        <f>VLOOKUP(A1160,UNIC!C:H,6,0)</f>
        <v>ANTONIO CEZAR FERREIRA LIRA</v>
      </c>
      <c r="I1160" s="5" t="str">
        <f>VLOOKUP(H1160,UNIC!H:J,3,0)</f>
        <v>INSTALADOR MULTSKILL</v>
      </c>
      <c r="J1160" s="11" t="str">
        <f>VLOOKUP(Tabela1[[#This Row],[PLACA]],UNIC!C:V,20,0)</f>
        <v>R$ 1.730,00</v>
      </c>
      <c r="K1160" s="11">
        <f>IFERROR(VALUE(VLOOKUP(Tabela1[[#This Row],[PLACA]],[1]Planilha2!$A:$F,3,0)),"")</f>
        <v>1168</v>
      </c>
      <c r="L1160" s="11">
        <f>IFERROR(VALUE(VLOOKUP(Tabela1[[#This Row],[PLACA]],[1]Planilha2!$A:$F,4,0)),"")</f>
        <v>1327.96</v>
      </c>
      <c r="M1160" s="11">
        <f>IFERROR(VALUE(VLOOKUP(Tabela1[[#This Row],[PLACA]],[1]Planilha2!$A:$F,5,0)),"")</f>
        <v>691.96</v>
      </c>
      <c r="N1160" s="11"/>
      <c r="O1160" s="12" t="str">
        <f>VLOOKUP(Tabela1[[#This Row],[PLACA]],BASE_LOCADORAS!B:F,5,0)</f>
        <v>11/11/2026</v>
      </c>
      <c r="P11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0" s="11">
        <f>VLOOKUP(Tabela1[[#This Row],[PLACA]],BASE_LOCADORAS!B:G,6,0)</f>
        <v>1730</v>
      </c>
      <c r="R1160" s="5" t="b">
        <f>Tabela1[[#This Row],[VALOR LOCADORA]]=Tabela1[[#This Row],[GASTO ALUGUEL]]</f>
        <v>0</v>
      </c>
      <c r="S1160" s="5" t="str">
        <f>UPPER(TEXT(Tabela1[[#This Row],[VENCIMENTO CONTRATO]],"MMM"))</f>
        <v>NOV</v>
      </c>
      <c r="T1160" s="5">
        <f>IFERROR(YEAR(Tabela1[[#This Row],[VENCIMENTO CONTRATO]]),"-")</f>
        <v>2026</v>
      </c>
      <c r="U1160" s="5" t="str">
        <f>VLOOKUP(Tabela1[[#This Row],[PLACA]],UNIC!C:T,18,0)</f>
        <v>ATIVO</v>
      </c>
      <c r="V1160" s="5" t="str">
        <f>SUBSTITUTE(VLOOKUP(Tabela1[[#This Row],[PLACA]],UNIC!C:K,9,0),".", "")</f>
        <v>11011</v>
      </c>
      <c r="W1160" s="5">
        <f>VLOOKUP(Tabela1[[#This Row],[PLACA]],UNIC!C:M,10,0)</f>
        <v>24001</v>
      </c>
      <c r="X1160" s="5" t="str">
        <f>VLOOKUP(Tabela1[[#This Row],[PLACA]],UNIC!C:M,11,0)</f>
        <v>VIVO</v>
      </c>
      <c r="Y1160" s="7">
        <f>SUM(Tabela1[[#This Row],[GASTO COMBUSTÍVEL FEVEREIRO]:[GASTO COMBUSTÍVE ABRIL]])</f>
        <v>3187.92</v>
      </c>
      <c r="Z1160" s="7">
        <f>IFERROR(AVERAGE(Tabela1[[#This Row],[GASTO COMBUSTÍVE ABRIL]:[GASTO COMBUSTÍVE MARÇO]]),"-")</f>
        <v>1009.96</v>
      </c>
      <c r="AA1160" s="5"/>
    </row>
    <row r="1161" spans="1:27" x14ac:dyDescent="0.25">
      <c r="A1161" s="5" t="s">
        <v>666</v>
      </c>
      <c r="B1161" s="5" t="str">
        <f>VLOOKUP(A1161,UNIC!C:W,2,0)</f>
        <v>MOBI</v>
      </c>
      <c r="C1161" s="5" t="str">
        <f>VLOOKUP(A1161,UNIC!C:W,3,0)</f>
        <v>LEVE</v>
      </c>
      <c r="D1161" s="10">
        <f>VLOOKUP(A1161,UNIC!C:W,5,0)</f>
        <v>2024</v>
      </c>
      <c r="E1161" s="5" t="str">
        <f>VLOOKUP(A1161,UNIC!C:W,21,0)</f>
        <v>MOVIDA</v>
      </c>
      <c r="F1161" s="5" t="str">
        <f>VLOOKUP(Tabela1[[#This Row],[PLACA]],UNIC!C:R,15,0)</f>
        <v>PA</v>
      </c>
      <c r="G1161" s="5" t="str">
        <f>VLOOKUP(Tabela1[[#This Row],[PLACA]],UNIC!C:R,16,0)</f>
        <v>NORTE</v>
      </c>
      <c r="H1161" s="5" t="str">
        <f>VLOOKUP(A1161,UNIC!C:H,6,0)</f>
        <v>ALEXSANDRO DA SILVA ALMEIDA</v>
      </c>
      <c r="I1161" s="5" t="str">
        <f>VLOOKUP(H1161,UNIC!H:J,3,0)</f>
        <v>INSTALADOR MULTSKILL</v>
      </c>
      <c r="J1161" s="11" t="str">
        <f>VLOOKUP(Tabela1[[#This Row],[PLACA]],UNIC!C:V,20,0)</f>
        <v>R$ 1.806,47</v>
      </c>
      <c r="K1161" s="11">
        <f>IFERROR(VALUE(VLOOKUP(Tabela1[[#This Row],[PLACA]],[1]Planilha2!$A:$F,3,0)),"")</f>
        <v>791.38000000000011</v>
      </c>
      <c r="L1161" s="11">
        <f>IFERROR(VALUE(VLOOKUP(Tabela1[[#This Row],[PLACA]],[1]Planilha2!$A:$F,4,0)),"")</f>
        <v>848.2299999999999</v>
      </c>
      <c r="M1161" s="11">
        <f>IFERROR(VALUE(VLOOKUP(Tabela1[[#This Row],[PLACA]],[1]Planilha2!$A:$F,5,0)),"")</f>
        <v>559.99</v>
      </c>
      <c r="N1161" s="11"/>
      <c r="O1161" s="12" t="str">
        <f>VLOOKUP(Tabela1[[#This Row],[PLACA]],BASE_LOCADORAS!B:F,5,0)</f>
        <v>28/10/2026</v>
      </c>
      <c r="P11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1" s="11">
        <f>VLOOKUP(Tabela1[[#This Row],[PLACA]],BASE_LOCADORAS!B:G,6,0)</f>
        <v>1806.47</v>
      </c>
      <c r="R1161" s="5" t="b">
        <f>Tabela1[[#This Row],[VALOR LOCADORA]]=Tabela1[[#This Row],[GASTO ALUGUEL]]</f>
        <v>0</v>
      </c>
      <c r="S1161" s="5" t="str">
        <f>UPPER(TEXT(Tabela1[[#This Row],[VENCIMENTO CONTRATO]],"MMM"))</f>
        <v>OUT</v>
      </c>
      <c r="T1161" s="5">
        <f>IFERROR(YEAR(Tabela1[[#This Row],[VENCIMENTO CONTRATO]]),"-")</f>
        <v>2026</v>
      </c>
      <c r="U1161" s="5" t="str">
        <f>VLOOKUP(Tabela1[[#This Row],[PLACA]],UNIC!C:T,18,0)</f>
        <v>ATIVO</v>
      </c>
      <c r="V1161" s="5" t="str">
        <f>SUBSTITUTE(VLOOKUP(Tabela1[[#This Row],[PLACA]],UNIC!C:K,9,0),".", "")</f>
        <v>11011</v>
      </c>
      <c r="W1161" s="5">
        <f>VLOOKUP(Tabela1[[#This Row],[PLACA]],UNIC!C:M,10,0)</f>
        <v>24001</v>
      </c>
      <c r="X1161" s="5" t="str">
        <f>VLOOKUP(Tabela1[[#This Row],[PLACA]],UNIC!C:M,11,0)</f>
        <v>VIVO</v>
      </c>
      <c r="Y1161" s="7">
        <f>SUM(Tabela1[[#This Row],[GASTO COMBUSTÍVEL FEVEREIRO]:[GASTO COMBUSTÍVE ABRIL]])</f>
        <v>2199.6000000000004</v>
      </c>
      <c r="Z1161" s="7">
        <f>IFERROR(AVERAGE(Tabela1[[#This Row],[GASTO COMBUSTÍVE ABRIL]:[GASTO COMBUSTÍVE MARÇO]]),"-")</f>
        <v>704.1099999999999</v>
      </c>
      <c r="AA1161" s="5"/>
    </row>
    <row r="1162" spans="1:27" x14ac:dyDescent="0.25">
      <c r="A1162" s="5" t="s">
        <v>599</v>
      </c>
      <c r="B1162" s="5" t="str">
        <f>VLOOKUP(A1162,UNIC!C:W,2,0)</f>
        <v>MOBI</v>
      </c>
      <c r="C1162" s="5" t="str">
        <f>VLOOKUP(A1162,UNIC!C:W,3,0)</f>
        <v>LEVE</v>
      </c>
      <c r="D1162" s="10">
        <f>VLOOKUP(A1162,UNIC!C:W,5,0)</f>
        <v>2024</v>
      </c>
      <c r="E1162" s="5" t="str">
        <f>VLOOKUP(A1162,UNIC!C:W,21,0)</f>
        <v>MOVIDA</v>
      </c>
      <c r="F1162" s="5" t="str">
        <f>VLOOKUP(Tabela1[[#This Row],[PLACA]],UNIC!C:R,15,0)</f>
        <v>PA</v>
      </c>
      <c r="G1162" s="5" t="str">
        <f>VLOOKUP(Tabela1[[#This Row],[PLACA]],UNIC!C:R,16,0)</f>
        <v>NORTE</v>
      </c>
      <c r="H1162" s="5" t="str">
        <f>VLOOKUP(A1162,UNIC!C:H,6,0)</f>
        <v>CARLOS DIEGO NOBRE DA SILVA</v>
      </c>
      <c r="I1162" s="5" t="str">
        <f>VLOOKUP(H1162,UNIC!H:J,3,0)</f>
        <v>INSTALADOR MULTSKILL</v>
      </c>
      <c r="J1162" s="11" t="str">
        <f>VLOOKUP(Tabela1[[#This Row],[PLACA]],UNIC!C:V,20,0)</f>
        <v>R$ 1.730,00</v>
      </c>
      <c r="K1162" s="11">
        <f>IFERROR(VALUE(VLOOKUP(Tabela1[[#This Row],[PLACA]],[1]Planilha2!$A:$F,3,0)),"")</f>
        <v>1275.8799999999999</v>
      </c>
      <c r="L1162" s="11">
        <f>IFERROR(VALUE(VLOOKUP(Tabela1[[#This Row],[PLACA]],[1]Planilha2!$A:$F,4,0)),"")</f>
        <v>1421.01</v>
      </c>
      <c r="M1162" s="11">
        <f>IFERROR(VALUE(VLOOKUP(Tabela1[[#This Row],[PLACA]],[1]Planilha2!$A:$F,5,0)),"")</f>
        <v>756.49999999999989</v>
      </c>
      <c r="N1162" s="11"/>
      <c r="O1162" s="17" t="str">
        <f>VLOOKUP(Tabela1[[#This Row],[PLACA]],BASE_LOCADORAS!B:F,5,0)</f>
        <v>22/11/2026</v>
      </c>
      <c r="P11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2" s="11">
        <f>VLOOKUP(Tabela1[[#This Row],[PLACA]],BASE_LOCADORAS!B:G,6,0)</f>
        <v>1730</v>
      </c>
      <c r="R1162" s="5" t="b">
        <f>Tabela1[[#This Row],[VALOR LOCADORA]]=Tabela1[[#This Row],[GASTO ALUGUEL]]</f>
        <v>0</v>
      </c>
      <c r="S1162" s="5" t="str">
        <f>UPPER(TEXT(Tabela1[[#This Row],[VENCIMENTO CONTRATO]],"MMM"))</f>
        <v>NOV</v>
      </c>
      <c r="T1162" s="5">
        <f>IFERROR(YEAR(Tabela1[[#This Row],[VENCIMENTO CONTRATO]]),"-")</f>
        <v>2026</v>
      </c>
      <c r="U1162" s="5" t="str">
        <f>VLOOKUP(Tabela1[[#This Row],[PLACA]],UNIC!C:T,18,0)</f>
        <v>ATIVO</v>
      </c>
      <c r="V1162" s="5" t="str">
        <f>SUBSTITUTE(VLOOKUP(Tabela1[[#This Row],[PLACA]],UNIC!C:K,9,0),".", "")</f>
        <v>11011</v>
      </c>
      <c r="W1162" s="5">
        <f>VLOOKUP(Tabela1[[#This Row],[PLACA]],UNIC!C:M,10,0)</f>
        <v>24001</v>
      </c>
      <c r="X1162" s="5" t="str">
        <f>VLOOKUP(Tabela1[[#This Row],[PLACA]],UNIC!C:M,11,0)</f>
        <v>VIVO</v>
      </c>
      <c r="Y1162" s="7">
        <f>SUM(Tabela1[[#This Row],[GASTO COMBUSTÍVEL FEVEREIRO]:[GASTO COMBUSTÍVE ABRIL]])</f>
        <v>3453.39</v>
      </c>
      <c r="Z1162" s="7">
        <f>IFERROR(AVERAGE(Tabela1[[#This Row],[GASTO COMBUSTÍVE ABRIL]:[GASTO COMBUSTÍVE MARÇO]]),"-")</f>
        <v>1088.7549999999999</v>
      </c>
      <c r="AA1162" s="5"/>
    </row>
    <row r="1163" spans="1:27" x14ac:dyDescent="0.25">
      <c r="A1163" s="5" t="s">
        <v>353</v>
      </c>
      <c r="B1163" s="5" t="str">
        <f>VLOOKUP(A1163,UNIC!C:W,2,0)</f>
        <v>MOBI</v>
      </c>
      <c r="C1163" s="5" t="str">
        <f>VLOOKUP(A1163,UNIC!C:W,3,0)</f>
        <v>LEVE</v>
      </c>
      <c r="D1163" s="10">
        <f>VLOOKUP(A1163,UNIC!C:W,5,0)</f>
        <v>2024</v>
      </c>
      <c r="E1163" s="5" t="str">
        <f>VLOOKUP(A1163,UNIC!C:W,21,0)</f>
        <v>MOVIDA</v>
      </c>
      <c r="F1163" s="5" t="str">
        <f>VLOOKUP(Tabela1[[#This Row],[PLACA]],UNIC!C:R,15,0)</f>
        <v>PA</v>
      </c>
      <c r="G1163" s="5" t="str">
        <f>VLOOKUP(Tabela1[[#This Row],[PLACA]],UNIC!C:R,16,0)</f>
        <v>NORTE</v>
      </c>
      <c r="H1163" s="5" t="str">
        <f>VLOOKUP(A1163,UNIC!C:H,6,0)</f>
        <v>ALENILSON MONTEIRO DO NASCIMENTO</v>
      </c>
      <c r="I1163" s="5" t="str">
        <f>VLOOKUP(H1163,UNIC!H:J,3,0)</f>
        <v>INST MULTI SKILL</v>
      </c>
      <c r="J1163" s="11" t="str">
        <f>VLOOKUP(Tabela1[[#This Row],[PLACA]],UNIC!C:V,20,0)</f>
        <v>R$ 1.806,47</v>
      </c>
      <c r="K1163" s="11">
        <f>IFERROR(VALUE(VLOOKUP(Tabela1[[#This Row],[PLACA]],[1]Planilha2!$A:$F,3,0)),"")</f>
        <v>1065.8500000000001</v>
      </c>
      <c r="L1163" s="11">
        <f>IFERROR(VALUE(VLOOKUP(Tabela1[[#This Row],[PLACA]],[1]Planilha2!$A:$F,4,0)),"")</f>
        <v>1319.5400000000002</v>
      </c>
      <c r="M1163" s="11">
        <f>IFERROR(VALUE(VLOOKUP(Tabela1[[#This Row],[PLACA]],[1]Planilha2!$A:$F,5,0)),"")</f>
        <v>732.98</v>
      </c>
      <c r="N1163" s="11"/>
      <c r="O1163" s="12" t="str">
        <f>VLOOKUP(Tabela1[[#This Row],[PLACA]],BASE_LOCADORAS!B:F,5,0)</f>
        <v>28/10/2026</v>
      </c>
      <c r="P11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3" s="11">
        <f>VLOOKUP(Tabela1[[#This Row],[PLACA]],BASE_LOCADORAS!B:G,6,0)</f>
        <v>1806.47</v>
      </c>
      <c r="R1163" s="5" t="b">
        <f>Tabela1[[#This Row],[VALOR LOCADORA]]=Tabela1[[#This Row],[GASTO ALUGUEL]]</f>
        <v>0</v>
      </c>
      <c r="S1163" s="5" t="str">
        <f>UPPER(TEXT(Tabela1[[#This Row],[VENCIMENTO CONTRATO]],"MMM"))</f>
        <v>OUT</v>
      </c>
      <c r="T1163" s="5">
        <f>IFERROR(YEAR(Tabela1[[#This Row],[VENCIMENTO CONTRATO]]),"-")</f>
        <v>2026</v>
      </c>
      <c r="U1163" s="5" t="str">
        <f>VLOOKUP(Tabela1[[#This Row],[PLACA]],UNIC!C:T,18,0)</f>
        <v>ATIVO</v>
      </c>
      <c r="V1163" s="5" t="str">
        <f>SUBSTITUTE(VLOOKUP(Tabela1[[#This Row],[PLACA]],UNIC!C:K,9,0),".", "")</f>
        <v>11011</v>
      </c>
      <c r="W1163" s="5">
        <f>VLOOKUP(Tabela1[[#This Row],[PLACA]],UNIC!C:M,10,0)</f>
        <v>24001</v>
      </c>
      <c r="X1163" s="5" t="str">
        <f>VLOOKUP(Tabela1[[#This Row],[PLACA]],UNIC!C:M,11,0)</f>
        <v>VIVO</v>
      </c>
      <c r="Y1163" s="7">
        <f>SUM(Tabela1[[#This Row],[GASTO COMBUSTÍVEL FEVEREIRO]:[GASTO COMBUSTÍVE ABRIL]])</f>
        <v>3118.3700000000003</v>
      </c>
      <c r="Z1163" s="7">
        <f>IFERROR(AVERAGE(Tabela1[[#This Row],[GASTO COMBUSTÍVE ABRIL]:[GASTO COMBUSTÍVE MARÇO]]),"-")</f>
        <v>1026.2600000000002</v>
      </c>
      <c r="AA1163" s="5"/>
    </row>
    <row r="1164" spans="1:27" x14ac:dyDescent="0.25">
      <c r="A1164" s="5" t="s">
        <v>288</v>
      </c>
      <c r="B1164" s="5" t="str">
        <f>VLOOKUP(A1164,UNIC!C:W,2,0)</f>
        <v>MOBI</v>
      </c>
      <c r="C1164" s="5" t="str">
        <f>VLOOKUP(A1164,UNIC!C:W,3,0)</f>
        <v>LEVE</v>
      </c>
      <c r="D1164" s="10">
        <f>VLOOKUP(A1164,UNIC!C:W,5,0)</f>
        <v>2024</v>
      </c>
      <c r="E1164" s="5" t="str">
        <f>VLOOKUP(A1164,UNIC!C:W,21,0)</f>
        <v>MOVIDA</v>
      </c>
      <c r="F1164" s="5" t="str">
        <f>VLOOKUP(Tabela1[[#This Row],[PLACA]],UNIC!C:R,15,0)</f>
        <v>PA</v>
      </c>
      <c r="G1164" s="5" t="str">
        <f>VLOOKUP(Tabela1[[#This Row],[PLACA]],UNIC!C:R,16,0)</f>
        <v>NORTE</v>
      </c>
      <c r="H1164" s="5" t="str">
        <f>VLOOKUP(A1164,UNIC!C:H,6,0)</f>
        <v>ALBERTO MARTINS DO AMARAL</v>
      </c>
      <c r="I1164" s="5" t="str">
        <f>VLOOKUP(H1164,UNIC!H:J,3,0)</f>
        <v>INSTALADOR MULTSKILL</v>
      </c>
      <c r="J1164" s="11" t="str">
        <f>VLOOKUP(Tabela1[[#This Row],[PLACA]],UNIC!C:V,20,0)</f>
        <v>R$ 1.806,47</v>
      </c>
      <c r="K1164" s="11">
        <f>IFERROR(VALUE(VLOOKUP(Tabela1[[#This Row],[PLACA]],[1]Planilha2!$A:$F,3,0)),"")</f>
        <v>1164.6500000000001</v>
      </c>
      <c r="L1164" s="11">
        <f>IFERROR(VALUE(VLOOKUP(Tabela1[[#This Row],[PLACA]],[1]Planilha2!$A:$F,4,0)),"")</f>
        <v>1414.6499999999999</v>
      </c>
      <c r="M1164" s="11">
        <f>IFERROR(VALUE(VLOOKUP(Tabela1[[#This Row],[PLACA]],[1]Planilha2!$A:$F,5,0)),"")</f>
        <v>745.98</v>
      </c>
      <c r="N1164" s="11"/>
      <c r="O1164" s="12" t="str">
        <f>VLOOKUP(Tabela1[[#This Row],[PLACA]],BASE_LOCADORAS!B:F,5,0)</f>
        <v>28/10/2026</v>
      </c>
      <c r="P11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4" s="11">
        <f>VLOOKUP(Tabela1[[#This Row],[PLACA]],BASE_LOCADORAS!B:G,6,0)</f>
        <v>1806.47</v>
      </c>
      <c r="R1164" s="5" t="b">
        <f>Tabela1[[#This Row],[VALOR LOCADORA]]=Tabela1[[#This Row],[GASTO ALUGUEL]]</f>
        <v>0</v>
      </c>
      <c r="S1164" s="5" t="str">
        <f>UPPER(TEXT(Tabela1[[#This Row],[VENCIMENTO CONTRATO]],"MMM"))</f>
        <v>OUT</v>
      </c>
      <c r="T1164" s="5">
        <f>IFERROR(YEAR(Tabela1[[#This Row],[VENCIMENTO CONTRATO]]),"-")</f>
        <v>2026</v>
      </c>
      <c r="U1164" s="5" t="str">
        <f>VLOOKUP(Tabela1[[#This Row],[PLACA]],UNIC!C:T,18,0)</f>
        <v>ATIVO</v>
      </c>
      <c r="V1164" s="5" t="str">
        <f>SUBSTITUTE(VLOOKUP(Tabela1[[#This Row],[PLACA]],UNIC!C:K,9,0),".", "")</f>
        <v>11011</v>
      </c>
      <c r="W1164" s="5">
        <f>VLOOKUP(Tabela1[[#This Row],[PLACA]],UNIC!C:M,10,0)</f>
        <v>24001</v>
      </c>
      <c r="X1164" s="5" t="str">
        <f>VLOOKUP(Tabela1[[#This Row],[PLACA]],UNIC!C:M,11,0)</f>
        <v>VIVO</v>
      </c>
      <c r="Y1164" s="7">
        <f>SUM(Tabela1[[#This Row],[GASTO COMBUSTÍVEL FEVEREIRO]:[GASTO COMBUSTÍVE ABRIL]])</f>
        <v>3325.28</v>
      </c>
      <c r="Z1164" s="7">
        <f>IFERROR(AVERAGE(Tabela1[[#This Row],[GASTO COMBUSTÍVE ABRIL]:[GASTO COMBUSTÍVE MARÇO]]),"-")</f>
        <v>1080.3150000000001</v>
      </c>
      <c r="AA1164" s="5"/>
    </row>
    <row r="1165" spans="1:27" x14ac:dyDescent="0.25">
      <c r="A1165" s="5" t="s">
        <v>1223</v>
      </c>
      <c r="B1165" s="5" t="str">
        <f>VLOOKUP(A1165,UNIC!C:W,2,0)</f>
        <v>MOBI</v>
      </c>
      <c r="C1165" s="5" t="str">
        <f>VLOOKUP(A1165,UNIC!C:W,3,0)</f>
        <v>LEVE</v>
      </c>
      <c r="D1165" s="10">
        <f>VLOOKUP(A1165,UNIC!C:W,5,0)</f>
        <v>2024</v>
      </c>
      <c r="E1165" s="5" t="str">
        <f>VLOOKUP(A1165,UNIC!C:W,21,0)</f>
        <v>MOVIDA</v>
      </c>
      <c r="F1165" s="5" t="str">
        <f>VLOOKUP(Tabela1[[#This Row],[PLACA]],UNIC!C:R,15,0)</f>
        <v>PA</v>
      </c>
      <c r="G1165" s="5" t="str">
        <f>VLOOKUP(Tabela1[[#This Row],[PLACA]],UNIC!C:R,16,0)</f>
        <v>NORTE</v>
      </c>
      <c r="H1165" s="5" t="str">
        <f>VLOOKUP(A1165,UNIC!C:H,6,0)</f>
        <v>CASA CLIENTE VIVO ANANINDEUA</v>
      </c>
      <c r="I1165" s="5" t="str">
        <f>VLOOKUP(H1165,UNIC!H:J,3,0)</f>
        <v>PARCEIRO</v>
      </c>
      <c r="J1165" s="11" t="str">
        <f>VLOOKUP(Tabela1[[#This Row],[PLACA]],UNIC!C:V,20,0)</f>
        <v>R$ 1.806,47</v>
      </c>
      <c r="K1165" s="11">
        <f>IFERROR(VALUE(VLOOKUP(Tabela1[[#This Row],[PLACA]],[1]Planilha2!$A:$F,3,0)),"")</f>
        <v>1276.23</v>
      </c>
      <c r="L1165" s="11">
        <f>IFERROR(VALUE(VLOOKUP(Tabela1[[#This Row],[PLACA]],[1]Planilha2!$A:$F,4,0)),"")</f>
        <v>828.31999999999994</v>
      </c>
      <c r="M1165" s="11">
        <f>IFERROR(VALUE(VLOOKUP(Tabela1[[#This Row],[PLACA]],[1]Planilha2!$A:$F,5,0)),"")</f>
        <v>0</v>
      </c>
      <c r="N1165" s="11"/>
      <c r="O1165" s="12" t="str">
        <f>VLOOKUP(Tabela1[[#This Row],[PLACA]],BASE_LOCADORAS!B:F,5,0)</f>
        <v>28/10/2026</v>
      </c>
      <c r="P11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5" s="11">
        <f>VLOOKUP(Tabela1[[#This Row],[PLACA]],BASE_LOCADORAS!B:G,6,0)</f>
        <v>1806.47</v>
      </c>
      <c r="R1165" s="5" t="b">
        <f>Tabela1[[#This Row],[VALOR LOCADORA]]=Tabela1[[#This Row],[GASTO ALUGUEL]]</f>
        <v>0</v>
      </c>
      <c r="S1165" s="5" t="str">
        <f>UPPER(TEXT(Tabela1[[#This Row],[VENCIMENTO CONTRATO]],"MMM"))</f>
        <v>OUT</v>
      </c>
      <c r="T1165" s="5">
        <f>IFERROR(YEAR(Tabela1[[#This Row],[VENCIMENTO CONTRATO]]),"-")</f>
        <v>2026</v>
      </c>
      <c r="U1165" s="5" t="str">
        <f>VLOOKUP(Tabela1[[#This Row],[PLACA]],UNIC!C:T,18,0)</f>
        <v>RESERVADO</v>
      </c>
      <c r="V1165" s="5" t="str">
        <f>SUBSTITUTE(VLOOKUP(Tabela1[[#This Row],[PLACA]],UNIC!C:K,9,0),".", "")</f>
        <v>11011</v>
      </c>
      <c r="W1165" s="5">
        <f>VLOOKUP(Tabela1[[#This Row],[PLACA]],UNIC!C:M,10,0)</f>
        <v>24001</v>
      </c>
      <c r="X1165" s="5" t="str">
        <f>VLOOKUP(Tabela1[[#This Row],[PLACA]],UNIC!C:M,11,0)</f>
        <v>VIVO</v>
      </c>
      <c r="Y1165" s="7">
        <f>SUM(Tabela1[[#This Row],[GASTO COMBUSTÍVEL FEVEREIRO]:[GASTO COMBUSTÍVE ABRIL]])</f>
        <v>2104.5500000000002</v>
      </c>
      <c r="Z1165" s="7">
        <f>IFERROR(AVERAGE(Tabela1[[#This Row],[GASTO COMBUSTÍVE ABRIL]:[GASTO COMBUSTÍVE MARÇO]]),"-")</f>
        <v>414.15999999999997</v>
      </c>
      <c r="AA1165" s="5"/>
    </row>
    <row r="1166" spans="1:27" x14ac:dyDescent="0.25">
      <c r="A1166" s="5" t="s">
        <v>1192</v>
      </c>
      <c r="B1166" s="5" t="str">
        <f>VLOOKUP(A1166,UNIC!C:W,2,0)</f>
        <v>MOBI</v>
      </c>
      <c r="C1166" s="5" t="str">
        <f>VLOOKUP(A1166,UNIC!C:W,3,0)</f>
        <v>LEVE</v>
      </c>
      <c r="D1166" s="10">
        <f>VLOOKUP(A1166,UNIC!C:W,5,0)</f>
        <v>2025</v>
      </c>
      <c r="E1166" s="5" t="str">
        <f>VLOOKUP(A1166,UNIC!C:W,21,0)</f>
        <v>LOCALIZA</v>
      </c>
      <c r="F1166" s="5" t="str">
        <f>VLOOKUP(Tabela1[[#This Row],[PLACA]],UNIC!C:R,15,0)</f>
        <v>PA</v>
      </c>
      <c r="G1166" s="5" t="str">
        <f>VLOOKUP(Tabela1[[#This Row],[PLACA]],UNIC!C:R,16,0)</f>
        <v>NORTE</v>
      </c>
      <c r="H1166" s="5" t="str">
        <f>VLOOKUP(A1166,UNIC!C:H,6,0)</f>
        <v>DAVID CABRAL DOS SANTOS</v>
      </c>
      <c r="I1166" s="5" t="str">
        <f>VLOOKUP(H1166,UNIC!H:J,3,0)</f>
        <v>INSTALADOR MULTSKILL</v>
      </c>
      <c r="J1166" s="11" t="str">
        <f>VLOOKUP(Tabela1[[#This Row],[PLACA]],UNIC!C:V,20,0)</f>
        <v>R$ 1.823,00</v>
      </c>
      <c r="K1166" s="11">
        <f>IFERROR(VALUE(VLOOKUP(Tabela1[[#This Row],[PLACA]],[1]Planilha2!$A:$F,3,0)),"")</f>
        <v>1329.98</v>
      </c>
      <c r="L1166" s="11">
        <f>IFERROR(VALUE(VLOOKUP(Tabela1[[#This Row],[PLACA]],[1]Planilha2!$A:$F,4,0)),"")</f>
        <v>1660.86</v>
      </c>
      <c r="M1166" s="11">
        <f>IFERROR(VALUE(VLOOKUP(Tabela1[[#This Row],[PLACA]],[1]Planilha2!$A:$F,5,0)),"")</f>
        <v>779.92000000000007</v>
      </c>
      <c r="N1166" s="11"/>
      <c r="O1166" s="12" t="str">
        <f>VLOOKUP(Tabela1[[#This Row],[PLACA]],BASE_LOCADORAS!B:F,5,0)</f>
        <v>15/07/2028</v>
      </c>
      <c r="P11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6" s="11">
        <f>VLOOKUP(Tabela1[[#This Row],[PLACA]],BASE_LOCADORAS!B:G,6,0)</f>
        <v>1928.81</v>
      </c>
      <c r="R1166" s="5" t="b">
        <f>Tabela1[[#This Row],[VALOR LOCADORA]]=Tabela1[[#This Row],[GASTO ALUGUEL]]</f>
        <v>0</v>
      </c>
      <c r="S1166" s="5" t="str">
        <f>UPPER(TEXT(Tabela1[[#This Row],[VENCIMENTO CONTRATO]],"MMM"))</f>
        <v>JUL</v>
      </c>
      <c r="T1166" s="5">
        <f>IFERROR(YEAR(Tabela1[[#This Row],[VENCIMENTO CONTRATO]]),"-")</f>
        <v>2028</v>
      </c>
      <c r="U1166" s="5" t="str">
        <f>VLOOKUP(Tabela1[[#This Row],[PLACA]],UNIC!C:T,18,0)</f>
        <v>ATIVO</v>
      </c>
      <c r="V1166" s="5" t="str">
        <f>SUBSTITUTE(VLOOKUP(Tabela1[[#This Row],[PLACA]],UNIC!C:K,9,0),".", "")</f>
        <v>11011</v>
      </c>
      <c r="W1166" s="5">
        <f>VLOOKUP(Tabela1[[#This Row],[PLACA]],UNIC!C:M,10,0)</f>
        <v>24001</v>
      </c>
      <c r="X1166" s="5" t="str">
        <f>VLOOKUP(Tabela1[[#This Row],[PLACA]],UNIC!C:M,11,0)</f>
        <v>VIVO</v>
      </c>
      <c r="Y1166" s="7">
        <f>SUM(Tabela1[[#This Row],[GASTO COMBUSTÍVEL FEVEREIRO]:[GASTO COMBUSTÍVE ABRIL]])</f>
        <v>3770.76</v>
      </c>
      <c r="Z1166" s="7">
        <f>IFERROR(AVERAGE(Tabela1[[#This Row],[GASTO COMBUSTÍVE ABRIL]:[GASTO COMBUSTÍVE MARÇO]]),"-")</f>
        <v>1220.3899999999999</v>
      </c>
      <c r="AA1166" s="5"/>
    </row>
    <row r="1167" spans="1:27" x14ac:dyDescent="0.25">
      <c r="A1167" s="5" t="s">
        <v>664</v>
      </c>
      <c r="B1167" s="5" t="str">
        <f>VLOOKUP(A1167,UNIC!C:W,2,0)</f>
        <v>MOBI</v>
      </c>
      <c r="C1167" s="5" t="str">
        <f>VLOOKUP(A1167,UNIC!C:W,3,0)</f>
        <v>LEVE</v>
      </c>
      <c r="D1167" s="10">
        <f>VLOOKUP(A1167,UNIC!C:W,5,0)</f>
        <v>2025</v>
      </c>
      <c r="E1167" s="5" t="str">
        <f>VLOOKUP(A1167,UNIC!C:W,21,0)</f>
        <v>LOCALIZA</v>
      </c>
      <c r="F1167" s="5" t="str">
        <f>VLOOKUP(Tabela1[[#This Row],[PLACA]],UNIC!C:R,15,0)</f>
        <v>PA</v>
      </c>
      <c r="G1167" s="5" t="str">
        <f>VLOOKUP(Tabela1[[#This Row],[PLACA]],UNIC!C:R,16,0)</f>
        <v>NORTE</v>
      </c>
      <c r="H1167" s="5" t="str">
        <f>VLOOKUP(A1167,UNIC!C:H,6,0)</f>
        <v>ALAN KENEDY DE ALCANTARA BARROSO</v>
      </c>
      <c r="I1167" s="5" t="str">
        <f>VLOOKUP(H1167,UNIC!H:J,3,0)</f>
        <v>INSTALADOR MULTSKILL</v>
      </c>
      <c r="J1167" s="11" t="str">
        <f>VLOOKUP(Tabela1[[#This Row],[PLACA]],UNIC!C:V,20,0)</f>
        <v>R$ 1.823,00</v>
      </c>
      <c r="K1167" s="11">
        <f>IFERROR(VALUE(VLOOKUP(Tabela1[[#This Row],[PLACA]],[1]Planilha2!$A:$F,3,0)),"")</f>
        <v>887.8900000000001</v>
      </c>
      <c r="L1167" s="11">
        <f>IFERROR(VALUE(VLOOKUP(Tabela1[[#This Row],[PLACA]],[1]Planilha2!$A:$F,4,0)),"")</f>
        <v>1159.8500000000001</v>
      </c>
      <c r="M1167" s="11">
        <f>IFERROR(VALUE(VLOOKUP(Tabela1[[#This Row],[PLACA]],[1]Planilha2!$A:$F,5,0)),"")</f>
        <v>739.66</v>
      </c>
      <c r="N1167" s="11"/>
      <c r="O1167" s="12" t="str">
        <f>VLOOKUP(Tabela1[[#This Row],[PLACA]],BASE_LOCADORAS!B:F,5,0)</f>
        <v>16/07/2028</v>
      </c>
      <c r="P11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7" s="11">
        <f>VLOOKUP(Tabela1[[#This Row],[PLACA]],BASE_LOCADORAS!B:G,6,0)</f>
        <v>1928.81</v>
      </c>
      <c r="R1167" s="5" t="b">
        <f>Tabela1[[#This Row],[VALOR LOCADORA]]=Tabela1[[#This Row],[GASTO ALUGUEL]]</f>
        <v>0</v>
      </c>
      <c r="S1167" s="5" t="str">
        <f>UPPER(TEXT(Tabela1[[#This Row],[VENCIMENTO CONTRATO]],"MMM"))</f>
        <v>JUL</v>
      </c>
      <c r="T1167" s="5">
        <f>IFERROR(YEAR(Tabela1[[#This Row],[VENCIMENTO CONTRATO]]),"-")</f>
        <v>2028</v>
      </c>
      <c r="U1167" s="5" t="str">
        <f>VLOOKUP(Tabela1[[#This Row],[PLACA]],UNIC!C:T,18,0)</f>
        <v>ATIVO</v>
      </c>
      <c r="V1167" s="5" t="str">
        <f>SUBSTITUTE(VLOOKUP(Tabela1[[#This Row],[PLACA]],UNIC!C:K,9,0),".", "")</f>
        <v>11011</v>
      </c>
      <c r="W1167" s="5">
        <f>VLOOKUP(Tabela1[[#This Row],[PLACA]],UNIC!C:M,10,0)</f>
        <v>24001</v>
      </c>
      <c r="X1167" s="5" t="str">
        <f>VLOOKUP(Tabela1[[#This Row],[PLACA]],UNIC!C:M,11,0)</f>
        <v>VIVO</v>
      </c>
      <c r="Y1167" s="7">
        <f>SUM(Tabela1[[#This Row],[GASTO COMBUSTÍVEL FEVEREIRO]:[GASTO COMBUSTÍVE ABRIL]])</f>
        <v>2787.4</v>
      </c>
      <c r="Z1167" s="7">
        <f>IFERROR(AVERAGE(Tabela1[[#This Row],[GASTO COMBUSTÍVE ABRIL]:[GASTO COMBUSTÍVE MARÇO]]),"-")</f>
        <v>949.75500000000011</v>
      </c>
      <c r="AA1167" s="5"/>
    </row>
    <row r="1168" spans="1:27" x14ac:dyDescent="0.25">
      <c r="A1168" s="5" t="s">
        <v>1305</v>
      </c>
      <c r="B1168" s="5" t="str">
        <f>VLOOKUP(A1168,UNIC!C:W,2,0)</f>
        <v>STRADA</v>
      </c>
      <c r="C1168" s="5" t="str">
        <f>VLOOKUP(A1168,UNIC!C:W,3,0)</f>
        <v>UTILITARIO</v>
      </c>
      <c r="D1168" s="10">
        <f>VLOOKUP(A1168,UNIC!C:W,5,0)</f>
        <v>2024</v>
      </c>
      <c r="E1168" s="5" t="str">
        <f>VLOOKUP(A1168,UNIC!C:W,21,0)</f>
        <v>LOCALIZA</v>
      </c>
      <c r="F1168" s="5" t="str">
        <f>VLOOKUP(Tabela1[[#This Row],[PLACA]],UNIC!C:R,15,0)</f>
        <v>PA</v>
      </c>
      <c r="G1168" s="5" t="str">
        <f>VLOOKUP(Tabela1[[#This Row],[PLACA]],UNIC!C:R,16,0)</f>
        <v>NORTE</v>
      </c>
      <c r="H1168" s="5" t="str">
        <f>VLOOKUP(A1168,UNIC!C:H,6,0)</f>
        <v>IMPLANTACAO VIVO ANANINDEUA</v>
      </c>
      <c r="I1168" s="5" t="str">
        <f>VLOOKUP(H1168,UNIC!H:J,3,0)</f>
        <v>PARCEIRO</v>
      </c>
      <c r="J1168" s="11" t="str">
        <f>VLOOKUP(Tabela1[[#This Row],[PLACA]],UNIC!C:V,20,0)</f>
        <v>R$ 2.214,09</v>
      </c>
      <c r="K1168" s="11">
        <f>IFERROR(VALUE(VLOOKUP(Tabela1[[#This Row],[PLACA]],[1]Planilha2!$A:$F,3,0)),"")</f>
        <v>1478.54</v>
      </c>
      <c r="L1168" s="11">
        <f>IFERROR(VALUE(VLOOKUP(Tabela1[[#This Row],[PLACA]],[1]Planilha2!$A:$F,4,0)),"")</f>
        <v>608.86</v>
      </c>
      <c r="M1168" s="11">
        <f>IFERROR(VALUE(VLOOKUP(Tabela1[[#This Row],[PLACA]],[1]Planilha2!$A:$F,5,0)),"")</f>
        <v>416.52</v>
      </c>
      <c r="N1168" s="11"/>
      <c r="O1168" s="12" t="str">
        <f>VLOOKUP(Tabela1[[#This Row],[PLACA]],BASE_LOCADORAS!B:F,5,0)</f>
        <v>07/12/2026</v>
      </c>
      <c r="P11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8" s="11">
        <f>VLOOKUP(Tabela1[[#This Row],[PLACA]],BASE_LOCADORAS!B:G,6,0)</f>
        <v>2214.09</v>
      </c>
      <c r="R1168" s="5" t="b">
        <f>Tabela1[[#This Row],[VALOR LOCADORA]]=Tabela1[[#This Row],[GASTO ALUGUEL]]</f>
        <v>0</v>
      </c>
      <c r="S1168" s="5" t="str">
        <f>UPPER(TEXT(Tabela1[[#This Row],[VENCIMENTO CONTRATO]],"MMM"))</f>
        <v>DEZ</v>
      </c>
      <c r="T1168" s="5">
        <f>IFERROR(YEAR(Tabela1[[#This Row],[VENCIMENTO CONTRATO]]),"-")</f>
        <v>2026</v>
      </c>
      <c r="U1168" s="5" t="str">
        <f>VLOOKUP(Tabela1[[#This Row],[PLACA]],UNIC!C:T,18,0)</f>
        <v>RESERVADO</v>
      </c>
      <c r="V1168" s="5" t="str">
        <f>SUBSTITUTE(VLOOKUP(Tabela1[[#This Row],[PLACA]],UNIC!C:K,9,0),".", "")</f>
        <v>11031</v>
      </c>
      <c r="W1168" s="5">
        <f>VLOOKUP(Tabela1[[#This Row],[PLACA]],UNIC!C:M,10,0)</f>
        <v>24001</v>
      </c>
      <c r="X1168" s="5" t="str">
        <f>VLOOKUP(Tabela1[[#This Row],[PLACA]],UNIC!C:M,11,0)</f>
        <v>VIVO</v>
      </c>
      <c r="Y1168" s="7">
        <f>SUM(Tabela1[[#This Row],[GASTO COMBUSTÍVEL FEVEREIRO]:[GASTO COMBUSTÍVE ABRIL]])</f>
        <v>2503.92</v>
      </c>
      <c r="Z1168" s="7">
        <f>IFERROR(AVERAGE(Tabela1[[#This Row],[GASTO COMBUSTÍVE ABRIL]:[GASTO COMBUSTÍVE MARÇO]]),"-")</f>
        <v>512.69000000000005</v>
      </c>
      <c r="AA1168" s="5"/>
    </row>
    <row r="1169" spans="1:27" x14ac:dyDescent="0.25">
      <c r="A1169" s="5" t="s">
        <v>637</v>
      </c>
      <c r="B1169" s="5" t="str">
        <f>VLOOKUP(A1169,UNIC!C:W,2,0)</f>
        <v>MOBI</v>
      </c>
      <c r="C1169" s="5" t="str">
        <f>VLOOKUP(A1169,UNIC!C:W,3,0)</f>
        <v>LEVE</v>
      </c>
      <c r="D1169" s="10">
        <f>VLOOKUP(A1169,UNIC!C:W,5,0)</f>
        <v>2024</v>
      </c>
      <c r="E1169" s="5" t="str">
        <f>VLOOKUP(A1169,UNIC!C:W,21,0)</f>
        <v>MOVIDA</v>
      </c>
      <c r="F1169" s="5" t="str">
        <f>VLOOKUP(Tabela1[[#This Row],[PLACA]],UNIC!C:R,15,0)</f>
        <v>PA</v>
      </c>
      <c r="G1169" s="5" t="str">
        <f>VLOOKUP(Tabela1[[#This Row],[PLACA]],UNIC!C:R,16,0)</f>
        <v>NORTE</v>
      </c>
      <c r="H1169" s="5" t="str">
        <f>VLOOKUP(A1169,UNIC!C:H,6,0)</f>
        <v>LUIZ OTAVIO LOUREIRO MONTEIRO</v>
      </c>
      <c r="I1169" s="5" t="str">
        <f>VLOOKUP(H1169,UNIC!H:J,3,0)</f>
        <v>INSTALADOR MULTSKILL</v>
      </c>
      <c r="J1169" s="11" t="str">
        <f>VLOOKUP(Tabela1[[#This Row],[PLACA]],UNIC!C:V,20,0)</f>
        <v>R$ 1.806,47</v>
      </c>
      <c r="K1169" s="11">
        <f>IFERROR(VALUE(VLOOKUP(Tabela1[[#This Row],[PLACA]],[1]Planilha2!$A:$F,3,0)),"")</f>
        <v>795.85</v>
      </c>
      <c r="L1169" s="11">
        <f>IFERROR(VALUE(VLOOKUP(Tabela1[[#This Row],[PLACA]],[1]Planilha2!$A:$F,4,0)),"")</f>
        <v>1332.99</v>
      </c>
      <c r="M1169" s="11">
        <f>IFERROR(VALUE(VLOOKUP(Tabela1[[#This Row],[PLACA]],[1]Planilha2!$A:$F,5,0)),"")</f>
        <v>581.98</v>
      </c>
      <c r="N1169" s="11"/>
      <c r="O1169" s="12" t="str">
        <f>VLOOKUP(Tabela1[[#This Row],[PLACA]],BASE_LOCADORAS!B:F,5,0)</f>
        <v>28/10/2026</v>
      </c>
      <c r="P11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69" s="11">
        <f>VLOOKUP(Tabela1[[#This Row],[PLACA]],BASE_LOCADORAS!B:G,6,0)</f>
        <v>1806.47</v>
      </c>
      <c r="R1169" s="5" t="b">
        <f>Tabela1[[#This Row],[VALOR LOCADORA]]=Tabela1[[#This Row],[GASTO ALUGUEL]]</f>
        <v>0</v>
      </c>
      <c r="S1169" s="5" t="str">
        <f>UPPER(TEXT(Tabela1[[#This Row],[VENCIMENTO CONTRATO]],"MMM"))</f>
        <v>OUT</v>
      </c>
      <c r="T1169" s="5">
        <f>IFERROR(YEAR(Tabela1[[#This Row],[VENCIMENTO CONTRATO]]),"-")</f>
        <v>2026</v>
      </c>
      <c r="U1169" s="5" t="str">
        <f>VLOOKUP(Tabela1[[#This Row],[PLACA]],UNIC!C:T,18,0)</f>
        <v>ATIVO</v>
      </c>
      <c r="V1169" s="5" t="str">
        <f>SUBSTITUTE(VLOOKUP(Tabela1[[#This Row],[PLACA]],UNIC!C:K,9,0),".", "")</f>
        <v>11011</v>
      </c>
      <c r="W1169" s="5">
        <f>VLOOKUP(Tabela1[[#This Row],[PLACA]],UNIC!C:M,10,0)</f>
        <v>24001</v>
      </c>
      <c r="X1169" s="5" t="str">
        <f>VLOOKUP(Tabela1[[#This Row],[PLACA]],UNIC!C:M,11,0)</f>
        <v>VIVO</v>
      </c>
      <c r="Y1169" s="7">
        <f>SUM(Tabela1[[#This Row],[GASTO COMBUSTÍVEL FEVEREIRO]:[GASTO COMBUSTÍVE ABRIL]])</f>
        <v>2710.82</v>
      </c>
      <c r="Z1169" s="7">
        <f>IFERROR(AVERAGE(Tabela1[[#This Row],[GASTO COMBUSTÍVE ABRIL]:[GASTO COMBUSTÍVE MARÇO]]),"-")</f>
        <v>957.48500000000001</v>
      </c>
      <c r="AA1169" s="5"/>
    </row>
    <row r="1170" spans="1:27" x14ac:dyDescent="0.25">
      <c r="A1170" s="5" t="s">
        <v>654</v>
      </c>
      <c r="B1170" s="5" t="str">
        <f>VLOOKUP(A1170,UNIC!C:W,2,0)</f>
        <v>MOBI</v>
      </c>
      <c r="C1170" s="5" t="str">
        <f>VLOOKUP(A1170,UNIC!C:W,3,0)</f>
        <v>LEVE</v>
      </c>
      <c r="D1170" s="10">
        <f>VLOOKUP(A1170,UNIC!C:W,5,0)</f>
        <v>2024</v>
      </c>
      <c r="E1170" s="5" t="str">
        <f>VLOOKUP(A1170,UNIC!C:W,21,0)</f>
        <v>MOVIDA</v>
      </c>
      <c r="F1170" s="5" t="str">
        <f>VLOOKUP(Tabela1[[#This Row],[PLACA]],UNIC!C:R,15,0)</f>
        <v>PA</v>
      </c>
      <c r="G1170" s="5" t="str">
        <f>VLOOKUP(Tabela1[[#This Row],[PLACA]],UNIC!C:R,16,0)</f>
        <v>NORTE</v>
      </c>
      <c r="H1170" s="5" t="str">
        <f>VLOOKUP(A1170,UNIC!C:H,6,0)</f>
        <v>FABRICIO DE SOUSA SOBRINHO</v>
      </c>
      <c r="I1170" s="5" t="str">
        <f>VLOOKUP(H1170,UNIC!H:J,3,0)</f>
        <v>INSTALADOR MULTSKILL</v>
      </c>
      <c r="J1170" s="11" t="str">
        <f>VLOOKUP(Tabela1[[#This Row],[PLACA]],UNIC!C:V,20,0)</f>
        <v>R$ 1.806,47</v>
      </c>
      <c r="K1170" s="11">
        <f>IFERROR(VALUE(VLOOKUP(Tabela1[[#This Row],[PLACA]],[1]Planilha2!$A:$F,3,0)),"")</f>
        <v>1698.63</v>
      </c>
      <c r="L1170" s="11">
        <f>IFERROR(VALUE(VLOOKUP(Tabela1[[#This Row],[PLACA]],[1]Planilha2!$A:$F,4,0)),"")</f>
        <v>1588.56</v>
      </c>
      <c r="M1170" s="11">
        <f>IFERROR(VALUE(VLOOKUP(Tabela1[[#This Row],[PLACA]],[1]Planilha2!$A:$F,5,0)),"")</f>
        <v>745.87</v>
      </c>
      <c r="N1170" s="11"/>
      <c r="O1170" s="12" t="str">
        <f>VLOOKUP(Tabela1[[#This Row],[PLACA]],BASE_LOCADORAS!B:F,5,0)</f>
        <v>28/10/2026</v>
      </c>
      <c r="P11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0" s="11">
        <f>VLOOKUP(Tabela1[[#This Row],[PLACA]],BASE_LOCADORAS!B:G,6,0)</f>
        <v>1806.47</v>
      </c>
      <c r="R1170" s="5" t="b">
        <f>Tabela1[[#This Row],[VALOR LOCADORA]]=Tabela1[[#This Row],[GASTO ALUGUEL]]</f>
        <v>0</v>
      </c>
      <c r="S1170" s="5" t="str">
        <f>UPPER(TEXT(Tabela1[[#This Row],[VENCIMENTO CONTRATO]],"MMM"))</f>
        <v>OUT</v>
      </c>
      <c r="T1170" s="5">
        <f>IFERROR(YEAR(Tabela1[[#This Row],[VENCIMENTO CONTRATO]]),"-")</f>
        <v>2026</v>
      </c>
      <c r="U1170" s="5" t="str">
        <f>VLOOKUP(Tabela1[[#This Row],[PLACA]],UNIC!C:T,18,0)</f>
        <v>ATIVO</v>
      </c>
      <c r="V1170" s="5" t="str">
        <f>SUBSTITUTE(VLOOKUP(Tabela1[[#This Row],[PLACA]],UNIC!C:K,9,0),".", "")</f>
        <v>11011</v>
      </c>
      <c r="W1170" s="5">
        <f>VLOOKUP(Tabela1[[#This Row],[PLACA]],UNIC!C:M,10,0)</f>
        <v>24006</v>
      </c>
      <c r="X1170" s="5" t="str">
        <f>VLOOKUP(Tabela1[[#This Row],[PLACA]],UNIC!C:M,11,0)</f>
        <v>VIVO</v>
      </c>
      <c r="Y1170" s="7">
        <f>SUM(Tabela1[[#This Row],[GASTO COMBUSTÍVEL FEVEREIRO]:[GASTO COMBUSTÍVE ABRIL]])</f>
        <v>4033.06</v>
      </c>
      <c r="Z1170" s="7">
        <f>IFERROR(AVERAGE(Tabela1[[#This Row],[GASTO COMBUSTÍVE ABRIL]:[GASTO COMBUSTÍVE MARÇO]]),"-")</f>
        <v>1167.2149999999999</v>
      </c>
      <c r="AA1170" s="5"/>
    </row>
    <row r="1171" spans="1:27" x14ac:dyDescent="0.25">
      <c r="A1171" s="5" t="s">
        <v>918</v>
      </c>
      <c r="B1171" s="5" t="str">
        <f>VLOOKUP(A1171,UNIC!C:W,2,0)</f>
        <v>MOBI</v>
      </c>
      <c r="C1171" s="5" t="str">
        <f>VLOOKUP(A1171,UNIC!C:W,3,0)</f>
        <v>LEVE</v>
      </c>
      <c r="D1171" s="10">
        <f>VLOOKUP(A1171,UNIC!C:W,5,0)</f>
        <v>2024</v>
      </c>
      <c r="E1171" s="5" t="str">
        <f>VLOOKUP(A1171,UNIC!C:W,21,0)</f>
        <v>MOVIDA</v>
      </c>
      <c r="F1171" s="5" t="str">
        <f>VLOOKUP(Tabela1[[#This Row],[PLACA]],UNIC!C:R,15,0)</f>
        <v>PA</v>
      </c>
      <c r="G1171" s="5" t="str">
        <f>VLOOKUP(Tabela1[[#This Row],[PLACA]],UNIC!C:R,16,0)</f>
        <v>NORTE</v>
      </c>
      <c r="H1171" s="5" t="str">
        <f>VLOOKUP(A1171,UNIC!C:H,6,0)</f>
        <v>WENDHELL THADEU BARBOSA FARIAS</v>
      </c>
      <c r="I1171" s="5" t="str">
        <f>VLOOKUP(H1171,UNIC!H:J,3,0)</f>
        <v>INSTALADOR MULTSKILL</v>
      </c>
      <c r="J1171" s="11" t="str">
        <f>VLOOKUP(Tabela1[[#This Row],[PLACA]],UNIC!C:V,20,0)</f>
        <v>R$ 1.806,47</v>
      </c>
      <c r="K1171" s="11">
        <f>IFERROR(VALUE(VLOOKUP(Tabela1[[#This Row],[PLACA]],[1]Planilha2!$A:$F,3,0)),"")</f>
        <v>707</v>
      </c>
      <c r="L1171" s="11">
        <f>IFERROR(VALUE(VLOOKUP(Tabela1[[#This Row],[PLACA]],[1]Planilha2!$A:$F,4,0)),"")</f>
        <v>1081.8500000000001</v>
      </c>
      <c r="M1171" s="11">
        <f>IFERROR(VALUE(VLOOKUP(Tabela1[[#This Row],[PLACA]],[1]Planilha2!$A:$F,5,0)),"")</f>
        <v>709.35</v>
      </c>
      <c r="N1171" s="11"/>
      <c r="O1171" s="12" t="str">
        <f>VLOOKUP(Tabela1[[#This Row],[PLACA]],BASE_LOCADORAS!B:F,5,0)</f>
        <v>28/10/2026</v>
      </c>
      <c r="P11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1" s="11">
        <f>VLOOKUP(Tabela1[[#This Row],[PLACA]],BASE_LOCADORAS!B:G,6,0)</f>
        <v>1806.47</v>
      </c>
      <c r="R1171" s="5" t="b">
        <f>Tabela1[[#This Row],[VALOR LOCADORA]]=Tabela1[[#This Row],[GASTO ALUGUEL]]</f>
        <v>0</v>
      </c>
      <c r="S1171" s="5" t="str">
        <f>UPPER(TEXT(Tabela1[[#This Row],[VENCIMENTO CONTRATO]],"MMM"))</f>
        <v>OUT</v>
      </c>
      <c r="T1171" s="5">
        <f>IFERROR(YEAR(Tabela1[[#This Row],[VENCIMENTO CONTRATO]]),"-")</f>
        <v>2026</v>
      </c>
      <c r="U1171" s="5" t="str">
        <f>VLOOKUP(Tabela1[[#This Row],[PLACA]],UNIC!C:T,18,0)</f>
        <v>ATIVO</v>
      </c>
      <c r="V1171" s="5" t="str">
        <f>SUBSTITUTE(VLOOKUP(Tabela1[[#This Row],[PLACA]],UNIC!C:K,9,0),".", "")</f>
        <v>11011</v>
      </c>
      <c r="W1171" s="5">
        <f>VLOOKUP(Tabela1[[#This Row],[PLACA]],UNIC!C:M,10,0)</f>
        <v>24001</v>
      </c>
      <c r="X1171" s="5" t="str">
        <f>VLOOKUP(Tabela1[[#This Row],[PLACA]],UNIC!C:M,11,0)</f>
        <v>VIVO</v>
      </c>
      <c r="Y1171" s="7">
        <f>SUM(Tabela1[[#This Row],[GASTO COMBUSTÍVEL FEVEREIRO]:[GASTO COMBUSTÍVE ABRIL]])</f>
        <v>2498.2000000000003</v>
      </c>
      <c r="Z1171" s="7">
        <f>IFERROR(AVERAGE(Tabela1[[#This Row],[GASTO COMBUSTÍVE ABRIL]:[GASTO COMBUSTÍVE MARÇO]]),"-")</f>
        <v>895.60000000000014</v>
      </c>
      <c r="AA1171" s="5"/>
    </row>
    <row r="1172" spans="1:27" x14ac:dyDescent="0.25">
      <c r="A1172" s="5" t="s">
        <v>1026</v>
      </c>
      <c r="B1172" s="5" t="str">
        <f>VLOOKUP(A1172,UNIC!C:W,2,0)</f>
        <v>MOBI</v>
      </c>
      <c r="C1172" s="5" t="str">
        <f>VLOOKUP(A1172,UNIC!C:W,3,0)</f>
        <v>LEVE</v>
      </c>
      <c r="D1172" s="10">
        <f>VLOOKUP(A1172,UNIC!C:W,5,0)</f>
        <v>2024</v>
      </c>
      <c r="E1172" s="5" t="str">
        <f>VLOOKUP(A1172,UNIC!C:W,21,0)</f>
        <v>MOVIDA</v>
      </c>
      <c r="F1172" s="5" t="str">
        <f>VLOOKUP(Tabela1[[#This Row],[PLACA]],UNIC!C:R,15,0)</f>
        <v>PA</v>
      </c>
      <c r="G1172" s="5" t="str">
        <f>VLOOKUP(Tabela1[[#This Row],[PLACA]],UNIC!C:R,16,0)</f>
        <v>NORTE</v>
      </c>
      <c r="H1172" s="5" t="str">
        <f>VLOOKUP(A1172,UNIC!C:H,6,0)</f>
        <v>ALAN RIBEIRO DOS SANTOS</v>
      </c>
      <c r="I1172" s="5" t="str">
        <f>VLOOKUP(H1172,UNIC!H:J,3,0)</f>
        <v>INSTALADOR MULTSKILL</v>
      </c>
      <c r="J1172" s="11" t="str">
        <f>VLOOKUP(Tabela1[[#This Row],[PLACA]],UNIC!C:V,20,0)</f>
        <v>R$ 1.806,47</v>
      </c>
      <c r="K1172" s="11">
        <f>IFERROR(VALUE(VLOOKUP(Tabela1[[#This Row],[PLACA]],[1]Planilha2!$A:$F,3,0)),"")</f>
        <v>915.71999999999991</v>
      </c>
      <c r="L1172" s="11">
        <f>IFERROR(VALUE(VLOOKUP(Tabela1[[#This Row],[PLACA]],[1]Planilha2!$A:$F,4,0)),"")</f>
        <v>1668.8799999999999</v>
      </c>
      <c r="M1172" s="11">
        <f>IFERROR(VALUE(VLOOKUP(Tabela1[[#This Row],[PLACA]],[1]Planilha2!$A:$F,5,0)),"")</f>
        <v>933.61000000000013</v>
      </c>
      <c r="N1172" s="11"/>
      <c r="O1172" s="12" t="str">
        <f>VLOOKUP(Tabela1[[#This Row],[PLACA]],BASE_LOCADORAS!B:F,5,0)</f>
        <v>28/10/2026</v>
      </c>
      <c r="P11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2" s="11">
        <f>VLOOKUP(Tabela1[[#This Row],[PLACA]],BASE_LOCADORAS!B:G,6,0)</f>
        <v>1806.47</v>
      </c>
      <c r="R1172" s="5" t="b">
        <f>Tabela1[[#This Row],[VALOR LOCADORA]]=Tabela1[[#This Row],[GASTO ALUGUEL]]</f>
        <v>0</v>
      </c>
      <c r="S1172" s="5" t="str">
        <f>UPPER(TEXT(Tabela1[[#This Row],[VENCIMENTO CONTRATO]],"MMM"))</f>
        <v>OUT</v>
      </c>
      <c r="T1172" s="5">
        <f>IFERROR(YEAR(Tabela1[[#This Row],[VENCIMENTO CONTRATO]]),"-")</f>
        <v>2026</v>
      </c>
      <c r="U1172" s="5" t="str">
        <f>VLOOKUP(Tabela1[[#This Row],[PLACA]],UNIC!C:T,18,0)</f>
        <v>ATIVO</v>
      </c>
      <c r="V1172" s="5" t="str">
        <f>SUBSTITUTE(VLOOKUP(Tabela1[[#This Row],[PLACA]],UNIC!C:K,9,0),".", "")</f>
        <v>11011</v>
      </c>
      <c r="W1172" s="5">
        <f>VLOOKUP(Tabela1[[#This Row],[PLACA]],UNIC!C:M,10,0)</f>
        <v>24001</v>
      </c>
      <c r="X1172" s="5" t="str">
        <f>VLOOKUP(Tabela1[[#This Row],[PLACA]],UNIC!C:M,11,0)</f>
        <v>VIVO</v>
      </c>
      <c r="Y1172" s="7">
        <f>SUM(Tabela1[[#This Row],[GASTO COMBUSTÍVEL FEVEREIRO]:[GASTO COMBUSTÍVE ABRIL]])</f>
        <v>3518.21</v>
      </c>
      <c r="Z1172" s="7">
        <f>IFERROR(AVERAGE(Tabela1[[#This Row],[GASTO COMBUSTÍVE ABRIL]:[GASTO COMBUSTÍVE MARÇO]]),"-")</f>
        <v>1301.2449999999999</v>
      </c>
      <c r="AA1172" s="5"/>
    </row>
    <row r="1173" spans="1:27" x14ac:dyDescent="0.25">
      <c r="A1173" s="5" t="s">
        <v>728</v>
      </c>
      <c r="B1173" s="5" t="str">
        <f>VLOOKUP(A1173,UNIC!C:W,2,0)</f>
        <v>MOBI</v>
      </c>
      <c r="C1173" s="5" t="str">
        <f>VLOOKUP(A1173,UNIC!C:W,3,0)</f>
        <v>LEVE</v>
      </c>
      <c r="D1173" s="10">
        <f>VLOOKUP(A1173,UNIC!C:W,5,0)</f>
        <v>2024</v>
      </c>
      <c r="E1173" s="5" t="str">
        <f>VLOOKUP(A1173,UNIC!C:W,21,0)</f>
        <v>MOVIDA</v>
      </c>
      <c r="F1173" s="5" t="str">
        <f>VLOOKUP(Tabela1[[#This Row],[PLACA]],UNIC!C:R,15,0)</f>
        <v>PA</v>
      </c>
      <c r="G1173" s="5" t="str">
        <f>VLOOKUP(Tabela1[[#This Row],[PLACA]],UNIC!C:R,16,0)</f>
        <v>NORTE</v>
      </c>
      <c r="H1173" s="5" t="str">
        <f>VLOOKUP(A1173,UNIC!C:H,6,0)</f>
        <v>EVERTON DO ROSARIO PIRES</v>
      </c>
      <c r="I1173" s="5" t="str">
        <f>VLOOKUP(H1173,UNIC!H:J,3,0)</f>
        <v>INSTALADOR MULTSKILL</v>
      </c>
      <c r="J1173" s="11" t="str">
        <f>VLOOKUP(Tabela1[[#This Row],[PLACA]],UNIC!C:V,20,0)</f>
        <v>R$ 1.806,47</v>
      </c>
      <c r="K1173" s="11">
        <f>IFERROR(VALUE(VLOOKUP(Tabela1[[#This Row],[PLACA]],[1]Planilha2!$A:$F,3,0)),"")</f>
        <v>1223.5</v>
      </c>
      <c r="L1173" s="11">
        <f>IFERROR(VALUE(VLOOKUP(Tabela1[[#This Row],[PLACA]],[1]Planilha2!$A:$F,4,0)),"")</f>
        <v>1314.97</v>
      </c>
      <c r="M1173" s="11">
        <f>IFERROR(VALUE(VLOOKUP(Tabela1[[#This Row],[PLACA]],[1]Planilha2!$A:$F,5,0)),"")</f>
        <v>751.69999999999993</v>
      </c>
      <c r="N1173" s="11"/>
      <c r="O1173" s="12" t="str">
        <f>VLOOKUP(Tabela1[[#This Row],[PLACA]],BASE_LOCADORAS!B:F,5,0)</f>
        <v>28/10/2026</v>
      </c>
      <c r="P11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3" s="11">
        <f>VLOOKUP(Tabela1[[#This Row],[PLACA]],BASE_LOCADORAS!B:G,6,0)</f>
        <v>1806.47</v>
      </c>
      <c r="R1173" s="5" t="b">
        <f>Tabela1[[#This Row],[VALOR LOCADORA]]=Tabela1[[#This Row],[GASTO ALUGUEL]]</f>
        <v>0</v>
      </c>
      <c r="S1173" s="5" t="str">
        <f>UPPER(TEXT(Tabela1[[#This Row],[VENCIMENTO CONTRATO]],"MMM"))</f>
        <v>OUT</v>
      </c>
      <c r="T1173" s="5">
        <f>IFERROR(YEAR(Tabela1[[#This Row],[VENCIMENTO CONTRATO]]),"-")</f>
        <v>2026</v>
      </c>
      <c r="U1173" s="5" t="str">
        <f>VLOOKUP(Tabela1[[#This Row],[PLACA]],UNIC!C:T,18,0)</f>
        <v>ATIVO</v>
      </c>
      <c r="V1173" s="5" t="str">
        <f>SUBSTITUTE(VLOOKUP(Tabela1[[#This Row],[PLACA]],UNIC!C:K,9,0),".", "")</f>
        <v>11011</v>
      </c>
      <c r="W1173" s="5">
        <f>VLOOKUP(Tabela1[[#This Row],[PLACA]],UNIC!C:M,10,0)</f>
        <v>24001</v>
      </c>
      <c r="X1173" s="5" t="str">
        <f>VLOOKUP(Tabela1[[#This Row],[PLACA]],UNIC!C:M,11,0)</f>
        <v>VIVO</v>
      </c>
      <c r="Y1173" s="7">
        <f>SUM(Tabela1[[#This Row],[GASTO COMBUSTÍVEL FEVEREIRO]:[GASTO COMBUSTÍVE ABRIL]])</f>
        <v>3290.17</v>
      </c>
      <c r="Z1173" s="7">
        <f>IFERROR(AVERAGE(Tabela1[[#This Row],[GASTO COMBUSTÍVE ABRIL]:[GASTO COMBUSTÍVE MARÇO]]),"-")</f>
        <v>1033.335</v>
      </c>
      <c r="AA1173" s="5"/>
    </row>
    <row r="1174" spans="1:27" x14ac:dyDescent="0.25">
      <c r="A1174" s="5" t="s">
        <v>1466</v>
      </c>
      <c r="B1174" s="5" t="str">
        <f>VLOOKUP(A1174,UNIC!C:W,2,0)</f>
        <v>MOBI</v>
      </c>
      <c r="C1174" s="5" t="str">
        <f>VLOOKUP(A1174,UNIC!C:W,3,0)</f>
        <v>LEVE</v>
      </c>
      <c r="D1174" s="10">
        <f>VLOOKUP(A1174,UNIC!C:W,5,0)</f>
        <v>2024</v>
      </c>
      <c r="E1174" s="5" t="str">
        <f>VLOOKUP(A1174,UNIC!C:W,21,0)</f>
        <v>MOVIDA</v>
      </c>
      <c r="F1174" s="5" t="str">
        <f>VLOOKUP(Tabela1[[#This Row],[PLACA]],UNIC!C:R,15,0)</f>
        <v>PA</v>
      </c>
      <c r="G1174" s="5" t="str">
        <f>VLOOKUP(Tabela1[[#This Row],[PLACA]],UNIC!C:R,16,0)</f>
        <v>NORTE</v>
      </c>
      <c r="H1174" s="5" t="str">
        <f>VLOOKUP(A1174,UNIC!C:H,6,0)</f>
        <v>PAULO RICARDO FONSECA LIMA</v>
      </c>
      <c r="I1174" s="5" t="str">
        <f>VLOOKUP(H1174,UNIC!H:J,3,0)</f>
        <v>INSTALADOR MULTSKILL</v>
      </c>
      <c r="J1174" s="11" t="str">
        <f>VLOOKUP(Tabela1[[#This Row],[PLACA]],UNIC!C:V,20,0)</f>
        <v>R$ 1.806,47</v>
      </c>
      <c r="K1174" s="11">
        <f>IFERROR(VALUE(VLOOKUP(Tabela1[[#This Row],[PLACA]],[1]Planilha2!$A:$F,3,0)),"")</f>
        <v>1218.97</v>
      </c>
      <c r="L1174" s="11">
        <f>IFERROR(VALUE(VLOOKUP(Tabela1[[#This Row],[PLACA]],[1]Planilha2!$A:$F,4,0)),"")</f>
        <v>1697.3</v>
      </c>
      <c r="M1174" s="11">
        <f>IFERROR(VALUE(VLOOKUP(Tabela1[[#This Row],[PLACA]],[1]Planilha2!$A:$F,5,0)),"")</f>
        <v>710</v>
      </c>
      <c r="N1174" s="11"/>
      <c r="O1174" s="12" t="str">
        <f>VLOOKUP(Tabela1[[#This Row],[PLACA]],BASE_LOCADORAS!B:F,5,0)</f>
        <v>28/10/2026</v>
      </c>
      <c r="P11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4" s="11">
        <f>VLOOKUP(Tabela1[[#This Row],[PLACA]],BASE_LOCADORAS!B:G,6,0)</f>
        <v>1806.47</v>
      </c>
      <c r="R1174" s="5" t="b">
        <f>Tabela1[[#This Row],[VALOR LOCADORA]]=Tabela1[[#This Row],[GASTO ALUGUEL]]</f>
        <v>0</v>
      </c>
      <c r="S1174" s="5" t="str">
        <f>UPPER(TEXT(Tabela1[[#This Row],[VENCIMENTO CONTRATO]],"MMM"))</f>
        <v>OUT</v>
      </c>
      <c r="T1174" s="5">
        <f>IFERROR(YEAR(Tabela1[[#This Row],[VENCIMENTO CONTRATO]]),"-")</f>
        <v>2026</v>
      </c>
      <c r="U1174" s="5" t="str">
        <f>VLOOKUP(Tabela1[[#This Row],[PLACA]],UNIC!C:T,18,0)</f>
        <v>ATIVO</v>
      </c>
      <c r="V1174" s="5" t="str">
        <f>SUBSTITUTE(VLOOKUP(Tabela1[[#This Row],[PLACA]],UNIC!C:K,9,0),".", "")</f>
        <v>11011</v>
      </c>
      <c r="W1174" s="5">
        <f>VLOOKUP(Tabela1[[#This Row],[PLACA]],UNIC!C:M,10,0)</f>
        <v>24007</v>
      </c>
      <c r="X1174" s="5" t="str">
        <f>VLOOKUP(Tabela1[[#This Row],[PLACA]],UNIC!C:M,11,0)</f>
        <v>VIVO</v>
      </c>
      <c r="Y1174" s="7">
        <f>SUM(Tabela1[[#This Row],[GASTO COMBUSTÍVEL FEVEREIRO]:[GASTO COMBUSTÍVE ABRIL]])</f>
        <v>3626.27</v>
      </c>
      <c r="Z1174" s="7">
        <f>IFERROR(AVERAGE(Tabela1[[#This Row],[GASTO COMBUSTÍVE ABRIL]:[GASTO COMBUSTÍVE MARÇO]]),"-")</f>
        <v>1203.6500000000001</v>
      </c>
      <c r="AA1174" s="5"/>
    </row>
    <row r="1175" spans="1:27" x14ac:dyDescent="0.25">
      <c r="A1175" s="5" t="s">
        <v>1467</v>
      </c>
      <c r="B1175" s="5" t="str">
        <f>VLOOKUP(A1175,UNIC!C:W,2,0)</f>
        <v>MOBI</v>
      </c>
      <c r="C1175" s="5" t="str">
        <f>VLOOKUP(A1175,UNIC!C:W,3,0)</f>
        <v>LEVE</v>
      </c>
      <c r="D1175" s="10">
        <f>VLOOKUP(A1175,UNIC!C:W,5,0)</f>
        <v>2024</v>
      </c>
      <c r="E1175" s="5" t="str">
        <f>VLOOKUP(A1175,UNIC!C:W,21,0)</f>
        <v>MOVIDA</v>
      </c>
      <c r="F1175" s="5" t="str">
        <f>VLOOKUP(Tabela1[[#This Row],[PLACA]],UNIC!C:R,15,0)</f>
        <v>PA</v>
      </c>
      <c r="G1175" s="5" t="str">
        <f>VLOOKUP(Tabela1[[#This Row],[PLACA]],UNIC!C:R,16,0)</f>
        <v>NORTE</v>
      </c>
      <c r="H1175" s="5" t="str">
        <f>VLOOKUP(A1175,UNIC!C:H,6,0)</f>
        <v>GEORGE ALAN CASTRO DE SOUZA</v>
      </c>
      <c r="I1175" s="5" t="str">
        <f>VLOOKUP(H1175,UNIC!H:J,3,0)</f>
        <v>ASSISTENTE DE LOGISTICA I</v>
      </c>
      <c r="J1175" s="11" t="str">
        <f>VLOOKUP(Tabela1[[#This Row],[PLACA]],UNIC!C:V,20,0)</f>
        <v>R$ 1.730,00</v>
      </c>
      <c r="K1175" s="11">
        <f>IFERROR(VALUE(VLOOKUP(Tabela1[[#This Row],[PLACA]],[1]Planilha2!$A:$F,3,0)),"")</f>
        <v>409.42</v>
      </c>
      <c r="L1175" s="11">
        <f>IFERROR(VALUE(VLOOKUP(Tabela1[[#This Row],[PLACA]],[1]Planilha2!$A:$F,4,0)),"")</f>
        <v>601.42999999999995</v>
      </c>
      <c r="M1175" s="11">
        <f>IFERROR(VALUE(VLOOKUP(Tabela1[[#This Row],[PLACA]],[1]Planilha2!$A:$F,5,0)),"")</f>
        <v>230</v>
      </c>
      <c r="N1175" s="11"/>
      <c r="O1175" s="12" t="str">
        <f>VLOOKUP(Tabela1[[#This Row],[PLACA]],BASE_LOCADORAS!B:F,5,0)</f>
        <v>16/11/2026</v>
      </c>
      <c r="P11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5" s="11">
        <f>VLOOKUP(Tabela1[[#This Row],[PLACA]],BASE_LOCADORAS!B:G,6,0)</f>
        <v>1730</v>
      </c>
      <c r="R1175" s="5" t="b">
        <f>Tabela1[[#This Row],[VALOR LOCADORA]]=Tabela1[[#This Row],[GASTO ALUGUEL]]</f>
        <v>0</v>
      </c>
      <c r="S1175" s="5" t="str">
        <f>UPPER(TEXT(Tabela1[[#This Row],[VENCIMENTO CONTRATO]],"MMM"))</f>
        <v>NOV</v>
      </c>
      <c r="T1175" s="5">
        <f>IFERROR(YEAR(Tabela1[[#This Row],[VENCIMENTO CONTRATO]]),"-")</f>
        <v>2026</v>
      </c>
      <c r="U1175" s="5" t="str">
        <f>VLOOKUP(Tabela1[[#This Row],[PLACA]],UNIC!C:T,18,0)</f>
        <v>ATIVO</v>
      </c>
      <c r="V1175" s="5" t="str">
        <f>SUBSTITUTE(VLOOKUP(Tabela1[[#This Row],[PLACA]],UNIC!C:K,9,0),".", "")</f>
        <v>99568</v>
      </c>
      <c r="W1175" s="5">
        <f>VLOOKUP(Tabela1[[#This Row],[PLACA]],UNIC!C:M,10,0)</f>
        <v>24114</v>
      </c>
      <c r="X1175" s="5" t="str">
        <f>VLOOKUP(Tabela1[[#This Row],[PLACA]],UNIC!C:M,11,0)</f>
        <v>ADMINISTRATIVO</v>
      </c>
      <c r="Y1175" s="7">
        <f>SUM(Tabela1[[#This Row],[GASTO COMBUSTÍVEL FEVEREIRO]:[GASTO COMBUSTÍVE ABRIL]])</f>
        <v>1240.8499999999999</v>
      </c>
      <c r="Z1175" s="7">
        <f>IFERROR(AVERAGE(Tabela1[[#This Row],[GASTO COMBUSTÍVE ABRIL]:[GASTO COMBUSTÍVE MARÇO]]),"-")</f>
        <v>415.71499999999997</v>
      </c>
      <c r="AA1175" s="5"/>
    </row>
    <row r="1176" spans="1:27" x14ac:dyDescent="0.25">
      <c r="A1176" s="5" t="s">
        <v>949</v>
      </c>
      <c r="B1176" s="5" t="str">
        <f>VLOOKUP(A1176,UNIC!C:W,2,0)</f>
        <v>MOBI</v>
      </c>
      <c r="C1176" s="5" t="str">
        <f>VLOOKUP(A1176,UNIC!C:W,3,0)</f>
        <v>LEVE</v>
      </c>
      <c r="D1176" s="10">
        <f>VLOOKUP(A1176,UNIC!C:W,5,0)</f>
        <v>2024</v>
      </c>
      <c r="E1176" s="5" t="str">
        <f>VLOOKUP(A1176,UNIC!C:W,21,0)</f>
        <v>MOVIDA</v>
      </c>
      <c r="F1176" s="5" t="str">
        <f>VLOOKUP(Tabela1[[#This Row],[PLACA]],UNIC!C:R,15,0)</f>
        <v>PA</v>
      </c>
      <c r="G1176" s="5" t="str">
        <f>VLOOKUP(Tabela1[[#This Row],[PLACA]],UNIC!C:R,16,0)</f>
        <v>NORTE</v>
      </c>
      <c r="H1176" s="5" t="str">
        <f>VLOOKUP(A1176,UNIC!C:H,6,0)</f>
        <v>WANDERLEY BARBOSA MENEZES</v>
      </c>
      <c r="I1176" s="5" t="str">
        <f>VLOOKUP(H1176,UNIC!H:J,3,0)</f>
        <v>INSTALADOR MULTSKILL</v>
      </c>
      <c r="J1176" s="11" t="str">
        <f>VLOOKUP(Tabela1[[#This Row],[PLACA]],UNIC!C:V,20,0)</f>
        <v>R$ 1.806,47</v>
      </c>
      <c r="K1176" s="11">
        <f>IFERROR(VALUE(VLOOKUP(Tabela1[[#This Row],[PLACA]],[1]Planilha2!$A:$F,3,0)),"")</f>
        <v>935.79000000000008</v>
      </c>
      <c r="L1176" s="11">
        <f>IFERROR(VALUE(VLOOKUP(Tabela1[[#This Row],[PLACA]],[1]Planilha2!$A:$F,4,0)),"")</f>
        <v>1136.0900000000001</v>
      </c>
      <c r="M1176" s="11">
        <f>IFERROR(VALUE(VLOOKUP(Tabela1[[#This Row],[PLACA]],[1]Planilha2!$A:$F,5,0)),"")</f>
        <v>839.82999999999993</v>
      </c>
      <c r="N1176" s="11"/>
      <c r="O1176" s="12" t="str">
        <f>VLOOKUP(Tabela1[[#This Row],[PLACA]],BASE_LOCADORAS!B:F,5,0)</f>
        <v>28/10/2026</v>
      </c>
      <c r="P11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6" s="11">
        <f>VLOOKUP(Tabela1[[#This Row],[PLACA]],BASE_LOCADORAS!B:G,6,0)</f>
        <v>1806.47</v>
      </c>
      <c r="R1176" s="5" t="b">
        <f>Tabela1[[#This Row],[VALOR LOCADORA]]=Tabela1[[#This Row],[GASTO ALUGUEL]]</f>
        <v>0</v>
      </c>
      <c r="S1176" s="5" t="str">
        <f>UPPER(TEXT(Tabela1[[#This Row],[VENCIMENTO CONTRATO]],"MMM"))</f>
        <v>OUT</v>
      </c>
      <c r="T1176" s="5">
        <f>IFERROR(YEAR(Tabela1[[#This Row],[VENCIMENTO CONTRATO]]),"-")</f>
        <v>2026</v>
      </c>
      <c r="U1176" s="5" t="str">
        <f>VLOOKUP(Tabela1[[#This Row],[PLACA]],UNIC!C:T,18,0)</f>
        <v>ATIVO</v>
      </c>
      <c r="V1176" s="5" t="str">
        <f>SUBSTITUTE(VLOOKUP(Tabela1[[#This Row],[PLACA]],UNIC!C:K,9,0),".", "")</f>
        <v>11011</v>
      </c>
      <c r="W1176" s="5">
        <f>VLOOKUP(Tabela1[[#This Row],[PLACA]],UNIC!C:M,10,0)</f>
        <v>24001</v>
      </c>
      <c r="X1176" s="5" t="str">
        <f>VLOOKUP(Tabela1[[#This Row],[PLACA]],UNIC!C:M,11,0)</f>
        <v>VIVO</v>
      </c>
      <c r="Y1176" s="7">
        <f>SUM(Tabela1[[#This Row],[GASTO COMBUSTÍVEL FEVEREIRO]:[GASTO COMBUSTÍVE ABRIL]])</f>
        <v>2911.71</v>
      </c>
      <c r="Z1176" s="7">
        <f>IFERROR(AVERAGE(Tabela1[[#This Row],[GASTO COMBUSTÍVE ABRIL]:[GASTO COMBUSTÍVE MARÇO]]),"-")</f>
        <v>987.96</v>
      </c>
      <c r="AA1176" s="5"/>
    </row>
    <row r="1177" spans="1:27" x14ac:dyDescent="0.25">
      <c r="A1177" s="5" t="s">
        <v>862</v>
      </c>
      <c r="B1177" s="5" t="str">
        <f>VLOOKUP(A1177,UNIC!C:W,2,0)</f>
        <v>MOBI</v>
      </c>
      <c r="C1177" s="5" t="str">
        <f>VLOOKUP(A1177,UNIC!C:W,3,0)</f>
        <v>LEVE</v>
      </c>
      <c r="D1177" s="10">
        <f>VLOOKUP(A1177,UNIC!C:W,5,0)</f>
        <v>2024</v>
      </c>
      <c r="E1177" s="5" t="str">
        <f>VLOOKUP(A1177,UNIC!C:W,21,0)</f>
        <v>MOVIDA</v>
      </c>
      <c r="F1177" s="5" t="str">
        <f>VLOOKUP(Tabela1[[#This Row],[PLACA]],UNIC!C:R,15,0)</f>
        <v>PA</v>
      </c>
      <c r="G1177" s="5" t="str">
        <f>VLOOKUP(Tabela1[[#This Row],[PLACA]],UNIC!C:R,16,0)</f>
        <v>NORTE</v>
      </c>
      <c r="H1177" s="5" t="str">
        <f>VLOOKUP(A1177,UNIC!C:H,6,0)</f>
        <v>ADILON SOUZA SPINOSA</v>
      </c>
      <c r="I1177" s="5" t="str">
        <f>VLOOKUP(H1177,UNIC!H:J,3,0)</f>
        <v>INSTALADOR MULTSKILL</v>
      </c>
      <c r="J1177" s="11" t="str">
        <f>VLOOKUP(Tabela1[[#This Row],[PLACA]],UNIC!C:V,20,0)</f>
        <v>R$ 1.730,00</v>
      </c>
      <c r="K1177" s="11">
        <f>IFERROR(VALUE(VLOOKUP(Tabela1[[#This Row],[PLACA]],[1]Planilha2!$A:$F,3,0)),"")</f>
        <v>1228.76</v>
      </c>
      <c r="L1177" s="11">
        <f>IFERROR(VALUE(VLOOKUP(Tabela1[[#This Row],[PLACA]],[1]Planilha2!$A:$F,4,0)),"")</f>
        <v>1316.15</v>
      </c>
      <c r="M1177" s="11">
        <f>IFERROR(VALUE(VLOOKUP(Tabela1[[#This Row],[PLACA]],[1]Planilha2!$A:$F,5,0)),"")</f>
        <v>718.95</v>
      </c>
      <c r="N1177" s="11"/>
      <c r="O1177" s="12" t="str">
        <f>VLOOKUP(Tabela1[[#This Row],[PLACA]],BASE_LOCADORAS!B:F,5,0)</f>
        <v>15/11/2026</v>
      </c>
      <c r="P11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7" s="11">
        <f>VLOOKUP(Tabela1[[#This Row],[PLACA]],BASE_LOCADORAS!B:G,6,0)</f>
        <v>1730</v>
      </c>
      <c r="R1177" s="5" t="b">
        <f>Tabela1[[#This Row],[VALOR LOCADORA]]=Tabela1[[#This Row],[GASTO ALUGUEL]]</f>
        <v>0</v>
      </c>
      <c r="S1177" s="5" t="str">
        <f>UPPER(TEXT(Tabela1[[#This Row],[VENCIMENTO CONTRATO]],"MMM"))</f>
        <v>NOV</v>
      </c>
      <c r="T1177" s="5">
        <f>IFERROR(YEAR(Tabela1[[#This Row],[VENCIMENTO CONTRATO]]),"-")</f>
        <v>2026</v>
      </c>
      <c r="U1177" s="5" t="str">
        <f>VLOOKUP(Tabela1[[#This Row],[PLACA]],UNIC!C:T,18,0)</f>
        <v>ATIVO</v>
      </c>
      <c r="V1177" s="5" t="str">
        <f>SUBSTITUTE(VLOOKUP(Tabela1[[#This Row],[PLACA]],UNIC!C:K,9,0),".", "")</f>
        <v>11011</v>
      </c>
      <c r="W1177" s="5">
        <f>VLOOKUP(Tabela1[[#This Row],[PLACA]],UNIC!C:M,10,0)</f>
        <v>24001</v>
      </c>
      <c r="X1177" s="5" t="str">
        <f>VLOOKUP(Tabela1[[#This Row],[PLACA]],UNIC!C:M,11,0)</f>
        <v>VIVO</v>
      </c>
      <c r="Y1177" s="7">
        <f>SUM(Tabela1[[#This Row],[GASTO COMBUSTÍVEL FEVEREIRO]:[GASTO COMBUSTÍVE ABRIL]])</f>
        <v>3263.8599999999997</v>
      </c>
      <c r="Z1177" s="7">
        <f>IFERROR(AVERAGE(Tabela1[[#This Row],[GASTO COMBUSTÍVE ABRIL]:[GASTO COMBUSTÍVE MARÇO]]),"-")</f>
        <v>1017.5500000000001</v>
      </c>
      <c r="AA1177" s="5"/>
    </row>
    <row r="1178" spans="1:27" x14ac:dyDescent="0.25">
      <c r="A1178" s="5" t="s">
        <v>780</v>
      </c>
      <c r="B1178" s="5" t="str">
        <f>VLOOKUP(A1178,UNIC!C:W,2,0)</f>
        <v>MOBI</v>
      </c>
      <c r="C1178" s="5" t="str">
        <f>VLOOKUP(A1178,UNIC!C:W,3,0)</f>
        <v>LEVE</v>
      </c>
      <c r="D1178" s="10">
        <f>VLOOKUP(A1178,UNIC!C:W,5,0)</f>
        <v>2024</v>
      </c>
      <c r="E1178" s="5" t="str">
        <f>VLOOKUP(A1178,UNIC!C:W,21,0)</f>
        <v>MOVIDA</v>
      </c>
      <c r="F1178" s="5" t="str">
        <f>VLOOKUP(Tabela1[[#This Row],[PLACA]],UNIC!C:R,15,0)</f>
        <v>PA</v>
      </c>
      <c r="G1178" s="5" t="str">
        <f>VLOOKUP(Tabela1[[#This Row],[PLACA]],UNIC!C:R,16,0)</f>
        <v>NORTE</v>
      </c>
      <c r="H1178" s="5" t="str">
        <f>VLOOKUP(A1178,UNIC!C:H,6,0)</f>
        <v>SANDRO ANDRE SILVA MESQUITA</v>
      </c>
      <c r="I1178" s="5" t="str">
        <f>VLOOKUP(H1178,UNIC!H:J,3,0)</f>
        <v>INSTALADOR MULTSKILL</v>
      </c>
      <c r="J1178" s="11" t="str">
        <f>VLOOKUP(Tabela1[[#This Row],[PLACA]],UNIC!C:V,20,0)</f>
        <v>R$ 1.806,47</v>
      </c>
      <c r="K1178" s="11">
        <f>IFERROR(VALUE(VLOOKUP(Tabela1[[#This Row],[PLACA]],[1]Planilha2!$A:$F,3,0)),"")</f>
        <v>1272.1200000000001</v>
      </c>
      <c r="L1178" s="11">
        <f>IFERROR(VALUE(VLOOKUP(Tabela1[[#This Row],[PLACA]],[1]Planilha2!$A:$F,4,0)),"")</f>
        <v>720.08999999999992</v>
      </c>
      <c r="M1178" s="11">
        <f>IFERROR(VALUE(VLOOKUP(Tabela1[[#This Row],[PLACA]],[1]Planilha2!$A:$F,5,0)),"")</f>
        <v>669.21</v>
      </c>
      <c r="N1178" s="11"/>
      <c r="O1178" s="12" t="str">
        <f>VLOOKUP(Tabela1[[#This Row],[PLACA]],BASE_LOCADORAS!B:F,5,0)</f>
        <v>28/10/2026</v>
      </c>
      <c r="P11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8" s="11">
        <f>VLOOKUP(Tabela1[[#This Row],[PLACA]],BASE_LOCADORAS!B:G,6,0)</f>
        <v>1806.47</v>
      </c>
      <c r="R1178" s="5" t="b">
        <f>Tabela1[[#This Row],[VALOR LOCADORA]]=Tabela1[[#This Row],[GASTO ALUGUEL]]</f>
        <v>0</v>
      </c>
      <c r="S1178" s="5" t="str">
        <f>UPPER(TEXT(Tabela1[[#This Row],[VENCIMENTO CONTRATO]],"MMM"))</f>
        <v>OUT</v>
      </c>
      <c r="T1178" s="5">
        <f>IFERROR(YEAR(Tabela1[[#This Row],[VENCIMENTO CONTRATO]]),"-")</f>
        <v>2026</v>
      </c>
      <c r="U1178" s="5" t="str">
        <f>VLOOKUP(Tabela1[[#This Row],[PLACA]],UNIC!C:T,18,0)</f>
        <v>ATIVO</v>
      </c>
      <c r="V1178" s="5" t="str">
        <f>SUBSTITUTE(VLOOKUP(Tabela1[[#This Row],[PLACA]],UNIC!C:K,9,0),".", "")</f>
        <v>11011</v>
      </c>
      <c r="W1178" s="5">
        <f>VLOOKUP(Tabela1[[#This Row],[PLACA]],UNIC!C:M,10,0)</f>
        <v>24001</v>
      </c>
      <c r="X1178" s="5" t="str">
        <f>VLOOKUP(Tabela1[[#This Row],[PLACA]],UNIC!C:M,11,0)</f>
        <v>VIVO</v>
      </c>
      <c r="Y1178" s="7">
        <f>SUM(Tabela1[[#This Row],[GASTO COMBUSTÍVEL FEVEREIRO]:[GASTO COMBUSTÍVE ABRIL]])</f>
        <v>2661.42</v>
      </c>
      <c r="Z1178" s="7">
        <f>IFERROR(AVERAGE(Tabela1[[#This Row],[GASTO COMBUSTÍVE ABRIL]:[GASTO COMBUSTÍVE MARÇO]]),"-")</f>
        <v>694.65</v>
      </c>
      <c r="AA1178" s="5"/>
    </row>
    <row r="1179" spans="1:27" x14ac:dyDescent="0.25">
      <c r="A1179" s="5" t="s">
        <v>940</v>
      </c>
      <c r="B1179" s="5" t="str">
        <f>VLOOKUP(A1179,UNIC!C:W,2,0)</f>
        <v>MOBI</v>
      </c>
      <c r="C1179" s="5" t="str">
        <f>VLOOKUP(A1179,UNIC!C:W,3,0)</f>
        <v>LEVE</v>
      </c>
      <c r="D1179" s="10">
        <f>VLOOKUP(A1179,UNIC!C:W,5,0)</f>
        <v>2025</v>
      </c>
      <c r="E1179" s="5" t="str">
        <f>VLOOKUP(A1179,UNIC!C:W,21,0)</f>
        <v>LOCALIZA</v>
      </c>
      <c r="F1179" s="5" t="str">
        <f>VLOOKUP(Tabela1[[#This Row],[PLACA]],UNIC!C:R,15,0)</f>
        <v>PA</v>
      </c>
      <c r="G1179" s="5" t="str">
        <f>VLOOKUP(Tabela1[[#This Row],[PLACA]],UNIC!C:R,16,0)</f>
        <v>NORTE</v>
      </c>
      <c r="H1179" s="5" t="str">
        <f>VLOOKUP(A1179,UNIC!C:H,6,0)</f>
        <v>ELTHON GONCALVES DE ANDRADE</v>
      </c>
      <c r="I1179" s="5" t="str">
        <f>VLOOKUP(H1179,UNIC!H:J,3,0)</f>
        <v>INSTALADOR MULTSKILL</v>
      </c>
      <c r="J1179" s="11" t="str">
        <f>VLOOKUP(Tabela1[[#This Row],[PLACA]],UNIC!C:V,20,0)</f>
        <v>R$ 1.823,00</v>
      </c>
      <c r="K1179" s="11">
        <f>IFERROR(VALUE(VLOOKUP(Tabela1[[#This Row],[PLACA]],[1]Planilha2!$A:$F,3,0)),"")</f>
        <v>1161.3599999999999</v>
      </c>
      <c r="L1179" s="11">
        <f>IFERROR(VALUE(VLOOKUP(Tabela1[[#This Row],[PLACA]],[1]Planilha2!$A:$F,4,0)),"")</f>
        <v>1635.5000000000002</v>
      </c>
      <c r="M1179" s="11">
        <f>IFERROR(VALUE(VLOOKUP(Tabela1[[#This Row],[PLACA]],[1]Planilha2!$A:$F,5,0)),"")</f>
        <v>645.56000000000006</v>
      </c>
      <c r="N1179" s="11"/>
      <c r="O1179" s="12" t="str">
        <f>VLOOKUP(Tabela1[[#This Row],[PLACA]],BASE_LOCADORAS!B:F,5,0)</f>
        <v>15/07/2028</v>
      </c>
      <c r="P11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79" s="11">
        <f>VLOOKUP(Tabela1[[#This Row],[PLACA]],BASE_LOCADORAS!B:G,6,0)</f>
        <v>1928.81</v>
      </c>
      <c r="R1179" s="5" t="b">
        <f>Tabela1[[#This Row],[VALOR LOCADORA]]=Tabela1[[#This Row],[GASTO ALUGUEL]]</f>
        <v>0</v>
      </c>
      <c r="S1179" s="5" t="str">
        <f>UPPER(TEXT(Tabela1[[#This Row],[VENCIMENTO CONTRATO]],"MMM"))</f>
        <v>JUL</v>
      </c>
      <c r="T1179" s="5">
        <f>IFERROR(YEAR(Tabela1[[#This Row],[VENCIMENTO CONTRATO]]),"-")</f>
        <v>2028</v>
      </c>
      <c r="U1179" s="5" t="str">
        <f>VLOOKUP(Tabela1[[#This Row],[PLACA]],UNIC!C:T,18,0)</f>
        <v>ATIVO</v>
      </c>
      <c r="V1179" s="5" t="str">
        <f>SUBSTITUTE(VLOOKUP(Tabela1[[#This Row],[PLACA]],UNIC!C:K,9,0),".", "")</f>
        <v>11011</v>
      </c>
      <c r="W1179" s="5">
        <f>VLOOKUP(Tabela1[[#This Row],[PLACA]],UNIC!C:M,10,0)</f>
        <v>24001</v>
      </c>
      <c r="X1179" s="5" t="str">
        <f>VLOOKUP(Tabela1[[#This Row],[PLACA]],UNIC!C:M,11,0)</f>
        <v>VIVO</v>
      </c>
      <c r="Y1179" s="7">
        <f>SUM(Tabela1[[#This Row],[GASTO COMBUSTÍVEL FEVEREIRO]:[GASTO COMBUSTÍVE ABRIL]])</f>
        <v>3442.42</v>
      </c>
      <c r="Z1179" s="7">
        <f>IFERROR(AVERAGE(Tabela1[[#This Row],[GASTO COMBUSTÍVE ABRIL]:[GASTO COMBUSTÍVE MARÇO]]),"-")</f>
        <v>1140.5300000000002</v>
      </c>
      <c r="AA1179" s="5"/>
    </row>
    <row r="1180" spans="1:27" x14ac:dyDescent="0.25">
      <c r="A1180" s="5" t="s">
        <v>315</v>
      </c>
      <c r="B1180" s="5" t="str">
        <f>VLOOKUP(A1180,UNIC!C:W,2,0)</f>
        <v>MOBI</v>
      </c>
      <c r="C1180" s="5" t="str">
        <f>VLOOKUP(A1180,UNIC!C:W,3,0)</f>
        <v>LEVE</v>
      </c>
      <c r="D1180" s="10">
        <f>VLOOKUP(A1180,UNIC!C:W,5,0)</f>
        <v>2025</v>
      </c>
      <c r="E1180" s="5" t="str">
        <f>VLOOKUP(A1180,UNIC!C:W,21,0)</f>
        <v>LOCALIZA</v>
      </c>
      <c r="F1180" s="5" t="str">
        <f>VLOOKUP(Tabela1[[#This Row],[PLACA]],UNIC!C:R,15,0)</f>
        <v>PA</v>
      </c>
      <c r="G1180" s="5" t="str">
        <f>VLOOKUP(Tabela1[[#This Row],[PLACA]],UNIC!C:R,16,0)</f>
        <v>NORTE</v>
      </c>
      <c r="H1180" s="5" t="str">
        <f>VLOOKUP(A1180,UNIC!C:H,6,0)</f>
        <v>MANUTENÇÃO ACESSO-VIVO ANANINDEUA</v>
      </c>
      <c r="I1180" s="5" t="str">
        <f>VLOOKUP(H1180,UNIC!H:J,3,0)</f>
        <v>PARCEIRO</v>
      </c>
      <c r="J1180" s="11" t="str">
        <f>VLOOKUP(Tabela1[[#This Row],[PLACA]],UNIC!C:V,20,0)</f>
        <v>R$ 1.823,00</v>
      </c>
      <c r="K1180" s="11">
        <f>IFERROR(VALUE(VLOOKUP(Tabela1[[#This Row],[PLACA]],[1]Planilha2!$A:$F,3,0)),"")</f>
        <v>827.25</v>
      </c>
      <c r="L1180" s="11">
        <f>IFERROR(VALUE(VLOOKUP(Tabela1[[#This Row],[PLACA]],[1]Planilha2!$A:$F,4,0)),"")</f>
        <v>838.14</v>
      </c>
      <c r="M1180" s="11">
        <f>IFERROR(VALUE(VLOOKUP(Tabela1[[#This Row],[PLACA]],[1]Planilha2!$A:$F,5,0)),"")</f>
        <v>0</v>
      </c>
      <c r="N1180" s="11"/>
      <c r="O1180" s="17" t="str">
        <f>VLOOKUP(Tabela1[[#This Row],[PLACA]],BASE_LOCADORAS!B:F,5,0)</f>
        <v>15/07/2028</v>
      </c>
      <c r="P11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0" s="11">
        <f>VLOOKUP(Tabela1[[#This Row],[PLACA]],BASE_LOCADORAS!B:G,6,0)</f>
        <v>1928.81</v>
      </c>
      <c r="R1180" s="5" t="b">
        <f>Tabela1[[#This Row],[VALOR LOCADORA]]=Tabela1[[#This Row],[GASTO ALUGUEL]]</f>
        <v>0</v>
      </c>
      <c r="S1180" s="5" t="str">
        <f>UPPER(TEXT(Tabela1[[#This Row],[VENCIMENTO CONTRATO]],"MMM"))</f>
        <v>JUL</v>
      </c>
      <c r="T1180" s="5">
        <f>IFERROR(YEAR(Tabela1[[#This Row],[VENCIMENTO CONTRATO]]),"-")</f>
        <v>2028</v>
      </c>
      <c r="U1180" s="5" t="str">
        <f>VLOOKUP(Tabela1[[#This Row],[PLACA]],UNIC!C:T,18,0)</f>
        <v>MANUTENÇÃO</v>
      </c>
      <c r="V1180" s="5" t="str">
        <f>SUBSTITUTE(VLOOKUP(Tabela1[[#This Row],[PLACA]],UNIC!C:K,9,0),".", "")</f>
        <v>11021</v>
      </c>
      <c r="W1180" s="5">
        <f>VLOOKUP(Tabela1[[#This Row],[PLACA]],UNIC!C:M,10,0)</f>
        <v>24001</v>
      </c>
      <c r="X1180" s="5" t="str">
        <f>VLOOKUP(Tabela1[[#This Row],[PLACA]],UNIC!C:M,11,0)</f>
        <v>VIVO</v>
      </c>
      <c r="Y1180" s="7">
        <f>SUM(Tabela1[[#This Row],[GASTO COMBUSTÍVEL FEVEREIRO]:[GASTO COMBUSTÍVE ABRIL]])</f>
        <v>1665.3899999999999</v>
      </c>
      <c r="Z1180" s="7">
        <f>IFERROR(AVERAGE(Tabela1[[#This Row],[GASTO COMBUSTÍVE ABRIL]:[GASTO COMBUSTÍVE MARÇO]]),"-")</f>
        <v>419.07</v>
      </c>
      <c r="AA1180" s="5"/>
    </row>
    <row r="1181" spans="1:27" x14ac:dyDescent="0.25">
      <c r="A1181" s="5" t="s">
        <v>996</v>
      </c>
      <c r="B1181" s="5" t="str">
        <f>VLOOKUP(A1181,UNIC!C:W,2,0)</f>
        <v>MOBI</v>
      </c>
      <c r="C1181" s="5" t="str">
        <f>VLOOKUP(A1181,UNIC!C:W,3,0)</f>
        <v>LEVE</v>
      </c>
      <c r="D1181" s="10">
        <f>VLOOKUP(A1181,UNIC!C:W,5,0)</f>
        <v>2025</v>
      </c>
      <c r="E1181" s="5" t="str">
        <f>VLOOKUP(A1181,UNIC!C:W,21,0)</f>
        <v>LOCALIZA</v>
      </c>
      <c r="F1181" s="5" t="str">
        <f>VLOOKUP(Tabela1[[#This Row],[PLACA]],UNIC!C:R,15,0)</f>
        <v>PA</v>
      </c>
      <c r="G1181" s="5" t="str">
        <f>VLOOKUP(Tabela1[[#This Row],[PLACA]],UNIC!C:R,16,0)</f>
        <v>NORTE</v>
      </c>
      <c r="H1181" s="5" t="str">
        <f>VLOOKUP(A1181,UNIC!C:H,6,0)</f>
        <v>ANTONIEL LIMA SOARES</v>
      </c>
      <c r="I1181" s="5" t="str">
        <f>VLOOKUP(H1181,UNIC!H:J,3,0)</f>
        <v>TECNICO DE FIBRA OPTICA I</v>
      </c>
      <c r="J1181" s="11" t="str">
        <f>VLOOKUP(Tabela1[[#This Row],[PLACA]],UNIC!C:V,20,0)</f>
        <v>R$ 1.823,00</v>
      </c>
      <c r="K1181" s="11">
        <f>IFERROR(VALUE(VLOOKUP(Tabela1[[#This Row],[PLACA]],[1]Planilha2!$A:$F,3,0)),"")</f>
        <v>1320.36</v>
      </c>
      <c r="L1181" s="11">
        <f>IFERROR(VALUE(VLOOKUP(Tabela1[[#This Row],[PLACA]],[1]Planilha2!$A:$F,4,0)),"")</f>
        <v>784.72</v>
      </c>
      <c r="M1181" s="11">
        <f>IFERROR(VALUE(VLOOKUP(Tabela1[[#This Row],[PLACA]],[1]Planilha2!$A:$F,5,0)),"")</f>
        <v>151.19999999999999</v>
      </c>
      <c r="N1181" s="11"/>
      <c r="O1181" s="12" t="str">
        <f>VLOOKUP(Tabela1[[#This Row],[PLACA]],BASE_LOCADORAS!B:F,5,0)</f>
        <v>15/07/2028</v>
      </c>
      <c r="P11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1" s="11">
        <f>VLOOKUP(Tabela1[[#This Row],[PLACA]],BASE_LOCADORAS!B:G,6,0)</f>
        <v>1928.81</v>
      </c>
      <c r="R1181" s="5" t="b">
        <f>Tabela1[[#This Row],[VALOR LOCADORA]]=Tabela1[[#This Row],[GASTO ALUGUEL]]</f>
        <v>0</v>
      </c>
      <c r="S1181" s="5" t="str">
        <f>UPPER(TEXT(Tabela1[[#This Row],[VENCIMENTO CONTRATO]],"MMM"))</f>
        <v>JUL</v>
      </c>
      <c r="T1181" s="5">
        <f>IFERROR(YEAR(Tabela1[[#This Row],[VENCIMENTO CONTRATO]]),"-")</f>
        <v>2028</v>
      </c>
      <c r="U1181" s="5" t="str">
        <f>VLOOKUP(Tabela1[[#This Row],[PLACA]],UNIC!C:T,18,0)</f>
        <v>ATIVO</v>
      </c>
      <c r="V1181" s="5" t="str">
        <f>SUBSTITUTE(VLOOKUP(Tabela1[[#This Row],[PLACA]],UNIC!C:K,9,0),".", "")</f>
        <v>11021</v>
      </c>
      <c r="W1181" s="5">
        <f>VLOOKUP(Tabela1[[#This Row],[PLACA]],UNIC!C:M,10,0)</f>
        <v>24001</v>
      </c>
      <c r="X1181" s="5" t="str">
        <f>VLOOKUP(Tabela1[[#This Row],[PLACA]],UNIC!C:M,11,0)</f>
        <v>VIVO</v>
      </c>
      <c r="Y1181" s="7">
        <f>SUM(Tabela1[[#This Row],[GASTO COMBUSTÍVEL FEVEREIRO]:[GASTO COMBUSTÍVE ABRIL]])</f>
        <v>2256.2799999999997</v>
      </c>
      <c r="Z1181" s="7">
        <f>IFERROR(AVERAGE(Tabela1[[#This Row],[GASTO COMBUSTÍVE ABRIL]:[GASTO COMBUSTÍVE MARÇO]]),"-")</f>
        <v>467.96000000000004</v>
      </c>
      <c r="AA1181" s="5"/>
    </row>
    <row r="1182" spans="1:27" x14ac:dyDescent="0.25">
      <c r="A1182" s="5" t="s">
        <v>1131</v>
      </c>
      <c r="B1182" s="5" t="str">
        <f>VLOOKUP(A1182,UNIC!C:W,2,0)</f>
        <v>MOBI</v>
      </c>
      <c r="C1182" s="5" t="str">
        <f>VLOOKUP(A1182,UNIC!C:W,3,0)</f>
        <v>LEVE</v>
      </c>
      <c r="D1182" s="10">
        <f>VLOOKUP(A1182,UNIC!C:W,5,0)</f>
        <v>2025</v>
      </c>
      <c r="E1182" s="5" t="str">
        <f>VLOOKUP(A1182,UNIC!C:W,21,0)</f>
        <v>LOCALIZA</v>
      </c>
      <c r="F1182" s="5" t="str">
        <f>VLOOKUP(Tabela1[[#This Row],[PLACA]],UNIC!C:R,15,0)</f>
        <v>PA</v>
      </c>
      <c r="G1182" s="5" t="str">
        <f>VLOOKUP(Tabela1[[#This Row],[PLACA]],UNIC!C:R,16,0)</f>
        <v>NORTE</v>
      </c>
      <c r="H1182" s="5" t="str">
        <f>VLOOKUP(A1182,UNIC!C:H,6,0)</f>
        <v>CASA CLIENTE VIVO ANANINDEUA</v>
      </c>
      <c r="I1182" s="5" t="str">
        <f>VLOOKUP(H1182,UNIC!H:J,3,0)</f>
        <v>PARCEIRO</v>
      </c>
      <c r="J1182" s="11" t="str">
        <f>VLOOKUP(Tabela1[[#This Row],[PLACA]],UNIC!C:V,20,0)</f>
        <v>R$ 1.823,00</v>
      </c>
      <c r="K1182" s="11">
        <f>IFERROR(VALUE(VLOOKUP(Tabela1[[#This Row],[PLACA]],[1]Planilha2!$A:$F,3,0)),"")</f>
        <v>1039.26</v>
      </c>
      <c r="L1182" s="11">
        <f>IFERROR(VALUE(VLOOKUP(Tabela1[[#This Row],[PLACA]],[1]Planilha2!$A:$F,4,0)),"")</f>
        <v>411.05</v>
      </c>
      <c r="M1182" s="11">
        <f>IFERROR(VALUE(VLOOKUP(Tabela1[[#This Row],[PLACA]],[1]Planilha2!$A:$F,5,0)),"")</f>
        <v>294.67</v>
      </c>
      <c r="N1182" s="11"/>
      <c r="O1182" s="12" t="str">
        <f>VLOOKUP(Tabela1[[#This Row],[PLACA]],BASE_LOCADORAS!B:F,5,0)</f>
        <v>17/07/2028</v>
      </c>
      <c r="P11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2" s="11">
        <f>VLOOKUP(Tabela1[[#This Row],[PLACA]],BASE_LOCADORAS!B:G,6,0)</f>
        <v>1928.81</v>
      </c>
      <c r="R1182" s="5" t="b">
        <f>Tabela1[[#This Row],[VALOR LOCADORA]]=Tabela1[[#This Row],[GASTO ALUGUEL]]</f>
        <v>0</v>
      </c>
      <c r="S1182" s="5" t="str">
        <f>UPPER(TEXT(Tabela1[[#This Row],[VENCIMENTO CONTRATO]],"MMM"))</f>
        <v>JUL</v>
      </c>
      <c r="T1182" s="5">
        <f>IFERROR(YEAR(Tabela1[[#This Row],[VENCIMENTO CONTRATO]]),"-")</f>
        <v>2028</v>
      </c>
      <c r="U1182" s="5" t="str">
        <f>VLOOKUP(Tabela1[[#This Row],[PLACA]],UNIC!C:T,18,0)</f>
        <v>RESERVADO</v>
      </c>
      <c r="V1182" s="5" t="str">
        <f>SUBSTITUTE(VLOOKUP(Tabela1[[#This Row],[PLACA]],UNIC!C:K,9,0),".", "")</f>
        <v>11011</v>
      </c>
      <c r="W1182" s="5">
        <f>VLOOKUP(Tabela1[[#This Row],[PLACA]],UNIC!C:M,10,0)</f>
        <v>24001</v>
      </c>
      <c r="X1182" s="5" t="str">
        <f>VLOOKUP(Tabela1[[#This Row],[PLACA]],UNIC!C:M,11,0)</f>
        <v>VIVO</v>
      </c>
      <c r="Y1182" s="7">
        <f>SUM(Tabela1[[#This Row],[GASTO COMBUSTÍVEL FEVEREIRO]:[GASTO COMBUSTÍVE ABRIL]])</f>
        <v>1744.98</v>
      </c>
      <c r="Z1182" s="7">
        <f>IFERROR(AVERAGE(Tabela1[[#This Row],[GASTO COMBUSTÍVE ABRIL]:[GASTO COMBUSTÍVE MARÇO]]),"-")</f>
        <v>352.86</v>
      </c>
      <c r="AA1182" s="5"/>
    </row>
    <row r="1183" spans="1:27" x14ac:dyDescent="0.25">
      <c r="A1183" s="5" t="s">
        <v>1125</v>
      </c>
      <c r="B1183" s="5" t="str">
        <f>VLOOKUP(A1183,UNIC!C:W,2,0)</f>
        <v>MOBI</v>
      </c>
      <c r="C1183" s="5" t="str">
        <f>VLOOKUP(A1183,UNIC!C:W,3,0)</f>
        <v>LEVE</v>
      </c>
      <c r="D1183" s="10">
        <f>VLOOKUP(A1183,UNIC!C:W,5,0)</f>
        <v>2025</v>
      </c>
      <c r="E1183" s="5" t="str">
        <f>VLOOKUP(A1183,UNIC!C:W,21,0)</f>
        <v>LOCALIZA</v>
      </c>
      <c r="F1183" s="5" t="str">
        <f>VLOOKUP(Tabela1[[#This Row],[PLACA]],UNIC!C:R,15,0)</f>
        <v>MT</v>
      </c>
      <c r="G1183" s="5" t="str">
        <f>VLOOKUP(Tabela1[[#This Row],[PLACA]],UNIC!C:R,16,0)</f>
        <v>CENTRO OESTE</v>
      </c>
      <c r="H1183" s="5" t="str">
        <f>VLOOKUP(A1183,UNIC!C:H,6,0)</f>
        <v>JEFERSON DENZER</v>
      </c>
      <c r="I1183" s="5" t="str">
        <f>VLOOKUP(H1183,UNIC!H:J,3,0)</f>
        <v>INSTALADOR E REPARADOR DE FO</v>
      </c>
      <c r="J1183" s="11" t="str">
        <f>VLOOKUP(Tabela1[[#This Row],[PLACA]],UNIC!C:V,20,0)</f>
        <v>R$ 1.832,60</v>
      </c>
      <c r="K1183" s="11">
        <f>IFERROR(VALUE(VLOOKUP(Tabela1[[#This Row],[PLACA]],[1]Planilha2!$A:$F,3,0)),"")</f>
        <v>1070</v>
      </c>
      <c r="L1183" s="11">
        <f>IFERROR(VALUE(VLOOKUP(Tabela1[[#This Row],[PLACA]],[1]Planilha2!$A:$F,4,0)),"")</f>
        <v>1038.77</v>
      </c>
      <c r="M1183" s="11">
        <f>IFERROR(VALUE(VLOOKUP(Tabela1[[#This Row],[PLACA]],[1]Planilha2!$A:$F,5,0)),"")</f>
        <v>500.15</v>
      </c>
      <c r="N1183" s="11"/>
      <c r="O1183" s="12" t="str">
        <f>VLOOKUP(Tabela1[[#This Row],[PLACA]],BASE_LOCADORAS!B:F,5,0)</f>
        <v>14/06/2028</v>
      </c>
      <c r="P11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3" s="11">
        <f>VLOOKUP(Tabela1[[#This Row],[PLACA]],BASE_LOCADORAS!B:G,6,0)</f>
        <v>1832.6</v>
      </c>
      <c r="R1183" s="5" t="b">
        <f>Tabela1[[#This Row],[VALOR LOCADORA]]=Tabela1[[#This Row],[GASTO ALUGUEL]]</f>
        <v>0</v>
      </c>
      <c r="S1183" s="5" t="str">
        <f>UPPER(TEXT(Tabela1[[#This Row],[VENCIMENTO CONTRATO]],"MMM"))</f>
        <v>JUN</v>
      </c>
      <c r="T1183" s="5">
        <f>IFERROR(YEAR(Tabela1[[#This Row],[VENCIMENTO CONTRATO]]),"-")</f>
        <v>2028</v>
      </c>
      <c r="U1183" s="5" t="str">
        <f>VLOOKUP(Tabela1[[#This Row],[PLACA]],UNIC!C:T,18,0)</f>
        <v>ATIVO</v>
      </c>
      <c r="V1183" s="5" t="str">
        <f>SUBSTITUTE(VLOOKUP(Tabela1[[#This Row],[PLACA]],UNIC!C:K,9,0),".", "")</f>
        <v>11011</v>
      </c>
      <c r="W1183" s="5">
        <f>VLOOKUP(Tabela1[[#This Row],[PLACA]],UNIC!C:M,10,0)</f>
        <v>21112</v>
      </c>
      <c r="X1183" s="5" t="str">
        <f>VLOOKUP(Tabela1[[#This Row],[PLACA]],UNIC!C:M,11,0)</f>
        <v>VIVO</v>
      </c>
      <c r="Y1183" s="7">
        <f>SUM(Tabela1[[#This Row],[GASTO COMBUSTÍVEL FEVEREIRO]:[GASTO COMBUSTÍVE ABRIL]])</f>
        <v>2608.92</v>
      </c>
      <c r="Z1183" s="7">
        <f>IFERROR(AVERAGE(Tabela1[[#This Row],[GASTO COMBUSTÍVE ABRIL]:[GASTO COMBUSTÍVE MARÇO]]),"-")</f>
        <v>769.46</v>
      </c>
      <c r="AA1183" s="5"/>
    </row>
    <row r="1184" spans="1:27" x14ac:dyDescent="0.25">
      <c r="A1184" s="5" t="s">
        <v>1468</v>
      </c>
      <c r="B1184" s="5" t="str">
        <f>VLOOKUP(A1184,UNIC!C:W,2,0)</f>
        <v>MOBI</v>
      </c>
      <c r="C1184" s="5" t="str">
        <f>VLOOKUP(A1184,UNIC!C:W,3,0)</f>
        <v>LEVE</v>
      </c>
      <c r="D1184" s="10">
        <f>VLOOKUP(A1184,UNIC!C:W,5,0)</f>
        <v>2025</v>
      </c>
      <c r="E1184" s="5" t="str">
        <f>VLOOKUP(A1184,UNIC!C:W,21,0)</f>
        <v>LOCALIZA</v>
      </c>
      <c r="F1184" s="5" t="str">
        <f>VLOOKUP(Tabela1[[#This Row],[PLACA]],UNIC!C:R,15,0)</f>
        <v>MT</v>
      </c>
      <c r="G1184" s="5" t="str">
        <f>VLOOKUP(Tabela1[[#This Row],[PLACA]],UNIC!C:R,16,0)</f>
        <v>CENTRO OESTE</v>
      </c>
      <c r="H1184" s="5" t="str">
        <f>VLOOKUP(A1184,UNIC!C:H,6,0)</f>
        <v>WIN TELECOM LTDA</v>
      </c>
      <c r="I1184" s="5" t="str">
        <f>VLOOKUP(H1184,UNIC!H:J,3,0)</f>
        <v>PARCEIRO</v>
      </c>
      <c r="J1184" s="11" t="str">
        <f>VLOOKUP(Tabela1[[#This Row],[PLACA]],UNIC!C:V,20,0)</f>
        <v>R$ 1.832,60</v>
      </c>
      <c r="K1184" s="11" t="str">
        <f>IFERROR(VALUE(VLOOKUP(Tabela1[[#This Row],[PLACA]],[1]Planilha2!$A:$F,3,0)),"")</f>
        <v/>
      </c>
      <c r="L1184" s="11" t="str">
        <f>IFERROR(VALUE(VLOOKUP(Tabela1[[#This Row],[PLACA]],[1]Planilha2!$A:$F,4,0)),"")</f>
        <v/>
      </c>
      <c r="M1184" s="11" t="str">
        <f>IFERROR(VALUE(VLOOKUP(Tabela1[[#This Row],[PLACA]],[1]Planilha2!$A:$F,5,0)),"")</f>
        <v/>
      </c>
      <c r="N1184" s="11"/>
      <c r="O1184" s="12" t="str">
        <f>VLOOKUP(Tabela1[[#This Row],[PLACA]],BASE_LOCADORAS!B:F,5,0)</f>
        <v>20/06/2028</v>
      </c>
      <c r="P11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4" s="11">
        <f>VLOOKUP(Tabela1[[#This Row],[PLACA]],BASE_LOCADORAS!B:G,6,0)</f>
        <v>1832.6</v>
      </c>
      <c r="R1184" s="5" t="b">
        <f>Tabela1[[#This Row],[VALOR LOCADORA]]=Tabela1[[#This Row],[GASTO ALUGUEL]]</f>
        <v>0</v>
      </c>
      <c r="S1184" s="5" t="str">
        <f>UPPER(TEXT(Tabela1[[#This Row],[VENCIMENTO CONTRATO]],"MMM"))</f>
        <v>JUN</v>
      </c>
      <c r="T1184" s="5">
        <f>IFERROR(YEAR(Tabela1[[#This Row],[VENCIMENTO CONTRATO]]),"-")</f>
        <v>2028</v>
      </c>
      <c r="U1184" s="5" t="str">
        <f>VLOOKUP(Tabela1[[#This Row],[PLACA]],UNIC!C:T,18,0)</f>
        <v>ATIVO</v>
      </c>
      <c r="V1184" s="5" t="str">
        <f>SUBSTITUTE(VLOOKUP(Tabela1[[#This Row],[PLACA]],UNIC!C:K,9,0),".", "")</f>
        <v>11031</v>
      </c>
      <c r="W1184" s="5">
        <f>VLOOKUP(Tabela1[[#This Row],[PLACA]],UNIC!C:M,10,0)</f>
        <v>21112</v>
      </c>
      <c r="X1184" s="5" t="str">
        <f>VLOOKUP(Tabela1[[#This Row],[PLACA]],UNIC!C:M,11,0)</f>
        <v>VIVO</v>
      </c>
      <c r="Y1184" s="7">
        <f>SUM(Tabela1[[#This Row],[GASTO COMBUSTÍVEL FEVEREIRO]:[GASTO COMBUSTÍVE ABRIL]])</f>
        <v>0</v>
      </c>
      <c r="Z1184" s="7" t="str">
        <f>IFERROR(AVERAGE(Tabela1[[#This Row],[GASTO COMBUSTÍVE ABRIL]:[GASTO COMBUSTÍVE MARÇO]]),"-")</f>
        <v>-</v>
      </c>
      <c r="AA1184" s="5"/>
    </row>
    <row r="1185" spans="1:27" x14ac:dyDescent="0.25">
      <c r="A1185" s="5" t="s">
        <v>1270</v>
      </c>
      <c r="B1185" s="5" t="str">
        <f>VLOOKUP(A1185,UNIC!C:W,2,0)</f>
        <v>MOBI</v>
      </c>
      <c r="C1185" s="5" t="str">
        <f>VLOOKUP(A1185,UNIC!C:W,3,0)</f>
        <v>LEVE</v>
      </c>
      <c r="D1185" s="10">
        <f>VLOOKUP(A1185,UNIC!C:W,5,0)</f>
        <v>2025</v>
      </c>
      <c r="E1185" s="5" t="str">
        <f>VLOOKUP(A1185,UNIC!C:W,21,0)</f>
        <v>LOCALIZA</v>
      </c>
      <c r="F1185" s="5" t="str">
        <f>VLOOKUP(Tabela1[[#This Row],[PLACA]],UNIC!C:R,15,0)</f>
        <v>MT</v>
      </c>
      <c r="G1185" s="5" t="str">
        <f>VLOOKUP(Tabela1[[#This Row],[PLACA]],UNIC!C:R,16,0)</f>
        <v>CENTRO OESTE</v>
      </c>
      <c r="H1185" s="5" t="str">
        <f>VLOOKUP(A1185,UNIC!C:H,6,0)</f>
        <v>THIAGO DA SILVA NEVES</v>
      </c>
      <c r="I1185" s="5" t="str">
        <f>VLOOKUP(H1185,UNIC!H:J,3,0)</f>
        <v>INSTALADOR E REPARADOR DE FO</v>
      </c>
      <c r="J1185" s="11" t="str">
        <f>VLOOKUP(Tabela1[[#This Row],[PLACA]],UNIC!C:V,20,0)</f>
        <v>R$ 1.832,60</v>
      </c>
      <c r="K1185" s="11">
        <f>IFERROR(VALUE(VLOOKUP(Tabela1[[#This Row],[PLACA]],[1]Planilha2!$A:$F,3,0)),"")</f>
        <v>878</v>
      </c>
      <c r="L1185" s="11">
        <f>IFERROR(VALUE(VLOOKUP(Tabela1[[#This Row],[PLACA]],[1]Planilha2!$A:$F,4,0)),"")</f>
        <v>1185</v>
      </c>
      <c r="M1185" s="11">
        <f>IFERROR(VALUE(VLOOKUP(Tabela1[[#This Row],[PLACA]],[1]Planilha2!$A:$F,5,0)),"")</f>
        <v>388.03999999999996</v>
      </c>
      <c r="N1185" s="11"/>
      <c r="O1185" s="12" t="str">
        <f>VLOOKUP(Tabela1[[#This Row],[PLACA]],BASE_LOCADORAS!B:F,5,0)</f>
        <v>18/06/2028</v>
      </c>
      <c r="P11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5" s="11">
        <f>VLOOKUP(Tabela1[[#This Row],[PLACA]],BASE_LOCADORAS!B:G,6,0)</f>
        <v>1832.6</v>
      </c>
      <c r="R1185" s="5" t="b">
        <f>Tabela1[[#This Row],[VALOR LOCADORA]]=Tabela1[[#This Row],[GASTO ALUGUEL]]</f>
        <v>0</v>
      </c>
      <c r="S1185" s="5" t="str">
        <f>UPPER(TEXT(Tabela1[[#This Row],[VENCIMENTO CONTRATO]],"MMM"))</f>
        <v>JUN</v>
      </c>
      <c r="T1185" s="5">
        <f>IFERROR(YEAR(Tabela1[[#This Row],[VENCIMENTO CONTRATO]]),"-")</f>
        <v>2028</v>
      </c>
      <c r="U1185" s="5" t="str">
        <f>VLOOKUP(Tabela1[[#This Row],[PLACA]],UNIC!C:T,18,0)</f>
        <v>ATIVO</v>
      </c>
      <c r="V1185" s="5" t="str">
        <f>SUBSTITUTE(VLOOKUP(Tabela1[[#This Row],[PLACA]],UNIC!C:K,9,0),".", "")</f>
        <v>11011</v>
      </c>
      <c r="W1185" s="5">
        <f>VLOOKUP(Tabela1[[#This Row],[PLACA]],UNIC!C:M,10,0)</f>
        <v>21104</v>
      </c>
      <c r="X1185" s="5" t="str">
        <f>VLOOKUP(Tabela1[[#This Row],[PLACA]],UNIC!C:M,11,0)</f>
        <v>VIVO</v>
      </c>
      <c r="Y1185" s="7">
        <f>SUM(Tabela1[[#This Row],[GASTO COMBUSTÍVEL FEVEREIRO]:[GASTO COMBUSTÍVE ABRIL]])</f>
        <v>2451.04</v>
      </c>
      <c r="Z1185" s="7">
        <f>IFERROR(AVERAGE(Tabela1[[#This Row],[GASTO COMBUSTÍVE ABRIL]:[GASTO COMBUSTÍVE MARÇO]]),"-")</f>
        <v>786.52</v>
      </c>
      <c r="AA1185" s="5"/>
    </row>
    <row r="1186" spans="1:27" x14ac:dyDescent="0.25">
      <c r="A1186" s="5" t="s">
        <v>606</v>
      </c>
      <c r="B1186" s="5" t="str">
        <f>VLOOKUP(A1186,UNIC!C:W,2,0)</f>
        <v>MOBI</v>
      </c>
      <c r="C1186" s="5" t="str">
        <f>VLOOKUP(A1186,UNIC!C:W,3,0)</f>
        <v>LEVE</v>
      </c>
      <c r="D1186" s="10">
        <f>VLOOKUP(A1186,UNIC!C:W,5,0)</f>
        <v>2025</v>
      </c>
      <c r="E1186" s="5" t="str">
        <f>VLOOKUP(A1186,UNIC!C:W,21,0)</f>
        <v>LOCALIZA</v>
      </c>
      <c r="F1186" s="5" t="str">
        <f>VLOOKUP(Tabela1[[#This Row],[PLACA]],UNIC!C:R,15,0)</f>
        <v>MT</v>
      </c>
      <c r="G1186" s="5" t="str">
        <f>VLOOKUP(Tabela1[[#This Row],[PLACA]],UNIC!C:R,16,0)</f>
        <v>CENTRO OESTE</v>
      </c>
      <c r="H1186" s="5" t="str">
        <f>VLOOKUP(A1186,UNIC!C:H,6,0)</f>
        <v>RONALDO HONORIO DA SILVA</v>
      </c>
      <c r="I1186" s="5" t="str">
        <f>VLOOKUP(H1186,UNIC!H:J,3,0)</f>
        <v>INSTALADOR E REPARADOR DE FO</v>
      </c>
      <c r="J1186" s="11" t="str">
        <f>VLOOKUP(Tabela1[[#This Row],[PLACA]],UNIC!C:V,20,0)</f>
        <v>R$ 1.832,60</v>
      </c>
      <c r="K1186" s="11">
        <f>IFERROR(VALUE(VLOOKUP(Tabela1[[#This Row],[PLACA]],[1]Planilha2!$A:$F,3,0)),"")</f>
        <v>908.16</v>
      </c>
      <c r="L1186" s="11">
        <f>IFERROR(VALUE(VLOOKUP(Tabela1[[#This Row],[PLACA]],[1]Planilha2!$A:$F,4,0)),"")</f>
        <v>400</v>
      </c>
      <c r="M1186" s="11">
        <f>IFERROR(VALUE(VLOOKUP(Tabela1[[#This Row],[PLACA]],[1]Planilha2!$A:$F,5,0)),"")</f>
        <v>550</v>
      </c>
      <c r="N1186" s="11"/>
      <c r="O1186" s="12" t="str">
        <f>VLOOKUP(Tabela1[[#This Row],[PLACA]],BASE_LOCADORAS!B:F,5,0)</f>
        <v>07/06/2028</v>
      </c>
      <c r="P11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6" s="11">
        <f>VLOOKUP(Tabela1[[#This Row],[PLACA]],BASE_LOCADORAS!B:G,6,0)</f>
        <v>1832.6</v>
      </c>
      <c r="R1186" s="5" t="b">
        <f>Tabela1[[#This Row],[VALOR LOCADORA]]=Tabela1[[#This Row],[GASTO ALUGUEL]]</f>
        <v>0</v>
      </c>
      <c r="S1186" s="5" t="str">
        <f>UPPER(TEXT(Tabela1[[#This Row],[VENCIMENTO CONTRATO]],"MMM"))</f>
        <v>JUN</v>
      </c>
      <c r="T1186" s="5">
        <f>IFERROR(YEAR(Tabela1[[#This Row],[VENCIMENTO CONTRATO]]),"-")</f>
        <v>2028</v>
      </c>
      <c r="U1186" s="5" t="str">
        <f>VLOOKUP(Tabela1[[#This Row],[PLACA]],UNIC!C:T,18,0)</f>
        <v>ATIVO</v>
      </c>
      <c r="V1186" s="5" t="str">
        <f>SUBSTITUTE(VLOOKUP(Tabela1[[#This Row],[PLACA]],UNIC!C:K,9,0),".", "")</f>
        <v>11011</v>
      </c>
      <c r="W1186" s="5">
        <f>VLOOKUP(Tabela1[[#This Row],[PLACA]],UNIC!C:M,10,0)</f>
        <v>21111</v>
      </c>
      <c r="X1186" s="5" t="str">
        <f>VLOOKUP(Tabela1[[#This Row],[PLACA]],UNIC!C:M,11,0)</f>
        <v>VIVO</v>
      </c>
      <c r="Y1186" s="7">
        <f>SUM(Tabela1[[#This Row],[GASTO COMBUSTÍVEL FEVEREIRO]:[GASTO COMBUSTÍVE ABRIL]])</f>
        <v>1858.1599999999999</v>
      </c>
      <c r="Z1186" s="7">
        <f>IFERROR(AVERAGE(Tabela1[[#This Row],[GASTO COMBUSTÍVE ABRIL]:[GASTO COMBUSTÍVE MARÇO]]),"-")</f>
        <v>475</v>
      </c>
      <c r="AA1186" s="5"/>
    </row>
    <row r="1187" spans="1:27" x14ac:dyDescent="0.25">
      <c r="A1187" s="5" t="s">
        <v>1336</v>
      </c>
      <c r="B1187" s="5" t="str">
        <f>VLOOKUP(A1187,UNIC!C:W,2,0)</f>
        <v>MOBI</v>
      </c>
      <c r="C1187" s="5" t="str">
        <f>VLOOKUP(A1187,UNIC!C:W,3,0)</f>
        <v>LEVE</v>
      </c>
      <c r="D1187" s="10">
        <f>VLOOKUP(A1187,UNIC!C:W,5,0)</f>
        <v>2025</v>
      </c>
      <c r="E1187" s="5" t="str">
        <f>VLOOKUP(A1187,UNIC!C:W,21,0)</f>
        <v>LOCALIZA</v>
      </c>
      <c r="F1187" s="5" t="str">
        <f>VLOOKUP(Tabela1[[#This Row],[PLACA]],UNIC!C:R,15,0)</f>
        <v>MT</v>
      </c>
      <c r="G1187" s="5" t="str">
        <f>VLOOKUP(Tabela1[[#This Row],[PLACA]],UNIC!C:R,16,0)</f>
        <v>CENTRO OESTE</v>
      </c>
      <c r="H1187" s="5" t="str">
        <f>VLOOKUP(A1187,UNIC!C:H,6,0)</f>
        <v>LYMDYBERG DO CARMO FERREIRA</v>
      </c>
      <c r="I1187" s="5" t="str">
        <f>VLOOKUP(H1187,UNIC!H:J,3,0)</f>
        <v>INSTALADOR E REPARADOR DE FO</v>
      </c>
      <c r="J1187" s="11" t="str">
        <f>VLOOKUP(Tabela1[[#This Row],[PLACA]],UNIC!C:V,20,0)</f>
        <v>R$ 1.832,60</v>
      </c>
      <c r="K1187" s="11">
        <f>IFERROR(VALUE(VLOOKUP(Tabela1[[#This Row],[PLACA]],[1]Planilha2!$A:$F,3,0)),"")</f>
        <v>0</v>
      </c>
      <c r="L1187" s="11">
        <f>IFERROR(VALUE(VLOOKUP(Tabela1[[#This Row],[PLACA]],[1]Planilha2!$A:$F,4,0)),"")</f>
        <v>1805.4299999999998</v>
      </c>
      <c r="M1187" s="11">
        <f>IFERROR(VALUE(VLOOKUP(Tabela1[[#This Row],[PLACA]],[1]Planilha2!$A:$F,5,0)),"")</f>
        <v>690</v>
      </c>
      <c r="N1187" s="11"/>
      <c r="O1187" s="17" t="str">
        <f>VLOOKUP(Tabela1[[#This Row],[PLACA]],BASE_LOCADORAS!B:F,5,0)</f>
        <v>21/06/2028</v>
      </c>
      <c r="P11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7" s="11">
        <f>VLOOKUP(Tabela1[[#This Row],[PLACA]],BASE_LOCADORAS!B:G,6,0)</f>
        <v>1832.6</v>
      </c>
      <c r="R1187" s="5" t="b">
        <f>Tabela1[[#This Row],[VALOR LOCADORA]]=Tabela1[[#This Row],[GASTO ALUGUEL]]</f>
        <v>0</v>
      </c>
      <c r="S1187" s="5" t="str">
        <f>UPPER(TEXT(Tabela1[[#This Row],[VENCIMENTO CONTRATO]],"MMM"))</f>
        <v>JUN</v>
      </c>
      <c r="T1187" s="5">
        <f>IFERROR(YEAR(Tabela1[[#This Row],[VENCIMENTO CONTRATO]]),"-")</f>
        <v>2028</v>
      </c>
      <c r="U1187" s="5" t="str">
        <f>VLOOKUP(Tabela1[[#This Row],[PLACA]],UNIC!C:T,18,0)</f>
        <v>ATIVO</v>
      </c>
      <c r="V1187" s="5" t="str">
        <f>SUBSTITUTE(VLOOKUP(Tabela1[[#This Row],[PLACA]],UNIC!C:K,9,0),".", "")</f>
        <v>11011</v>
      </c>
      <c r="W1187" s="5">
        <f>VLOOKUP(Tabela1[[#This Row],[PLACA]],UNIC!C:M,10,0)</f>
        <v>21104</v>
      </c>
      <c r="X1187" s="5" t="str">
        <f>VLOOKUP(Tabela1[[#This Row],[PLACA]],UNIC!C:M,11,0)</f>
        <v>VIVO</v>
      </c>
      <c r="Y1187" s="7">
        <f>SUM(Tabela1[[#This Row],[GASTO COMBUSTÍVEL FEVEREIRO]:[GASTO COMBUSTÍVE ABRIL]])</f>
        <v>2495.4299999999998</v>
      </c>
      <c r="Z1187" s="7">
        <f>IFERROR(AVERAGE(Tabela1[[#This Row],[GASTO COMBUSTÍVE ABRIL]:[GASTO COMBUSTÍVE MARÇO]]),"-")</f>
        <v>1247.7149999999999</v>
      </c>
      <c r="AA1187" s="5"/>
    </row>
    <row r="1188" spans="1:27" x14ac:dyDescent="0.25">
      <c r="A1188" s="5" t="s">
        <v>1353</v>
      </c>
      <c r="B1188" s="5" t="str">
        <f>VLOOKUP(A1188,UNIC!C:W,2,0)</f>
        <v>MOBI</v>
      </c>
      <c r="C1188" s="5" t="str">
        <f>VLOOKUP(A1188,UNIC!C:W,3,0)</f>
        <v>LEVE</v>
      </c>
      <c r="D1188" s="10">
        <f>VLOOKUP(A1188,UNIC!C:W,5,0)</f>
        <v>2025</v>
      </c>
      <c r="E1188" s="5" t="str">
        <f>VLOOKUP(A1188,UNIC!C:W,21,0)</f>
        <v>LOCALIZA</v>
      </c>
      <c r="F1188" s="5" t="str">
        <f>VLOOKUP(Tabela1[[#This Row],[PLACA]],UNIC!C:R,15,0)</f>
        <v>MT</v>
      </c>
      <c r="G1188" s="5" t="str">
        <f>VLOOKUP(Tabela1[[#This Row],[PLACA]],UNIC!C:R,16,0)</f>
        <v>CENTRO OESTE</v>
      </c>
      <c r="H1188" s="5" t="str">
        <f>VLOOKUP(A1188,UNIC!C:H,6,0)</f>
        <v>DIEGO SIQUEIRA DOS SANTOS</v>
      </c>
      <c r="I1188" s="5" t="str">
        <f>VLOOKUP(H1188,UNIC!H:J,3,0)</f>
        <v>INSTALADOR E REPARADOR DE FO</v>
      </c>
      <c r="J1188" s="11" t="str">
        <f>VLOOKUP(Tabela1[[#This Row],[PLACA]],UNIC!C:V,20,0)</f>
        <v>R$ 1.832,60</v>
      </c>
      <c r="K1188" s="11">
        <f>IFERROR(VALUE(VLOOKUP(Tabela1[[#This Row],[PLACA]],[1]Planilha2!$A:$F,3,0)),"")</f>
        <v>2432.48</v>
      </c>
      <c r="L1188" s="11">
        <f>IFERROR(VALUE(VLOOKUP(Tabela1[[#This Row],[PLACA]],[1]Planilha2!$A:$F,4,0)),"")</f>
        <v>2789.99</v>
      </c>
      <c r="M1188" s="11">
        <f>IFERROR(VALUE(VLOOKUP(Tabela1[[#This Row],[PLACA]],[1]Planilha2!$A:$F,5,0)),"")</f>
        <v>1245</v>
      </c>
      <c r="N1188" s="11"/>
      <c r="O1188" s="12" t="str">
        <f>VLOOKUP(Tabela1[[#This Row],[PLACA]],BASE_LOCADORAS!B:F,5,0)</f>
        <v>19/06/2028</v>
      </c>
      <c r="P11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8" s="11">
        <f>VLOOKUP(Tabela1[[#This Row],[PLACA]],BASE_LOCADORAS!B:G,6,0)</f>
        <v>1832.6</v>
      </c>
      <c r="R1188" s="5" t="b">
        <f>Tabela1[[#This Row],[VALOR LOCADORA]]=Tabela1[[#This Row],[GASTO ALUGUEL]]</f>
        <v>0</v>
      </c>
      <c r="S1188" s="5" t="str">
        <f>UPPER(TEXT(Tabela1[[#This Row],[VENCIMENTO CONTRATO]],"MMM"))</f>
        <v>JUN</v>
      </c>
      <c r="T1188" s="5">
        <f>IFERROR(YEAR(Tabela1[[#This Row],[VENCIMENTO CONTRATO]]),"-")</f>
        <v>2028</v>
      </c>
      <c r="U1188" s="5" t="str">
        <f>VLOOKUP(Tabela1[[#This Row],[PLACA]],UNIC!C:T,18,0)</f>
        <v>ATIVO</v>
      </c>
      <c r="V1188" s="5" t="str">
        <f>SUBSTITUTE(VLOOKUP(Tabela1[[#This Row],[PLACA]],UNIC!C:K,9,0),".", "")</f>
        <v>11011</v>
      </c>
      <c r="W1188" s="5">
        <f>VLOOKUP(Tabela1[[#This Row],[PLACA]],UNIC!C:M,10,0)</f>
        <v>21057</v>
      </c>
      <c r="X1188" s="5" t="str">
        <f>VLOOKUP(Tabela1[[#This Row],[PLACA]],UNIC!C:M,11,0)</f>
        <v>VIVO</v>
      </c>
      <c r="Y1188" s="7">
        <f>SUM(Tabela1[[#This Row],[GASTO COMBUSTÍVEL FEVEREIRO]:[GASTO COMBUSTÍVE ABRIL]])</f>
        <v>6467.4699999999993</v>
      </c>
      <c r="Z1188" s="7">
        <f>IFERROR(AVERAGE(Tabela1[[#This Row],[GASTO COMBUSTÍVE ABRIL]:[GASTO COMBUSTÍVE MARÇO]]),"-")</f>
        <v>2017.4949999999999</v>
      </c>
      <c r="AA1188" s="5"/>
    </row>
    <row r="1189" spans="1:27" x14ac:dyDescent="0.25">
      <c r="A1189" s="5" t="s">
        <v>1176</v>
      </c>
      <c r="B1189" s="5" t="str">
        <f>VLOOKUP(A1189,UNIC!C:W,2,0)</f>
        <v>MOBI</v>
      </c>
      <c r="C1189" s="5" t="str">
        <f>VLOOKUP(A1189,UNIC!C:W,3,0)</f>
        <v>LEVE</v>
      </c>
      <c r="D1189" s="10">
        <f>VLOOKUP(A1189,UNIC!C:W,5,0)</f>
        <v>2025</v>
      </c>
      <c r="E1189" s="5" t="str">
        <f>VLOOKUP(A1189,UNIC!C:W,21,0)</f>
        <v>LOCALIZA</v>
      </c>
      <c r="F1189" s="5" t="str">
        <f>VLOOKUP(Tabela1[[#This Row],[PLACA]],UNIC!C:R,15,0)</f>
        <v>MT</v>
      </c>
      <c r="G1189" s="5" t="str">
        <f>VLOOKUP(Tabela1[[#This Row],[PLACA]],UNIC!C:R,16,0)</f>
        <v>CENTRO OESTE</v>
      </c>
      <c r="H1189" s="5" t="str">
        <f>VLOOKUP(A1189,UNIC!C:H,6,0)</f>
        <v>MAX VINICIUS SILVA SANTOS</v>
      </c>
      <c r="I1189" s="5" t="str">
        <f>VLOOKUP(H1189,UNIC!H:J,3,0)</f>
        <v>INSTALADOR E REPARADOR DE FO</v>
      </c>
      <c r="J1189" s="11" t="str">
        <f>VLOOKUP(Tabela1[[#This Row],[PLACA]],UNIC!C:V,20,0)</f>
        <v>R$ 1.832,60</v>
      </c>
      <c r="K1189" s="11">
        <f>IFERROR(VALUE(VLOOKUP(Tabela1[[#This Row],[PLACA]],[1]Planilha2!$A:$F,3,0)),"")</f>
        <v>1468.8500000000001</v>
      </c>
      <c r="L1189" s="11">
        <f>IFERROR(VALUE(VLOOKUP(Tabela1[[#This Row],[PLACA]],[1]Planilha2!$A:$F,4,0)),"")</f>
        <v>1080.05</v>
      </c>
      <c r="M1189" s="11">
        <f>IFERROR(VALUE(VLOOKUP(Tabela1[[#This Row],[PLACA]],[1]Planilha2!$A:$F,5,0)),"")</f>
        <v>0</v>
      </c>
      <c r="N1189" s="11"/>
      <c r="O1189" s="12" t="str">
        <f>VLOOKUP(Tabela1[[#This Row],[PLACA]],BASE_LOCADORAS!B:F,5,0)</f>
        <v>13/06/2028</v>
      </c>
      <c r="P11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89" s="11">
        <f>VLOOKUP(Tabela1[[#This Row],[PLACA]],BASE_LOCADORAS!B:G,6,0)</f>
        <v>1832.6</v>
      </c>
      <c r="R1189" s="5" t="b">
        <f>Tabela1[[#This Row],[VALOR LOCADORA]]=Tabela1[[#This Row],[GASTO ALUGUEL]]</f>
        <v>0</v>
      </c>
      <c r="S1189" s="5" t="str">
        <f>UPPER(TEXT(Tabela1[[#This Row],[VENCIMENTO CONTRATO]],"MMM"))</f>
        <v>JUN</v>
      </c>
      <c r="T1189" s="5">
        <f>IFERROR(YEAR(Tabela1[[#This Row],[VENCIMENTO CONTRATO]]),"-")</f>
        <v>2028</v>
      </c>
      <c r="U1189" s="5" t="str">
        <f>VLOOKUP(Tabela1[[#This Row],[PLACA]],UNIC!C:T,18,0)</f>
        <v>ATIVO</v>
      </c>
      <c r="V1189" s="5" t="str">
        <f>SUBSTITUTE(VLOOKUP(Tabela1[[#This Row],[PLACA]],UNIC!C:K,9,0),".", "")</f>
        <v>11011</v>
      </c>
      <c r="W1189" s="5">
        <f>VLOOKUP(Tabela1[[#This Row],[PLACA]],UNIC!C:M,10,0)</f>
        <v>21104</v>
      </c>
      <c r="X1189" s="5" t="str">
        <f>VLOOKUP(Tabela1[[#This Row],[PLACA]],UNIC!C:M,11,0)</f>
        <v>VIVO</v>
      </c>
      <c r="Y1189" s="7">
        <f>SUM(Tabela1[[#This Row],[GASTO COMBUSTÍVEL FEVEREIRO]:[GASTO COMBUSTÍVE ABRIL]])</f>
        <v>2548.9</v>
      </c>
      <c r="Z1189" s="7">
        <f>IFERROR(AVERAGE(Tabela1[[#This Row],[GASTO COMBUSTÍVE ABRIL]:[GASTO COMBUSTÍVE MARÇO]]),"-")</f>
        <v>540.02499999999998</v>
      </c>
      <c r="AA1189" s="5"/>
    </row>
    <row r="1190" spans="1:27" x14ac:dyDescent="0.25">
      <c r="A1190" s="5" t="s">
        <v>1366</v>
      </c>
      <c r="B1190" s="5" t="str">
        <f>VLOOKUP(A1190,UNIC!C:W,2,0)</f>
        <v>MOBI</v>
      </c>
      <c r="C1190" s="5" t="str">
        <f>VLOOKUP(A1190,UNIC!C:W,3,0)</f>
        <v>LEVE</v>
      </c>
      <c r="D1190" s="10">
        <f>VLOOKUP(A1190,UNIC!C:W,5,0)</f>
        <v>2025</v>
      </c>
      <c r="E1190" s="5" t="str">
        <f>VLOOKUP(A1190,UNIC!C:W,21,0)</f>
        <v>LOCALIZA</v>
      </c>
      <c r="F1190" s="5" t="str">
        <f>VLOOKUP(Tabela1[[#This Row],[PLACA]],UNIC!C:R,15,0)</f>
        <v>MS</v>
      </c>
      <c r="G1190" s="5" t="str">
        <f>VLOOKUP(Tabela1[[#This Row],[PLACA]],UNIC!C:R,16,0)</f>
        <v>CENTRO OESTE</v>
      </c>
      <c r="H1190" s="5" t="str">
        <f>VLOOKUP(A1190,UNIC!C:H,6,0)</f>
        <v>ANIBAL MARTINS BAIVE</v>
      </c>
      <c r="I1190" s="5" t="str">
        <f>VLOOKUP(H1190,UNIC!H:J,3,0)</f>
        <v>INSTALADOR E REPARADOR DE FO</v>
      </c>
      <c r="J1190" s="11" t="str">
        <f>VLOOKUP(Tabela1[[#This Row],[PLACA]],UNIC!C:V,20,0)</f>
        <v>R$ 1.730,00</v>
      </c>
      <c r="K1190" s="11">
        <f>IFERROR(VALUE(VLOOKUP(Tabela1[[#This Row],[PLACA]],[1]Planilha2!$A:$F,3,0)),"")</f>
        <v>1220</v>
      </c>
      <c r="L1190" s="11">
        <f>IFERROR(VALUE(VLOOKUP(Tabela1[[#This Row],[PLACA]],[1]Planilha2!$A:$F,4,0)),"")</f>
        <v>2129.3200000000002</v>
      </c>
      <c r="M1190" s="11">
        <f>IFERROR(VALUE(VLOOKUP(Tabela1[[#This Row],[PLACA]],[1]Planilha2!$A:$F,5,0)),"")</f>
        <v>698.36</v>
      </c>
      <c r="N1190" s="11"/>
      <c r="O1190" s="17" t="str">
        <f>VLOOKUP(Tabela1[[#This Row],[PLACA]],BASE_LOCADORAS!B:F,5,0)</f>
        <v>18/06/2028</v>
      </c>
      <c r="P11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0" s="11">
        <f>VLOOKUP(Tabela1[[#This Row],[PLACA]],BASE_LOCADORAS!B:G,6,0)</f>
        <v>1832.6</v>
      </c>
      <c r="R1190" s="5" t="b">
        <f>Tabela1[[#This Row],[VALOR LOCADORA]]=Tabela1[[#This Row],[GASTO ALUGUEL]]</f>
        <v>0</v>
      </c>
      <c r="S1190" s="5" t="str">
        <f>UPPER(TEXT(Tabela1[[#This Row],[VENCIMENTO CONTRATO]],"MMM"))</f>
        <v>JUN</v>
      </c>
      <c r="T1190" s="5">
        <f>IFERROR(YEAR(Tabela1[[#This Row],[VENCIMENTO CONTRATO]]),"-")</f>
        <v>2028</v>
      </c>
      <c r="U1190" s="5" t="str">
        <f>VLOOKUP(Tabela1[[#This Row],[PLACA]],UNIC!C:T,18,0)</f>
        <v>ATIVO</v>
      </c>
      <c r="V1190" s="5" t="str">
        <f>SUBSTITUTE(VLOOKUP(Tabela1[[#This Row],[PLACA]],UNIC!C:K,9,0),".", "")</f>
        <v>11011</v>
      </c>
      <c r="W1190" s="5">
        <f>VLOOKUP(Tabela1[[#This Row],[PLACA]],UNIC!C:M,10,0)</f>
        <v>22020</v>
      </c>
      <c r="X1190" s="5" t="str">
        <f>VLOOKUP(Tabela1[[#This Row],[PLACA]],UNIC!C:M,11,0)</f>
        <v>VIVO</v>
      </c>
      <c r="Y1190" s="7">
        <f>SUM(Tabela1[[#This Row],[GASTO COMBUSTÍVEL FEVEREIRO]:[GASTO COMBUSTÍVE ABRIL]])</f>
        <v>4047.6800000000003</v>
      </c>
      <c r="Z1190" s="7">
        <f>IFERROR(AVERAGE(Tabela1[[#This Row],[GASTO COMBUSTÍVE ABRIL]:[GASTO COMBUSTÍVE MARÇO]]),"-")</f>
        <v>1413.8400000000001</v>
      </c>
      <c r="AA1190" s="5"/>
    </row>
    <row r="1191" spans="1:27" x14ac:dyDescent="0.25">
      <c r="A1191" s="5" t="s">
        <v>420</v>
      </c>
      <c r="B1191" s="5" t="str">
        <f>VLOOKUP(A1191,UNIC!C:W,2,0)</f>
        <v>MOBI</v>
      </c>
      <c r="C1191" s="5" t="str">
        <f>VLOOKUP(A1191,UNIC!C:W,3,0)</f>
        <v>LEVE</v>
      </c>
      <c r="D1191" s="10">
        <f>VLOOKUP(A1191,UNIC!C:W,5,0)</f>
        <v>2025</v>
      </c>
      <c r="E1191" s="5" t="str">
        <f>VLOOKUP(A1191,UNIC!C:W,21,0)</f>
        <v>LOCALIZA</v>
      </c>
      <c r="F1191" s="5" t="str">
        <f>VLOOKUP(Tabela1[[#This Row],[PLACA]],UNIC!C:R,15,0)</f>
        <v>MS</v>
      </c>
      <c r="G1191" s="5" t="str">
        <f>VLOOKUP(Tabela1[[#This Row],[PLACA]],UNIC!C:R,16,0)</f>
        <v>CENTRO OESTE</v>
      </c>
      <c r="H1191" s="5" t="str">
        <f>VLOOKUP(A1191,UNIC!C:H,6,0)</f>
        <v>ROSEMAR SANTOS DE OLIVEIRA</v>
      </c>
      <c r="I1191" s="5" t="str">
        <f>VLOOKUP(H1191,UNIC!H:J,3,0)</f>
        <v>INSTALADOR E REPARADOR DE FO</v>
      </c>
      <c r="J1191" s="11" t="str">
        <f>VLOOKUP(Tabela1[[#This Row],[PLACA]],UNIC!C:V,20,0)</f>
        <v>R$ 1.730,00</v>
      </c>
      <c r="K1191" s="11">
        <f>IFERROR(VALUE(VLOOKUP(Tabela1[[#This Row],[PLACA]],[1]Planilha2!$A:$F,3,0)),"")</f>
        <v>650</v>
      </c>
      <c r="L1191" s="11">
        <f>IFERROR(VALUE(VLOOKUP(Tabela1[[#This Row],[PLACA]],[1]Planilha2!$A:$F,4,0)),"")</f>
        <v>914.73</v>
      </c>
      <c r="M1191" s="11">
        <f>IFERROR(VALUE(VLOOKUP(Tabela1[[#This Row],[PLACA]],[1]Planilha2!$A:$F,5,0)),"")</f>
        <v>300</v>
      </c>
      <c r="N1191" s="11"/>
      <c r="O1191" s="12" t="str">
        <f>VLOOKUP(Tabela1[[#This Row],[PLACA]],BASE_LOCADORAS!B:F,5,0)</f>
        <v>07/06/2028</v>
      </c>
      <c r="P11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1" s="11">
        <f>VLOOKUP(Tabela1[[#This Row],[PLACA]],BASE_LOCADORAS!B:G,6,0)</f>
        <v>1832.6</v>
      </c>
      <c r="R1191" s="5" t="b">
        <f>Tabela1[[#This Row],[VALOR LOCADORA]]=Tabela1[[#This Row],[GASTO ALUGUEL]]</f>
        <v>0</v>
      </c>
      <c r="S1191" s="5" t="str">
        <f>UPPER(TEXT(Tabela1[[#This Row],[VENCIMENTO CONTRATO]],"MMM"))</f>
        <v>JUN</v>
      </c>
      <c r="T1191" s="5">
        <f>IFERROR(YEAR(Tabela1[[#This Row],[VENCIMENTO CONTRATO]]),"-")</f>
        <v>2028</v>
      </c>
      <c r="U1191" s="5" t="str">
        <f>VLOOKUP(Tabela1[[#This Row],[PLACA]],UNIC!C:T,18,0)</f>
        <v>ATIVO</v>
      </c>
      <c r="V1191" s="5" t="str">
        <f>SUBSTITUTE(VLOOKUP(Tabela1[[#This Row],[PLACA]],UNIC!C:K,9,0),".", "")</f>
        <v>11011</v>
      </c>
      <c r="W1191" s="5">
        <f>VLOOKUP(Tabela1[[#This Row],[PLACA]],UNIC!C:M,10,0)</f>
        <v>22020</v>
      </c>
      <c r="X1191" s="5" t="str">
        <f>VLOOKUP(Tabela1[[#This Row],[PLACA]],UNIC!C:M,11,0)</f>
        <v>VIVO</v>
      </c>
      <c r="Y1191" s="7">
        <f>SUM(Tabela1[[#This Row],[GASTO COMBUSTÍVEL FEVEREIRO]:[GASTO COMBUSTÍVE ABRIL]])</f>
        <v>1864.73</v>
      </c>
      <c r="Z1191" s="7">
        <f>IFERROR(AVERAGE(Tabela1[[#This Row],[GASTO COMBUSTÍVE ABRIL]:[GASTO COMBUSTÍVE MARÇO]]),"-")</f>
        <v>607.36500000000001</v>
      </c>
      <c r="AA1191" s="5"/>
    </row>
    <row r="1192" spans="1:27" x14ac:dyDescent="0.25">
      <c r="A1192" s="5" t="s">
        <v>775</v>
      </c>
      <c r="B1192" s="5" t="str">
        <f>VLOOKUP(A1192,UNIC!C:W,2,0)</f>
        <v>GOL</v>
      </c>
      <c r="C1192" s="5" t="str">
        <f>VLOOKUP(A1192,UNIC!C:W,3,0)</f>
        <v>LEVE</v>
      </c>
      <c r="D1192" s="10">
        <f>VLOOKUP(A1192,UNIC!C:W,5,0)</f>
        <v>2011</v>
      </c>
      <c r="E1192" s="5" t="str">
        <f>VLOOKUP(A1192,UNIC!C:W,21,0)</f>
        <v>PARTICULAR</v>
      </c>
      <c r="F1192" s="5" t="str">
        <f>VLOOKUP(Tabela1[[#This Row],[PLACA]],UNIC!C:R,15,0)</f>
        <v>MT</v>
      </c>
      <c r="G1192" s="5" t="str">
        <f>VLOOKUP(Tabela1[[#This Row],[PLACA]],UNIC!C:R,16,0)</f>
        <v>CENTRO OESTE</v>
      </c>
      <c r="H1192" s="5" t="str">
        <f>VLOOKUP(A1192,UNIC!C:H,6,0)</f>
        <v>SAMUEL FERREIRA DE SENA PEREIRA</v>
      </c>
      <c r="I1192" s="5" t="str">
        <f>VLOOKUP(H1192,UNIC!H:J,3,0)</f>
        <v>INSTALADOR E REPARADOR DE FO</v>
      </c>
      <c r="J1192" s="11" t="str">
        <f>VLOOKUP(Tabela1[[#This Row],[PLACA]],UNIC!C:V,20,0)</f>
        <v>R$ 1.200,77</v>
      </c>
      <c r="K1192" s="11">
        <f>IFERROR(VALUE(VLOOKUP(Tabela1[[#This Row],[PLACA]],[1]Planilha2!$A:$F,3,0)),"")</f>
        <v>1010</v>
      </c>
      <c r="L1192" s="11">
        <f>IFERROR(VALUE(VLOOKUP(Tabela1[[#This Row],[PLACA]],[1]Planilha2!$A:$F,4,0)),"")</f>
        <v>1120</v>
      </c>
      <c r="M1192" s="11">
        <f>IFERROR(VALUE(VLOOKUP(Tabela1[[#This Row],[PLACA]],[1]Planilha2!$A:$F,5,0)),"")</f>
        <v>450</v>
      </c>
      <c r="N1192" s="11"/>
      <c r="O1192" s="12" t="str">
        <f>VLOOKUP(Tabela1[[#This Row],[PLACA]],BASE_LOCADORAS!B:F,5,0)</f>
        <v>01/01/2030</v>
      </c>
      <c r="P11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2" s="11">
        <f>VLOOKUP(Tabela1[[#This Row],[PLACA]],BASE_LOCADORAS!B:G,6,0)</f>
        <v>1200.77</v>
      </c>
      <c r="R1192" s="5" t="b">
        <f>Tabela1[[#This Row],[VALOR LOCADORA]]=Tabela1[[#This Row],[GASTO ALUGUEL]]</f>
        <v>0</v>
      </c>
      <c r="S1192" s="5" t="str">
        <f>UPPER(TEXT(Tabela1[[#This Row],[VENCIMENTO CONTRATO]],"MMM"))</f>
        <v>JAN</v>
      </c>
      <c r="T1192" s="5">
        <f>IFERROR(YEAR(Tabela1[[#This Row],[VENCIMENTO CONTRATO]]),"-")</f>
        <v>2030</v>
      </c>
      <c r="U1192" s="5" t="str">
        <f>VLOOKUP(Tabela1[[#This Row],[PLACA]],UNIC!C:T,18,0)</f>
        <v>ATIVO</v>
      </c>
      <c r="V1192" s="5" t="str">
        <f>SUBSTITUTE(VLOOKUP(Tabela1[[#This Row],[PLACA]],UNIC!C:K,9,0),".", "")</f>
        <v>11011</v>
      </c>
      <c r="W1192" s="5">
        <f>VLOOKUP(Tabela1[[#This Row],[PLACA]],UNIC!C:M,10,0)</f>
        <v>21104</v>
      </c>
      <c r="X1192" s="5" t="str">
        <f>VLOOKUP(Tabela1[[#This Row],[PLACA]],UNIC!C:M,11,0)</f>
        <v>VIVO</v>
      </c>
      <c r="Y1192" s="7">
        <f>SUM(Tabela1[[#This Row],[GASTO COMBUSTÍVEL FEVEREIRO]:[GASTO COMBUSTÍVE ABRIL]])</f>
        <v>2580</v>
      </c>
      <c r="Z1192" s="7">
        <f>IFERROR(AVERAGE(Tabela1[[#This Row],[GASTO COMBUSTÍVE ABRIL]:[GASTO COMBUSTÍVE MARÇO]]),"-")</f>
        <v>785</v>
      </c>
      <c r="AA1192" s="5"/>
    </row>
    <row r="1193" spans="1:27" x14ac:dyDescent="0.25">
      <c r="A1193" s="5" t="s">
        <v>317</v>
      </c>
      <c r="B1193" s="5" t="str">
        <f>VLOOKUP(A1193,UNIC!C:W,2,0)</f>
        <v>MOBI</v>
      </c>
      <c r="C1193" s="5" t="str">
        <f>VLOOKUP(A1193,UNIC!C:W,3,0)</f>
        <v>LEVE</v>
      </c>
      <c r="D1193" s="10">
        <f>VLOOKUP(A1193,UNIC!C:W,5,0)</f>
        <v>2025</v>
      </c>
      <c r="E1193" s="5" t="str">
        <f>VLOOKUP(A1193,UNIC!C:W,21,0)</f>
        <v>LOCALIZA</v>
      </c>
      <c r="F1193" s="5" t="str">
        <f>VLOOKUP(Tabela1[[#This Row],[PLACA]],UNIC!C:R,15,0)</f>
        <v>MS</v>
      </c>
      <c r="G1193" s="5" t="str">
        <f>VLOOKUP(Tabela1[[#This Row],[PLACA]],UNIC!C:R,16,0)</f>
        <v>CENTRO OESTE</v>
      </c>
      <c r="H1193" s="5" t="str">
        <f>VLOOKUP(A1193,UNIC!C:H,6,0)</f>
        <v>ROBERTO ARGUELHO BRAGA</v>
      </c>
      <c r="I1193" s="5" t="str">
        <f>VLOOKUP(H1193,UNIC!H:J,3,0)</f>
        <v>TECNICO DE SEGURANCA DO TRABALHO JR</v>
      </c>
      <c r="J1193" s="11" t="str">
        <f>VLOOKUP(Tabela1[[#This Row],[PLACA]],UNIC!C:V,20,0)</f>
        <v>R$ 1.823,00</v>
      </c>
      <c r="K1193" s="11">
        <f>IFERROR(VALUE(VLOOKUP(Tabela1[[#This Row],[PLACA]],[1]Planilha2!$A:$F,3,0)),"")</f>
        <v>420</v>
      </c>
      <c r="L1193" s="11">
        <f>IFERROR(VALUE(VLOOKUP(Tabela1[[#This Row],[PLACA]],[1]Planilha2!$A:$F,4,0)),"")</f>
        <v>550</v>
      </c>
      <c r="M1193" s="11">
        <f>IFERROR(VALUE(VLOOKUP(Tabela1[[#This Row],[PLACA]],[1]Planilha2!$A:$F,5,0)),"")</f>
        <v>300</v>
      </c>
      <c r="N1193" s="11"/>
      <c r="O1193" s="12" t="str">
        <f>VLOOKUP(Tabela1[[#This Row],[PLACA]],BASE_LOCADORAS!B:F,5,0)</f>
        <v>11/07/2028</v>
      </c>
      <c r="P11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3" s="11">
        <f>VLOOKUP(Tabela1[[#This Row],[PLACA]],BASE_LOCADORAS!B:G,6,0)</f>
        <v>1928.81</v>
      </c>
      <c r="R1193" s="5" t="b">
        <f>Tabela1[[#This Row],[VALOR LOCADORA]]=Tabela1[[#This Row],[GASTO ALUGUEL]]</f>
        <v>0</v>
      </c>
      <c r="S1193" s="5" t="str">
        <f>UPPER(TEXT(Tabela1[[#This Row],[VENCIMENTO CONTRATO]],"MMM"))</f>
        <v>JUL</v>
      </c>
      <c r="T1193" s="5">
        <f>IFERROR(YEAR(Tabela1[[#This Row],[VENCIMENTO CONTRATO]]),"-")</f>
        <v>2028</v>
      </c>
      <c r="U1193" s="5" t="str">
        <f>VLOOKUP(Tabela1[[#This Row],[PLACA]],UNIC!C:T,18,0)</f>
        <v>ATIVO</v>
      </c>
      <c r="V1193" s="5" t="str">
        <f>SUBSTITUTE(VLOOKUP(Tabela1[[#This Row],[PLACA]],UNIC!C:K,9,0),".", "")</f>
        <v>99678</v>
      </c>
      <c r="W1193" s="5">
        <f>VLOOKUP(Tabela1[[#This Row],[PLACA]],UNIC!C:M,10,0)</f>
        <v>22020</v>
      </c>
      <c r="X1193" s="5" t="str">
        <f>VLOOKUP(Tabela1[[#This Row],[PLACA]],UNIC!C:M,11,0)</f>
        <v>ADMINISTRATIVO</v>
      </c>
      <c r="Y1193" s="7">
        <f>SUM(Tabela1[[#This Row],[GASTO COMBUSTÍVEL FEVEREIRO]:[GASTO COMBUSTÍVE ABRIL]])</f>
        <v>1270</v>
      </c>
      <c r="Z1193" s="7">
        <f>IFERROR(AVERAGE(Tabela1[[#This Row],[GASTO COMBUSTÍVE ABRIL]:[GASTO COMBUSTÍVE MARÇO]]),"-")</f>
        <v>425</v>
      </c>
      <c r="AA1193" s="5"/>
    </row>
    <row r="1194" spans="1:27" x14ac:dyDescent="0.25">
      <c r="A1194" s="5" t="s">
        <v>1351</v>
      </c>
      <c r="B1194" s="5" t="str">
        <f>VLOOKUP(A1194,UNIC!C:W,2,0)</f>
        <v>MOBI</v>
      </c>
      <c r="C1194" s="5" t="str">
        <f>VLOOKUP(A1194,UNIC!C:W,3,0)</f>
        <v>LEVE</v>
      </c>
      <c r="D1194" s="10">
        <f>VLOOKUP(A1194,UNIC!C:W,5,0)</f>
        <v>2025</v>
      </c>
      <c r="E1194" s="5" t="str">
        <f>VLOOKUP(A1194,UNIC!C:W,21,0)</f>
        <v>LOCALIZA</v>
      </c>
      <c r="F1194" s="5" t="str">
        <f>VLOOKUP(Tabela1[[#This Row],[PLACA]],UNIC!C:R,15,0)</f>
        <v>MT</v>
      </c>
      <c r="G1194" s="5" t="str">
        <f>VLOOKUP(Tabela1[[#This Row],[PLACA]],UNIC!C:R,16,0)</f>
        <v>CENTRO OESTE</v>
      </c>
      <c r="H1194" s="5" t="str">
        <f>VLOOKUP(A1194,UNIC!C:H,6,0)</f>
        <v>ANTONIO MARQUES SANTOS SILVA</v>
      </c>
      <c r="I1194" s="5" t="str">
        <f>VLOOKUP(H1194,UNIC!H:J,3,0)</f>
        <v>INSTALADOR E REPARADOR DE FO</v>
      </c>
      <c r="J1194" s="11" t="str">
        <f>VLOOKUP(Tabela1[[#This Row],[PLACA]],UNIC!C:V,20,0)</f>
        <v>R$ 1.928,81</v>
      </c>
      <c r="K1194" s="11">
        <f>IFERROR(VALUE(VLOOKUP(Tabela1[[#This Row],[PLACA]],[1]Planilha2!$A:$F,3,0)),"")</f>
        <v>1255</v>
      </c>
      <c r="L1194" s="11">
        <f>IFERROR(VALUE(VLOOKUP(Tabela1[[#This Row],[PLACA]],[1]Planilha2!$A:$F,4,0)),"")</f>
        <v>1312</v>
      </c>
      <c r="M1194" s="11">
        <f>IFERROR(VALUE(VLOOKUP(Tabela1[[#This Row],[PLACA]],[1]Planilha2!$A:$F,5,0)),"")</f>
        <v>380</v>
      </c>
      <c r="N1194" s="11"/>
      <c r="O1194" s="12" t="str">
        <f>VLOOKUP(Tabela1[[#This Row],[PLACA]],BASE_LOCADORAS!B:F,5,0)</f>
        <v>12/07/2028</v>
      </c>
      <c r="P11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4" s="11">
        <f>VLOOKUP(Tabela1[[#This Row],[PLACA]],BASE_LOCADORAS!B:G,6,0)</f>
        <v>1928.81</v>
      </c>
      <c r="R1194" s="5" t="b">
        <f>Tabela1[[#This Row],[VALOR LOCADORA]]=Tabela1[[#This Row],[GASTO ALUGUEL]]</f>
        <v>0</v>
      </c>
      <c r="S1194" s="5" t="str">
        <f>UPPER(TEXT(Tabela1[[#This Row],[VENCIMENTO CONTRATO]],"MMM"))</f>
        <v>JUL</v>
      </c>
      <c r="T1194" s="5">
        <f>IFERROR(YEAR(Tabela1[[#This Row],[VENCIMENTO CONTRATO]]),"-")</f>
        <v>2028</v>
      </c>
      <c r="U1194" s="5" t="str">
        <f>VLOOKUP(Tabela1[[#This Row],[PLACA]],UNIC!C:T,18,0)</f>
        <v>ATIVO</v>
      </c>
      <c r="V1194" s="5" t="str">
        <f>SUBSTITUTE(VLOOKUP(Tabela1[[#This Row],[PLACA]],UNIC!C:K,9,0),".", "")</f>
        <v>11011</v>
      </c>
      <c r="W1194" s="5">
        <f>VLOOKUP(Tabela1[[#This Row],[PLACA]],UNIC!C:M,10,0)</f>
        <v>21057</v>
      </c>
      <c r="X1194" s="5" t="str">
        <f>VLOOKUP(Tabela1[[#This Row],[PLACA]],UNIC!C:M,11,0)</f>
        <v>VIVO</v>
      </c>
      <c r="Y1194" s="7">
        <f>SUM(Tabela1[[#This Row],[GASTO COMBUSTÍVEL FEVEREIRO]:[GASTO COMBUSTÍVE ABRIL]])</f>
        <v>2947</v>
      </c>
      <c r="Z1194" s="7">
        <f>IFERROR(AVERAGE(Tabela1[[#This Row],[GASTO COMBUSTÍVE ABRIL]:[GASTO COMBUSTÍVE MARÇO]]),"-")</f>
        <v>846</v>
      </c>
      <c r="AA1194" s="5"/>
    </row>
    <row r="1195" spans="1:27" x14ac:dyDescent="0.25">
      <c r="A1195" s="5" t="s">
        <v>1549</v>
      </c>
      <c r="B1195" s="5" t="str">
        <f>VLOOKUP(A1195,UNIC!C:W,2,0)</f>
        <v>MOBI</v>
      </c>
      <c r="C1195" s="5" t="str">
        <f>VLOOKUP(A1195,UNIC!C:W,3,0)</f>
        <v>LEVE</v>
      </c>
      <c r="D1195" s="10">
        <f>VLOOKUP(A1195,UNIC!C:W,5,0)</f>
        <v>2025</v>
      </c>
      <c r="E1195" s="5" t="str">
        <f>VLOOKUP(A1195,UNIC!C:W,21,0)</f>
        <v>LOCALIZA</v>
      </c>
      <c r="F1195" s="5" t="str">
        <f>VLOOKUP(Tabela1[[#This Row],[PLACA]],UNIC!C:R,15,0)</f>
        <v>MT</v>
      </c>
      <c r="G1195" s="5" t="str">
        <f>VLOOKUP(Tabela1[[#This Row],[PLACA]],UNIC!C:R,16,0)</f>
        <v>CENTRO OESTE</v>
      </c>
      <c r="H1195" s="5" t="str">
        <f>VLOOKUP(A1195,UNIC!C:H,6,0)</f>
        <v>CASA CLIENTE VIVO SINOP</v>
      </c>
      <c r="I1195" s="5" t="str">
        <f>VLOOKUP(H1195,UNIC!H:J,3,0)</f>
        <v>PARCEIRO</v>
      </c>
      <c r="J1195" s="11" t="str">
        <f>VLOOKUP(Tabela1[[#This Row],[PLACA]],UNIC!C:V,20,0)</f>
        <v>R$ 1.928,81</v>
      </c>
      <c r="K1195" s="11">
        <f>IFERROR(VALUE(VLOOKUP(Tabela1[[#This Row],[PLACA]],[1]Planilha2!$A:$F,3,0)),"")</f>
        <v>1916.99</v>
      </c>
      <c r="L1195" s="11">
        <f>IFERROR(VALUE(VLOOKUP(Tabela1[[#This Row],[PLACA]],[1]Planilha2!$A:$F,4,0)),"")</f>
        <v>700.04</v>
      </c>
      <c r="M1195" s="11">
        <f>IFERROR(VALUE(VLOOKUP(Tabela1[[#This Row],[PLACA]],[1]Planilha2!$A:$F,5,0)),"")</f>
        <v>850</v>
      </c>
      <c r="N1195" s="11"/>
      <c r="O1195" s="12" t="str">
        <f>VLOOKUP(Tabela1[[#This Row],[PLACA]],BASE_LOCADORAS!B:F,5,0)</f>
        <v>12/07/2028</v>
      </c>
      <c r="P11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5" s="11">
        <f>VLOOKUP(Tabela1[[#This Row],[PLACA]],BASE_LOCADORAS!B:G,6,0)</f>
        <v>1928.81</v>
      </c>
      <c r="R1195" s="5" t="b">
        <f>Tabela1[[#This Row],[VALOR LOCADORA]]=Tabela1[[#This Row],[GASTO ALUGUEL]]</f>
        <v>0</v>
      </c>
      <c r="S1195" s="5" t="str">
        <f>UPPER(TEXT(Tabela1[[#This Row],[VENCIMENTO CONTRATO]],"MMM"))</f>
        <v>JUL</v>
      </c>
      <c r="T1195" s="5">
        <f>IFERROR(YEAR(Tabela1[[#This Row],[VENCIMENTO CONTRATO]]),"-")</f>
        <v>2028</v>
      </c>
      <c r="U1195" s="5" t="str">
        <f>VLOOKUP(Tabela1[[#This Row],[PLACA]],UNIC!C:T,18,0)</f>
        <v>RESERVADO</v>
      </c>
      <c r="V1195" s="5" t="str">
        <f>SUBSTITUTE(VLOOKUP(Tabela1[[#This Row],[PLACA]],UNIC!C:K,9,0),".", "")</f>
        <v>11011</v>
      </c>
      <c r="W1195" s="5">
        <f>VLOOKUP(Tabela1[[#This Row],[PLACA]],UNIC!C:M,10,0)</f>
        <v>21111</v>
      </c>
      <c r="X1195" s="5" t="str">
        <f>VLOOKUP(Tabela1[[#This Row],[PLACA]],UNIC!C:M,11,0)</f>
        <v>VIVO</v>
      </c>
      <c r="Y1195" s="7">
        <f>SUM(Tabela1[[#This Row],[GASTO COMBUSTÍVEL FEVEREIRO]:[GASTO COMBUSTÍVE ABRIL]])</f>
        <v>3467.0299999999997</v>
      </c>
      <c r="Z1195" s="7">
        <f>IFERROR(AVERAGE(Tabela1[[#This Row],[GASTO COMBUSTÍVE ABRIL]:[GASTO COMBUSTÍVE MARÇO]]),"-")</f>
        <v>775.02</v>
      </c>
      <c r="AA1195" s="5"/>
    </row>
    <row r="1196" spans="1:27" x14ac:dyDescent="0.25">
      <c r="A1196" s="5" t="s">
        <v>1330</v>
      </c>
      <c r="B1196" s="5" t="str">
        <f>VLOOKUP(A1196,UNIC!C:W,2,0)</f>
        <v>MOBI</v>
      </c>
      <c r="C1196" s="5" t="str">
        <f>VLOOKUP(A1196,UNIC!C:W,3,0)</f>
        <v>LEVE</v>
      </c>
      <c r="D1196" s="10">
        <f>VLOOKUP(A1196,UNIC!C:W,5,0)</f>
        <v>2025</v>
      </c>
      <c r="E1196" s="5" t="str">
        <f>VLOOKUP(A1196,UNIC!C:W,21,0)</f>
        <v>LOCALIZA</v>
      </c>
      <c r="F1196" s="5" t="str">
        <f>VLOOKUP(Tabela1[[#This Row],[PLACA]],UNIC!C:R,15,0)</f>
        <v>MT</v>
      </c>
      <c r="G1196" s="5" t="str">
        <f>VLOOKUP(Tabela1[[#This Row],[PLACA]],UNIC!C:R,16,0)</f>
        <v>CENTRO OESTE</v>
      </c>
      <c r="H1196" s="5" t="str">
        <f>VLOOKUP(A1196,UNIC!C:H,6,0)</f>
        <v>LEANDRO VIEIRA</v>
      </c>
      <c r="I1196" s="5" t="str">
        <f>VLOOKUP(H1196,UNIC!H:J,3,0)</f>
        <v>INSTALADOR E REPARADOR DE FO</v>
      </c>
      <c r="J1196" s="11" t="str">
        <f>VLOOKUP(Tabela1[[#This Row],[PLACA]],UNIC!C:V,20,0)</f>
        <v>R$ 1.928,81</v>
      </c>
      <c r="K1196" s="11">
        <f>IFERROR(VALUE(VLOOKUP(Tabela1[[#This Row],[PLACA]],[1]Planilha2!$A:$F,3,0)),"")</f>
        <v>1120</v>
      </c>
      <c r="L1196" s="11">
        <f>IFERROR(VALUE(VLOOKUP(Tabela1[[#This Row],[PLACA]],[1]Planilha2!$A:$F,4,0)),"")</f>
        <v>1510</v>
      </c>
      <c r="M1196" s="11">
        <f>IFERROR(VALUE(VLOOKUP(Tabela1[[#This Row],[PLACA]],[1]Planilha2!$A:$F,5,0)),"")</f>
        <v>630</v>
      </c>
      <c r="N1196" s="11"/>
      <c r="O1196" s="12" t="str">
        <f>VLOOKUP(Tabela1[[#This Row],[PLACA]],BASE_LOCADORAS!B:F,5,0)</f>
        <v>12/07/2028</v>
      </c>
      <c r="P11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6" s="11">
        <f>VLOOKUP(Tabela1[[#This Row],[PLACA]],BASE_LOCADORAS!B:G,6,0)</f>
        <v>1928.81</v>
      </c>
      <c r="R1196" s="5" t="b">
        <f>Tabela1[[#This Row],[VALOR LOCADORA]]=Tabela1[[#This Row],[GASTO ALUGUEL]]</f>
        <v>0</v>
      </c>
      <c r="S1196" s="5" t="str">
        <f>UPPER(TEXT(Tabela1[[#This Row],[VENCIMENTO CONTRATO]],"MMM"))</f>
        <v>JUL</v>
      </c>
      <c r="T1196" s="5">
        <f>IFERROR(YEAR(Tabela1[[#This Row],[VENCIMENTO CONTRATO]]),"-")</f>
        <v>2028</v>
      </c>
      <c r="U1196" s="5" t="str">
        <f>VLOOKUP(Tabela1[[#This Row],[PLACA]],UNIC!C:T,18,0)</f>
        <v>ATIVO</v>
      </c>
      <c r="V1196" s="5" t="str">
        <f>SUBSTITUTE(VLOOKUP(Tabela1[[#This Row],[PLACA]],UNIC!C:K,9,0),".", "")</f>
        <v>11011</v>
      </c>
      <c r="W1196" s="5">
        <f>VLOOKUP(Tabela1[[#This Row],[PLACA]],UNIC!C:M,10,0)</f>
        <v>21104</v>
      </c>
      <c r="X1196" s="5" t="str">
        <f>VLOOKUP(Tabela1[[#This Row],[PLACA]],UNIC!C:M,11,0)</f>
        <v>VIVO</v>
      </c>
      <c r="Y1196" s="7">
        <f>SUM(Tabela1[[#This Row],[GASTO COMBUSTÍVEL FEVEREIRO]:[GASTO COMBUSTÍVE ABRIL]])</f>
        <v>3260</v>
      </c>
      <c r="Z1196" s="7">
        <f>IFERROR(AVERAGE(Tabela1[[#This Row],[GASTO COMBUSTÍVE ABRIL]:[GASTO COMBUSTÍVE MARÇO]]),"-")</f>
        <v>1070</v>
      </c>
      <c r="AA1196" s="5"/>
    </row>
    <row r="1197" spans="1:27" x14ac:dyDescent="0.25">
      <c r="A1197" s="5" t="s">
        <v>704</v>
      </c>
      <c r="B1197" s="5" t="str">
        <f>VLOOKUP(A1197,UNIC!C:W,2,0)</f>
        <v>MOBI</v>
      </c>
      <c r="C1197" s="5" t="str">
        <f>VLOOKUP(A1197,UNIC!C:W,3,0)</f>
        <v>LEVE</v>
      </c>
      <c r="D1197" s="10">
        <f>VLOOKUP(A1197,UNIC!C:W,5,0)</f>
        <v>2025</v>
      </c>
      <c r="E1197" s="5" t="str">
        <f>VLOOKUP(A1197,UNIC!C:W,21,0)</f>
        <v>LOCALIZA</v>
      </c>
      <c r="F1197" s="5" t="str">
        <f>VLOOKUP(Tabela1[[#This Row],[PLACA]],UNIC!C:R,15,0)</f>
        <v>MT</v>
      </c>
      <c r="G1197" s="5" t="str">
        <f>VLOOKUP(Tabela1[[#This Row],[PLACA]],UNIC!C:R,16,0)</f>
        <v>CENTRO OESTE</v>
      </c>
      <c r="H1197" s="5" t="str">
        <f>VLOOKUP(A1197,UNIC!C:H,6,0)</f>
        <v>ROBSON KAYK DE SOUZA PORTO</v>
      </c>
      <c r="I1197" s="5" t="str">
        <f>VLOOKUP(H1197,UNIC!H:J,3,0)</f>
        <v>INSTALADOR E REPARADOR DE FO</v>
      </c>
      <c r="J1197" s="11" t="str">
        <f>VLOOKUP(Tabela1[[#This Row],[PLACA]],UNIC!C:V,20,0)</f>
        <v>R$ 1.928,81</v>
      </c>
      <c r="K1197" s="11">
        <f>IFERROR(VALUE(VLOOKUP(Tabela1[[#This Row],[PLACA]],[1]Planilha2!$A:$F,3,0)),"")</f>
        <v>2911.86</v>
      </c>
      <c r="L1197" s="11">
        <f>IFERROR(VALUE(VLOOKUP(Tabela1[[#This Row],[PLACA]],[1]Planilha2!$A:$F,4,0)),"")</f>
        <v>1726.04</v>
      </c>
      <c r="M1197" s="11">
        <f>IFERROR(VALUE(VLOOKUP(Tabela1[[#This Row],[PLACA]],[1]Planilha2!$A:$F,5,0)),"")</f>
        <v>2449.4300000000003</v>
      </c>
      <c r="N1197" s="11"/>
      <c r="O1197" s="12" t="str">
        <f>VLOOKUP(Tabela1[[#This Row],[PLACA]],BASE_LOCADORAS!B:F,5,0)</f>
        <v>11/07/2028</v>
      </c>
      <c r="P11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7" s="11">
        <f>VLOOKUP(Tabela1[[#This Row],[PLACA]],BASE_LOCADORAS!B:G,6,0)</f>
        <v>1928.81</v>
      </c>
      <c r="R1197" s="5" t="b">
        <f>Tabela1[[#This Row],[VALOR LOCADORA]]=Tabela1[[#This Row],[GASTO ALUGUEL]]</f>
        <v>0</v>
      </c>
      <c r="S1197" s="5" t="str">
        <f>UPPER(TEXT(Tabela1[[#This Row],[VENCIMENTO CONTRATO]],"MMM"))</f>
        <v>JUL</v>
      </c>
      <c r="T1197" s="5">
        <f>IFERROR(YEAR(Tabela1[[#This Row],[VENCIMENTO CONTRATO]]),"-")</f>
        <v>2028</v>
      </c>
      <c r="U1197" s="5" t="str">
        <f>VLOOKUP(Tabela1[[#This Row],[PLACA]],UNIC!C:T,18,0)</f>
        <v>ATIVO</v>
      </c>
      <c r="V1197" s="5" t="str">
        <f>SUBSTITUTE(VLOOKUP(Tabela1[[#This Row],[PLACA]],UNIC!C:K,9,0),".", "")</f>
        <v>11011</v>
      </c>
      <c r="W1197" s="5">
        <f>VLOOKUP(Tabela1[[#This Row],[PLACA]],UNIC!C:M,10,0)</f>
        <v>21022</v>
      </c>
      <c r="X1197" s="5" t="str">
        <f>VLOOKUP(Tabela1[[#This Row],[PLACA]],UNIC!C:M,11,0)</f>
        <v>VIVO</v>
      </c>
      <c r="Y1197" s="7">
        <f>SUM(Tabela1[[#This Row],[GASTO COMBUSTÍVEL FEVEREIRO]:[GASTO COMBUSTÍVE ABRIL]])</f>
        <v>7087.33</v>
      </c>
      <c r="Z1197" s="7">
        <f>IFERROR(AVERAGE(Tabela1[[#This Row],[GASTO COMBUSTÍVE ABRIL]:[GASTO COMBUSTÍVE MARÇO]]),"-")</f>
        <v>2087.7350000000001</v>
      </c>
      <c r="AA1197" s="5"/>
    </row>
    <row r="1198" spans="1:27" x14ac:dyDescent="0.25">
      <c r="A1198" s="5" t="s">
        <v>514</v>
      </c>
      <c r="B1198" s="5" t="str">
        <f>VLOOKUP(A1198,UNIC!C:W,2,0)</f>
        <v>MOBI</v>
      </c>
      <c r="C1198" s="5" t="str">
        <f>VLOOKUP(A1198,UNIC!C:W,3,0)</f>
        <v>LEVE</v>
      </c>
      <c r="D1198" s="10">
        <f>VLOOKUP(A1198,UNIC!C:W,5,0)</f>
        <v>2025</v>
      </c>
      <c r="E1198" s="5" t="str">
        <f>VLOOKUP(A1198,UNIC!C:W,21,0)</f>
        <v>LOCALIZA</v>
      </c>
      <c r="F1198" s="5" t="str">
        <f>VLOOKUP(Tabela1[[#This Row],[PLACA]],UNIC!C:R,15,0)</f>
        <v>MS</v>
      </c>
      <c r="G1198" s="5" t="str">
        <f>VLOOKUP(Tabela1[[#This Row],[PLACA]],UNIC!C:R,16,0)</f>
        <v>CENTRO OESTE</v>
      </c>
      <c r="H1198" s="5" t="str">
        <f>VLOOKUP(A1198,UNIC!C:H,6,0)</f>
        <v>AYRTON MARCAL MARIANO</v>
      </c>
      <c r="I1198" s="5" t="str">
        <f>VLOOKUP(H1198,UNIC!H:J,3,0)</f>
        <v>INSTALADOR E REPARADOR DE FO</v>
      </c>
      <c r="J1198" s="11" t="str">
        <f>VLOOKUP(Tabela1[[#This Row],[PLACA]],UNIC!C:V,20,0)</f>
        <v>R$ 1.823,00</v>
      </c>
      <c r="K1198" s="11">
        <f>IFERROR(VALUE(VLOOKUP(Tabela1[[#This Row],[PLACA]],[1]Planilha2!$A:$F,3,0)),"")</f>
        <v>1040</v>
      </c>
      <c r="L1198" s="11">
        <f>IFERROR(VALUE(VLOOKUP(Tabela1[[#This Row],[PLACA]],[1]Planilha2!$A:$F,4,0)),"")</f>
        <v>1729.78</v>
      </c>
      <c r="M1198" s="11">
        <f>IFERROR(VALUE(VLOOKUP(Tabela1[[#This Row],[PLACA]],[1]Planilha2!$A:$F,5,0)),"")</f>
        <v>590</v>
      </c>
      <c r="N1198" s="11"/>
      <c r="O1198" s="17" t="str">
        <f>VLOOKUP(Tabela1[[#This Row],[PLACA]],BASE_LOCADORAS!B:F,5,0)</f>
        <v>16/07/2028</v>
      </c>
      <c r="P11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8" s="11">
        <f>VLOOKUP(Tabela1[[#This Row],[PLACA]],BASE_LOCADORAS!B:G,6,0)</f>
        <v>1928.81</v>
      </c>
      <c r="R1198" s="5" t="b">
        <f>Tabela1[[#This Row],[VALOR LOCADORA]]=Tabela1[[#This Row],[GASTO ALUGUEL]]</f>
        <v>0</v>
      </c>
      <c r="S1198" s="5" t="str">
        <f>UPPER(TEXT(Tabela1[[#This Row],[VENCIMENTO CONTRATO]],"MMM"))</f>
        <v>JUL</v>
      </c>
      <c r="T1198" s="5">
        <f>IFERROR(YEAR(Tabela1[[#This Row],[VENCIMENTO CONTRATO]]),"-")</f>
        <v>2028</v>
      </c>
      <c r="U1198" s="5" t="str">
        <f>VLOOKUP(Tabela1[[#This Row],[PLACA]],UNIC!C:T,18,0)</f>
        <v>ATIVO</v>
      </c>
      <c r="V1198" s="5" t="str">
        <f>SUBSTITUTE(VLOOKUP(Tabela1[[#This Row],[PLACA]],UNIC!C:K,9,0),".", "")</f>
        <v>11011</v>
      </c>
      <c r="W1198" s="5">
        <f>VLOOKUP(Tabela1[[#This Row],[PLACA]],UNIC!C:M,10,0)</f>
        <v>22020</v>
      </c>
      <c r="X1198" s="5" t="str">
        <f>VLOOKUP(Tabela1[[#This Row],[PLACA]],UNIC!C:M,11,0)</f>
        <v>VIVO</v>
      </c>
      <c r="Y1198" s="7">
        <f>SUM(Tabela1[[#This Row],[GASTO COMBUSTÍVEL FEVEREIRO]:[GASTO COMBUSTÍVE ABRIL]])</f>
        <v>3359.7799999999997</v>
      </c>
      <c r="Z1198" s="7">
        <f>IFERROR(AVERAGE(Tabela1[[#This Row],[GASTO COMBUSTÍVE ABRIL]:[GASTO COMBUSTÍVE MARÇO]]),"-")</f>
        <v>1159.8899999999999</v>
      </c>
      <c r="AA1198" s="5"/>
    </row>
    <row r="1199" spans="1:27" x14ac:dyDescent="0.25">
      <c r="A1199" s="5" t="s">
        <v>1585</v>
      </c>
      <c r="B1199" s="5" t="str">
        <f>VLOOKUP(A1199,UNIC!C:W,2,0)</f>
        <v>MOBI</v>
      </c>
      <c r="C1199" s="5" t="str">
        <f>VLOOKUP(A1199,UNIC!C:W,3,0)</f>
        <v>LEVE</v>
      </c>
      <c r="D1199" s="10">
        <f>VLOOKUP(A1199,UNIC!C:W,5,0)</f>
        <v>2025</v>
      </c>
      <c r="E1199" s="5" t="str">
        <f>VLOOKUP(A1199,UNIC!C:W,21,0)</f>
        <v>LOCALIZA</v>
      </c>
      <c r="F1199" s="5" t="str">
        <f>VLOOKUP(Tabela1[[#This Row],[PLACA]],UNIC!C:R,15,0)</f>
        <v>MT</v>
      </c>
      <c r="G1199" s="5" t="str">
        <f>VLOOKUP(Tabela1[[#This Row],[PLACA]],UNIC!C:R,16,0)</f>
        <v>CENTRO OESTE</v>
      </c>
      <c r="H1199" s="5" t="str">
        <f>VLOOKUP(A1199,UNIC!C:H,6,0)</f>
        <v>GEOVANE GONCALVES DA SILVA</v>
      </c>
      <c r="I1199" s="5" t="str">
        <f>VLOOKUP(H1199,UNIC!H:J,3,0)</f>
        <v>INSTALADOR E REPARADOR DE FO</v>
      </c>
      <c r="J1199" s="11" t="str">
        <f>VLOOKUP(Tabela1[[#This Row],[PLACA]],UNIC!C:V,20,0)</f>
        <v>R$ 1.928,81</v>
      </c>
      <c r="K1199" s="11">
        <f>IFERROR(VALUE(VLOOKUP(Tabela1[[#This Row],[PLACA]],[1]Planilha2!$A:$F,3,0)),"")</f>
        <v>749.23</v>
      </c>
      <c r="L1199" s="11">
        <f>IFERROR(VALUE(VLOOKUP(Tabela1[[#This Row],[PLACA]],[1]Planilha2!$A:$F,4,0)),"")</f>
        <v>646.65</v>
      </c>
      <c r="M1199" s="11">
        <f>IFERROR(VALUE(VLOOKUP(Tabela1[[#This Row],[PLACA]],[1]Planilha2!$A:$F,5,0)),"")</f>
        <v>399.3</v>
      </c>
      <c r="N1199" s="11"/>
      <c r="O1199" s="12" t="str">
        <f>VLOOKUP(Tabela1[[#This Row],[PLACA]],BASE_LOCADORAS!B:F,5,0)</f>
        <v>12/07/2028</v>
      </c>
      <c r="P11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199" s="11">
        <f>VLOOKUP(Tabela1[[#This Row],[PLACA]],BASE_LOCADORAS!B:G,6,0)</f>
        <v>1928.81</v>
      </c>
      <c r="R1199" s="5" t="b">
        <f>Tabela1[[#This Row],[VALOR LOCADORA]]=Tabela1[[#This Row],[GASTO ALUGUEL]]</f>
        <v>0</v>
      </c>
      <c r="S1199" s="5" t="str">
        <f>UPPER(TEXT(Tabela1[[#This Row],[VENCIMENTO CONTRATO]],"MMM"))</f>
        <v>JUL</v>
      </c>
      <c r="T1199" s="5">
        <f>IFERROR(YEAR(Tabela1[[#This Row],[VENCIMENTO CONTRATO]]),"-")</f>
        <v>2028</v>
      </c>
      <c r="U1199" s="5" t="str">
        <f>VLOOKUP(Tabela1[[#This Row],[PLACA]],UNIC!C:T,18,0)</f>
        <v>ATIVO</v>
      </c>
      <c r="V1199" s="5" t="str">
        <f>SUBSTITUTE(VLOOKUP(Tabela1[[#This Row],[PLACA]],UNIC!C:K,9,0),".", "")</f>
        <v>11011</v>
      </c>
      <c r="W1199" s="5">
        <f>VLOOKUP(Tabela1[[#This Row],[PLACA]],UNIC!C:M,10,0)</f>
        <v>21114</v>
      </c>
      <c r="X1199" s="5" t="str">
        <f>VLOOKUP(Tabela1[[#This Row],[PLACA]],UNIC!C:M,11,0)</f>
        <v>VIVO</v>
      </c>
      <c r="Y1199" s="7">
        <f>SUM(Tabela1[[#This Row],[GASTO COMBUSTÍVEL FEVEREIRO]:[GASTO COMBUSTÍVE ABRIL]])</f>
        <v>1795.18</v>
      </c>
      <c r="Z1199" s="7">
        <f>IFERROR(AVERAGE(Tabela1[[#This Row],[GASTO COMBUSTÍVE ABRIL]:[GASTO COMBUSTÍVE MARÇO]]),"-")</f>
        <v>522.97500000000002</v>
      </c>
      <c r="AA1199" s="5"/>
    </row>
    <row r="1200" spans="1:27" x14ac:dyDescent="0.25">
      <c r="A1200" s="5" t="s">
        <v>1079</v>
      </c>
      <c r="B1200" s="5" t="str">
        <f>VLOOKUP(A1200,UNIC!C:W,2,0)</f>
        <v>MOBI</v>
      </c>
      <c r="C1200" s="5" t="str">
        <f>VLOOKUP(A1200,UNIC!C:W,3,0)</f>
        <v>LEVE</v>
      </c>
      <c r="D1200" s="10">
        <f>VLOOKUP(A1200,UNIC!C:W,5,0)</f>
        <v>2025</v>
      </c>
      <c r="E1200" s="5" t="str">
        <f>VLOOKUP(A1200,UNIC!C:W,21,0)</f>
        <v>LOCALIZA</v>
      </c>
      <c r="F1200" s="5" t="str">
        <f>VLOOKUP(Tabela1[[#This Row],[PLACA]],UNIC!C:R,15,0)</f>
        <v>MT</v>
      </c>
      <c r="G1200" s="5" t="str">
        <f>VLOOKUP(Tabela1[[#This Row],[PLACA]],UNIC!C:R,16,0)</f>
        <v>CENTRO OESTE</v>
      </c>
      <c r="H1200" s="5" t="str">
        <f>VLOOKUP(A1200,UNIC!C:H,6,0)</f>
        <v>JOSE LUIZ LOURENCO GUIMARAES</v>
      </c>
      <c r="I1200" s="5" t="str">
        <f>VLOOKUP(H1200,UNIC!H:J,3,0)</f>
        <v>INSTALADOR E REPARADOR DE FO</v>
      </c>
      <c r="J1200" s="11" t="str">
        <f>VLOOKUP(Tabela1[[#This Row],[PLACA]],UNIC!C:V,20,0)</f>
        <v>R$ 1.928,81</v>
      </c>
      <c r="K1200" s="11">
        <f>IFERROR(VALUE(VLOOKUP(Tabela1[[#This Row],[PLACA]],[1]Planilha2!$A:$F,3,0)),"")</f>
        <v>1070</v>
      </c>
      <c r="L1200" s="11">
        <f>IFERROR(VALUE(VLOOKUP(Tabela1[[#This Row],[PLACA]],[1]Planilha2!$A:$F,4,0)),"")</f>
        <v>1420</v>
      </c>
      <c r="M1200" s="11">
        <f>IFERROR(VALUE(VLOOKUP(Tabela1[[#This Row],[PLACA]],[1]Planilha2!$A:$F,5,0)),"")</f>
        <v>695</v>
      </c>
      <c r="N1200" s="11"/>
      <c r="O1200" s="12" t="str">
        <f>VLOOKUP(Tabela1[[#This Row],[PLACA]],BASE_LOCADORAS!B:F,5,0)</f>
        <v>16/07/2028</v>
      </c>
      <c r="P12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0" s="11">
        <f>VLOOKUP(Tabela1[[#This Row],[PLACA]],BASE_LOCADORAS!B:G,6,0)</f>
        <v>1928.81</v>
      </c>
      <c r="R1200" s="5" t="b">
        <f>Tabela1[[#This Row],[VALOR LOCADORA]]=Tabela1[[#This Row],[GASTO ALUGUEL]]</f>
        <v>0</v>
      </c>
      <c r="S1200" s="5" t="str">
        <f>UPPER(TEXT(Tabela1[[#This Row],[VENCIMENTO CONTRATO]],"MMM"))</f>
        <v>JUL</v>
      </c>
      <c r="T1200" s="5">
        <f>IFERROR(YEAR(Tabela1[[#This Row],[VENCIMENTO CONTRATO]]),"-")</f>
        <v>2028</v>
      </c>
      <c r="U1200" s="5" t="str">
        <f>VLOOKUP(Tabela1[[#This Row],[PLACA]],UNIC!C:T,18,0)</f>
        <v>ATIVO</v>
      </c>
      <c r="V1200" s="5" t="str">
        <f>SUBSTITUTE(VLOOKUP(Tabela1[[#This Row],[PLACA]],UNIC!C:K,9,0),".", "")</f>
        <v>11011</v>
      </c>
      <c r="W1200" s="5">
        <f>VLOOKUP(Tabela1[[#This Row],[PLACA]],UNIC!C:M,10,0)</f>
        <v>21112</v>
      </c>
      <c r="X1200" s="5" t="str">
        <f>VLOOKUP(Tabela1[[#This Row],[PLACA]],UNIC!C:M,11,0)</f>
        <v>VIVO</v>
      </c>
      <c r="Y1200" s="7">
        <f>SUM(Tabela1[[#This Row],[GASTO COMBUSTÍVEL FEVEREIRO]:[GASTO COMBUSTÍVE ABRIL]])</f>
        <v>3185</v>
      </c>
      <c r="Z1200" s="7">
        <f>IFERROR(AVERAGE(Tabela1[[#This Row],[GASTO COMBUSTÍVE ABRIL]:[GASTO COMBUSTÍVE MARÇO]]),"-")</f>
        <v>1057.5</v>
      </c>
      <c r="AA1200" s="5"/>
    </row>
    <row r="1201" spans="1:27" x14ac:dyDescent="0.25">
      <c r="A1201" s="5" t="s">
        <v>477</v>
      </c>
      <c r="B1201" s="5" t="str">
        <f>VLOOKUP(A1201,UNIC!C:W,2,0)</f>
        <v>MOBI</v>
      </c>
      <c r="C1201" s="5" t="str">
        <f>VLOOKUP(A1201,UNIC!C:W,3,0)</f>
        <v>LEVE</v>
      </c>
      <c r="D1201" s="10">
        <f>VLOOKUP(A1201,UNIC!C:W,5,0)</f>
        <v>2025</v>
      </c>
      <c r="E1201" s="5" t="str">
        <f>VLOOKUP(A1201,UNIC!C:W,21,0)</f>
        <v>LOCALIZA</v>
      </c>
      <c r="F1201" s="5" t="str">
        <f>VLOOKUP(Tabela1[[#This Row],[PLACA]],UNIC!C:R,15,0)</f>
        <v>MT</v>
      </c>
      <c r="G1201" s="5" t="str">
        <f>VLOOKUP(Tabela1[[#This Row],[PLACA]],UNIC!C:R,16,0)</f>
        <v>CENTRO OESTE</v>
      </c>
      <c r="H1201" s="5" t="str">
        <f>VLOOKUP(A1201,UNIC!C:H,6,0)</f>
        <v>KAIO RAMIRO DE ALMEIDA GOMES</v>
      </c>
      <c r="I1201" s="5" t="str">
        <f>VLOOKUP(H1201,UNIC!H:J,3,0)</f>
        <v>INSTALADOR E REPARADOR DE FO</v>
      </c>
      <c r="J1201" s="11" t="str">
        <f>VLOOKUP(Tabela1[[#This Row],[PLACA]],UNIC!C:V,20,0)</f>
        <v>R$ 1.832,60</v>
      </c>
      <c r="K1201" s="11">
        <f>IFERROR(VALUE(VLOOKUP(Tabela1[[#This Row],[PLACA]],[1]Planilha2!$A:$F,3,0)),"")</f>
        <v>859.98</v>
      </c>
      <c r="L1201" s="11">
        <f>IFERROR(VALUE(VLOOKUP(Tabela1[[#This Row],[PLACA]],[1]Planilha2!$A:$F,4,0)),"")</f>
        <v>1268.6600000000001</v>
      </c>
      <c r="M1201" s="11">
        <f>IFERROR(VALUE(VLOOKUP(Tabela1[[#This Row],[PLACA]],[1]Planilha2!$A:$F,5,0)),"")</f>
        <v>489.14</v>
      </c>
      <c r="N1201" s="11"/>
      <c r="O1201" s="12" t="str">
        <f>VLOOKUP(Tabela1[[#This Row],[PLACA]],BASE_LOCADORAS!B:F,5,0)</f>
        <v>20/06/2028</v>
      </c>
      <c r="P12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1" s="11">
        <f>VLOOKUP(Tabela1[[#This Row],[PLACA]],BASE_LOCADORAS!B:G,6,0)</f>
        <v>1832.6</v>
      </c>
      <c r="R1201" s="5" t="b">
        <f>Tabela1[[#This Row],[VALOR LOCADORA]]=Tabela1[[#This Row],[GASTO ALUGUEL]]</f>
        <v>0</v>
      </c>
      <c r="S1201" s="5" t="str">
        <f>UPPER(TEXT(Tabela1[[#This Row],[VENCIMENTO CONTRATO]],"MMM"))</f>
        <v>JUN</v>
      </c>
      <c r="T1201" s="5">
        <f>IFERROR(YEAR(Tabela1[[#This Row],[VENCIMENTO CONTRATO]]),"-")</f>
        <v>2028</v>
      </c>
      <c r="U1201" s="5" t="str">
        <f>VLOOKUP(Tabela1[[#This Row],[PLACA]],UNIC!C:T,18,0)</f>
        <v>ATIVO</v>
      </c>
      <c r="V1201" s="5" t="str">
        <f>SUBSTITUTE(VLOOKUP(Tabela1[[#This Row],[PLACA]],UNIC!C:K,9,0),".", "")</f>
        <v>11011</v>
      </c>
      <c r="W1201" s="5">
        <f>VLOOKUP(Tabela1[[#This Row],[PLACA]],UNIC!C:M,10,0)</f>
        <v>21114</v>
      </c>
      <c r="X1201" s="5" t="str">
        <f>VLOOKUP(Tabela1[[#This Row],[PLACA]],UNIC!C:M,11,0)</f>
        <v>VIVO</v>
      </c>
      <c r="Y1201" s="7">
        <f>SUM(Tabela1[[#This Row],[GASTO COMBUSTÍVEL FEVEREIRO]:[GASTO COMBUSTÍVE ABRIL]])</f>
        <v>2617.7800000000002</v>
      </c>
      <c r="Z1201" s="7">
        <f>IFERROR(AVERAGE(Tabela1[[#This Row],[GASTO COMBUSTÍVE ABRIL]:[GASTO COMBUSTÍVE MARÇO]]),"-")</f>
        <v>878.90000000000009</v>
      </c>
      <c r="AA1201" s="5"/>
    </row>
    <row r="1202" spans="1:27" x14ac:dyDescent="0.25">
      <c r="A1202" s="5" t="s">
        <v>739</v>
      </c>
      <c r="B1202" s="5" t="str">
        <f>VLOOKUP(A1202,UNIC!C:W,2,0)</f>
        <v>MOBI</v>
      </c>
      <c r="C1202" s="5" t="str">
        <f>VLOOKUP(A1202,UNIC!C:W,3,0)</f>
        <v>LEVE</v>
      </c>
      <c r="D1202" s="10">
        <f>VLOOKUP(A1202,UNIC!C:W,5,0)</f>
        <v>2025</v>
      </c>
      <c r="E1202" s="5" t="str">
        <f>VLOOKUP(A1202,UNIC!C:W,21,0)</f>
        <v>LOCALIZA</v>
      </c>
      <c r="F1202" s="5" t="str">
        <f>VLOOKUP(Tabela1[[#This Row],[PLACA]],UNIC!C:R,15,0)</f>
        <v>MT</v>
      </c>
      <c r="G1202" s="5" t="str">
        <f>VLOOKUP(Tabela1[[#This Row],[PLACA]],UNIC!C:R,16,0)</f>
        <v>CENTRO OESTE</v>
      </c>
      <c r="H1202" s="5" t="str">
        <f>VLOOKUP(A1202,UNIC!C:H,6,0)</f>
        <v>ANDREISSON GERMANO DOS SANTOS</v>
      </c>
      <c r="I1202" s="5" t="str">
        <f>VLOOKUP(H1202,UNIC!H:J,3,0)</f>
        <v>INSTALADOR E REPARADOR DE FO</v>
      </c>
      <c r="J1202" s="11" t="str">
        <f>VLOOKUP(Tabela1[[#This Row],[PLACA]],UNIC!C:V,20,0)</f>
        <v>R$ 1.832,60</v>
      </c>
      <c r="K1202" s="11">
        <f>IFERROR(VALUE(VLOOKUP(Tabela1[[#This Row],[PLACA]],[1]Planilha2!$A:$F,3,0)),"")</f>
        <v>920</v>
      </c>
      <c r="L1202" s="11">
        <f>IFERROR(VALUE(VLOOKUP(Tabela1[[#This Row],[PLACA]],[1]Planilha2!$A:$F,4,0)),"")</f>
        <v>1140</v>
      </c>
      <c r="M1202" s="11">
        <f>IFERROR(VALUE(VLOOKUP(Tabela1[[#This Row],[PLACA]],[1]Planilha2!$A:$F,5,0)),"")</f>
        <v>560</v>
      </c>
      <c r="N1202" s="11"/>
      <c r="O1202" s="12" t="str">
        <f>VLOOKUP(Tabela1[[#This Row],[PLACA]],BASE_LOCADORAS!B:F,5,0)</f>
        <v>18/06/2028</v>
      </c>
      <c r="P12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2" s="11">
        <f>VLOOKUP(Tabela1[[#This Row],[PLACA]],BASE_LOCADORAS!B:G,6,0)</f>
        <v>1832.6</v>
      </c>
      <c r="R1202" s="5" t="b">
        <f>Tabela1[[#This Row],[VALOR LOCADORA]]=Tabela1[[#This Row],[GASTO ALUGUEL]]</f>
        <v>0</v>
      </c>
      <c r="S1202" s="5" t="str">
        <f>UPPER(TEXT(Tabela1[[#This Row],[VENCIMENTO CONTRATO]],"MMM"))</f>
        <v>JUN</v>
      </c>
      <c r="T1202" s="5">
        <f>IFERROR(YEAR(Tabela1[[#This Row],[VENCIMENTO CONTRATO]]),"-")</f>
        <v>2028</v>
      </c>
      <c r="U1202" s="5" t="str">
        <f>VLOOKUP(Tabela1[[#This Row],[PLACA]],UNIC!C:T,18,0)</f>
        <v>ATIVO</v>
      </c>
      <c r="V1202" s="5" t="str">
        <f>SUBSTITUTE(VLOOKUP(Tabela1[[#This Row],[PLACA]],UNIC!C:K,9,0),".", "")</f>
        <v>11011</v>
      </c>
      <c r="W1202" s="5">
        <f>VLOOKUP(Tabela1[[#This Row],[PLACA]],UNIC!C:M,10,0)</f>
        <v>21112</v>
      </c>
      <c r="X1202" s="5" t="str">
        <f>VLOOKUP(Tabela1[[#This Row],[PLACA]],UNIC!C:M,11,0)</f>
        <v>VIVO</v>
      </c>
      <c r="Y1202" s="7">
        <f>SUM(Tabela1[[#This Row],[GASTO COMBUSTÍVEL FEVEREIRO]:[GASTO COMBUSTÍVE ABRIL]])</f>
        <v>2620</v>
      </c>
      <c r="Z1202" s="7">
        <f>IFERROR(AVERAGE(Tabela1[[#This Row],[GASTO COMBUSTÍVE ABRIL]:[GASTO COMBUSTÍVE MARÇO]]),"-")</f>
        <v>850</v>
      </c>
      <c r="AA1202" s="5"/>
    </row>
    <row r="1203" spans="1:27" x14ac:dyDescent="0.25">
      <c r="A1203" s="5" t="s">
        <v>421</v>
      </c>
      <c r="B1203" s="5" t="str">
        <f>VLOOKUP(A1203,UNIC!C:W,2,0)</f>
        <v>MOBI</v>
      </c>
      <c r="C1203" s="5" t="str">
        <f>VLOOKUP(A1203,UNIC!C:W,3,0)</f>
        <v>LEVE</v>
      </c>
      <c r="D1203" s="10">
        <f>VLOOKUP(A1203,UNIC!C:W,5,0)</f>
        <v>2025</v>
      </c>
      <c r="E1203" s="5" t="str">
        <f>VLOOKUP(A1203,UNIC!C:W,21,0)</f>
        <v>LOCALIZA</v>
      </c>
      <c r="F1203" s="5" t="str">
        <f>VLOOKUP(Tabela1[[#This Row],[PLACA]],UNIC!C:R,15,0)</f>
        <v>MT</v>
      </c>
      <c r="G1203" s="5" t="str">
        <f>VLOOKUP(Tabela1[[#This Row],[PLACA]],UNIC!C:R,16,0)</f>
        <v>CENTRO OESTE</v>
      </c>
      <c r="H1203" s="5" t="str">
        <f>VLOOKUP(A1203,UNIC!C:H,6,0)</f>
        <v>MARCELO HONORIO DA SILVA</v>
      </c>
      <c r="I1203" s="5" t="str">
        <f>VLOOKUP(H1203,UNIC!H:J,3,0)</f>
        <v>INSTALADOR E REPARADOR DE FO</v>
      </c>
      <c r="J1203" s="11" t="str">
        <f>VLOOKUP(Tabela1[[#This Row],[PLACA]],UNIC!C:V,20,0)</f>
        <v>R$ 1.832,60</v>
      </c>
      <c r="K1203" s="11">
        <f>IFERROR(VALUE(VLOOKUP(Tabela1[[#This Row],[PLACA]],[1]Planilha2!$A:$F,3,0)),"")</f>
        <v>919.03</v>
      </c>
      <c r="L1203" s="11">
        <f>IFERROR(VALUE(VLOOKUP(Tabela1[[#This Row],[PLACA]],[1]Planilha2!$A:$F,4,0)),"")</f>
        <v>1189.53</v>
      </c>
      <c r="M1203" s="11">
        <f>IFERROR(VALUE(VLOOKUP(Tabela1[[#This Row],[PLACA]],[1]Planilha2!$A:$F,5,0)),"")</f>
        <v>580</v>
      </c>
      <c r="N1203" s="11"/>
      <c r="O1203" s="12" t="str">
        <f>VLOOKUP(Tabela1[[#This Row],[PLACA]],BASE_LOCADORAS!B:F,5,0)</f>
        <v>18/06/2028</v>
      </c>
      <c r="P12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3" s="11">
        <f>VLOOKUP(Tabela1[[#This Row],[PLACA]],BASE_LOCADORAS!B:G,6,0)</f>
        <v>1832.6</v>
      </c>
      <c r="R1203" s="5" t="b">
        <f>Tabela1[[#This Row],[VALOR LOCADORA]]=Tabela1[[#This Row],[GASTO ALUGUEL]]</f>
        <v>0</v>
      </c>
      <c r="S1203" s="5" t="str">
        <f>UPPER(TEXT(Tabela1[[#This Row],[VENCIMENTO CONTRATO]],"MMM"))</f>
        <v>JUN</v>
      </c>
      <c r="T1203" s="5">
        <f>IFERROR(YEAR(Tabela1[[#This Row],[VENCIMENTO CONTRATO]]),"-")</f>
        <v>2028</v>
      </c>
      <c r="U1203" s="5" t="str">
        <f>VLOOKUP(Tabela1[[#This Row],[PLACA]],UNIC!C:T,18,0)</f>
        <v>ATIVO</v>
      </c>
      <c r="V1203" s="5" t="str">
        <f>SUBSTITUTE(VLOOKUP(Tabela1[[#This Row],[PLACA]],UNIC!C:K,9,0),".", "")</f>
        <v>11011</v>
      </c>
      <c r="W1203" s="5">
        <f>VLOOKUP(Tabela1[[#This Row],[PLACA]],UNIC!C:M,10,0)</f>
        <v>21111</v>
      </c>
      <c r="X1203" s="5" t="str">
        <f>VLOOKUP(Tabela1[[#This Row],[PLACA]],UNIC!C:M,11,0)</f>
        <v>VIVO</v>
      </c>
      <c r="Y1203" s="7">
        <f>SUM(Tabela1[[#This Row],[GASTO COMBUSTÍVEL FEVEREIRO]:[GASTO COMBUSTÍVE ABRIL]])</f>
        <v>2688.56</v>
      </c>
      <c r="Z1203" s="7">
        <f>IFERROR(AVERAGE(Tabela1[[#This Row],[GASTO COMBUSTÍVE ABRIL]:[GASTO COMBUSTÍVE MARÇO]]),"-")</f>
        <v>884.76499999999999</v>
      </c>
      <c r="AA1203" s="5"/>
    </row>
    <row r="1204" spans="1:27" x14ac:dyDescent="0.25">
      <c r="A1204" s="5" t="s">
        <v>1361</v>
      </c>
      <c r="B1204" s="5" t="str">
        <f>VLOOKUP(A1204,UNIC!C:W,2,0)</f>
        <v>MOBI</v>
      </c>
      <c r="C1204" s="5" t="str">
        <f>VLOOKUP(A1204,UNIC!C:W,3,0)</f>
        <v>LEVE</v>
      </c>
      <c r="D1204" s="10">
        <f>VLOOKUP(A1204,UNIC!C:W,5,0)</f>
        <v>2025</v>
      </c>
      <c r="E1204" s="5" t="str">
        <f>VLOOKUP(A1204,UNIC!C:W,21,0)</f>
        <v>LOCALIZA</v>
      </c>
      <c r="F1204" s="5" t="str">
        <f>VLOOKUP(Tabela1[[#This Row],[PLACA]],UNIC!C:R,15,0)</f>
        <v>MT</v>
      </c>
      <c r="G1204" s="5" t="str">
        <f>VLOOKUP(Tabela1[[#This Row],[PLACA]],UNIC!C:R,16,0)</f>
        <v>CENTRO OESTE</v>
      </c>
      <c r="H1204" s="5" t="str">
        <f>VLOOKUP(A1204,UNIC!C:H,6,0)</f>
        <v>WIN TELECOM LTDA</v>
      </c>
      <c r="I1204" s="5" t="str">
        <f>VLOOKUP(H1204,UNIC!H:J,3,0)</f>
        <v>PARCEIRO</v>
      </c>
      <c r="J1204" s="11" t="str">
        <f>VLOOKUP(Tabela1[[#This Row],[PLACA]],UNIC!C:V,20,0)</f>
        <v>R$ 1.832,60</v>
      </c>
      <c r="K1204" s="11">
        <f>IFERROR(VALUE(VLOOKUP(Tabela1[[#This Row],[PLACA]],[1]Planilha2!$A:$F,3,0)),"")</f>
        <v>1411.82</v>
      </c>
      <c r="L1204" s="11">
        <f>IFERROR(VALUE(VLOOKUP(Tabela1[[#This Row],[PLACA]],[1]Planilha2!$A:$F,4,0)),"")</f>
        <v>1742.76</v>
      </c>
      <c r="M1204" s="11">
        <f>IFERROR(VALUE(VLOOKUP(Tabela1[[#This Row],[PLACA]],[1]Planilha2!$A:$F,5,0)),"")</f>
        <v>906.53</v>
      </c>
      <c r="N1204" s="11"/>
      <c r="O1204" s="12" t="str">
        <f>VLOOKUP(Tabela1[[#This Row],[PLACA]],BASE_LOCADORAS!B:F,5,0)</f>
        <v>20/06/2028</v>
      </c>
      <c r="P12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4" s="11">
        <f>VLOOKUP(Tabela1[[#This Row],[PLACA]],BASE_LOCADORAS!B:G,6,0)</f>
        <v>1832.6</v>
      </c>
      <c r="R1204" s="5" t="b">
        <f>Tabela1[[#This Row],[VALOR LOCADORA]]=Tabela1[[#This Row],[GASTO ALUGUEL]]</f>
        <v>0</v>
      </c>
      <c r="S1204" s="5" t="str">
        <f>UPPER(TEXT(Tabela1[[#This Row],[VENCIMENTO CONTRATO]],"MMM"))</f>
        <v>JUN</v>
      </c>
      <c r="T1204" s="5">
        <f>IFERROR(YEAR(Tabela1[[#This Row],[VENCIMENTO CONTRATO]]),"-")</f>
        <v>2028</v>
      </c>
      <c r="U1204" s="5" t="str">
        <f>VLOOKUP(Tabela1[[#This Row],[PLACA]],UNIC!C:T,18,0)</f>
        <v>ATIVO</v>
      </c>
      <c r="V1204" s="5" t="str">
        <f>SUBSTITUTE(VLOOKUP(Tabela1[[#This Row],[PLACA]],UNIC!C:K,9,0),".", "")</f>
        <v>11031</v>
      </c>
      <c r="W1204" s="5">
        <f>VLOOKUP(Tabela1[[#This Row],[PLACA]],UNIC!C:M,10,0)</f>
        <v>21112</v>
      </c>
      <c r="X1204" s="5" t="str">
        <f>VLOOKUP(Tabela1[[#This Row],[PLACA]],UNIC!C:M,11,0)</f>
        <v>VIVO</v>
      </c>
      <c r="Y1204" s="7">
        <f>SUM(Tabela1[[#This Row],[GASTO COMBUSTÍVEL FEVEREIRO]:[GASTO COMBUSTÍVE ABRIL]])</f>
        <v>4061.1099999999997</v>
      </c>
      <c r="Z1204" s="7">
        <f>IFERROR(AVERAGE(Tabela1[[#This Row],[GASTO COMBUSTÍVE ABRIL]:[GASTO COMBUSTÍVE MARÇO]]),"-")</f>
        <v>1324.645</v>
      </c>
      <c r="AA1204" s="5"/>
    </row>
    <row r="1205" spans="1:27" x14ac:dyDescent="0.25">
      <c r="A1205" s="5" t="s">
        <v>1354</v>
      </c>
      <c r="B1205" s="5" t="str">
        <f>VLOOKUP(A1205,UNIC!C:W,2,0)</f>
        <v>MOBI</v>
      </c>
      <c r="C1205" s="5" t="str">
        <f>VLOOKUP(A1205,UNIC!C:W,3,0)</f>
        <v>LEVE</v>
      </c>
      <c r="D1205" s="10">
        <f>VLOOKUP(A1205,UNIC!C:W,5,0)</f>
        <v>2025</v>
      </c>
      <c r="E1205" s="5" t="str">
        <f>VLOOKUP(A1205,UNIC!C:W,21,0)</f>
        <v>LOCALIZA</v>
      </c>
      <c r="F1205" s="5" t="str">
        <f>VLOOKUP(Tabela1[[#This Row],[PLACA]],UNIC!C:R,15,0)</f>
        <v>MT</v>
      </c>
      <c r="G1205" s="5" t="str">
        <f>VLOOKUP(Tabela1[[#This Row],[PLACA]],UNIC!C:R,16,0)</f>
        <v>CENTRO OESTE</v>
      </c>
      <c r="H1205" s="5" t="str">
        <f>VLOOKUP(A1205,UNIC!C:H,6,0)</f>
        <v>JOAO LEOPOLDINO FERREIRA JUNIOR</v>
      </c>
      <c r="I1205" s="5" t="str">
        <f>VLOOKUP(H1205,UNIC!H:J,3,0)</f>
        <v>INSTALADOR E REPARADOR DE FO</v>
      </c>
      <c r="J1205" s="11" t="str">
        <f>VLOOKUP(Tabela1[[#This Row],[PLACA]],UNIC!C:V,20,0)</f>
        <v>R$ 1.832,60</v>
      </c>
      <c r="K1205" s="11">
        <f>IFERROR(VALUE(VLOOKUP(Tabela1[[#This Row],[PLACA]],[1]Planilha2!$A:$F,3,0)),"")</f>
        <v>1520</v>
      </c>
      <c r="L1205" s="11">
        <f>IFERROR(VALUE(VLOOKUP(Tabela1[[#This Row],[PLACA]],[1]Planilha2!$A:$F,4,0)),"")</f>
        <v>2276.48</v>
      </c>
      <c r="M1205" s="11">
        <f>IFERROR(VALUE(VLOOKUP(Tabela1[[#This Row],[PLACA]],[1]Planilha2!$A:$F,5,0)),"")</f>
        <v>660</v>
      </c>
      <c r="N1205" s="11"/>
      <c r="O1205" s="17" t="str">
        <f>VLOOKUP(Tabela1[[#This Row],[PLACA]],BASE_LOCADORAS!B:F,5,0)</f>
        <v>20/06/2028</v>
      </c>
      <c r="P12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5" s="11">
        <f>VLOOKUP(Tabela1[[#This Row],[PLACA]],BASE_LOCADORAS!B:G,6,0)</f>
        <v>1832.6</v>
      </c>
      <c r="R1205" s="5" t="b">
        <f>Tabela1[[#This Row],[VALOR LOCADORA]]=Tabela1[[#This Row],[GASTO ALUGUEL]]</f>
        <v>0</v>
      </c>
      <c r="S1205" s="5" t="str">
        <f>UPPER(TEXT(Tabela1[[#This Row],[VENCIMENTO CONTRATO]],"MMM"))</f>
        <v>JUN</v>
      </c>
      <c r="T1205" s="5">
        <f>IFERROR(YEAR(Tabela1[[#This Row],[VENCIMENTO CONTRATO]]),"-")</f>
        <v>2028</v>
      </c>
      <c r="U1205" s="5" t="str">
        <f>VLOOKUP(Tabela1[[#This Row],[PLACA]],UNIC!C:T,18,0)</f>
        <v>ATIVO</v>
      </c>
      <c r="V1205" s="5" t="str">
        <f>SUBSTITUTE(VLOOKUP(Tabela1[[#This Row],[PLACA]],UNIC!C:K,9,0),".", "")</f>
        <v>11011</v>
      </c>
      <c r="W1205" s="5">
        <f>VLOOKUP(Tabela1[[#This Row],[PLACA]],UNIC!C:M,10,0)</f>
        <v>21112</v>
      </c>
      <c r="X1205" s="5" t="str">
        <f>VLOOKUP(Tabela1[[#This Row],[PLACA]],UNIC!C:M,11,0)</f>
        <v>VIVO</v>
      </c>
      <c r="Y1205" s="7">
        <f>SUM(Tabela1[[#This Row],[GASTO COMBUSTÍVEL FEVEREIRO]:[GASTO COMBUSTÍVE ABRIL]])</f>
        <v>4456.4799999999996</v>
      </c>
      <c r="Z1205" s="7">
        <f>IFERROR(AVERAGE(Tabela1[[#This Row],[GASTO COMBUSTÍVE ABRIL]:[GASTO COMBUSTÍVE MARÇO]]),"-")</f>
        <v>1468.24</v>
      </c>
      <c r="AA1205" s="5"/>
    </row>
    <row r="1206" spans="1:27" x14ac:dyDescent="0.25">
      <c r="A1206" s="5" t="s">
        <v>499</v>
      </c>
      <c r="B1206" s="5" t="str">
        <f>VLOOKUP(A1206,UNIC!C:W,2,0)</f>
        <v>MOBI</v>
      </c>
      <c r="C1206" s="5" t="str">
        <f>VLOOKUP(A1206,UNIC!C:W,3,0)</f>
        <v>LEVE</v>
      </c>
      <c r="D1206" s="10">
        <f>VLOOKUP(A1206,UNIC!C:W,5,0)</f>
        <v>2025</v>
      </c>
      <c r="E1206" s="5" t="str">
        <f>VLOOKUP(A1206,UNIC!C:W,21,0)</f>
        <v>LOCALIZA</v>
      </c>
      <c r="F1206" s="5" t="str">
        <f>VLOOKUP(Tabela1[[#This Row],[PLACA]],UNIC!C:R,15,0)</f>
        <v>MT</v>
      </c>
      <c r="G1206" s="5" t="str">
        <f>VLOOKUP(Tabela1[[#This Row],[PLACA]],UNIC!C:R,16,0)</f>
        <v>CENTRO OESTE</v>
      </c>
      <c r="H1206" s="5" t="str">
        <f>VLOOKUP(A1206,UNIC!C:H,6,0)</f>
        <v>CAILY VINICIUS REIS GUEDES</v>
      </c>
      <c r="I1206" s="5" t="str">
        <f>VLOOKUP(H1206,UNIC!H:J,3,0)</f>
        <v>INSTALADOR E REPARADOR DE FO</v>
      </c>
      <c r="J1206" s="11" t="str">
        <f>VLOOKUP(Tabela1[[#This Row],[PLACA]],UNIC!C:V,20,0)</f>
        <v>R$ 1.832,60</v>
      </c>
      <c r="K1206" s="11">
        <f>IFERROR(VALUE(VLOOKUP(Tabela1[[#This Row],[PLACA]],[1]Planilha2!$A:$F,3,0)),"")</f>
        <v>450.37</v>
      </c>
      <c r="L1206" s="11">
        <f>IFERROR(VALUE(VLOOKUP(Tabela1[[#This Row],[PLACA]],[1]Planilha2!$A:$F,4,0)),"")</f>
        <v>882</v>
      </c>
      <c r="M1206" s="11">
        <f>IFERROR(VALUE(VLOOKUP(Tabela1[[#This Row],[PLACA]],[1]Planilha2!$A:$F,5,0)),"")</f>
        <v>465</v>
      </c>
      <c r="N1206" s="11"/>
      <c r="O1206" s="12" t="str">
        <f>VLOOKUP(Tabela1[[#This Row],[PLACA]],BASE_LOCADORAS!B:F,5,0)</f>
        <v>18/06/2028</v>
      </c>
      <c r="P12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6" s="11">
        <f>VLOOKUP(Tabela1[[#This Row],[PLACA]],BASE_LOCADORAS!B:G,6,0)</f>
        <v>1832.6</v>
      </c>
      <c r="R1206" s="5" t="b">
        <f>Tabela1[[#This Row],[VALOR LOCADORA]]=Tabela1[[#This Row],[GASTO ALUGUEL]]</f>
        <v>0</v>
      </c>
      <c r="S1206" s="5" t="str">
        <f>UPPER(TEXT(Tabela1[[#This Row],[VENCIMENTO CONTRATO]],"MMM"))</f>
        <v>JUN</v>
      </c>
      <c r="T1206" s="5">
        <f>IFERROR(YEAR(Tabela1[[#This Row],[VENCIMENTO CONTRATO]]),"-")</f>
        <v>2028</v>
      </c>
      <c r="U1206" s="5" t="str">
        <f>VLOOKUP(Tabela1[[#This Row],[PLACA]],UNIC!C:T,18,0)</f>
        <v>ATIVO</v>
      </c>
      <c r="V1206" s="5" t="str">
        <f>SUBSTITUTE(VLOOKUP(Tabela1[[#This Row],[PLACA]],UNIC!C:K,9,0),".", "")</f>
        <v>11011</v>
      </c>
      <c r="W1206" s="5">
        <f>VLOOKUP(Tabela1[[#This Row],[PLACA]],UNIC!C:M,10,0)</f>
        <v>21022</v>
      </c>
      <c r="X1206" s="5" t="str">
        <f>VLOOKUP(Tabela1[[#This Row],[PLACA]],UNIC!C:M,11,0)</f>
        <v>VIVO</v>
      </c>
      <c r="Y1206" s="7">
        <f>SUM(Tabela1[[#This Row],[GASTO COMBUSTÍVEL FEVEREIRO]:[GASTO COMBUSTÍVE ABRIL]])</f>
        <v>1797.37</v>
      </c>
      <c r="Z1206" s="7">
        <f>IFERROR(AVERAGE(Tabela1[[#This Row],[GASTO COMBUSTÍVE ABRIL]:[GASTO COMBUSTÍVE MARÇO]]),"-")</f>
        <v>673.5</v>
      </c>
      <c r="AA1206" s="5"/>
    </row>
    <row r="1207" spans="1:27" x14ac:dyDescent="0.25">
      <c r="A1207" s="5" t="s">
        <v>422</v>
      </c>
      <c r="B1207" s="5" t="str">
        <f>VLOOKUP(A1207,UNIC!C:W,2,0)</f>
        <v>MOBI</v>
      </c>
      <c r="C1207" s="5" t="str">
        <f>VLOOKUP(A1207,UNIC!C:W,3,0)</f>
        <v>LEVE</v>
      </c>
      <c r="D1207" s="10">
        <f>VLOOKUP(A1207,UNIC!C:W,5,0)</f>
        <v>2025</v>
      </c>
      <c r="E1207" s="5" t="str">
        <f>VLOOKUP(A1207,UNIC!C:W,21,0)</f>
        <v>LOCALIZA</v>
      </c>
      <c r="F1207" s="5" t="str">
        <f>VLOOKUP(Tabela1[[#This Row],[PLACA]],UNIC!C:R,15,0)</f>
        <v>MS</v>
      </c>
      <c r="G1207" s="5" t="str">
        <f>VLOOKUP(Tabela1[[#This Row],[PLACA]],UNIC!C:R,16,0)</f>
        <v>CENTRO OESTE</v>
      </c>
      <c r="H1207" s="5" t="str">
        <f>VLOOKUP(A1207,UNIC!C:H,6,0)</f>
        <v>BRUNO HENRIQUE DA SILVA</v>
      </c>
      <c r="I1207" s="5" t="str">
        <f>VLOOKUP(H1207,UNIC!H:J,3,0)</f>
        <v>INSTALADOR E REPARADOR DE FO</v>
      </c>
      <c r="J1207" s="11" t="str">
        <f>VLOOKUP(Tabela1[[#This Row],[PLACA]],UNIC!C:V,20,0)</f>
        <v>R$ 1.730,00</v>
      </c>
      <c r="K1207" s="11">
        <f>IFERROR(VALUE(VLOOKUP(Tabela1[[#This Row],[PLACA]],[1]Planilha2!$A:$F,3,0)),"")</f>
        <v>1020</v>
      </c>
      <c r="L1207" s="11">
        <f>IFERROR(VALUE(VLOOKUP(Tabela1[[#This Row],[PLACA]],[1]Planilha2!$A:$F,4,0)),"")</f>
        <v>1190</v>
      </c>
      <c r="M1207" s="11">
        <f>IFERROR(VALUE(VLOOKUP(Tabela1[[#This Row],[PLACA]],[1]Planilha2!$A:$F,5,0)),"")</f>
        <v>540</v>
      </c>
      <c r="N1207" s="11"/>
      <c r="O1207" s="17" t="str">
        <f>VLOOKUP(Tabela1[[#This Row],[PLACA]],BASE_LOCADORAS!B:F,5,0)</f>
        <v>07/06/2028</v>
      </c>
      <c r="P12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7" s="11">
        <f>VLOOKUP(Tabela1[[#This Row],[PLACA]],BASE_LOCADORAS!B:G,6,0)</f>
        <v>1832.6</v>
      </c>
      <c r="R1207" s="5" t="b">
        <f>Tabela1[[#This Row],[VALOR LOCADORA]]=Tabela1[[#This Row],[GASTO ALUGUEL]]</f>
        <v>0</v>
      </c>
      <c r="S1207" s="5" t="str">
        <f>UPPER(TEXT(Tabela1[[#This Row],[VENCIMENTO CONTRATO]],"MMM"))</f>
        <v>JUN</v>
      </c>
      <c r="T1207" s="5">
        <f>IFERROR(YEAR(Tabela1[[#This Row],[VENCIMENTO CONTRATO]]),"-")</f>
        <v>2028</v>
      </c>
      <c r="U1207" s="5" t="str">
        <f>VLOOKUP(Tabela1[[#This Row],[PLACA]],UNIC!C:T,18,0)</f>
        <v>ATIVO</v>
      </c>
      <c r="V1207" s="5" t="str">
        <f>SUBSTITUTE(VLOOKUP(Tabela1[[#This Row],[PLACA]],UNIC!C:K,9,0),".", "")</f>
        <v>11011</v>
      </c>
      <c r="W1207" s="5">
        <f>VLOOKUP(Tabela1[[#This Row],[PLACA]],UNIC!C:M,10,0)</f>
        <v>22020</v>
      </c>
      <c r="X1207" s="5" t="str">
        <f>VLOOKUP(Tabela1[[#This Row],[PLACA]],UNIC!C:M,11,0)</f>
        <v>VIVO</v>
      </c>
      <c r="Y1207" s="7">
        <f>SUM(Tabela1[[#This Row],[GASTO COMBUSTÍVEL FEVEREIRO]:[GASTO COMBUSTÍVE ABRIL]])</f>
        <v>2750</v>
      </c>
      <c r="Z1207" s="7">
        <f>IFERROR(AVERAGE(Tabela1[[#This Row],[GASTO COMBUSTÍVE ABRIL]:[GASTO COMBUSTÍVE MARÇO]]),"-")</f>
        <v>865</v>
      </c>
      <c r="AA1207" s="5"/>
    </row>
    <row r="1208" spans="1:27" x14ac:dyDescent="0.25">
      <c r="A1208" s="5" t="s">
        <v>1365</v>
      </c>
      <c r="B1208" s="5" t="str">
        <f>VLOOKUP(A1208,UNIC!C:W,2,0)</f>
        <v>MOBI</v>
      </c>
      <c r="C1208" s="5" t="str">
        <f>VLOOKUP(A1208,UNIC!C:W,3,0)</f>
        <v>LEVE</v>
      </c>
      <c r="D1208" s="10">
        <f>VLOOKUP(A1208,UNIC!C:W,5,0)</f>
        <v>2025</v>
      </c>
      <c r="E1208" s="5" t="str">
        <f>VLOOKUP(A1208,UNIC!C:W,21,0)</f>
        <v>LOCALIZA</v>
      </c>
      <c r="F1208" s="5" t="str">
        <f>VLOOKUP(Tabela1[[#This Row],[PLACA]],UNIC!C:R,15,0)</f>
        <v>MT</v>
      </c>
      <c r="G1208" s="5" t="str">
        <f>VLOOKUP(Tabela1[[#This Row],[PLACA]],UNIC!C:R,16,0)</f>
        <v>CENTRO OESTE</v>
      </c>
      <c r="H1208" s="5" t="str">
        <f>VLOOKUP(A1208,UNIC!C:H,6,0)</f>
        <v>EMERSON RAFAEL SILVA DE LIMA</v>
      </c>
      <c r="I1208" s="5" t="str">
        <f>VLOOKUP(H1208,UNIC!H:J,3,0)</f>
        <v>INSTALADOR E REPARADOR DE FO</v>
      </c>
      <c r="J1208" s="11" t="str">
        <f>VLOOKUP(Tabela1[[#This Row],[PLACA]],UNIC!C:V,20,0)</f>
        <v>R$ 1.832,60</v>
      </c>
      <c r="K1208" s="11">
        <f>IFERROR(VALUE(VLOOKUP(Tabela1[[#This Row],[PLACA]],[1]Planilha2!$A:$F,3,0)),"")</f>
        <v>1440</v>
      </c>
      <c r="L1208" s="11">
        <f>IFERROR(VALUE(VLOOKUP(Tabela1[[#This Row],[PLACA]],[1]Planilha2!$A:$F,4,0)),"")</f>
        <v>2244.9</v>
      </c>
      <c r="M1208" s="11">
        <f>IFERROR(VALUE(VLOOKUP(Tabela1[[#This Row],[PLACA]],[1]Planilha2!$A:$F,5,0)),"")</f>
        <v>1158.48</v>
      </c>
      <c r="N1208" s="11"/>
      <c r="O1208" s="12" t="str">
        <f>VLOOKUP(Tabela1[[#This Row],[PLACA]],BASE_LOCADORAS!B:F,5,0)</f>
        <v>20/06/2028</v>
      </c>
      <c r="P12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8" s="11">
        <f>VLOOKUP(Tabela1[[#This Row],[PLACA]],BASE_LOCADORAS!B:G,6,0)</f>
        <v>1832.6</v>
      </c>
      <c r="R1208" s="5" t="b">
        <f>Tabela1[[#This Row],[VALOR LOCADORA]]=Tabela1[[#This Row],[GASTO ALUGUEL]]</f>
        <v>0</v>
      </c>
      <c r="S1208" s="5" t="str">
        <f>UPPER(TEXT(Tabela1[[#This Row],[VENCIMENTO CONTRATO]],"MMM"))</f>
        <v>JUN</v>
      </c>
      <c r="T1208" s="5">
        <f>IFERROR(YEAR(Tabela1[[#This Row],[VENCIMENTO CONTRATO]]),"-")</f>
        <v>2028</v>
      </c>
      <c r="U1208" s="5" t="str">
        <f>VLOOKUP(Tabela1[[#This Row],[PLACA]],UNIC!C:T,18,0)</f>
        <v>ATIVO</v>
      </c>
      <c r="V1208" s="5" t="str">
        <f>SUBSTITUTE(VLOOKUP(Tabela1[[#This Row],[PLACA]],UNIC!C:K,9,0),".", "")</f>
        <v>11011</v>
      </c>
      <c r="W1208" s="5">
        <f>VLOOKUP(Tabela1[[#This Row],[PLACA]],UNIC!C:M,10,0)</f>
        <v>21070</v>
      </c>
      <c r="X1208" s="5" t="str">
        <f>VLOOKUP(Tabela1[[#This Row],[PLACA]],UNIC!C:M,11,0)</f>
        <v>VIVO</v>
      </c>
      <c r="Y1208" s="7">
        <f>SUM(Tabela1[[#This Row],[GASTO COMBUSTÍVEL FEVEREIRO]:[GASTO COMBUSTÍVE ABRIL]])</f>
        <v>4843.38</v>
      </c>
      <c r="Z1208" s="7">
        <f>IFERROR(AVERAGE(Tabela1[[#This Row],[GASTO COMBUSTÍVE ABRIL]:[GASTO COMBUSTÍVE MARÇO]]),"-")</f>
        <v>1701.69</v>
      </c>
      <c r="AA1208" s="5"/>
    </row>
    <row r="1209" spans="1:27" x14ac:dyDescent="0.25">
      <c r="A1209" s="5" t="s">
        <v>1014</v>
      </c>
      <c r="B1209" s="5" t="str">
        <f>VLOOKUP(A1209,UNIC!C:W,2,0)</f>
        <v>MOBI</v>
      </c>
      <c r="C1209" s="5" t="str">
        <f>VLOOKUP(A1209,UNIC!C:W,3,0)</f>
        <v>LEVE</v>
      </c>
      <c r="D1209" s="10">
        <f>VLOOKUP(A1209,UNIC!C:W,5,0)</f>
        <v>2025</v>
      </c>
      <c r="E1209" s="5" t="str">
        <f>VLOOKUP(A1209,UNIC!C:W,21,0)</f>
        <v>LOCALIZA</v>
      </c>
      <c r="F1209" s="5" t="str">
        <f>VLOOKUP(Tabela1[[#This Row],[PLACA]],UNIC!C:R,15,0)</f>
        <v>MT</v>
      </c>
      <c r="G1209" s="5" t="str">
        <f>VLOOKUP(Tabela1[[#This Row],[PLACA]],UNIC!C:R,16,0)</f>
        <v>CENTRO OESTE</v>
      </c>
      <c r="H1209" s="5" t="str">
        <f>VLOOKUP(A1209,UNIC!C:H,6,0)</f>
        <v>LUCAS WENDER SANTOS</v>
      </c>
      <c r="I1209" s="5" t="str">
        <f>VLOOKUP(H1209,UNIC!H:J,3,0)</f>
        <v>INSTALADOR E REPARADOR DE FO</v>
      </c>
      <c r="J1209" s="11" t="str">
        <f>VLOOKUP(Tabela1[[#This Row],[PLACA]],UNIC!C:V,20,0)</f>
        <v>R$ 1.832,60</v>
      </c>
      <c r="K1209" s="11">
        <f>IFERROR(VALUE(VLOOKUP(Tabela1[[#This Row],[PLACA]],[1]Planilha2!$A:$F,3,0)),"")</f>
        <v>1222.24</v>
      </c>
      <c r="L1209" s="11">
        <f>IFERROR(VALUE(VLOOKUP(Tabela1[[#This Row],[PLACA]],[1]Planilha2!$A:$F,4,0)),"")</f>
        <v>1272</v>
      </c>
      <c r="M1209" s="11">
        <f>IFERROR(VALUE(VLOOKUP(Tabela1[[#This Row],[PLACA]],[1]Planilha2!$A:$F,5,0)),"")</f>
        <v>250</v>
      </c>
      <c r="N1209" s="11"/>
      <c r="O1209" s="17" t="str">
        <f>VLOOKUP(Tabela1[[#This Row],[PLACA]],BASE_LOCADORAS!B:F,5,0)</f>
        <v>19/06/2028</v>
      </c>
      <c r="P12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09" s="11">
        <f>VLOOKUP(Tabela1[[#This Row],[PLACA]],BASE_LOCADORAS!B:G,6,0)</f>
        <v>1832.6</v>
      </c>
      <c r="R1209" s="5" t="b">
        <f>Tabela1[[#This Row],[VALOR LOCADORA]]=Tabela1[[#This Row],[GASTO ALUGUEL]]</f>
        <v>0</v>
      </c>
      <c r="S1209" s="5" t="str">
        <f>UPPER(TEXT(Tabela1[[#This Row],[VENCIMENTO CONTRATO]],"MMM"))</f>
        <v>JUN</v>
      </c>
      <c r="T1209" s="5">
        <f>IFERROR(YEAR(Tabela1[[#This Row],[VENCIMENTO CONTRATO]]),"-")</f>
        <v>2028</v>
      </c>
      <c r="U1209" s="5" t="str">
        <f>VLOOKUP(Tabela1[[#This Row],[PLACA]],UNIC!C:T,18,0)</f>
        <v>ATIVO</v>
      </c>
      <c r="V1209" s="5" t="str">
        <f>SUBSTITUTE(VLOOKUP(Tabela1[[#This Row],[PLACA]],UNIC!C:K,9,0),".", "")</f>
        <v>11011</v>
      </c>
      <c r="W1209" s="5">
        <f>VLOOKUP(Tabela1[[#This Row],[PLACA]],UNIC!C:M,10,0)</f>
        <v>21104</v>
      </c>
      <c r="X1209" s="5" t="str">
        <f>VLOOKUP(Tabela1[[#This Row],[PLACA]],UNIC!C:M,11,0)</f>
        <v>VIVO</v>
      </c>
      <c r="Y1209" s="7">
        <f>SUM(Tabela1[[#This Row],[GASTO COMBUSTÍVEL FEVEREIRO]:[GASTO COMBUSTÍVE ABRIL]])</f>
        <v>2744.24</v>
      </c>
      <c r="Z1209" s="7">
        <f>IFERROR(AVERAGE(Tabela1[[#This Row],[GASTO COMBUSTÍVE ABRIL]:[GASTO COMBUSTÍVE MARÇO]]),"-")</f>
        <v>761</v>
      </c>
      <c r="AA1209" s="5"/>
    </row>
    <row r="1210" spans="1:27" x14ac:dyDescent="0.25">
      <c r="A1210" s="5" t="s">
        <v>1260</v>
      </c>
      <c r="B1210" s="5" t="str">
        <f>VLOOKUP(A1210,UNIC!C:W,2,0)</f>
        <v>MOBI</v>
      </c>
      <c r="C1210" s="5" t="str">
        <f>VLOOKUP(A1210,UNIC!C:W,3,0)</f>
        <v>LEVE</v>
      </c>
      <c r="D1210" s="10">
        <f>VLOOKUP(A1210,UNIC!C:W,5,0)</f>
        <v>2025</v>
      </c>
      <c r="E1210" s="5" t="str">
        <f>VLOOKUP(A1210,UNIC!C:W,21,0)</f>
        <v>LOCALIZA</v>
      </c>
      <c r="F1210" s="5" t="str">
        <f>VLOOKUP(Tabela1[[#This Row],[PLACA]],UNIC!C:R,15,0)</f>
        <v>MT</v>
      </c>
      <c r="G1210" s="5" t="str">
        <f>VLOOKUP(Tabela1[[#This Row],[PLACA]],UNIC!C:R,16,0)</f>
        <v>CENTRO OESTE</v>
      </c>
      <c r="H1210" s="5" t="str">
        <f>VLOOKUP(A1210,UNIC!C:H,6,0)</f>
        <v>KERLLON SAGRILO CLEMENTE</v>
      </c>
      <c r="I1210" s="5" t="str">
        <f>VLOOKUP(H1210,UNIC!H:J,3,0)</f>
        <v>INSTALADOR E REPARADOR DE FO</v>
      </c>
      <c r="J1210" s="11" t="str">
        <f>VLOOKUP(Tabela1[[#This Row],[PLACA]],UNIC!C:V,20,0)</f>
        <v>R$ 1.832,60</v>
      </c>
      <c r="K1210" s="11">
        <f>IFERROR(VALUE(VLOOKUP(Tabela1[[#This Row],[PLACA]],[1]Planilha2!$A:$F,3,0)),"")</f>
        <v>1000</v>
      </c>
      <c r="L1210" s="11">
        <f>IFERROR(VALUE(VLOOKUP(Tabela1[[#This Row],[PLACA]],[1]Planilha2!$A:$F,4,0)),"")</f>
        <v>1220</v>
      </c>
      <c r="M1210" s="11">
        <f>IFERROR(VALUE(VLOOKUP(Tabela1[[#This Row],[PLACA]],[1]Planilha2!$A:$F,5,0)),"")</f>
        <v>750</v>
      </c>
      <c r="N1210" s="11"/>
      <c r="O1210" s="12" t="str">
        <f>VLOOKUP(Tabela1[[#This Row],[PLACA]],BASE_LOCADORAS!B:F,5,0)</f>
        <v>19/06/2028</v>
      </c>
      <c r="P12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0" s="11">
        <f>VLOOKUP(Tabela1[[#This Row],[PLACA]],BASE_LOCADORAS!B:G,6,0)</f>
        <v>1832.6</v>
      </c>
      <c r="R1210" s="5" t="b">
        <f>Tabela1[[#This Row],[VALOR LOCADORA]]=Tabela1[[#This Row],[GASTO ALUGUEL]]</f>
        <v>0</v>
      </c>
      <c r="S1210" s="5" t="str">
        <f>UPPER(TEXT(Tabela1[[#This Row],[VENCIMENTO CONTRATO]],"MMM"))</f>
        <v>JUN</v>
      </c>
      <c r="T1210" s="5">
        <f>IFERROR(YEAR(Tabela1[[#This Row],[VENCIMENTO CONTRATO]]),"-")</f>
        <v>2028</v>
      </c>
      <c r="U1210" s="5" t="str">
        <f>VLOOKUP(Tabela1[[#This Row],[PLACA]],UNIC!C:T,18,0)</f>
        <v>ATIVO</v>
      </c>
      <c r="V1210" s="5" t="str">
        <f>SUBSTITUTE(VLOOKUP(Tabela1[[#This Row],[PLACA]],UNIC!C:K,9,0),".", "")</f>
        <v>11011</v>
      </c>
      <c r="W1210" s="5">
        <f>VLOOKUP(Tabela1[[#This Row],[PLACA]],UNIC!C:M,10,0)</f>
        <v>21111</v>
      </c>
      <c r="X1210" s="5" t="str">
        <f>VLOOKUP(Tabela1[[#This Row],[PLACA]],UNIC!C:M,11,0)</f>
        <v>VIVO</v>
      </c>
      <c r="Y1210" s="7">
        <f>SUM(Tabela1[[#This Row],[GASTO COMBUSTÍVEL FEVEREIRO]:[GASTO COMBUSTÍVE ABRIL]])</f>
        <v>2970</v>
      </c>
      <c r="Z1210" s="7">
        <f>IFERROR(AVERAGE(Tabela1[[#This Row],[GASTO COMBUSTÍVE ABRIL]:[GASTO COMBUSTÍVE MARÇO]]),"-")</f>
        <v>985</v>
      </c>
      <c r="AA1210" s="5"/>
    </row>
    <row r="1211" spans="1:27" x14ac:dyDescent="0.25">
      <c r="A1211" s="5" t="s">
        <v>579</v>
      </c>
      <c r="B1211" s="5" t="str">
        <f>VLOOKUP(A1211,UNIC!C:W,2,0)</f>
        <v>MOBI</v>
      </c>
      <c r="C1211" s="5" t="str">
        <f>VLOOKUP(A1211,UNIC!C:W,3,0)</f>
        <v>LEVE</v>
      </c>
      <c r="D1211" s="10">
        <f>VLOOKUP(A1211,UNIC!C:W,5,0)</f>
        <v>2025</v>
      </c>
      <c r="E1211" s="5" t="str">
        <f>VLOOKUP(A1211,UNIC!C:W,21,0)</f>
        <v>LOCALIZA</v>
      </c>
      <c r="F1211" s="5" t="str">
        <f>VLOOKUP(Tabela1[[#This Row],[PLACA]],UNIC!C:R,15,0)</f>
        <v>MT</v>
      </c>
      <c r="G1211" s="5" t="str">
        <f>VLOOKUP(Tabela1[[#This Row],[PLACA]],UNIC!C:R,16,0)</f>
        <v>CENTRO OESTE</v>
      </c>
      <c r="H1211" s="5" t="str">
        <f>VLOOKUP(A1211,UNIC!C:H,6,0)</f>
        <v>JEAN CARLOS VASCONCELOS</v>
      </c>
      <c r="I1211" s="5" t="str">
        <f>VLOOKUP(H1211,UNIC!H:J,3,0)</f>
        <v>INSTALADOR E REPARADOR DE FO</v>
      </c>
      <c r="J1211" s="11" t="str">
        <f>VLOOKUP(Tabela1[[#This Row],[PLACA]],UNIC!C:V,20,0)</f>
        <v>R$ 1.832,60</v>
      </c>
      <c r="K1211" s="11">
        <f>IFERROR(VALUE(VLOOKUP(Tabela1[[#This Row],[PLACA]],[1]Planilha2!$A:$F,3,0)),"")</f>
        <v>712.84</v>
      </c>
      <c r="L1211" s="11">
        <f>IFERROR(VALUE(VLOOKUP(Tabela1[[#This Row],[PLACA]],[1]Planilha2!$A:$F,4,0)),"")</f>
        <v>1412</v>
      </c>
      <c r="M1211" s="11">
        <f>IFERROR(VALUE(VLOOKUP(Tabela1[[#This Row],[PLACA]],[1]Planilha2!$A:$F,5,0)),"")</f>
        <v>450</v>
      </c>
      <c r="N1211" s="11"/>
      <c r="O1211" s="12" t="str">
        <f>VLOOKUP(Tabela1[[#This Row],[PLACA]],BASE_LOCADORAS!B:F,5,0)</f>
        <v>18/06/2028</v>
      </c>
      <c r="P12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1" s="11">
        <f>VLOOKUP(Tabela1[[#This Row],[PLACA]],BASE_LOCADORAS!B:G,6,0)</f>
        <v>1832.6</v>
      </c>
      <c r="R1211" s="5" t="b">
        <f>Tabela1[[#This Row],[VALOR LOCADORA]]=Tabela1[[#This Row],[GASTO ALUGUEL]]</f>
        <v>0</v>
      </c>
      <c r="S1211" s="5" t="str">
        <f>UPPER(TEXT(Tabela1[[#This Row],[VENCIMENTO CONTRATO]],"MMM"))</f>
        <v>JUN</v>
      </c>
      <c r="T1211" s="5">
        <f>IFERROR(YEAR(Tabela1[[#This Row],[VENCIMENTO CONTRATO]]),"-")</f>
        <v>2028</v>
      </c>
      <c r="U1211" s="5" t="str">
        <f>VLOOKUP(Tabela1[[#This Row],[PLACA]],UNIC!C:T,18,0)</f>
        <v>ATIVO</v>
      </c>
      <c r="V1211" s="5" t="str">
        <f>SUBSTITUTE(VLOOKUP(Tabela1[[#This Row],[PLACA]],UNIC!C:K,9,0),".", "")</f>
        <v>11011</v>
      </c>
      <c r="W1211" s="5">
        <f>VLOOKUP(Tabela1[[#This Row],[PLACA]],UNIC!C:M,10,0)</f>
        <v>21104</v>
      </c>
      <c r="X1211" s="5" t="str">
        <f>VLOOKUP(Tabela1[[#This Row],[PLACA]],UNIC!C:M,11,0)</f>
        <v>VIVO</v>
      </c>
      <c r="Y1211" s="7">
        <f>SUM(Tabela1[[#This Row],[GASTO COMBUSTÍVEL FEVEREIRO]:[GASTO COMBUSTÍVE ABRIL]])</f>
        <v>2574.84</v>
      </c>
      <c r="Z1211" s="7">
        <f>IFERROR(AVERAGE(Tabela1[[#This Row],[GASTO COMBUSTÍVE ABRIL]:[GASTO COMBUSTÍVE MARÇO]]),"-")</f>
        <v>931</v>
      </c>
      <c r="AA1211" s="5"/>
    </row>
    <row r="1212" spans="1:27" x14ac:dyDescent="0.25">
      <c r="A1212" s="5" t="s">
        <v>481</v>
      </c>
      <c r="B1212" s="5" t="str">
        <f>VLOOKUP(A1212,UNIC!C:W,2,0)</f>
        <v>MOBI</v>
      </c>
      <c r="C1212" s="5" t="str">
        <f>VLOOKUP(A1212,UNIC!C:W,3,0)</f>
        <v>LEVE</v>
      </c>
      <c r="D1212" s="10">
        <f>VLOOKUP(A1212,UNIC!C:W,5,0)</f>
        <v>2025</v>
      </c>
      <c r="E1212" s="5" t="str">
        <f>VLOOKUP(A1212,UNIC!C:W,21,0)</f>
        <v>LOCALIZA</v>
      </c>
      <c r="F1212" s="5" t="str">
        <f>VLOOKUP(Tabela1[[#This Row],[PLACA]],UNIC!C:R,15,0)</f>
        <v>MT</v>
      </c>
      <c r="G1212" s="5" t="str">
        <f>VLOOKUP(Tabela1[[#This Row],[PLACA]],UNIC!C:R,16,0)</f>
        <v>CENTRO OESTE</v>
      </c>
      <c r="H1212" s="5" t="str">
        <f>VLOOKUP(A1212,UNIC!C:H,6,0)</f>
        <v>UERMERSON RODRIGUES SILVA</v>
      </c>
      <c r="I1212" s="5" t="str">
        <f>VLOOKUP(H1212,UNIC!H:J,3,0)</f>
        <v>INSTALADOR E REPARADOR DE FO</v>
      </c>
      <c r="J1212" s="11" t="str">
        <f>VLOOKUP(Tabela1[[#This Row],[PLACA]],UNIC!C:V,20,0)</f>
        <v>R$ 1.832,60</v>
      </c>
      <c r="K1212" s="11">
        <f>IFERROR(VALUE(VLOOKUP(Tabela1[[#This Row],[PLACA]],[1]Planilha2!$A:$F,3,0)),"")</f>
        <v>760.7</v>
      </c>
      <c r="L1212" s="11">
        <f>IFERROR(VALUE(VLOOKUP(Tabela1[[#This Row],[PLACA]],[1]Planilha2!$A:$F,4,0)),"")</f>
        <v>1108.3600000000001</v>
      </c>
      <c r="M1212" s="11">
        <f>IFERROR(VALUE(VLOOKUP(Tabela1[[#This Row],[PLACA]],[1]Planilha2!$A:$F,5,0)),"")</f>
        <v>406.66</v>
      </c>
      <c r="N1212" s="11"/>
      <c r="O1212" s="17" t="str">
        <f>VLOOKUP(Tabela1[[#This Row],[PLACA]],BASE_LOCADORAS!B:F,5,0)</f>
        <v>20/06/2028</v>
      </c>
      <c r="P12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2" s="11">
        <f>VLOOKUP(Tabela1[[#This Row],[PLACA]],BASE_LOCADORAS!B:G,6,0)</f>
        <v>1832.6</v>
      </c>
      <c r="R1212" s="5" t="b">
        <f>Tabela1[[#This Row],[VALOR LOCADORA]]=Tabela1[[#This Row],[GASTO ALUGUEL]]</f>
        <v>0</v>
      </c>
      <c r="S1212" s="5" t="str">
        <f>UPPER(TEXT(Tabela1[[#This Row],[VENCIMENTO CONTRATO]],"MMM"))</f>
        <v>JUN</v>
      </c>
      <c r="T1212" s="5">
        <f>IFERROR(YEAR(Tabela1[[#This Row],[VENCIMENTO CONTRATO]]),"-")</f>
        <v>2028</v>
      </c>
      <c r="U1212" s="5" t="str">
        <f>VLOOKUP(Tabela1[[#This Row],[PLACA]],UNIC!C:T,18,0)</f>
        <v>ATIVO</v>
      </c>
      <c r="V1212" s="5" t="str">
        <f>SUBSTITUTE(VLOOKUP(Tabela1[[#This Row],[PLACA]],UNIC!C:K,9,0),".", "")</f>
        <v>11011</v>
      </c>
      <c r="W1212" s="5">
        <f>VLOOKUP(Tabela1[[#This Row],[PLACA]],UNIC!C:M,10,0)</f>
        <v>21114</v>
      </c>
      <c r="X1212" s="5" t="str">
        <f>VLOOKUP(Tabela1[[#This Row],[PLACA]],UNIC!C:M,11,0)</f>
        <v>VIVO</v>
      </c>
      <c r="Y1212" s="7">
        <f>SUM(Tabela1[[#This Row],[GASTO COMBUSTÍVEL FEVEREIRO]:[GASTO COMBUSTÍVE ABRIL]])</f>
        <v>2275.7200000000003</v>
      </c>
      <c r="Z1212" s="7">
        <f>IFERROR(AVERAGE(Tabela1[[#This Row],[GASTO COMBUSTÍVE ABRIL]:[GASTO COMBUSTÍVE MARÇO]]),"-")</f>
        <v>757.5100000000001</v>
      </c>
      <c r="AA1212" s="5"/>
    </row>
    <row r="1213" spans="1:27" x14ac:dyDescent="0.25">
      <c r="A1213" s="5" t="s">
        <v>869</v>
      </c>
      <c r="B1213" s="5" t="str">
        <f>VLOOKUP(A1213,UNIC!C:W,2,0)</f>
        <v>MOBI</v>
      </c>
      <c r="C1213" s="5" t="str">
        <f>VLOOKUP(A1213,UNIC!C:W,3,0)</f>
        <v>LEVE</v>
      </c>
      <c r="D1213" s="10">
        <f>VLOOKUP(A1213,UNIC!C:W,5,0)</f>
        <v>2025</v>
      </c>
      <c r="E1213" s="5" t="str">
        <f>VLOOKUP(A1213,UNIC!C:W,21,0)</f>
        <v>LOCALIZA</v>
      </c>
      <c r="F1213" s="5" t="str">
        <f>VLOOKUP(Tabela1[[#This Row],[PLACA]],UNIC!C:R,15,0)</f>
        <v>MT</v>
      </c>
      <c r="G1213" s="5" t="str">
        <f>VLOOKUP(Tabela1[[#This Row],[PLACA]],UNIC!C:R,16,0)</f>
        <v>CENTRO OESTE</v>
      </c>
      <c r="H1213" s="5" t="str">
        <f>VLOOKUP(A1213,UNIC!C:H,6,0)</f>
        <v>FROTAS DE VEÍCULOS RONDONOPOLIS</v>
      </c>
      <c r="I1213" s="5" t="str">
        <f>VLOOKUP(H1213,UNIC!H:J,3,0)</f>
        <v>PARCEIRO</v>
      </c>
      <c r="J1213" s="11" t="str">
        <f>VLOOKUP(Tabela1[[#This Row],[PLACA]],UNIC!C:V,20,0)</f>
        <v>R$ 1.832,60</v>
      </c>
      <c r="K1213" s="11">
        <f>IFERROR(VALUE(VLOOKUP(Tabela1[[#This Row],[PLACA]],[1]Planilha2!$A:$F,3,0)),"")</f>
        <v>570</v>
      </c>
      <c r="L1213" s="11">
        <f>IFERROR(VALUE(VLOOKUP(Tabela1[[#This Row],[PLACA]],[1]Planilha2!$A:$F,4,0)),"")</f>
        <v>730</v>
      </c>
      <c r="M1213" s="11">
        <f>IFERROR(VALUE(VLOOKUP(Tabela1[[#This Row],[PLACA]],[1]Planilha2!$A:$F,5,0)),"")</f>
        <v>430</v>
      </c>
      <c r="N1213" s="11"/>
      <c r="O1213" s="12" t="str">
        <f>VLOOKUP(Tabela1[[#This Row],[PLACA]],BASE_LOCADORAS!B:F,5,0)</f>
        <v>13/06/2028</v>
      </c>
      <c r="P12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3" s="11">
        <f>VLOOKUP(Tabela1[[#This Row],[PLACA]],BASE_LOCADORAS!B:G,6,0)</f>
        <v>1832.6</v>
      </c>
      <c r="R1213" s="5" t="b">
        <f>Tabela1[[#This Row],[VALOR LOCADORA]]=Tabela1[[#This Row],[GASTO ALUGUEL]]</f>
        <v>0</v>
      </c>
      <c r="S1213" s="5" t="str">
        <f>UPPER(TEXT(Tabela1[[#This Row],[VENCIMENTO CONTRATO]],"MMM"))</f>
        <v>JUN</v>
      </c>
      <c r="T1213" s="5">
        <f>IFERROR(YEAR(Tabela1[[#This Row],[VENCIMENTO CONTRATO]]),"-")</f>
        <v>2028</v>
      </c>
      <c r="U1213" s="5" t="str">
        <f>VLOOKUP(Tabela1[[#This Row],[PLACA]],UNIC!C:T,18,0)</f>
        <v>PATIO</v>
      </c>
      <c r="V1213" s="5" t="str">
        <f>SUBSTITUTE(VLOOKUP(Tabela1[[#This Row],[PLACA]],UNIC!C:K,9,0),".", "")</f>
        <v>99628</v>
      </c>
      <c r="W1213" s="5">
        <f>VLOOKUP(Tabela1[[#This Row],[PLACA]],UNIC!C:M,10,0)</f>
        <v>21104</v>
      </c>
      <c r="X1213" s="5" t="str">
        <f>VLOOKUP(Tabela1[[#This Row],[PLACA]],UNIC!C:M,11,0)</f>
        <v>ADMINISTRATIVO</v>
      </c>
      <c r="Y1213" s="7">
        <f>SUM(Tabela1[[#This Row],[GASTO COMBUSTÍVEL FEVEREIRO]:[GASTO COMBUSTÍVE ABRIL]])</f>
        <v>1730</v>
      </c>
      <c r="Z1213" s="7">
        <f>IFERROR(AVERAGE(Tabela1[[#This Row],[GASTO COMBUSTÍVE ABRIL]:[GASTO COMBUSTÍVE MARÇO]]),"-")</f>
        <v>580</v>
      </c>
      <c r="AA1213" s="5"/>
    </row>
    <row r="1214" spans="1:27" x14ac:dyDescent="0.25">
      <c r="A1214" s="5" t="s">
        <v>1470</v>
      </c>
      <c r="B1214" s="5" t="str">
        <f>VLOOKUP(A1214,UNIC!C:W,2,0)</f>
        <v>MOBI</v>
      </c>
      <c r="C1214" s="5" t="str">
        <f>VLOOKUP(A1214,UNIC!C:W,3,0)</f>
        <v>LEVE</v>
      </c>
      <c r="D1214" s="10">
        <f>VLOOKUP(A1214,UNIC!C:W,5,0)</f>
        <v>2025</v>
      </c>
      <c r="E1214" s="5" t="str">
        <f>VLOOKUP(A1214,UNIC!C:W,21,0)</f>
        <v>LOCALIZA</v>
      </c>
      <c r="F1214" s="5" t="str">
        <f>VLOOKUP(Tabela1[[#This Row],[PLACA]],UNIC!C:R,15,0)</f>
        <v>MT</v>
      </c>
      <c r="G1214" s="5" t="str">
        <f>VLOOKUP(Tabela1[[#This Row],[PLACA]],UNIC!C:R,16,0)</f>
        <v>CENTRO OESTE</v>
      </c>
      <c r="H1214" s="5" t="str">
        <f>VLOOKUP(A1214,UNIC!C:H,6,0)</f>
        <v>WIN TELECOM LTDA</v>
      </c>
      <c r="I1214" s="5" t="str">
        <f>VLOOKUP(H1214,UNIC!H:J,3,0)</f>
        <v>PARCEIRO</v>
      </c>
      <c r="J1214" s="11" t="str">
        <f>VLOOKUP(Tabela1[[#This Row],[PLACA]],UNIC!C:V,20,0)</f>
        <v>R$ 1.832,60</v>
      </c>
      <c r="K1214" s="11" t="str">
        <f>IFERROR(VALUE(VLOOKUP(Tabela1[[#This Row],[PLACA]],[1]Planilha2!$A:$F,3,0)),"")</f>
        <v/>
      </c>
      <c r="L1214" s="11" t="str">
        <f>IFERROR(VALUE(VLOOKUP(Tabela1[[#This Row],[PLACA]],[1]Planilha2!$A:$F,4,0)),"")</f>
        <v/>
      </c>
      <c r="M1214" s="11" t="str">
        <f>IFERROR(VALUE(VLOOKUP(Tabela1[[#This Row],[PLACA]],[1]Planilha2!$A:$F,5,0)),"")</f>
        <v/>
      </c>
      <c r="N1214" s="11"/>
      <c r="O1214" s="17" t="str">
        <f>VLOOKUP(Tabela1[[#This Row],[PLACA]],BASE_LOCADORAS!B:F,5,0)</f>
        <v>13/06/2028</v>
      </c>
      <c r="P12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4" s="11">
        <f>VLOOKUP(Tabela1[[#This Row],[PLACA]],BASE_LOCADORAS!B:G,6,0)</f>
        <v>1832.6</v>
      </c>
      <c r="R1214" s="5" t="b">
        <f>Tabela1[[#This Row],[VALOR LOCADORA]]=Tabela1[[#This Row],[GASTO ALUGUEL]]</f>
        <v>0</v>
      </c>
      <c r="S1214" s="5" t="str">
        <f>UPPER(TEXT(Tabela1[[#This Row],[VENCIMENTO CONTRATO]],"MMM"))</f>
        <v>JUN</v>
      </c>
      <c r="T1214" s="5">
        <f>IFERROR(YEAR(Tabela1[[#This Row],[VENCIMENTO CONTRATO]]),"-")</f>
        <v>2028</v>
      </c>
      <c r="U1214" s="5" t="str">
        <f>VLOOKUP(Tabela1[[#This Row],[PLACA]],UNIC!C:T,18,0)</f>
        <v>ATIVO</v>
      </c>
      <c r="V1214" s="5" t="str">
        <f>SUBSTITUTE(VLOOKUP(Tabela1[[#This Row],[PLACA]],UNIC!C:K,9,0),".", "")</f>
        <v>11031</v>
      </c>
      <c r="W1214" s="5">
        <f>VLOOKUP(Tabela1[[#This Row],[PLACA]],UNIC!C:M,10,0)</f>
        <v>21112</v>
      </c>
      <c r="X1214" s="5" t="str">
        <f>VLOOKUP(Tabela1[[#This Row],[PLACA]],UNIC!C:M,11,0)</f>
        <v>VIVO</v>
      </c>
      <c r="Y1214" s="7">
        <f>SUM(Tabela1[[#This Row],[GASTO COMBUSTÍVEL FEVEREIRO]:[GASTO COMBUSTÍVE ABRIL]])</f>
        <v>0</v>
      </c>
      <c r="Z1214" s="7" t="str">
        <f>IFERROR(AVERAGE(Tabela1[[#This Row],[GASTO COMBUSTÍVE ABRIL]:[GASTO COMBUSTÍVE MARÇO]]),"-")</f>
        <v>-</v>
      </c>
      <c r="AA1214" s="5"/>
    </row>
    <row r="1215" spans="1:27" x14ac:dyDescent="0.25">
      <c r="A1215" s="5" t="s">
        <v>1055</v>
      </c>
      <c r="B1215" s="5" t="str">
        <f>VLOOKUP(A1215,UNIC!C:W,2,0)</f>
        <v>SAVEIRO</v>
      </c>
      <c r="C1215" s="5" t="str">
        <f>VLOOKUP(A1215,UNIC!C:W,3,0)</f>
        <v>UTILITARIO</v>
      </c>
      <c r="D1215" s="10">
        <f>VLOOKUP(A1215,UNIC!C:W,5,0)</f>
        <v>2015</v>
      </c>
      <c r="E1215" s="5" t="str">
        <f>VLOOKUP(A1215,UNIC!C:W,21,0)</f>
        <v>PARTICULAR</v>
      </c>
      <c r="F1215" s="5" t="str">
        <f>VLOOKUP(Tabela1[[#This Row],[PLACA]],UNIC!C:R,15,0)</f>
        <v>MT</v>
      </c>
      <c r="G1215" s="5" t="str">
        <f>VLOOKUP(Tabela1[[#This Row],[PLACA]],UNIC!C:R,16,0)</f>
        <v>CENTRO OESTE</v>
      </c>
      <c r="H1215" s="5" t="str">
        <f>VLOOKUP(A1215,UNIC!C:H,6,0)</f>
        <v>NERIONILSON JUNIOR ALVES DE OLIVEIRA</v>
      </c>
      <c r="I1215" s="5" t="str">
        <f>VLOOKUP(H1215,UNIC!H:J,3,0)</f>
        <v>ALMOXARIFE I</v>
      </c>
      <c r="J1215" s="11" t="str">
        <f>VLOOKUP(Tabela1[[#This Row],[PLACA]],UNIC!C:V,20,0)</f>
        <v>R$ 1.600,00</v>
      </c>
      <c r="K1215" s="11">
        <f>IFERROR(VALUE(VLOOKUP(Tabela1[[#This Row],[PLACA]],[1]Planilha2!$A:$F,3,0)),"")</f>
        <v>1241.8999999999999</v>
      </c>
      <c r="L1215" s="11">
        <f>IFERROR(VALUE(VLOOKUP(Tabela1[[#This Row],[PLACA]],[1]Planilha2!$A:$F,4,0)),"")</f>
        <v>1764.9500000000003</v>
      </c>
      <c r="M1215" s="11">
        <f>IFERROR(VALUE(VLOOKUP(Tabela1[[#This Row],[PLACA]],[1]Planilha2!$A:$F,5,0)),"")</f>
        <v>1158.2199999999998</v>
      </c>
      <c r="N1215" s="11"/>
      <c r="O1215" s="17" t="str">
        <f>VLOOKUP(Tabela1[[#This Row],[PLACA]],BASE_LOCADORAS!B:F,5,0)</f>
        <v>01/01/2030</v>
      </c>
      <c r="P12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5" s="11">
        <f>VLOOKUP(Tabela1[[#This Row],[PLACA]],BASE_LOCADORAS!B:G,6,0)</f>
        <v>1600</v>
      </c>
      <c r="R1215" s="5" t="b">
        <f>Tabela1[[#This Row],[VALOR LOCADORA]]=Tabela1[[#This Row],[GASTO ALUGUEL]]</f>
        <v>0</v>
      </c>
      <c r="S1215" s="5" t="str">
        <f>UPPER(TEXT(Tabela1[[#This Row],[VENCIMENTO CONTRATO]],"MMM"))</f>
        <v>JAN</v>
      </c>
      <c r="T1215" s="5">
        <f>IFERROR(YEAR(Tabela1[[#This Row],[VENCIMENTO CONTRATO]]),"-")</f>
        <v>2030</v>
      </c>
      <c r="U1215" s="5" t="str">
        <f>VLOOKUP(Tabela1[[#This Row],[PLACA]],UNIC!C:T,18,0)</f>
        <v>ATIVO</v>
      </c>
      <c r="V1215" s="5" t="str">
        <f>SUBSTITUTE(VLOOKUP(Tabela1[[#This Row],[PLACA]],UNIC!C:K,9,0),".", "")</f>
        <v>99568</v>
      </c>
      <c r="W1215" s="5">
        <f>VLOOKUP(Tabela1[[#This Row],[PLACA]],UNIC!C:M,10,0)</f>
        <v>21104</v>
      </c>
      <c r="X1215" s="5" t="str">
        <f>VLOOKUP(Tabela1[[#This Row],[PLACA]],UNIC!C:M,11,0)</f>
        <v>ADMINISTRATIVO</v>
      </c>
      <c r="Y1215" s="7">
        <f>SUM(Tabela1[[#This Row],[GASTO COMBUSTÍVEL FEVEREIRO]:[GASTO COMBUSTÍVE ABRIL]])</f>
        <v>4165.07</v>
      </c>
      <c r="Z1215" s="7">
        <f>IFERROR(AVERAGE(Tabela1[[#This Row],[GASTO COMBUSTÍVE ABRIL]:[GASTO COMBUSTÍVE MARÇO]]),"-")</f>
        <v>1461.585</v>
      </c>
      <c r="AA1215" s="5"/>
    </row>
    <row r="1216" spans="1:27" x14ac:dyDescent="0.25">
      <c r="A1216" s="5" t="s">
        <v>1356</v>
      </c>
      <c r="B1216" s="5" t="str">
        <f>VLOOKUP(A1216,UNIC!C:W,2,0)</f>
        <v>MOBI</v>
      </c>
      <c r="C1216" s="5" t="str">
        <f>VLOOKUP(A1216,UNIC!C:W,3,0)</f>
        <v>LEVE</v>
      </c>
      <c r="D1216" s="10">
        <f>VLOOKUP(A1216,UNIC!C:W,5,0)</f>
        <v>2025</v>
      </c>
      <c r="E1216" s="5" t="str">
        <f>VLOOKUP(A1216,UNIC!C:W,21,0)</f>
        <v>LOCALIZA</v>
      </c>
      <c r="F1216" s="5" t="str">
        <f>VLOOKUP(Tabela1[[#This Row],[PLACA]],UNIC!C:R,15,0)</f>
        <v>MT</v>
      </c>
      <c r="G1216" s="5" t="str">
        <f>VLOOKUP(Tabela1[[#This Row],[PLACA]],UNIC!C:R,16,0)</f>
        <v>CENTRO OESTE</v>
      </c>
      <c r="H1216" s="5" t="str">
        <f>VLOOKUP(A1216,UNIC!C:H,6,0)</f>
        <v>NOE DOS SANTOS BALIEIRO</v>
      </c>
      <c r="I1216" s="5" t="str">
        <f>VLOOKUP(H1216,UNIC!H:J,3,0)</f>
        <v>INSTALADOR E REPARADOR DE FO</v>
      </c>
      <c r="J1216" s="11" t="str">
        <f>VLOOKUP(Tabela1[[#This Row],[PLACA]],UNIC!C:V,20,0)</f>
        <v>R$ 1.928,81</v>
      </c>
      <c r="K1216" s="11">
        <f>IFERROR(VALUE(VLOOKUP(Tabela1[[#This Row],[PLACA]],[1]Planilha2!$A:$F,3,0)),"")</f>
        <v>150</v>
      </c>
      <c r="L1216" s="11">
        <f>IFERROR(VALUE(VLOOKUP(Tabela1[[#This Row],[PLACA]],[1]Planilha2!$A:$F,4,0)),"")</f>
        <v>0</v>
      </c>
      <c r="M1216" s="11">
        <f>IFERROR(VALUE(VLOOKUP(Tabela1[[#This Row],[PLACA]],[1]Planilha2!$A:$F,5,0)),"")</f>
        <v>150</v>
      </c>
      <c r="N1216" s="11"/>
      <c r="O1216" s="17" t="str">
        <f>VLOOKUP(Tabela1[[#This Row],[PLACA]],BASE_LOCADORAS!B:F,5,0)</f>
        <v>16/07/2028</v>
      </c>
      <c r="P12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6" s="11">
        <f>VLOOKUP(Tabela1[[#This Row],[PLACA]],BASE_LOCADORAS!B:G,6,0)</f>
        <v>1928.81</v>
      </c>
      <c r="R1216" s="5" t="b">
        <f>Tabela1[[#This Row],[VALOR LOCADORA]]=Tabela1[[#This Row],[GASTO ALUGUEL]]</f>
        <v>0</v>
      </c>
      <c r="S1216" s="5" t="str">
        <f>UPPER(TEXT(Tabela1[[#This Row],[VENCIMENTO CONTRATO]],"MMM"))</f>
        <v>JUL</v>
      </c>
      <c r="T1216" s="5">
        <f>IFERROR(YEAR(Tabela1[[#This Row],[VENCIMENTO CONTRATO]]),"-")</f>
        <v>2028</v>
      </c>
      <c r="U1216" s="5" t="str">
        <f>VLOOKUP(Tabela1[[#This Row],[PLACA]],UNIC!C:T,18,0)</f>
        <v>ATIVO</v>
      </c>
      <c r="V1216" s="5" t="str">
        <f>SUBSTITUTE(VLOOKUP(Tabela1[[#This Row],[PLACA]],UNIC!C:K,9,0),".", "")</f>
        <v>11011</v>
      </c>
      <c r="W1216" s="5">
        <f>VLOOKUP(Tabela1[[#This Row],[PLACA]],UNIC!C:M,10,0)</f>
        <v>21112</v>
      </c>
      <c r="X1216" s="5" t="str">
        <f>VLOOKUP(Tabela1[[#This Row],[PLACA]],UNIC!C:M,11,0)</f>
        <v>VIVO</v>
      </c>
      <c r="Y1216" s="7">
        <f>SUM(Tabela1[[#This Row],[GASTO COMBUSTÍVEL FEVEREIRO]:[GASTO COMBUSTÍVE ABRIL]])</f>
        <v>300</v>
      </c>
      <c r="Z1216" s="7">
        <f>IFERROR(AVERAGE(Tabela1[[#This Row],[GASTO COMBUSTÍVE ABRIL]:[GASTO COMBUSTÍVE MARÇO]]),"-")</f>
        <v>75</v>
      </c>
      <c r="AA1216" s="5"/>
    </row>
    <row r="1217" spans="1:27" x14ac:dyDescent="0.25">
      <c r="A1217" s="5" t="s">
        <v>1412</v>
      </c>
      <c r="B1217" s="5" t="str">
        <f>VLOOKUP(A1217,UNIC!C:W,2,0)</f>
        <v>CORSA</v>
      </c>
      <c r="C1217" s="5" t="str">
        <f>VLOOKUP(A1217,UNIC!C:W,3,0)</f>
        <v>LEVE</v>
      </c>
      <c r="D1217" s="10">
        <f>VLOOKUP(A1217,UNIC!C:W,5,0)</f>
        <v>2004</v>
      </c>
      <c r="E1217" s="5" t="str">
        <f>VLOOKUP(A1217,UNIC!C:W,21,0)</f>
        <v>PARTICULAR</v>
      </c>
      <c r="F1217" s="5" t="str">
        <f>VLOOKUP(Tabela1[[#This Row],[PLACA]],UNIC!C:R,15,0)</f>
        <v>MT</v>
      </c>
      <c r="G1217" s="5" t="str">
        <f>VLOOKUP(Tabela1[[#This Row],[PLACA]],UNIC!C:R,16,0)</f>
        <v>CENTRO OESTE</v>
      </c>
      <c r="H1217" s="5" t="str">
        <f>VLOOKUP(A1217,UNIC!C:H,6,0)</f>
        <v>EVERTON OLIVEIRA DOS SANTOS</v>
      </c>
      <c r="I1217" s="5" t="str">
        <f>VLOOKUP(H1217,UNIC!H:J,3,0)</f>
        <v>SUPERVISOR DE ALMOXARIFADO I</v>
      </c>
      <c r="J1217" s="11" t="str">
        <f>VLOOKUP(Tabela1[[#This Row],[PLACA]],UNIC!C:V,20,0)</f>
        <v>R$ 1.200,77</v>
      </c>
      <c r="K1217" s="11">
        <f>IFERROR(VALUE(VLOOKUP(Tabela1[[#This Row],[PLACA]],[1]Planilha2!$A:$F,3,0)),"")</f>
        <v>200</v>
      </c>
      <c r="L1217" s="11">
        <f>IFERROR(VALUE(VLOOKUP(Tabela1[[#This Row],[PLACA]],[1]Planilha2!$A:$F,4,0)),"")</f>
        <v>0</v>
      </c>
      <c r="M1217" s="11">
        <f>IFERROR(VALUE(VLOOKUP(Tabela1[[#This Row],[PLACA]],[1]Planilha2!$A:$F,5,0)),"")</f>
        <v>0</v>
      </c>
      <c r="N1217" s="11"/>
      <c r="O1217" s="12" t="str">
        <f>VLOOKUP(Tabela1[[#This Row],[PLACA]],BASE_LOCADORAS!B:F,5,0)</f>
        <v>01/01/2030</v>
      </c>
      <c r="P12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7" s="11">
        <f>VLOOKUP(Tabela1[[#This Row],[PLACA]],BASE_LOCADORAS!B:G,6,0)</f>
        <v>1200.77</v>
      </c>
      <c r="R1217" s="5" t="b">
        <f>Tabela1[[#This Row],[VALOR LOCADORA]]=Tabela1[[#This Row],[GASTO ALUGUEL]]</f>
        <v>0</v>
      </c>
      <c r="S1217" s="5" t="str">
        <f>UPPER(TEXT(Tabela1[[#This Row],[VENCIMENTO CONTRATO]],"MMM"))</f>
        <v>JAN</v>
      </c>
      <c r="T1217" s="5">
        <f>IFERROR(YEAR(Tabela1[[#This Row],[VENCIMENTO CONTRATO]]),"-")</f>
        <v>2030</v>
      </c>
      <c r="U1217" s="5" t="str">
        <f>VLOOKUP(Tabela1[[#This Row],[PLACA]],UNIC!C:T,18,0)</f>
        <v>ATIVO</v>
      </c>
      <c r="V1217" s="5" t="str">
        <f>SUBSTITUTE(VLOOKUP(Tabela1[[#This Row],[PLACA]],UNIC!C:K,9,0),".", "")</f>
        <v>99568</v>
      </c>
      <c r="W1217" s="5">
        <f>VLOOKUP(Tabela1[[#This Row],[PLACA]],UNIC!C:M,10,0)</f>
        <v>21104</v>
      </c>
      <c r="X1217" s="5" t="str">
        <f>VLOOKUP(Tabela1[[#This Row],[PLACA]],UNIC!C:M,11,0)</f>
        <v>ADMINISTRATIVO</v>
      </c>
      <c r="Y1217" s="7">
        <f>SUM(Tabela1[[#This Row],[GASTO COMBUSTÍVEL FEVEREIRO]:[GASTO COMBUSTÍVE ABRIL]])</f>
        <v>200</v>
      </c>
      <c r="Z1217" s="7">
        <f>IFERROR(AVERAGE(Tabela1[[#This Row],[GASTO COMBUSTÍVE ABRIL]:[GASTO COMBUSTÍVE MARÇO]]),"-")</f>
        <v>0</v>
      </c>
      <c r="AA1217" s="5"/>
    </row>
    <row r="1218" spans="1:27" x14ac:dyDescent="0.25">
      <c r="A1218" s="5" t="s">
        <v>1163</v>
      </c>
      <c r="B1218" s="5" t="str">
        <f>VLOOKUP(A1218,UNIC!C:W,2,0)</f>
        <v>MOBI</v>
      </c>
      <c r="C1218" s="5" t="str">
        <f>VLOOKUP(A1218,UNIC!C:W,3,0)</f>
        <v>LEVE</v>
      </c>
      <c r="D1218" s="10">
        <f>VLOOKUP(A1218,UNIC!C:W,5,0)</f>
        <v>2025</v>
      </c>
      <c r="E1218" s="5" t="str">
        <f>VLOOKUP(A1218,UNIC!C:W,21,0)</f>
        <v>LOCALIZA</v>
      </c>
      <c r="F1218" s="5" t="str">
        <f>VLOOKUP(Tabela1[[#This Row],[PLACA]],UNIC!C:R,15,0)</f>
        <v>MT</v>
      </c>
      <c r="G1218" s="5" t="str">
        <f>VLOOKUP(Tabela1[[#This Row],[PLACA]],UNIC!C:R,16,0)</f>
        <v>CENTRO OESTE</v>
      </c>
      <c r="H1218" s="5" t="str">
        <f>VLOOKUP(A1218,UNIC!C:H,6,0)</f>
        <v>FROTAS DE VEÍCULOS RONDONOPOLIS</v>
      </c>
      <c r="I1218" s="5" t="str">
        <f>VLOOKUP(H1218,UNIC!H:J,3,0)</f>
        <v>PARCEIRO</v>
      </c>
      <c r="J1218" s="11" t="str">
        <f>VLOOKUP(Tabela1[[#This Row],[PLACA]],UNIC!C:V,20,0)</f>
        <v>R$ 1.832,60</v>
      </c>
      <c r="K1218" s="11">
        <f>IFERROR(VALUE(VLOOKUP(Tabela1[[#This Row],[PLACA]],[1]Planilha2!$A:$F,3,0)),"")</f>
        <v>0</v>
      </c>
      <c r="L1218" s="11">
        <f>IFERROR(VALUE(VLOOKUP(Tabela1[[#This Row],[PLACA]],[1]Planilha2!$A:$F,4,0)),"")</f>
        <v>150</v>
      </c>
      <c r="M1218" s="11">
        <f>IFERROR(VALUE(VLOOKUP(Tabela1[[#This Row],[PLACA]],[1]Planilha2!$A:$F,5,0)),"")</f>
        <v>730</v>
      </c>
      <c r="N1218" s="11"/>
      <c r="O1218" s="17" t="str">
        <f>VLOOKUP(Tabela1[[#This Row],[PLACA]],BASE_LOCADORAS!B:F,5,0)</f>
        <v>19/06/2028</v>
      </c>
      <c r="P12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8" s="11">
        <f>VLOOKUP(Tabela1[[#This Row],[PLACA]],BASE_LOCADORAS!B:G,6,0)</f>
        <v>1832.6</v>
      </c>
      <c r="R1218" s="5" t="b">
        <f>Tabela1[[#This Row],[VALOR LOCADORA]]=Tabela1[[#This Row],[GASTO ALUGUEL]]</f>
        <v>0</v>
      </c>
      <c r="S1218" s="5" t="str">
        <f>UPPER(TEXT(Tabela1[[#This Row],[VENCIMENTO CONTRATO]],"MMM"))</f>
        <v>JUN</v>
      </c>
      <c r="T1218" s="5">
        <f>IFERROR(YEAR(Tabela1[[#This Row],[VENCIMENTO CONTRATO]]),"-")</f>
        <v>2028</v>
      </c>
      <c r="U1218" s="5" t="str">
        <f>VLOOKUP(Tabela1[[#This Row],[PLACA]],UNIC!C:T,18,0)</f>
        <v>MANUTENÇÃO</v>
      </c>
      <c r="V1218" s="5" t="str">
        <f>SUBSTITUTE(VLOOKUP(Tabela1[[#This Row],[PLACA]],UNIC!C:K,9,0),".", "")</f>
        <v>99628</v>
      </c>
      <c r="W1218" s="5">
        <f>VLOOKUP(Tabela1[[#This Row],[PLACA]],UNIC!C:M,10,0)</f>
        <v>21104</v>
      </c>
      <c r="X1218" s="5" t="str">
        <f>VLOOKUP(Tabela1[[#This Row],[PLACA]],UNIC!C:M,11,0)</f>
        <v>ADMINISTRATIVO</v>
      </c>
      <c r="Y1218" s="7">
        <f>SUM(Tabela1[[#This Row],[GASTO COMBUSTÍVEL FEVEREIRO]:[GASTO COMBUSTÍVE ABRIL]])</f>
        <v>880</v>
      </c>
      <c r="Z1218" s="7">
        <f>IFERROR(AVERAGE(Tabela1[[#This Row],[GASTO COMBUSTÍVE ABRIL]:[GASTO COMBUSTÍVE MARÇO]]),"-")</f>
        <v>440</v>
      </c>
      <c r="AA1218" s="5"/>
    </row>
    <row r="1219" spans="1:27" x14ac:dyDescent="0.25">
      <c r="A1219" s="5" t="s">
        <v>423</v>
      </c>
      <c r="B1219" s="5" t="str">
        <f>VLOOKUP(A1219,UNIC!C:W,2,0)</f>
        <v>MOBI</v>
      </c>
      <c r="C1219" s="5" t="str">
        <f>VLOOKUP(A1219,UNIC!C:W,3,0)</f>
        <v>LEVE</v>
      </c>
      <c r="D1219" s="10">
        <f>VLOOKUP(A1219,UNIC!C:W,5,0)</f>
        <v>2025</v>
      </c>
      <c r="E1219" s="5" t="str">
        <f>VLOOKUP(A1219,UNIC!C:W,21,0)</f>
        <v>LOCALIZA</v>
      </c>
      <c r="F1219" s="5" t="str">
        <f>VLOOKUP(Tabela1[[#This Row],[PLACA]],UNIC!C:R,15,0)</f>
        <v>MT</v>
      </c>
      <c r="G1219" s="5" t="str">
        <f>VLOOKUP(Tabela1[[#This Row],[PLACA]],UNIC!C:R,16,0)</f>
        <v>CENTRO OESTE</v>
      </c>
      <c r="H1219" s="5" t="str">
        <f>VLOOKUP(A1219,UNIC!C:H,6,0)</f>
        <v>RAILAN DA LUZ DA SILVA</v>
      </c>
      <c r="I1219" s="5" t="str">
        <f>VLOOKUP(H1219,UNIC!H:J,3,0)</f>
        <v>INSTALADOR E REPARADOR DE FO</v>
      </c>
      <c r="J1219" s="11" t="str">
        <f>VLOOKUP(Tabela1[[#This Row],[PLACA]],UNIC!C:V,20,0)</f>
        <v>R$ 1.837,37</v>
      </c>
      <c r="K1219" s="11">
        <f>IFERROR(VALUE(VLOOKUP(Tabela1[[#This Row],[PLACA]],[1]Planilha2!$A:$F,3,0)),"")</f>
        <v>1322.77</v>
      </c>
      <c r="L1219" s="11">
        <f>IFERROR(VALUE(VLOOKUP(Tabela1[[#This Row],[PLACA]],[1]Planilha2!$A:$F,4,0)),"")</f>
        <v>2272.44</v>
      </c>
      <c r="M1219" s="11">
        <f>IFERROR(VALUE(VLOOKUP(Tabela1[[#This Row],[PLACA]],[1]Planilha2!$A:$F,5,0)),"")</f>
        <v>1280</v>
      </c>
      <c r="N1219" s="11"/>
      <c r="O1219" s="12" t="str">
        <f>VLOOKUP(Tabela1[[#This Row],[PLACA]],BASE_LOCADORAS!B:F,5,0)</f>
        <v>24/06/2028</v>
      </c>
      <c r="P12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19" s="11">
        <f>VLOOKUP(Tabela1[[#This Row],[PLACA]],BASE_LOCADORAS!B:G,6,0)</f>
        <v>1837.37</v>
      </c>
      <c r="R1219" s="5" t="b">
        <f>Tabela1[[#This Row],[VALOR LOCADORA]]=Tabela1[[#This Row],[GASTO ALUGUEL]]</f>
        <v>0</v>
      </c>
      <c r="S1219" s="5" t="str">
        <f>UPPER(TEXT(Tabela1[[#This Row],[VENCIMENTO CONTRATO]],"MMM"))</f>
        <v>JUN</v>
      </c>
      <c r="T1219" s="5">
        <f>IFERROR(YEAR(Tabela1[[#This Row],[VENCIMENTO CONTRATO]]),"-")</f>
        <v>2028</v>
      </c>
      <c r="U1219" s="5" t="str">
        <f>VLOOKUP(Tabela1[[#This Row],[PLACA]],UNIC!C:T,18,0)</f>
        <v>ATIVO</v>
      </c>
      <c r="V1219" s="5" t="str">
        <f>SUBSTITUTE(VLOOKUP(Tabela1[[#This Row],[PLACA]],UNIC!C:K,9,0),".", "")</f>
        <v>11011</v>
      </c>
      <c r="W1219" s="5">
        <f>VLOOKUP(Tabela1[[#This Row],[PLACA]],UNIC!C:M,10,0)</f>
        <v>21057</v>
      </c>
      <c r="X1219" s="5" t="str">
        <f>VLOOKUP(Tabela1[[#This Row],[PLACA]],UNIC!C:M,11,0)</f>
        <v>VIVO</v>
      </c>
      <c r="Y1219" s="7">
        <f>SUM(Tabela1[[#This Row],[GASTO COMBUSTÍVEL FEVEREIRO]:[GASTO COMBUSTÍVE ABRIL]])</f>
        <v>4875.21</v>
      </c>
      <c r="Z1219" s="7">
        <f>IFERROR(AVERAGE(Tabela1[[#This Row],[GASTO COMBUSTÍVE ABRIL]:[GASTO COMBUSTÍVE MARÇO]]),"-")</f>
        <v>1776.22</v>
      </c>
      <c r="AA1219" s="5"/>
    </row>
    <row r="1220" spans="1:27" x14ac:dyDescent="0.25">
      <c r="A1220" s="5" t="s">
        <v>360</v>
      </c>
      <c r="B1220" s="5" t="str">
        <f>VLOOKUP(A1220,UNIC!C:W,2,0)</f>
        <v>MOBI</v>
      </c>
      <c r="C1220" s="5" t="str">
        <f>VLOOKUP(A1220,UNIC!C:W,3,0)</f>
        <v>LEVE</v>
      </c>
      <c r="D1220" s="10">
        <f>VLOOKUP(A1220,UNIC!C:W,5,0)</f>
        <v>2025</v>
      </c>
      <c r="E1220" s="5" t="str">
        <f>VLOOKUP(A1220,UNIC!C:W,21,0)</f>
        <v>LOCALIZA</v>
      </c>
      <c r="F1220" s="5" t="str">
        <f>VLOOKUP(Tabela1[[#This Row],[PLACA]],UNIC!C:R,15,0)</f>
        <v>MS</v>
      </c>
      <c r="G1220" s="5" t="str">
        <f>VLOOKUP(Tabela1[[#This Row],[PLACA]],UNIC!C:R,16,0)</f>
        <v>CENTRO OESTE</v>
      </c>
      <c r="H1220" s="5" t="str">
        <f>VLOOKUP(A1220,UNIC!C:H,6,0)</f>
        <v>WALDINEI HELIO IFRAN</v>
      </c>
      <c r="I1220" s="5" t="str">
        <f>VLOOKUP(H1220,UNIC!H:J,3,0)</f>
        <v>INSTALADOR E REPARADOR DE FO</v>
      </c>
      <c r="J1220" s="11" t="str">
        <f>VLOOKUP(Tabela1[[#This Row],[PLACA]],UNIC!C:V,20,0)</f>
        <v>R$ 1.730,00</v>
      </c>
      <c r="K1220" s="11">
        <f>IFERROR(VALUE(VLOOKUP(Tabela1[[#This Row],[PLACA]],[1]Planilha2!$A:$F,3,0)),"")</f>
        <v>1059.5700000000002</v>
      </c>
      <c r="L1220" s="11">
        <f>IFERROR(VALUE(VLOOKUP(Tabela1[[#This Row],[PLACA]],[1]Planilha2!$A:$F,4,0)),"")</f>
        <v>1143.6100000000001</v>
      </c>
      <c r="M1220" s="11">
        <f>IFERROR(VALUE(VLOOKUP(Tabela1[[#This Row],[PLACA]],[1]Planilha2!$A:$F,5,0)),"")</f>
        <v>599.36</v>
      </c>
      <c r="N1220" s="11"/>
      <c r="O1220" s="12" t="str">
        <f>VLOOKUP(Tabela1[[#This Row],[PLACA]],BASE_LOCADORAS!B:F,5,0)</f>
        <v>26/06/2028</v>
      </c>
      <c r="P12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0" s="11">
        <f>VLOOKUP(Tabela1[[#This Row],[PLACA]],BASE_LOCADORAS!B:G,6,0)</f>
        <v>1837.37</v>
      </c>
      <c r="R1220" s="5" t="b">
        <f>Tabela1[[#This Row],[VALOR LOCADORA]]=Tabela1[[#This Row],[GASTO ALUGUEL]]</f>
        <v>0</v>
      </c>
      <c r="S1220" s="5" t="str">
        <f>UPPER(TEXT(Tabela1[[#This Row],[VENCIMENTO CONTRATO]],"MMM"))</f>
        <v>JUN</v>
      </c>
      <c r="T1220" s="5">
        <f>IFERROR(YEAR(Tabela1[[#This Row],[VENCIMENTO CONTRATO]]),"-")</f>
        <v>2028</v>
      </c>
      <c r="U1220" s="5" t="str">
        <f>VLOOKUP(Tabela1[[#This Row],[PLACA]],UNIC!C:T,18,0)</f>
        <v>ATIVO</v>
      </c>
      <c r="V1220" s="5" t="str">
        <f>SUBSTITUTE(VLOOKUP(Tabela1[[#This Row],[PLACA]],UNIC!C:K,9,0),".", "")</f>
        <v>11011</v>
      </c>
      <c r="W1220" s="5">
        <f>VLOOKUP(Tabela1[[#This Row],[PLACA]],UNIC!C:M,10,0)</f>
        <v>22076</v>
      </c>
      <c r="X1220" s="5" t="str">
        <f>VLOOKUP(Tabela1[[#This Row],[PLACA]],UNIC!C:M,11,0)</f>
        <v>VIVO</v>
      </c>
      <c r="Y1220" s="7">
        <f>SUM(Tabela1[[#This Row],[GASTO COMBUSTÍVEL FEVEREIRO]:[GASTO COMBUSTÍVE ABRIL]])</f>
        <v>2802.5400000000004</v>
      </c>
      <c r="Z1220" s="7">
        <f>IFERROR(AVERAGE(Tabela1[[#This Row],[GASTO COMBUSTÍVE ABRIL]:[GASTO COMBUSTÍVE MARÇO]]),"-")</f>
        <v>871.48500000000013</v>
      </c>
      <c r="AA1220" s="5"/>
    </row>
    <row r="1221" spans="1:27" x14ac:dyDescent="0.25">
      <c r="A1221" s="5" t="s">
        <v>304</v>
      </c>
      <c r="B1221" s="5" t="str">
        <f>VLOOKUP(A1221,UNIC!C:W,2,0)</f>
        <v>MOBI</v>
      </c>
      <c r="C1221" s="5" t="str">
        <f>VLOOKUP(A1221,UNIC!C:W,3,0)</f>
        <v>LEVE</v>
      </c>
      <c r="D1221" s="10">
        <f>VLOOKUP(A1221,UNIC!C:W,5,0)</f>
        <v>2025</v>
      </c>
      <c r="E1221" s="5" t="str">
        <f>VLOOKUP(A1221,UNIC!C:W,21,0)</f>
        <v>LOCALIZA</v>
      </c>
      <c r="F1221" s="5" t="str">
        <f>VLOOKUP(Tabela1[[#This Row],[PLACA]],UNIC!C:R,15,0)</f>
        <v>MS</v>
      </c>
      <c r="G1221" s="5" t="str">
        <f>VLOOKUP(Tabela1[[#This Row],[PLACA]],UNIC!C:R,16,0)</f>
        <v>CENTRO OESTE</v>
      </c>
      <c r="H1221" s="5" t="str">
        <f>VLOOKUP(A1221,UNIC!C:H,6,0)</f>
        <v>FABIO RENATO DE OLIVEIRA</v>
      </c>
      <c r="I1221" s="5" t="str">
        <f>VLOOKUP(H1221,UNIC!H:J,3,0)</f>
        <v>INSTALADOR E REPARADOR DE FO</v>
      </c>
      <c r="J1221" s="11" t="str">
        <f>VLOOKUP(Tabela1[[#This Row],[PLACA]],UNIC!C:V,20,0)</f>
        <v>R$ 1.730,00</v>
      </c>
      <c r="K1221" s="11">
        <f>IFERROR(VALUE(VLOOKUP(Tabela1[[#This Row],[PLACA]],[1]Planilha2!$A:$F,3,0)),"")</f>
        <v>903.18999999999994</v>
      </c>
      <c r="L1221" s="11">
        <f>IFERROR(VALUE(VLOOKUP(Tabela1[[#This Row],[PLACA]],[1]Planilha2!$A:$F,4,0)),"")</f>
        <v>1080</v>
      </c>
      <c r="M1221" s="11">
        <f>IFERROR(VALUE(VLOOKUP(Tabela1[[#This Row],[PLACA]],[1]Planilha2!$A:$F,5,0)),"")</f>
        <v>510</v>
      </c>
      <c r="N1221" s="11"/>
      <c r="O1221" s="12" t="str">
        <f>VLOOKUP(Tabela1[[#This Row],[PLACA]],BASE_LOCADORAS!B:F,5,0)</f>
        <v>13/06/2028</v>
      </c>
      <c r="P12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1" s="11">
        <f>VLOOKUP(Tabela1[[#This Row],[PLACA]],BASE_LOCADORAS!B:G,6,0)</f>
        <v>1832.6</v>
      </c>
      <c r="R1221" s="5" t="b">
        <f>Tabela1[[#This Row],[VALOR LOCADORA]]=Tabela1[[#This Row],[GASTO ALUGUEL]]</f>
        <v>0</v>
      </c>
      <c r="S1221" s="5" t="str">
        <f>UPPER(TEXT(Tabela1[[#This Row],[VENCIMENTO CONTRATO]],"MMM"))</f>
        <v>JUN</v>
      </c>
      <c r="T1221" s="5">
        <f>IFERROR(YEAR(Tabela1[[#This Row],[VENCIMENTO CONTRATO]]),"-")</f>
        <v>2028</v>
      </c>
      <c r="U1221" s="5" t="str">
        <f>VLOOKUP(Tabela1[[#This Row],[PLACA]],UNIC!C:T,18,0)</f>
        <v>ATIVO</v>
      </c>
      <c r="V1221" s="5" t="str">
        <f>SUBSTITUTE(VLOOKUP(Tabela1[[#This Row],[PLACA]],UNIC!C:K,9,0),".", "")</f>
        <v>11011</v>
      </c>
      <c r="W1221" s="5">
        <f>VLOOKUP(Tabela1[[#This Row],[PLACA]],UNIC!C:M,10,0)</f>
        <v>22020</v>
      </c>
      <c r="X1221" s="5" t="str">
        <f>VLOOKUP(Tabela1[[#This Row],[PLACA]],UNIC!C:M,11,0)</f>
        <v>VIVO</v>
      </c>
      <c r="Y1221" s="7">
        <f>SUM(Tabela1[[#This Row],[GASTO COMBUSTÍVEL FEVEREIRO]:[GASTO COMBUSTÍVE ABRIL]])</f>
        <v>2493.19</v>
      </c>
      <c r="Z1221" s="7">
        <f>IFERROR(AVERAGE(Tabela1[[#This Row],[GASTO COMBUSTÍVE ABRIL]:[GASTO COMBUSTÍVE MARÇO]]),"-")</f>
        <v>795</v>
      </c>
      <c r="AA1221" s="5"/>
    </row>
    <row r="1222" spans="1:27" x14ac:dyDescent="0.25">
      <c r="A1222" s="5" t="s">
        <v>711</v>
      </c>
      <c r="B1222" s="5" t="str">
        <f>VLOOKUP(A1222,UNIC!C:W,2,0)</f>
        <v>MOBI</v>
      </c>
      <c r="C1222" s="5" t="str">
        <f>VLOOKUP(A1222,UNIC!C:W,3,0)</f>
        <v>LEVE</v>
      </c>
      <c r="D1222" s="10">
        <f>VLOOKUP(A1222,UNIC!C:W,5,0)</f>
        <v>2025</v>
      </c>
      <c r="E1222" s="5" t="str">
        <f>VLOOKUP(A1222,UNIC!C:W,21,0)</f>
        <v>LOCALIZA</v>
      </c>
      <c r="F1222" s="5" t="str">
        <f>VLOOKUP(Tabela1[[#This Row],[PLACA]],UNIC!C:R,15,0)</f>
        <v>MS</v>
      </c>
      <c r="G1222" s="5" t="str">
        <f>VLOOKUP(Tabela1[[#This Row],[PLACA]],UNIC!C:R,16,0)</f>
        <v>CENTRO OESTE</v>
      </c>
      <c r="H1222" s="5" t="str">
        <f>VLOOKUP(A1222,UNIC!C:H,6,0)</f>
        <v>JHONATTAN CLEYTON PEREIRA DA SILVA</v>
      </c>
      <c r="I1222" s="5" t="str">
        <f>VLOOKUP(H1222,UNIC!H:J,3,0)</f>
        <v>SUPERVISOR DE MANUTENCAO I</v>
      </c>
      <c r="J1222" s="11" t="str">
        <f>VLOOKUP(Tabela1[[#This Row],[PLACA]],UNIC!C:V,20,0)</f>
        <v>R$ 1.730,00</v>
      </c>
      <c r="K1222" s="11">
        <f>IFERROR(VALUE(VLOOKUP(Tabela1[[#This Row],[PLACA]],[1]Planilha2!$A:$F,3,0)),"")</f>
        <v>1187.3599999999999</v>
      </c>
      <c r="L1222" s="11">
        <f>IFERROR(VALUE(VLOOKUP(Tabela1[[#This Row],[PLACA]],[1]Planilha2!$A:$F,4,0)),"")</f>
        <v>1030</v>
      </c>
      <c r="M1222" s="11">
        <f>IFERROR(VALUE(VLOOKUP(Tabela1[[#This Row],[PLACA]],[1]Planilha2!$A:$F,5,0)),"")</f>
        <v>360</v>
      </c>
      <c r="N1222" s="11"/>
      <c r="O1222" s="12" t="str">
        <f>VLOOKUP(Tabela1[[#This Row],[PLACA]],BASE_LOCADORAS!B:F,5,0)</f>
        <v>13/06/2028</v>
      </c>
      <c r="P12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2" s="11">
        <f>VLOOKUP(Tabela1[[#This Row],[PLACA]],BASE_LOCADORAS!B:G,6,0)</f>
        <v>1832.6</v>
      </c>
      <c r="R1222" s="5" t="b">
        <f>Tabela1[[#This Row],[VALOR LOCADORA]]=Tabela1[[#This Row],[GASTO ALUGUEL]]</f>
        <v>0</v>
      </c>
      <c r="S1222" s="5" t="str">
        <f>UPPER(TEXT(Tabela1[[#This Row],[VENCIMENTO CONTRATO]],"MMM"))</f>
        <v>JUN</v>
      </c>
      <c r="T1222" s="5">
        <f>IFERROR(YEAR(Tabela1[[#This Row],[VENCIMENTO CONTRATO]]),"-")</f>
        <v>2028</v>
      </c>
      <c r="U1222" s="5" t="str">
        <f>VLOOKUP(Tabela1[[#This Row],[PLACA]],UNIC!C:T,18,0)</f>
        <v>ATIVO</v>
      </c>
      <c r="V1222" s="5" t="str">
        <f>SUBSTITUTE(VLOOKUP(Tabela1[[#This Row],[PLACA]],UNIC!C:K,9,0),".", "")</f>
        <v>11021</v>
      </c>
      <c r="W1222" s="5">
        <f>VLOOKUP(Tabela1[[#This Row],[PLACA]],UNIC!C:M,10,0)</f>
        <v>22020</v>
      </c>
      <c r="X1222" s="5" t="str">
        <f>VLOOKUP(Tabela1[[#This Row],[PLACA]],UNIC!C:M,11,0)</f>
        <v>VIVO</v>
      </c>
      <c r="Y1222" s="7">
        <f>SUM(Tabela1[[#This Row],[GASTO COMBUSTÍVEL FEVEREIRO]:[GASTO COMBUSTÍVE ABRIL]])</f>
        <v>2577.3599999999997</v>
      </c>
      <c r="Z1222" s="7">
        <f>IFERROR(AVERAGE(Tabela1[[#This Row],[GASTO COMBUSTÍVE ABRIL]:[GASTO COMBUSTÍVE MARÇO]]),"-")</f>
        <v>695</v>
      </c>
      <c r="AA1222" s="5"/>
    </row>
    <row r="1223" spans="1:27" x14ac:dyDescent="0.25">
      <c r="A1223" s="5" t="s">
        <v>712</v>
      </c>
      <c r="B1223" s="5" t="str">
        <f>VLOOKUP(A1223,UNIC!C:W,2,0)</f>
        <v>PALIO</v>
      </c>
      <c r="C1223" s="5" t="str">
        <f>VLOOKUP(A1223,UNIC!C:W,3,0)</f>
        <v>LEVE</v>
      </c>
      <c r="D1223" s="10">
        <f>VLOOKUP(A1223,UNIC!C:W,5,0)</f>
        <v>2016</v>
      </c>
      <c r="E1223" s="5" t="str">
        <f>VLOOKUP(A1223,UNIC!C:W,21,0)</f>
        <v>PARTICULAR</v>
      </c>
      <c r="F1223" s="5" t="str">
        <f>VLOOKUP(Tabela1[[#This Row],[PLACA]],UNIC!C:R,15,0)</f>
        <v>MS</v>
      </c>
      <c r="G1223" s="5" t="str">
        <f>VLOOKUP(Tabela1[[#This Row],[PLACA]],UNIC!C:R,16,0)</f>
        <v>CENTRO OESTE</v>
      </c>
      <c r="H1223" s="5" t="str">
        <f>VLOOKUP(A1223,UNIC!C:H,6,0)</f>
        <v>ROGERIO DE SOUZA PEREIRA</v>
      </c>
      <c r="I1223" s="5" t="str">
        <f>VLOOKUP(H1223,UNIC!H:J,3,0)</f>
        <v>TECNICO DE FIBRA OPTICA IV</v>
      </c>
      <c r="J1223" s="11" t="str">
        <f>VLOOKUP(Tabela1[[#This Row],[PLACA]],UNIC!C:V,20,0)</f>
        <v>R$ 1.200,77</v>
      </c>
      <c r="K1223" s="11">
        <f>IFERROR(VALUE(VLOOKUP(Tabela1[[#This Row],[PLACA]],[1]Planilha2!$A:$F,3,0)),"")</f>
        <v>404.9</v>
      </c>
      <c r="L1223" s="11">
        <f>IFERROR(VALUE(VLOOKUP(Tabela1[[#This Row],[PLACA]],[1]Planilha2!$A:$F,4,0)),"")</f>
        <v>449.65999999999997</v>
      </c>
      <c r="M1223" s="11">
        <f>IFERROR(VALUE(VLOOKUP(Tabela1[[#This Row],[PLACA]],[1]Planilha2!$A:$F,5,0)),"")</f>
        <v>430.98</v>
      </c>
      <c r="N1223" s="11"/>
      <c r="O1223" s="12" t="str">
        <f>VLOOKUP(Tabela1[[#This Row],[PLACA]],BASE_LOCADORAS!B:F,5,0)</f>
        <v>01/01/2030</v>
      </c>
      <c r="P12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3" s="11">
        <f>VLOOKUP(Tabela1[[#This Row],[PLACA]],BASE_LOCADORAS!B:G,6,0)</f>
        <v>1200.77</v>
      </c>
      <c r="R1223" s="5" t="b">
        <f>Tabela1[[#This Row],[VALOR LOCADORA]]=Tabela1[[#This Row],[GASTO ALUGUEL]]</f>
        <v>0</v>
      </c>
      <c r="S1223" s="5" t="str">
        <f>UPPER(TEXT(Tabela1[[#This Row],[VENCIMENTO CONTRATO]],"MMM"))</f>
        <v>JAN</v>
      </c>
      <c r="T1223" s="5">
        <f>IFERROR(YEAR(Tabela1[[#This Row],[VENCIMENTO CONTRATO]]),"-")</f>
        <v>2030</v>
      </c>
      <c r="U1223" s="5" t="str">
        <f>VLOOKUP(Tabela1[[#This Row],[PLACA]],UNIC!C:T,18,0)</f>
        <v>ATIVO</v>
      </c>
      <c r="V1223" s="5" t="str">
        <f>SUBSTITUTE(VLOOKUP(Tabela1[[#This Row],[PLACA]],UNIC!C:K,9,0),".", "")</f>
        <v>11021</v>
      </c>
      <c r="W1223" s="5">
        <f>VLOOKUP(Tabela1[[#This Row],[PLACA]],UNIC!C:M,10,0)</f>
        <v>22032</v>
      </c>
      <c r="X1223" s="5" t="str">
        <f>VLOOKUP(Tabela1[[#This Row],[PLACA]],UNIC!C:M,11,0)</f>
        <v>VIVO</v>
      </c>
      <c r="Y1223" s="7">
        <f>SUM(Tabela1[[#This Row],[GASTO COMBUSTÍVEL FEVEREIRO]:[GASTO COMBUSTÍVE ABRIL]])</f>
        <v>1285.54</v>
      </c>
      <c r="Z1223" s="7">
        <f>IFERROR(AVERAGE(Tabela1[[#This Row],[GASTO COMBUSTÍVE ABRIL]:[GASTO COMBUSTÍVE MARÇO]]),"-")</f>
        <v>440.32</v>
      </c>
      <c r="AA1223" s="5"/>
    </row>
    <row r="1224" spans="1:27" x14ac:dyDescent="0.25">
      <c r="A1224" s="5" t="s">
        <v>320</v>
      </c>
      <c r="B1224" s="5" t="str">
        <f>VLOOKUP(A1224,UNIC!C:W,2,0)</f>
        <v>LOGAN</v>
      </c>
      <c r="C1224" s="5" t="str">
        <f>VLOOKUP(A1224,UNIC!C:W,3,0)</f>
        <v>LEVE</v>
      </c>
      <c r="D1224" s="10">
        <f>VLOOKUP(A1224,UNIC!C:W,5,0)</f>
        <v>2015</v>
      </c>
      <c r="E1224" s="5" t="str">
        <f>VLOOKUP(A1224,UNIC!C:W,21,0)</f>
        <v>PARTICULAR</v>
      </c>
      <c r="F1224" s="5" t="str">
        <f>VLOOKUP(Tabela1[[#This Row],[PLACA]],UNIC!C:R,15,0)</f>
        <v>MS</v>
      </c>
      <c r="G1224" s="5" t="str">
        <f>VLOOKUP(Tabela1[[#This Row],[PLACA]],UNIC!C:R,16,0)</f>
        <v>CENTRO OESTE</v>
      </c>
      <c r="H1224" s="5" t="str">
        <f>VLOOKUP(A1224,UNIC!C:H,6,0)</f>
        <v>WASHINGTON LUIS ALVES</v>
      </c>
      <c r="I1224" s="5" t="str">
        <f>VLOOKUP(H1224,UNIC!H:J,3,0)</f>
        <v>SUPERVISOR DE MANUTENCAO III</v>
      </c>
      <c r="J1224" s="11" t="str">
        <f>VLOOKUP(Tabela1[[#This Row],[PLACA]],UNIC!C:V,20,0)</f>
        <v>R$ 1.200,77</v>
      </c>
      <c r="K1224" s="11">
        <f>IFERROR(VALUE(VLOOKUP(Tabela1[[#This Row],[PLACA]],[1]Planilha2!$A:$F,3,0)),"")</f>
        <v>662</v>
      </c>
      <c r="L1224" s="11">
        <f>IFERROR(VALUE(VLOOKUP(Tabela1[[#This Row],[PLACA]],[1]Planilha2!$A:$F,4,0)),"")</f>
        <v>1205.5899999999999</v>
      </c>
      <c r="M1224" s="11">
        <f>IFERROR(VALUE(VLOOKUP(Tabela1[[#This Row],[PLACA]],[1]Planilha2!$A:$F,5,0)),"")</f>
        <v>405</v>
      </c>
      <c r="N1224" s="11"/>
      <c r="O1224" s="12" t="str">
        <f>VLOOKUP(Tabela1[[#This Row],[PLACA]],BASE_LOCADORAS!B:F,5,0)</f>
        <v>01/01/2030</v>
      </c>
      <c r="P12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4" s="11">
        <f>VLOOKUP(Tabela1[[#This Row],[PLACA]],BASE_LOCADORAS!B:G,6,0)</f>
        <v>1200.77</v>
      </c>
      <c r="R1224" s="5" t="b">
        <f>Tabela1[[#This Row],[VALOR LOCADORA]]=Tabela1[[#This Row],[GASTO ALUGUEL]]</f>
        <v>0</v>
      </c>
      <c r="S1224" s="5" t="str">
        <f>UPPER(TEXT(Tabela1[[#This Row],[VENCIMENTO CONTRATO]],"MMM"))</f>
        <v>JAN</v>
      </c>
      <c r="T1224" s="5">
        <f>IFERROR(YEAR(Tabela1[[#This Row],[VENCIMENTO CONTRATO]]),"-")</f>
        <v>2030</v>
      </c>
      <c r="U1224" s="5" t="str">
        <f>VLOOKUP(Tabela1[[#This Row],[PLACA]],UNIC!C:T,18,0)</f>
        <v>ATIVO</v>
      </c>
      <c r="V1224" s="5" t="str">
        <f>SUBSTITUTE(VLOOKUP(Tabela1[[#This Row],[PLACA]],UNIC!C:K,9,0),".", "")</f>
        <v>11025</v>
      </c>
      <c r="W1224" s="5">
        <f>VLOOKUP(Tabela1[[#This Row],[PLACA]],UNIC!C:M,10,0)</f>
        <v>22020</v>
      </c>
      <c r="X1224" s="5" t="str">
        <f>VLOOKUP(Tabela1[[#This Row],[PLACA]],UNIC!C:M,11,0)</f>
        <v>VIVO</v>
      </c>
      <c r="Y1224" s="7">
        <f>SUM(Tabela1[[#This Row],[GASTO COMBUSTÍVEL FEVEREIRO]:[GASTO COMBUSTÍVE ABRIL]])</f>
        <v>2272.59</v>
      </c>
      <c r="Z1224" s="7">
        <f>IFERROR(AVERAGE(Tabela1[[#This Row],[GASTO COMBUSTÍVE ABRIL]:[GASTO COMBUSTÍVE MARÇO]]),"-")</f>
        <v>805.29499999999996</v>
      </c>
      <c r="AA1224" s="5"/>
    </row>
    <row r="1225" spans="1:27" x14ac:dyDescent="0.25">
      <c r="A1225" s="5" t="s">
        <v>1586</v>
      </c>
      <c r="B1225" s="5" t="str">
        <f>VLOOKUP(A1225,UNIC!C:W,2,0)</f>
        <v>MOBI</v>
      </c>
      <c r="C1225" s="5" t="str">
        <f>VLOOKUP(A1225,UNIC!C:W,3,0)</f>
        <v>LEVE</v>
      </c>
      <c r="D1225" s="10">
        <f>VLOOKUP(A1225,UNIC!C:W,5,0)</f>
        <v>2025</v>
      </c>
      <c r="E1225" s="5" t="str">
        <f>VLOOKUP(A1225,UNIC!C:W,21,0)</f>
        <v>LOCALIZA</v>
      </c>
      <c r="F1225" s="5" t="str">
        <f>VLOOKUP(Tabela1[[#This Row],[PLACA]],UNIC!C:R,15,0)</f>
        <v>SP</v>
      </c>
      <c r="G1225" s="5" t="str">
        <f>VLOOKUP(Tabela1[[#This Row],[PLACA]],UNIC!C:R,16,0)</f>
        <v>SUDESTE</v>
      </c>
      <c r="H1225" s="5" t="str">
        <f>VLOOKUP(A1225,UNIC!C:H,6,0)</f>
        <v>HUGO ALEXSANDER WIRGUES FREIRE</v>
      </c>
      <c r="I1225" s="5" t="str">
        <f>VLOOKUP(H1225,UNIC!H:J,3,0)</f>
        <v>TECNICO MULTSKILL METALICO/FI</v>
      </c>
      <c r="J1225" s="11" t="str">
        <f>VLOOKUP(Tabela1[[#This Row],[PLACA]],UNIC!C:V,20,0)</f>
        <v>R$ 1.823,00</v>
      </c>
      <c r="K1225" s="11">
        <f>IFERROR(VALUE(VLOOKUP(Tabela1[[#This Row],[PLACA]],[1]Planilha2!$A:$F,3,0)),"")</f>
        <v>1085</v>
      </c>
      <c r="L1225" s="11">
        <f>IFERROR(VALUE(VLOOKUP(Tabela1[[#This Row],[PLACA]],[1]Planilha2!$A:$F,4,0)),"")</f>
        <v>1383.95</v>
      </c>
      <c r="M1225" s="11">
        <f>IFERROR(VALUE(VLOOKUP(Tabela1[[#This Row],[PLACA]],[1]Planilha2!$A:$F,5,0)),"")</f>
        <v>475</v>
      </c>
      <c r="N1225" s="11"/>
      <c r="O1225" s="17" t="str">
        <f>VLOOKUP(Tabela1[[#This Row],[PLACA]],BASE_LOCADORAS!B:F,5,0)</f>
        <v>12/07/2028</v>
      </c>
      <c r="P12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5" s="11">
        <f>VLOOKUP(Tabela1[[#This Row],[PLACA]],BASE_LOCADORAS!B:G,6,0)</f>
        <v>1928.81</v>
      </c>
      <c r="R1225" s="5" t="b">
        <f>Tabela1[[#This Row],[VALOR LOCADORA]]=Tabela1[[#This Row],[GASTO ALUGUEL]]</f>
        <v>0</v>
      </c>
      <c r="S1225" s="5" t="str">
        <f>UPPER(TEXT(Tabela1[[#This Row],[VENCIMENTO CONTRATO]],"MMM"))</f>
        <v>JUL</v>
      </c>
      <c r="T1225" s="5">
        <f>IFERROR(YEAR(Tabela1[[#This Row],[VENCIMENTO CONTRATO]]),"-")</f>
        <v>2028</v>
      </c>
      <c r="U1225" s="5" t="str">
        <f>VLOOKUP(Tabela1[[#This Row],[PLACA]],UNIC!C:T,18,0)</f>
        <v>ATIVO</v>
      </c>
      <c r="V1225" s="5" t="str">
        <f>SUBSTITUTE(VLOOKUP(Tabela1[[#This Row],[PLACA]],UNIC!C:K,9,0),".", "")</f>
        <v>14011</v>
      </c>
      <c r="W1225" s="5">
        <f>VLOOKUP(Tabela1[[#This Row],[PLACA]],UNIC!C:M,10,0)</f>
        <v>35001</v>
      </c>
      <c r="X1225" s="5" t="str">
        <f>VLOOKUP(Tabela1[[#This Row],[PLACA]],UNIC!C:M,11,0)</f>
        <v>I-SYSTEMS</v>
      </c>
      <c r="Y1225" s="7">
        <f>SUM(Tabela1[[#This Row],[GASTO COMBUSTÍVEL FEVEREIRO]:[GASTO COMBUSTÍVE ABRIL]])</f>
        <v>2943.95</v>
      </c>
      <c r="Z1225" s="7">
        <f>IFERROR(AVERAGE(Tabela1[[#This Row],[GASTO COMBUSTÍVE ABRIL]:[GASTO COMBUSTÍVE MARÇO]]),"-")</f>
        <v>929.47500000000002</v>
      </c>
      <c r="AA1225" s="5"/>
    </row>
    <row r="1226" spans="1:27" x14ac:dyDescent="0.25">
      <c r="A1226" s="5" t="s">
        <v>219</v>
      </c>
      <c r="B1226" s="5" t="str">
        <f>VLOOKUP(A1226,UNIC!C:W,2,0)</f>
        <v>MOBI</v>
      </c>
      <c r="C1226" s="5" t="str">
        <f>VLOOKUP(A1226,UNIC!C:W,3,0)</f>
        <v>LEVE</v>
      </c>
      <c r="D1226" s="10">
        <f>VLOOKUP(A1226,UNIC!C:W,5,0)</f>
        <v>2025</v>
      </c>
      <c r="E1226" s="5" t="str">
        <f>VLOOKUP(A1226,UNIC!C:W,21,0)</f>
        <v>LOCALIZA</v>
      </c>
      <c r="F1226" s="5" t="str">
        <f>VLOOKUP(Tabela1[[#This Row],[PLACA]],UNIC!C:R,15,0)</f>
        <v>MS</v>
      </c>
      <c r="G1226" s="5" t="str">
        <f>VLOOKUP(Tabela1[[#This Row],[PLACA]],UNIC!C:R,16,0)</f>
        <v>CENTRO OESTE</v>
      </c>
      <c r="H1226" s="5" t="str">
        <f>VLOOKUP(A1226,UNIC!C:H,6,0)</f>
        <v>ROBSON FERNANDO CACCIA</v>
      </c>
      <c r="I1226" s="5" t="str">
        <f>VLOOKUP(H1226,UNIC!H:J,3,0)</f>
        <v>INSTALADOR E REPARADOR DE FO</v>
      </c>
      <c r="J1226" s="11" t="str">
        <f>VLOOKUP(Tabela1[[#This Row],[PLACA]],UNIC!C:V,20,0)</f>
        <v>R$ 1.823,00</v>
      </c>
      <c r="K1226" s="11">
        <f>IFERROR(VALUE(VLOOKUP(Tabela1[[#This Row],[PLACA]],[1]Planilha2!$A:$F,3,0)),"")</f>
        <v>611.77</v>
      </c>
      <c r="L1226" s="11">
        <f>IFERROR(VALUE(VLOOKUP(Tabela1[[#This Row],[PLACA]],[1]Planilha2!$A:$F,4,0)),"")</f>
        <v>864.42</v>
      </c>
      <c r="M1226" s="11">
        <f>IFERROR(VALUE(VLOOKUP(Tabela1[[#This Row],[PLACA]],[1]Planilha2!$A:$F,5,0)),"")</f>
        <v>514.07999999999993</v>
      </c>
      <c r="N1226" s="11"/>
      <c r="O1226" s="12" t="str">
        <f>VLOOKUP(Tabela1[[#This Row],[PLACA]],BASE_LOCADORAS!B:F,5,0)</f>
        <v>12/07/2028</v>
      </c>
      <c r="P12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6" s="11">
        <f>VLOOKUP(Tabela1[[#This Row],[PLACA]],BASE_LOCADORAS!B:G,6,0)</f>
        <v>1928.81</v>
      </c>
      <c r="R1226" s="5" t="b">
        <f>Tabela1[[#This Row],[VALOR LOCADORA]]=Tabela1[[#This Row],[GASTO ALUGUEL]]</f>
        <v>0</v>
      </c>
      <c r="S1226" s="5" t="str">
        <f>UPPER(TEXT(Tabela1[[#This Row],[VENCIMENTO CONTRATO]],"MMM"))</f>
        <v>JUL</v>
      </c>
      <c r="T1226" s="5">
        <f>IFERROR(YEAR(Tabela1[[#This Row],[VENCIMENTO CONTRATO]]),"-")</f>
        <v>2028</v>
      </c>
      <c r="U1226" s="5" t="str">
        <f>VLOOKUP(Tabela1[[#This Row],[PLACA]],UNIC!C:T,18,0)</f>
        <v>ATIVO</v>
      </c>
      <c r="V1226" s="5" t="str">
        <f>SUBSTITUTE(VLOOKUP(Tabela1[[#This Row],[PLACA]],UNIC!C:K,9,0),".", "")</f>
        <v>11011</v>
      </c>
      <c r="W1226" s="5">
        <f>VLOOKUP(Tabela1[[#This Row],[PLACA]],UNIC!C:M,10,0)</f>
        <v>22076</v>
      </c>
      <c r="X1226" s="5" t="str">
        <f>VLOOKUP(Tabela1[[#This Row],[PLACA]],UNIC!C:M,11,0)</f>
        <v>VIVO</v>
      </c>
      <c r="Y1226" s="7">
        <f>SUM(Tabela1[[#This Row],[GASTO COMBUSTÍVEL FEVEREIRO]:[GASTO COMBUSTÍVE ABRIL]])</f>
        <v>1990.27</v>
      </c>
      <c r="Z1226" s="7">
        <f>IFERROR(AVERAGE(Tabela1[[#This Row],[GASTO COMBUSTÍVE ABRIL]:[GASTO COMBUSTÍVE MARÇO]]),"-")</f>
        <v>689.25</v>
      </c>
      <c r="AA1226" s="5"/>
    </row>
    <row r="1227" spans="1:27" x14ac:dyDescent="0.25">
      <c r="A1227" s="5" t="s">
        <v>220</v>
      </c>
      <c r="B1227" s="5" t="str">
        <f>VLOOKUP(A1227,UNIC!C:W,2,0)</f>
        <v>MOBI</v>
      </c>
      <c r="C1227" s="5" t="str">
        <f>VLOOKUP(A1227,UNIC!C:W,3,0)</f>
        <v>LEVE</v>
      </c>
      <c r="D1227" s="10">
        <f>VLOOKUP(A1227,UNIC!C:W,5,0)</f>
        <v>2025</v>
      </c>
      <c r="E1227" s="5" t="str">
        <f>VLOOKUP(A1227,UNIC!C:W,21,0)</f>
        <v>LOCALIZA</v>
      </c>
      <c r="F1227" s="5" t="str">
        <f>VLOOKUP(Tabela1[[#This Row],[PLACA]],UNIC!C:R,15,0)</f>
        <v>MT</v>
      </c>
      <c r="G1227" s="5" t="str">
        <f>VLOOKUP(Tabela1[[#This Row],[PLACA]],UNIC!C:R,16,0)</f>
        <v>CENTRO OESTE</v>
      </c>
      <c r="H1227" s="5" t="str">
        <f>VLOOKUP(A1227,UNIC!C:H,6,0)</f>
        <v>THIAGO PEREIRA DOS SANTOS</v>
      </c>
      <c r="I1227" s="5" t="str">
        <f>VLOOKUP(H1227,UNIC!H:J,3,0)</f>
        <v>INSTALADOR E REPARADOR DE FO</v>
      </c>
      <c r="J1227" s="11" t="str">
        <f>VLOOKUP(Tabela1[[#This Row],[PLACA]],UNIC!C:V,20,0)</f>
        <v>R$ 1.823,00</v>
      </c>
      <c r="K1227" s="11">
        <f>IFERROR(VALUE(VLOOKUP(Tabela1[[#This Row],[PLACA]],[1]Planilha2!$A:$F,3,0)),"")</f>
        <v>920</v>
      </c>
      <c r="L1227" s="11">
        <f>IFERROR(VALUE(VLOOKUP(Tabela1[[#This Row],[PLACA]],[1]Planilha2!$A:$F,4,0)),"")</f>
        <v>1425.24</v>
      </c>
      <c r="M1227" s="11">
        <f>IFERROR(VALUE(VLOOKUP(Tabela1[[#This Row],[PLACA]],[1]Planilha2!$A:$F,5,0)),"")</f>
        <v>621</v>
      </c>
      <c r="N1227" s="11"/>
      <c r="O1227" s="12" t="str">
        <f>VLOOKUP(Tabela1[[#This Row],[PLACA]],BASE_LOCADORAS!B:F,5,0)</f>
        <v>17/07/2028</v>
      </c>
      <c r="P12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7" s="11">
        <f>VLOOKUP(Tabela1[[#This Row],[PLACA]],BASE_LOCADORAS!B:G,6,0)</f>
        <v>1928.81</v>
      </c>
      <c r="R1227" s="5" t="b">
        <f>Tabela1[[#This Row],[VALOR LOCADORA]]=Tabela1[[#This Row],[GASTO ALUGUEL]]</f>
        <v>0</v>
      </c>
      <c r="S1227" s="5" t="str">
        <f>UPPER(TEXT(Tabela1[[#This Row],[VENCIMENTO CONTRATO]],"MMM"))</f>
        <v>JUL</v>
      </c>
      <c r="T1227" s="5">
        <f>IFERROR(YEAR(Tabela1[[#This Row],[VENCIMENTO CONTRATO]]),"-")</f>
        <v>2028</v>
      </c>
      <c r="U1227" s="5" t="str">
        <f>VLOOKUP(Tabela1[[#This Row],[PLACA]],UNIC!C:T,18,0)</f>
        <v>ATIVO</v>
      </c>
      <c r="V1227" s="5" t="str">
        <f>SUBSTITUTE(VLOOKUP(Tabela1[[#This Row],[PLACA]],UNIC!C:K,9,0),".", "")</f>
        <v>11011</v>
      </c>
      <c r="W1227" s="5">
        <f>VLOOKUP(Tabela1[[#This Row],[PLACA]],UNIC!C:M,10,0)</f>
        <v>21035</v>
      </c>
      <c r="X1227" s="5" t="str">
        <f>VLOOKUP(Tabela1[[#This Row],[PLACA]],UNIC!C:M,11,0)</f>
        <v>VIVO</v>
      </c>
      <c r="Y1227" s="7">
        <f>SUM(Tabela1[[#This Row],[GASTO COMBUSTÍVEL FEVEREIRO]:[GASTO COMBUSTÍVE ABRIL]])</f>
        <v>2966.24</v>
      </c>
      <c r="Z1227" s="7">
        <f>IFERROR(AVERAGE(Tabela1[[#This Row],[GASTO COMBUSTÍVE ABRIL]:[GASTO COMBUSTÍVE MARÇO]]),"-")</f>
        <v>1023.12</v>
      </c>
      <c r="AA1227" s="5"/>
    </row>
    <row r="1228" spans="1:27" x14ac:dyDescent="0.25">
      <c r="A1228" s="5" t="s">
        <v>1113</v>
      </c>
      <c r="B1228" s="5" t="str">
        <f>VLOOKUP(A1228,UNIC!C:W,2,0)</f>
        <v>FIORINO</v>
      </c>
      <c r="C1228" s="5" t="str">
        <f>VLOOKUP(A1228,UNIC!C:W,3,0)</f>
        <v>UTILITARIO</v>
      </c>
      <c r="D1228" s="10">
        <f>VLOOKUP(A1228,UNIC!C:W,5,0)</f>
        <v>2025</v>
      </c>
      <c r="E1228" s="5" t="str">
        <f>VLOOKUP(A1228,UNIC!C:W,21,0)</f>
        <v>LOCALIZA</v>
      </c>
      <c r="F1228" s="5" t="str">
        <f>VLOOKUP(Tabela1[[#This Row],[PLACA]],UNIC!C:R,15,0)</f>
        <v>MS</v>
      </c>
      <c r="G1228" s="5" t="str">
        <f>VLOOKUP(Tabela1[[#This Row],[PLACA]],UNIC!C:R,16,0)</f>
        <v>CENTRO OESTE</v>
      </c>
      <c r="H1228" s="5" t="str">
        <f>VLOOKUP(A1228,UNIC!C:H,6,0)</f>
        <v>VILMO RAMOS DOS SANTOS JUNIOR</v>
      </c>
      <c r="I1228" s="5" t="str">
        <f>VLOOKUP(H1228,UNIC!H:J,3,0)</f>
        <v>ESPECIALISTA OPERACIONAL DE PI II</v>
      </c>
      <c r="J1228" s="11" t="str">
        <f>VLOOKUP(Tabela1[[#This Row],[PLACA]],UNIC!C:V,20,0)</f>
        <v>R$ 2.400,00</v>
      </c>
      <c r="K1228" s="11">
        <f>IFERROR(VALUE(VLOOKUP(Tabela1[[#This Row],[PLACA]],[1]Planilha2!$A:$F,3,0)),"")</f>
        <v>1035.93</v>
      </c>
      <c r="L1228" s="11">
        <f>IFERROR(VALUE(VLOOKUP(Tabela1[[#This Row],[PLACA]],[1]Planilha2!$A:$F,4,0)),"")</f>
        <v>3153.5699999999997</v>
      </c>
      <c r="M1228" s="11">
        <f>IFERROR(VALUE(VLOOKUP(Tabela1[[#This Row],[PLACA]],[1]Planilha2!$A:$F,5,0)),"")</f>
        <v>2253.4999999999995</v>
      </c>
      <c r="N1228" s="11"/>
      <c r="O1228" s="12" t="str">
        <f>VLOOKUP(Tabela1[[#This Row],[PLACA]],BASE_LOCADORAS!B:F,5,0)</f>
        <v>09/09/2028</v>
      </c>
      <c r="P12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8" s="11">
        <f>VLOOKUP(Tabela1[[#This Row],[PLACA]],BASE_LOCADORAS!B:G,6,0)</f>
        <v>2561.7199999999998</v>
      </c>
      <c r="R1228" s="5" t="b">
        <f>Tabela1[[#This Row],[VALOR LOCADORA]]=Tabela1[[#This Row],[GASTO ALUGUEL]]</f>
        <v>0</v>
      </c>
      <c r="S1228" s="5" t="str">
        <f>UPPER(TEXT(Tabela1[[#This Row],[VENCIMENTO CONTRATO]],"MMM"))</f>
        <v>SET</v>
      </c>
      <c r="T1228" s="5">
        <f>IFERROR(YEAR(Tabela1[[#This Row],[VENCIMENTO CONTRATO]]),"-")</f>
        <v>2028</v>
      </c>
      <c r="U1228" s="5" t="str">
        <f>VLOOKUP(Tabela1[[#This Row],[PLACA]],UNIC!C:T,18,0)</f>
        <v>ATIVO</v>
      </c>
      <c r="V1228" s="5" t="str">
        <f>SUBSTITUTE(VLOOKUP(Tabela1[[#This Row],[PLACA]],UNIC!C:K,9,0),".", "")</f>
        <v>12081</v>
      </c>
      <c r="W1228" s="5">
        <f>VLOOKUP(Tabela1[[#This Row],[PLACA]],UNIC!C:M,10,0)</f>
        <v>22020</v>
      </c>
      <c r="X1228" s="5" t="str">
        <f>VLOOKUP(Tabela1[[#This Row],[PLACA]],UNIC!C:M,11,0)</f>
        <v>TIM MOVEL</v>
      </c>
      <c r="Y1228" s="7">
        <f>SUM(Tabela1[[#This Row],[GASTO COMBUSTÍVEL FEVEREIRO]:[GASTO COMBUSTÍVE ABRIL]])</f>
        <v>6443</v>
      </c>
      <c r="Z1228" s="7">
        <f>IFERROR(AVERAGE(Tabela1[[#This Row],[GASTO COMBUSTÍVE ABRIL]:[GASTO COMBUSTÍVE MARÇO]]),"-")</f>
        <v>2703.5349999999999</v>
      </c>
      <c r="AA1228" s="5"/>
    </row>
    <row r="1229" spans="1:27" x14ac:dyDescent="0.25">
      <c r="A1229" s="5" t="s">
        <v>669</v>
      </c>
      <c r="B1229" s="5" t="str">
        <f>VLOOKUP(A1229,UNIC!C:W,2,0)</f>
        <v>FIORINO</v>
      </c>
      <c r="C1229" s="5" t="str">
        <f>VLOOKUP(A1229,UNIC!C:W,3,0)</f>
        <v>UTILITARIO</v>
      </c>
      <c r="D1229" s="10">
        <f>VLOOKUP(A1229,UNIC!C:W,5,0)</f>
        <v>2025</v>
      </c>
      <c r="E1229" s="5" t="str">
        <f>VLOOKUP(A1229,UNIC!C:W,21,0)</f>
        <v>LOCALIZA</v>
      </c>
      <c r="F1229" s="5" t="str">
        <f>VLOOKUP(Tabela1[[#This Row],[PLACA]],UNIC!C:R,15,0)</f>
        <v>MS</v>
      </c>
      <c r="G1229" s="5" t="str">
        <f>VLOOKUP(Tabela1[[#This Row],[PLACA]],UNIC!C:R,16,0)</f>
        <v>CENTRO OESTE</v>
      </c>
      <c r="H1229" s="5" t="str">
        <f>VLOOKUP(A1229,UNIC!C:H,6,0)</f>
        <v>EDILSON RODRIGUES LIMA</v>
      </c>
      <c r="I1229" s="5" t="str">
        <f>VLOOKUP(H1229,UNIC!H:J,3,0)</f>
        <v>TECNICO DE FIBRA OPTICA I</v>
      </c>
      <c r="J1229" s="11" t="str">
        <f>VLOOKUP(Tabela1[[#This Row],[PLACA]],UNIC!C:V,20,0)</f>
        <v>R$ 2.400,00</v>
      </c>
      <c r="K1229" s="11">
        <f>IFERROR(VALUE(VLOOKUP(Tabela1[[#This Row],[PLACA]],[1]Planilha2!$A:$F,3,0)),"")</f>
        <v>1015</v>
      </c>
      <c r="L1229" s="11">
        <f>IFERROR(VALUE(VLOOKUP(Tabela1[[#This Row],[PLACA]],[1]Planilha2!$A:$F,4,0)),"")</f>
        <v>1578.98</v>
      </c>
      <c r="M1229" s="11">
        <f>IFERROR(VALUE(VLOOKUP(Tabela1[[#This Row],[PLACA]],[1]Planilha2!$A:$F,5,0)),"")</f>
        <v>540</v>
      </c>
      <c r="N1229" s="11"/>
      <c r="O1229" s="12" t="str">
        <f>VLOOKUP(Tabela1[[#This Row],[PLACA]],BASE_LOCADORAS!B:F,5,0)</f>
        <v>04/07/2028</v>
      </c>
      <c r="P12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29" s="11">
        <f>VLOOKUP(Tabela1[[#This Row],[PLACA]],BASE_LOCADORAS!B:G,6,0)</f>
        <v>2548.9499999999998</v>
      </c>
      <c r="R1229" s="5" t="b">
        <f>Tabela1[[#This Row],[VALOR LOCADORA]]=Tabela1[[#This Row],[GASTO ALUGUEL]]</f>
        <v>0</v>
      </c>
      <c r="S1229" s="5" t="str">
        <f>UPPER(TEXT(Tabela1[[#This Row],[VENCIMENTO CONTRATO]],"MMM"))</f>
        <v>JUL</v>
      </c>
      <c r="T1229" s="5">
        <f>IFERROR(YEAR(Tabela1[[#This Row],[VENCIMENTO CONTRATO]]),"-")</f>
        <v>2028</v>
      </c>
      <c r="U1229" s="5" t="str">
        <f>VLOOKUP(Tabela1[[#This Row],[PLACA]],UNIC!C:T,18,0)</f>
        <v>ATIVO</v>
      </c>
      <c r="V1229" s="5" t="str">
        <f>SUBSTITUTE(VLOOKUP(Tabela1[[#This Row],[PLACA]],UNIC!C:K,9,0),".", "")</f>
        <v>11021</v>
      </c>
      <c r="W1229" s="5">
        <f>VLOOKUP(Tabela1[[#This Row],[PLACA]],UNIC!C:M,10,0)</f>
        <v>22020</v>
      </c>
      <c r="X1229" s="5" t="str">
        <f>VLOOKUP(Tabela1[[#This Row],[PLACA]],UNIC!C:M,11,0)</f>
        <v>VIVO</v>
      </c>
      <c r="Y1229" s="7">
        <f>SUM(Tabela1[[#This Row],[GASTO COMBUSTÍVEL FEVEREIRO]:[GASTO COMBUSTÍVE ABRIL]])</f>
        <v>3133.98</v>
      </c>
      <c r="Z1229" s="7">
        <f>IFERROR(AVERAGE(Tabela1[[#This Row],[GASTO COMBUSTÍVE ABRIL]:[GASTO COMBUSTÍVE MARÇO]]),"-")</f>
        <v>1059.49</v>
      </c>
      <c r="AA1229" s="5"/>
    </row>
    <row r="1230" spans="1:27" x14ac:dyDescent="0.25">
      <c r="A1230" s="5" t="s">
        <v>199</v>
      </c>
      <c r="B1230" s="5" t="str">
        <f>VLOOKUP(A1230,UNIC!C:W,2,0)</f>
        <v>FIORINO</v>
      </c>
      <c r="C1230" s="5" t="str">
        <f>VLOOKUP(A1230,UNIC!C:W,3,0)</f>
        <v>UTILITARIO</v>
      </c>
      <c r="D1230" s="10">
        <f>VLOOKUP(A1230,UNIC!C:W,5,0)</f>
        <v>2025</v>
      </c>
      <c r="E1230" s="5" t="str">
        <f>VLOOKUP(A1230,UNIC!C:W,21,0)</f>
        <v>LOCALIZA</v>
      </c>
      <c r="F1230" s="5" t="str">
        <f>VLOOKUP(Tabela1[[#This Row],[PLACA]],UNIC!C:R,15,0)</f>
        <v>MS</v>
      </c>
      <c r="G1230" s="5" t="str">
        <f>VLOOKUP(Tabela1[[#This Row],[PLACA]],UNIC!C:R,16,0)</f>
        <v>CENTRO OESTE</v>
      </c>
      <c r="H1230" s="5" t="str">
        <f>VLOOKUP(A1230,UNIC!C:H,6,0)</f>
        <v>JOAO ANDRADE DA ROSA</v>
      </c>
      <c r="I1230" s="5" t="str">
        <f>VLOOKUP(H1230,UNIC!H:J,3,0)</f>
        <v>TECNICO DE FIBRA OPTICA I</v>
      </c>
      <c r="J1230" s="11" t="str">
        <f>VLOOKUP(Tabela1[[#This Row],[PLACA]],UNIC!C:V,20,0)</f>
        <v>R$ 2.400,00</v>
      </c>
      <c r="K1230" s="11">
        <f>IFERROR(VALUE(VLOOKUP(Tabela1[[#This Row],[PLACA]],[1]Planilha2!$A:$F,3,0)),"")</f>
        <v>660.93999999999994</v>
      </c>
      <c r="L1230" s="11">
        <f>IFERROR(VALUE(VLOOKUP(Tabela1[[#This Row],[PLACA]],[1]Planilha2!$A:$F,4,0)),"")</f>
        <v>896.25</v>
      </c>
      <c r="M1230" s="11">
        <f>IFERROR(VALUE(VLOOKUP(Tabela1[[#This Row],[PLACA]],[1]Planilha2!$A:$F,5,0)),"")</f>
        <v>508.03</v>
      </c>
      <c r="N1230" s="11"/>
      <c r="O1230" s="17" t="str">
        <f>VLOOKUP(Tabela1[[#This Row],[PLACA]],BASE_LOCADORAS!B:F,5,0)</f>
        <v>04/07/2028</v>
      </c>
      <c r="P12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0" s="11">
        <f>VLOOKUP(Tabela1[[#This Row],[PLACA]],BASE_LOCADORAS!B:G,6,0)</f>
        <v>2548.9499999999998</v>
      </c>
      <c r="R1230" s="5" t="b">
        <f>Tabela1[[#This Row],[VALOR LOCADORA]]=Tabela1[[#This Row],[GASTO ALUGUEL]]</f>
        <v>0</v>
      </c>
      <c r="S1230" s="5" t="str">
        <f>UPPER(TEXT(Tabela1[[#This Row],[VENCIMENTO CONTRATO]],"MMM"))</f>
        <v>JUL</v>
      </c>
      <c r="T1230" s="5">
        <f>IFERROR(YEAR(Tabela1[[#This Row],[VENCIMENTO CONTRATO]]),"-")</f>
        <v>2028</v>
      </c>
      <c r="U1230" s="5" t="str">
        <f>VLOOKUP(Tabela1[[#This Row],[PLACA]],UNIC!C:T,18,0)</f>
        <v>ATIVO</v>
      </c>
      <c r="V1230" s="5" t="str">
        <f>SUBSTITUTE(VLOOKUP(Tabela1[[#This Row],[PLACA]],UNIC!C:K,9,0),".", "")</f>
        <v>11021</v>
      </c>
      <c r="W1230" s="5">
        <f>VLOOKUP(Tabela1[[#This Row],[PLACA]],UNIC!C:M,10,0)</f>
        <v>22032</v>
      </c>
      <c r="X1230" s="5" t="str">
        <f>VLOOKUP(Tabela1[[#This Row],[PLACA]],UNIC!C:M,11,0)</f>
        <v>VIVO</v>
      </c>
      <c r="Y1230" s="7">
        <f>SUM(Tabela1[[#This Row],[GASTO COMBUSTÍVEL FEVEREIRO]:[GASTO COMBUSTÍVE ABRIL]])</f>
        <v>2065.2200000000003</v>
      </c>
      <c r="Z1230" s="7">
        <f>IFERROR(AVERAGE(Tabela1[[#This Row],[GASTO COMBUSTÍVE ABRIL]:[GASTO COMBUSTÍVE MARÇO]]),"-")</f>
        <v>702.14</v>
      </c>
      <c r="AA1230" s="5"/>
    </row>
    <row r="1231" spans="1:27" x14ac:dyDescent="0.25">
      <c r="A1231" s="5" t="s">
        <v>450</v>
      </c>
      <c r="B1231" s="5" t="str">
        <f>VLOOKUP(A1231,UNIC!C:W,2,0)</f>
        <v>FIORINO</v>
      </c>
      <c r="C1231" s="5" t="str">
        <f>VLOOKUP(A1231,UNIC!C:W,3,0)</f>
        <v>UTILITARIO</v>
      </c>
      <c r="D1231" s="10">
        <f>VLOOKUP(A1231,UNIC!C:W,5,0)</f>
        <v>2025</v>
      </c>
      <c r="E1231" s="5" t="str">
        <f>VLOOKUP(A1231,UNIC!C:W,21,0)</f>
        <v>LOCALIZA</v>
      </c>
      <c r="F1231" s="5" t="str">
        <f>VLOOKUP(Tabela1[[#This Row],[PLACA]],UNIC!C:R,15,0)</f>
        <v>MS</v>
      </c>
      <c r="G1231" s="5" t="str">
        <f>VLOOKUP(Tabela1[[#This Row],[PLACA]],UNIC!C:R,16,0)</f>
        <v>CENTRO OESTE</v>
      </c>
      <c r="H1231" s="5" t="str">
        <f>VLOOKUP(A1231,UNIC!C:H,6,0)</f>
        <v>CICERO ANTONIO ARAUJO DOS SANTOS</v>
      </c>
      <c r="I1231" s="5" t="str">
        <f>VLOOKUP(H1231,UNIC!H:J,3,0)</f>
        <v>PARCEIRO</v>
      </c>
      <c r="J1231" s="11" t="str">
        <f>VLOOKUP(Tabela1[[#This Row],[PLACA]],UNIC!C:V,20,0)</f>
        <v>R$ 2.400,00</v>
      </c>
      <c r="K1231" s="11" t="str">
        <f>IFERROR(VALUE(VLOOKUP(Tabela1[[#This Row],[PLACA]],[1]Planilha2!$A:$F,3,0)),"")</f>
        <v/>
      </c>
      <c r="L1231" s="11" t="str">
        <f>IFERROR(VALUE(VLOOKUP(Tabela1[[#This Row],[PLACA]],[1]Planilha2!$A:$F,4,0)),"")</f>
        <v/>
      </c>
      <c r="M1231" s="11" t="str">
        <f>IFERROR(VALUE(VLOOKUP(Tabela1[[#This Row],[PLACA]],[1]Planilha2!$A:$F,5,0)),"")</f>
        <v/>
      </c>
      <c r="N1231" s="11"/>
      <c r="O1231" s="12" t="str">
        <f>VLOOKUP(Tabela1[[#This Row],[PLACA]],BASE_LOCADORAS!B:F,5,0)</f>
        <v>03/07/2028</v>
      </c>
      <c r="P12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1" s="11">
        <f>VLOOKUP(Tabela1[[#This Row],[PLACA]],BASE_LOCADORAS!B:G,6,0)</f>
        <v>2548.9499999999998</v>
      </c>
      <c r="R1231" s="5" t="b">
        <f>Tabela1[[#This Row],[VALOR LOCADORA]]=Tabela1[[#This Row],[GASTO ALUGUEL]]</f>
        <v>0</v>
      </c>
      <c r="S1231" s="5" t="str">
        <f>UPPER(TEXT(Tabela1[[#This Row],[VENCIMENTO CONTRATO]],"MMM"))</f>
        <v>JUL</v>
      </c>
      <c r="T1231" s="5">
        <f>IFERROR(YEAR(Tabela1[[#This Row],[VENCIMENTO CONTRATO]]),"-")</f>
        <v>2028</v>
      </c>
      <c r="U1231" s="5" t="str">
        <f>VLOOKUP(Tabela1[[#This Row],[PLACA]],UNIC!C:T,18,0)</f>
        <v>ATIVO</v>
      </c>
      <c r="V1231" s="5" t="str">
        <f>SUBSTITUTE(VLOOKUP(Tabela1[[#This Row],[PLACA]],UNIC!C:K,9,0),".", "")</f>
        <v>11031</v>
      </c>
      <c r="W1231" s="5">
        <f>VLOOKUP(Tabela1[[#This Row],[PLACA]],UNIC!C:M,10,0)</f>
        <v>20001</v>
      </c>
      <c r="X1231" s="5" t="str">
        <f>VLOOKUP(Tabela1[[#This Row],[PLACA]],UNIC!C:M,11,0)</f>
        <v>VIVO</v>
      </c>
      <c r="Y1231" s="7">
        <f>SUM(Tabela1[[#This Row],[GASTO COMBUSTÍVEL FEVEREIRO]:[GASTO COMBUSTÍVE ABRIL]])</f>
        <v>0</v>
      </c>
      <c r="Z1231" s="7" t="str">
        <f>IFERROR(AVERAGE(Tabela1[[#This Row],[GASTO COMBUSTÍVE ABRIL]:[GASTO COMBUSTÍVE MARÇO]]),"-")</f>
        <v>-</v>
      </c>
      <c r="AA1231" s="5"/>
    </row>
    <row r="1232" spans="1:27" x14ac:dyDescent="0.25">
      <c r="A1232" s="5" t="s">
        <v>828</v>
      </c>
      <c r="B1232" s="5" t="str">
        <f>VLOOKUP(A1232,UNIC!C:W,2,0)</f>
        <v>FIORINO</v>
      </c>
      <c r="C1232" s="5" t="str">
        <f>VLOOKUP(A1232,UNIC!C:W,3,0)</f>
        <v>UTILITARIO</v>
      </c>
      <c r="D1232" s="10">
        <f>VLOOKUP(A1232,UNIC!C:W,5,0)</f>
        <v>2025</v>
      </c>
      <c r="E1232" s="5" t="str">
        <f>VLOOKUP(A1232,UNIC!C:W,21,0)</f>
        <v>LOCALIZA</v>
      </c>
      <c r="F1232" s="5" t="str">
        <f>VLOOKUP(Tabela1[[#This Row],[PLACA]],UNIC!C:R,15,0)</f>
        <v>MS</v>
      </c>
      <c r="G1232" s="5" t="str">
        <f>VLOOKUP(Tabela1[[#This Row],[PLACA]],UNIC!C:R,16,0)</f>
        <v>CENTRO OESTE</v>
      </c>
      <c r="H1232" s="5" t="str">
        <f>VLOOKUP(A1232,UNIC!C:H,6,0)</f>
        <v>JOAO CARLOS VALADAO BARBOSA</v>
      </c>
      <c r="I1232" s="5" t="str">
        <f>VLOOKUP(H1232,UNIC!H:J,3,0)</f>
        <v>ASSISTENTE TEC. DE MANUTENCAO DE FO III</v>
      </c>
      <c r="J1232" s="11" t="str">
        <f>VLOOKUP(Tabela1[[#This Row],[PLACA]],UNIC!C:V,20,0)</f>
        <v>R$ 2.400,00</v>
      </c>
      <c r="K1232" s="11">
        <f>IFERROR(VALUE(VLOOKUP(Tabela1[[#This Row],[PLACA]],[1]Planilha2!$A:$F,3,0)),"")</f>
        <v>1024</v>
      </c>
      <c r="L1232" s="11">
        <f>IFERROR(VALUE(VLOOKUP(Tabela1[[#This Row],[PLACA]],[1]Planilha2!$A:$F,4,0)),"")</f>
        <v>3037.5099999999998</v>
      </c>
      <c r="M1232" s="11">
        <f>IFERROR(VALUE(VLOOKUP(Tabela1[[#This Row],[PLACA]],[1]Planilha2!$A:$F,5,0)),"")</f>
        <v>1422.72</v>
      </c>
      <c r="N1232" s="11"/>
      <c r="O1232" s="12" t="str">
        <f>VLOOKUP(Tabela1[[#This Row],[PLACA]],BASE_LOCADORAS!B:F,5,0)</f>
        <v>05/07/2028</v>
      </c>
      <c r="P12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2" s="11">
        <f>VLOOKUP(Tabela1[[#This Row],[PLACA]],BASE_LOCADORAS!B:G,6,0)</f>
        <v>2548.9499999999998</v>
      </c>
      <c r="R1232" s="5" t="b">
        <f>Tabela1[[#This Row],[VALOR LOCADORA]]=Tabela1[[#This Row],[GASTO ALUGUEL]]</f>
        <v>0</v>
      </c>
      <c r="S1232" s="5" t="str">
        <f>UPPER(TEXT(Tabela1[[#This Row],[VENCIMENTO CONTRATO]],"MMM"))</f>
        <v>JUL</v>
      </c>
      <c r="T1232" s="5">
        <f>IFERROR(YEAR(Tabela1[[#This Row],[VENCIMENTO CONTRATO]]),"-")</f>
        <v>2028</v>
      </c>
      <c r="U1232" s="5" t="str">
        <f>VLOOKUP(Tabela1[[#This Row],[PLACA]],UNIC!C:T,18,0)</f>
        <v>ATIVO</v>
      </c>
      <c r="V1232" s="5" t="str">
        <f>SUBSTITUTE(VLOOKUP(Tabela1[[#This Row],[PLACA]],UNIC!C:K,9,0),".", "")</f>
        <v>12071</v>
      </c>
      <c r="W1232" s="5">
        <f>VLOOKUP(Tabela1[[#This Row],[PLACA]],UNIC!C:M,10,0)</f>
        <v>22020</v>
      </c>
      <c r="X1232" s="5" t="str">
        <f>VLOOKUP(Tabela1[[#This Row],[PLACA]],UNIC!C:M,11,0)</f>
        <v>TIM MOVEL</v>
      </c>
      <c r="Y1232" s="7">
        <f>SUM(Tabela1[[#This Row],[GASTO COMBUSTÍVEL FEVEREIRO]:[GASTO COMBUSTÍVE ABRIL]])</f>
        <v>5484.23</v>
      </c>
      <c r="Z1232" s="7">
        <f>IFERROR(AVERAGE(Tabela1[[#This Row],[GASTO COMBUSTÍVE ABRIL]:[GASTO COMBUSTÍVE MARÇO]]),"-")</f>
        <v>2230.1149999999998</v>
      </c>
      <c r="AA1232" s="5"/>
    </row>
    <row r="1233" spans="1:27" x14ac:dyDescent="0.25">
      <c r="A1233" s="5" t="s">
        <v>740</v>
      </c>
      <c r="B1233" s="5" t="str">
        <f>VLOOKUP(A1233,UNIC!C:W,2,0)</f>
        <v>MOBI</v>
      </c>
      <c r="C1233" s="5" t="str">
        <f>VLOOKUP(A1233,UNIC!C:W,3,0)</f>
        <v>LEVE</v>
      </c>
      <c r="D1233" s="10">
        <f>VLOOKUP(A1233,UNIC!C:W,5,0)</f>
        <v>2025</v>
      </c>
      <c r="E1233" s="5" t="str">
        <f>VLOOKUP(A1233,UNIC!C:W,21,0)</f>
        <v>LOCALIZA</v>
      </c>
      <c r="F1233" s="5" t="str">
        <f>VLOOKUP(Tabela1[[#This Row],[PLACA]],UNIC!C:R,15,0)</f>
        <v>MS</v>
      </c>
      <c r="G1233" s="5" t="str">
        <f>VLOOKUP(Tabela1[[#This Row],[PLACA]],UNIC!C:R,16,0)</f>
        <v>CENTRO OESTE</v>
      </c>
      <c r="H1233" s="5" t="str">
        <f>VLOOKUP(A1233,UNIC!C:H,6,0)</f>
        <v>EDER CRISTIANO RODRIGUES FLORES</v>
      </c>
      <c r="I1233" s="5" t="str">
        <f>VLOOKUP(H1233,UNIC!H:J,3,0)</f>
        <v>INSTALADOR E REPARADOR DE FO</v>
      </c>
      <c r="J1233" s="11" t="str">
        <f>VLOOKUP(Tabela1[[#This Row],[PLACA]],UNIC!C:V,20,0)</f>
        <v>R$ 1.730,00</v>
      </c>
      <c r="K1233" s="11">
        <f>IFERROR(VALUE(VLOOKUP(Tabela1[[#This Row],[PLACA]],[1]Planilha2!$A:$F,3,0)),"")</f>
        <v>380</v>
      </c>
      <c r="L1233" s="11">
        <f>IFERROR(VALUE(VLOOKUP(Tabela1[[#This Row],[PLACA]],[1]Planilha2!$A:$F,4,0)),"")</f>
        <v>798.05</v>
      </c>
      <c r="M1233" s="11">
        <f>IFERROR(VALUE(VLOOKUP(Tabela1[[#This Row],[PLACA]],[1]Planilha2!$A:$F,5,0)),"")</f>
        <v>530</v>
      </c>
      <c r="N1233" s="11"/>
      <c r="O1233" s="12" t="str">
        <f>VLOOKUP(Tabela1[[#This Row],[PLACA]],BASE_LOCADORAS!B:F,5,0)</f>
        <v>13/06/2028</v>
      </c>
      <c r="P12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3" s="11">
        <f>VLOOKUP(Tabela1[[#This Row],[PLACA]],BASE_LOCADORAS!B:G,6,0)</f>
        <v>1832.6</v>
      </c>
      <c r="R1233" s="5" t="b">
        <f>Tabela1[[#This Row],[VALOR LOCADORA]]=Tabela1[[#This Row],[GASTO ALUGUEL]]</f>
        <v>0</v>
      </c>
      <c r="S1233" s="5" t="str">
        <f>UPPER(TEXT(Tabela1[[#This Row],[VENCIMENTO CONTRATO]],"MMM"))</f>
        <v>JUN</v>
      </c>
      <c r="T1233" s="5">
        <f>IFERROR(YEAR(Tabela1[[#This Row],[VENCIMENTO CONTRATO]]),"-")</f>
        <v>2028</v>
      </c>
      <c r="U1233" s="5" t="str">
        <f>VLOOKUP(Tabela1[[#This Row],[PLACA]],UNIC!C:T,18,0)</f>
        <v>ATIVO</v>
      </c>
      <c r="V1233" s="5" t="str">
        <f>SUBSTITUTE(VLOOKUP(Tabela1[[#This Row],[PLACA]],UNIC!C:K,9,0),".", "")</f>
        <v>11011</v>
      </c>
      <c r="W1233" s="5">
        <f>VLOOKUP(Tabela1[[#This Row],[PLACA]],UNIC!C:M,10,0)</f>
        <v>22020</v>
      </c>
      <c r="X1233" s="5" t="str">
        <f>VLOOKUP(Tabela1[[#This Row],[PLACA]],UNIC!C:M,11,0)</f>
        <v>VIVO</v>
      </c>
      <c r="Y1233" s="7">
        <f>SUM(Tabela1[[#This Row],[GASTO COMBUSTÍVEL FEVEREIRO]:[GASTO COMBUSTÍVE ABRIL]])</f>
        <v>1708.05</v>
      </c>
      <c r="Z1233" s="7">
        <f>IFERROR(AVERAGE(Tabela1[[#This Row],[GASTO COMBUSTÍVE ABRIL]:[GASTO COMBUSTÍVE MARÇO]]),"-")</f>
        <v>664.02499999999998</v>
      </c>
      <c r="AA1233" s="5"/>
    </row>
    <row r="1234" spans="1:27" x14ac:dyDescent="0.25">
      <c r="A1234" s="5" t="s">
        <v>158</v>
      </c>
      <c r="B1234" s="5" t="str">
        <f>VLOOKUP(A1234,UNIC!C:W,2,0)</f>
        <v>MOBI</v>
      </c>
      <c r="C1234" s="5" t="str">
        <f>VLOOKUP(A1234,UNIC!C:W,3,0)</f>
        <v>LEVE</v>
      </c>
      <c r="D1234" s="10">
        <f>VLOOKUP(A1234,UNIC!C:W,5,0)</f>
        <v>2025</v>
      </c>
      <c r="E1234" s="5" t="str">
        <f>VLOOKUP(A1234,UNIC!C:W,21,0)</f>
        <v>LOCALIZA</v>
      </c>
      <c r="F1234" s="5" t="str">
        <f>VLOOKUP(Tabela1[[#This Row],[PLACA]],UNIC!C:R,15,0)</f>
        <v>MS</v>
      </c>
      <c r="G1234" s="5" t="str">
        <f>VLOOKUP(Tabela1[[#This Row],[PLACA]],UNIC!C:R,16,0)</f>
        <v>CENTRO OESTE</v>
      </c>
      <c r="H1234" s="5" t="str">
        <f>VLOOKUP(A1234,UNIC!C:H,6,0)</f>
        <v>WAGNER VERA DOS SANTOS</v>
      </c>
      <c r="I1234" s="5" t="str">
        <f>VLOOKUP(H1234,UNIC!H:J,3,0)</f>
        <v>INSTALADOR E REPARADOR DE FO</v>
      </c>
      <c r="J1234" s="11" t="str">
        <f>VLOOKUP(Tabela1[[#This Row],[PLACA]],UNIC!C:V,20,0)</f>
        <v>R$ 1.730,00</v>
      </c>
      <c r="K1234" s="11">
        <f>IFERROR(VALUE(VLOOKUP(Tabela1[[#This Row],[PLACA]],[1]Planilha2!$A:$F,3,0)),"")</f>
        <v>450</v>
      </c>
      <c r="L1234" s="11">
        <f>IFERROR(VALUE(VLOOKUP(Tabela1[[#This Row],[PLACA]],[1]Planilha2!$A:$F,4,0)),"")</f>
        <v>600</v>
      </c>
      <c r="M1234" s="11">
        <f>IFERROR(VALUE(VLOOKUP(Tabela1[[#This Row],[PLACA]],[1]Planilha2!$A:$F,5,0)),"")</f>
        <v>450</v>
      </c>
      <c r="N1234" s="11"/>
      <c r="O1234" s="12" t="str">
        <f>VLOOKUP(Tabela1[[#This Row],[PLACA]],BASE_LOCADORAS!B:F,5,0)</f>
        <v>14/06/2028</v>
      </c>
      <c r="P12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4" s="11">
        <f>VLOOKUP(Tabela1[[#This Row],[PLACA]],BASE_LOCADORAS!B:G,6,0)</f>
        <v>1832.6</v>
      </c>
      <c r="R1234" s="5" t="b">
        <f>Tabela1[[#This Row],[VALOR LOCADORA]]=Tabela1[[#This Row],[GASTO ALUGUEL]]</f>
        <v>0</v>
      </c>
      <c r="S1234" s="5" t="str">
        <f>UPPER(TEXT(Tabela1[[#This Row],[VENCIMENTO CONTRATO]],"MMM"))</f>
        <v>JUN</v>
      </c>
      <c r="T1234" s="5">
        <f>IFERROR(YEAR(Tabela1[[#This Row],[VENCIMENTO CONTRATO]]),"-")</f>
        <v>2028</v>
      </c>
      <c r="U1234" s="5" t="str">
        <f>VLOOKUP(Tabela1[[#This Row],[PLACA]],UNIC!C:T,18,0)</f>
        <v>ATIVO</v>
      </c>
      <c r="V1234" s="5" t="str">
        <f>SUBSTITUTE(VLOOKUP(Tabela1[[#This Row],[PLACA]],UNIC!C:K,9,0),".", "")</f>
        <v>11011</v>
      </c>
      <c r="W1234" s="5">
        <f>VLOOKUP(Tabela1[[#This Row],[PLACA]],UNIC!C:M,10,0)</f>
        <v>22032</v>
      </c>
      <c r="X1234" s="5" t="str">
        <f>VLOOKUP(Tabela1[[#This Row],[PLACA]],UNIC!C:M,11,0)</f>
        <v>VIVO</v>
      </c>
      <c r="Y1234" s="7">
        <f>SUM(Tabela1[[#This Row],[GASTO COMBUSTÍVEL FEVEREIRO]:[GASTO COMBUSTÍVE ABRIL]])</f>
        <v>1500</v>
      </c>
      <c r="Z1234" s="7">
        <f>IFERROR(AVERAGE(Tabela1[[#This Row],[GASTO COMBUSTÍVE ABRIL]:[GASTO COMBUSTÍVE MARÇO]]),"-")</f>
        <v>525</v>
      </c>
      <c r="AA1234" s="5"/>
    </row>
    <row r="1235" spans="1:27" x14ac:dyDescent="0.25">
      <c r="A1235" s="5" t="s">
        <v>1390</v>
      </c>
      <c r="B1235" s="5" t="str">
        <f>VLOOKUP(A1235,UNIC!C:W,2,0)</f>
        <v>MOBI</v>
      </c>
      <c r="C1235" s="5" t="str">
        <f>VLOOKUP(A1235,UNIC!C:W,3,0)</f>
        <v>LEVE</v>
      </c>
      <c r="D1235" s="10">
        <f>VLOOKUP(A1235,UNIC!C:W,5,0)</f>
        <v>2025</v>
      </c>
      <c r="E1235" s="5" t="str">
        <f>VLOOKUP(A1235,UNIC!C:W,21,0)</f>
        <v>MOVIDA</v>
      </c>
      <c r="F1235" s="5" t="str">
        <f>VLOOKUP(Tabela1[[#This Row],[PLACA]],UNIC!C:R,15,0)</f>
        <v>MS</v>
      </c>
      <c r="G1235" s="5" t="str">
        <f>VLOOKUP(Tabela1[[#This Row],[PLACA]],UNIC!C:R,16,0)</f>
        <v>CENTRO OESTE</v>
      </c>
      <c r="H1235" s="5" t="str">
        <f>VLOOKUP(A1235,UNIC!C:H,6,0)</f>
        <v>FROTAS DE VEÍCULOS CAMPO GRANDE</v>
      </c>
      <c r="I1235" s="5" t="str">
        <f>VLOOKUP(H1235,UNIC!H:J,3,0)</f>
        <v>PARCEIRO</v>
      </c>
      <c r="J1235" s="11" t="str">
        <f>VLOOKUP(Tabela1[[#This Row],[PLACA]],UNIC!C:V,20,0)</f>
        <v>R$ 1.820,47</v>
      </c>
      <c r="K1235" s="11">
        <f>IFERROR(VALUE(VLOOKUP(Tabela1[[#This Row],[PLACA]],[1]Planilha2!$A:$F,3,0)),"")</f>
        <v>969.01</v>
      </c>
      <c r="L1235" s="11">
        <f>IFERROR(VALUE(VLOOKUP(Tabela1[[#This Row],[PLACA]],[1]Planilha2!$A:$F,4,0)),"")</f>
        <v>1031.94</v>
      </c>
      <c r="M1235" s="11">
        <f>IFERROR(VALUE(VLOOKUP(Tabela1[[#This Row],[PLACA]],[1]Planilha2!$A:$F,5,0)),"")</f>
        <v>380</v>
      </c>
      <c r="N1235" s="11"/>
      <c r="O1235" s="17" t="str">
        <f>VLOOKUP(Tabela1[[#This Row],[PLACA]],BASE_LOCADORAS!B:F,5,0)</f>
        <v>02/07/2027</v>
      </c>
      <c r="P12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5" s="11">
        <f>VLOOKUP(Tabela1[[#This Row],[PLACA]],BASE_LOCADORAS!B:G,6,0)</f>
        <v>1730</v>
      </c>
      <c r="R1235" s="5" t="b">
        <f>Tabela1[[#This Row],[VALOR LOCADORA]]=Tabela1[[#This Row],[GASTO ALUGUEL]]</f>
        <v>0</v>
      </c>
      <c r="S1235" s="5" t="str">
        <f>UPPER(TEXT(Tabela1[[#This Row],[VENCIMENTO CONTRATO]],"MMM"))</f>
        <v>JUL</v>
      </c>
      <c r="T1235" s="5">
        <f>IFERROR(YEAR(Tabela1[[#This Row],[VENCIMENTO CONTRATO]]),"-")</f>
        <v>2027</v>
      </c>
      <c r="U1235" s="5" t="str">
        <f>VLOOKUP(Tabela1[[#This Row],[PLACA]],UNIC!C:T,18,0)</f>
        <v>PATIO</v>
      </c>
      <c r="V1235" s="5" t="str">
        <f>SUBSTITUTE(VLOOKUP(Tabela1[[#This Row],[PLACA]],UNIC!C:K,9,0),".", "")</f>
        <v>99628</v>
      </c>
      <c r="W1235" s="5">
        <f>VLOOKUP(Tabela1[[#This Row],[PLACA]],UNIC!C:M,10,0)</f>
        <v>22020</v>
      </c>
      <c r="X1235" s="5" t="str">
        <f>VLOOKUP(Tabela1[[#This Row],[PLACA]],UNIC!C:M,11,0)</f>
        <v>ADMINISTRATIVO</v>
      </c>
      <c r="Y1235" s="7">
        <f>SUM(Tabela1[[#This Row],[GASTO COMBUSTÍVEL FEVEREIRO]:[GASTO COMBUSTÍVE ABRIL]])</f>
        <v>2380.9499999999998</v>
      </c>
      <c r="Z1235" s="7">
        <f>IFERROR(AVERAGE(Tabela1[[#This Row],[GASTO COMBUSTÍVE ABRIL]:[GASTO COMBUSTÍVE MARÇO]]),"-")</f>
        <v>705.97</v>
      </c>
      <c r="AA1235" s="5"/>
    </row>
    <row r="1236" spans="1:27" x14ac:dyDescent="0.25">
      <c r="A1236" s="5" t="s">
        <v>1587</v>
      </c>
      <c r="B1236" s="5" t="str">
        <f>VLOOKUP(A1236,UNIC!C:W,2,0)</f>
        <v>MOBI</v>
      </c>
      <c r="C1236" s="5" t="str">
        <f>VLOOKUP(A1236,UNIC!C:W,3,0)</f>
        <v>LEVE</v>
      </c>
      <c r="D1236" s="10">
        <f>VLOOKUP(A1236,UNIC!C:W,5,0)</f>
        <v>2025</v>
      </c>
      <c r="E1236" s="5" t="str">
        <f>VLOOKUP(A1236,UNIC!C:W,21,0)</f>
        <v>LOCALIZA</v>
      </c>
      <c r="F1236" s="5" t="str">
        <f>VLOOKUP(Tabela1[[#This Row],[PLACA]],UNIC!C:R,15,0)</f>
        <v>MS</v>
      </c>
      <c r="G1236" s="5" t="str">
        <f>VLOOKUP(Tabela1[[#This Row],[PLACA]],UNIC!C:R,16,0)</f>
        <v>CENTRO OESTE</v>
      </c>
      <c r="H1236" s="5" t="str">
        <f>VLOOKUP(A1236,UNIC!C:H,6,0)</f>
        <v>NAUBERT RODRIGUES TEIXEIRA</v>
      </c>
      <c r="I1236" s="5" t="str">
        <f>VLOOKUP(H1236,UNIC!H:J,3,0)</f>
        <v>INSTALADOR E REPARADOR DE FO</v>
      </c>
      <c r="J1236" s="11" t="str">
        <f>VLOOKUP(Tabela1[[#This Row],[PLACA]],UNIC!C:V,20,0)</f>
        <v>R$ 1.730,00</v>
      </c>
      <c r="K1236" s="11">
        <f>IFERROR(VALUE(VLOOKUP(Tabela1[[#This Row],[PLACA]],[1]Planilha2!$A:$F,3,0)),"")</f>
        <v>1248.78</v>
      </c>
      <c r="L1236" s="11">
        <f>IFERROR(VALUE(VLOOKUP(Tabela1[[#This Row],[PLACA]],[1]Planilha2!$A:$F,4,0)),"")</f>
        <v>1999.08</v>
      </c>
      <c r="M1236" s="11">
        <f>IFERROR(VALUE(VLOOKUP(Tabela1[[#This Row],[PLACA]],[1]Planilha2!$A:$F,5,0)),"")</f>
        <v>593.35</v>
      </c>
      <c r="N1236" s="11"/>
      <c r="O1236" s="12" t="str">
        <f>VLOOKUP(Tabela1[[#This Row],[PLACA]],BASE_LOCADORAS!B:F,5,0)</f>
        <v>12/06/2028</v>
      </c>
      <c r="P12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6" s="11">
        <f>VLOOKUP(Tabela1[[#This Row],[PLACA]],BASE_LOCADORAS!B:G,6,0)</f>
        <v>1832.6</v>
      </c>
      <c r="R1236" s="5" t="b">
        <f>Tabela1[[#This Row],[VALOR LOCADORA]]=Tabela1[[#This Row],[GASTO ALUGUEL]]</f>
        <v>0</v>
      </c>
      <c r="S1236" s="5" t="str">
        <f>UPPER(TEXT(Tabela1[[#This Row],[VENCIMENTO CONTRATO]],"MMM"))</f>
        <v>JUN</v>
      </c>
      <c r="T1236" s="5">
        <f>IFERROR(YEAR(Tabela1[[#This Row],[VENCIMENTO CONTRATO]]),"-")</f>
        <v>2028</v>
      </c>
      <c r="U1236" s="5" t="str">
        <f>VLOOKUP(Tabela1[[#This Row],[PLACA]],UNIC!C:T,18,0)</f>
        <v>ATIVO</v>
      </c>
      <c r="V1236" s="5" t="str">
        <f>SUBSTITUTE(VLOOKUP(Tabela1[[#This Row],[PLACA]],UNIC!C:K,9,0),".", "")</f>
        <v>11011</v>
      </c>
      <c r="W1236" s="5">
        <f>VLOOKUP(Tabela1[[#This Row],[PLACA]],UNIC!C:M,10,0)</f>
        <v>22020</v>
      </c>
      <c r="X1236" s="5" t="str">
        <f>VLOOKUP(Tabela1[[#This Row],[PLACA]],UNIC!C:M,11,0)</f>
        <v>VIVO</v>
      </c>
      <c r="Y1236" s="7">
        <f>SUM(Tabela1[[#This Row],[GASTO COMBUSTÍVEL FEVEREIRO]:[GASTO COMBUSTÍVE ABRIL]])</f>
        <v>3841.2099999999996</v>
      </c>
      <c r="Z1236" s="7">
        <f>IFERROR(AVERAGE(Tabela1[[#This Row],[GASTO COMBUSTÍVE ABRIL]:[GASTO COMBUSTÍVE MARÇO]]),"-")</f>
        <v>1296.2149999999999</v>
      </c>
      <c r="AA1236" s="5"/>
    </row>
    <row r="1237" spans="1:27" x14ac:dyDescent="0.25">
      <c r="A1237" s="5" t="s">
        <v>305</v>
      </c>
      <c r="B1237" s="5" t="str">
        <f>VLOOKUP(A1237,UNIC!C:W,2,0)</f>
        <v>MOBI</v>
      </c>
      <c r="C1237" s="5" t="str">
        <f>VLOOKUP(A1237,UNIC!C:W,3,0)</f>
        <v>LEVE</v>
      </c>
      <c r="D1237" s="10">
        <f>VLOOKUP(A1237,UNIC!C:W,5,0)</f>
        <v>2025</v>
      </c>
      <c r="E1237" s="5" t="str">
        <f>VLOOKUP(A1237,UNIC!C:W,21,0)</f>
        <v>LOCALIZA</v>
      </c>
      <c r="F1237" s="5" t="str">
        <f>VLOOKUP(Tabela1[[#This Row],[PLACA]],UNIC!C:R,15,0)</f>
        <v>MS</v>
      </c>
      <c r="G1237" s="5" t="str">
        <f>VLOOKUP(Tabela1[[#This Row],[PLACA]],UNIC!C:R,16,0)</f>
        <v>CENTRO OESTE</v>
      </c>
      <c r="H1237" s="5" t="str">
        <f>VLOOKUP(A1237,UNIC!C:H,6,0)</f>
        <v>LUIS ARTUR OLIVEIRA DUARTE</v>
      </c>
      <c r="I1237" s="5" t="str">
        <f>VLOOKUP(H1237,UNIC!H:J,3,0)</f>
        <v>INSTALADOR E REPARADOR DE FO</v>
      </c>
      <c r="J1237" s="11" t="str">
        <f>VLOOKUP(Tabela1[[#This Row],[PLACA]],UNIC!C:V,20,0)</f>
        <v>R$ 1.730,00</v>
      </c>
      <c r="K1237" s="11">
        <f>IFERROR(VALUE(VLOOKUP(Tabela1[[#This Row],[PLACA]],[1]Planilha2!$A:$F,3,0)),"")</f>
        <v>150</v>
      </c>
      <c r="L1237" s="11">
        <f>IFERROR(VALUE(VLOOKUP(Tabela1[[#This Row],[PLACA]],[1]Planilha2!$A:$F,4,0)),"")</f>
        <v>717.55</v>
      </c>
      <c r="M1237" s="11">
        <f>IFERROR(VALUE(VLOOKUP(Tabela1[[#This Row],[PLACA]],[1]Planilha2!$A:$F,5,0)),"")</f>
        <v>300</v>
      </c>
      <c r="N1237" s="11"/>
      <c r="O1237" s="12" t="str">
        <f>VLOOKUP(Tabela1[[#This Row],[PLACA]],BASE_LOCADORAS!B:F,5,0)</f>
        <v>13/06/2028</v>
      </c>
      <c r="P12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7" s="11">
        <f>VLOOKUP(Tabela1[[#This Row],[PLACA]],BASE_LOCADORAS!B:G,6,0)</f>
        <v>1832.6</v>
      </c>
      <c r="R1237" s="5" t="b">
        <f>Tabela1[[#This Row],[VALOR LOCADORA]]=Tabela1[[#This Row],[GASTO ALUGUEL]]</f>
        <v>0</v>
      </c>
      <c r="S1237" s="5" t="str">
        <f>UPPER(TEXT(Tabela1[[#This Row],[VENCIMENTO CONTRATO]],"MMM"))</f>
        <v>JUN</v>
      </c>
      <c r="T1237" s="5">
        <f>IFERROR(YEAR(Tabela1[[#This Row],[VENCIMENTO CONTRATO]]),"-")</f>
        <v>2028</v>
      </c>
      <c r="U1237" s="5" t="str">
        <f>VLOOKUP(Tabela1[[#This Row],[PLACA]],UNIC!C:T,18,0)</f>
        <v>ATIVO</v>
      </c>
      <c r="V1237" s="5" t="str">
        <f>SUBSTITUTE(VLOOKUP(Tabela1[[#This Row],[PLACA]],UNIC!C:K,9,0),".", "")</f>
        <v>11011</v>
      </c>
      <c r="W1237" s="5">
        <f>VLOOKUP(Tabela1[[#This Row],[PLACA]],UNIC!C:M,10,0)</f>
        <v>22020</v>
      </c>
      <c r="X1237" s="5" t="str">
        <f>VLOOKUP(Tabela1[[#This Row],[PLACA]],UNIC!C:M,11,0)</f>
        <v>VIVO</v>
      </c>
      <c r="Y1237" s="7">
        <f>SUM(Tabela1[[#This Row],[GASTO COMBUSTÍVEL FEVEREIRO]:[GASTO COMBUSTÍVE ABRIL]])</f>
        <v>1167.55</v>
      </c>
      <c r="Z1237" s="7">
        <f>IFERROR(AVERAGE(Tabela1[[#This Row],[GASTO COMBUSTÍVE ABRIL]:[GASTO COMBUSTÍVE MARÇO]]),"-")</f>
        <v>508.77499999999998</v>
      </c>
      <c r="AA1237" s="5"/>
    </row>
    <row r="1238" spans="1:27" x14ac:dyDescent="0.25">
      <c r="A1238" s="5" t="s">
        <v>200</v>
      </c>
      <c r="B1238" s="5" t="str">
        <f>VLOOKUP(A1238,UNIC!C:W,2,0)</f>
        <v>FIORINO</v>
      </c>
      <c r="C1238" s="5" t="str">
        <f>VLOOKUP(A1238,UNIC!C:W,3,0)</f>
        <v>UTILITARIO</v>
      </c>
      <c r="D1238" s="10">
        <f>VLOOKUP(A1238,UNIC!C:W,5,0)</f>
        <v>2025</v>
      </c>
      <c r="E1238" s="5" t="str">
        <f>VLOOKUP(A1238,UNIC!C:W,21,0)</f>
        <v>LOCALIZA</v>
      </c>
      <c r="F1238" s="5" t="str">
        <f>VLOOKUP(Tabela1[[#This Row],[PLACA]],UNIC!C:R,15,0)</f>
        <v>MS</v>
      </c>
      <c r="G1238" s="5" t="str">
        <f>VLOOKUP(Tabela1[[#This Row],[PLACA]],UNIC!C:R,16,0)</f>
        <v>CENTRO OESTE</v>
      </c>
      <c r="H1238" s="5" t="str">
        <f>VLOOKUP(A1238,UNIC!C:H,6,0)</f>
        <v>ALEX MENDONCA DA SILVA</v>
      </c>
      <c r="I1238" s="5" t="str">
        <f>VLOOKUP(H1238,UNIC!H:J,3,0)</f>
        <v>TECNICO DE FIBRA OPTICA III</v>
      </c>
      <c r="J1238" s="11" t="str">
        <f>VLOOKUP(Tabela1[[#This Row],[PLACA]],UNIC!C:V,20,0)</f>
        <v>R$ 2.400,00</v>
      </c>
      <c r="K1238" s="11">
        <f>IFERROR(VALUE(VLOOKUP(Tabela1[[#This Row],[PLACA]],[1]Planilha2!$A:$F,3,0)),"")</f>
        <v>900</v>
      </c>
      <c r="L1238" s="11">
        <f>IFERROR(VALUE(VLOOKUP(Tabela1[[#This Row],[PLACA]],[1]Planilha2!$A:$F,4,0)),"")</f>
        <v>1598.8799999999999</v>
      </c>
      <c r="M1238" s="11">
        <f>IFERROR(VALUE(VLOOKUP(Tabela1[[#This Row],[PLACA]],[1]Planilha2!$A:$F,5,0)),"")</f>
        <v>630</v>
      </c>
      <c r="N1238" s="11"/>
      <c r="O1238" s="17" t="str">
        <f>VLOOKUP(Tabela1[[#This Row],[PLACA]],BASE_LOCADORAS!B:F,5,0)</f>
        <v>04/07/2028</v>
      </c>
      <c r="P12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8" s="11">
        <f>VLOOKUP(Tabela1[[#This Row],[PLACA]],BASE_LOCADORAS!B:G,6,0)</f>
        <v>2548.9499999999998</v>
      </c>
      <c r="R1238" s="5" t="b">
        <f>Tabela1[[#This Row],[VALOR LOCADORA]]=Tabela1[[#This Row],[GASTO ALUGUEL]]</f>
        <v>0</v>
      </c>
      <c r="S1238" s="5" t="str">
        <f>UPPER(TEXT(Tabela1[[#This Row],[VENCIMENTO CONTRATO]],"MMM"))</f>
        <v>JUL</v>
      </c>
      <c r="T1238" s="5">
        <f>IFERROR(YEAR(Tabela1[[#This Row],[VENCIMENTO CONTRATO]]),"-")</f>
        <v>2028</v>
      </c>
      <c r="U1238" s="5" t="str">
        <f>VLOOKUP(Tabela1[[#This Row],[PLACA]],UNIC!C:T,18,0)</f>
        <v>ATIVO</v>
      </c>
      <c r="V1238" s="5" t="str">
        <f>SUBSTITUTE(VLOOKUP(Tabela1[[#This Row],[PLACA]],UNIC!C:K,9,0),".", "")</f>
        <v>11021</v>
      </c>
      <c r="W1238" s="5">
        <f>VLOOKUP(Tabela1[[#This Row],[PLACA]],UNIC!C:M,10,0)</f>
        <v>22020</v>
      </c>
      <c r="X1238" s="5" t="str">
        <f>VLOOKUP(Tabela1[[#This Row],[PLACA]],UNIC!C:M,11,0)</f>
        <v>VIVO</v>
      </c>
      <c r="Y1238" s="7">
        <f>SUM(Tabela1[[#This Row],[GASTO COMBUSTÍVEL FEVEREIRO]:[GASTO COMBUSTÍVE ABRIL]])</f>
        <v>3128.88</v>
      </c>
      <c r="Z1238" s="7">
        <f>IFERROR(AVERAGE(Tabela1[[#This Row],[GASTO COMBUSTÍVE ABRIL]:[GASTO COMBUSTÍVE MARÇO]]),"-")</f>
        <v>1114.44</v>
      </c>
      <c r="AA1238" s="5"/>
    </row>
    <row r="1239" spans="1:27" x14ac:dyDescent="0.25">
      <c r="A1239" s="5" t="s">
        <v>393</v>
      </c>
      <c r="B1239" s="5" t="str">
        <f>VLOOKUP(A1239,UNIC!C:W,2,0)</f>
        <v>MOBI</v>
      </c>
      <c r="C1239" s="5" t="str">
        <f>VLOOKUP(A1239,UNIC!C:W,3,0)</f>
        <v>LEVE</v>
      </c>
      <c r="D1239" s="10">
        <f>VLOOKUP(A1239,UNIC!C:W,5,0)</f>
        <v>2025</v>
      </c>
      <c r="E1239" s="5" t="str">
        <f>VLOOKUP(A1239,UNIC!C:W,21,0)</f>
        <v>MOVIDA</v>
      </c>
      <c r="F1239" s="5" t="str">
        <f>VLOOKUP(Tabela1[[#This Row],[PLACA]],UNIC!C:R,15,0)</f>
        <v>MS</v>
      </c>
      <c r="G1239" s="5" t="str">
        <f>VLOOKUP(Tabela1[[#This Row],[PLACA]],UNIC!C:R,16,0)</f>
        <v>CENTRO OESTE</v>
      </c>
      <c r="H1239" s="5" t="str">
        <f>VLOOKUP(A1239,UNIC!C:H,6,0)</f>
        <v>SALATIEL BURTON DE CAMPOS</v>
      </c>
      <c r="I1239" s="5" t="str">
        <f>VLOOKUP(H1239,UNIC!H:J,3,0)</f>
        <v>INSTALADOR E REPARADOR DE FO</v>
      </c>
      <c r="J1239" s="11" t="str">
        <f>VLOOKUP(Tabela1[[#This Row],[PLACA]],UNIC!C:V,20,0)</f>
        <v>R$ 1.822,55</v>
      </c>
      <c r="K1239" s="11">
        <f>IFERROR(VALUE(VLOOKUP(Tabela1[[#This Row],[PLACA]],[1]Planilha2!$A:$F,3,0)),"")</f>
        <v>1320</v>
      </c>
      <c r="L1239" s="11">
        <f>IFERROR(VALUE(VLOOKUP(Tabela1[[#This Row],[PLACA]],[1]Planilha2!$A:$F,4,0)),"")</f>
        <v>1648.56</v>
      </c>
      <c r="M1239" s="11">
        <f>IFERROR(VALUE(VLOOKUP(Tabela1[[#This Row],[PLACA]],[1]Planilha2!$A:$F,5,0)),"")</f>
        <v>660</v>
      </c>
      <c r="N1239" s="11"/>
      <c r="O1239" s="12" t="str">
        <f>VLOOKUP(Tabela1[[#This Row],[PLACA]],BASE_LOCADORAS!B:F,5,0)</f>
        <v>22/06/2027</v>
      </c>
      <c r="P12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39" s="11">
        <f>VLOOKUP(Tabela1[[#This Row],[PLACA]],BASE_LOCADORAS!B:G,6,0)</f>
        <v>1730</v>
      </c>
      <c r="R1239" s="5" t="b">
        <f>Tabela1[[#This Row],[VALOR LOCADORA]]=Tabela1[[#This Row],[GASTO ALUGUEL]]</f>
        <v>0</v>
      </c>
      <c r="S1239" s="5" t="str">
        <f>UPPER(TEXT(Tabela1[[#This Row],[VENCIMENTO CONTRATO]],"MMM"))</f>
        <v>JUN</v>
      </c>
      <c r="T1239" s="5">
        <f>IFERROR(YEAR(Tabela1[[#This Row],[VENCIMENTO CONTRATO]]),"-")</f>
        <v>2027</v>
      </c>
      <c r="U1239" s="5" t="str">
        <f>VLOOKUP(Tabela1[[#This Row],[PLACA]],UNIC!C:T,18,0)</f>
        <v>ATIVO</v>
      </c>
      <c r="V1239" s="5" t="str">
        <f>SUBSTITUTE(VLOOKUP(Tabela1[[#This Row],[PLACA]],UNIC!C:K,9,0),".", "")</f>
        <v>11011</v>
      </c>
      <c r="W1239" s="5">
        <f>VLOOKUP(Tabela1[[#This Row],[PLACA]],UNIC!C:M,10,0)</f>
        <v>22020</v>
      </c>
      <c r="X1239" s="5" t="str">
        <f>VLOOKUP(Tabela1[[#This Row],[PLACA]],UNIC!C:M,11,0)</f>
        <v>VIVO</v>
      </c>
      <c r="Y1239" s="7">
        <f>SUM(Tabela1[[#This Row],[GASTO COMBUSTÍVEL FEVEREIRO]:[GASTO COMBUSTÍVE ABRIL]])</f>
        <v>3628.56</v>
      </c>
      <c r="Z1239" s="7">
        <f>IFERROR(AVERAGE(Tabela1[[#This Row],[GASTO COMBUSTÍVE ABRIL]:[GASTO COMBUSTÍVE MARÇO]]),"-")</f>
        <v>1154.28</v>
      </c>
      <c r="AA1239" s="5"/>
    </row>
    <row r="1240" spans="1:27" x14ac:dyDescent="0.25">
      <c r="A1240" s="5" t="s">
        <v>248</v>
      </c>
      <c r="B1240" s="5" t="str">
        <f>VLOOKUP(A1240,UNIC!C:W,2,0)</f>
        <v>UP</v>
      </c>
      <c r="C1240" s="5" t="str">
        <f>VLOOKUP(A1240,UNIC!C:W,3,0)</f>
        <v>LEVE</v>
      </c>
      <c r="D1240" s="10">
        <f>VLOOKUP(A1240,UNIC!C:W,5,0)</f>
        <v>2015</v>
      </c>
      <c r="E1240" s="5" t="str">
        <f>VLOOKUP(A1240,UNIC!C:W,21,0)</f>
        <v>PARTICULAR</v>
      </c>
      <c r="F1240" s="5" t="str">
        <f>VLOOKUP(Tabela1[[#This Row],[PLACA]],UNIC!C:R,15,0)</f>
        <v>MS</v>
      </c>
      <c r="G1240" s="5" t="str">
        <f>VLOOKUP(Tabela1[[#This Row],[PLACA]],UNIC!C:R,16,0)</f>
        <v>CENTRO OESTE</v>
      </c>
      <c r="H1240" s="5" t="str">
        <f>VLOOKUP(A1240,UNIC!C:H,6,0)</f>
        <v>JOAO PAULO FONSECA DOS SANTOS</v>
      </c>
      <c r="I1240" s="5" t="str">
        <f>VLOOKUP(H1240,UNIC!H:J,3,0)</f>
        <v>ALMOXARIFE I</v>
      </c>
      <c r="J1240" s="11" t="str">
        <f>VLOOKUP(Tabela1[[#This Row],[PLACA]],UNIC!C:V,20,0)</f>
        <v>R$ 600,00</v>
      </c>
      <c r="K1240" s="11">
        <f>IFERROR(VALUE(VLOOKUP(Tabela1[[#This Row],[PLACA]],[1]Planilha2!$A:$F,3,0)),"")</f>
        <v>779.77</v>
      </c>
      <c r="L1240" s="11">
        <f>IFERROR(VALUE(VLOOKUP(Tabela1[[#This Row],[PLACA]],[1]Planilha2!$A:$F,4,0)),"")</f>
        <v>750</v>
      </c>
      <c r="M1240" s="11">
        <f>IFERROR(VALUE(VLOOKUP(Tabela1[[#This Row],[PLACA]],[1]Planilha2!$A:$F,5,0)),"")</f>
        <v>549.94000000000005</v>
      </c>
      <c r="N1240" s="11"/>
      <c r="O1240" s="12" t="str">
        <f>VLOOKUP(Tabela1[[#This Row],[PLACA]],BASE_LOCADORAS!B:F,5,0)</f>
        <v>01/01/2030</v>
      </c>
      <c r="P12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0" s="11">
        <f>VLOOKUP(Tabela1[[#This Row],[PLACA]],BASE_LOCADORAS!B:G,6,0)</f>
        <v>600</v>
      </c>
      <c r="R1240" s="5" t="b">
        <f>Tabela1[[#This Row],[VALOR LOCADORA]]=Tabela1[[#This Row],[GASTO ALUGUEL]]</f>
        <v>0</v>
      </c>
      <c r="S1240" s="5" t="str">
        <f>UPPER(TEXT(Tabela1[[#This Row],[VENCIMENTO CONTRATO]],"MMM"))</f>
        <v>JAN</v>
      </c>
      <c r="T1240" s="5">
        <f>IFERROR(YEAR(Tabela1[[#This Row],[VENCIMENTO CONTRATO]]),"-")</f>
        <v>2030</v>
      </c>
      <c r="U1240" s="5" t="str">
        <f>VLOOKUP(Tabela1[[#This Row],[PLACA]],UNIC!C:T,18,0)</f>
        <v>ATIVO</v>
      </c>
      <c r="V1240" s="5" t="str">
        <f>SUBSTITUTE(VLOOKUP(Tabela1[[#This Row],[PLACA]],UNIC!C:K,9,0),".", "")</f>
        <v>99568</v>
      </c>
      <c r="W1240" s="5">
        <f>VLOOKUP(Tabela1[[#This Row],[PLACA]],UNIC!C:M,10,0)</f>
        <v>21104</v>
      </c>
      <c r="X1240" s="5" t="str">
        <f>VLOOKUP(Tabela1[[#This Row],[PLACA]],UNIC!C:M,11,0)</f>
        <v>ADMINISTRATIVO</v>
      </c>
      <c r="Y1240" s="7">
        <f>SUM(Tabela1[[#This Row],[GASTO COMBUSTÍVEL FEVEREIRO]:[GASTO COMBUSTÍVE ABRIL]])</f>
        <v>2079.71</v>
      </c>
      <c r="Z1240" s="7">
        <f>IFERROR(AVERAGE(Tabela1[[#This Row],[GASTO COMBUSTÍVE ABRIL]:[GASTO COMBUSTÍVE MARÇO]]),"-")</f>
        <v>649.97</v>
      </c>
      <c r="AA1240" s="5"/>
    </row>
    <row r="1241" spans="1:27" x14ac:dyDescent="0.25">
      <c r="A1241" s="5" t="s">
        <v>384</v>
      </c>
      <c r="B1241" s="5" t="str">
        <f>VLOOKUP(A1241,UNIC!C:W,2,0)</f>
        <v>MOBI</v>
      </c>
      <c r="C1241" s="5" t="str">
        <f>VLOOKUP(A1241,UNIC!C:W,3,0)</f>
        <v>LEVE</v>
      </c>
      <c r="D1241" s="10">
        <f>VLOOKUP(A1241,UNIC!C:W,5,0)</f>
        <v>2025</v>
      </c>
      <c r="E1241" s="5" t="str">
        <f>VLOOKUP(A1241,UNIC!C:W,21,0)</f>
        <v>LOCALIZA</v>
      </c>
      <c r="F1241" s="5" t="str">
        <f>VLOOKUP(Tabela1[[#This Row],[PLACA]],UNIC!C:R,15,0)</f>
        <v>MS</v>
      </c>
      <c r="G1241" s="5" t="str">
        <f>VLOOKUP(Tabela1[[#This Row],[PLACA]],UNIC!C:R,16,0)</f>
        <v>CENTRO OESTE</v>
      </c>
      <c r="H1241" s="5" t="str">
        <f>VLOOKUP(A1241,UNIC!C:H,6,0)</f>
        <v>GERSON LUCIANO ROLDAO DE QUEIROZ</v>
      </c>
      <c r="I1241" s="5" t="str">
        <f>VLOOKUP(H1241,UNIC!H:J,3,0)</f>
        <v>INSTALADOR E REPARADOR DE FO</v>
      </c>
      <c r="J1241" s="11" t="str">
        <f>VLOOKUP(Tabela1[[#This Row],[PLACA]],UNIC!C:V,20,0)</f>
        <v>R$ 1.730,00</v>
      </c>
      <c r="K1241" s="11">
        <f>IFERROR(VALUE(VLOOKUP(Tabela1[[#This Row],[PLACA]],[1]Planilha2!$A:$F,3,0)),"")</f>
        <v>0</v>
      </c>
      <c r="L1241" s="11">
        <f>IFERROR(VALUE(VLOOKUP(Tabela1[[#This Row],[PLACA]],[1]Planilha2!$A:$F,4,0)),"")</f>
        <v>1220</v>
      </c>
      <c r="M1241" s="11">
        <f>IFERROR(VALUE(VLOOKUP(Tabela1[[#This Row],[PLACA]],[1]Planilha2!$A:$F,5,0)),"")</f>
        <v>430</v>
      </c>
      <c r="N1241" s="11"/>
      <c r="O1241" s="12" t="str">
        <f>VLOOKUP(Tabela1[[#This Row],[PLACA]],BASE_LOCADORAS!B:F,5,0)</f>
        <v>12/06/2028</v>
      </c>
      <c r="P12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1" s="11">
        <f>VLOOKUP(Tabela1[[#This Row],[PLACA]],BASE_LOCADORAS!B:G,6,0)</f>
        <v>1832.6</v>
      </c>
      <c r="R1241" s="5" t="b">
        <f>Tabela1[[#This Row],[VALOR LOCADORA]]=Tabela1[[#This Row],[GASTO ALUGUEL]]</f>
        <v>0</v>
      </c>
      <c r="S1241" s="5" t="str">
        <f>UPPER(TEXT(Tabela1[[#This Row],[VENCIMENTO CONTRATO]],"MMM"))</f>
        <v>JUN</v>
      </c>
      <c r="T1241" s="5">
        <f>IFERROR(YEAR(Tabela1[[#This Row],[VENCIMENTO CONTRATO]]),"-")</f>
        <v>2028</v>
      </c>
      <c r="U1241" s="5" t="str">
        <f>VLOOKUP(Tabela1[[#This Row],[PLACA]],UNIC!C:T,18,0)</f>
        <v>ATIVO</v>
      </c>
      <c r="V1241" s="5" t="str">
        <f>SUBSTITUTE(VLOOKUP(Tabela1[[#This Row],[PLACA]],UNIC!C:K,9,0),".", "")</f>
        <v>11011</v>
      </c>
      <c r="W1241" s="5">
        <f>VLOOKUP(Tabela1[[#This Row],[PLACA]],UNIC!C:M,10,0)</f>
        <v>22020</v>
      </c>
      <c r="X1241" s="5" t="str">
        <f>VLOOKUP(Tabela1[[#This Row],[PLACA]],UNIC!C:M,11,0)</f>
        <v>VIVO</v>
      </c>
      <c r="Y1241" s="7">
        <f>SUM(Tabela1[[#This Row],[GASTO COMBUSTÍVEL FEVEREIRO]:[GASTO COMBUSTÍVE ABRIL]])</f>
        <v>1650</v>
      </c>
      <c r="Z1241" s="7">
        <f>IFERROR(AVERAGE(Tabela1[[#This Row],[GASTO COMBUSTÍVE ABRIL]:[GASTO COMBUSTÍVE MARÇO]]),"-")</f>
        <v>825</v>
      </c>
      <c r="AA1241" s="5"/>
    </row>
    <row r="1242" spans="1:27" x14ac:dyDescent="0.25">
      <c r="A1242" s="5" t="s">
        <v>297</v>
      </c>
      <c r="B1242" s="5" t="str">
        <f>VLOOKUP(A1242,UNIC!C:W,2,0)</f>
        <v>MOBI</v>
      </c>
      <c r="C1242" s="5" t="str">
        <f>VLOOKUP(A1242,UNIC!C:W,3,0)</f>
        <v>LEVE</v>
      </c>
      <c r="D1242" s="10">
        <f>VLOOKUP(A1242,UNIC!C:W,5,0)</f>
        <v>2025</v>
      </c>
      <c r="E1242" s="5" t="str">
        <f>VLOOKUP(A1242,UNIC!C:W,21,0)</f>
        <v>MOVIDA</v>
      </c>
      <c r="F1242" s="5" t="str">
        <f>VLOOKUP(Tabela1[[#This Row],[PLACA]],UNIC!C:R,15,0)</f>
        <v>MS</v>
      </c>
      <c r="G1242" s="5" t="str">
        <f>VLOOKUP(Tabela1[[#This Row],[PLACA]],UNIC!C:R,16,0)</f>
        <v>CENTRO OESTE</v>
      </c>
      <c r="H1242" s="5" t="str">
        <f>VLOOKUP(A1242,UNIC!C:H,6,0)</f>
        <v>LUCIANO JORGE DO CARMO</v>
      </c>
      <c r="I1242" s="5" t="str">
        <f>VLOOKUP(H1242,UNIC!H:J,3,0)</f>
        <v>INSTALADOR E REPARADOR DE FO</v>
      </c>
      <c r="J1242" s="11" t="str">
        <f>VLOOKUP(Tabela1[[#This Row],[PLACA]],UNIC!C:V,20,0)</f>
        <v>R$ 1.822,55</v>
      </c>
      <c r="K1242" s="11">
        <f>IFERROR(VALUE(VLOOKUP(Tabela1[[#This Row],[PLACA]],[1]Planilha2!$A:$F,3,0)),"")</f>
        <v>150</v>
      </c>
      <c r="L1242" s="11">
        <f>IFERROR(VALUE(VLOOKUP(Tabela1[[#This Row],[PLACA]],[1]Planilha2!$A:$F,4,0)),"")</f>
        <v>680</v>
      </c>
      <c r="M1242" s="11">
        <f>IFERROR(VALUE(VLOOKUP(Tabela1[[#This Row],[PLACA]],[1]Planilha2!$A:$F,5,0)),"")</f>
        <v>334.07</v>
      </c>
      <c r="N1242" s="11"/>
      <c r="O1242" s="17" t="str">
        <f>VLOOKUP(Tabela1[[#This Row],[PLACA]],BASE_LOCADORAS!B:F,5,0)</f>
        <v>22/06/2027</v>
      </c>
      <c r="P12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2" s="11">
        <f>VLOOKUP(Tabela1[[#This Row],[PLACA]],BASE_LOCADORAS!B:G,6,0)</f>
        <v>1730</v>
      </c>
      <c r="R1242" s="5" t="b">
        <f>Tabela1[[#This Row],[VALOR LOCADORA]]=Tabela1[[#This Row],[GASTO ALUGUEL]]</f>
        <v>0</v>
      </c>
      <c r="S1242" s="5" t="str">
        <f>UPPER(TEXT(Tabela1[[#This Row],[VENCIMENTO CONTRATO]],"MMM"))</f>
        <v>JUN</v>
      </c>
      <c r="T1242" s="5">
        <f>IFERROR(YEAR(Tabela1[[#This Row],[VENCIMENTO CONTRATO]]),"-")</f>
        <v>2027</v>
      </c>
      <c r="U1242" s="5" t="str">
        <f>VLOOKUP(Tabela1[[#This Row],[PLACA]],UNIC!C:T,18,0)</f>
        <v>ATIVO</v>
      </c>
      <c r="V1242" s="5" t="str">
        <f>SUBSTITUTE(VLOOKUP(Tabela1[[#This Row],[PLACA]],UNIC!C:K,9,0),".", "")</f>
        <v>11011</v>
      </c>
      <c r="W1242" s="5">
        <f>VLOOKUP(Tabela1[[#This Row],[PLACA]],UNIC!C:M,10,0)</f>
        <v>22020</v>
      </c>
      <c r="X1242" s="5" t="str">
        <f>VLOOKUP(Tabela1[[#This Row],[PLACA]],UNIC!C:M,11,0)</f>
        <v>VIVO</v>
      </c>
      <c r="Y1242" s="7">
        <f>SUM(Tabela1[[#This Row],[GASTO COMBUSTÍVEL FEVEREIRO]:[GASTO COMBUSTÍVE ABRIL]])</f>
        <v>1164.07</v>
      </c>
      <c r="Z1242" s="7">
        <f>IFERROR(AVERAGE(Tabela1[[#This Row],[GASTO COMBUSTÍVE ABRIL]:[GASTO COMBUSTÍVE MARÇO]]),"-")</f>
        <v>507.03499999999997</v>
      </c>
      <c r="AA1242" s="5"/>
    </row>
    <row r="1243" spans="1:27" x14ac:dyDescent="0.25">
      <c r="A1243" s="5" t="s">
        <v>629</v>
      </c>
      <c r="B1243" s="5" t="str">
        <f>VLOOKUP(A1243,UNIC!C:W,2,0)</f>
        <v>MOBI</v>
      </c>
      <c r="C1243" s="5" t="str">
        <f>VLOOKUP(A1243,UNIC!C:W,3,0)</f>
        <v>LEVE</v>
      </c>
      <c r="D1243" s="10">
        <f>VLOOKUP(A1243,UNIC!C:W,5,0)</f>
        <v>2025</v>
      </c>
      <c r="E1243" s="5" t="str">
        <f>VLOOKUP(A1243,UNIC!C:W,21,0)</f>
        <v>MOVIDA</v>
      </c>
      <c r="F1243" s="5" t="str">
        <f>VLOOKUP(Tabela1[[#This Row],[PLACA]],UNIC!C:R,15,0)</f>
        <v>MS</v>
      </c>
      <c r="G1243" s="5" t="str">
        <f>VLOOKUP(Tabela1[[#This Row],[PLACA]],UNIC!C:R,16,0)</f>
        <v>CENTRO OESTE</v>
      </c>
      <c r="H1243" s="5" t="str">
        <f>VLOOKUP(A1243,UNIC!C:H,6,0)</f>
        <v>JULIO CESAR DE AVILA CHAVES</v>
      </c>
      <c r="I1243" s="5" t="str">
        <f>VLOOKUP(H1243,UNIC!H:J,3,0)</f>
        <v>INSTALADOR E REPARADOR DE FO</v>
      </c>
      <c r="J1243" s="11" t="str">
        <f>VLOOKUP(Tabela1[[#This Row],[PLACA]],UNIC!C:V,20,0)</f>
        <v>R$ 1.822,55</v>
      </c>
      <c r="K1243" s="11">
        <f>IFERROR(VALUE(VLOOKUP(Tabela1[[#This Row],[PLACA]],[1]Planilha2!$A:$F,3,0)),"")</f>
        <v>460</v>
      </c>
      <c r="L1243" s="11">
        <f>IFERROR(VALUE(VLOOKUP(Tabela1[[#This Row],[PLACA]],[1]Planilha2!$A:$F,4,0)),"")</f>
        <v>1749.0700000000002</v>
      </c>
      <c r="M1243" s="11">
        <f>IFERROR(VALUE(VLOOKUP(Tabela1[[#This Row],[PLACA]],[1]Planilha2!$A:$F,5,0)),"")</f>
        <v>620</v>
      </c>
      <c r="N1243" s="11"/>
      <c r="O1243" s="17" t="str">
        <f>VLOOKUP(Tabela1[[#This Row],[PLACA]],BASE_LOCADORAS!B:F,5,0)</f>
        <v>22/06/2027</v>
      </c>
      <c r="P12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3" s="11">
        <f>VLOOKUP(Tabela1[[#This Row],[PLACA]],BASE_LOCADORAS!B:G,6,0)</f>
        <v>1730</v>
      </c>
      <c r="R1243" s="5" t="b">
        <f>Tabela1[[#This Row],[VALOR LOCADORA]]=Tabela1[[#This Row],[GASTO ALUGUEL]]</f>
        <v>0</v>
      </c>
      <c r="S1243" s="5" t="str">
        <f>UPPER(TEXT(Tabela1[[#This Row],[VENCIMENTO CONTRATO]],"MMM"))</f>
        <v>JUN</v>
      </c>
      <c r="T1243" s="5">
        <f>IFERROR(YEAR(Tabela1[[#This Row],[VENCIMENTO CONTRATO]]),"-")</f>
        <v>2027</v>
      </c>
      <c r="U1243" s="5" t="str">
        <f>VLOOKUP(Tabela1[[#This Row],[PLACA]],UNIC!C:T,18,0)</f>
        <v>ATIVO</v>
      </c>
      <c r="V1243" s="5" t="str">
        <f>SUBSTITUTE(VLOOKUP(Tabela1[[#This Row],[PLACA]],UNIC!C:K,9,0),".", "")</f>
        <v>11011</v>
      </c>
      <c r="W1243" s="5">
        <f>VLOOKUP(Tabela1[[#This Row],[PLACA]],UNIC!C:M,10,0)</f>
        <v>22020</v>
      </c>
      <c r="X1243" s="5" t="str">
        <f>VLOOKUP(Tabela1[[#This Row],[PLACA]],UNIC!C:M,11,0)</f>
        <v>VIVO</v>
      </c>
      <c r="Y1243" s="7">
        <f>SUM(Tabela1[[#This Row],[GASTO COMBUSTÍVEL FEVEREIRO]:[GASTO COMBUSTÍVE ABRIL]])</f>
        <v>2829.07</v>
      </c>
      <c r="Z1243" s="7">
        <f>IFERROR(AVERAGE(Tabela1[[#This Row],[GASTO COMBUSTÍVE ABRIL]:[GASTO COMBUSTÍVE MARÇO]]),"-")</f>
        <v>1184.5350000000001</v>
      </c>
      <c r="AA1243" s="5"/>
    </row>
    <row r="1244" spans="1:27" x14ac:dyDescent="0.25">
      <c r="A1244" s="5" t="s">
        <v>1471</v>
      </c>
      <c r="B1244" s="5" t="str">
        <f>VLOOKUP(A1244,UNIC!C:W,2,0)</f>
        <v>MOBI</v>
      </c>
      <c r="C1244" s="5" t="str">
        <f>VLOOKUP(A1244,UNIC!C:W,3,0)</f>
        <v>LEVE</v>
      </c>
      <c r="D1244" s="10">
        <f>VLOOKUP(A1244,UNIC!C:W,5,0)</f>
        <v>2025</v>
      </c>
      <c r="E1244" s="5" t="str">
        <f>VLOOKUP(A1244,UNIC!C:W,21,0)</f>
        <v>LOCALIZA</v>
      </c>
      <c r="F1244" s="5" t="str">
        <f>VLOOKUP(Tabela1[[#This Row],[PLACA]],UNIC!C:R,15,0)</f>
        <v>MS</v>
      </c>
      <c r="G1244" s="5" t="str">
        <f>VLOOKUP(Tabela1[[#This Row],[PLACA]],UNIC!C:R,16,0)</f>
        <v>CENTRO OESTE</v>
      </c>
      <c r="H1244" s="5" t="str">
        <f>VLOOKUP(A1244,UNIC!C:H,6,0)</f>
        <v>ADIMAR DE OLIVEIRA PINTO</v>
      </c>
      <c r="I1244" s="5" t="str">
        <f>VLOOKUP(H1244,UNIC!H:J,3,0)</f>
        <v>INSTALADOR E REPARADOR DE FO</v>
      </c>
      <c r="J1244" s="11" t="str">
        <f>VLOOKUP(Tabela1[[#This Row],[PLACA]],UNIC!C:V,20,0)</f>
        <v>R$ 1.730,00</v>
      </c>
      <c r="K1244" s="11">
        <f>IFERROR(VALUE(VLOOKUP(Tabela1[[#This Row],[PLACA]],[1]Planilha2!$A:$F,3,0)),"")</f>
        <v>0</v>
      </c>
      <c r="L1244" s="11">
        <f>IFERROR(VALUE(VLOOKUP(Tabela1[[#This Row],[PLACA]],[1]Planilha2!$A:$F,4,0)),"")</f>
        <v>756.57</v>
      </c>
      <c r="M1244" s="11">
        <f>IFERROR(VALUE(VLOOKUP(Tabela1[[#This Row],[PLACA]],[1]Planilha2!$A:$F,5,0)),"")</f>
        <v>378.06</v>
      </c>
      <c r="N1244" s="11"/>
      <c r="O1244" s="12" t="str">
        <f>VLOOKUP(Tabela1[[#This Row],[PLACA]],BASE_LOCADORAS!B:F,5,0)</f>
        <v>13/06/2028</v>
      </c>
      <c r="P12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4" s="11">
        <f>VLOOKUP(Tabela1[[#This Row],[PLACA]],BASE_LOCADORAS!B:G,6,0)</f>
        <v>1832.6</v>
      </c>
      <c r="R1244" s="5" t="b">
        <f>Tabela1[[#This Row],[VALOR LOCADORA]]=Tabela1[[#This Row],[GASTO ALUGUEL]]</f>
        <v>0</v>
      </c>
      <c r="S1244" s="5" t="str">
        <f>UPPER(TEXT(Tabela1[[#This Row],[VENCIMENTO CONTRATO]],"MMM"))</f>
        <v>JUN</v>
      </c>
      <c r="T1244" s="5">
        <f>IFERROR(YEAR(Tabela1[[#This Row],[VENCIMENTO CONTRATO]]),"-")</f>
        <v>2028</v>
      </c>
      <c r="U1244" s="5" t="str">
        <f>VLOOKUP(Tabela1[[#This Row],[PLACA]],UNIC!C:T,18,0)</f>
        <v>ATIVO</v>
      </c>
      <c r="V1244" s="5" t="str">
        <f>SUBSTITUTE(VLOOKUP(Tabela1[[#This Row],[PLACA]],UNIC!C:K,9,0),".", "")</f>
        <v>11011</v>
      </c>
      <c r="W1244" s="5">
        <f>VLOOKUP(Tabela1[[#This Row],[PLACA]],UNIC!C:M,10,0)</f>
        <v>22032</v>
      </c>
      <c r="X1244" s="5" t="str">
        <f>VLOOKUP(Tabela1[[#This Row],[PLACA]],UNIC!C:M,11,0)</f>
        <v>VIVO</v>
      </c>
      <c r="Y1244" s="7">
        <f>SUM(Tabela1[[#This Row],[GASTO COMBUSTÍVEL FEVEREIRO]:[GASTO COMBUSTÍVE ABRIL]])</f>
        <v>1134.6300000000001</v>
      </c>
      <c r="Z1244" s="7">
        <f>IFERROR(AVERAGE(Tabela1[[#This Row],[GASTO COMBUSTÍVE ABRIL]:[GASTO COMBUSTÍVE MARÇO]]),"-")</f>
        <v>567.31500000000005</v>
      </c>
      <c r="AA1244" s="5"/>
    </row>
    <row r="1245" spans="1:27" x14ac:dyDescent="0.25">
      <c r="A1245" s="5" t="s">
        <v>433</v>
      </c>
      <c r="B1245" s="5" t="str">
        <f>VLOOKUP(A1245,UNIC!C:W,2,0)</f>
        <v>MOBI</v>
      </c>
      <c r="C1245" s="5" t="str">
        <f>VLOOKUP(A1245,UNIC!C:W,3,0)</f>
        <v>LEVE</v>
      </c>
      <c r="D1245" s="10">
        <f>VLOOKUP(A1245,UNIC!C:W,5,0)</f>
        <v>2025</v>
      </c>
      <c r="E1245" s="5" t="str">
        <f>VLOOKUP(A1245,UNIC!C:W,21,0)</f>
        <v>LOCALIZA</v>
      </c>
      <c r="F1245" s="5" t="str">
        <f>VLOOKUP(Tabela1[[#This Row],[PLACA]],UNIC!C:R,15,0)</f>
        <v>MS</v>
      </c>
      <c r="G1245" s="5" t="str">
        <f>VLOOKUP(Tabela1[[#This Row],[PLACA]],UNIC!C:R,16,0)</f>
        <v>CENTRO OESTE</v>
      </c>
      <c r="H1245" s="5" t="str">
        <f>VLOOKUP(A1245,UNIC!C:H,6,0)</f>
        <v>OTAVIO GUILHERME FONSECA DE OLIVEIRA</v>
      </c>
      <c r="I1245" s="5" t="str">
        <f>VLOOKUP(H1245,UNIC!H:J,3,0)</f>
        <v>INSTALADOR E REPARADOR DE FO</v>
      </c>
      <c r="J1245" s="11" t="str">
        <f>VLOOKUP(Tabela1[[#This Row],[PLACA]],UNIC!C:V,20,0)</f>
        <v>R$ 1.730,00</v>
      </c>
      <c r="K1245" s="11">
        <f>IFERROR(VALUE(VLOOKUP(Tabela1[[#This Row],[PLACA]],[1]Planilha2!$A:$F,3,0)),"")</f>
        <v>1019.88</v>
      </c>
      <c r="L1245" s="11">
        <f>IFERROR(VALUE(VLOOKUP(Tabela1[[#This Row],[PLACA]],[1]Planilha2!$A:$F,4,0)),"")</f>
        <v>1379.72</v>
      </c>
      <c r="M1245" s="11">
        <f>IFERROR(VALUE(VLOOKUP(Tabela1[[#This Row],[PLACA]],[1]Planilha2!$A:$F,5,0)),"")</f>
        <v>520</v>
      </c>
      <c r="N1245" s="11"/>
      <c r="O1245" s="12" t="str">
        <f>VLOOKUP(Tabela1[[#This Row],[PLACA]],BASE_LOCADORAS!B:F,5,0)</f>
        <v>12/06/2028</v>
      </c>
      <c r="P12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5" s="11">
        <f>VLOOKUP(Tabela1[[#This Row],[PLACA]],BASE_LOCADORAS!B:G,6,0)</f>
        <v>1832.6</v>
      </c>
      <c r="R1245" s="5" t="b">
        <f>Tabela1[[#This Row],[VALOR LOCADORA]]=Tabela1[[#This Row],[GASTO ALUGUEL]]</f>
        <v>0</v>
      </c>
      <c r="S1245" s="5" t="str">
        <f>UPPER(TEXT(Tabela1[[#This Row],[VENCIMENTO CONTRATO]],"MMM"))</f>
        <v>JUN</v>
      </c>
      <c r="T1245" s="5">
        <f>IFERROR(YEAR(Tabela1[[#This Row],[VENCIMENTO CONTRATO]]),"-")</f>
        <v>2028</v>
      </c>
      <c r="U1245" s="5" t="str">
        <f>VLOOKUP(Tabela1[[#This Row],[PLACA]],UNIC!C:T,18,0)</f>
        <v>ATIVO</v>
      </c>
      <c r="V1245" s="5" t="str">
        <f>SUBSTITUTE(VLOOKUP(Tabela1[[#This Row],[PLACA]],UNIC!C:K,9,0),".", "")</f>
        <v>19011</v>
      </c>
      <c r="W1245" s="5">
        <f>VLOOKUP(Tabela1[[#This Row],[PLACA]],UNIC!C:M,10,0)</f>
        <v>22020</v>
      </c>
      <c r="X1245" s="5" t="str">
        <f>VLOOKUP(Tabela1[[#This Row],[PLACA]],UNIC!C:M,11,0)</f>
        <v>V.TAL</v>
      </c>
      <c r="Y1245" s="7">
        <f>SUM(Tabela1[[#This Row],[GASTO COMBUSTÍVEL FEVEREIRO]:[GASTO COMBUSTÍVE ABRIL]])</f>
        <v>2919.6</v>
      </c>
      <c r="Z1245" s="7">
        <f>IFERROR(AVERAGE(Tabela1[[#This Row],[GASTO COMBUSTÍVE ABRIL]:[GASTO COMBUSTÍVE MARÇO]]),"-")</f>
        <v>949.86</v>
      </c>
      <c r="AA1245" s="5"/>
    </row>
    <row r="1246" spans="1:27" x14ac:dyDescent="0.25">
      <c r="A1246" s="5" t="s">
        <v>1112</v>
      </c>
      <c r="B1246" s="5" t="str">
        <f>VLOOKUP(A1246,UNIC!C:W,2,0)</f>
        <v>VOYAGE</v>
      </c>
      <c r="C1246" s="5" t="str">
        <f>VLOOKUP(A1246,UNIC!C:W,3,0)</f>
        <v>LEVE</v>
      </c>
      <c r="D1246" s="10">
        <f>VLOOKUP(A1246,UNIC!C:W,5,0)</f>
        <v>2023</v>
      </c>
      <c r="E1246" s="5" t="str">
        <f>VLOOKUP(A1246,UNIC!C:W,21,0)</f>
        <v>PARTICULAR</v>
      </c>
      <c r="F1246" s="5" t="str">
        <f>VLOOKUP(Tabela1[[#This Row],[PLACA]],UNIC!C:R,15,0)</f>
        <v>MS</v>
      </c>
      <c r="G1246" s="5" t="str">
        <f>VLOOKUP(Tabela1[[#This Row],[PLACA]],UNIC!C:R,16,0)</f>
        <v>CENTRO OESTE</v>
      </c>
      <c r="H1246" s="5" t="str">
        <f>VLOOKUP(A1246,UNIC!C:H,6,0)</f>
        <v>CRISTIANO APARECIDO TEIXEIRA</v>
      </c>
      <c r="I1246" s="5" t="str">
        <f>VLOOKUP(H1246,UNIC!H:J,3,0)</f>
        <v>TECNICO DE FIBRA OPTICA I</v>
      </c>
      <c r="J1246" s="11" t="str">
        <f>VLOOKUP(Tabela1[[#This Row],[PLACA]],UNIC!C:V,20,0)</f>
        <v>R$ 1.390,98</v>
      </c>
      <c r="K1246" s="11">
        <f>IFERROR(VALUE(VLOOKUP(Tabela1[[#This Row],[PLACA]],[1]Planilha2!$A:$F,3,0)),"")</f>
        <v>1053</v>
      </c>
      <c r="L1246" s="11">
        <f>IFERROR(VALUE(VLOOKUP(Tabela1[[#This Row],[PLACA]],[1]Planilha2!$A:$F,4,0)),"")</f>
        <v>1250</v>
      </c>
      <c r="M1246" s="11">
        <f>IFERROR(VALUE(VLOOKUP(Tabela1[[#This Row],[PLACA]],[1]Planilha2!$A:$F,5,0)),"")</f>
        <v>405</v>
      </c>
      <c r="N1246" s="11"/>
      <c r="O1246" s="17" t="str">
        <f>VLOOKUP(Tabela1[[#This Row],[PLACA]],BASE_LOCADORAS!B:F,5,0)</f>
        <v>01/01/2030</v>
      </c>
      <c r="P12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6" s="11">
        <f>VLOOKUP(Tabela1[[#This Row],[PLACA]],BASE_LOCADORAS!B:G,6,0)</f>
        <v>1390.98</v>
      </c>
      <c r="R1246" s="5" t="b">
        <f>Tabela1[[#This Row],[VALOR LOCADORA]]=Tabela1[[#This Row],[GASTO ALUGUEL]]</f>
        <v>0</v>
      </c>
      <c r="S1246" s="5" t="str">
        <f>UPPER(TEXT(Tabela1[[#This Row],[VENCIMENTO CONTRATO]],"MMM"))</f>
        <v>JAN</v>
      </c>
      <c r="T1246" s="5">
        <f>IFERROR(YEAR(Tabela1[[#This Row],[VENCIMENTO CONTRATO]]),"-")</f>
        <v>2030</v>
      </c>
      <c r="U1246" s="5" t="str">
        <f>VLOOKUP(Tabela1[[#This Row],[PLACA]],UNIC!C:T,18,0)</f>
        <v>ATIVO</v>
      </c>
      <c r="V1246" s="5" t="str">
        <f>SUBSTITUTE(VLOOKUP(Tabela1[[#This Row],[PLACA]],UNIC!C:K,9,0),".", "")</f>
        <v>11021</v>
      </c>
      <c r="W1246" s="5">
        <f>VLOOKUP(Tabela1[[#This Row],[PLACA]],UNIC!C:M,10,0)</f>
        <v>22020</v>
      </c>
      <c r="X1246" s="5" t="str">
        <f>VLOOKUP(Tabela1[[#This Row],[PLACA]],UNIC!C:M,11,0)</f>
        <v>VIVO</v>
      </c>
      <c r="Y1246" s="7">
        <f>SUM(Tabela1[[#This Row],[GASTO COMBUSTÍVEL FEVEREIRO]:[GASTO COMBUSTÍVE ABRIL]])</f>
        <v>2708</v>
      </c>
      <c r="Z1246" s="7">
        <f>IFERROR(AVERAGE(Tabela1[[#This Row],[GASTO COMBUSTÍVE ABRIL]:[GASTO COMBUSTÍVE MARÇO]]),"-")</f>
        <v>827.5</v>
      </c>
      <c r="AA1246" s="5"/>
    </row>
    <row r="1247" spans="1:27" x14ac:dyDescent="0.25">
      <c r="A1247" s="5" t="s">
        <v>500</v>
      </c>
      <c r="B1247" s="5" t="str">
        <f>VLOOKUP(A1247,UNIC!C:W,2,0)</f>
        <v>MOBI</v>
      </c>
      <c r="C1247" s="5" t="str">
        <f>VLOOKUP(A1247,UNIC!C:W,3,0)</f>
        <v>LEVE</v>
      </c>
      <c r="D1247" s="10">
        <f>VLOOKUP(A1247,UNIC!C:W,5,0)</f>
        <v>2025</v>
      </c>
      <c r="E1247" s="5" t="str">
        <f>VLOOKUP(A1247,UNIC!C:W,21,0)</f>
        <v>LOCALIZA</v>
      </c>
      <c r="F1247" s="5" t="str">
        <f>VLOOKUP(Tabela1[[#This Row],[PLACA]],UNIC!C:R,15,0)</f>
        <v>MT</v>
      </c>
      <c r="G1247" s="5" t="str">
        <f>VLOOKUP(Tabela1[[#This Row],[PLACA]],UNIC!C:R,16,0)</f>
        <v>CENTRO OESTE</v>
      </c>
      <c r="H1247" s="5" t="str">
        <f>VLOOKUP(A1247,UNIC!C:H,6,0)</f>
        <v>VINICIUS SANTOS AGUILAR</v>
      </c>
      <c r="I1247" s="5" t="str">
        <f>VLOOKUP(H1247,UNIC!H:J,3,0)</f>
        <v>INSTALADOR E REPARADOR DE FO</v>
      </c>
      <c r="J1247" s="11" t="str">
        <f>VLOOKUP(Tabela1[[#This Row],[PLACA]],UNIC!C:V,20,0)</f>
        <v>R$ 1.730,00</v>
      </c>
      <c r="K1247" s="11">
        <f>IFERROR(VALUE(VLOOKUP(Tabela1[[#This Row],[PLACA]],[1]Planilha2!$A:$F,3,0)),"")</f>
        <v>1357.27</v>
      </c>
      <c r="L1247" s="11">
        <f>IFERROR(VALUE(VLOOKUP(Tabela1[[#This Row],[PLACA]],[1]Planilha2!$A:$F,4,0)),"")</f>
        <v>1782.62</v>
      </c>
      <c r="M1247" s="11">
        <f>IFERROR(VALUE(VLOOKUP(Tabela1[[#This Row],[PLACA]],[1]Planilha2!$A:$F,5,0)),"")</f>
        <v>1079.92</v>
      </c>
      <c r="N1247" s="11"/>
      <c r="O1247" s="12" t="str">
        <f>VLOOKUP(Tabela1[[#This Row],[PLACA]],BASE_LOCADORAS!B:F,5,0)</f>
        <v>17/06/2028</v>
      </c>
      <c r="P12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7" s="11">
        <f>VLOOKUP(Tabela1[[#This Row],[PLACA]],BASE_LOCADORAS!B:G,6,0)</f>
        <v>1832.6</v>
      </c>
      <c r="R1247" s="5" t="b">
        <f>Tabela1[[#This Row],[VALOR LOCADORA]]=Tabela1[[#This Row],[GASTO ALUGUEL]]</f>
        <v>0</v>
      </c>
      <c r="S1247" s="5" t="str">
        <f>UPPER(TEXT(Tabela1[[#This Row],[VENCIMENTO CONTRATO]],"MMM"))</f>
        <v>JUN</v>
      </c>
      <c r="T1247" s="5">
        <f>IFERROR(YEAR(Tabela1[[#This Row],[VENCIMENTO CONTRATO]]),"-")</f>
        <v>2028</v>
      </c>
      <c r="U1247" s="5" t="str">
        <f>VLOOKUP(Tabela1[[#This Row],[PLACA]],UNIC!C:T,18,0)</f>
        <v>ATIVO</v>
      </c>
      <c r="V1247" s="5" t="str">
        <f>SUBSTITUTE(VLOOKUP(Tabela1[[#This Row],[PLACA]],UNIC!C:K,9,0),".", "")</f>
        <v>11011</v>
      </c>
      <c r="W1247" s="5">
        <f>VLOOKUP(Tabela1[[#This Row],[PLACA]],UNIC!C:M,10,0)</f>
        <v>21104</v>
      </c>
      <c r="X1247" s="5" t="str">
        <f>VLOOKUP(Tabela1[[#This Row],[PLACA]],UNIC!C:M,11,0)</f>
        <v>VIVO</v>
      </c>
      <c r="Y1247" s="7">
        <f>SUM(Tabela1[[#This Row],[GASTO COMBUSTÍVEL FEVEREIRO]:[GASTO COMBUSTÍVE ABRIL]])</f>
        <v>4219.8099999999995</v>
      </c>
      <c r="Z1247" s="7">
        <f>IFERROR(AVERAGE(Tabela1[[#This Row],[GASTO COMBUSTÍVE ABRIL]:[GASTO COMBUSTÍVE MARÇO]]),"-")</f>
        <v>1431.27</v>
      </c>
      <c r="AA1247" s="5"/>
    </row>
    <row r="1248" spans="1:27" x14ac:dyDescent="0.25">
      <c r="A1248" s="5" t="s">
        <v>1588</v>
      </c>
      <c r="B1248" s="5" t="str">
        <f>VLOOKUP(A1248,UNIC!C:W,2,0)</f>
        <v>MOBI</v>
      </c>
      <c r="C1248" s="5" t="str">
        <f>VLOOKUP(A1248,UNIC!C:W,3,0)</f>
        <v>LEVE</v>
      </c>
      <c r="D1248" s="10">
        <f>VLOOKUP(A1248,UNIC!C:W,5,0)</f>
        <v>2025</v>
      </c>
      <c r="E1248" s="5" t="str">
        <f>VLOOKUP(A1248,UNIC!C:W,21,0)</f>
        <v>LOCALIZA</v>
      </c>
      <c r="F1248" s="5" t="str">
        <f>VLOOKUP(Tabela1[[#This Row],[PLACA]],UNIC!C:R,15,0)</f>
        <v>MT</v>
      </c>
      <c r="G1248" s="5" t="str">
        <f>VLOOKUP(Tabela1[[#This Row],[PLACA]],UNIC!C:R,16,0)</f>
        <v>CENTRO OESTE</v>
      </c>
      <c r="H1248" s="5" t="str">
        <f>VLOOKUP(A1248,UNIC!C:H,6,0)</f>
        <v>DIEGO NASCIMENTO SENA DE SOUZA</v>
      </c>
      <c r="I1248" s="5" t="str">
        <f>VLOOKUP(H1248,UNIC!H:J,3,0)</f>
        <v>INSTALADOR E REPARADOR DE FO</v>
      </c>
      <c r="J1248" s="11" t="str">
        <f>VLOOKUP(Tabela1[[#This Row],[PLACA]],UNIC!C:V,20,0)</f>
        <v>R$ 1.832,60</v>
      </c>
      <c r="K1248" s="11">
        <f>IFERROR(VALUE(VLOOKUP(Tabela1[[#This Row],[PLACA]],[1]Planilha2!$A:$F,3,0)),"")</f>
        <v>150</v>
      </c>
      <c r="L1248" s="11">
        <f>IFERROR(VALUE(VLOOKUP(Tabela1[[#This Row],[PLACA]],[1]Planilha2!$A:$F,4,0)),"")</f>
        <v>713.44</v>
      </c>
      <c r="M1248" s="11">
        <f>IFERROR(VALUE(VLOOKUP(Tabela1[[#This Row],[PLACA]],[1]Planilha2!$A:$F,5,0)),"")</f>
        <v>629.02</v>
      </c>
      <c r="N1248" s="11"/>
      <c r="O1248" s="12" t="str">
        <f>VLOOKUP(Tabela1[[#This Row],[PLACA]],BASE_LOCADORAS!B:F,5,0)</f>
        <v>14/06/2028</v>
      </c>
      <c r="P12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8" s="11">
        <f>VLOOKUP(Tabela1[[#This Row],[PLACA]],BASE_LOCADORAS!B:G,6,0)</f>
        <v>1832.6</v>
      </c>
      <c r="R1248" s="5" t="b">
        <f>Tabela1[[#This Row],[VALOR LOCADORA]]=Tabela1[[#This Row],[GASTO ALUGUEL]]</f>
        <v>0</v>
      </c>
      <c r="S1248" s="5" t="str">
        <f>UPPER(TEXT(Tabela1[[#This Row],[VENCIMENTO CONTRATO]],"MMM"))</f>
        <v>JUN</v>
      </c>
      <c r="T1248" s="5">
        <f>IFERROR(YEAR(Tabela1[[#This Row],[VENCIMENTO CONTRATO]]),"-")</f>
        <v>2028</v>
      </c>
      <c r="U1248" s="5" t="str">
        <f>VLOOKUP(Tabela1[[#This Row],[PLACA]],UNIC!C:T,18,0)</f>
        <v>ATIVO</v>
      </c>
      <c r="V1248" s="5" t="str">
        <f>SUBSTITUTE(VLOOKUP(Tabela1[[#This Row],[PLACA]],UNIC!C:K,9,0),".", "")</f>
        <v>11011</v>
      </c>
      <c r="W1248" s="5">
        <f>VLOOKUP(Tabela1[[#This Row],[PLACA]],UNIC!C:M,10,0)</f>
        <v>21111</v>
      </c>
      <c r="X1248" s="5" t="str">
        <f>VLOOKUP(Tabela1[[#This Row],[PLACA]],UNIC!C:M,11,0)</f>
        <v>VIVO</v>
      </c>
      <c r="Y1248" s="7">
        <f>SUM(Tabela1[[#This Row],[GASTO COMBUSTÍVEL FEVEREIRO]:[GASTO COMBUSTÍVE ABRIL]])</f>
        <v>1492.46</v>
      </c>
      <c r="Z1248" s="7">
        <f>IFERROR(AVERAGE(Tabela1[[#This Row],[GASTO COMBUSTÍVE ABRIL]:[GASTO COMBUSTÍVE MARÇO]]),"-")</f>
        <v>671.23</v>
      </c>
      <c r="AA1248" s="5"/>
    </row>
    <row r="1249" spans="1:27" x14ac:dyDescent="0.25">
      <c r="A1249" s="5" t="s">
        <v>184</v>
      </c>
      <c r="B1249" s="5" t="str">
        <f>VLOOKUP(A1249,UNIC!C:W,2,0)</f>
        <v>MOBI</v>
      </c>
      <c r="C1249" s="5" t="str">
        <f>VLOOKUP(A1249,UNIC!C:W,3,0)</f>
        <v>LEVE</v>
      </c>
      <c r="D1249" s="10">
        <f>VLOOKUP(A1249,UNIC!C:W,5,0)</f>
        <v>2025</v>
      </c>
      <c r="E1249" s="5" t="str">
        <f>VLOOKUP(A1249,UNIC!C:W,21,0)</f>
        <v>MOVIDA</v>
      </c>
      <c r="F1249" s="5" t="str">
        <f>VLOOKUP(Tabela1[[#This Row],[PLACA]],UNIC!C:R,15,0)</f>
        <v>MT</v>
      </c>
      <c r="G1249" s="5" t="str">
        <f>VLOOKUP(Tabela1[[#This Row],[PLACA]],UNIC!C:R,16,0)</f>
        <v>CENTRO OESTE</v>
      </c>
      <c r="H1249" s="5" t="str">
        <f>VLOOKUP(A1249,UNIC!C:H,6,0)</f>
        <v>WILSON ANTONIO BARROS MARQUES</v>
      </c>
      <c r="I1249" s="5" t="str">
        <f>VLOOKUP(H1249,UNIC!H:J,3,0)</f>
        <v>INSTALADOR E REPARADOR DE FO</v>
      </c>
      <c r="J1249" s="11" t="str">
        <f>VLOOKUP(Tabela1[[#This Row],[PLACA]],UNIC!C:V,20,0)</f>
        <v>R$ 1.822,55</v>
      </c>
      <c r="K1249" s="11">
        <f>IFERROR(VALUE(VLOOKUP(Tabela1[[#This Row],[PLACA]],[1]Planilha2!$A:$F,3,0)),"")</f>
        <v>979.03</v>
      </c>
      <c r="L1249" s="11">
        <f>IFERROR(VALUE(VLOOKUP(Tabela1[[#This Row],[PLACA]],[1]Planilha2!$A:$F,4,0)),"")</f>
        <v>1060</v>
      </c>
      <c r="M1249" s="11">
        <f>IFERROR(VALUE(VLOOKUP(Tabela1[[#This Row],[PLACA]],[1]Planilha2!$A:$F,5,0)),"")</f>
        <v>510</v>
      </c>
      <c r="N1249" s="11"/>
      <c r="O1249" s="12" t="str">
        <f>VLOOKUP(Tabela1[[#This Row],[PLACA]],BASE_LOCADORAS!B:F,5,0)</f>
        <v>22/06/2027</v>
      </c>
      <c r="P12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49" s="11">
        <f>VLOOKUP(Tabela1[[#This Row],[PLACA]],BASE_LOCADORAS!B:G,6,0)</f>
        <v>1730</v>
      </c>
      <c r="R1249" s="5" t="b">
        <f>Tabela1[[#This Row],[VALOR LOCADORA]]=Tabela1[[#This Row],[GASTO ALUGUEL]]</f>
        <v>0</v>
      </c>
      <c r="S1249" s="5" t="str">
        <f>UPPER(TEXT(Tabela1[[#This Row],[VENCIMENTO CONTRATO]],"MMM"))</f>
        <v>JUN</v>
      </c>
      <c r="T1249" s="5">
        <f>IFERROR(YEAR(Tabela1[[#This Row],[VENCIMENTO CONTRATO]]),"-")</f>
        <v>2027</v>
      </c>
      <c r="U1249" s="5" t="str">
        <f>VLOOKUP(Tabela1[[#This Row],[PLACA]],UNIC!C:T,18,0)</f>
        <v>ATIVO</v>
      </c>
      <c r="V1249" s="5" t="str">
        <f>SUBSTITUTE(VLOOKUP(Tabela1[[#This Row],[PLACA]],UNIC!C:K,9,0),".", "")</f>
        <v>11011</v>
      </c>
      <c r="W1249" s="5">
        <f>VLOOKUP(Tabela1[[#This Row],[PLACA]],UNIC!C:M,10,0)</f>
        <v>21112</v>
      </c>
      <c r="X1249" s="5" t="str">
        <f>VLOOKUP(Tabela1[[#This Row],[PLACA]],UNIC!C:M,11,0)</f>
        <v>VIVO</v>
      </c>
      <c r="Y1249" s="7">
        <f>SUM(Tabela1[[#This Row],[GASTO COMBUSTÍVEL FEVEREIRO]:[GASTO COMBUSTÍVE ABRIL]])</f>
        <v>2549.0299999999997</v>
      </c>
      <c r="Z1249" s="7">
        <f>IFERROR(AVERAGE(Tabela1[[#This Row],[GASTO COMBUSTÍVE ABRIL]:[GASTO COMBUSTÍVE MARÇO]]),"-")</f>
        <v>785</v>
      </c>
      <c r="AA1249" s="5"/>
    </row>
    <row r="1250" spans="1:27" x14ac:dyDescent="0.25">
      <c r="A1250" s="5" t="s">
        <v>741</v>
      </c>
      <c r="B1250" s="5" t="str">
        <f>VLOOKUP(A1250,UNIC!C:W,2,0)</f>
        <v>MOBI</v>
      </c>
      <c r="C1250" s="5" t="str">
        <f>VLOOKUP(A1250,UNIC!C:W,3,0)</f>
        <v>LEVE</v>
      </c>
      <c r="D1250" s="10">
        <f>VLOOKUP(A1250,UNIC!C:W,5,0)</f>
        <v>2025</v>
      </c>
      <c r="E1250" s="5" t="str">
        <f>VLOOKUP(A1250,UNIC!C:W,21,0)</f>
        <v>MOVIDA</v>
      </c>
      <c r="F1250" s="5" t="str">
        <f>VLOOKUP(Tabela1[[#This Row],[PLACA]],UNIC!C:R,15,0)</f>
        <v>MS</v>
      </c>
      <c r="G1250" s="5" t="str">
        <f>VLOOKUP(Tabela1[[#This Row],[PLACA]],UNIC!C:R,16,0)</f>
        <v>CENTRO OESTE</v>
      </c>
      <c r="H1250" s="5" t="str">
        <f>VLOOKUP(A1250,UNIC!C:H,6,0)</f>
        <v>DOUGLAS APARECIDO LIMA</v>
      </c>
      <c r="I1250" s="5" t="str">
        <f>VLOOKUP(H1250,UNIC!H:J,3,0)</f>
        <v>INSTALADOR E REPARADOR DE FO</v>
      </c>
      <c r="J1250" s="11" t="str">
        <f>VLOOKUP(Tabela1[[#This Row],[PLACA]],UNIC!C:V,20,0)</f>
        <v>R$ 1.822,55</v>
      </c>
      <c r="K1250" s="11">
        <f>IFERROR(VALUE(VLOOKUP(Tabela1[[#This Row],[PLACA]],[1]Planilha2!$A:$F,3,0)),"")</f>
        <v>1128.53</v>
      </c>
      <c r="L1250" s="11">
        <f>IFERROR(VALUE(VLOOKUP(Tabela1[[#This Row],[PLACA]],[1]Planilha2!$A:$F,4,0)),"")</f>
        <v>996.48</v>
      </c>
      <c r="M1250" s="11">
        <f>IFERROR(VALUE(VLOOKUP(Tabela1[[#This Row],[PLACA]],[1]Planilha2!$A:$F,5,0)),"")</f>
        <v>517.01</v>
      </c>
      <c r="N1250" s="11"/>
      <c r="O1250" s="12" t="str">
        <f>VLOOKUP(Tabela1[[#This Row],[PLACA]],BASE_LOCADORAS!B:F,5,0)</f>
        <v>22/06/2027</v>
      </c>
      <c r="P12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0" s="11">
        <f>VLOOKUP(Tabela1[[#This Row],[PLACA]],BASE_LOCADORAS!B:G,6,0)</f>
        <v>1730</v>
      </c>
      <c r="R1250" s="5" t="b">
        <f>Tabela1[[#This Row],[VALOR LOCADORA]]=Tabela1[[#This Row],[GASTO ALUGUEL]]</f>
        <v>0</v>
      </c>
      <c r="S1250" s="5" t="str">
        <f>UPPER(TEXT(Tabela1[[#This Row],[VENCIMENTO CONTRATO]],"MMM"))</f>
        <v>JUN</v>
      </c>
      <c r="T1250" s="5">
        <f>IFERROR(YEAR(Tabela1[[#This Row],[VENCIMENTO CONTRATO]]),"-")</f>
        <v>2027</v>
      </c>
      <c r="U1250" s="5" t="str">
        <f>VLOOKUP(Tabela1[[#This Row],[PLACA]],UNIC!C:T,18,0)</f>
        <v>ATIVO</v>
      </c>
      <c r="V1250" s="5" t="str">
        <f>SUBSTITUTE(VLOOKUP(Tabela1[[#This Row],[PLACA]],UNIC!C:K,9,0),".", "")</f>
        <v>11011</v>
      </c>
      <c r="W1250" s="5">
        <f>VLOOKUP(Tabela1[[#This Row],[PLACA]],UNIC!C:M,10,0)</f>
        <v>22032</v>
      </c>
      <c r="X1250" s="5" t="str">
        <f>VLOOKUP(Tabela1[[#This Row],[PLACA]],UNIC!C:M,11,0)</f>
        <v>VIVO</v>
      </c>
      <c r="Y1250" s="7">
        <f>SUM(Tabela1[[#This Row],[GASTO COMBUSTÍVEL FEVEREIRO]:[GASTO COMBUSTÍVE ABRIL]])</f>
        <v>2642.0200000000004</v>
      </c>
      <c r="Z1250" s="7">
        <f>IFERROR(AVERAGE(Tabela1[[#This Row],[GASTO COMBUSTÍVE ABRIL]:[GASTO COMBUSTÍVE MARÇO]]),"-")</f>
        <v>756.745</v>
      </c>
      <c r="AA1250" s="5"/>
    </row>
    <row r="1251" spans="1:27" x14ac:dyDescent="0.25">
      <c r="A1251" s="5" t="s">
        <v>239</v>
      </c>
      <c r="B1251" s="5" t="str">
        <f>VLOOKUP(A1251,UNIC!C:W,2,0)</f>
        <v>MOBI</v>
      </c>
      <c r="C1251" s="5" t="str">
        <f>VLOOKUP(A1251,UNIC!C:W,3,0)</f>
        <v>LEVE</v>
      </c>
      <c r="D1251" s="10">
        <f>VLOOKUP(A1251,UNIC!C:W,5,0)</f>
        <v>2025</v>
      </c>
      <c r="E1251" s="5" t="str">
        <f>VLOOKUP(A1251,UNIC!C:W,21,0)</f>
        <v>MOVIDA</v>
      </c>
      <c r="F1251" s="5" t="str">
        <f>VLOOKUP(Tabela1[[#This Row],[PLACA]],UNIC!C:R,15,0)</f>
        <v>MS</v>
      </c>
      <c r="G1251" s="5" t="str">
        <f>VLOOKUP(Tabela1[[#This Row],[PLACA]],UNIC!C:R,16,0)</f>
        <v>CENTRO OESTE</v>
      </c>
      <c r="H1251" s="5" t="str">
        <f>VLOOKUP(A1251,UNIC!C:H,6,0)</f>
        <v>CESAR DOURADO DE ASSIS</v>
      </c>
      <c r="I1251" s="5" t="str">
        <f>VLOOKUP(H1251,UNIC!H:J,3,0)</f>
        <v>SUPERVISOR DE REDE</v>
      </c>
      <c r="J1251" s="11" t="str">
        <f>VLOOKUP(Tabela1[[#This Row],[PLACA]],UNIC!C:V,20,0)</f>
        <v>R$ 1.822,55</v>
      </c>
      <c r="K1251" s="11">
        <f>IFERROR(VALUE(VLOOKUP(Tabela1[[#This Row],[PLACA]],[1]Planilha2!$A:$F,3,0)),"")</f>
        <v>1820.04</v>
      </c>
      <c r="L1251" s="11">
        <f>IFERROR(VALUE(VLOOKUP(Tabela1[[#This Row],[PLACA]],[1]Planilha2!$A:$F,4,0)),"")</f>
        <v>834.01</v>
      </c>
      <c r="M1251" s="11">
        <f>IFERROR(VALUE(VLOOKUP(Tabela1[[#This Row],[PLACA]],[1]Planilha2!$A:$F,5,0)),"")</f>
        <v>1012.18</v>
      </c>
      <c r="N1251" s="11"/>
      <c r="O1251" s="12" t="str">
        <f>VLOOKUP(Tabela1[[#This Row],[PLACA]],BASE_LOCADORAS!B:F,5,0)</f>
        <v>22/06/2027</v>
      </c>
      <c r="P12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1" s="11">
        <f>VLOOKUP(Tabela1[[#This Row],[PLACA]],BASE_LOCADORAS!B:G,6,0)</f>
        <v>1730</v>
      </c>
      <c r="R1251" s="5" t="b">
        <f>Tabela1[[#This Row],[VALOR LOCADORA]]=Tabela1[[#This Row],[GASTO ALUGUEL]]</f>
        <v>0</v>
      </c>
      <c r="S1251" s="5" t="str">
        <f>UPPER(TEXT(Tabela1[[#This Row],[VENCIMENTO CONTRATO]],"MMM"))</f>
        <v>JUN</v>
      </c>
      <c r="T1251" s="5">
        <f>IFERROR(YEAR(Tabela1[[#This Row],[VENCIMENTO CONTRATO]]),"-")</f>
        <v>2027</v>
      </c>
      <c r="U1251" s="5" t="str">
        <f>VLOOKUP(Tabela1[[#This Row],[PLACA]],UNIC!C:T,18,0)</f>
        <v>ATIVO</v>
      </c>
      <c r="V1251" s="5" t="str">
        <f>SUBSTITUTE(VLOOKUP(Tabela1[[#This Row],[PLACA]],UNIC!C:K,9,0),".", "")</f>
        <v>11035</v>
      </c>
      <c r="W1251" s="5">
        <f>VLOOKUP(Tabela1[[#This Row],[PLACA]],UNIC!C:M,10,0)</f>
        <v>22020</v>
      </c>
      <c r="X1251" s="5" t="str">
        <f>VLOOKUP(Tabela1[[#This Row],[PLACA]],UNIC!C:M,11,0)</f>
        <v>VIVO</v>
      </c>
      <c r="Y1251" s="7">
        <f>SUM(Tabela1[[#This Row],[GASTO COMBUSTÍVEL FEVEREIRO]:[GASTO COMBUSTÍVE ABRIL]])</f>
        <v>3666.23</v>
      </c>
      <c r="Z1251" s="7">
        <f>IFERROR(AVERAGE(Tabela1[[#This Row],[GASTO COMBUSTÍVE ABRIL]:[GASTO COMBUSTÍVE MARÇO]]),"-")</f>
        <v>923.09500000000003</v>
      </c>
      <c r="AA1251" s="5"/>
    </row>
    <row r="1252" spans="1:27" x14ac:dyDescent="0.25">
      <c r="A1252" s="5" t="s">
        <v>306</v>
      </c>
      <c r="B1252" s="5" t="str">
        <f>VLOOKUP(A1252,UNIC!C:W,2,0)</f>
        <v>MOBI</v>
      </c>
      <c r="C1252" s="5" t="str">
        <f>VLOOKUP(A1252,UNIC!C:W,3,0)</f>
        <v>LEVE</v>
      </c>
      <c r="D1252" s="10">
        <f>VLOOKUP(A1252,UNIC!C:W,5,0)</f>
        <v>2025</v>
      </c>
      <c r="E1252" s="5" t="str">
        <f>VLOOKUP(A1252,UNIC!C:W,21,0)</f>
        <v>MOVIDA</v>
      </c>
      <c r="F1252" s="5" t="str">
        <f>VLOOKUP(Tabela1[[#This Row],[PLACA]],UNIC!C:R,15,0)</f>
        <v>MS</v>
      </c>
      <c r="G1252" s="5" t="str">
        <f>VLOOKUP(Tabela1[[#This Row],[PLACA]],UNIC!C:R,16,0)</f>
        <v>CENTRO OESTE</v>
      </c>
      <c r="H1252" s="5" t="str">
        <f>VLOOKUP(A1252,UNIC!C:H,6,0)</f>
        <v>FROTAS DE VEÍCULOS CAMPO GRANDE</v>
      </c>
      <c r="I1252" s="5" t="str">
        <f>VLOOKUP(H1252,UNIC!H:J,3,0)</f>
        <v>PARCEIRO</v>
      </c>
      <c r="J1252" s="11" t="str">
        <f>VLOOKUP(Tabela1[[#This Row],[PLACA]],UNIC!C:V,20,0)</f>
        <v>R$ 1.822,55</v>
      </c>
      <c r="K1252" s="11">
        <f>IFERROR(VALUE(VLOOKUP(Tabela1[[#This Row],[PLACA]],[1]Planilha2!$A:$F,3,0)),"")</f>
        <v>1446.0500000000002</v>
      </c>
      <c r="L1252" s="11">
        <f>IFERROR(VALUE(VLOOKUP(Tabela1[[#This Row],[PLACA]],[1]Planilha2!$A:$F,4,0)),"")</f>
        <v>2251.1999999999998</v>
      </c>
      <c r="M1252" s="11">
        <f>IFERROR(VALUE(VLOOKUP(Tabela1[[#This Row],[PLACA]],[1]Planilha2!$A:$F,5,0)),"")</f>
        <v>150</v>
      </c>
      <c r="N1252" s="11"/>
      <c r="O1252" s="12" t="str">
        <f>VLOOKUP(Tabela1[[#This Row],[PLACA]],BASE_LOCADORAS!B:F,5,0)</f>
        <v>22/06/2027</v>
      </c>
      <c r="P12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2" s="11">
        <f>VLOOKUP(Tabela1[[#This Row],[PLACA]],BASE_LOCADORAS!B:G,6,0)</f>
        <v>1730</v>
      </c>
      <c r="R1252" s="5" t="b">
        <f>Tabela1[[#This Row],[VALOR LOCADORA]]=Tabela1[[#This Row],[GASTO ALUGUEL]]</f>
        <v>0</v>
      </c>
      <c r="S1252" s="5" t="str">
        <f>UPPER(TEXT(Tabela1[[#This Row],[VENCIMENTO CONTRATO]],"MMM"))</f>
        <v>JUN</v>
      </c>
      <c r="T1252" s="5">
        <f>IFERROR(YEAR(Tabela1[[#This Row],[VENCIMENTO CONTRATO]]),"-")</f>
        <v>2027</v>
      </c>
      <c r="U1252" s="5" t="str">
        <f>VLOOKUP(Tabela1[[#This Row],[PLACA]],UNIC!C:T,18,0)</f>
        <v>PATIO</v>
      </c>
      <c r="V1252" s="5" t="str">
        <f>SUBSTITUTE(VLOOKUP(Tabela1[[#This Row],[PLACA]],UNIC!C:K,9,0),".", "")</f>
        <v>99628</v>
      </c>
      <c r="W1252" s="5">
        <f>VLOOKUP(Tabela1[[#This Row],[PLACA]],UNIC!C:M,10,0)</f>
        <v>22020</v>
      </c>
      <c r="X1252" s="5" t="str">
        <f>VLOOKUP(Tabela1[[#This Row],[PLACA]],UNIC!C:M,11,0)</f>
        <v>ADMINISTRATIVO</v>
      </c>
      <c r="Y1252" s="7">
        <f>SUM(Tabela1[[#This Row],[GASTO COMBUSTÍVEL FEVEREIRO]:[GASTO COMBUSTÍVE ABRIL]])</f>
        <v>3847.25</v>
      </c>
      <c r="Z1252" s="7">
        <f>IFERROR(AVERAGE(Tabela1[[#This Row],[GASTO COMBUSTÍVE ABRIL]:[GASTO COMBUSTÍVE MARÇO]]),"-")</f>
        <v>1200.5999999999999</v>
      </c>
      <c r="AA1252" s="5"/>
    </row>
    <row r="1253" spans="1:27" x14ac:dyDescent="0.25">
      <c r="A1253" s="5" t="s">
        <v>1472</v>
      </c>
      <c r="B1253" s="5" t="str">
        <f>VLOOKUP(A1253,UNIC!C:W,2,0)</f>
        <v>MOBI</v>
      </c>
      <c r="C1253" s="5" t="str">
        <f>VLOOKUP(A1253,UNIC!C:W,3,0)</f>
        <v>LEVE</v>
      </c>
      <c r="D1253" s="10">
        <f>VLOOKUP(A1253,UNIC!C:W,5,0)</f>
        <v>2025</v>
      </c>
      <c r="E1253" s="5" t="str">
        <f>VLOOKUP(A1253,UNIC!C:W,21,0)</f>
        <v>MOVIDA</v>
      </c>
      <c r="F1253" s="5" t="str">
        <f>VLOOKUP(Tabela1[[#This Row],[PLACA]],UNIC!C:R,15,0)</f>
        <v>TO</v>
      </c>
      <c r="G1253" s="5" t="str">
        <f>VLOOKUP(Tabela1[[#This Row],[PLACA]],UNIC!C:R,16,0)</f>
        <v>NORTE</v>
      </c>
      <c r="H1253" s="5" t="str">
        <f>VLOOKUP(A1253,UNIC!C:H,6,0)</f>
        <v>CASA CLIENTE VIVO PALMAS</v>
      </c>
      <c r="I1253" s="5" t="str">
        <f>VLOOKUP(H1253,UNIC!H:J,3,0)</f>
        <v>PARCEIRO</v>
      </c>
      <c r="J1253" s="11" t="str">
        <f>VLOOKUP(Tabela1[[#This Row],[PLACA]],UNIC!C:V,20,0)</f>
        <v>R$ 1.820,47</v>
      </c>
      <c r="K1253" s="11">
        <f>IFERROR(VALUE(VLOOKUP(Tabela1[[#This Row],[PLACA]],[1]Planilha2!$A:$F,3,0)),"")</f>
        <v>0</v>
      </c>
      <c r="L1253" s="11">
        <f>IFERROR(VALUE(VLOOKUP(Tabela1[[#This Row],[PLACA]],[1]Planilha2!$A:$F,4,0)),"")</f>
        <v>201.37</v>
      </c>
      <c r="M1253" s="11">
        <f>IFERROR(VALUE(VLOOKUP(Tabela1[[#This Row],[PLACA]],[1]Planilha2!$A:$F,5,0)),"")</f>
        <v>1224.8800000000001</v>
      </c>
      <c r="N1253" s="11"/>
      <c r="O1253" s="12" t="str">
        <f>VLOOKUP(Tabela1[[#This Row],[PLACA]],BASE_LOCADORAS!B:F,5,0)</f>
        <v>02/07/2027</v>
      </c>
      <c r="P12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3" s="11">
        <f>VLOOKUP(Tabela1[[#This Row],[PLACA]],BASE_LOCADORAS!B:G,6,0)</f>
        <v>1730</v>
      </c>
      <c r="R1253" s="5" t="b">
        <f>Tabela1[[#This Row],[VALOR LOCADORA]]=Tabela1[[#This Row],[GASTO ALUGUEL]]</f>
        <v>0</v>
      </c>
      <c r="S1253" s="5" t="str">
        <f>UPPER(TEXT(Tabela1[[#This Row],[VENCIMENTO CONTRATO]],"MMM"))</f>
        <v>JUL</v>
      </c>
      <c r="T1253" s="5">
        <f>IFERROR(YEAR(Tabela1[[#This Row],[VENCIMENTO CONTRATO]]),"-")</f>
        <v>2027</v>
      </c>
      <c r="U1253" s="5" t="str">
        <f>VLOOKUP(Tabela1[[#This Row],[PLACA]],UNIC!C:T,18,0)</f>
        <v>MANUTENÇÃO</v>
      </c>
      <c r="V1253" s="5" t="str">
        <f>SUBSTITUTE(VLOOKUP(Tabela1[[#This Row],[PLACA]],UNIC!C:K,9,0),".", "")</f>
        <v>11011</v>
      </c>
      <c r="W1253" s="5">
        <f>VLOOKUP(Tabela1[[#This Row],[PLACA]],UNIC!C:M,10,0)</f>
        <v>37133</v>
      </c>
      <c r="X1253" s="5" t="str">
        <f>VLOOKUP(Tabela1[[#This Row],[PLACA]],UNIC!C:M,11,0)</f>
        <v>VIVO</v>
      </c>
      <c r="Y1253" s="7">
        <f>SUM(Tabela1[[#This Row],[GASTO COMBUSTÍVEL FEVEREIRO]:[GASTO COMBUSTÍVE ABRIL]])</f>
        <v>1426.25</v>
      </c>
      <c r="Z1253" s="7">
        <f>IFERROR(AVERAGE(Tabela1[[#This Row],[GASTO COMBUSTÍVE ABRIL]:[GASTO COMBUSTÍVE MARÇO]]),"-")</f>
        <v>713.125</v>
      </c>
      <c r="AA1253" s="5"/>
    </row>
    <row r="1254" spans="1:27" x14ac:dyDescent="0.25">
      <c r="A1254" s="5" t="s">
        <v>148</v>
      </c>
      <c r="B1254" s="5" t="str">
        <f>VLOOKUP(A1254,UNIC!C:W,2,0)</f>
        <v>MOBI</v>
      </c>
      <c r="C1254" s="5" t="str">
        <f>VLOOKUP(A1254,UNIC!C:W,3,0)</f>
        <v>LEVE</v>
      </c>
      <c r="D1254" s="10">
        <f>VLOOKUP(A1254,UNIC!C:W,5,0)</f>
        <v>2025</v>
      </c>
      <c r="E1254" s="5" t="str">
        <f>VLOOKUP(A1254,UNIC!C:W,21,0)</f>
        <v>MOVIDA</v>
      </c>
      <c r="F1254" s="5" t="str">
        <f>VLOOKUP(Tabela1[[#This Row],[PLACA]],UNIC!C:R,15,0)</f>
        <v>MS</v>
      </c>
      <c r="G1254" s="5" t="str">
        <f>VLOOKUP(Tabela1[[#This Row],[PLACA]],UNIC!C:R,16,0)</f>
        <v>CENTRO OESTE</v>
      </c>
      <c r="H1254" s="5" t="str">
        <f>VLOOKUP(A1254,UNIC!C:H,6,0)</f>
        <v>CRISTIANO FARINHA CORREA</v>
      </c>
      <c r="I1254" s="5" t="str">
        <f>VLOOKUP(H1254,UNIC!H:J,3,0)</f>
        <v>INSTALADOR E REPARADOR DE FO</v>
      </c>
      <c r="J1254" s="11" t="str">
        <f>VLOOKUP(Tabela1[[#This Row],[PLACA]],UNIC!C:V,20,0)</f>
        <v>R$ 1.820,47</v>
      </c>
      <c r="K1254" s="11">
        <f>IFERROR(VALUE(VLOOKUP(Tabela1[[#This Row],[PLACA]],[1]Planilha2!$A:$F,3,0)),"")</f>
        <v>730</v>
      </c>
      <c r="L1254" s="11">
        <f>IFERROR(VALUE(VLOOKUP(Tabela1[[#This Row],[PLACA]],[1]Planilha2!$A:$F,4,0)),"")</f>
        <v>1070</v>
      </c>
      <c r="M1254" s="11">
        <f>IFERROR(VALUE(VLOOKUP(Tabela1[[#This Row],[PLACA]],[1]Planilha2!$A:$F,5,0)),"")</f>
        <v>540</v>
      </c>
      <c r="N1254" s="11"/>
      <c r="O1254" s="12" t="str">
        <f>VLOOKUP(Tabela1[[#This Row],[PLACA]],BASE_LOCADORAS!B:F,5,0)</f>
        <v>02/07/2027</v>
      </c>
      <c r="P12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4" s="11">
        <f>VLOOKUP(Tabela1[[#This Row],[PLACA]],BASE_LOCADORAS!B:G,6,0)</f>
        <v>1730</v>
      </c>
      <c r="R1254" s="5" t="b">
        <f>Tabela1[[#This Row],[VALOR LOCADORA]]=Tabela1[[#This Row],[GASTO ALUGUEL]]</f>
        <v>0</v>
      </c>
      <c r="S1254" s="5" t="str">
        <f>UPPER(TEXT(Tabela1[[#This Row],[VENCIMENTO CONTRATO]],"MMM"))</f>
        <v>JUL</v>
      </c>
      <c r="T1254" s="5">
        <f>IFERROR(YEAR(Tabela1[[#This Row],[VENCIMENTO CONTRATO]]),"-")</f>
        <v>2027</v>
      </c>
      <c r="U1254" s="5" t="str">
        <f>VLOOKUP(Tabela1[[#This Row],[PLACA]],UNIC!C:T,18,0)</f>
        <v>ATIVO</v>
      </c>
      <c r="V1254" s="5" t="str">
        <f>SUBSTITUTE(VLOOKUP(Tabela1[[#This Row],[PLACA]],UNIC!C:K,9,0),".", "")</f>
        <v>11011</v>
      </c>
      <c r="W1254" s="5">
        <f>VLOOKUP(Tabela1[[#This Row],[PLACA]],UNIC!C:M,10,0)</f>
        <v>22020</v>
      </c>
      <c r="X1254" s="5" t="str">
        <f>VLOOKUP(Tabela1[[#This Row],[PLACA]],UNIC!C:M,11,0)</f>
        <v>VIVO</v>
      </c>
      <c r="Y1254" s="7">
        <f>SUM(Tabela1[[#This Row],[GASTO COMBUSTÍVEL FEVEREIRO]:[GASTO COMBUSTÍVE ABRIL]])</f>
        <v>2340</v>
      </c>
      <c r="Z1254" s="7">
        <f>IFERROR(AVERAGE(Tabela1[[#This Row],[GASTO COMBUSTÍVE ABRIL]:[GASTO COMBUSTÍVE MARÇO]]),"-")</f>
        <v>805</v>
      </c>
      <c r="AA1254" s="5"/>
    </row>
    <row r="1255" spans="1:27" x14ac:dyDescent="0.25">
      <c r="A1255" s="5" t="s">
        <v>580</v>
      </c>
      <c r="B1255" s="5" t="str">
        <f>VLOOKUP(A1255,UNIC!C:W,2,0)</f>
        <v>MOBI</v>
      </c>
      <c r="C1255" s="5" t="str">
        <f>VLOOKUP(A1255,UNIC!C:W,3,0)</f>
        <v>LEVE</v>
      </c>
      <c r="D1255" s="10">
        <f>VLOOKUP(A1255,UNIC!C:W,5,0)</f>
        <v>2025</v>
      </c>
      <c r="E1255" s="5" t="str">
        <f>VLOOKUP(A1255,UNIC!C:W,21,0)</f>
        <v>LOCALIZA</v>
      </c>
      <c r="F1255" s="5" t="str">
        <f>VLOOKUP(Tabela1[[#This Row],[PLACA]],UNIC!C:R,15,0)</f>
        <v>MS</v>
      </c>
      <c r="G1255" s="5" t="str">
        <f>VLOOKUP(Tabela1[[#This Row],[PLACA]],UNIC!C:R,16,0)</f>
        <v>CENTRO OESTE</v>
      </c>
      <c r="H1255" s="5" t="str">
        <f>VLOOKUP(A1255,UNIC!C:H,6,0)</f>
        <v>FROTAS DE VEÍCULOS CAMPO GRANDE</v>
      </c>
      <c r="I1255" s="5" t="str">
        <f>VLOOKUP(H1255,UNIC!H:J,3,0)</f>
        <v>PARCEIRO</v>
      </c>
      <c r="J1255" s="11" t="str">
        <f>VLOOKUP(Tabela1[[#This Row],[PLACA]],UNIC!C:V,20,0)</f>
        <v>R$ 1.730,00</v>
      </c>
      <c r="K1255" s="11">
        <f>IFERROR(VALUE(VLOOKUP(Tabela1[[#This Row],[PLACA]],[1]Planilha2!$A:$F,3,0)),"")</f>
        <v>1150</v>
      </c>
      <c r="L1255" s="11">
        <f>IFERROR(VALUE(VLOOKUP(Tabela1[[#This Row],[PLACA]],[1]Planilha2!$A:$F,4,0)),"")</f>
        <v>2469.1999999999998</v>
      </c>
      <c r="M1255" s="11">
        <f>IFERROR(VALUE(VLOOKUP(Tabela1[[#This Row],[PLACA]],[1]Planilha2!$A:$F,5,0)),"")</f>
        <v>1362.8300000000002</v>
      </c>
      <c r="N1255" s="11"/>
      <c r="O1255" s="12" t="str">
        <f>VLOOKUP(Tabela1[[#This Row],[PLACA]],BASE_LOCADORAS!B:F,5,0)</f>
        <v>12/06/2028</v>
      </c>
      <c r="P12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5" s="11">
        <f>VLOOKUP(Tabela1[[#This Row],[PLACA]],BASE_LOCADORAS!B:G,6,0)</f>
        <v>1832.6</v>
      </c>
      <c r="R1255" s="5" t="b">
        <f>Tabela1[[#This Row],[VALOR LOCADORA]]=Tabela1[[#This Row],[GASTO ALUGUEL]]</f>
        <v>0</v>
      </c>
      <c r="S1255" s="5" t="str">
        <f>UPPER(TEXT(Tabela1[[#This Row],[VENCIMENTO CONTRATO]],"MMM"))</f>
        <v>JUN</v>
      </c>
      <c r="T1255" s="5">
        <f>IFERROR(YEAR(Tabela1[[#This Row],[VENCIMENTO CONTRATO]]),"-")</f>
        <v>2028</v>
      </c>
      <c r="U1255" s="5" t="str">
        <f>VLOOKUP(Tabela1[[#This Row],[PLACA]],UNIC!C:T,18,0)</f>
        <v>PATIO</v>
      </c>
      <c r="V1255" s="5" t="str">
        <f>SUBSTITUTE(VLOOKUP(Tabela1[[#This Row],[PLACA]],UNIC!C:K,9,0),".", "")</f>
        <v>99628</v>
      </c>
      <c r="W1255" s="5">
        <f>VLOOKUP(Tabela1[[#This Row],[PLACA]],UNIC!C:M,10,0)</f>
        <v>22020</v>
      </c>
      <c r="X1255" s="5" t="str">
        <f>VLOOKUP(Tabela1[[#This Row],[PLACA]],UNIC!C:M,11,0)</f>
        <v>ADMINISTRATIVO</v>
      </c>
      <c r="Y1255" s="7">
        <f>SUM(Tabela1[[#This Row],[GASTO COMBUSTÍVEL FEVEREIRO]:[GASTO COMBUSTÍVE ABRIL]])</f>
        <v>4982.03</v>
      </c>
      <c r="Z1255" s="7">
        <f>IFERROR(AVERAGE(Tabela1[[#This Row],[GASTO COMBUSTÍVE ABRIL]:[GASTO COMBUSTÍVE MARÇO]]),"-")</f>
        <v>1916.0149999999999</v>
      </c>
      <c r="AA1255" s="5"/>
    </row>
    <row r="1256" spans="1:27" x14ac:dyDescent="0.25">
      <c r="A1256" s="5" t="s">
        <v>688</v>
      </c>
      <c r="B1256" s="5" t="str">
        <f>VLOOKUP(A1256,UNIC!C:W,2,0)</f>
        <v>MOBI</v>
      </c>
      <c r="C1256" s="5" t="str">
        <f>VLOOKUP(A1256,UNIC!C:W,3,0)</f>
        <v>LEVE</v>
      </c>
      <c r="D1256" s="10">
        <f>VLOOKUP(A1256,UNIC!C:W,5,0)</f>
        <v>2025</v>
      </c>
      <c r="E1256" s="5" t="str">
        <f>VLOOKUP(A1256,UNIC!C:W,21,0)</f>
        <v>MOVIDA</v>
      </c>
      <c r="F1256" s="5" t="str">
        <f>VLOOKUP(Tabela1[[#This Row],[PLACA]],UNIC!C:R,15,0)</f>
        <v>MG</v>
      </c>
      <c r="G1256" s="5" t="str">
        <f>VLOOKUP(Tabela1[[#This Row],[PLACA]],UNIC!C:R,16,0)</f>
        <v>SUDESTE</v>
      </c>
      <c r="H1256" s="5" t="str">
        <f>VLOOKUP(A1256,UNIC!C:H,6,0)</f>
        <v>LUCAS ARAUJO MILANI</v>
      </c>
      <c r="I1256" s="5" t="str">
        <f>VLOOKUP(H1256,UNIC!H:J,3,0)</f>
        <v>TECNICO DE FIBRA OPTICA I</v>
      </c>
      <c r="J1256" s="11" t="str">
        <f>VLOOKUP(Tabela1[[#This Row],[PLACA]],UNIC!C:V,20,0)</f>
        <v>R$ 1.818,74</v>
      </c>
      <c r="K1256" s="11">
        <f>IFERROR(VALUE(VLOOKUP(Tabela1[[#This Row],[PLACA]],[1]Planilha2!$A:$F,3,0)),"")</f>
        <v>1050</v>
      </c>
      <c r="L1256" s="11">
        <f>IFERROR(VALUE(VLOOKUP(Tabela1[[#This Row],[PLACA]],[1]Planilha2!$A:$F,4,0)),"")</f>
        <v>1183.31</v>
      </c>
      <c r="M1256" s="11">
        <f>IFERROR(VALUE(VLOOKUP(Tabela1[[#This Row],[PLACA]],[1]Planilha2!$A:$F,5,0)),"")</f>
        <v>750</v>
      </c>
      <c r="N1256" s="11"/>
      <c r="O1256" s="12" t="str">
        <f>VLOOKUP(Tabela1[[#This Row],[PLACA]],BASE_LOCADORAS!B:F,5,0)</f>
        <v>10/08/2027</v>
      </c>
      <c r="P12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6" s="11">
        <f>VLOOKUP(Tabela1[[#This Row],[PLACA]],BASE_LOCADORAS!B:G,6,0)</f>
        <v>1730</v>
      </c>
      <c r="R1256" s="5" t="b">
        <f>Tabela1[[#This Row],[VALOR LOCADORA]]=Tabela1[[#This Row],[GASTO ALUGUEL]]</f>
        <v>0</v>
      </c>
      <c r="S1256" s="5" t="str">
        <f>UPPER(TEXT(Tabela1[[#This Row],[VENCIMENTO CONTRATO]],"MMM"))</f>
        <v>AGO</v>
      </c>
      <c r="T1256" s="5">
        <f>IFERROR(YEAR(Tabela1[[#This Row],[VENCIMENTO CONTRATO]]),"-")</f>
        <v>2027</v>
      </c>
      <c r="U1256" s="5" t="str">
        <f>VLOOKUP(Tabela1[[#This Row],[PLACA]],UNIC!C:T,18,0)</f>
        <v>ATIVO</v>
      </c>
      <c r="V1256" s="5" t="str">
        <f>SUBSTITUTE(VLOOKUP(Tabela1[[#This Row],[PLACA]],UNIC!C:K,9,0),".", "")</f>
        <v>11011</v>
      </c>
      <c r="W1256" s="5">
        <f>VLOOKUP(Tabela1[[#This Row],[PLACA]],UNIC!C:M,10,0)</f>
        <v>23847</v>
      </c>
      <c r="X1256" s="5" t="str">
        <f>VLOOKUP(Tabela1[[#This Row],[PLACA]],UNIC!C:M,11,0)</f>
        <v>VIVO</v>
      </c>
      <c r="Y1256" s="7">
        <f>SUM(Tabela1[[#This Row],[GASTO COMBUSTÍVEL FEVEREIRO]:[GASTO COMBUSTÍVE ABRIL]])</f>
        <v>2983.31</v>
      </c>
      <c r="Z1256" s="7">
        <f>IFERROR(AVERAGE(Tabela1[[#This Row],[GASTO COMBUSTÍVE ABRIL]:[GASTO COMBUSTÍVE MARÇO]]),"-")</f>
        <v>966.65499999999997</v>
      </c>
      <c r="AA1256" s="5"/>
    </row>
    <row r="1257" spans="1:27" x14ac:dyDescent="0.25">
      <c r="A1257" s="5" t="s">
        <v>1473</v>
      </c>
      <c r="B1257" s="5" t="str">
        <f>VLOOKUP(A1257,UNIC!C:W,2,0)</f>
        <v>MOBI</v>
      </c>
      <c r="C1257" s="5" t="str">
        <f>VLOOKUP(A1257,UNIC!C:W,3,0)</f>
        <v>LEVE</v>
      </c>
      <c r="D1257" s="10">
        <f>VLOOKUP(A1257,UNIC!C:W,5,0)</f>
        <v>2025</v>
      </c>
      <c r="E1257" s="5" t="str">
        <f>VLOOKUP(A1257,UNIC!C:W,21,0)</f>
        <v>MOVIDA</v>
      </c>
      <c r="F1257" s="5" t="str">
        <f>VLOOKUP(Tabela1[[#This Row],[PLACA]],UNIC!C:R,15,0)</f>
        <v>MG</v>
      </c>
      <c r="G1257" s="5" t="str">
        <f>VLOOKUP(Tabela1[[#This Row],[PLACA]],UNIC!C:R,16,0)</f>
        <v>SUDESTE</v>
      </c>
      <c r="H1257" s="5" t="str">
        <f>VLOOKUP(A1257,UNIC!C:H,6,0)</f>
        <v>CARLOS HENRIQUE ALVES BELIZARIO</v>
      </c>
      <c r="I1257" s="5" t="str">
        <f>VLOOKUP(H1257,UNIC!H:J,3,0)</f>
        <v>TECNICO DE FIBRA OPTICA I</v>
      </c>
      <c r="J1257" s="11" t="str">
        <f>VLOOKUP(Tabela1[[#This Row],[PLACA]],UNIC!C:V,20,0)</f>
        <v>R$ 1.818,74</v>
      </c>
      <c r="K1257" s="11">
        <f>IFERROR(VALUE(VLOOKUP(Tabela1[[#This Row],[PLACA]],[1]Planilha2!$A:$F,3,0)),"")</f>
        <v>967.81</v>
      </c>
      <c r="L1257" s="11">
        <f>IFERROR(VALUE(VLOOKUP(Tabela1[[#This Row],[PLACA]],[1]Planilha2!$A:$F,4,0)),"")</f>
        <v>1019.97</v>
      </c>
      <c r="M1257" s="11">
        <f>IFERROR(VALUE(VLOOKUP(Tabela1[[#This Row],[PLACA]],[1]Planilha2!$A:$F,5,0)),"")</f>
        <v>549.95000000000005</v>
      </c>
      <c r="N1257" s="11"/>
      <c r="O1257" s="12" t="str">
        <f>VLOOKUP(Tabela1[[#This Row],[PLACA]],BASE_LOCADORAS!B:F,5,0)</f>
        <v>13/08/2027</v>
      </c>
      <c r="P12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7" s="11">
        <f>VLOOKUP(Tabela1[[#This Row],[PLACA]],BASE_LOCADORAS!B:G,6,0)</f>
        <v>1730</v>
      </c>
      <c r="R1257" s="5" t="b">
        <f>Tabela1[[#This Row],[VALOR LOCADORA]]=Tabela1[[#This Row],[GASTO ALUGUEL]]</f>
        <v>0</v>
      </c>
      <c r="S1257" s="5" t="str">
        <f>UPPER(TEXT(Tabela1[[#This Row],[VENCIMENTO CONTRATO]],"MMM"))</f>
        <v>AGO</v>
      </c>
      <c r="T1257" s="5">
        <f>IFERROR(YEAR(Tabela1[[#This Row],[VENCIMENTO CONTRATO]]),"-")</f>
        <v>2027</v>
      </c>
      <c r="U1257" s="5" t="str">
        <f>VLOOKUP(Tabela1[[#This Row],[PLACA]],UNIC!C:T,18,0)</f>
        <v>ATIVO</v>
      </c>
      <c r="V1257" s="5" t="str">
        <f>SUBSTITUTE(VLOOKUP(Tabela1[[#This Row],[PLACA]],UNIC!C:K,9,0),".", "")</f>
        <v>11011</v>
      </c>
      <c r="W1257" s="5">
        <f>VLOOKUP(Tabela1[[#This Row],[PLACA]],UNIC!C:M,10,0)</f>
        <v>23384</v>
      </c>
      <c r="X1257" s="5" t="str">
        <f>VLOOKUP(Tabela1[[#This Row],[PLACA]],UNIC!C:M,11,0)</f>
        <v>VIVO</v>
      </c>
      <c r="Y1257" s="7">
        <f>SUM(Tabela1[[#This Row],[GASTO COMBUSTÍVEL FEVEREIRO]:[GASTO COMBUSTÍVE ABRIL]])</f>
        <v>2537.73</v>
      </c>
      <c r="Z1257" s="7">
        <f>IFERROR(AVERAGE(Tabela1[[#This Row],[GASTO COMBUSTÍVE ABRIL]:[GASTO COMBUSTÍVE MARÇO]]),"-")</f>
        <v>784.96</v>
      </c>
      <c r="AA1257" s="5"/>
    </row>
    <row r="1258" spans="1:27" x14ac:dyDescent="0.25">
      <c r="A1258" s="5" t="s">
        <v>814</v>
      </c>
      <c r="B1258" s="5" t="str">
        <f>VLOOKUP(A1258,UNIC!C:W,2,0)</f>
        <v>PALIO</v>
      </c>
      <c r="C1258" s="5" t="str">
        <f>VLOOKUP(A1258,UNIC!C:W,3,0)</f>
        <v>LEVE</v>
      </c>
      <c r="D1258" s="10">
        <f>VLOOKUP(A1258,UNIC!C:W,5,0)</f>
        <v>2016</v>
      </c>
      <c r="E1258" s="5" t="str">
        <f>VLOOKUP(A1258,UNIC!C:W,21,0)</f>
        <v>PARTICULAR</v>
      </c>
      <c r="F1258" s="5" t="str">
        <f>VLOOKUP(Tabela1[[#This Row],[PLACA]],UNIC!C:R,15,0)</f>
        <v>MG</v>
      </c>
      <c r="G1258" s="5" t="str">
        <f>VLOOKUP(Tabela1[[#This Row],[PLACA]],UNIC!C:R,16,0)</f>
        <v>SUDESTE</v>
      </c>
      <c r="H1258" s="5" t="str">
        <f>VLOOKUP(A1258,UNIC!C:H,6,0)</f>
        <v>LEONARDO VIEIRA DE SOUZA</v>
      </c>
      <c r="I1258" s="5" t="str">
        <f>VLOOKUP(H1258,UNIC!H:J,3,0)</f>
        <v>TECNICO DE FIBRA OPTICA I</v>
      </c>
      <c r="J1258" s="11" t="str">
        <f>VLOOKUP(Tabela1[[#This Row],[PLACA]],UNIC!C:V,20,0)</f>
        <v>R$ 850,00</v>
      </c>
      <c r="K1258" s="11">
        <f>IFERROR(VALUE(VLOOKUP(Tabela1[[#This Row],[PLACA]],[1]Planilha2!$A:$F,3,0)),"")</f>
        <v>1062.33</v>
      </c>
      <c r="L1258" s="11">
        <f>IFERROR(VALUE(VLOOKUP(Tabela1[[#This Row],[PLACA]],[1]Planilha2!$A:$F,4,0)),"")</f>
        <v>0</v>
      </c>
      <c r="M1258" s="11">
        <f>IFERROR(VALUE(VLOOKUP(Tabela1[[#This Row],[PLACA]],[1]Planilha2!$A:$F,5,0)),"")</f>
        <v>670.84</v>
      </c>
      <c r="N1258" s="11"/>
      <c r="O1258" s="12" t="str">
        <f>VLOOKUP(Tabela1[[#This Row],[PLACA]],BASE_LOCADORAS!B:F,5,0)</f>
        <v>01/01/2030</v>
      </c>
      <c r="P12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58" s="11">
        <f>VLOOKUP(Tabela1[[#This Row],[PLACA]],BASE_LOCADORAS!B:G,6,0)</f>
        <v>850</v>
      </c>
      <c r="R1258" s="5" t="b">
        <f>Tabela1[[#This Row],[VALOR LOCADORA]]=Tabela1[[#This Row],[GASTO ALUGUEL]]</f>
        <v>0</v>
      </c>
      <c r="S1258" s="5" t="str">
        <f>UPPER(TEXT(Tabela1[[#This Row],[VENCIMENTO CONTRATO]],"MMM"))</f>
        <v>JAN</v>
      </c>
      <c r="T1258" s="5">
        <f>IFERROR(YEAR(Tabela1[[#This Row],[VENCIMENTO CONTRATO]]),"-")</f>
        <v>2030</v>
      </c>
      <c r="U1258" s="5" t="str">
        <f>VLOOKUP(Tabela1[[#This Row],[PLACA]],UNIC!C:T,18,0)</f>
        <v>ATIVO</v>
      </c>
      <c r="V1258" s="5" t="str">
        <f>SUBSTITUTE(VLOOKUP(Tabela1[[#This Row],[PLACA]],UNIC!C:K,9,0),".", "")</f>
        <v>11011</v>
      </c>
      <c r="W1258" s="5">
        <f>VLOOKUP(Tabela1[[#This Row],[PLACA]],UNIC!C:M,10,0)</f>
        <v>23850</v>
      </c>
      <c r="X1258" s="5" t="str">
        <f>VLOOKUP(Tabela1[[#This Row],[PLACA]],UNIC!C:M,11,0)</f>
        <v>VIVO</v>
      </c>
      <c r="Y1258" s="7">
        <f>SUM(Tabela1[[#This Row],[GASTO COMBUSTÍVEL FEVEREIRO]:[GASTO COMBUSTÍVE ABRIL]])</f>
        <v>1733.17</v>
      </c>
      <c r="Z1258" s="7">
        <f>IFERROR(AVERAGE(Tabela1[[#This Row],[GASTO COMBUSTÍVE ABRIL]:[GASTO COMBUSTÍVE MARÇO]]),"-")</f>
        <v>335.42</v>
      </c>
      <c r="AA1258" s="5"/>
    </row>
    <row r="1259" spans="1:27" x14ac:dyDescent="0.25">
      <c r="A1259" s="5" t="s">
        <v>1474</v>
      </c>
      <c r="B1259" s="5" t="str">
        <f>VLOOKUP(A1259,UNIC!C:W,2,0)</f>
        <v>MOBI</v>
      </c>
      <c r="C1259" s="5" t="str">
        <f>VLOOKUP(A1259,UNIC!C:W,3,0)</f>
        <v>LEVE</v>
      </c>
      <c r="D1259" s="10">
        <f>VLOOKUP(A1259,UNIC!C:W,5,0)</f>
        <v>2023</v>
      </c>
      <c r="E1259" s="5" t="str">
        <f>VLOOKUP(A1259,UNIC!C:W,21,0)</f>
        <v>LOCALIZA</v>
      </c>
      <c r="F1259" s="5" t="str">
        <f>VLOOKUP(Tabela1[[#This Row],[PLACA]],UNIC!C:R,15,0)</f>
        <v>DF</v>
      </c>
      <c r="G1259" s="5" t="str">
        <f>VLOOKUP(Tabela1[[#This Row],[PLACA]],UNIC!C:R,16,0)</f>
        <v>CENTRO OESTE</v>
      </c>
      <c r="H1259" s="5" t="str">
        <f>VLOOKUP(A1259,UNIC!C:H,6,0)</f>
        <v>WANDERSON ARAUJO DE LIMA</v>
      </c>
      <c r="I1259" s="5" t="str">
        <f>VLOOKUP(H1259,UNIC!H:J,3,0)</f>
        <v>ASSISTENTE TEC. DE MANUTENCAO DE FO I</v>
      </c>
      <c r="J1259" s="11" t="str">
        <f>VLOOKUP(Tabela1[[#This Row],[PLACA]],UNIC!C:V,20,0)</f>
        <v>R$ 1.904,54</v>
      </c>
      <c r="K1259" s="11">
        <f>IFERROR(VALUE(VLOOKUP(Tabela1[[#This Row],[PLACA]],[1]Planilha2!$A:$F,3,0)),"")</f>
        <v>0</v>
      </c>
      <c r="L1259" s="11">
        <f>IFERROR(VALUE(VLOOKUP(Tabela1[[#This Row],[PLACA]],[1]Planilha2!$A:$F,4,0)),"")</f>
        <v>749.96</v>
      </c>
      <c r="M1259" s="11">
        <f>IFERROR(VALUE(VLOOKUP(Tabela1[[#This Row],[PLACA]],[1]Planilha2!$A:$F,5,0)),"")</f>
        <v>1090.04</v>
      </c>
      <c r="N1259" s="11"/>
      <c r="O1259" s="12" t="str">
        <f>VLOOKUP(Tabela1[[#This Row],[PLACA]],BASE_LOCADORAS!B:F,5,0)</f>
        <v>24/05/2026</v>
      </c>
      <c r="P12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259" s="11">
        <f>VLOOKUP(Tabela1[[#This Row],[PLACA]],BASE_LOCADORAS!B:G,6,0)</f>
        <v>1904.54</v>
      </c>
      <c r="R1259" s="5" t="b">
        <f>Tabela1[[#This Row],[VALOR LOCADORA]]=Tabela1[[#This Row],[GASTO ALUGUEL]]</f>
        <v>0</v>
      </c>
      <c r="S1259" s="5" t="str">
        <f>UPPER(TEXT(Tabela1[[#This Row],[VENCIMENTO CONTRATO]],"MMM"))</f>
        <v>MAI</v>
      </c>
      <c r="T1259" s="5">
        <f>IFERROR(YEAR(Tabela1[[#This Row],[VENCIMENTO CONTRATO]]),"-")</f>
        <v>2026</v>
      </c>
      <c r="U1259" s="5" t="str">
        <f>VLOOKUP(Tabela1[[#This Row],[PLACA]],UNIC!C:T,18,0)</f>
        <v>ATIVO</v>
      </c>
      <c r="V1259" s="5" t="str">
        <f>SUBSTITUTE(VLOOKUP(Tabela1[[#This Row],[PLACA]],UNIC!C:K,9,0),".", "")</f>
        <v>11021</v>
      </c>
      <c r="W1259" s="5">
        <f>VLOOKUP(Tabela1[[#This Row],[PLACA]],UNIC!C:M,10,0)</f>
        <v>17001</v>
      </c>
      <c r="X1259" s="5" t="str">
        <f>VLOOKUP(Tabela1[[#This Row],[PLACA]],UNIC!C:M,11,0)</f>
        <v>VIVO</v>
      </c>
      <c r="Y1259" s="7">
        <f>SUM(Tabela1[[#This Row],[GASTO COMBUSTÍVEL FEVEREIRO]:[GASTO COMBUSTÍVE ABRIL]])</f>
        <v>1840</v>
      </c>
      <c r="Z1259" s="7">
        <f>IFERROR(AVERAGE(Tabela1[[#This Row],[GASTO COMBUSTÍVE ABRIL]:[GASTO COMBUSTÍVE MARÇO]]),"-")</f>
        <v>920</v>
      </c>
      <c r="AA1259" s="5"/>
    </row>
    <row r="1260" spans="1:27" x14ac:dyDescent="0.25">
      <c r="A1260" s="5" t="s">
        <v>1281</v>
      </c>
      <c r="B1260" s="5" t="str">
        <f>VLOOKUP(A1260,UNIC!C:W,2,0)</f>
        <v>MOBI</v>
      </c>
      <c r="C1260" s="5" t="str">
        <f>VLOOKUP(A1260,UNIC!C:W,3,0)</f>
        <v>LEVE</v>
      </c>
      <c r="D1260" s="10">
        <f>VLOOKUP(A1260,UNIC!C:W,5,0)</f>
        <v>2025</v>
      </c>
      <c r="E1260" s="5" t="str">
        <f>VLOOKUP(A1260,UNIC!C:W,21,0)</f>
        <v>LOCALIZA</v>
      </c>
      <c r="F1260" s="5" t="str">
        <f>VLOOKUP(Tabela1[[#This Row],[PLACA]],UNIC!C:R,15,0)</f>
        <v>MG</v>
      </c>
      <c r="G1260" s="5" t="str">
        <f>VLOOKUP(Tabela1[[#This Row],[PLACA]],UNIC!C:R,16,0)</f>
        <v>SUDESTE</v>
      </c>
      <c r="H1260" s="5" t="str">
        <f>VLOOKUP(A1260,UNIC!C:H,6,0)</f>
        <v>ELISSON GOMES ROSA</v>
      </c>
      <c r="I1260" s="5" t="str">
        <f>VLOOKUP(H1260,UNIC!H:J,3,0)</f>
        <v>TECNICO DE FIBRA OPTICA I</v>
      </c>
      <c r="J1260" s="11" t="str">
        <f>VLOOKUP(Tabela1[[#This Row],[PLACA]],UNIC!C:V,20,0)</f>
        <v>R$ 1.823,00</v>
      </c>
      <c r="K1260" s="11">
        <f>IFERROR(VALUE(VLOOKUP(Tabela1[[#This Row],[PLACA]],[1]Planilha2!$A:$F,3,0)),"")</f>
        <v>1780.52</v>
      </c>
      <c r="L1260" s="11">
        <f>IFERROR(VALUE(VLOOKUP(Tabela1[[#This Row],[PLACA]],[1]Planilha2!$A:$F,4,0)),"")</f>
        <v>1613.96</v>
      </c>
      <c r="M1260" s="11">
        <f>IFERROR(VALUE(VLOOKUP(Tabela1[[#This Row],[PLACA]],[1]Planilha2!$A:$F,5,0)),"")</f>
        <v>540</v>
      </c>
      <c r="N1260" s="11"/>
      <c r="O1260" s="17" t="str">
        <f>VLOOKUP(Tabela1[[#This Row],[PLACA]],BASE_LOCADORAS!B:F,5,0)</f>
        <v>11/07/2028</v>
      </c>
      <c r="P12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0" s="11">
        <f>VLOOKUP(Tabela1[[#This Row],[PLACA]],BASE_LOCADORAS!B:G,6,0)</f>
        <v>1928.81</v>
      </c>
      <c r="R1260" s="5" t="b">
        <f>Tabela1[[#This Row],[VALOR LOCADORA]]=Tabela1[[#This Row],[GASTO ALUGUEL]]</f>
        <v>0</v>
      </c>
      <c r="S1260" s="5" t="str">
        <f>UPPER(TEXT(Tabela1[[#This Row],[VENCIMENTO CONTRATO]],"MMM"))</f>
        <v>JUL</v>
      </c>
      <c r="T1260" s="5">
        <f>IFERROR(YEAR(Tabela1[[#This Row],[VENCIMENTO CONTRATO]]),"-")</f>
        <v>2028</v>
      </c>
      <c r="U1260" s="5" t="str">
        <f>VLOOKUP(Tabela1[[#This Row],[PLACA]],UNIC!C:T,18,0)</f>
        <v>ATIVO</v>
      </c>
      <c r="V1260" s="5" t="str">
        <f>SUBSTITUTE(VLOOKUP(Tabela1[[#This Row],[PLACA]],UNIC!C:K,9,0),".", "")</f>
        <v>11011</v>
      </c>
      <c r="W1260" s="5">
        <f>VLOOKUP(Tabela1[[#This Row],[PLACA]],UNIC!C:M,10,0)</f>
        <v>23845</v>
      </c>
      <c r="X1260" s="5" t="str">
        <f>VLOOKUP(Tabela1[[#This Row],[PLACA]],UNIC!C:M,11,0)</f>
        <v>VIVO</v>
      </c>
      <c r="Y1260" s="7">
        <f>SUM(Tabela1[[#This Row],[GASTO COMBUSTÍVEL FEVEREIRO]:[GASTO COMBUSTÍVE ABRIL]])</f>
        <v>3934.48</v>
      </c>
      <c r="Z1260" s="7">
        <f>IFERROR(AVERAGE(Tabela1[[#This Row],[GASTO COMBUSTÍVE ABRIL]:[GASTO COMBUSTÍVE MARÇO]]),"-")</f>
        <v>1076.98</v>
      </c>
      <c r="AA1260" s="5"/>
    </row>
    <row r="1261" spans="1:27" x14ac:dyDescent="0.25">
      <c r="A1261" s="5" t="s">
        <v>539</v>
      </c>
      <c r="B1261" s="5" t="str">
        <f>VLOOKUP(A1261,UNIC!C:W,2,0)</f>
        <v>MOBI</v>
      </c>
      <c r="C1261" s="5" t="str">
        <f>VLOOKUP(A1261,UNIC!C:W,3,0)</f>
        <v>LEVE</v>
      </c>
      <c r="D1261" s="10">
        <f>VLOOKUP(A1261,UNIC!C:W,5,0)</f>
        <v>2024</v>
      </c>
      <c r="E1261" s="5" t="str">
        <f>VLOOKUP(A1261,UNIC!C:W,21,0)</f>
        <v>MOVIDA</v>
      </c>
      <c r="F1261" s="5" t="str">
        <f>VLOOKUP(Tabela1[[#This Row],[PLACA]],UNIC!C:R,15,0)</f>
        <v>MG</v>
      </c>
      <c r="G1261" s="5" t="str">
        <f>VLOOKUP(Tabela1[[#This Row],[PLACA]],UNIC!C:R,16,0)</f>
        <v>SUDESTE</v>
      </c>
      <c r="H1261" s="5" t="str">
        <f>VLOOKUP(A1261,UNIC!C:H,6,0)</f>
        <v>FROTAS DE VEÍCULOS UBERLANDIA</v>
      </c>
      <c r="I1261" s="5" t="str">
        <f>VLOOKUP(H1261,UNIC!H:J,3,0)</f>
        <v>PARCEIRO</v>
      </c>
      <c r="J1261" s="11" t="str">
        <f>VLOOKUP(Tabela1[[#This Row],[PLACA]],UNIC!C:V,20,0)</f>
        <v>R$ 1.730,00</v>
      </c>
      <c r="K1261" s="11">
        <f>IFERROR(VALUE(VLOOKUP(Tabela1[[#This Row],[PLACA]],[1]Planilha2!$A:$F,3,0)),"")</f>
        <v>318.98</v>
      </c>
      <c r="L1261" s="11">
        <f>IFERROR(VALUE(VLOOKUP(Tabela1[[#This Row],[PLACA]],[1]Planilha2!$A:$F,4,0)),"")</f>
        <v>0</v>
      </c>
      <c r="M1261" s="11">
        <f>IFERROR(VALUE(VLOOKUP(Tabela1[[#This Row],[PLACA]],[1]Planilha2!$A:$F,5,0)),"")</f>
        <v>1045.51</v>
      </c>
      <c r="N1261" s="11"/>
      <c r="O1261" s="12" t="str">
        <f>VLOOKUP(Tabela1[[#This Row],[PLACA]],BASE_LOCADORAS!B:F,5,0)</f>
        <v>14/02/2027</v>
      </c>
      <c r="P12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1" s="11">
        <f>VLOOKUP(Tabela1[[#This Row],[PLACA]],BASE_LOCADORAS!B:G,6,0)</f>
        <v>1730</v>
      </c>
      <c r="R1261" s="5" t="b">
        <f>Tabela1[[#This Row],[VALOR LOCADORA]]=Tabela1[[#This Row],[GASTO ALUGUEL]]</f>
        <v>0</v>
      </c>
      <c r="S1261" s="5" t="str">
        <f>UPPER(TEXT(Tabela1[[#This Row],[VENCIMENTO CONTRATO]],"MMM"))</f>
        <v>FEV</v>
      </c>
      <c r="T1261" s="5">
        <f>IFERROR(YEAR(Tabela1[[#This Row],[VENCIMENTO CONTRATO]]),"-")</f>
        <v>2027</v>
      </c>
      <c r="U1261" s="5" t="str">
        <f>VLOOKUP(Tabela1[[#This Row],[PLACA]],UNIC!C:T,18,0)</f>
        <v>PATIO</v>
      </c>
      <c r="V1261" s="5" t="str">
        <f>SUBSTITUTE(VLOOKUP(Tabela1[[#This Row],[PLACA]],UNIC!C:K,9,0),".", "")</f>
        <v>99628</v>
      </c>
      <c r="W1261" s="5">
        <f>VLOOKUP(Tabela1[[#This Row],[PLACA]],UNIC!C:M,10,0)</f>
        <v>23845</v>
      </c>
      <c r="X1261" s="5" t="str">
        <f>VLOOKUP(Tabela1[[#This Row],[PLACA]],UNIC!C:M,11,0)</f>
        <v>ADMINISTRATIVO</v>
      </c>
      <c r="Y1261" s="7">
        <f>SUM(Tabela1[[#This Row],[GASTO COMBUSTÍVEL FEVEREIRO]:[GASTO COMBUSTÍVE ABRIL]])</f>
        <v>1364.49</v>
      </c>
      <c r="Z1261" s="7">
        <f>IFERROR(AVERAGE(Tabela1[[#This Row],[GASTO COMBUSTÍVE ABRIL]:[GASTO COMBUSTÍVE MARÇO]]),"-")</f>
        <v>522.755</v>
      </c>
      <c r="AA1261" s="5"/>
    </row>
    <row r="1262" spans="1:27" x14ac:dyDescent="0.25">
      <c r="A1262" s="5" t="s">
        <v>1475</v>
      </c>
      <c r="B1262" s="5" t="str">
        <f>VLOOKUP(A1262,UNIC!C:W,2,0)</f>
        <v>MOBI</v>
      </c>
      <c r="C1262" s="5" t="str">
        <f>VLOOKUP(A1262,UNIC!C:W,3,0)</f>
        <v>LEVE</v>
      </c>
      <c r="D1262" s="10">
        <f>VLOOKUP(A1262,UNIC!C:W,5,0)</f>
        <v>2023</v>
      </c>
      <c r="E1262" s="5" t="str">
        <f>VLOOKUP(A1262,UNIC!C:W,21,0)</f>
        <v>LOCALIZA</v>
      </c>
      <c r="F1262" s="5" t="str">
        <f>VLOOKUP(Tabela1[[#This Row],[PLACA]],UNIC!C:R,15,0)</f>
        <v>MG</v>
      </c>
      <c r="G1262" s="5" t="str">
        <f>VLOOKUP(Tabela1[[#This Row],[PLACA]],UNIC!C:R,16,0)</f>
        <v>SUDESTE</v>
      </c>
      <c r="H1262" s="5" t="str">
        <f>VLOOKUP(A1262,UNIC!C:H,6,0)</f>
        <v>MAYKON DOUGLAS PEREIRA ROMAO</v>
      </c>
      <c r="I1262" s="5" t="str">
        <f>VLOOKUP(H1262,UNIC!H:J,3,0)</f>
        <v>TECNICO DE FIBRA OPTICA I</v>
      </c>
      <c r="J1262" s="11" t="str">
        <f>VLOOKUP(Tabela1[[#This Row],[PLACA]],UNIC!C:V,20,0)</f>
        <v>R$ 1.904,54</v>
      </c>
      <c r="K1262" s="11">
        <f>IFERROR(VALUE(VLOOKUP(Tabela1[[#This Row],[PLACA]],[1]Planilha2!$A:$F,3,0)),"")</f>
        <v>258.7</v>
      </c>
      <c r="L1262" s="11">
        <f>IFERROR(VALUE(VLOOKUP(Tabela1[[#This Row],[PLACA]],[1]Planilha2!$A:$F,4,0)),"")</f>
        <v>1685.84</v>
      </c>
      <c r="M1262" s="11">
        <f>IFERROR(VALUE(VLOOKUP(Tabela1[[#This Row],[PLACA]],[1]Planilha2!$A:$F,5,0)),"")</f>
        <v>598.23</v>
      </c>
      <c r="N1262" s="11"/>
      <c r="O1262" s="17" t="str">
        <f>VLOOKUP(Tabela1[[#This Row],[PLACA]],BASE_LOCADORAS!B:F,5,0)</f>
        <v>24/05/2026</v>
      </c>
      <c r="P12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262" s="11">
        <f>VLOOKUP(Tabela1[[#This Row],[PLACA]],BASE_LOCADORAS!B:G,6,0)</f>
        <v>1904.54</v>
      </c>
      <c r="R1262" s="5" t="b">
        <f>Tabela1[[#This Row],[VALOR LOCADORA]]=Tabela1[[#This Row],[GASTO ALUGUEL]]</f>
        <v>0</v>
      </c>
      <c r="S1262" s="5" t="str">
        <f>UPPER(TEXT(Tabela1[[#This Row],[VENCIMENTO CONTRATO]],"MMM"))</f>
        <v>MAI</v>
      </c>
      <c r="T1262" s="5">
        <f>IFERROR(YEAR(Tabela1[[#This Row],[VENCIMENTO CONTRATO]]),"-")</f>
        <v>2026</v>
      </c>
      <c r="U1262" s="5" t="str">
        <f>VLOOKUP(Tabela1[[#This Row],[PLACA]],UNIC!C:T,18,0)</f>
        <v>ATIVO</v>
      </c>
      <c r="V1262" s="5" t="str">
        <f>SUBSTITUTE(VLOOKUP(Tabela1[[#This Row],[PLACA]],UNIC!C:K,9,0),".", "")</f>
        <v>11011</v>
      </c>
      <c r="W1262" s="5">
        <f>VLOOKUP(Tabela1[[#This Row],[PLACA]],UNIC!C:M,10,0)</f>
        <v>23845</v>
      </c>
      <c r="X1262" s="5" t="str">
        <f>VLOOKUP(Tabela1[[#This Row],[PLACA]],UNIC!C:M,11,0)</f>
        <v>VIVO</v>
      </c>
      <c r="Y1262" s="7">
        <f>SUM(Tabela1[[#This Row],[GASTO COMBUSTÍVEL FEVEREIRO]:[GASTO COMBUSTÍVE ABRIL]])</f>
        <v>2542.77</v>
      </c>
      <c r="Z1262" s="7">
        <f>IFERROR(AVERAGE(Tabela1[[#This Row],[GASTO COMBUSTÍVE ABRIL]:[GASTO COMBUSTÍVE MARÇO]]),"-")</f>
        <v>1142.0349999999999</v>
      </c>
      <c r="AA1262" s="5"/>
    </row>
    <row r="1263" spans="1:27" x14ac:dyDescent="0.25">
      <c r="A1263" s="5" t="s">
        <v>501</v>
      </c>
      <c r="B1263" s="5" t="str">
        <f>VLOOKUP(A1263,UNIC!C:W,2,0)</f>
        <v>MOBI</v>
      </c>
      <c r="C1263" s="5" t="str">
        <f>VLOOKUP(A1263,UNIC!C:W,3,0)</f>
        <v>LEVE</v>
      </c>
      <c r="D1263" s="10">
        <f>VLOOKUP(A1263,UNIC!C:W,5,0)</f>
        <v>2024</v>
      </c>
      <c r="E1263" s="5" t="str">
        <f>VLOOKUP(A1263,UNIC!C:W,21,0)</f>
        <v>MOVIDA</v>
      </c>
      <c r="F1263" s="5" t="str">
        <f>VLOOKUP(Tabela1[[#This Row],[PLACA]],UNIC!C:R,15,0)</f>
        <v>DF</v>
      </c>
      <c r="G1263" s="5" t="str">
        <f>VLOOKUP(Tabela1[[#This Row],[PLACA]],UNIC!C:R,16,0)</f>
        <v>CENTRO OESTE</v>
      </c>
      <c r="H1263" s="5" t="str">
        <f>VLOOKUP(A1263,UNIC!C:H,6,0)</f>
        <v>OMAR PEREIRA DE OLIVEIRA</v>
      </c>
      <c r="I1263" s="5" t="str">
        <f>VLOOKUP(H1263,UNIC!H:J,3,0)</f>
        <v>ASSISTENTE TEC. DE MANUTENCAO DE FO I</v>
      </c>
      <c r="J1263" s="11" t="str">
        <f>VLOOKUP(Tabela1[[#This Row],[PLACA]],UNIC!C:V,20,0)</f>
        <v>R$ 1.730,00</v>
      </c>
      <c r="K1263" s="11">
        <f>IFERROR(VALUE(VLOOKUP(Tabela1[[#This Row],[PLACA]],[1]Planilha2!$A:$F,3,0)),"")</f>
        <v>1050</v>
      </c>
      <c r="L1263" s="11">
        <f>IFERROR(VALUE(VLOOKUP(Tabela1[[#This Row],[PLACA]],[1]Planilha2!$A:$F,4,0)),"")</f>
        <v>1309</v>
      </c>
      <c r="M1263" s="11">
        <f>IFERROR(VALUE(VLOOKUP(Tabela1[[#This Row],[PLACA]],[1]Planilha2!$A:$F,5,0)),"")</f>
        <v>704.37</v>
      </c>
      <c r="N1263" s="11"/>
      <c r="O1263" s="12" t="str">
        <f>VLOOKUP(Tabela1[[#This Row],[PLACA]],BASE_LOCADORAS!B:F,5,0)</f>
        <v>14/02/2027</v>
      </c>
      <c r="P12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3" s="11">
        <f>VLOOKUP(Tabela1[[#This Row],[PLACA]],BASE_LOCADORAS!B:G,6,0)</f>
        <v>1730</v>
      </c>
      <c r="R1263" s="5" t="b">
        <f>Tabela1[[#This Row],[VALOR LOCADORA]]=Tabela1[[#This Row],[GASTO ALUGUEL]]</f>
        <v>0</v>
      </c>
      <c r="S1263" s="5" t="str">
        <f>UPPER(TEXT(Tabela1[[#This Row],[VENCIMENTO CONTRATO]],"MMM"))</f>
        <v>FEV</v>
      </c>
      <c r="T1263" s="5">
        <f>IFERROR(YEAR(Tabela1[[#This Row],[VENCIMENTO CONTRATO]]),"-")</f>
        <v>2027</v>
      </c>
      <c r="U1263" s="5" t="str">
        <f>VLOOKUP(Tabela1[[#This Row],[PLACA]],UNIC!C:T,18,0)</f>
        <v>ATIVO</v>
      </c>
      <c r="V1263" s="5" t="str">
        <f>SUBSTITUTE(VLOOKUP(Tabela1[[#This Row],[PLACA]],UNIC!C:K,9,0),".", "")</f>
        <v>12071</v>
      </c>
      <c r="W1263" s="5">
        <f>VLOOKUP(Tabela1[[#This Row],[PLACA]],UNIC!C:M,10,0)</f>
        <v>17001</v>
      </c>
      <c r="X1263" s="5" t="str">
        <f>VLOOKUP(Tabela1[[#This Row],[PLACA]],UNIC!C:M,11,0)</f>
        <v>TIM MOVEL</v>
      </c>
      <c r="Y1263" s="7">
        <f>SUM(Tabela1[[#This Row],[GASTO COMBUSTÍVEL FEVEREIRO]:[GASTO COMBUSTÍVE ABRIL]])</f>
        <v>3063.37</v>
      </c>
      <c r="Z1263" s="7">
        <f>IFERROR(AVERAGE(Tabela1[[#This Row],[GASTO COMBUSTÍVE ABRIL]:[GASTO COMBUSTÍVE MARÇO]]),"-")</f>
        <v>1006.6849999999999</v>
      </c>
      <c r="AA1263" s="5"/>
    </row>
    <row r="1264" spans="1:27" x14ac:dyDescent="0.25">
      <c r="A1264" s="5" t="s">
        <v>221</v>
      </c>
      <c r="B1264" s="5" t="str">
        <f>VLOOKUP(A1264,UNIC!C:W,2,0)</f>
        <v>MOBI</v>
      </c>
      <c r="C1264" s="5" t="str">
        <f>VLOOKUP(A1264,UNIC!C:W,3,0)</f>
        <v>LEVE</v>
      </c>
      <c r="D1264" s="10">
        <f>VLOOKUP(A1264,UNIC!C:W,5,0)</f>
        <v>2023</v>
      </c>
      <c r="E1264" s="5" t="str">
        <f>VLOOKUP(A1264,UNIC!C:W,21,0)</f>
        <v>MOVIDA</v>
      </c>
      <c r="F1264" s="5" t="str">
        <f>VLOOKUP(Tabela1[[#This Row],[PLACA]],UNIC!C:R,15,0)</f>
        <v>MG</v>
      </c>
      <c r="G1264" s="5" t="str">
        <f>VLOOKUP(Tabela1[[#This Row],[PLACA]],UNIC!C:R,16,0)</f>
        <v>SUDESTE</v>
      </c>
      <c r="H1264" s="5" t="str">
        <f>VLOOKUP(A1264,UNIC!C:H,6,0)</f>
        <v>FROTAS DE VEÍCULOS UBERLANDIA</v>
      </c>
      <c r="I1264" s="5" t="str">
        <f>VLOOKUP(H1264,UNIC!H:J,3,0)</f>
        <v>PARCEIRO</v>
      </c>
      <c r="J1264" s="11" t="str">
        <f>VLOOKUP(Tabela1[[#This Row],[PLACA]],UNIC!C:V,20,0)</f>
        <v>R$ 1.803,35</v>
      </c>
      <c r="K1264" s="11">
        <f>IFERROR(VALUE(VLOOKUP(Tabela1[[#This Row],[PLACA]],[1]Planilha2!$A:$F,3,0)),"")</f>
        <v>0</v>
      </c>
      <c r="L1264" s="11">
        <f>IFERROR(VALUE(VLOOKUP(Tabela1[[#This Row],[PLACA]],[1]Planilha2!$A:$F,4,0)),"")</f>
        <v>0</v>
      </c>
      <c r="M1264" s="11">
        <f>IFERROR(VALUE(VLOOKUP(Tabela1[[#This Row],[PLACA]],[1]Planilha2!$A:$F,5,0)),"")</f>
        <v>0</v>
      </c>
      <c r="N1264" s="11"/>
      <c r="O1264" s="12" t="str">
        <f>VLOOKUP(Tabela1[[#This Row],[PLACA]],BASE_LOCADORAS!B:F,5,0)</f>
        <v>18/08/2026</v>
      </c>
      <c r="P12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4" s="11">
        <f>VLOOKUP(Tabela1[[#This Row],[PLACA]],BASE_LOCADORAS!B:G,6,0)</f>
        <v>1803.35</v>
      </c>
      <c r="R1264" s="5" t="b">
        <f>Tabela1[[#This Row],[VALOR LOCADORA]]=Tabela1[[#This Row],[GASTO ALUGUEL]]</f>
        <v>0</v>
      </c>
      <c r="S1264" s="5" t="str">
        <f>UPPER(TEXT(Tabela1[[#This Row],[VENCIMENTO CONTRATO]],"MMM"))</f>
        <v>AGO</v>
      </c>
      <c r="T1264" s="5">
        <f>IFERROR(YEAR(Tabela1[[#This Row],[VENCIMENTO CONTRATO]]),"-")</f>
        <v>2026</v>
      </c>
      <c r="U1264" s="5" t="str">
        <f>VLOOKUP(Tabela1[[#This Row],[PLACA]],UNIC!C:T,18,0)</f>
        <v>MANUTENÇÃO</v>
      </c>
      <c r="V1264" s="5" t="str">
        <f>SUBSTITUTE(VLOOKUP(Tabela1[[#This Row],[PLACA]],UNIC!C:K,9,0),".", "")</f>
        <v>99628</v>
      </c>
      <c r="W1264" s="5">
        <f>VLOOKUP(Tabela1[[#This Row],[PLACA]],UNIC!C:M,10,0)</f>
        <v>23845</v>
      </c>
      <c r="X1264" s="5" t="str">
        <f>VLOOKUP(Tabela1[[#This Row],[PLACA]],UNIC!C:M,11,0)</f>
        <v>ADMINISTRATIVO</v>
      </c>
      <c r="Y1264" s="7">
        <f>SUM(Tabela1[[#This Row],[GASTO COMBUSTÍVEL FEVEREIRO]:[GASTO COMBUSTÍVE ABRIL]])</f>
        <v>0</v>
      </c>
      <c r="Z1264" s="7">
        <f>IFERROR(AVERAGE(Tabela1[[#This Row],[GASTO COMBUSTÍVE ABRIL]:[GASTO COMBUSTÍVE MARÇO]]),"-")</f>
        <v>0</v>
      </c>
      <c r="AA1264" s="5"/>
    </row>
    <row r="1265" spans="1:27" x14ac:dyDescent="0.25">
      <c r="A1265" s="5" t="s">
        <v>222</v>
      </c>
      <c r="B1265" s="5" t="str">
        <f>VLOOKUP(A1265,UNIC!C:W,2,0)</f>
        <v>MOBI</v>
      </c>
      <c r="C1265" s="5" t="str">
        <f>VLOOKUP(A1265,UNIC!C:W,3,0)</f>
        <v>LEVE</v>
      </c>
      <c r="D1265" s="10">
        <f>VLOOKUP(A1265,UNIC!C:W,5,0)</f>
        <v>2025</v>
      </c>
      <c r="E1265" s="5" t="str">
        <f>VLOOKUP(A1265,UNIC!C:W,21,0)</f>
        <v>LOCALIZA</v>
      </c>
      <c r="F1265" s="5" t="str">
        <f>VLOOKUP(Tabela1[[#This Row],[PLACA]],UNIC!C:R,15,0)</f>
        <v>MG</v>
      </c>
      <c r="G1265" s="5" t="str">
        <f>VLOOKUP(Tabela1[[#This Row],[PLACA]],UNIC!C:R,16,0)</f>
        <v>SUDESTE</v>
      </c>
      <c r="H1265" s="5" t="str">
        <f>VLOOKUP(A1265,UNIC!C:H,6,0)</f>
        <v>RAFAEL POLASTRINI SANTOS</v>
      </c>
      <c r="I1265" s="5" t="str">
        <f>VLOOKUP(H1265,UNIC!H:J,3,0)</f>
        <v>TECNICO DE FIBRA OPTICA I</v>
      </c>
      <c r="J1265" s="11" t="str">
        <f>VLOOKUP(Tabela1[[#This Row],[PLACA]],UNIC!C:V,20,0)</f>
        <v>R$ 1.823,00</v>
      </c>
      <c r="K1265" s="11">
        <f>IFERROR(VALUE(VLOOKUP(Tabela1[[#This Row],[PLACA]],[1]Planilha2!$A:$F,3,0)),"")</f>
        <v>511.67999999999995</v>
      </c>
      <c r="L1265" s="11">
        <f>IFERROR(VALUE(VLOOKUP(Tabela1[[#This Row],[PLACA]],[1]Planilha2!$A:$F,4,0)),"")</f>
        <v>998.18000000000006</v>
      </c>
      <c r="M1265" s="11">
        <f>IFERROR(VALUE(VLOOKUP(Tabela1[[#This Row],[PLACA]],[1]Planilha2!$A:$F,5,0)),"")</f>
        <v>450</v>
      </c>
      <c r="N1265" s="11"/>
      <c r="O1265" s="17" t="str">
        <f>VLOOKUP(Tabela1[[#This Row],[PLACA]],BASE_LOCADORAS!B:F,5,0)</f>
        <v>11/07/2028</v>
      </c>
      <c r="P12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5" s="11">
        <f>VLOOKUP(Tabela1[[#This Row],[PLACA]],BASE_LOCADORAS!B:G,6,0)</f>
        <v>1928.81</v>
      </c>
      <c r="R1265" s="5" t="b">
        <f>Tabela1[[#This Row],[VALOR LOCADORA]]=Tabela1[[#This Row],[GASTO ALUGUEL]]</f>
        <v>0</v>
      </c>
      <c r="S1265" s="5" t="str">
        <f>UPPER(TEXT(Tabela1[[#This Row],[VENCIMENTO CONTRATO]],"MMM"))</f>
        <v>JUL</v>
      </c>
      <c r="T1265" s="5">
        <f>IFERROR(YEAR(Tabela1[[#This Row],[VENCIMENTO CONTRATO]]),"-")</f>
        <v>2028</v>
      </c>
      <c r="U1265" s="5" t="str">
        <f>VLOOKUP(Tabela1[[#This Row],[PLACA]],UNIC!C:T,18,0)</f>
        <v>ATIVO</v>
      </c>
      <c r="V1265" s="5" t="str">
        <f>SUBSTITUTE(VLOOKUP(Tabela1[[#This Row],[PLACA]],UNIC!C:K,9,0),".", "")</f>
        <v>11011</v>
      </c>
      <c r="W1265" s="5">
        <f>VLOOKUP(Tabela1[[#This Row],[PLACA]],UNIC!C:M,10,0)</f>
        <v>23845</v>
      </c>
      <c r="X1265" s="5" t="str">
        <f>VLOOKUP(Tabela1[[#This Row],[PLACA]],UNIC!C:M,11,0)</f>
        <v>VIVO</v>
      </c>
      <c r="Y1265" s="7">
        <f>SUM(Tabela1[[#This Row],[GASTO COMBUSTÍVEL FEVEREIRO]:[GASTO COMBUSTÍVE ABRIL]])</f>
        <v>1959.8600000000001</v>
      </c>
      <c r="Z1265" s="7">
        <f>IFERROR(AVERAGE(Tabela1[[#This Row],[GASTO COMBUSTÍVE ABRIL]:[GASTO COMBUSTÍVE MARÇO]]),"-")</f>
        <v>724.09</v>
      </c>
      <c r="AA1265" s="5"/>
    </row>
    <row r="1266" spans="1:27" x14ac:dyDescent="0.25">
      <c r="A1266" s="5" t="s">
        <v>140</v>
      </c>
      <c r="B1266" s="5" t="str">
        <f>VLOOKUP(A1266,UNIC!C:W,2,0)</f>
        <v>MOBI</v>
      </c>
      <c r="C1266" s="5" t="str">
        <f>VLOOKUP(A1266,UNIC!C:W,3,0)</f>
        <v>LEVE</v>
      </c>
      <c r="D1266" s="10">
        <f>VLOOKUP(A1266,UNIC!C:W,5,0)</f>
        <v>2025</v>
      </c>
      <c r="E1266" s="5" t="str">
        <f>VLOOKUP(A1266,UNIC!C:W,21,0)</f>
        <v>MOVIDA</v>
      </c>
      <c r="F1266" s="5" t="str">
        <f>VLOOKUP(Tabela1[[#This Row],[PLACA]],UNIC!C:R,15,0)</f>
        <v>MG</v>
      </c>
      <c r="G1266" s="5" t="str">
        <f>VLOOKUP(Tabela1[[#This Row],[PLACA]],UNIC!C:R,16,0)</f>
        <v>SUDESTE</v>
      </c>
      <c r="H1266" s="5" t="str">
        <f>VLOOKUP(A1266,UNIC!C:H,6,0)</f>
        <v>EDER JUNIO PEREIRA CORTES</v>
      </c>
      <c r="I1266" s="5" t="str">
        <f>VLOOKUP(H1266,UNIC!H:J,3,0)</f>
        <v>TECNICO DE FIBRA OPTICA I</v>
      </c>
      <c r="J1266" s="11" t="str">
        <f>VLOOKUP(Tabela1[[#This Row],[PLACA]],UNIC!C:V,20,0)</f>
        <v>R$ 1.822,55</v>
      </c>
      <c r="K1266" s="11">
        <f>IFERROR(VALUE(VLOOKUP(Tabela1[[#This Row],[PLACA]],[1]Planilha2!$A:$F,3,0)),"")</f>
        <v>1379.92</v>
      </c>
      <c r="L1266" s="11">
        <f>IFERROR(VALUE(VLOOKUP(Tabela1[[#This Row],[PLACA]],[1]Planilha2!$A:$F,4,0)),"")</f>
        <v>1345.42</v>
      </c>
      <c r="M1266" s="11">
        <f>IFERROR(VALUE(VLOOKUP(Tabela1[[#This Row],[PLACA]],[1]Planilha2!$A:$F,5,0)),"")</f>
        <v>800</v>
      </c>
      <c r="N1266" s="11"/>
      <c r="O1266" s="12" t="str">
        <f>VLOOKUP(Tabela1[[#This Row],[PLACA]],BASE_LOCADORAS!B:F,5,0)</f>
        <v>28/06/2027</v>
      </c>
      <c r="P12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6" s="11">
        <f>VLOOKUP(Tabela1[[#This Row],[PLACA]],BASE_LOCADORAS!B:G,6,0)</f>
        <v>1730</v>
      </c>
      <c r="R1266" s="5" t="b">
        <f>Tabela1[[#This Row],[VALOR LOCADORA]]=Tabela1[[#This Row],[GASTO ALUGUEL]]</f>
        <v>0</v>
      </c>
      <c r="S1266" s="5" t="str">
        <f>UPPER(TEXT(Tabela1[[#This Row],[VENCIMENTO CONTRATO]],"MMM"))</f>
        <v>JUN</v>
      </c>
      <c r="T1266" s="5">
        <f>IFERROR(YEAR(Tabela1[[#This Row],[VENCIMENTO CONTRATO]]),"-")</f>
        <v>2027</v>
      </c>
      <c r="U1266" s="5" t="str">
        <f>VLOOKUP(Tabela1[[#This Row],[PLACA]],UNIC!C:T,18,0)</f>
        <v>ATIVO</v>
      </c>
      <c r="V1266" s="5" t="str">
        <f>SUBSTITUTE(VLOOKUP(Tabela1[[#This Row],[PLACA]],UNIC!C:K,9,0),".", "")</f>
        <v>11011</v>
      </c>
      <c r="W1266" s="5">
        <f>VLOOKUP(Tabela1[[#This Row],[PLACA]],UNIC!C:M,10,0)</f>
        <v>23847</v>
      </c>
      <c r="X1266" s="5" t="str">
        <f>VLOOKUP(Tabela1[[#This Row],[PLACA]],UNIC!C:M,11,0)</f>
        <v>VIVO</v>
      </c>
      <c r="Y1266" s="7">
        <f>SUM(Tabela1[[#This Row],[GASTO COMBUSTÍVEL FEVEREIRO]:[GASTO COMBUSTÍVE ABRIL]])</f>
        <v>3525.34</v>
      </c>
      <c r="Z1266" s="7">
        <f>IFERROR(AVERAGE(Tabela1[[#This Row],[GASTO COMBUSTÍVE ABRIL]:[GASTO COMBUSTÍVE MARÇO]]),"-")</f>
        <v>1072.71</v>
      </c>
      <c r="AA1266" s="5"/>
    </row>
    <row r="1267" spans="1:27" x14ac:dyDescent="0.25">
      <c r="A1267" s="5" t="s">
        <v>524</v>
      </c>
      <c r="B1267" s="5" t="str">
        <f>VLOOKUP(A1267,UNIC!C:W,2,0)</f>
        <v>MOBI</v>
      </c>
      <c r="C1267" s="5" t="str">
        <f>VLOOKUP(A1267,UNIC!C:W,3,0)</f>
        <v>LEVE</v>
      </c>
      <c r="D1267" s="10">
        <f>VLOOKUP(A1267,UNIC!C:W,5,0)</f>
        <v>2025</v>
      </c>
      <c r="E1267" s="5" t="str">
        <f>VLOOKUP(A1267,UNIC!C:W,21,0)</f>
        <v>LOCALIZA</v>
      </c>
      <c r="F1267" s="5" t="str">
        <f>VLOOKUP(Tabela1[[#This Row],[PLACA]],UNIC!C:R,15,0)</f>
        <v>MG</v>
      </c>
      <c r="G1267" s="5" t="str">
        <f>VLOOKUP(Tabela1[[#This Row],[PLACA]],UNIC!C:R,16,0)</f>
        <v>SUDESTE</v>
      </c>
      <c r="H1267" s="5" t="str">
        <f>VLOOKUP(A1267,UNIC!C:H,6,0)</f>
        <v>HENRIQUE RODRIGUES MARTINS CARDOSO</v>
      </c>
      <c r="I1267" s="5" t="str">
        <f>VLOOKUP(H1267,UNIC!H:J,3,0)</f>
        <v>TECNICO DE FIBRA OPTICA I</v>
      </c>
      <c r="J1267" s="11" t="str">
        <f>VLOOKUP(Tabela1[[#This Row],[PLACA]],UNIC!C:V,20,0)</f>
        <v>R$ 1.823,00</v>
      </c>
      <c r="K1267" s="11">
        <f>IFERROR(VALUE(VLOOKUP(Tabela1[[#This Row],[PLACA]],[1]Planilha2!$A:$F,3,0)),"")</f>
        <v>1000</v>
      </c>
      <c r="L1267" s="11">
        <f>IFERROR(VALUE(VLOOKUP(Tabela1[[#This Row],[PLACA]],[1]Planilha2!$A:$F,4,0)),"")</f>
        <v>1200</v>
      </c>
      <c r="M1267" s="11">
        <f>IFERROR(VALUE(VLOOKUP(Tabela1[[#This Row],[PLACA]],[1]Planilha2!$A:$F,5,0)),"")</f>
        <v>740.11</v>
      </c>
      <c r="N1267" s="11"/>
      <c r="O1267" s="12" t="str">
        <f>VLOOKUP(Tabela1[[#This Row],[PLACA]],BASE_LOCADORAS!B:F,5,0)</f>
        <v>11/07/2028</v>
      </c>
      <c r="P12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7" s="11">
        <f>VLOOKUP(Tabela1[[#This Row],[PLACA]],BASE_LOCADORAS!B:G,6,0)</f>
        <v>1928.81</v>
      </c>
      <c r="R1267" s="5" t="b">
        <f>Tabela1[[#This Row],[VALOR LOCADORA]]=Tabela1[[#This Row],[GASTO ALUGUEL]]</f>
        <v>0</v>
      </c>
      <c r="S1267" s="5" t="str">
        <f>UPPER(TEXT(Tabela1[[#This Row],[VENCIMENTO CONTRATO]],"MMM"))</f>
        <v>JUL</v>
      </c>
      <c r="T1267" s="5">
        <f>IFERROR(YEAR(Tabela1[[#This Row],[VENCIMENTO CONTRATO]]),"-")</f>
        <v>2028</v>
      </c>
      <c r="U1267" s="5" t="str">
        <f>VLOOKUP(Tabela1[[#This Row],[PLACA]],UNIC!C:T,18,0)</f>
        <v>ATIVO</v>
      </c>
      <c r="V1267" s="5" t="str">
        <f>SUBSTITUTE(VLOOKUP(Tabela1[[#This Row],[PLACA]],UNIC!C:K,9,0),".", "")</f>
        <v>11011</v>
      </c>
      <c r="W1267" s="5">
        <f>VLOOKUP(Tabela1[[#This Row],[PLACA]],UNIC!C:M,10,0)</f>
        <v>23845</v>
      </c>
      <c r="X1267" s="5" t="str">
        <f>VLOOKUP(Tabela1[[#This Row],[PLACA]],UNIC!C:M,11,0)</f>
        <v>VIVO</v>
      </c>
      <c r="Y1267" s="7">
        <f>SUM(Tabela1[[#This Row],[GASTO COMBUSTÍVEL FEVEREIRO]:[GASTO COMBUSTÍVE ABRIL]])</f>
        <v>2940.11</v>
      </c>
      <c r="Z1267" s="7">
        <f>IFERROR(AVERAGE(Tabela1[[#This Row],[GASTO COMBUSTÍVE ABRIL]:[GASTO COMBUSTÍVE MARÇO]]),"-")</f>
        <v>970.05500000000006</v>
      </c>
      <c r="AA1267" s="5"/>
    </row>
    <row r="1268" spans="1:27" x14ac:dyDescent="0.25">
      <c r="A1268" s="5" t="s">
        <v>1068</v>
      </c>
      <c r="B1268" s="5" t="str">
        <f>VLOOKUP(A1268,UNIC!C:W,2,0)</f>
        <v>MOBI</v>
      </c>
      <c r="C1268" s="5" t="str">
        <f>VLOOKUP(A1268,UNIC!C:W,3,0)</f>
        <v>LEVE</v>
      </c>
      <c r="D1268" s="10">
        <f>VLOOKUP(A1268,UNIC!C:W,5,0)</f>
        <v>2023</v>
      </c>
      <c r="E1268" s="5" t="str">
        <f>VLOOKUP(A1268,UNIC!C:W,21,0)</f>
        <v>LOCALIZA</v>
      </c>
      <c r="F1268" s="5" t="str">
        <f>VLOOKUP(Tabela1[[#This Row],[PLACA]],UNIC!C:R,15,0)</f>
        <v>MG</v>
      </c>
      <c r="G1268" s="5" t="str">
        <f>VLOOKUP(Tabela1[[#This Row],[PLACA]],UNIC!C:R,16,0)</f>
        <v>SUDESTE</v>
      </c>
      <c r="H1268" s="5" t="str">
        <f>VLOOKUP(A1268,UNIC!C:H,6,0)</f>
        <v>RAFAEL DOS SANTOS FERREIRA</v>
      </c>
      <c r="I1268" s="5" t="str">
        <f>VLOOKUP(H1268,UNIC!H:J,3,0)</f>
        <v>TECNICO DE FIBRA OPTICA I</v>
      </c>
      <c r="J1268" s="11" t="str">
        <f>VLOOKUP(Tabela1[[#This Row],[PLACA]],UNIC!C:V,20,0)</f>
        <v>R$ 1.904,54</v>
      </c>
      <c r="K1268" s="11">
        <f>IFERROR(VALUE(VLOOKUP(Tabela1[[#This Row],[PLACA]],[1]Planilha2!$A:$F,3,0)),"")</f>
        <v>1106.6300000000001</v>
      </c>
      <c r="L1268" s="11">
        <f>IFERROR(VALUE(VLOOKUP(Tabela1[[#This Row],[PLACA]],[1]Planilha2!$A:$F,4,0)),"")</f>
        <v>1004</v>
      </c>
      <c r="M1268" s="11">
        <f>IFERROR(VALUE(VLOOKUP(Tabela1[[#This Row],[PLACA]],[1]Planilha2!$A:$F,5,0)),"")</f>
        <v>600</v>
      </c>
      <c r="N1268" s="11"/>
      <c r="O1268" s="12" t="str">
        <f>VLOOKUP(Tabela1[[#This Row],[PLACA]],BASE_LOCADORAS!B:F,5,0)</f>
        <v>24/05/2026</v>
      </c>
      <c r="P12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268" s="11">
        <f>VLOOKUP(Tabela1[[#This Row],[PLACA]],BASE_LOCADORAS!B:G,6,0)</f>
        <v>1904.54</v>
      </c>
      <c r="R1268" s="5" t="b">
        <f>Tabela1[[#This Row],[VALOR LOCADORA]]=Tabela1[[#This Row],[GASTO ALUGUEL]]</f>
        <v>0</v>
      </c>
      <c r="S1268" s="5" t="str">
        <f>UPPER(TEXT(Tabela1[[#This Row],[VENCIMENTO CONTRATO]],"MMM"))</f>
        <v>MAI</v>
      </c>
      <c r="T1268" s="5">
        <f>IFERROR(YEAR(Tabela1[[#This Row],[VENCIMENTO CONTRATO]]),"-")</f>
        <v>2026</v>
      </c>
      <c r="U1268" s="5" t="str">
        <f>VLOOKUP(Tabela1[[#This Row],[PLACA]],UNIC!C:T,18,0)</f>
        <v>ATIVO</v>
      </c>
      <c r="V1268" s="5" t="str">
        <f>SUBSTITUTE(VLOOKUP(Tabela1[[#This Row],[PLACA]],UNIC!C:K,9,0),".", "")</f>
        <v>11011</v>
      </c>
      <c r="W1268" s="5">
        <f>VLOOKUP(Tabela1[[#This Row],[PLACA]],UNIC!C:M,10,0)</f>
        <v>23845</v>
      </c>
      <c r="X1268" s="5" t="str">
        <f>VLOOKUP(Tabela1[[#This Row],[PLACA]],UNIC!C:M,11,0)</f>
        <v>VIVO</v>
      </c>
      <c r="Y1268" s="7">
        <f>SUM(Tabela1[[#This Row],[GASTO COMBUSTÍVEL FEVEREIRO]:[GASTO COMBUSTÍVE ABRIL]])</f>
        <v>2710.63</v>
      </c>
      <c r="Z1268" s="7">
        <f>IFERROR(AVERAGE(Tabela1[[#This Row],[GASTO COMBUSTÍVE ABRIL]:[GASTO COMBUSTÍVE MARÇO]]),"-")</f>
        <v>802</v>
      </c>
      <c r="AA1268" s="5"/>
    </row>
    <row r="1269" spans="1:27" x14ac:dyDescent="0.25">
      <c r="A1269" s="5" t="s">
        <v>223</v>
      </c>
      <c r="B1269" s="5" t="str">
        <f>VLOOKUP(A1269,UNIC!C:W,2,0)</f>
        <v>MOBI</v>
      </c>
      <c r="C1269" s="5" t="str">
        <f>VLOOKUP(A1269,UNIC!C:W,3,0)</f>
        <v>LEVE</v>
      </c>
      <c r="D1269" s="10">
        <f>VLOOKUP(A1269,UNIC!C:W,5,0)</f>
        <v>2024</v>
      </c>
      <c r="E1269" s="5" t="str">
        <f>VLOOKUP(A1269,UNIC!C:W,21,0)</f>
        <v>MOVIDA</v>
      </c>
      <c r="F1269" s="5" t="str">
        <f>VLOOKUP(Tabela1[[#This Row],[PLACA]],UNIC!C:R,15,0)</f>
        <v>MG</v>
      </c>
      <c r="G1269" s="5" t="str">
        <f>VLOOKUP(Tabela1[[#This Row],[PLACA]],UNIC!C:R,16,0)</f>
        <v>SUDESTE</v>
      </c>
      <c r="H1269" s="5" t="str">
        <f>VLOOKUP(A1269,UNIC!C:H,6,0)</f>
        <v>CASSIO CRUZ MACIEL</v>
      </c>
      <c r="I1269" s="5" t="str">
        <f>VLOOKUP(H1269,UNIC!H:J,3,0)</f>
        <v>TECNICO DE FIBRA OPTICA I</v>
      </c>
      <c r="J1269" s="11" t="str">
        <f>VLOOKUP(Tabela1[[#This Row],[PLACA]],UNIC!C:V,20,0)</f>
        <v>R$ 1.730,00</v>
      </c>
      <c r="K1269" s="11">
        <f>IFERROR(VALUE(VLOOKUP(Tabela1[[#This Row],[PLACA]],[1]Planilha2!$A:$F,3,0)),"")</f>
        <v>1049.3899999999999</v>
      </c>
      <c r="L1269" s="11">
        <f>IFERROR(VALUE(VLOOKUP(Tabela1[[#This Row],[PLACA]],[1]Planilha2!$A:$F,4,0)),"")</f>
        <v>150</v>
      </c>
      <c r="M1269" s="11">
        <f>IFERROR(VALUE(VLOOKUP(Tabela1[[#This Row],[PLACA]],[1]Planilha2!$A:$F,5,0)),"")</f>
        <v>0</v>
      </c>
      <c r="N1269" s="11"/>
      <c r="O1269" s="12" t="str">
        <f>VLOOKUP(Tabela1[[#This Row],[PLACA]],BASE_LOCADORAS!B:F,5,0)</f>
        <v>14/02/2027</v>
      </c>
      <c r="P12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69" s="11">
        <f>VLOOKUP(Tabela1[[#This Row],[PLACA]],BASE_LOCADORAS!B:G,6,0)</f>
        <v>1730</v>
      </c>
      <c r="R1269" s="5" t="b">
        <f>Tabela1[[#This Row],[VALOR LOCADORA]]=Tabela1[[#This Row],[GASTO ALUGUEL]]</f>
        <v>0</v>
      </c>
      <c r="S1269" s="5" t="str">
        <f>UPPER(TEXT(Tabela1[[#This Row],[VENCIMENTO CONTRATO]],"MMM"))</f>
        <v>FEV</v>
      </c>
      <c r="T1269" s="5">
        <f>IFERROR(YEAR(Tabela1[[#This Row],[VENCIMENTO CONTRATO]]),"-")</f>
        <v>2027</v>
      </c>
      <c r="U1269" s="5" t="str">
        <f>VLOOKUP(Tabela1[[#This Row],[PLACA]],UNIC!C:T,18,0)</f>
        <v>ATIVO</v>
      </c>
      <c r="V1269" s="5" t="str">
        <f>SUBSTITUTE(VLOOKUP(Tabela1[[#This Row],[PLACA]],UNIC!C:K,9,0),".", "")</f>
        <v>11011</v>
      </c>
      <c r="W1269" s="5">
        <f>VLOOKUP(Tabela1[[#This Row],[PLACA]],UNIC!C:M,10,0)</f>
        <v>23845</v>
      </c>
      <c r="X1269" s="5" t="str">
        <f>VLOOKUP(Tabela1[[#This Row],[PLACA]],UNIC!C:M,11,0)</f>
        <v>VIVO</v>
      </c>
      <c r="Y1269" s="7">
        <f>SUM(Tabela1[[#This Row],[GASTO COMBUSTÍVEL FEVEREIRO]:[GASTO COMBUSTÍVE ABRIL]])</f>
        <v>1199.3899999999999</v>
      </c>
      <c r="Z1269" s="7">
        <f>IFERROR(AVERAGE(Tabela1[[#This Row],[GASTO COMBUSTÍVE ABRIL]:[GASTO COMBUSTÍVE MARÇO]]),"-")</f>
        <v>75</v>
      </c>
      <c r="AA1269" s="5"/>
    </row>
    <row r="1270" spans="1:27" x14ac:dyDescent="0.25">
      <c r="A1270" s="5" t="s">
        <v>689</v>
      </c>
      <c r="B1270" s="5" t="str">
        <f>VLOOKUP(A1270,UNIC!C:W,2,0)</f>
        <v>MOBI</v>
      </c>
      <c r="C1270" s="5" t="str">
        <f>VLOOKUP(A1270,UNIC!C:W,3,0)</f>
        <v>LEVE</v>
      </c>
      <c r="D1270" s="10">
        <f>VLOOKUP(A1270,UNIC!C:W,5,0)</f>
        <v>2023</v>
      </c>
      <c r="E1270" s="5" t="str">
        <f>VLOOKUP(A1270,UNIC!C:W,21,0)</f>
        <v>LOCALIZA</v>
      </c>
      <c r="F1270" s="5" t="str">
        <f>VLOOKUP(Tabela1[[#This Row],[PLACA]],UNIC!C:R,15,0)</f>
        <v>MG</v>
      </c>
      <c r="G1270" s="5" t="str">
        <f>VLOOKUP(Tabela1[[#This Row],[PLACA]],UNIC!C:R,16,0)</f>
        <v>SUDESTE</v>
      </c>
      <c r="H1270" s="5" t="str">
        <f>VLOOKUP(A1270,UNIC!C:H,6,0)</f>
        <v>ANDRE LUIZ FERREIRA DA SILVA</v>
      </c>
      <c r="I1270" s="5" t="str">
        <f>VLOOKUP(H1270,UNIC!H:J,3,0)</f>
        <v>TECNICO DE FIBRA OPTICA I</v>
      </c>
      <c r="J1270" s="11" t="str">
        <f>VLOOKUP(Tabela1[[#This Row],[PLACA]],UNIC!C:V,20,0)</f>
        <v>R$ 1.904,54</v>
      </c>
      <c r="K1270" s="11">
        <f>IFERROR(VALUE(VLOOKUP(Tabela1[[#This Row],[PLACA]],[1]Planilha2!$A:$F,3,0)),"")</f>
        <v>828.84</v>
      </c>
      <c r="L1270" s="11">
        <f>IFERROR(VALUE(VLOOKUP(Tabela1[[#This Row],[PLACA]],[1]Planilha2!$A:$F,4,0)),"")</f>
        <v>1870.8</v>
      </c>
      <c r="M1270" s="11">
        <f>IFERROR(VALUE(VLOOKUP(Tabela1[[#This Row],[PLACA]],[1]Planilha2!$A:$F,5,0)),"")</f>
        <v>1450</v>
      </c>
      <c r="N1270" s="11"/>
      <c r="O1270" s="12" t="str">
        <f>VLOOKUP(Tabela1[[#This Row],[PLACA]],BASE_LOCADORAS!B:F,5,0)</f>
        <v>24/05/2026</v>
      </c>
      <c r="P12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270" s="11">
        <f>VLOOKUP(Tabela1[[#This Row],[PLACA]],BASE_LOCADORAS!B:G,6,0)</f>
        <v>1904.54</v>
      </c>
      <c r="R1270" s="5" t="b">
        <f>Tabela1[[#This Row],[VALOR LOCADORA]]=Tabela1[[#This Row],[GASTO ALUGUEL]]</f>
        <v>0</v>
      </c>
      <c r="S1270" s="5" t="str">
        <f>UPPER(TEXT(Tabela1[[#This Row],[VENCIMENTO CONTRATO]],"MMM"))</f>
        <v>MAI</v>
      </c>
      <c r="T1270" s="5">
        <f>IFERROR(YEAR(Tabela1[[#This Row],[VENCIMENTO CONTRATO]]),"-")</f>
        <v>2026</v>
      </c>
      <c r="U1270" s="5" t="str">
        <f>VLOOKUP(Tabela1[[#This Row],[PLACA]],UNIC!C:T,18,0)</f>
        <v>ATIVO</v>
      </c>
      <c r="V1270" s="5" t="str">
        <f>SUBSTITUTE(VLOOKUP(Tabela1[[#This Row],[PLACA]],UNIC!C:K,9,0),".", "")</f>
        <v>11011</v>
      </c>
      <c r="W1270" s="5">
        <f>VLOOKUP(Tabela1[[#This Row],[PLACA]],UNIC!C:M,10,0)</f>
        <v>23847</v>
      </c>
      <c r="X1270" s="5" t="str">
        <f>VLOOKUP(Tabela1[[#This Row],[PLACA]],UNIC!C:M,11,0)</f>
        <v>VIVO</v>
      </c>
      <c r="Y1270" s="7">
        <f>SUM(Tabela1[[#This Row],[GASTO COMBUSTÍVEL FEVEREIRO]:[GASTO COMBUSTÍVE ABRIL]])</f>
        <v>4149.6399999999994</v>
      </c>
      <c r="Z1270" s="7">
        <f>IFERROR(AVERAGE(Tabela1[[#This Row],[GASTO COMBUSTÍVE ABRIL]:[GASTO COMBUSTÍVE MARÇO]]),"-")</f>
        <v>1660.4</v>
      </c>
      <c r="AA1270" s="5"/>
    </row>
    <row r="1271" spans="1:27" x14ac:dyDescent="0.25">
      <c r="A1271" s="5" t="s">
        <v>551</v>
      </c>
      <c r="B1271" s="5" t="str">
        <f>VLOOKUP(A1271,UNIC!C:W,2,0)</f>
        <v>MOBI</v>
      </c>
      <c r="C1271" s="5" t="str">
        <f>VLOOKUP(A1271,UNIC!C:W,3,0)</f>
        <v>LEVE</v>
      </c>
      <c r="D1271" s="10">
        <f>VLOOKUP(A1271,UNIC!C:W,5,0)</f>
        <v>2025</v>
      </c>
      <c r="E1271" s="5" t="str">
        <f>VLOOKUP(A1271,UNIC!C:W,21,0)</f>
        <v>MOVIDA</v>
      </c>
      <c r="F1271" s="5" t="str">
        <f>VLOOKUP(Tabela1[[#This Row],[PLACA]],UNIC!C:R,15,0)</f>
        <v>MG</v>
      </c>
      <c r="G1271" s="5" t="str">
        <f>VLOOKUP(Tabela1[[#This Row],[PLACA]],UNIC!C:R,16,0)</f>
        <v>SUDESTE</v>
      </c>
      <c r="H1271" s="5" t="str">
        <f>VLOOKUP(A1271,UNIC!C:H,6,0)</f>
        <v>GABRIEL FABIANO FERREIRA GONCALVES</v>
      </c>
      <c r="I1271" s="5" t="str">
        <f>VLOOKUP(H1271,UNIC!H:J,3,0)</f>
        <v>TECNICO DE FIBRA OPTICA I</v>
      </c>
      <c r="J1271" s="11" t="str">
        <f>VLOOKUP(Tabela1[[#This Row],[PLACA]],UNIC!C:V,20,0)</f>
        <v>R$ 1.822,55</v>
      </c>
      <c r="K1271" s="11">
        <f>IFERROR(VALUE(VLOOKUP(Tabela1[[#This Row],[PLACA]],[1]Planilha2!$A:$F,3,0)),"")</f>
        <v>300</v>
      </c>
      <c r="L1271" s="11">
        <f>IFERROR(VALUE(VLOOKUP(Tabela1[[#This Row],[PLACA]],[1]Planilha2!$A:$F,4,0)),"")</f>
        <v>150</v>
      </c>
      <c r="M1271" s="11">
        <f>IFERROR(VALUE(VLOOKUP(Tabela1[[#This Row],[PLACA]],[1]Planilha2!$A:$F,5,0)),"")</f>
        <v>503.03</v>
      </c>
      <c r="N1271" s="11"/>
      <c r="O1271" s="12" t="str">
        <f>VLOOKUP(Tabela1[[#This Row],[PLACA]],BASE_LOCADORAS!B:F,5,0)</f>
        <v>28/06/2027</v>
      </c>
      <c r="P12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1" s="11">
        <f>VLOOKUP(Tabela1[[#This Row],[PLACA]],BASE_LOCADORAS!B:G,6,0)</f>
        <v>1730</v>
      </c>
      <c r="R1271" s="5" t="b">
        <f>Tabela1[[#This Row],[VALOR LOCADORA]]=Tabela1[[#This Row],[GASTO ALUGUEL]]</f>
        <v>0</v>
      </c>
      <c r="S1271" s="5" t="str">
        <f>UPPER(TEXT(Tabela1[[#This Row],[VENCIMENTO CONTRATO]],"MMM"))</f>
        <v>JUN</v>
      </c>
      <c r="T1271" s="5">
        <f>IFERROR(YEAR(Tabela1[[#This Row],[VENCIMENTO CONTRATO]]),"-")</f>
        <v>2027</v>
      </c>
      <c r="U1271" s="5" t="str">
        <f>VLOOKUP(Tabela1[[#This Row],[PLACA]],UNIC!C:T,18,0)</f>
        <v>ATIVO</v>
      </c>
      <c r="V1271" s="5" t="str">
        <f>SUBSTITUTE(VLOOKUP(Tabela1[[#This Row],[PLACA]],UNIC!C:K,9,0),".", "")</f>
        <v>11011</v>
      </c>
      <c r="W1271" s="5">
        <f>VLOOKUP(Tabela1[[#This Row],[PLACA]],UNIC!C:M,10,0)</f>
        <v>23845</v>
      </c>
      <c r="X1271" s="5" t="str">
        <f>VLOOKUP(Tabela1[[#This Row],[PLACA]],UNIC!C:M,11,0)</f>
        <v>VIVO</v>
      </c>
      <c r="Y1271" s="7">
        <f>SUM(Tabela1[[#This Row],[GASTO COMBUSTÍVEL FEVEREIRO]:[GASTO COMBUSTÍVE ABRIL]])</f>
        <v>953.03</v>
      </c>
      <c r="Z1271" s="7">
        <f>IFERROR(AVERAGE(Tabela1[[#This Row],[GASTO COMBUSTÍVE ABRIL]:[GASTO COMBUSTÍVE MARÇO]]),"-")</f>
        <v>326.51499999999999</v>
      </c>
      <c r="AA1271" s="5"/>
    </row>
    <row r="1272" spans="1:27" x14ac:dyDescent="0.25">
      <c r="A1272" s="5" t="s">
        <v>1611</v>
      </c>
      <c r="B1272" s="5" t="str">
        <f>VLOOKUP(A1272,UNIC!C:W,2,0)</f>
        <v>STRADA</v>
      </c>
      <c r="C1272" s="5" t="str">
        <f>VLOOKUP(A1272,UNIC!C:W,3,0)</f>
        <v>UTILITARIO</v>
      </c>
      <c r="D1272" s="10">
        <f>VLOOKUP(A1272,UNIC!C:W,5,0)</f>
        <v>2024</v>
      </c>
      <c r="E1272" s="5" t="str">
        <f>VLOOKUP(A1272,UNIC!C:W,21,0)</f>
        <v>LOCALIZA</v>
      </c>
      <c r="F1272" s="5" t="str">
        <f>VLOOKUP(Tabela1[[#This Row],[PLACA]],UNIC!C:R,15,0)</f>
        <v>ES</v>
      </c>
      <c r="G1272" s="5" t="str">
        <f>VLOOKUP(Tabela1[[#This Row],[PLACA]],UNIC!C:R,16,0)</f>
        <v>SUDESTE</v>
      </c>
      <c r="H1272" s="5" t="str">
        <f>VLOOKUP(A1272,UNIC!C:H,6,0)</f>
        <v>ALISSON FIGUEREDO SANTOS</v>
      </c>
      <c r="I1272" s="5" t="str">
        <f>VLOOKUP(H1272,UNIC!H:J,3,0)</f>
        <v>ALMOXARIFE I</v>
      </c>
      <c r="J1272" s="11" t="str">
        <f>VLOOKUP(Tabela1[[#This Row],[PLACA]],UNIC!C:V,20,0)</f>
        <v>R$ 2.400,00</v>
      </c>
      <c r="K1272" s="11">
        <f>IFERROR(VALUE(VLOOKUP(Tabela1[[#This Row],[PLACA]],[1]Planilha2!$A:$F,3,0)),"")</f>
        <v>1035.24</v>
      </c>
      <c r="L1272" s="11">
        <f>IFERROR(VALUE(VLOOKUP(Tabela1[[#This Row],[PLACA]],[1]Planilha2!$A:$F,4,0)),"")</f>
        <v>1677.91</v>
      </c>
      <c r="M1272" s="11">
        <f>IFERROR(VALUE(VLOOKUP(Tabela1[[#This Row],[PLACA]],[1]Planilha2!$A:$F,5,0)),"")</f>
        <v>647.68000000000006</v>
      </c>
      <c r="N1272" s="11"/>
      <c r="O1272" s="12" t="str">
        <f>VLOOKUP(Tabela1[[#This Row],[PLACA]],BASE_LOCADORAS!B:F,5,0)</f>
        <v>19/07/2027</v>
      </c>
      <c r="P12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2" s="11">
        <f>VLOOKUP(Tabela1[[#This Row],[PLACA]],BASE_LOCADORAS!B:G,6,0)</f>
        <v>2553.02</v>
      </c>
      <c r="R1272" s="5" t="b">
        <f>Tabela1[[#This Row],[VALOR LOCADORA]]=Tabela1[[#This Row],[GASTO ALUGUEL]]</f>
        <v>0</v>
      </c>
      <c r="S1272" s="5" t="str">
        <f>UPPER(TEXT(Tabela1[[#This Row],[VENCIMENTO CONTRATO]],"MMM"))</f>
        <v>JUL</v>
      </c>
      <c r="T1272" s="5">
        <f>IFERROR(YEAR(Tabela1[[#This Row],[VENCIMENTO CONTRATO]]),"-")</f>
        <v>2027</v>
      </c>
      <c r="U1272" s="5" t="str">
        <f>VLOOKUP(Tabela1[[#This Row],[PLACA]],UNIC!C:T,18,0)</f>
        <v>ATIVO</v>
      </c>
      <c r="V1272" s="5" t="str">
        <f>SUBSTITUTE(VLOOKUP(Tabela1[[#This Row],[PLACA]],UNIC!C:K,9,0),".", "")</f>
        <v>99568</v>
      </c>
      <c r="W1272" s="5">
        <f>VLOOKUP(Tabela1[[#This Row],[PLACA]],UNIC!C:M,10,0)</f>
        <v>18001</v>
      </c>
      <c r="X1272" s="5" t="str">
        <f>VLOOKUP(Tabela1[[#This Row],[PLACA]],UNIC!C:M,11,0)</f>
        <v>ADMINISTRATIVO</v>
      </c>
      <c r="Y1272" s="7">
        <f>SUM(Tabela1[[#This Row],[GASTO COMBUSTÍVEL FEVEREIRO]:[GASTO COMBUSTÍVE ABRIL]])</f>
        <v>3360.83</v>
      </c>
      <c r="Z1272" s="7">
        <f>IFERROR(AVERAGE(Tabela1[[#This Row],[GASTO COMBUSTÍVE ABRIL]:[GASTO COMBUSTÍVE MARÇO]]),"-")</f>
        <v>1162.7950000000001</v>
      </c>
      <c r="AA1272" s="5"/>
    </row>
    <row r="1273" spans="1:27" x14ac:dyDescent="0.25">
      <c r="A1273" s="5" t="s">
        <v>872</v>
      </c>
      <c r="B1273" s="5" t="str">
        <f>VLOOKUP(A1273,UNIC!C:W,2,0)</f>
        <v>STRADA</v>
      </c>
      <c r="C1273" s="5" t="str">
        <f>VLOOKUP(A1273,UNIC!C:W,3,0)</f>
        <v>UTILITARIO</v>
      </c>
      <c r="D1273" s="10">
        <f>VLOOKUP(A1273,UNIC!C:W,5,0)</f>
        <v>2023</v>
      </c>
      <c r="E1273" s="5" t="str">
        <f>VLOOKUP(A1273,UNIC!C:W,21,0)</f>
        <v>LOCALIZA</v>
      </c>
      <c r="F1273" s="5" t="str">
        <f>VLOOKUP(Tabela1[[#This Row],[PLACA]],UNIC!C:R,15,0)</f>
        <v>PR</v>
      </c>
      <c r="G1273" s="5" t="str">
        <f>VLOOKUP(Tabela1[[#This Row],[PLACA]],UNIC!C:R,16,0)</f>
        <v>SUL</v>
      </c>
      <c r="H1273" s="5" t="str">
        <f>VLOOKUP(A1273,UNIC!C:H,6,0)</f>
        <v>RENAN DANIEL MACHADO MONTEIRO CARDOSO</v>
      </c>
      <c r="I1273" s="5" t="str">
        <f>VLOOKUP(H1273,UNIC!H:J,3,0)</f>
        <v>ASSISTENTE TEC. DE MANUTENCAO DE PI III</v>
      </c>
      <c r="J1273" s="11" t="str">
        <f>VLOOKUP(Tabela1[[#This Row],[PLACA]],UNIC!C:V,20,0)</f>
        <v>R$ 2.400,00</v>
      </c>
      <c r="K1273" s="11">
        <f>IFERROR(VALUE(VLOOKUP(Tabela1[[#This Row],[PLACA]],[1]Planilha2!$A:$F,3,0)),"")</f>
        <v>2378.04</v>
      </c>
      <c r="L1273" s="11">
        <f>IFERROR(VALUE(VLOOKUP(Tabela1[[#This Row],[PLACA]],[1]Planilha2!$A:$F,4,0)),"")</f>
        <v>2448.62</v>
      </c>
      <c r="M1273" s="11">
        <f>IFERROR(VALUE(VLOOKUP(Tabela1[[#This Row],[PLACA]],[1]Planilha2!$A:$F,5,0)),"")</f>
        <v>1149.3699999999999</v>
      </c>
      <c r="N1273" s="11"/>
      <c r="O1273" s="12" t="str">
        <f>VLOOKUP(Tabela1[[#This Row],[PLACA]],BASE_LOCADORAS!B:F,5,0)</f>
        <v>23/07/2027</v>
      </c>
      <c r="P12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3" s="11">
        <f>VLOOKUP(Tabela1[[#This Row],[PLACA]],BASE_LOCADORAS!B:G,6,0)</f>
        <v>2553.02</v>
      </c>
      <c r="R1273" s="5" t="b">
        <f>Tabela1[[#This Row],[VALOR LOCADORA]]=Tabela1[[#This Row],[GASTO ALUGUEL]]</f>
        <v>0</v>
      </c>
      <c r="S1273" s="5" t="str">
        <f>UPPER(TEXT(Tabela1[[#This Row],[VENCIMENTO CONTRATO]],"MMM"))</f>
        <v>JUL</v>
      </c>
      <c r="T1273" s="5">
        <f>IFERROR(YEAR(Tabela1[[#This Row],[VENCIMENTO CONTRATO]]),"-")</f>
        <v>2027</v>
      </c>
      <c r="U1273" s="5" t="str">
        <f>VLOOKUP(Tabela1[[#This Row],[PLACA]],UNIC!C:T,18,0)</f>
        <v>ATIVO</v>
      </c>
      <c r="V1273" s="5" t="str">
        <f>SUBSTITUTE(VLOOKUP(Tabela1[[#This Row],[PLACA]],UNIC!C:K,9,0),".", "")</f>
        <v>12081</v>
      </c>
      <c r="W1273" s="5">
        <f>VLOOKUP(Tabela1[[#This Row],[PLACA]],UNIC!C:M,10,0)</f>
        <v>26005</v>
      </c>
      <c r="X1273" s="5" t="str">
        <f>VLOOKUP(Tabela1[[#This Row],[PLACA]],UNIC!C:M,11,0)</f>
        <v>TIM MOVEL</v>
      </c>
      <c r="Y1273" s="7">
        <f>SUM(Tabela1[[#This Row],[GASTO COMBUSTÍVEL FEVEREIRO]:[GASTO COMBUSTÍVE ABRIL]])</f>
        <v>5976.03</v>
      </c>
      <c r="Z1273" s="7">
        <f>IFERROR(AVERAGE(Tabela1[[#This Row],[GASTO COMBUSTÍVE ABRIL]:[GASTO COMBUSTÍVE MARÇO]]),"-")</f>
        <v>1798.9949999999999</v>
      </c>
      <c r="AA1273" s="5"/>
    </row>
    <row r="1274" spans="1:27" x14ac:dyDescent="0.25">
      <c r="A1274" s="5" t="s">
        <v>1308</v>
      </c>
      <c r="B1274" s="5" t="str">
        <f>VLOOKUP(A1274,UNIC!C:W,2,0)</f>
        <v>STRADA</v>
      </c>
      <c r="C1274" s="5" t="str">
        <f>VLOOKUP(A1274,UNIC!C:W,3,0)</f>
        <v>UTILITARIO</v>
      </c>
      <c r="D1274" s="10">
        <f>VLOOKUP(A1274,UNIC!C:W,5,0)</f>
        <v>2024</v>
      </c>
      <c r="E1274" s="5" t="str">
        <f>VLOOKUP(A1274,UNIC!C:W,21,0)</f>
        <v>LOCALIZA</v>
      </c>
      <c r="F1274" s="5" t="str">
        <f>VLOOKUP(Tabela1[[#This Row],[PLACA]],UNIC!C:R,15,0)</f>
        <v>SC</v>
      </c>
      <c r="G1274" s="5" t="str">
        <f>VLOOKUP(Tabela1[[#This Row],[PLACA]],UNIC!C:R,16,0)</f>
        <v>SUL</v>
      </c>
      <c r="H1274" s="5" t="str">
        <f>VLOOKUP(A1274,UNIC!C:H,6,0)</f>
        <v>JADSON AGOSTINHO SMIELEVSKI</v>
      </c>
      <c r="I1274" s="5" t="str">
        <f>VLOOKUP(H1274,UNIC!H:J,3,0)</f>
        <v>TECNICO DE MANUTENCAO PI II</v>
      </c>
      <c r="J1274" s="11" t="str">
        <f>VLOOKUP(Tabela1[[#This Row],[PLACA]],UNIC!C:V,20,0)</f>
        <v>R$ 2.400,00</v>
      </c>
      <c r="K1274" s="11">
        <f>IFERROR(VALUE(VLOOKUP(Tabela1[[#This Row],[PLACA]],[1]Planilha2!$A:$F,3,0)),"")</f>
        <v>0</v>
      </c>
      <c r="L1274" s="11">
        <f>IFERROR(VALUE(VLOOKUP(Tabela1[[#This Row],[PLACA]],[1]Planilha2!$A:$F,4,0)),"")</f>
        <v>0</v>
      </c>
      <c r="M1274" s="11">
        <f>IFERROR(VALUE(VLOOKUP(Tabela1[[#This Row],[PLACA]],[1]Planilha2!$A:$F,5,0)),"")</f>
        <v>640</v>
      </c>
      <c r="N1274" s="11"/>
      <c r="O1274" s="12" t="str">
        <f>VLOOKUP(Tabela1[[#This Row],[PLACA]],BASE_LOCADORAS!B:F,5,0)</f>
        <v>01/08/2027</v>
      </c>
      <c r="P12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4" s="11">
        <f>VLOOKUP(Tabela1[[#This Row],[PLACA]],BASE_LOCADORAS!B:G,6,0)</f>
        <v>2559.17</v>
      </c>
      <c r="R1274" s="5" t="b">
        <f>Tabela1[[#This Row],[VALOR LOCADORA]]=Tabela1[[#This Row],[GASTO ALUGUEL]]</f>
        <v>0</v>
      </c>
      <c r="S1274" s="5" t="str">
        <f>UPPER(TEXT(Tabela1[[#This Row],[VENCIMENTO CONTRATO]],"MMM"))</f>
        <v>AGO</v>
      </c>
      <c r="T1274" s="5">
        <f>IFERROR(YEAR(Tabela1[[#This Row],[VENCIMENTO CONTRATO]]),"-")</f>
        <v>2027</v>
      </c>
      <c r="U1274" s="5" t="str">
        <f>VLOOKUP(Tabela1[[#This Row],[PLACA]],UNIC!C:T,18,0)</f>
        <v>ATIVO</v>
      </c>
      <c r="V1274" s="5" t="str">
        <f>SUBSTITUTE(VLOOKUP(Tabela1[[#This Row],[PLACA]],UNIC!C:K,9,0),".", "")</f>
        <v>12081</v>
      </c>
      <c r="W1274" s="5">
        <f>VLOOKUP(Tabela1[[#This Row],[PLACA]],UNIC!C:M,10,0)</f>
        <v>34276</v>
      </c>
      <c r="X1274" s="5" t="str">
        <f>VLOOKUP(Tabela1[[#This Row],[PLACA]],UNIC!C:M,11,0)</f>
        <v>TIM MOVEL</v>
      </c>
      <c r="Y1274" s="7">
        <f>SUM(Tabela1[[#This Row],[GASTO COMBUSTÍVEL FEVEREIRO]:[GASTO COMBUSTÍVE ABRIL]])</f>
        <v>640</v>
      </c>
      <c r="Z1274" s="7">
        <f>IFERROR(AVERAGE(Tabela1[[#This Row],[GASTO COMBUSTÍVE ABRIL]:[GASTO COMBUSTÍVE MARÇO]]),"-")</f>
        <v>320</v>
      </c>
      <c r="AA1274" s="5"/>
    </row>
    <row r="1275" spans="1:27" x14ac:dyDescent="0.25">
      <c r="A1275" s="5" t="s">
        <v>1593</v>
      </c>
      <c r="B1275" s="5" t="str">
        <f>VLOOKUP(A1275,UNIC!C:W,2,0)</f>
        <v>ONIX</v>
      </c>
      <c r="C1275" s="5" t="str">
        <f>VLOOKUP(A1275,UNIC!C:W,3,0)</f>
        <v>LEVE</v>
      </c>
      <c r="D1275" s="10">
        <f>VLOOKUP(A1275,UNIC!C:W,5,0)</f>
        <v>2025</v>
      </c>
      <c r="E1275" s="5" t="str">
        <f>VLOOKUP(A1275,UNIC!C:W,21,0)</f>
        <v>LOCALIZA</v>
      </c>
      <c r="F1275" s="5" t="str">
        <f>VLOOKUP(Tabela1[[#This Row],[PLACA]],UNIC!C:R,15,0)</f>
        <v>SP</v>
      </c>
      <c r="G1275" s="5" t="str">
        <f>VLOOKUP(Tabela1[[#This Row],[PLACA]],UNIC!C:R,16,0)</f>
        <v>SUDESTE</v>
      </c>
      <c r="H1275" s="5" t="str">
        <f>VLOOKUP(A1275,UNIC!C:H,6,0)</f>
        <v>MARCIO BATISTA DA SILVA</v>
      </c>
      <c r="I1275" s="5" t="str">
        <f>VLOOKUP(H1275,UNIC!H:J,3,0)</f>
        <v>COLABORADOR</v>
      </c>
      <c r="J1275" s="11" t="str">
        <f>VLOOKUP(Tabela1[[#This Row],[PLACA]],UNIC!C:V,20,0)</f>
        <v>R$ 2.318,00</v>
      </c>
      <c r="K1275" s="11">
        <f>IFERROR(VALUE(VLOOKUP(Tabela1[[#This Row],[PLACA]],[1]Planilha2!$A:$F,3,0)),"")</f>
        <v>387.9</v>
      </c>
      <c r="L1275" s="11">
        <f>IFERROR(VALUE(VLOOKUP(Tabela1[[#This Row],[PLACA]],[1]Planilha2!$A:$F,4,0)),"")</f>
        <v>945.77</v>
      </c>
      <c r="M1275" s="11">
        <f>IFERROR(VALUE(VLOOKUP(Tabela1[[#This Row],[PLACA]],[1]Planilha2!$A:$F,5,0)),"")</f>
        <v>100</v>
      </c>
      <c r="N1275" s="11"/>
      <c r="O1275" s="12" t="str">
        <f>VLOOKUP(Tabela1[[#This Row],[PLACA]],BASE_LOCADORAS!B:F,5,0)</f>
        <v>19/04/2027</v>
      </c>
      <c r="P12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5" s="11">
        <f>VLOOKUP(Tabela1[[#This Row],[PLACA]],BASE_LOCADORAS!B:G,6,0)</f>
        <v>2465.75</v>
      </c>
      <c r="R1275" s="5" t="b">
        <f>Tabela1[[#This Row],[VALOR LOCADORA]]=Tabela1[[#This Row],[GASTO ALUGUEL]]</f>
        <v>0</v>
      </c>
      <c r="S1275" s="5" t="str">
        <f>UPPER(TEXT(Tabela1[[#This Row],[VENCIMENTO CONTRATO]],"MMM"))</f>
        <v>ABR</v>
      </c>
      <c r="T1275" s="5">
        <f>IFERROR(YEAR(Tabela1[[#This Row],[VENCIMENTO CONTRATO]]),"-")</f>
        <v>2027</v>
      </c>
      <c r="U1275" s="5" t="str">
        <f>VLOOKUP(Tabela1[[#This Row],[PLACA]],UNIC!C:T,18,0)</f>
        <v>ATIVO</v>
      </c>
      <c r="V1275" s="5" t="str">
        <f>SUBSTITUTE(VLOOKUP(Tabela1[[#This Row],[PLACA]],UNIC!C:K,9,0),".", "")</f>
        <v>99598</v>
      </c>
      <c r="W1275" s="5">
        <f>VLOOKUP(Tabela1[[#This Row],[PLACA]],UNIC!C:M,10,0)</f>
        <v>35001</v>
      </c>
      <c r="X1275" s="5" t="str">
        <f>VLOOKUP(Tabela1[[#This Row],[PLACA]],UNIC!C:M,11,0)</f>
        <v>ADMINISTRATIVO</v>
      </c>
      <c r="Y1275" s="7">
        <f>SUM(Tabela1[[#This Row],[GASTO COMBUSTÍVEL FEVEREIRO]:[GASTO COMBUSTÍVE ABRIL]])</f>
        <v>1433.67</v>
      </c>
      <c r="Z1275" s="7">
        <f>IFERROR(AVERAGE(Tabela1[[#This Row],[GASTO COMBUSTÍVE ABRIL]:[GASTO COMBUSTÍVE MARÇO]]),"-")</f>
        <v>522.88499999999999</v>
      </c>
      <c r="AA1275" s="5"/>
    </row>
    <row r="1276" spans="1:27" x14ac:dyDescent="0.25">
      <c r="A1276" s="5" t="s">
        <v>285</v>
      </c>
      <c r="B1276" s="5" t="str">
        <f>VLOOKUP(A1276,UNIC!C:W,2,0)</f>
        <v>STRADA</v>
      </c>
      <c r="C1276" s="5" t="str">
        <f>VLOOKUP(A1276,UNIC!C:W,3,0)</f>
        <v>UTILITARIO</v>
      </c>
      <c r="D1276" s="10">
        <f>VLOOKUP(A1276,UNIC!C:W,5,0)</f>
        <v>2024</v>
      </c>
      <c r="E1276" s="5" t="str">
        <f>VLOOKUP(A1276,UNIC!C:W,21,0)</f>
        <v>LOCALIZA</v>
      </c>
      <c r="F1276" s="5" t="str">
        <f>VLOOKUP(Tabela1[[#This Row],[PLACA]],UNIC!C:R,15,0)</f>
        <v>PR</v>
      </c>
      <c r="G1276" s="5" t="str">
        <f>VLOOKUP(Tabela1[[#This Row],[PLACA]],UNIC!C:R,16,0)</f>
        <v>SUL</v>
      </c>
      <c r="H1276" s="5" t="str">
        <f>VLOOKUP(A1276,UNIC!C:H,6,0)</f>
        <v>HENRIQUE NEVES DE PEDER CARVALHO</v>
      </c>
      <c r="I1276" s="5" t="str">
        <f>VLOOKUP(H1276,UNIC!H:J,3,0)</f>
        <v>ASSISTENTE TEC. DE MANUTENCAO DE PI III</v>
      </c>
      <c r="J1276" s="11" t="str">
        <f>VLOOKUP(Tabela1[[#This Row],[PLACA]],UNIC!C:V,20,0)</f>
        <v>R$ 2.400,00</v>
      </c>
      <c r="K1276" s="11">
        <f>IFERROR(VALUE(VLOOKUP(Tabela1[[#This Row],[PLACA]],[1]Planilha2!$A:$F,3,0)),"")</f>
        <v>2323.2399999999998</v>
      </c>
      <c r="L1276" s="11">
        <f>IFERROR(VALUE(VLOOKUP(Tabela1[[#This Row],[PLACA]],[1]Planilha2!$A:$F,4,0)),"")</f>
        <v>2579.4499999999998</v>
      </c>
      <c r="M1276" s="11">
        <f>IFERROR(VALUE(VLOOKUP(Tabela1[[#This Row],[PLACA]],[1]Planilha2!$A:$F,5,0)),"")</f>
        <v>1628.16</v>
      </c>
      <c r="N1276" s="11"/>
      <c r="O1276" s="12" t="str">
        <f>VLOOKUP(Tabela1[[#This Row],[PLACA]],BASE_LOCADORAS!B:F,5,0)</f>
        <v>19/07/2027</v>
      </c>
      <c r="P127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6" s="11">
        <f>VLOOKUP(Tabela1[[#This Row],[PLACA]],BASE_LOCADORAS!B:G,6,0)</f>
        <v>2553.02</v>
      </c>
      <c r="R1276" s="5" t="b">
        <f>Tabela1[[#This Row],[VALOR LOCADORA]]=Tabela1[[#This Row],[GASTO ALUGUEL]]</f>
        <v>0</v>
      </c>
      <c r="S1276" s="5" t="str">
        <f>UPPER(TEXT(Tabela1[[#This Row],[VENCIMENTO CONTRATO]],"MMM"))</f>
        <v>JUL</v>
      </c>
      <c r="T1276" s="5">
        <f>IFERROR(YEAR(Tabela1[[#This Row],[VENCIMENTO CONTRATO]]),"-")</f>
        <v>2027</v>
      </c>
      <c r="U1276" s="5" t="str">
        <f>VLOOKUP(Tabela1[[#This Row],[PLACA]],UNIC!C:T,18,0)</f>
        <v>ATIVO</v>
      </c>
      <c r="V1276" s="5" t="str">
        <f>SUBSTITUTE(VLOOKUP(Tabela1[[#This Row],[PLACA]],UNIC!C:K,9,0),".", "")</f>
        <v>12081</v>
      </c>
      <c r="W1276" s="5">
        <f>VLOOKUP(Tabela1[[#This Row],[PLACA]],UNIC!C:M,10,0)</f>
        <v>26009</v>
      </c>
      <c r="X1276" s="5" t="str">
        <f>VLOOKUP(Tabela1[[#This Row],[PLACA]],UNIC!C:M,11,0)</f>
        <v>TIM MOVEL</v>
      </c>
      <c r="Y1276" s="7">
        <f>SUM(Tabela1[[#This Row],[GASTO COMBUSTÍVEL FEVEREIRO]:[GASTO COMBUSTÍVE ABRIL]])</f>
        <v>6530.8499999999995</v>
      </c>
      <c r="Z1276" s="7">
        <f>IFERROR(AVERAGE(Tabela1[[#This Row],[GASTO COMBUSTÍVE ABRIL]:[GASTO COMBUSTÍVE MARÇO]]),"-")</f>
        <v>2103.8049999999998</v>
      </c>
      <c r="AA1276" s="5"/>
    </row>
    <row r="1277" spans="1:27" x14ac:dyDescent="0.25">
      <c r="A1277" s="5" t="s">
        <v>813</v>
      </c>
      <c r="B1277" s="5" t="str">
        <f>VLOOKUP(A1277,UNIC!C:W,2,0)</f>
        <v>MOBI</v>
      </c>
      <c r="C1277" s="5" t="str">
        <f>VLOOKUP(A1277,UNIC!C:W,3,0)</f>
        <v>LEVE</v>
      </c>
      <c r="D1277" s="10">
        <f>VLOOKUP(A1277,UNIC!C:W,5,0)</f>
        <v>2025</v>
      </c>
      <c r="E1277" s="5" t="str">
        <f>VLOOKUP(A1277,UNIC!C:W,21,0)</f>
        <v>MOVIDA</v>
      </c>
      <c r="F1277" s="5" t="str">
        <f>VLOOKUP(Tabela1[[#This Row],[PLACA]],UNIC!C:R,15,0)</f>
        <v>MG</v>
      </c>
      <c r="G1277" s="5" t="str">
        <f>VLOOKUP(Tabela1[[#This Row],[PLACA]],UNIC!C:R,16,0)</f>
        <v>SUDESTE</v>
      </c>
      <c r="H1277" s="5" t="str">
        <f>VLOOKUP(A1277,UNIC!C:H,6,0)</f>
        <v>UBIRATAN GARCIA DE ALMEIDA</v>
      </c>
      <c r="I1277" s="5" t="str">
        <f>VLOOKUP(H1277,UNIC!H:J,3,0)</f>
        <v>SUPERVISOR DE MANUTENCAO III</v>
      </c>
      <c r="J1277" s="11" t="str">
        <f>VLOOKUP(Tabela1[[#This Row],[PLACA]],UNIC!C:V,20,0)</f>
        <v>R$ 1.820,47</v>
      </c>
      <c r="K1277" s="11">
        <f>IFERROR(VALUE(VLOOKUP(Tabela1[[#This Row],[PLACA]],[1]Planilha2!$A:$F,3,0)),"")</f>
        <v>1133.19</v>
      </c>
      <c r="L1277" s="11">
        <f>IFERROR(VALUE(VLOOKUP(Tabela1[[#This Row],[PLACA]],[1]Planilha2!$A:$F,4,0)),"")</f>
        <v>1399.99</v>
      </c>
      <c r="M1277" s="11">
        <f>IFERROR(VALUE(VLOOKUP(Tabela1[[#This Row],[PLACA]],[1]Planilha2!$A:$F,5,0)),"")</f>
        <v>450</v>
      </c>
      <c r="N1277" s="11"/>
      <c r="O1277" s="12" t="str">
        <f>VLOOKUP(Tabela1[[#This Row],[PLACA]],BASE_LOCADORAS!B:F,5,0)</f>
        <v>03/07/2027</v>
      </c>
      <c r="P127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7" s="11">
        <f>VLOOKUP(Tabela1[[#This Row],[PLACA]],BASE_LOCADORAS!B:G,6,0)</f>
        <v>1730</v>
      </c>
      <c r="R1277" s="5" t="b">
        <f>Tabela1[[#This Row],[VALOR LOCADORA]]=Tabela1[[#This Row],[GASTO ALUGUEL]]</f>
        <v>0</v>
      </c>
      <c r="S1277" s="5" t="str">
        <f>UPPER(TEXT(Tabela1[[#This Row],[VENCIMENTO CONTRATO]],"MMM"))</f>
        <v>JUL</v>
      </c>
      <c r="T1277" s="5">
        <f>IFERROR(YEAR(Tabela1[[#This Row],[VENCIMENTO CONTRATO]]),"-")</f>
        <v>2027</v>
      </c>
      <c r="U1277" s="5" t="str">
        <f>VLOOKUP(Tabela1[[#This Row],[PLACA]],UNIC!C:T,18,0)</f>
        <v>ATIVO</v>
      </c>
      <c r="V1277" s="5" t="str">
        <f>SUBSTITUTE(VLOOKUP(Tabela1[[#This Row],[PLACA]],UNIC!C:K,9,0),".", "")</f>
        <v>11025</v>
      </c>
      <c r="W1277" s="5">
        <f>VLOOKUP(Tabela1[[#This Row],[PLACA]],UNIC!C:M,10,0)</f>
        <v>23845</v>
      </c>
      <c r="X1277" s="5" t="str">
        <f>VLOOKUP(Tabela1[[#This Row],[PLACA]],UNIC!C:M,11,0)</f>
        <v>VIVO</v>
      </c>
      <c r="Y1277" s="7">
        <f>SUM(Tabela1[[#This Row],[GASTO COMBUSTÍVEL FEVEREIRO]:[GASTO COMBUSTÍVE ABRIL]])</f>
        <v>2983.1800000000003</v>
      </c>
      <c r="Z1277" s="7">
        <f>IFERROR(AVERAGE(Tabela1[[#This Row],[GASTO COMBUSTÍVE ABRIL]:[GASTO COMBUSTÍVE MARÇO]]),"-")</f>
        <v>924.995</v>
      </c>
      <c r="AA1277" s="5"/>
    </row>
    <row r="1278" spans="1:27" x14ac:dyDescent="0.25">
      <c r="A1278" s="5" t="s">
        <v>1476</v>
      </c>
      <c r="B1278" s="5" t="str">
        <f>VLOOKUP(A1278,UNIC!C:W,2,0)</f>
        <v>MOBI</v>
      </c>
      <c r="C1278" s="5" t="str">
        <f>VLOOKUP(A1278,UNIC!C:W,3,0)</f>
        <v>LEVE</v>
      </c>
      <c r="D1278" s="10">
        <f>VLOOKUP(A1278,UNIC!C:W,5,0)</f>
        <v>2025</v>
      </c>
      <c r="E1278" s="5" t="str">
        <f>VLOOKUP(A1278,UNIC!C:W,21,0)</f>
        <v>MOVIDA</v>
      </c>
      <c r="F1278" s="5" t="str">
        <f>VLOOKUP(Tabela1[[#This Row],[PLACA]],UNIC!C:R,15,0)</f>
        <v>MG</v>
      </c>
      <c r="G1278" s="5" t="str">
        <f>VLOOKUP(Tabela1[[#This Row],[PLACA]],UNIC!C:R,16,0)</f>
        <v>SUDESTE</v>
      </c>
      <c r="H1278" s="5" t="str">
        <f>VLOOKUP(A1278,UNIC!C:H,6,0)</f>
        <v>LEANDRO FERREIRA</v>
      </c>
      <c r="I1278" s="5" t="str">
        <f>VLOOKUP(H1278,UNIC!H:J,3,0)</f>
        <v>TECNICO DE FIBRA OPTICA I</v>
      </c>
      <c r="J1278" s="11" t="str">
        <f>VLOOKUP(Tabela1[[#This Row],[PLACA]],UNIC!C:V,20,0)</f>
        <v>R$ 1.818,74</v>
      </c>
      <c r="K1278" s="11">
        <f>IFERROR(VALUE(VLOOKUP(Tabela1[[#This Row],[PLACA]],[1]Planilha2!$A:$F,3,0)),"")</f>
        <v>949.92</v>
      </c>
      <c r="L1278" s="11">
        <f>IFERROR(VALUE(VLOOKUP(Tabela1[[#This Row],[PLACA]],[1]Planilha2!$A:$F,4,0)),"")</f>
        <v>721</v>
      </c>
      <c r="M1278" s="11">
        <f>IFERROR(VALUE(VLOOKUP(Tabela1[[#This Row],[PLACA]],[1]Planilha2!$A:$F,5,0)),"")</f>
        <v>0</v>
      </c>
      <c r="N1278" s="11"/>
      <c r="O1278" s="12" t="str">
        <f>VLOOKUP(Tabela1[[#This Row],[PLACA]],BASE_LOCADORAS!B:F,5,0)</f>
        <v>01/08/2027</v>
      </c>
      <c r="P127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8" s="11">
        <f>VLOOKUP(Tabela1[[#This Row],[PLACA]],BASE_LOCADORAS!B:G,6,0)</f>
        <v>1730</v>
      </c>
      <c r="R1278" s="5" t="b">
        <f>Tabela1[[#This Row],[VALOR LOCADORA]]=Tabela1[[#This Row],[GASTO ALUGUEL]]</f>
        <v>0</v>
      </c>
      <c r="S1278" s="5" t="str">
        <f>UPPER(TEXT(Tabela1[[#This Row],[VENCIMENTO CONTRATO]],"MMM"))</f>
        <v>AGO</v>
      </c>
      <c r="T1278" s="5">
        <f>IFERROR(YEAR(Tabela1[[#This Row],[VENCIMENTO CONTRATO]]),"-")</f>
        <v>2027</v>
      </c>
      <c r="U1278" s="5" t="str">
        <f>VLOOKUP(Tabela1[[#This Row],[PLACA]],UNIC!C:T,18,0)</f>
        <v>ATIVO</v>
      </c>
      <c r="V1278" s="5" t="str">
        <f>SUBSTITUTE(VLOOKUP(Tabela1[[#This Row],[PLACA]],UNIC!C:K,9,0),".", "")</f>
        <v>11011</v>
      </c>
      <c r="W1278" s="5">
        <f>VLOOKUP(Tabela1[[#This Row],[PLACA]],UNIC!C:M,10,0)</f>
        <v>23845</v>
      </c>
      <c r="X1278" s="5" t="str">
        <f>VLOOKUP(Tabela1[[#This Row],[PLACA]],UNIC!C:M,11,0)</f>
        <v>VIVO</v>
      </c>
      <c r="Y1278" s="7">
        <f>SUM(Tabela1[[#This Row],[GASTO COMBUSTÍVEL FEVEREIRO]:[GASTO COMBUSTÍVE ABRIL]])</f>
        <v>1670.92</v>
      </c>
      <c r="Z1278" s="7">
        <f>IFERROR(AVERAGE(Tabela1[[#This Row],[GASTO COMBUSTÍVE ABRIL]:[GASTO COMBUSTÍVE MARÇO]]),"-")</f>
        <v>360.5</v>
      </c>
      <c r="AA1278" s="5"/>
    </row>
    <row r="1279" spans="1:27" x14ac:dyDescent="0.25">
      <c r="A1279" s="5" t="s">
        <v>1324</v>
      </c>
      <c r="B1279" s="5" t="str">
        <f>VLOOKUP(A1279,UNIC!C:W,2,0)</f>
        <v>ONIX</v>
      </c>
      <c r="C1279" s="5" t="str">
        <f>VLOOKUP(A1279,UNIC!C:W,3,0)</f>
        <v>LEVE</v>
      </c>
      <c r="D1279" s="10">
        <f>VLOOKUP(A1279,UNIC!C:W,5,0)</f>
        <v>2025</v>
      </c>
      <c r="E1279" s="5" t="str">
        <f>VLOOKUP(A1279,UNIC!C:W,21,0)</f>
        <v>LOCALIZA</v>
      </c>
      <c r="F1279" s="5" t="str">
        <f>VLOOKUP(Tabela1[[#This Row],[PLACA]],UNIC!C:R,15,0)</f>
        <v>MG</v>
      </c>
      <c r="G1279" s="5" t="str">
        <f>VLOOKUP(Tabela1[[#This Row],[PLACA]],UNIC!C:R,16,0)</f>
        <v>SUDESTE</v>
      </c>
      <c r="H1279" s="5" t="str">
        <f>VLOOKUP(A1279,UNIC!C:H,6,0)</f>
        <v>PEDRO WAGNER GOMES DEOLINDO</v>
      </c>
      <c r="I1279" s="5" t="str">
        <f>VLOOKUP(H1279,UNIC!H:J,3,0)</f>
        <v>GERENTE OPERACAO JR</v>
      </c>
      <c r="J1279" s="11" t="str">
        <f>VLOOKUP(Tabela1[[#This Row],[PLACA]],UNIC!C:V,20,0)</f>
        <v>R$ 2.753,14</v>
      </c>
      <c r="K1279" s="11">
        <f>IFERROR(VALUE(VLOOKUP(Tabela1[[#This Row],[PLACA]],[1]Planilha2!$A:$F,3,0)),"")</f>
        <v>1248.3900000000001</v>
      </c>
      <c r="L1279" s="11">
        <f>IFERROR(VALUE(VLOOKUP(Tabela1[[#This Row],[PLACA]],[1]Planilha2!$A:$F,4,0)),"")</f>
        <v>1373.75</v>
      </c>
      <c r="M1279" s="11">
        <f>IFERROR(VALUE(VLOOKUP(Tabela1[[#This Row],[PLACA]],[1]Planilha2!$A:$F,5,0)),"")</f>
        <v>194.94</v>
      </c>
      <c r="N1279" s="11"/>
      <c r="O1279" s="12" t="str">
        <f>VLOOKUP(Tabela1[[#This Row],[PLACA]],BASE_LOCADORAS!B:F,5,0)</f>
        <v>20/05/2027</v>
      </c>
      <c r="P127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79" s="11">
        <f>VLOOKUP(Tabela1[[#This Row],[PLACA]],BASE_LOCADORAS!B:G,6,0)</f>
        <v>2753.14</v>
      </c>
      <c r="R1279" s="5" t="b">
        <f>Tabela1[[#This Row],[VALOR LOCADORA]]=Tabela1[[#This Row],[GASTO ALUGUEL]]</f>
        <v>0</v>
      </c>
      <c r="S1279" s="5" t="str">
        <f>UPPER(TEXT(Tabela1[[#This Row],[VENCIMENTO CONTRATO]],"MMM"))</f>
        <v>MAI</v>
      </c>
      <c r="T1279" s="5">
        <f>IFERROR(YEAR(Tabela1[[#This Row],[VENCIMENTO CONTRATO]]),"-")</f>
        <v>2027</v>
      </c>
      <c r="U1279" s="5" t="str">
        <f>VLOOKUP(Tabela1[[#This Row],[PLACA]],UNIC!C:T,18,0)</f>
        <v>ATIVO</v>
      </c>
      <c r="V1279" s="5" t="str">
        <f>SUBSTITUTE(VLOOKUP(Tabela1[[#This Row],[PLACA]],UNIC!C:K,9,0),".", "")</f>
        <v>11011</v>
      </c>
      <c r="W1279" s="5">
        <f>VLOOKUP(Tabela1[[#This Row],[PLACA]],UNIC!C:M,10,0)</f>
        <v>23001</v>
      </c>
      <c r="X1279" s="5" t="str">
        <f>VLOOKUP(Tabela1[[#This Row],[PLACA]],UNIC!C:M,11,0)</f>
        <v>VIVO</v>
      </c>
      <c r="Y1279" s="7">
        <f>SUM(Tabela1[[#This Row],[GASTO COMBUSTÍVEL FEVEREIRO]:[GASTO COMBUSTÍVE ABRIL]])</f>
        <v>2817.0800000000004</v>
      </c>
      <c r="Z1279" s="7">
        <f>IFERROR(AVERAGE(Tabela1[[#This Row],[GASTO COMBUSTÍVE ABRIL]:[GASTO COMBUSTÍVE MARÇO]]),"-")</f>
        <v>784.34500000000003</v>
      </c>
      <c r="AA1279" s="5"/>
    </row>
    <row r="1280" spans="1:27" x14ac:dyDescent="0.25">
      <c r="A1280" s="5" t="s">
        <v>502</v>
      </c>
      <c r="B1280" s="5" t="str">
        <f>VLOOKUP(A1280,UNIC!C:W,2,0)</f>
        <v>MOBI</v>
      </c>
      <c r="C1280" s="5" t="str">
        <f>VLOOKUP(A1280,UNIC!C:W,3,0)</f>
        <v>LEVE</v>
      </c>
      <c r="D1280" s="10">
        <f>VLOOKUP(A1280,UNIC!C:W,5,0)</f>
        <v>2025</v>
      </c>
      <c r="E1280" s="5" t="str">
        <f>VLOOKUP(A1280,UNIC!C:W,21,0)</f>
        <v>MOVIDA</v>
      </c>
      <c r="F1280" s="5" t="str">
        <f>VLOOKUP(Tabela1[[#This Row],[PLACA]],UNIC!C:R,15,0)</f>
        <v>MG</v>
      </c>
      <c r="G1280" s="5" t="str">
        <f>VLOOKUP(Tabela1[[#This Row],[PLACA]],UNIC!C:R,16,0)</f>
        <v>SUDESTE</v>
      </c>
      <c r="H1280" s="5" t="str">
        <f>VLOOKUP(A1280,UNIC!C:H,6,0)</f>
        <v>DAILSON MENINO DE MENESES</v>
      </c>
      <c r="I1280" s="5" t="str">
        <f>VLOOKUP(H1280,UNIC!H:J,3,0)</f>
        <v>TECNICO DE FIBRA OPTICA I</v>
      </c>
      <c r="J1280" s="11" t="str">
        <f>VLOOKUP(Tabela1[[#This Row],[PLACA]],UNIC!C:V,20,0)</f>
        <v>R$ 1.818,74</v>
      </c>
      <c r="K1280" s="11">
        <f>IFERROR(VALUE(VLOOKUP(Tabela1[[#This Row],[PLACA]],[1]Planilha2!$A:$F,3,0)),"")</f>
        <v>1090</v>
      </c>
      <c r="L1280" s="11">
        <f>IFERROR(VALUE(VLOOKUP(Tabela1[[#This Row],[PLACA]],[1]Planilha2!$A:$F,4,0)),"")</f>
        <v>1973.27</v>
      </c>
      <c r="M1280" s="11">
        <f>IFERROR(VALUE(VLOOKUP(Tabela1[[#This Row],[PLACA]],[1]Planilha2!$A:$F,5,0)),"")</f>
        <v>500</v>
      </c>
      <c r="N1280" s="11"/>
      <c r="O1280" s="12" t="str">
        <f>VLOOKUP(Tabela1[[#This Row],[PLACA]],BASE_LOCADORAS!B:F,5,0)</f>
        <v>01/08/2027</v>
      </c>
      <c r="P128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0" s="11">
        <f>VLOOKUP(Tabela1[[#This Row],[PLACA]],BASE_LOCADORAS!B:G,6,0)</f>
        <v>1730</v>
      </c>
      <c r="R1280" s="5" t="b">
        <f>Tabela1[[#This Row],[VALOR LOCADORA]]=Tabela1[[#This Row],[GASTO ALUGUEL]]</f>
        <v>0</v>
      </c>
      <c r="S1280" s="5" t="str">
        <f>UPPER(TEXT(Tabela1[[#This Row],[VENCIMENTO CONTRATO]],"MMM"))</f>
        <v>AGO</v>
      </c>
      <c r="T1280" s="5">
        <f>IFERROR(YEAR(Tabela1[[#This Row],[VENCIMENTO CONTRATO]]),"-")</f>
        <v>2027</v>
      </c>
      <c r="U1280" s="5" t="str">
        <f>VLOOKUP(Tabela1[[#This Row],[PLACA]],UNIC!C:T,18,0)</f>
        <v>ATIVO</v>
      </c>
      <c r="V1280" s="5" t="str">
        <f>SUBSTITUTE(VLOOKUP(Tabela1[[#This Row],[PLACA]],UNIC!C:K,9,0),".", "")</f>
        <v>11011</v>
      </c>
      <c r="W1280" s="5">
        <f>VLOOKUP(Tabela1[[#This Row],[PLACA]],UNIC!C:M,10,0)</f>
        <v>23849</v>
      </c>
      <c r="X1280" s="5" t="str">
        <f>VLOOKUP(Tabela1[[#This Row],[PLACA]],UNIC!C:M,11,0)</f>
        <v>VIVO</v>
      </c>
      <c r="Y1280" s="7">
        <f>SUM(Tabela1[[#This Row],[GASTO COMBUSTÍVEL FEVEREIRO]:[GASTO COMBUSTÍVE ABRIL]])</f>
        <v>3563.27</v>
      </c>
      <c r="Z1280" s="7">
        <f>IFERROR(AVERAGE(Tabela1[[#This Row],[GASTO COMBUSTÍVE ABRIL]:[GASTO COMBUSTÍVE MARÇO]]),"-")</f>
        <v>1236.635</v>
      </c>
      <c r="AA1280" s="5"/>
    </row>
    <row r="1281" spans="1:27" x14ac:dyDescent="0.25">
      <c r="A1281" s="5" t="s">
        <v>528</v>
      </c>
      <c r="B1281" s="5" t="str">
        <f>VLOOKUP(A1281,UNIC!C:W,2,0)</f>
        <v>MOBI</v>
      </c>
      <c r="C1281" s="5" t="str">
        <f>VLOOKUP(A1281,UNIC!C:W,3,0)</f>
        <v>LEVE</v>
      </c>
      <c r="D1281" s="10">
        <f>VLOOKUP(A1281,UNIC!C:W,5,0)</f>
        <v>2025</v>
      </c>
      <c r="E1281" s="5" t="str">
        <f>VLOOKUP(A1281,UNIC!C:W,21,0)</f>
        <v>MOVIDA</v>
      </c>
      <c r="F1281" s="5" t="str">
        <f>VLOOKUP(Tabela1[[#This Row],[PLACA]],UNIC!C:R,15,0)</f>
        <v>MG</v>
      </c>
      <c r="G1281" s="5" t="str">
        <f>VLOOKUP(Tabela1[[#This Row],[PLACA]],UNIC!C:R,16,0)</f>
        <v>SUDESTE</v>
      </c>
      <c r="H1281" s="5" t="str">
        <f>VLOOKUP(A1281,UNIC!C:H,6,0)</f>
        <v>FELIPE HENRIQUE OLIVEIRA ALVES</v>
      </c>
      <c r="I1281" s="5" t="str">
        <f>VLOOKUP(H1281,UNIC!H:J,3,0)</f>
        <v>TECNICO DE FIBRA OPTICA I</v>
      </c>
      <c r="J1281" s="11" t="str">
        <f>VLOOKUP(Tabela1[[#This Row],[PLACA]],UNIC!C:V,20,0)</f>
        <v>R$ 1.818,74</v>
      </c>
      <c r="K1281" s="11">
        <f>IFERROR(VALUE(VLOOKUP(Tabela1[[#This Row],[PLACA]],[1]Planilha2!$A:$F,3,0)),"")</f>
        <v>1512.99</v>
      </c>
      <c r="L1281" s="11">
        <f>IFERROR(VALUE(VLOOKUP(Tabela1[[#This Row],[PLACA]],[1]Planilha2!$A:$F,4,0)),"")</f>
        <v>1604.37</v>
      </c>
      <c r="M1281" s="11">
        <f>IFERROR(VALUE(VLOOKUP(Tabela1[[#This Row],[PLACA]],[1]Planilha2!$A:$F,5,0)),"")</f>
        <v>934.94</v>
      </c>
      <c r="N1281" s="11"/>
      <c r="O1281" s="12" t="str">
        <f>VLOOKUP(Tabela1[[#This Row],[PLACA]],BASE_LOCADORAS!B:F,5,0)</f>
        <v>01/08/2027</v>
      </c>
      <c r="P128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1" s="11">
        <f>VLOOKUP(Tabela1[[#This Row],[PLACA]],BASE_LOCADORAS!B:G,6,0)</f>
        <v>1730</v>
      </c>
      <c r="R1281" s="5" t="b">
        <f>Tabela1[[#This Row],[VALOR LOCADORA]]=Tabela1[[#This Row],[GASTO ALUGUEL]]</f>
        <v>0</v>
      </c>
      <c r="S1281" s="5" t="str">
        <f>UPPER(TEXT(Tabela1[[#This Row],[VENCIMENTO CONTRATO]],"MMM"))</f>
        <v>AGO</v>
      </c>
      <c r="T1281" s="5">
        <f>IFERROR(YEAR(Tabela1[[#This Row],[VENCIMENTO CONTRATO]]),"-")</f>
        <v>2027</v>
      </c>
      <c r="U1281" s="5" t="str">
        <f>VLOOKUP(Tabela1[[#This Row],[PLACA]],UNIC!C:T,18,0)</f>
        <v>ATIVO</v>
      </c>
      <c r="V1281" s="5" t="str">
        <f>SUBSTITUTE(VLOOKUP(Tabela1[[#This Row],[PLACA]],UNIC!C:K,9,0),".", "")</f>
        <v>11011</v>
      </c>
      <c r="W1281" s="5">
        <f>VLOOKUP(Tabela1[[#This Row],[PLACA]],UNIC!C:M,10,0)</f>
        <v>23847</v>
      </c>
      <c r="X1281" s="5" t="str">
        <f>VLOOKUP(Tabela1[[#This Row],[PLACA]],UNIC!C:M,11,0)</f>
        <v>VIVO</v>
      </c>
      <c r="Y1281" s="7">
        <f>SUM(Tabela1[[#This Row],[GASTO COMBUSTÍVEL FEVEREIRO]:[GASTO COMBUSTÍVE ABRIL]])</f>
        <v>4052.2999999999997</v>
      </c>
      <c r="Z1281" s="7">
        <f>IFERROR(AVERAGE(Tabela1[[#This Row],[GASTO COMBUSTÍVE ABRIL]:[GASTO COMBUSTÍVE MARÇO]]),"-")</f>
        <v>1269.655</v>
      </c>
      <c r="AA1281" s="5"/>
    </row>
    <row r="1282" spans="1:27" x14ac:dyDescent="0.25">
      <c r="A1282" s="5" t="s">
        <v>1502</v>
      </c>
      <c r="B1282" s="5" t="str">
        <f>VLOOKUP(A1282,UNIC!C:W,2,0)</f>
        <v>MOBI</v>
      </c>
      <c r="C1282" s="5" t="str">
        <f>VLOOKUP(A1282,UNIC!C:W,3,0)</f>
        <v>LEVE</v>
      </c>
      <c r="D1282" s="10">
        <f>VLOOKUP(A1282,UNIC!C:W,5,0)</f>
        <v>2024</v>
      </c>
      <c r="E1282" s="5" t="str">
        <f>VLOOKUP(A1282,UNIC!C:W,21,0)</f>
        <v>MOVIDA</v>
      </c>
      <c r="F1282" s="5" t="str">
        <f>VLOOKUP(Tabela1[[#This Row],[PLACA]],UNIC!C:R,15,0)</f>
        <v>SP</v>
      </c>
      <c r="G1282" s="5" t="str">
        <f>VLOOKUP(Tabela1[[#This Row],[PLACA]],UNIC!C:R,16,0)</f>
        <v>SUDESTE</v>
      </c>
      <c r="H1282" s="5" t="str">
        <f>VLOOKUP(A1282,UNIC!C:H,6,0)</f>
        <v>THIAGO AUGUSTO SIMOES TROSDOLF</v>
      </c>
      <c r="I1282" s="5" t="str">
        <f>VLOOKUP(H1282,UNIC!H:J,3,0)</f>
        <v>TECNICO DE FIBRA OPTICA II</v>
      </c>
      <c r="J1282" s="11" t="str">
        <f>VLOOKUP(Tabela1[[#This Row],[PLACA]],UNIC!C:V,20,0)</f>
        <v>R$ 1.730,00</v>
      </c>
      <c r="K1282" s="11">
        <f>IFERROR(VALUE(VLOOKUP(Tabela1[[#This Row],[PLACA]],[1]Planilha2!$A:$F,3,0)),"")</f>
        <v>1729.73</v>
      </c>
      <c r="L1282" s="11">
        <f>IFERROR(VALUE(VLOOKUP(Tabela1[[#This Row],[PLACA]],[1]Planilha2!$A:$F,4,0)),"")</f>
        <v>2562.08</v>
      </c>
      <c r="M1282" s="11">
        <f>IFERROR(VALUE(VLOOKUP(Tabela1[[#This Row],[PLACA]],[1]Planilha2!$A:$F,5,0)),"")</f>
        <v>1061.33</v>
      </c>
      <c r="N1282" s="11"/>
      <c r="O1282" s="12" t="str">
        <f>VLOOKUP(Tabela1[[#This Row],[PLACA]],BASE_LOCADORAS!B:F,5,0)</f>
        <v>14/02/2027</v>
      </c>
      <c r="P128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2" s="11">
        <f>VLOOKUP(Tabela1[[#This Row],[PLACA]],BASE_LOCADORAS!B:G,6,0)</f>
        <v>1730</v>
      </c>
      <c r="R1282" s="5" t="b">
        <f>Tabela1[[#This Row],[VALOR LOCADORA]]=Tabela1[[#This Row],[GASTO ALUGUEL]]</f>
        <v>0</v>
      </c>
      <c r="S1282" s="5" t="str">
        <f>UPPER(TEXT(Tabela1[[#This Row],[VENCIMENTO CONTRATO]],"MMM"))</f>
        <v>FEV</v>
      </c>
      <c r="T1282" s="5">
        <f>IFERROR(YEAR(Tabela1[[#This Row],[VENCIMENTO CONTRATO]]),"-")</f>
        <v>2027</v>
      </c>
      <c r="U1282" s="5" t="str">
        <f>VLOOKUP(Tabela1[[#This Row],[PLACA]],UNIC!C:T,18,0)</f>
        <v>ATIVO</v>
      </c>
      <c r="V1282" s="5" t="str">
        <f>SUBSTITUTE(VLOOKUP(Tabela1[[#This Row],[PLACA]],UNIC!C:K,9,0),".", "")</f>
        <v>11021</v>
      </c>
      <c r="W1282" s="5">
        <f>VLOOKUP(Tabela1[[#This Row],[PLACA]],UNIC!C:M,10,0)</f>
        <v>35001</v>
      </c>
      <c r="X1282" s="5" t="str">
        <f>VLOOKUP(Tabela1[[#This Row],[PLACA]],UNIC!C:M,11,0)</f>
        <v>VIVO</v>
      </c>
      <c r="Y1282" s="7">
        <f>SUM(Tabela1[[#This Row],[GASTO COMBUSTÍVEL FEVEREIRO]:[GASTO COMBUSTÍVE ABRIL]])</f>
        <v>5353.1399999999994</v>
      </c>
      <c r="Z1282" s="7">
        <f>IFERROR(AVERAGE(Tabela1[[#This Row],[GASTO COMBUSTÍVE ABRIL]:[GASTO COMBUSTÍVE MARÇO]]),"-")</f>
        <v>1811.7049999999999</v>
      </c>
      <c r="AA1282" s="5"/>
    </row>
    <row r="1283" spans="1:27" x14ac:dyDescent="0.25">
      <c r="A1283" s="5" t="s">
        <v>164</v>
      </c>
      <c r="B1283" s="5" t="str">
        <f>VLOOKUP(A1283,UNIC!C:W,2,0)</f>
        <v>MOBI</v>
      </c>
      <c r="C1283" s="5" t="str">
        <f>VLOOKUP(A1283,UNIC!C:W,3,0)</f>
        <v>LEVE</v>
      </c>
      <c r="D1283" s="10">
        <f>VLOOKUP(A1283,UNIC!C:W,5,0)</f>
        <v>2024</v>
      </c>
      <c r="E1283" s="5" t="str">
        <f>VLOOKUP(A1283,UNIC!C:W,21,0)</f>
        <v>MOVIDA</v>
      </c>
      <c r="F1283" s="5" t="str">
        <f>VLOOKUP(Tabela1[[#This Row],[PLACA]],UNIC!C:R,15,0)</f>
        <v>MG</v>
      </c>
      <c r="G1283" s="5" t="str">
        <f>VLOOKUP(Tabela1[[#This Row],[PLACA]],UNIC!C:R,16,0)</f>
        <v>SUDESTE</v>
      </c>
      <c r="H1283" s="5" t="str">
        <f>VLOOKUP(A1283,UNIC!C:H,6,0)</f>
        <v>LUIS CLAUDIO DOS SANTOS SILVA</v>
      </c>
      <c r="I1283" s="5" t="str">
        <f>VLOOKUP(H1283,UNIC!H:J,3,0)</f>
        <v>TECNICO DE FIBRA OPTICA I</v>
      </c>
      <c r="J1283" s="11" t="str">
        <f>VLOOKUP(Tabela1[[#This Row],[PLACA]],UNIC!C:V,20,0)</f>
        <v>R$ 1.730,00</v>
      </c>
      <c r="K1283" s="11">
        <f>IFERROR(VALUE(VLOOKUP(Tabela1[[#This Row],[PLACA]],[1]Planilha2!$A:$F,3,0)),"")</f>
        <v>1110</v>
      </c>
      <c r="L1283" s="11">
        <f>IFERROR(VALUE(VLOOKUP(Tabela1[[#This Row],[PLACA]],[1]Planilha2!$A:$F,4,0)),"")</f>
        <v>800</v>
      </c>
      <c r="M1283" s="11">
        <f>IFERROR(VALUE(VLOOKUP(Tabela1[[#This Row],[PLACA]],[1]Planilha2!$A:$F,5,0)),"")</f>
        <v>600</v>
      </c>
      <c r="N1283" s="11"/>
      <c r="O1283" s="17" t="str">
        <f>VLOOKUP(Tabela1[[#This Row],[PLACA]],BASE_LOCADORAS!B:F,5,0)</f>
        <v>14/02/2027</v>
      </c>
      <c r="P128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3" s="11">
        <f>VLOOKUP(Tabela1[[#This Row],[PLACA]],BASE_LOCADORAS!B:G,6,0)</f>
        <v>1730</v>
      </c>
      <c r="R1283" s="5" t="b">
        <f>Tabela1[[#This Row],[VALOR LOCADORA]]=Tabela1[[#This Row],[GASTO ALUGUEL]]</f>
        <v>0</v>
      </c>
      <c r="S1283" s="5" t="str">
        <f>UPPER(TEXT(Tabela1[[#This Row],[VENCIMENTO CONTRATO]],"MMM"))</f>
        <v>FEV</v>
      </c>
      <c r="T1283" s="5">
        <f>IFERROR(YEAR(Tabela1[[#This Row],[VENCIMENTO CONTRATO]]),"-")</f>
        <v>2027</v>
      </c>
      <c r="U1283" s="5" t="str">
        <f>VLOOKUP(Tabela1[[#This Row],[PLACA]],UNIC!C:T,18,0)</f>
        <v>ATIVO</v>
      </c>
      <c r="V1283" s="5" t="str">
        <f>SUBSTITUTE(VLOOKUP(Tabela1[[#This Row],[PLACA]],UNIC!C:K,9,0),".", "")</f>
        <v>11011</v>
      </c>
      <c r="W1283" s="5">
        <f>VLOOKUP(Tabela1[[#This Row],[PLACA]],UNIC!C:M,10,0)</f>
        <v>23846</v>
      </c>
      <c r="X1283" s="5" t="str">
        <f>VLOOKUP(Tabela1[[#This Row],[PLACA]],UNIC!C:M,11,0)</f>
        <v>VIVO</v>
      </c>
      <c r="Y1283" s="7">
        <f>SUM(Tabela1[[#This Row],[GASTO COMBUSTÍVEL FEVEREIRO]:[GASTO COMBUSTÍVE ABRIL]])</f>
        <v>2510</v>
      </c>
      <c r="Z1283" s="7">
        <f>IFERROR(AVERAGE(Tabela1[[#This Row],[GASTO COMBUSTÍVE ABRIL]:[GASTO COMBUSTÍVE MARÇO]]),"-")</f>
        <v>700</v>
      </c>
      <c r="AA1283" s="5"/>
    </row>
    <row r="1284" spans="1:27" x14ac:dyDescent="0.25">
      <c r="A1284" s="5" t="s">
        <v>635</v>
      </c>
      <c r="B1284" s="5" t="str">
        <f>VLOOKUP(A1284,UNIC!C:W,2,0)</f>
        <v>STRADA</v>
      </c>
      <c r="C1284" s="5" t="str">
        <f>VLOOKUP(A1284,UNIC!C:W,3,0)</f>
        <v>UTILITARIO</v>
      </c>
      <c r="D1284" s="10">
        <f>VLOOKUP(A1284,UNIC!C:W,5,0)</f>
        <v>2024</v>
      </c>
      <c r="E1284" s="5" t="str">
        <f>VLOOKUP(A1284,UNIC!C:W,21,0)</f>
        <v>LOCALIZA</v>
      </c>
      <c r="F1284" s="5" t="str">
        <f>VLOOKUP(Tabela1[[#This Row],[PLACA]],UNIC!C:R,15,0)</f>
        <v>SC</v>
      </c>
      <c r="G1284" s="5" t="str">
        <f>VLOOKUP(Tabela1[[#This Row],[PLACA]],UNIC!C:R,16,0)</f>
        <v>SUL</v>
      </c>
      <c r="H1284" s="5" t="str">
        <f>VLOOKUP(A1284,UNIC!C:H,6,0)</f>
        <v>TIAGO FERNANDES DA SILVA</v>
      </c>
      <c r="I1284" s="5" t="str">
        <f>VLOOKUP(H1284,UNIC!H:J,3,0)</f>
        <v>ASSISTENTE TEC. DE MANUTENCAO DE PI II</v>
      </c>
      <c r="J1284" s="11" t="str">
        <f>VLOOKUP(Tabela1[[#This Row],[PLACA]],UNIC!C:V,20,0)</f>
        <v>R$ 2.400,00</v>
      </c>
      <c r="K1284" s="11">
        <f>IFERROR(VALUE(VLOOKUP(Tabela1[[#This Row],[PLACA]],[1]Planilha2!$A:$F,3,0)),"")</f>
        <v>1160</v>
      </c>
      <c r="L1284" s="11">
        <f>IFERROR(VALUE(VLOOKUP(Tabela1[[#This Row],[PLACA]],[1]Planilha2!$A:$F,4,0)),"")</f>
        <v>1640.74</v>
      </c>
      <c r="M1284" s="11">
        <f>IFERROR(VALUE(VLOOKUP(Tabela1[[#This Row],[PLACA]],[1]Planilha2!$A:$F,5,0)),"")</f>
        <v>870</v>
      </c>
      <c r="N1284" s="11"/>
      <c r="O1284" s="12" t="str">
        <f>VLOOKUP(Tabela1[[#This Row],[PLACA]],BASE_LOCADORAS!B:F,5,0)</f>
        <v>19/07/2027</v>
      </c>
      <c r="P128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4" s="11">
        <f>VLOOKUP(Tabela1[[#This Row],[PLACA]],BASE_LOCADORAS!B:G,6,0)</f>
        <v>2553.02</v>
      </c>
      <c r="R1284" s="5" t="b">
        <f>Tabela1[[#This Row],[VALOR LOCADORA]]=Tabela1[[#This Row],[GASTO ALUGUEL]]</f>
        <v>0</v>
      </c>
      <c r="S1284" s="5" t="str">
        <f>UPPER(TEXT(Tabela1[[#This Row],[VENCIMENTO CONTRATO]],"MMM"))</f>
        <v>JUL</v>
      </c>
      <c r="T1284" s="5">
        <f>IFERROR(YEAR(Tabela1[[#This Row],[VENCIMENTO CONTRATO]]),"-")</f>
        <v>2027</v>
      </c>
      <c r="U1284" s="5" t="str">
        <f>VLOOKUP(Tabela1[[#This Row],[PLACA]],UNIC!C:T,18,0)</f>
        <v>ATIVO</v>
      </c>
      <c r="V1284" s="5" t="str">
        <f>SUBSTITUTE(VLOOKUP(Tabela1[[#This Row],[PLACA]],UNIC!C:K,9,0),".", "")</f>
        <v>12081</v>
      </c>
      <c r="W1284" s="5">
        <f>VLOOKUP(Tabela1[[#This Row],[PLACA]],UNIC!C:M,10,0)</f>
        <v>34089</v>
      </c>
      <c r="X1284" s="5" t="str">
        <f>VLOOKUP(Tabela1[[#This Row],[PLACA]],UNIC!C:M,11,0)</f>
        <v>TIM MOVEL</v>
      </c>
      <c r="Y1284" s="7">
        <f>SUM(Tabela1[[#This Row],[GASTO COMBUSTÍVEL FEVEREIRO]:[GASTO COMBUSTÍVE ABRIL]])</f>
        <v>3670.74</v>
      </c>
      <c r="Z1284" s="7">
        <f>IFERROR(AVERAGE(Tabela1[[#This Row],[GASTO COMBUSTÍVE ABRIL]:[GASTO COMBUSTÍVE MARÇO]]),"-")</f>
        <v>1255.3699999999999</v>
      </c>
      <c r="AA1284" s="5"/>
    </row>
    <row r="1285" spans="1:27" x14ac:dyDescent="0.25">
      <c r="A1285" s="5" t="s">
        <v>503</v>
      </c>
      <c r="B1285" s="5" t="str">
        <f>VLOOKUP(A1285,UNIC!C:W,2,0)</f>
        <v>MOBI</v>
      </c>
      <c r="C1285" s="5" t="str">
        <f>VLOOKUP(A1285,UNIC!C:W,3,0)</f>
        <v>LEVE</v>
      </c>
      <c r="D1285" s="10">
        <f>VLOOKUP(A1285,UNIC!C:W,5,0)</f>
        <v>2024</v>
      </c>
      <c r="E1285" s="5" t="str">
        <f>VLOOKUP(A1285,UNIC!C:W,21,0)</f>
        <v>MOVIDA</v>
      </c>
      <c r="F1285" s="5" t="str">
        <f>VLOOKUP(Tabela1[[#This Row],[PLACA]],UNIC!C:R,15,0)</f>
        <v>MG</v>
      </c>
      <c r="G1285" s="5" t="str">
        <f>VLOOKUP(Tabela1[[#This Row],[PLACA]],UNIC!C:R,16,0)</f>
        <v>SUDESTE</v>
      </c>
      <c r="H1285" s="5" t="str">
        <f>VLOOKUP(A1285,UNIC!C:H,6,0)</f>
        <v>CARLOS BRENNON RODRIGUES XAVIER</v>
      </c>
      <c r="I1285" s="5" t="str">
        <f>VLOOKUP(H1285,UNIC!H:J,3,0)</f>
        <v>TECNICO DE FIBRA OPTICA I</v>
      </c>
      <c r="J1285" s="11" t="str">
        <f>VLOOKUP(Tabela1[[#This Row],[PLACA]],UNIC!C:V,20,0)</f>
        <v>R$ 1.730,00</v>
      </c>
      <c r="K1285" s="11">
        <f>IFERROR(VALUE(VLOOKUP(Tabela1[[#This Row],[PLACA]],[1]Planilha2!$A:$F,3,0)),"")</f>
        <v>870.11</v>
      </c>
      <c r="L1285" s="11">
        <f>IFERROR(VALUE(VLOOKUP(Tabela1[[#This Row],[PLACA]],[1]Planilha2!$A:$F,4,0)),"")</f>
        <v>950</v>
      </c>
      <c r="M1285" s="11">
        <f>IFERROR(VALUE(VLOOKUP(Tabela1[[#This Row],[PLACA]],[1]Planilha2!$A:$F,5,0)),"")</f>
        <v>450</v>
      </c>
      <c r="N1285" s="11"/>
      <c r="O1285" s="12" t="str">
        <f>VLOOKUP(Tabela1[[#This Row],[PLACA]],BASE_LOCADORAS!B:F,5,0)</f>
        <v>14/02/2027</v>
      </c>
      <c r="P128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5" s="11">
        <f>VLOOKUP(Tabela1[[#This Row],[PLACA]],BASE_LOCADORAS!B:G,6,0)</f>
        <v>1730</v>
      </c>
      <c r="R1285" s="5" t="b">
        <f>Tabela1[[#This Row],[VALOR LOCADORA]]=Tabela1[[#This Row],[GASTO ALUGUEL]]</f>
        <v>0</v>
      </c>
      <c r="S1285" s="5" t="str">
        <f>UPPER(TEXT(Tabela1[[#This Row],[VENCIMENTO CONTRATO]],"MMM"))</f>
        <v>FEV</v>
      </c>
      <c r="T1285" s="5">
        <f>IFERROR(YEAR(Tabela1[[#This Row],[VENCIMENTO CONTRATO]]),"-")</f>
        <v>2027</v>
      </c>
      <c r="U1285" s="5" t="str">
        <f>VLOOKUP(Tabela1[[#This Row],[PLACA]],UNIC!C:T,18,0)</f>
        <v>ATIVO</v>
      </c>
      <c r="V1285" s="5" t="str">
        <f>SUBSTITUTE(VLOOKUP(Tabela1[[#This Row],[PLACA]],UNIC!C:K,9,0),".", "")</f>
        <v>11011</v>
      </c>
      <c r="W1285" s="5">
        <f>VLOOKUP(Tabela1[[#This Row],[PLACA]],UNIC!C:M,10,0)</f>
        <v>23845</v>
      </c>
      <c r="X1285" s="5" t="str">
        <f>VLOOKUP(Tabela1[[#This Row],[PLACA]],UNIC!C:M,11,0)</f>
        <v>VIVO</v>
      </c>
      <c r="Y1285" s="7">
        <f>SUM(Tabela1[[#This Row],[GASTO COMBUSTÍVEL FEVEREIRO]:[GASTO COMBUSTÍVE ABRIL]])</f>
        <v>2270.11</v>
      </c>
      <c r="Z1285" s="7">
        <f>IFERROR(AVERAGE(Tabela1[[#This Row],[GASTO COMBUSTÍVE ABRIL]:[GASTO COMBUSTÍVE MARÇO]]),"-")</f>
        <v>700</v>
      </c>
      <c r="AA1285" s="5"/>
    </row>
    <row r="1286" spans="1:27" x14ac:dyDescent="0.25">
      <c r="A1286" s="5" t="s">
        <v>1313</v>
      </c>
      <c r="B1286" s="5" t="str">
        <f>VLOOKUP(A1286,UNIC!C:W,2,0)</f>
        <v>GOL</v>
      </c>
      <c r="C1286" s="5" t="str">
        <f>VLOOKUP(A1286,UNIC!C:W,3,0)</f>
        <v>LEVE</v>
      </c>
      <c r="D1286" s="10">
        <f>VLOOKUP(A1286,UNIC!C:W,5,0)</f>
        <v>2008</v>
      </c>
      <c r="E1286" s="5" t="str">
        <f>VLOOKUP(A1286,UNIC!C:W,21,0)</f>
        <v>PARTICULAR</v>
      </c>
      <c r="F1286" s="5" t="str">
        <f>VLOOKUP(Tabela1[[#This Row],[PLACA]],UNIC!C:R,15,0)</f>
        <v>MG</v>
      </c>
      <c r="G1286" s="5" t="str">
        <f>VLOOKUP(Tabela1[[#This Row],[PLACA]],UNIC!C:R,16,0)</f>
        <v>SUDESTE</v>
      </c>
      <c r="H1286" s="5" t="str">
        <f>VLOOKUP(A1286,UNIC!C:H,6,0)</f>
        <v>JONATHAS DE OLIVEIRA PAIS</v>
      </c>
      <c r="I1286" s="5" t="str">
        <f>VLOOKUP(H1286,UNIC!H:J,3,0)</f>
        <v>TECNICO DE FIBRA OPTICA I</v>
      </c>
      <c r="J1286" s="11" t="str">
        <f>VLOOKUP(Tabela1[[#This Row],[PLACA]],UNIC!C:V,20,0)</f>
        <v>R$ 850,00</v>
      </c>
      <c r="K1286" s="11">
        <f>IFERROR(VALUE(VLOOKUP(Tabela1[[#This Row],[PLACA]],[1]Planilha2!$A:$F,3,0)),"")</f>
        <v>299.40999999999997</v>
      </c>
      <c r="L1286" s="11">
        <f>IFERROR(VALUE(VLOOKUP(Tabela1[[#This Row],[PLACA]],[1]Planilha2!$A:$F,4,0)),"")</f>
        <v>0</v>
      </c>
      <c r="M1286" s="11">
        <f>IFERROR(VALUE(VLOOKUP(Tabela1[[#This Row],[PLACA]],[1]Planilha2!$A:$F,5,0)),"")</f>
        <v>0</v>
      </c>
      <c r="N1286" s="11"/>
      <c r="O1286" s="12" t="str">
        <f>VLOOKUP(Tabela1[[#This Row],[PLACA]],BASE_LOCADORAS!B:F,5,0)</f>
        <v>01/01/2030</v>
      </c>
      <c r="P128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6" s="11">
        <f>VLOOKUP(Tabela1[[#This Row],[PLACA]],BASE_LOCADORAS!B:G,6,0)</f>
        <v>850</v>
      </c>
      <c r="R1286" s="5" t="b">
        <f>Tabela1[[#This Row],[VALOR LOCADORA]]=Tabela1[[#This Row],[GASTO ALUGUEL]]</f>
        <v>0</v>
      </c>
      <c r="S1286" s="5" t="str">
        <f>UPPER(TEXT(Tabela1[[#This Row],[VENCIMENTO CONTRATO]],"MMM"))</f>
        <v>JAN</v>
      </c>
      <c r="T1286" s="5">
        <f>IFERROR(YEAR(Tabela1[[#This Row],[VENCIMENTO CONTRATO]]),"-")</f>
        <v>2030</v>
      </c>
      <c r="U1286" s="5" t="str">
        <f>VLOOKUP(Tabela1[[#This Row],[PLACA]],UNIC!C:T,18,0)</f>
        <v>ATIVO</v>
      </c>
      <c r="V1286" s="5" t="str">
        <f>SUBSTITUTE(VLOOKUP(Tabela1[[#This Row],[PLACA]],UNIC!C:K,9,0),".", "")</f>
        <v>11011</v>
      </c>
      <c r="W1286" s="5">
        <f>VLOOKUP(Tabela1[[#This Row],[PLACA]],UNIC!C:M,10,0)</f>
        <v>23848</v>
      </c>
      <c r="X1286" s="5" t="str">
        <f>VLOOKUP(Tabela1[[#This Row],[PLACA]],UNIC!C:M,11,0)</f>
        <v>VIVO</v>
      </c>
      <c r="Y1286" s="7">
        <f>SUM(Tabela1[[#This Row],[GASTO COMBUSTÍVEL FEVEREIRO]:[GASTO COMBUSTÍVE ABRIL]])</f>
        <v>299.40999999999997</v>
      </c>
      <c r="Z1286" s="7">
        <f>IFERROR(AVERAGE(Tabela1[[#This Row],[GASTO COMBUSTÍVE ABRIL]:[GASTO COMBUSTÍVE MARÇO]]),"-")</f>
        <v>0</v>
      </c>
      <c r="AA1286" s="5"/>
    </row>
    <row r="1287" spans="1:27" x14ac:dyDescent="0.25">
      <c r="A1287" s="5" t="s">
        <v>224</v>
      </c>
      <c r="B1287" s="5" t="str">
        <f>VLOOKUP(A1287,UNIC!C:W,2,0)</f>
        <v>MOBI</v>
      </c>
      <c r="C1287" s="5" t="str">
        <f>VLOOKUP(A1287,UNIC!C:W,3,0)</f>
        <v>LEVE</v>
      </c>
      <c r="D1287" s="10">
        <f>VLOOKUP(A1287,UNIC!C:W,5,0)</f>
        <v>2025</v>
      </c>
      <c r="E1287" s="5" t="str">
        <f>VLOOKUP(A1287,UNIC!C:W,21,0)</f>
        <v>MOVIDA</v>
      </c>
      <c r="F1287" s="5" t="str">
        <f>VLOOKUP(Tabela1[[#This Row],[PLACA]],UNIC!C:R,15,0)</f>
        <v>MG</v>
      </c>
      <c r="G1287" s="5" t="str">
        <f>VLOOKUP(Tabela1[[#This Row],[PLACA]],UNIC!C:R,16,0)</f>
        <v>SUDESTE</v>
      </c>
      <c r="H1287" s="5" t="str">
        <f>VLOOKUP(A1287,UNIC!C:H,6,0)</f>
        <v>ROMILDO FERREIRA DE SOUZA</v>
      </c>
      <c r="I1287" s="5" t="str">
        <f>VLOOKUP(H1287,UNIC!H:J,3,0)</f>
        <v>TECNICO DE FIBRA OPTICA I</v>
      </c>
      <c r="J1287" s="11" t="str">
        <f>VLOOKUP(Tabela1[[#This Row],[PLACA]],UNIC!C:V,20,0)</f>
        <v>R$ 1.820,47</v>
      </c>
      <c r="K1287" s="11">
        <f>IFERROR(VALUE(VLOOKUP(Tabela1[[#This Row],[PLACA]],[1]Planilha2!$A:$F,3,0)),"")</f>
        <v>0</v>
      </c>
      <c r="L1287" s="11">
        <f>IFERROR(VALUE(VLOOKUP(Tabela1[[#This Row],[PLACA]],[1]Planilha2!$A:$F,4,0)),"")</f>
        <v>953.99</v>
      </c>
      <c r="M1287" s="11">
        <f>IFERROR(VALUE(VLOOKUP(Tabela1[[#This Row],[PLACA]],[1]Planilha2!$A:$F,5,0)),"")</f>
        <v>400</v>
      </c>
      <c r="N1287" s="11"/>
      <c r="O1287" s="12" t="str">
        <f>VLOOKUP(Tabela1[[#This Row],[PLACA]],BASE_LOCADORAS!B:F,5,0)</f>
        <v>03/07/2027</v>
      </c>
      <c r="P128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7" s="11">
        <f>VLOOKUP(Tabela1[[#This Row],[PLACA]],BASE_LOCADORAS!B:G,6,0)</f>
        <v>1730</v>
      </c>
      <c r="R1287" s="5" t="b">
        <f>Tabela1[[#This Row],[VALOR LOCADORA]]=Tabela1[[#This Row],[GASTO ALUGUEL]]</f>
        <v>0</v>
      </c>
      <c r="S1287" s="5" t="str">
        <f>UPPER(TEXT(Tabela1[[#This Row],[VENCIMENTO CONTRATO]],"MMM"))</f>
        <v>JUL</v>
      </c>
      <c r="T1287" s="5">
        <f>IFERROR(YEAR(Tabela1[[#This Row],[VENCIMENTO CONTRATO]]),"-")</f>
        <v>2027</v>
      </c>
      <c r="U1287" s="5" t="str">
        <f>VLOOKUP(Tabela1[[#This Row],[PLACA]],UNIC!C:T,18,0)</f>
        <v>ATIVO</v>
      </c>
      <c r="V1287" s="5" t="str">
        <f>SUBSTITUTE(VLOOKUP(Tabela1[[#This Row],[PLACA]],UNIC!C:K,9,0),".", "")</f>
        <v>11011</v>
      </c>
      <c r="W1287" s="5">
        <f>VLOOKUP(Tabela1[[#This Row],[PLACA]],UNIC!C:M,10,0)</f>
        <v>23849</v>
      </c>
      <c r="X1287" s="5" t="str">
        <f>VLOOKUP(Tabela1[[#This Row],[PLACA]],UNIC!C:M,11,0)</f>
        <v>VIVO</v>
      </c>
      <c r="Y1287" s="7">
        <f>SUM(Tabela1[[#This Row],[GASTO COMBUSTÍVEL FEVEREIRO]:[GASTO COMBUSTÍVE ABRIL]])</f>
        <v>1353.99</v>
      </c>
      <c r="Z1287" s="7">
        <f>IFERROR(AVERAGE(Tabela1[[#This Row],[GASTO COMBUSTÍVE ABRIL]:[GASTO COMBUSTÍVE MARÇO]]),"-")</f>
        <v>676.995</v>
      </c>
      <c r="AA1287" s="5"/>
    </row>
    <row r="1288" spans="1:27" x14ac:dyDescent="0.25">
      <c r="A1288" s="5" t="s">
        <v>443</v>
      </c>
      <c r="B1288" s="5" t="str">
        <f>VLOOKUP(A1288,UNIC!C:W,2,0)</f>
        <v>PALIO</v>
      </c>
      <c r="C1288" s="5" t="str">
        <f>VLOOKUP(A1288,UNIC!C:W,3,0)</f>
        <v>LEVE</v>
      </c>
      <c r="D1288" s="10">
        <f>VLOOKUP(A1288,UNIC!C:W,5,0)</f>
        <v>2010</v>
      </c>
      <c r="E1288" s="5" t="str">
        <f>VLOOKUP(A1288,UNIC!C:W,21,0)</f>
        <v>PARTICULAR</v>
      </c>
      <c r="F1288" s="5" t="str">
        <f>VLOOKUP(Tabela1[[#This Row],[PLACA]],UNIC!C:R,15,0)</f>
        <v>MG</v>
      </c>
      <c r="G1288" s="5" t="str">
        <f>VLOOKUP(Tabela1[[#This Row],[PLACA]],UNIC!C:R,16,0)</f>
        <v>SUDESTE</v>
      </c>
      <c r="H1288" s="5" t="str">
        <f>VLOOKUP(A1288,UNIC!C:H,6,0)</f>
        <v>PAULA THAISA FLAVIO SANTOS</v>
      </c>
      <c r="I1288" s="5" t="str">
        <f>VLOOKUP(H1288,UNIC!H:J,3,0)</f>
        <v>SUPERVISOR DE OPERACAO CASA CLIENTE</v>
      </c>
      <c r="J1288" s="11" t="str">
        <f>VLOOKUP(Tabela1[[#This Row],[PLACA]],UNIC!C:V,20,0)</f>
        <v>R$ 850,00</v>
      </c>
      <c r="K1288" s="11">
        <f>IFERROR(VALUE(VLOOKUP(Tabela1[[#This Row],[PLACA]],[1]Planilha2!$A:$F,3,0)),"")</f>
        <v>899.93</v>
      </c>
      <c r="L1288" s="11">
        <f>IFERROR(VALUE(VLOOKUP(Tabela1[[#This Row],[PLACA]],[1]Planilha2!$A:$F,4,0)),"")</f>
        <v>949.96</v>
      </c>
      <c r="M1288" s="11">
        <f>IFERROR(VALUE(VLOOKUP(Tabela1[[#This Row],[PLACA]],[1]Planilha2!$A:$F,5,0)),"")</f>
        <v>550</v>
      </c>
      <c r="N1288" s="11"/>
      <c r="O1288" s="12" t="str">
        <f>VLOOKUP(Tabela1[[#This Row],[PLACA]],BASE_LOCADORAS!B:F,5,0)</f>
        <v>01/01/2030</v>
      </c>
      <c r="P128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8" s="11">
        <f>VLOOKUP(Tabela1[[#This Row],[PLACA]],BASE_LOCADORAS!B:G,6,0)</f>
        <v>850</v>
      </c>
      <c r="R1288" s="5" t="b">
        <f>Tabela1[[#This Row],[VALOR LOCADORA]]=Tabela1[[#This Row],[GASTO ALUGUEL]]</f>
        <v>0</v>
      </c>
      <c r="S1288" s="5" t="str">
        <f>UPPER(TEXT(Tabela1[[#This Row],[VENCIMENTO CONTRATO]],"MMM"))</f>
        <v>JAN</v>
      </c>
      <c r="T1288" s="5">
        <f>IFERROR(YEAR(Tabela1[[#This Row],[VENCIMENTO CONTRATO]]),"-")</f>
        <v>2030</v>
      </c>
      <c r="U1288" s="5" t="str">
        <f>VLOOKUP(Tabela1[[#This Row],[PLACA]],UNIC!C:T,18,0)</f>
        <v>ATIVO</v>
      </c>
      <c r="V1288" s="5" t="str">
        <f>SUBSTITUTE(VLOOKUP(Tabela1[[#This Row],[PLACA]],UNIC!C:K,9,0),".", "")</f>
        <v>11015</v>
      </c>
      <c r="W1288" s="5">
        <f>VLOOKUP(Tabela1[[#This Row],[PLACA]],UNIC!C:M,10,0)</f>
        <v>23849</v>
      </c>
      <c r="X1288" s="5" t="str">
        <f>VLOOKUP(Tabela1[[#This Row],[PLACA]],UNIC!C:M,11,0)</f>
        <v>VIVO</v>
      </c>
      <c r="Y1288" s="7">
        <f>SUM(Tabela1[[#This Row],[GASTO COMBUSTÍVEL FEVEREIRO]:[GASTO COMBUSTÍVE ABRIL]])</f>
        <v>2399.89</v>
      </c>
      <c r="Z1288" s="7">
        <f>IFERROR(AVERAGE(Tabela1[[#This Row],[GASTO COMBUSTÍVE ABRIL]:[GASTO COMBUSTÍVE MARÇO]]),"-")</f>
        <v>749.98</v>
      </c>
      <c r="AA1288" s="5"/>
    </row>
    <row r="1289" spans="1:27" x14ac:dyDescent="0.25">
      <c r="A1289" s="5" t="s">
        <v>225</v>
      </c>
      <c r="B1289" s="5" t="str">
        <f>VLOOKUP(A1289,UNIC!C:W,2,0)</f>
        <v>MOBI</v>
      </c>
      <c r="C1289" s="5" t="str">
        <f>VLOOKUP(A1289,UNIC!C:W,3,0)</f>
        <v>LEVE</v>
      </c>
      <c r="D1289" s="10">
        <f>VLOOKUP(A1289,UNIC!C:W,5,0)</f>
        <v>2024</v>
      </c>
      <c r="E1289" s="5" t="str">
        <f>VLOOKUP(A1289,UNIC!C:W,21,0)</f>
        <v>MOVIDA</v>
      </c>
      <c r="F1289" s="5" t="str">
        <f>VLOOKUP(Tabela1[[#This Row],[PLACA]],UNIC!C:R,15,0)</f>
        <v>MG</v>
      </c>
      <c r="G1289" s="5" t="str">
        <f>VLOOKUP(Tabela1[[#This Row],[PLACA]],UNIC!C:R,16,0)</f>
        <v>SUDESTE</v>
      </c>
      <c r="H1289" s="5" t="str">
        <f>VLOOKUP(A1289,UNIC!C:H,6,0)</f>
        <v>JACKSON LEAO ROCHA</v>
      </c>
      <c r="I1289" s="5" t="str">
        <f>VLOOKUP(H1289,UNIC!H:J,3,0)</f>
        <v>TECNICO DE FIBRA OPTICA IV</v>
      </c>
      <c r="J1289" s="11" t="str">
        <f>VLOOKUP(Tabela1[[#This Row],[PLACA]],UNIC!C:V,20,0)</f>
        <v>R$ 1.730,00</v>
      </c>
      <c r="K1289" s="11">
        <f>IFERROR(VALUE(VLOOKUP(Tabela1[[#This Row],[PLACA]],[1]Planilha2!$A:$F,3,0)),"")</f>
        <v>600</v>
      </c>
      <c r="L1289" s="11">
        <f>IFERROR(VALUE(VLOOKUP(Tabela1[[#This Row],[PLACA]],[1]Planilha2!$A:$F,4,0)),"")</f>
        <v>1042.3000000000002</v>
      </c>
      <c r="M1289" s="11">
        <f>IFERROR(VALUE(VLOOKUP(Tabela1[[#This Row],[PLACA]],[1]Planilha2!$A:$F,5,0)),"")</f>
        <v>270</v>
      </c>
      <c r="N1289" s="11"/>
      <c r="O1289" s="17" t="str">
        <f>VLOOKUP(Tabela1[[#This Row],[PLACA]],BASE_LOCADORAS!B:F,5,0)</f>
        <v>14/02/2027</v>
      </c>
      <c r="P128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89" s="11">
        <f>VLOOKUP(Tabela1[[#This Row],[PLACA]],BASE_LOCADORAS!B:G,6,0)</f>
        <v>1730</v>
      </c>
      <c r="R1289" s="5" t="b">
        <f>Tabela1[[#This Row],[VALOR LOCADORA]]=Tabela1[[#This Row],[GASTO ALUGUEL]]</f>
        <v>0</v>
      </c>
      <c r="S1289" s="5" t="str">
        <f>UPPER(TEXT(Tabela1[[#This Row],[VENCIMENTO CONTRATO]],"MMM"))</f>
        <v>FEV</v>
      </c>
      <c r="T1289" s="5">
        <f>IFERROR(YEAR(Tabela1[[#This Row],[VENCIMENTO CONTRATO]]),"-")</f>
        <v>2027</v>
      </c>
      <c r="U1289" s="5" t="str">
        <f>VLOOKUP(Tabela1[[#This Row],[PLACA]],UNIC!C:T,18,0)</f>
        <v>ATIVO</v>
      </c>
      <c r="V1289" s="5" t="str">
        <f>SUBSTITUTE(VLOOKUP(Tabela1[[#This Row],[PLACA]],UNIC!C:K,9,0),".", "")</f>
        <v>11021</v>
      </c>
      <c r="W1289" s="5">
        <f>VLOOKUP(Tabela1[[#This Row],[PLACA]],UNIC!C:M,10,0)</f>
        <v>23845</v>
      </c>
      <c r="X1289" s="5" t="str">
        <f>VLOOKUP(Tabela1[[#This Row],[PLACA]],UNIC!C:M,11,0)</f>
        <v>VIVO</v>
      </c>
      <c r="Y1289" s="7">
        <f>SUM(Tabela1[[#This Row],[GASTO COMBUSTÍVEL FEVEREIRO]:[GASTO COMBUSTÍVE ABRIL]])</f>
        <v>1912.3000000000002</v>
      </c>
      <c r="Z1289" s="7">
        <f>IFERROR(AVERAGE(Tabela1[[#This Row],[GASTO COMBUSTÍVE ABRIL]:[GASTO COMBUSTÍVE MARÇO]]),"-")</f>
        <v>656.15000000000009</v>
      </c>
      <c r="AA1289" s="5"/>
    </row>
    <row r="1290" spans="1:27" x14ac:dyDescent="0.25">
      <c r="A1290" s="5" t="s">
        <v>226</v>
      </c>
      <c r="B1290" s="5" t="str">
        <f>VLOOKUP(A1290,UNIC!C:W,2,0)</f>
        <v>MOBI</v>
      </c>
      <c r="C1290" s="5" t="str">
        <f>VLOOKUP(A1290,UNIC!C:W,3,0)</f>
        <v>LEVE</v>
      </c>
      <c r="D1290" s="10">
        <f>VLOOKUP(A1290,UNIC!C:W,5,0)</f>
        <v>2024</v>
      </c>
      <c r="E1290" s="5" t="str">
        <f>VLOOKUP(A1290,UNIC!C:W,21,0)</f>
        <v>MOVIDA</v>
      </c>
      <c r="F1290" s="5" t="str">
        <f>VLOOKUP(Tabela1[[#This Row],[PLACA]],UNIC!C:R,15,0)</f>
        <v>MG</v>
      </c>
      <c r="G1290" s="5" t="str">
        <f>VLOOKUP(Tabela1[[#This Row],[PLACA]],UNIC!C:R,16,0)</f>
        <v>SUDESTE</v>
      </c>
      <c r="H1290" s="5" t="str">
        <f>VLOOKUP(A1290,UNIC!C:H,6,0)</f>
        <v>MARCO ANTONIO SOARES SANTOS</v>
      </c>
      <c r="I1290" s="5" t="str">
        <f>VLOOKUP(H1290,UNIC!H:J,3,0)</f>
        <v>TECNICO DE FIBRA OPTICA I</v>
      </c>
      <c r="J1290" s="11" t="str">
        <f>VLOOKUP(Tabela1[[#This Row],[PLACA]],UNIC!C:V,20,0)</f>
        <v>R$ 1.730,00</v>
      </c>
      <c r="K1290" s="11">
        <f>IFERROR(VALUE(VLOOKUP(Tabela1[[#This Row],[PLACA]],[1]Planilha2!$A:$F,3,0)),"")</f>
        <v>600</v>
      </c>
      <c r="L1290" s="11">
        <f>IFERROR(VALUE(VLOOKUP(Tabela1[[#This Row],[PLACA]],[1]Planilha2!$A:$F,4,0)),"")</f>
        <v>2371.89</v>
      </c>
      <c r="M1290" s="11">
        <f>IFERROR(VALUE(VLOOKUP(Tabela1[[#This Row],[PLACA]],[1]Planilha2!$A:$F,5,0)),"")</f>
        <v>367.48</v>
      </c>
      <c r="N1290" s="11"/>
      <c r="O1290" s="18" t="str">
        <f>VLOOKUP(Tabela1[[#This Row],[PLACA]],BASE_LOCADORAS!B:F,5,0)</f>
        <v>14/02/2027</v>
      </c>
      <c r="P129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0" s="11">
        <f>VLOOKUP(Tabela1[[#This Row],[PLACA]],BASE_LOCADORAS!B:G,6,0)</f>
        <v>1730</v>
      </c>
      <c r="R1290" s="5" t="b">
        <f>Tabela1[[#This Row],[VALOR LOCADORA]]=Tabela1[[#This Row],[GASTO ALUGUEL]]</f>
        <v>0</v>
      </c>
      <c r="S1290" s="5" t="str">
        <f>UPPER(TEXT(Tabela1[[#This Row],[VENCIMENTO CONTRATO]],"MMM"))</f>
        <v>FEV</v>
      </c>
      <c r="T1290" s="5">
        <f>IFERROR(YEAR(Tabela1[[#This Row],[VENCIMENTO CONTRATO]]),"-")</f>
        <v>2027</v>
      </c>
      <c r="U1290" s="5" t="str">
        <f>VLOOKUP(Tabela1[[#This Row],[PLACA]],UNIC!C:T,18,0)</f>
        <v>ATIVO</v>
      </c>
      <c r="V1290" s="5" t="str">
        <f>SUBSTITUTE(VLOOKUP(Tabela1[[#This Row],[PLACA]],UNIC!C:K,9,0),".", "")</f>
        <v>11011</v>
      </c>
      <c r="W1290" s="5">
        <f>VLOOKUP(Tabela1[[#This Row],[PLACA]],UNIC!C:M,10,0)</f>
        <v>23849</v>
      </c>
      <c r="X1290" s="5" t="str">
        <f>VLOOKUP(Tabela1[[#This Row],[PLACA]],UNIC!C:M,11,0)</f>
        <v>VIVO</v>
      </c>
      <c r="Y1290" s="7">
        <f>SUM(Tabela1[[#This Row],[GASTO COMBUSTÍVEL FEVEREIRO]:[GASTO COMBUSTÍVE ABRIL]])</f>
        <v>3339.37</v>
      </c>
      <c r="Z1290" s="7">
        <f>IFERROR(AVERAGE(Tabela1[[#This Row],[GASTO COMBUSTÍVE ABRIL]:[GASTO COMBUSTÍVE MARÇO]]),"-")</f>
        <v>1369.6849999999999</v>
      </c>
      <c r="AA1290" s="5"/>
    </row>
    <row r="1291" spans="1:27" x14ac:dyDescent="0.25">
      <c r="A1291" s="5" t="s">
        <v>1550</v>
      </c>
      <c r="B1291" s="5" t="str">
        <f>VLOOKUP(A1291,UNIC!C:W,2,0)</f>
        <v>MOBI</v>
      </c>
      <c r="C1291" s="5" t="str">
        <f>VLOOKUP(A1291,UNIC!C:W,3,0)</f>
        <v>LEVE</v>
      </c>
      <c r="D1291" s="10">
        <f>VLOOKUP(A1291,UNIC!C:W,5,0)</f>
        <v>2025</v>
      </c>
      <c r="E1291" s="5" t="str">
        <f>VLOOKUP(A1291,UNIC!C:W,21,0)</f>
        <v>MOVIDA</v>
      </c>
      <c r="F1291" s="5" t="str">
        <f>VLOOKUP(Tabela1[[#This Row],[PLACA]],UNIC!C:R,15,0)</f>
        <v>MG</v>
      </c>
      <c r="G1291" s="5" t="str">
        <f>VLOOKUP(Tabela1[[#This Row],[PLACA]],UNIC!C:R,16,0)</f>
        <v>SUDESTE</v>
      </c>
      <c r="H1291" s="5" t="str">
        <f>VLOOKUP(A1291,UNIC!C:H,6,0)</f>
        <v>CASA CLIENTE VIVO MONTES CLAROS</v>
      </c>
      <c r="I1291" s="5" t="str">
        <f>VLOOKUP(H1291,UNIC!H:J,3,0)</f>
        <v>PARCEIRO</v>
      </c>
      <c r="J1291" s="11" t="str">
        <f>VLOOKUP(Tabela1[[#This Row],[PLACA]],UNIC!C:V,20,0)</f>
        <v>R$ 1.820,47</v>
      </c>
      <c r="K1291" s="11">
        <f>IFERROR(VALUE(VLOOKUP(Tabela1[[#This Row],[PLACA]],[1]Planilha2!$A:$F,3,0)),"")</f>
        <v>1120</v>
      </c>
      <c r="L1291" s="11">
        <f>IFERROR(VALUE(VLOOKUP(Tabela1[[#This Row],[PLACA]],[1]Planilha2!$A:$F,4,0)),"")</f>
        <v>700</v>
      </c>
      <c r="M1291" s="11">
        <f>IFERROR(VALUE(VLOOKUP(Tabela1[[#This Row],[PLACA]],[1]Planilha2!$A:$F,5,0)),"")</f>
        <v>550</v>
      </c>
      <c r="N1291" s="11"/>
      <c r="O1291" s="18" t="str">
        <f>VLOOKUP(Tabela1[[#This Row],[PLACA]],BASE_LOCADORAS!B:F,5,0)</f>
        <v>03/07/2027</v>
      </c>
      <c r="P129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1" s="11">
        <f>VLOOKUP(Tabela1[[#This Row],[PLACA]],BASE_LOCADORAS!B:G,6,0)</f>
        <v>1730</v>
      </c>
      <c r="R1291" s="5" t="b">
        <f>Tabela1[[#This Row],[VALOR LOCADORA]]=Tabela1[[#This Row],[GASTO ALUGUEL]]</f>
        <v>0</v>
      </c>
      <c r="S1291" s="5" t="str">
        <f>UPPER(TEXT(Tabela1[[#This Row],[VENCIMENTO CONTRATO]],"MMM"))</f>
        <v>JUL</v>
      </c>
      <c r="T1291" s="5">
        <f>IFERROR(YEAR(Tabela1[[#This Row],[VENCIMENTO CONTRATO]]),"-")</f>
        <v>2027</v>
      </c>
      <c r="U1291" s="5" t="str">
        <f>VLOOKUP(Tabela1[[#This Row],[PLACA]],UNIC!C:T,18,0)</f>
        <v>PATIO</v>
      </c>
      <c r="V1291" s="5" t="str">
        <f>SUBSTITUTE(VLOOKUP(Tabela1[[#This Row],[PLACA]],UNIC!C:K,9,0),".", "")</f>
        <v>11011</v>
      </c>
      <c r="W1291" s="5">
        <f>VLOOKUP(Tabela1[[#This Row],[PLACA]],UNIC!C:M,10,0)</f>
        <v>23849</v>
      </c>
      <c r="X1291" s="5" t="str">
        <f>VLOOKUP(Tabela1[[#This Row],[PLACA]],UNIC!C:M,11,0)</f>
        <v>VIVO</v>
      </c>
      <c r="Y1291" s="7">
        <f>SUM(Tabela1[[#This Row],[GASTO COMBUSTÍVEL FEVEREIRO]:[GASTO COMBUSTÍVE ABRIL]])</f>
        <v>2370</v>
      </c>
      <c r="Z1291" s="7">
        <f>IFERROR(AVERAGE(Tabela1[[#This Row],[GASTO COMBUSTÍVE ABRIL]:[GASTO COMBUSTÍVE MARÇO]]),"-")</f>
        <v>625</v>
      </c>
      <c r="AA1291" s="5"/>
    </row>
    <row r="1292" spans="1:27" x14ac:dyDescent="0.25">
      <c r="A1292" s="5" t="s">
        <v>525</v>
      </c>
      <c r="B1292" s="5" t="str">
        <f>VLOOKUP(A1292,UNIC!C:W,2,0)</f>
        <v>MOBI</v>
      </c>
      <c r="C1292" s="5" t="str">
        <f>VLOOKUP(A1292,UNIC!C:W,3,0)</f>
        <v>LEVE</v>
      </c>
      <c r="D1292" s="10">
        <f>VLOOKUP(A1292,UNIC!C:W,5,0)</f>
        <v>2023</v>
      </c>
      <c r="E1292" s="5" t="str">
        <f>VLOOKUP(A1292,UNIC!C:W,21,0)</f>
        <v>LOCALIZA</v>
      </c>
      <c r="F1292" s="5" t="str">
        <f>VLOOKUP(Tabela1[[#This Row],[PLACA]],UNIC!C:R,15,0)</f>
        <v>MG</v>
      </c>
      <c r="G1292" s="5" t="str">
        <f>VLOOKUP(Tabela1[[#This Row],[PLACA]],UNIC!C:R,16,0)</f>
        <v>SUDESTE</v>
      </c>
      <c r="H1292" s="5" t="str">
        <f>VLOOKUP(A1292,UNIC!C:H,6,0)</f>
        <v>RODRIGO AREIAS FRASONI</v>
      </c>
      <c r="I1292" s="5" t="str">
        <f>VLOOKUP(H1292,UNIC!H:J,3,0)</f>
        <v>TECNICO DE FIBRA OPTICA I</v>
      </c>
      <c r="J1292" s="11" t="str">
        <f>VLOOKUP(Tabela1[[#This Row],[PLACA]],UNIC!C:V,20,0)</f>
        <v>R$ 1.904,54</v>
      </c>
      <c r="K1292" s="11">
        <f>IFERROR(VALUE(VLOOKUP(Tabela1[[#This Row],[PLACA]],[1]Planilha2!$A:$F,3,0)),"")</f>
        <v>950</v>
      </c>
      <c r="L1292" s="11">
        <f>IFERROR(VALUE(VLOOKUP(Tabela1[[#This Row],[PLACA]],[1]Planilha2!$A:$F,4,0)),"")</f>
        <v>1980.9399999999998</v>
      </c>
      <c r="M1292" s="11">
        <f>IFERROR(VALUE(VLOOKUP(Tabela1[[#This Row],[PLACA]],[1]Planilha2!$A:$F,5,0)),"")</f>
        <v>450</v>
      </c>
      <c r="N1292" s="11"/>
      <c r="O1292" s="18" t="str">
        <f>VLOOKUP(Tabela1[[#This Row],[PLACA]],BASE_LOCADORAS!B:F,5,0)</f>
        <v>24/05/2026</v>
      </c>
      <c r="P129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292" s="11">
        <f>VLOOKUP(Tabela1[[#This Row],[PLACA]],BASE_LOCADORAS!B:G,6,0)</f>
        <v>1904.54</v>
      </c>
      <c r="R1292" s="5" t="b">
        <f>Tabela1[[#This Row],[VALOR LOCADORA]]=Tabela1[[#This Row],[GASTO ALUGUEL]]</f>
        <v>0</v>
      </c>
      <c r="S1292" s="5" t="str">
        <f>UPPER(TEXT(Tabela1[[#This Row],[VENCIMENTO CONTRATO]],"MMM"))</f>
        <v>MAI</v>
      </c>
      <c r="T1292" s="5">
        <f>IFERROR(YEAR(Tabela1[[#This Row],[VENCIMENTO CONTRATO]]),"-")</f>
        <v>2026</v>
      </c>
      <c r="U1292" s="5" t="str">
        <f>VLOOKUP(Tabela1[[#This Row],[PLACA]],UNIC!C:T,18,0)</f>
        <v>ATIVO</v>
      </c>
      <c r="V1292" s="5" t="str">
        <f>SUBSTITUTE(VLOOKUP(Tabela1[[#This Row],[PLACA]],UNIC!C:K,9,0),".", "")</f>
        <v>11011</v>
      </c>
      <c r="W1292" s="5">
        <f>VLOOKUP(Tabela1[[#This Row],[PLACA]],UNIC!C:M,10,0)</f>
        <v>23846</v>
      </c>
      <c r="X1292" s="5" t="str">
        <f>VLOOKUP(Tabela1[[#This Row],[PLACA]],UNIC!C:M,11,0)</f>
        <v>VIVO</v>
      </c>
      <c r="Y1292" s="7">
        <f>SUM(Tabela1[[#This Row],[GASTO COMBUSTÍVEL FEVEREIRO]:[GASTO COMBUSTÍVE ABRIL]])</f>
        <v>3380.9399999999996</v>
      </c>
      <c r="Z1292" s="7">
        <f>IFERROR(AVERAGE(Tabela1[[#This Row],[GASTO COMBUSTÍVE ABRIL]:[GASTO COMBUSTÍVE MARÇO]]),"-")</f>
        <v>1215.4699999999998</v>
      </c>
      <c r="AA1292" s="5"/>
    </row>
    <row r="1293" spans="1:27" x14ac:dyDescent="0.25">
      <c r="A1293" s="5" t="s">
        <v>1503</v>
      </c>
      <c r="B1293" s="5" t="str">
        <f>VLOOKUP(A1293,UNIC!C:W,2,0)</f>
        <v>MOBI</v>
      </c>
      <c r="C1293" s="5" t="str">
        <f>VLOOKUP(A1293,UNIC!C:W,3,0)</f>
        <v>LEVE</v>
      </c>
      <c r="D1293" s="10">
        <f>VLOOKUP(A1293,UNIC!C:W,5,0)</f>
        <v>2025</v>
      </c>
      <c r="E1293" s="5" t="str">
        <f>VLOOKUP(A1293,UNIC!C:W,21,0)</f>
        <v>MOVIDA</v>
      </c>
      <c r="F1293" s="5" t="str">
        <f>VLOOKUP(Tabela1[[#This Row],[PLACA]],UNIC!C:R,15,0)</f>
        <v>DF</v>
      </c>
      <c r="G1293" s="5" t="str">
        <f>VLOOKUP(Tabela1[[#This Row],[PLACA]],UNIC!C:R,16,0)</f>
        <v>CENTRO OESTE</v>
      </c>
      <c r="H1293" s="5" t="str">
        <f>VLOOKUP(A1293,UNIC!C:H,6,0)</f>
        <v>JOAO GLAUBER ALVES SOUTO</v>
      </c>
      <c r="I1293" s="5" t="str">
        <f>VLOOKUP(H1293,UNIC!H:J,3,0)</f>
        <v>INSTALADOR E REPARADOR DE FO</v>
      </c>
      <c r="J1293" s="11" t="str">
        <f>VLOOKUP(Tabela1[[#This Row],[PLACA]],UNIC!C:V,20,0)</f>
        <v>R$ 1.820,47</v>
      </c>
      <c r="K1293" s="11">
        <f>IFERROR(VALUE(VLOOKUP(Tabela1[[#This Row],[PLACA]],[1]Planilha2!$A:$F,3,0)),"")</f>
        <v>1503</v>
      </c>
      <c r="L1293" s="11">
        <f>IFERROR(VALUE(VLOOKUP(Tabela1[[#This Row],[PLACA]],[1]Planilha2!$A:$F,4,0)),"")</f>
        <v>1685</v>
      </c>
      <c r="M1293" s="11">
        <f>IFERROR(VALUE(VLOOKUP(Tabela1[[#This Row],[PLACA]],[1]Planilha2!$A:$F,5,0)),"")</f>
        <v>610</v>
      </c>
      <c r="N1293" s="11"/>
      <c r="O1293" s="18" t="str">
        <f>VLOOKUP(Tabela1[[#This Row],[PLACA]],BASE_LOCADORAS!B:F,5,0)</f>
        <v>03/07/2027</v>
      </c>
      <c r="P129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3" s="11">
        <f>VLOOKUP(Tabela1[[#This Row],[PLACA]],BASE_LOCADORAS!B:G,6,0)</f>
        <v>1730</v>
      </c>
      <c r="R1293" s="5" t="b">
        <f>Tabela1[[#This Row],[VALOR LOCADORA]]=Tabela1[[#This Row],[GASTO ALUGUEL]]</f>
        <v>0</v>
      </c>
      <c r="S1293" s="5" t="str">
        <f>UPPER(TEXT(Tabela1[[#This Row],[VENCIMENTO CONTRATO]],"MMM"))</f>
        <v>JUL</v>
      </c>
      <c r="T1293" s="5">
        <f>IFERROR(YEAR(Tabela1[[#This Row],[VENCIMENTO CONTRATO]]),"-")</f>
        <v>2027</v>
      </c>
      <c r="U1293" s="5" t="str">
        <f>VLOOKUP(Tabela1[[#This Row],[PLACA]],UNIC!C:T,18,0)</f>
        <v>ATIVO</v>
      </c>
      <c r="V1293" s="5" t="str">
        <f>SUBSTITUTE(VLOOKUP(Tabela1[[#This Row],[PLACA]],UNIC!C:K,9,0),".", "")</f>
        <v>11011</v>
      </c>
      <c r="W1293" s="5">
        <f>VLOOKUP(Tabela1[[#This Row],[PLACA]],UNIC!C:M,10,0)</f>
        <v>17001</v>
      </c>
      <c r="X1293" s="5" t="str">
        <f>VLOOKUP(Tabela1[[#This Row],[PLACA]],UNIC!C:M,11,0)</f>
        <v>VIVO</v>
      </c>
      <c r="Y1293" s="7">
        <f>SUM(Tabela1[[#This Row],[GASTO COMBUSTÍVEL FEVEREIRO]:[GASTO COMBUSTÍVE ABRIL]])</f>
        <v>3798</v>
      </c>
      <c r="Z1293" s="7">
        <f>IFERROR(AVERAGE(Tabela1[[#This Row],[GASTO COMBUSTÍVE ABRIL]:[GASTO COMBUSTÍVE MARÇO]]),"-")</f>
        <v>1147.5</v>
      </c>
      <c r="AA1293" s="5"/>
    </row>
    <row r="1294" spans="1:27" x14ac:dyDescent="0.25">
      <c r="A1294" s="5" t="s">
        <v>1435</v>
      </c>
      <c r="B1294" s="5" t="str">
        <f>VLOOKUP(A1294,UNIC!C:W,2,0)</f>
        <v>GOL</v>
      </c>
      <c r="C1294" s="5" t="str">
        <f>VLOOKUP(A1294,UNIC!C:W,3,0)</f>
        <v>LEVE</v>
      </c>
      <c r="D1294" s="10">
        <f>VLOOKUP(A1294,UNIC!C:W,5,0)</f>
        <v>2014</v>
      </c>
      <c r="E1294" s="5" t="str">
        <f>VLOOKUP(A1294,UNIC!C:W,21,0)</f>
        <v>PARTICULAR</v>
      </c>
      <c r="F1294" s="5" t="str">
        <f>VLOOKUP(Tabela1[[#This Row],[PLACA]],UNIC!C:R,15,0)</f>
        <v>MG</v>
      </c>
      <c r="G1294" s="5" t="str">
        <f>VLOOKUP(Tabela1[[#This Row],[PLACA]],UNIC!C:R,16,0)</f>
        <v>SUDESTE</v>
      </c>
      <c r="H1294" s="5" t="str">
        <f>VLOOKUP(A1294,UNIC!C:H,6,0)</f>
        <v>JOAO PEDRO MORAIS SOARES</v>
      </c>
      <c r="I1294" s="5" t="str">
        <f>VLOOKUP(H1294,UNIC!H:J,3,0)</f>
        <v>TECNICO DE FIBRA OPTICA I</v>
      </c>
      <c r="J1294" s="11" t="str">
        <f>VLOOKUP(Tabela1[[#This Row],[PLACA]],UNIC!C:V,20,0)</f>
        <v>R$ 850,00</v>
      </c>
      <c r="K1294" s="11">
        <f>IFERROR(VALUE(VLOOKUP(Tabela1[[#This Row],[PLACA]],[1]Planilha2!$A:$F,3,0)),"")</f>
        <v>720.06</v>
      </c>
      <c r="L1294" s="11">
        <f>IFERROR(VALUE(VLOOKUP(Tabela1[[#This Row],[PLACA]],[1]Planilha2!$A:$F,4,0)),"")</f>
        <v>1390</v>
      </c>
      <c r="M1294" s="11">
        <f>IFERROR(VALUE(VLOOKUP(Tabela1[[#This Row],[PLACA]],[1]Planilha2!$A:$F,5,0)),"")</f>
        <v>280</v>
      </c>
      <c r="N1294" s="11"/>
      <c r="O1294" s="18" t="str">
        <f>VLOOKUP(Tabela1[[#This Row],[PLACA]],BASE_LOCADORAS!B:F,5,0)</f>
        <v>01/01/2030</v>
      </c>
      <c r="P129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4" s="11">
        <f>VLOOKUP(Tabela1[[#This Row],[PLACA]],BASE_LOCADORAS!B:G,6,0)</f>
        <v>850</v>
      </c>
      <c r="R1294" s="5" t="b">
        <f>Tabela1[[#This Row],[VALOR LOCADORA]]=Tabela1[[#This Row],[GASTO ALUGUEL]]</f>
        <v>0</v>
      </c>
      <c r="S1294" s="5" t="str">
        <f>UPPER(TEXT(Tabela1[[#This Row],[VENCIMENTO CONTRATO]],"MMM"))</f>
        <v>JAN</v>
      </c>
      <c r="T1294" s="5">
        <f>IFERROR(YEAR(Tabela1[[#This Row],[VENCIMENTO CONTRATO]]),"-")</f>
        <v>2030</v>
      </c>
      <c r="U1294" s="5" t="str">
        <f>VLOOKUP(Tabela1[[#This Row],[PLACA]],UNIC!C:T,18,0)</f>
        <v>ATIVO</v>
      </c>
      <c r="V1294" s="5" t="str">
        <f>SUBSTITUTE(VLOOKUP(Tabela1[[#This Row],[PLACA]],UNIC!C:K,9,0),".", "")</f>
        <v>11011</v>
      </c>
      <c r="W1294" s="5">
        <f>VLOOKUP(Tabela1[[#This Row],[PLACA]],UNIC!C:M,10,0)</f>
        <v>23853</v>
      </c>
      <c r="X1294" s="5" t="str">
        <f>VLOOKUP(Tabela1[[#This Row],[PLACA]],UNIC!C:M,11,0)</f>
        <v>VIVO</v>
      </c>
      <c r="Y1294" s="7">
        <f>SUM(Tabela1[[#This Row],[GASTO COMBUSTÍVEL FEVEREIRO]:[GASTO COMBUSTÍVE ABRIL]])</f>
        <v>2390.06</v>
      </c>
      <c r="Z1294" s="7">
        <f>IFERROR(AVERAGE(Tabela1[[#This Row],[GASTO COMBUSTÍVE ABRIL]:[GASTO COMBUSTÍVE MARÇO]]),"-")</f>
        <v>835</v>
      </c>
      <c r="AA1294" s="5"/>
    </row>
    <row r="1295" spans="1:27" x14ac:dyDescent="0.25">
      <c r="A1295" s="5" t="s">
        <v>154</v>
      </c>
      <c r="B1295" s="5" t="str">
        <f>VLOOKUP(A1295,UNIC!C:W,2,0)</f>
        <v>UNO</v>
      </c>
      <c r="C1295" s="5" t="str">
        <f>VLOOKUP(A1295,UNIC!C:W,3,0)</f>
        <v>LEVE</v>
      </c>
      <c r="D1295" s="10">
        <f>VLOOKUP(A1295,UNIC!C:W,5,0)</f>
        <v>2013</v>
      </c>
      <c r="E1295" s="5" t="str">
        <f>VLOOKUP(A1295,UNIC!C:W,21,0)</f>
        <v>PARTICULAR</v>
      </c>
      <c r="F1295" s="5" t="str">
        <f>VLOOKUP(Tabela1[[#This Row],[PLACA]],UNIC!C:R,15,0)</f>
        <v>MG</v>
      </c>
      <c r="G1295" s="5" t="str">
        <f>VLOOKUP(Tabela1[[#This Row],[PLACA]],UNIC!C:R,16,0)</f>
        <v>SUDESTE</v>
      </c>
      <c r="H1295" s="5" t="str">
        <f>VLOOKUP(A1295,UNIC!C:H,6,0)</f>
        <v>GASPAR SOARES SILVA</v>
      </c>
      <c r="I1295" s="5" t="str">
        <f>VLOOKUP(H1295,UNIC!H:J,3,0)</f>
        <v>TECNICO DE FIBRA OPTICA I</v>
      </c>
      <c r="J1295" s="11" t="str">
        <f>VLOOKUP(Tabela1[[#This Row],[PLACA]],UNIC!C:V,20,0)</f>
        <v>R$ 850,00</v>
      </c>
      <c r="K1295" s="11">
        <f>IFERROR(VALUE(VLOOKUP(Tabela1[[#This Row],[PLACA]],[1]Planilha2!$A:$F,3,0)),"")</f>
        <v>930</v>
      </c>
      <c r="L1295" s="11">
        <f>IFERROR(VALUE(VLOOKUP(Tabela1[[#This Row],[PLACA]],[1]Planilha2!$A:$F,4,0)),"")</f>
        <v>1022.64</v>
      </c>
      <c r="M1295" s="11">
        <f>IFERROR(VALUE(VLOOKUP(Tabela1[[#This Row],[PLACA]],[1]Planilha2!$A:$F,5,0)),"")</f>
        <v>435</v>
      </c>
      <c r="N1295" s="11"/>
      <c r="O1295" s="18" t="str">
        <f>VLOOKUP(Tabela1[[#This Row],[PLACA]],BASE_LOCADORAS!B:F,5,0)</f>
        <v>01/01/2030</v>
      </c>
      <c r="P129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5" s="11">
        <f>VLOOKUP(Tabela1[[#This Row],[PLACA]],BASE_LOCADORAS!B:G,6,0)</f>
        <v>850</v>
      </c>
      <c r="R1295" s="5" t="b">
        <f>Tabela1[[#This Row],[VALOR LOCADORA]]=Tabela1[[#This Row],[GASTO ALUGUEL]]</f>
        <v>0</v>
      </c>
      <c r="S1295" s="5" t="str">
        <f>UPPER(TEXT(Tabela1[[#This Row],[VENCIMENTO CONTRATO]],"MMM"))</f>
        <v>JAN</v>
      </c>
      <c r="T1295" s="5">
        <f>IFERROR(YEAR(Tabela1[[#This Row],[VENCIMENTO CONTRATO]]),"-")</f>
        <v>2030</v>
      </c>
      <c r="U1295" s="5" t="str">
        <f>VLOOKUP(Tabela1[[#This Row],[PLACA]],UNIC!C:T,18,0)</f>
        <v>ATIVO</v>
      </c>
      <c r="V1295" s="5" t="str">
        <f>SUBSTITUTE(VLOOKUP(Tabela1[[#This Row],[PLACA]],UNIC!C:K,9,0),".", "")</f>
        <v>11011</v>
      </c>
      <c r="W1295" s="5">
        <f>VLOOKUP(Tabela1[[#This Row],[PLACA]],UNIC!C:M,10,0)</f>
        <v>23853</v>
      </c>
      <c r="X1295" s="5" t="str">
        <f>VLOOKUP(Tabela1[[#This Row],[PLACA]],UNIC!C:M,11,0)</f>
        <v>VIVO</v>
      </c>
      <c r="Y1295" s="7">
        <f>SUM(Tabela1[[#This Row],[GASTO COMBUSTÍVEL FEVEREIRO]:[GASTO COMBUSTÍVE ABRIL]])</f>
        <v>2387.64</v>
      </c>
      <c r="Z1295" s="7">
        <f>IFERROR(AVERAGE(Tabela1[[#This Row],[GASTO COMBUSTÍVE ABRIL]:[GASTO COMBUSTÍVE MARÇO]]),"-")</f>
        <v>728.81999999999994</v>
      </c>
      <c r="AA1295" s="5"/>
    </row>
    <row r="1296" spans="1:27" x14ac:dyDescent="0.25">
      <c r="A1296" s="5" t="s">
        <v>1504</v>
      </c>
      <c r="B1296" s="5" t="str">
        <f>VLOOKUP(A1296,UNIC!C:W,2,0)</f>
        <v>MOBI</v>
      </c>
      <c r="C1296" s="5" t="str">
        <f>VLOOKUP(A1296,UNIC!C:W,3,0)</f>
        <v>LEVE</v>
      </c>
      <c r="D1296" s="10">
        <f>VLOOKUP(A1296,UNIC!C:W,5,0)</f>
        <v>2023</v>
      </c>
      <c r="E1296" s="5" t="str">
        <f>VLOOKUP(A1296,UNIC!C:W,21,0)</f>
        <v>MOVIDA</v>
      </c>
      <c r="F1296" s="5" t="str">
        <f>VLOOKUP(Tabela1[[#This Row],[PLACA]],UNIC!C:R,15,0)</f>
        <v>DF</v>
      </c>
      <c r="G1296" s="5" t="str">
        <f>VLOOKUP(Tabela1[[#This Row],[PLACA]],UNIC!C:R,16,0)</f>
        <v>CENTRO OESTE</v>
      </c>
      <c r="H1296" s="5" t="str">
        <f>VLOOKUP(A1296,UNIC!C:H,6,0)</f>
        <v>PETERSON TAVARES MARTINS</v>
      </c>
      <c r="I1296" s="5" t="str">
        <f>VLOOKUP(H1296,UNIC!H:J,3,0)</f>
        <v>SUPERVISOR DE OPERACAO</v>
      </c>
      <c r="J1296" s="11" t="str">
        <f>VLOOKUP(Tabela1[[#This Row],[PLACA]],UNIC!C:V,20,0)</f>
        <v>R$ 1.806,47</v>
      </c>
      <c r="K1296" s="11">
        <f>IFERROR(VALUE(VLOOKUP(Tabela1[[#This Row],[PLACA]],[1]Planilha2!$A:$F,3,0)),"")</f>
        <v>894.83</v>
      </c>
      <c r="L1296" s="11">
        <f>IFERROR(VALUE(VLOOKUP(Tabela1[[#This Row],[PLACA]],[1]Planilha2!$A:$F,4,0)),"")</f>
        <v>750</v>
      </c>
      <c r="M1296" s="11">
        <f>IFERROR(VALUE(VLOOKUP(Tabela1[[#This Row],[PLACA]],[1]Planilha2!$A:$F,5,0)),"")</f>
        <v>300</v>
      </c>
      <c r="N1296" s="11"/>
      <c r="O1296" s="18" t="str">
        <f>VLOOKUP(Tabela1[[#This Row],[PLACA]],BASE_LOCADORAS!B:F,5,0)</f>
        <v>05/09/2026</v>
      </c>
      <c r="P129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6" s="11">
        <f>VLOOKUP(Tabela1[[#This Row],[PLACA]],BASE_LOCADORAS!B:G,6,0)</f>
        <v>1806.47</v>
      </c>
      <c r="R1296" s="5" t="b">
        <f>Tabela1[[#This Row],[VALOR LOCADORA]]=Tabela1[[#This Row],[GASTO ALUGUEL]]</f>
        <v>0</v>
      </c>
      <c r="S1296" s="5" t="str">
        <f>UPPER(TEXT(Tabela1[[#This Row],[VENCIMENTO CONTRATO]],"MMM"))</f>
        <v>SET</v>
      </c>
      <c r="T1296" s="5">
        <f>IFERROR(YEAR(Tabela1[[#This Row],[VENCIMENTO CONTRATO]]),"-")</f>
        <v>2026</v>
      </c>
      <c r="U1296" s="5" t="str">
        <f>VLOOKUP(Tabela1[[#This Row],[PLACA]],UNIC!C:T,18,0)</f>
        <v>ATIVO</v>
      </c>
      <c r="V1296" s="5" t="str">
        <f>SUBSTITUTE(VLOOKUP(Tabela1[[#This Row],[PLACA]],UNIC!C:K,9,0),".", "")</f>
        <v>11025</v>
      </c>
      <c r="W1296" s="5">
        <f>VLOOKUP(Tabela1[[#This Row],[PLACA]],UNIC!C:M,10,0)</f>
        <v>17001</v>
      </c>
      <c r="X1296" s="5" t="str">
        <f>VLOOKUP(Tabela1[[#This Row],[PLACA]],UNIC!C:M,11,0)</f>
        <v>VIVO</v>
      </c>
      <c r="Y1296" s="7">
        <f>SUM(Tabela1[[#This Row],[GASTO COMBUSTÍVEL FEVEREIRO]:[GASTO COMBUSTÍVE ABRIL]])</f>
        <v>1944.83</v>
      </c>
      <c r="Z1296" s="7">
        <f>IFERROR(AVERAGE(Tabela1[[#This Row],[GASTO COMBUSTÍVE ABRIL]:[GASTO COMBUSTÍVE MARÇO]]),"-")</f>
        <v>525</v>
      </c>
      <c r="AA1296" s="5"/>
    </row>
    <row r="1297" spans="1:27" x14ac:dyDescent="0.25">
      <c r="A1297" s="5" t="s">
        <v>1577</v>
      </c>
      <c r="B1297" s="5" t="str">
        <f>VLOOKUP(A1297,UNIC!C:W,2,0)</f>
        <v>MOBI</v>
      </c>
      <c r="C1297" s="5" t="str">
        <f>VLOOKUP(A1297,UNIC!C:W,3,0)</f>
        <v>LEVE</v>
      </c>
      <c r="D1297" s="10">
        <f>VLOOKUP(A1297,UNIC!C:W,5,0)</f>
        <v>2025</v>
      </c>
      <c r="E1297" s="5" t="str">
        <f>VLOOKUP(A1297,UNIC!C:W,21,0)</f>
        <v>MOVIDA</v>
      </c>
      <c r="F1297" s="5" t="str">
        <f>VLOOKUP(Tabela1[[#This Row],[PLACA]],UNIC!C:R,15,0)</f>
        <v>MG</v>
      </c>
      <c r="G1297" s="5" t="str">
        <f>VLOOKUP(Tabela1[[#This Row],[PLACA]],UNIC!C:R,16,0)</f>
        <v>SUDESTE</v>
      </c>
      <c r="H1297" s="5" t="str">
        <f>VLOOKUP(A1297,UNIC!C:H,6,0)</f>
        <v>FROTAS DE VEÍCULOS MONTES CLAROS</v>
      </c>
      <c r="I1297" s="5" t="str">
        <f>VLOOKUP(H1297,UNIC!H:J,3,0)</f>
        <v>PARCEIRO</v>
      </c>
      <c r="J1297" s="11" t="str">
        <f>VLOOKUP(Tabela1[[#This Row],[PLACA]],UNIC!C:V,20,0)</f>
        <v>R$ 1.822,55</v>
      </c>
      <c r="K1297" s="11" t="str">
        <f>IFERROR(VALUE(VLOOKUP(Tabela1[[#This Row],[PLACA]],[1]Planilha2!$A:$F,3,0)),"")</f>
        <v/>
      </c>
      <c r="L1297" s="11" t="str">
        <f>IFERROR(VALUE(VLOOKUP(Tabela1[[#This Row],[PLACA]],[1]Planilha2!$A:$F,4,0)),"")</f>
        <v/>
      </c>
      <c r="M1297" s="11" t="str">
        <f>IFERROR(VALUE(VLOOKUP(Tabela1[[#This Row],[PLACA]],[1]Planilha2!$A:$F,5,0)),"")</f>
        <v/>
      </c>
      <c r="N1297" s="11"/>
      <c r="O1297" s="18" t="str">
        <f>VLOOKUP(Tabela1[[#This Row],[PLACA]],BASE_LOCADORAS!B:F,5,0)</f>
        <v>28/06/2027</v>
      </c>
      <c r="P129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7" s="11">
        <f>VLOOKUP(Tabela1[[#This Row],[PLACA]],BASE_LOCADORAS!B:G,6,0)</f>
        <v>1730</v>
      </c>
      <c r="R1297" s="5" t="b">
        <f>Tabela1[[#This Row],[VALOR LOCADORA]]=Tabela1[[#This Row],[GASTO ALUGUEL]]</f>
        <v>0</v>
      </c>
      <c r="S1297" s="5" t="str">
        <f>UPPER(TEXT(Tabela1[[#This Row],[VENCIMENTO CONTRATO]],"MMM"))</f>
        <v>JUN</v>
      </c>
      <c r="T1297" s="5">
        <f>IFERROR(YEAR(Tabela1[[#This Row],[VENCIMENTO CONTRATO]]),"-")</f>
        <v>2027</v>
      </c>
      <c r="U1297" s="5" t="str">
        <f>VLOOKUP(Tabela1[[#This Row],[PLACA]],UNIC!C:T,18,0)</f>
        <v>SINISTRO</v>
      </c>
      <c r="V1297" s="5" t="str">
        <f>SUBSTITUTE(VLOOKUP(Tabela1[[#This Row],[PLACA]],UNIC!C:K,9,0),".", "")</f>
        <v>99628</v>
      </c>
      <c r="W1297" s="5">
        <f>VLOOKUP(Tabela1[[#This Row],[PLACA]],UNIC!C:M,10,0)</f>
        <v>23849</v>
      </c>
      <c r="X1297" s="5" t="str">
        <f>VLOOKUP(Tabela1[[#This Row],[PLACA]],UNIC!C:M,11,0)</f>
        <v>ADMINISTRATIVO</v>
      </c>
      <c r="Y1297" s="7">
        <f>SUM(Tabela1[[#This Row],[GASTO COMBUSTÍVEL FEVEREIRO]:[GASTO COMBUSTÍVE ABRIL]])</f>
        <v>0</v>
      </c>
      <c r="Z1297" s="7" t="str">
        <f>IFERROR(AVERAGE(Tabela1[[#This Row],[GASTO COMBUSTÍVE ABRIL]:[GASTO COMBUSTÍVE MARÇO]]),"-")</f>
        <v>-</v>
      </c>
      <c r="AA1297" s="5"/>
    </row>
    <row r="1298" spans="1:27" x14ac:dyDescent="0.25">
      <c r="A1298" s="5" t="s">
        <v>1505</v>
      </c>
      <c r="B1298" s="5" t="str">
        <f>VLOOKUP(A1298,UNIC!C:W,2,0)</f>
        <v>MOBI</v>
      </c>
      <c r="C1298" s="5" t="str">
        <f>VLOOKUP(A1298,UNIC!C:W,3,0)</f>
        <v>LEVE</v>
      </c>
      <c r="D1298" s="10">
        <f>VLOOKUP(A1298,UNIC!C:W,5,0)</f>
        <v>2024</v>
      </c>
      <c r="E1298" s="5" t="str">
        <f>VLOOKUP(A1298,UNIC!C:W,21,0)</f>
        <v>MOVIDA</v>
      </c>
      <c r="F1298" s="5" t="str">
        <f>VLOOKUP(Tabela1[[#This Row],[PLACA]],UNIC!C:R,15,0)</f>
        <v>SP</v>
      </c>
      <c r="G1298" s="5" t="str">
        <f>VLOOKUP(Tabela1[[#This Row],[PLACA]],UNIC!C:R,16,0)</f>
        <v>SUDESTE</v>
      </c>
      <c r="H1298" s="5" t="str">
        <f>VLOOKUP(A1298,UNIC!C:H,6,0)</f>
        <v>CAIO DE AVILA VALENCA</v>
      </c>
      <c r="I1298" s="5" t="str">
        <f>VLOOKUP(H1298,UNIC!H:J,3,0)</f>
        <v>TECNICO MULTSKILL METALICO/FI</v>
      </c>
      <c r="J1298" s="11" t="str">
        <f>VLOOKUP(Tabela1[[#This Row],[PLACA]],UNIC!C:V,20,0)</f>
        <v>R$ 1.730,00</v>
      </c>
      <c r="K1298" s="11">
        <f>IFERROR(VALUE(VLOOKUP(Tabela1[[#This Row],[PLACA]],[1]Planilha2!$A:$F,3,0)),"")</f>
        <v>1497.85</v>
      </c>
      <c r="L1298" s="11">
        <f>IFERROR(VALUE(VLOOKUP(Tabela1[[#This Row],[PLACA]],[1]Planilha2!$A:$F,4,0)),"")</f>
        <v>1690.93</v>
      </c>
      <c r="M1298" s="11">
        <f>IFERROR(VALUE(VLOOKUP(Tabela1[[#This Row],[PLACA]],[1]Planilha2!$A:$F,5,0)),"")</f>
        <v>587.99</v>
      </c>
      <c r="N1298" s="11"/>
      <c r="O1298" s="18" t="str">
        <f>VLOOKUP(Tabela1[[#This Row],[PLACA]],BASE_LOCADORAS!B:F,5,0)</f>
        <v>14/02/2027</v>
      </c>
      <c r="P129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8" s="11">
        <f>VLOOKUP(Tabela1[[#This Row],[PLACA]],BASE_LOCADORAS!B:G,6,0)</f>
        <v>1730</v>
      </c>
      <c r="R1298" s="5" t="b">
        <f>Tabela1[[#This Row],[VALOR LOCADORA]]=Tabela1[[#This Row],[GASTO ALUGUEL]]</f>
        <v>0</v>
      </c>
      <c r="S1298" s="5" t="str">
        <f>UPPER(TEXT(Tabela1[[#This Row],[VENCIMENTO CONTRATO]],"MMM"))</f>
        <v>FEV</v>
      </c>
      <c r="T1298" s="5">
        <f>IFERROR(YEAR(Tabela1[[#This Row],[VENCIMENTO CONTRATO]]),"-")</f>
        <v>2027</v>
      </c>
      <c r="U1298" s="5" t="str">
        <f>VLOOKUP(Tabela1[[#This Row],[PLACA]],UNIC!C:T,18,0)</f>
        <v>ATIVO</v>
      </c>
      <c r="V1298" s="5" t="str">
        <f>SUBSTITUTE(VLOOKUP(Tabela1[[#This Row],[PLACA]],UNIC!C:K,9,0),".", "")</f>
        <v>11011</v>
      </c>
      <c r="W1298" s="5">
        <f>VLOOKUP(Tabela1[[#This Row],[PLACA]],UNIC!C:M,10,0)</f>
        <v>35001</v>
      </c>
      <c r="X1298" s="5" t="str">
        <f>VLOOKUP(Tabela1[[#This Row],[PLACA]],UNIC!C:M,11,0)</f>
        <v>VIVO</v>
      </c>
      <c r="Y1298" s="7">
        <f>SUM(Tabela1[[#This Row],[GASTO COMBUSTÍVEL FEVEREIRO]:[GASTO COMBUSTÍVE ABRIL]])</f>
        <v>3776.7699999999995</v>
      </c>
      <c r="Z1298" s="7">
        <f>IFERROR(AVERAGE(Tabela1[[#This Row],[GASTO COMBUSTÍVE ABRIL]:[GASTO COMBUSTÍVE MARÇO]]),"-")</f>
        <v>1139.46</v>
      </c>
      <c r="AA1298" s="5"/>
    </row>
    <row r="1299" spans="1:27" x14ac:dyDescent="0.25">
      <c r="A1299" s="5" t="s">
        <v>1477</v>
      </c>
      <c r="B1299" s="5" t="str">
        <f>VLOOKUP(A1299,UNIC!C:W,2,0)</f>
        <v>MOBI</v>
      </c>
      <c r="C1299" s="5" t="str">
        <f>VLOOKUP(A1299,UNIC!C:W,3,0)</f>
        <v>LEVE</v>
      </c>
      <c r="D1299" s="10">
        <f>VLOOKUP(A1299,UNIC!C:W,5,0)</f>
        <v>2025</v>
      </c>
      <c r="E1299" s="5" t="str">
        <f>VLOOKUP(A1299,UNIC!C:W,21,0)</f>
        <v>MOVIDA</v>
      </c>
      <c r="F1299" s="5" t="str">
        <f>VLOOKUP(Tabela1[[#This Row],[PLACA]],UNIC!C:R,15,0)</f>
        <v>MG</v>
      </c>
      <c r="G1299" s="5" t="str">
        <f>VLOOKUP(Tabela1[[#This Row],[PLACA]],UNIC!C:R,16,0)</f>
        <v>SUDESTE</v>
      </c>
      <c r="H1299" s="5" t="str">
        <f>VLOOKUP(A1299,UNIC!C:H,6,0)</f>
        <v>CASA CLIENTE VIVO MONTES CLAROS</v>
      </c>
      <c r="I1299" s="5" t="str">
        <f>VLOOKUP(H1299,UNIC!H:J,3,0)</f>
        <v>PARCEIRO</v>
      </c>
      <c r="J1299" s="11" t="str">
        <f>VLOOKUP(Tabela1[[#This Row],[PLACA]],UNIC!C:V,20,0)</f>
        <v>R$ 1.822,55</v>
      </c>
      <c r="K1299" s="11">
        <f>IFERROR(VALUE(VLOOKUP(Tabela1[[#This Row],[PLACA]],[1]Planilha2!$A:$F,3,0)),"")</f>
        <v>948.91000000000008</v>
      </c>
      <c r="L1299" s="11">
        <f>IFERROR(VALUE(VLOOKUP(Tabela1[[#This Row],[PLACA]],[1]Planilha2!$A:$F,4,0)),"")</f>
        <v>1432.28</v>
      </c>
      <c r="M1299" s="11">
        <f>IFERROR(VALUE(VLOOKUP(Tabela1[[#This Row],[PLACA]],[1]Planilha2!$A:$F,5,0)),"")</f>
        <v>899.92</v>
      </c>
      <c r="N1299" s="11"/>
      <c r="O1299" s="18" t="str">
        <f>VLOOKUP(Tabela1[[#This Row],[PLACA]],BASE_LOCADORAS!B:F,5,0)</f>
        <v>25/06/2027</v>
      </c>
      <c r="P129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299" s="11">
        <f>VLOOKUP(Tabela1[[#This Row],[PLACA]],BASE_LOCADORAS!B:G,6,0)</f>
        <v>1730</v>
      </c>
      <c r="R1299" s="5" t="b">
        <f>Tabela1[[#This Row],[VALOR LOCADORA]]=Tabela1[[#This Row],[GASTO ALUGUEL]]</f>
        <v>0</v>
      </c>
      <c r="S1299" s="5" t="str">
        <f>UPPER(TEXT(Tabela1[[#This Row],[VENCIMENTO CONTRATO]],"MMM"))</f>
        <v>JUN</v>
      </c>
      <c r="T1299" s="5">
        <f>IFERROR(YEAR(Tabela1[[#This Row],[VENCIMENTO CONTRATO]]),"-")</f>
        <v>2027</v>
      </c>
      <c r="U1299" s="5" t="str">
        <f>VLOOKUP(Tabela1[[#This Row],[PLACA]],UNIC!C:T,18,0)</f>
        <v>PATIO</v>
      </c>
      <c r="V1299" s="5" t="str">
        <f>SUBSTITUTE(VLOOKUP(Tabela1[[#This Row],[PLACA]],UNIC!C:K,9,0),".", "")</f>
        <v>11011</v>
      </c>
      <c r="W1299" s="5">
        <f>VLOOKUP(Tabela1[[#This Row],[PLACA]],UNIC!C:M,10,0)</f>
        <v>23849</v>
      </c>
      <c r="X1299" s="5" t="str">
        <f>VLOOKUP(Tabela1[[#This Row],[PLACA]],UNIC!C:M,11,0)</f>
        <v>VIVO</v>
      </c>
      <c r="Y1299" s="7">
        <f>SUM(Tabela1[[#This Row],[GASTO COMBUSTÍVEL FEVEREIRO]:[GASTO COMBUSTÍVE ABRIL]])</f>
        <v>3281.11</v>
      </c>
      <c r="Z1299" s="7">
        <f>IFERROR(AVERAGE(Tabela1[[#This Row],[GASTO COMBUSTÍVE ABRIL]:[GASTO COMBUSTÍVE MARÇO]]),"-")</f>
        <v>1166.0999999999999</v>
      </c>
      <c r="AA1299" s="5"/>
    </row>
    <row r="1300" spans="1:27" x14ac:dyDescent="0.25">
      <c r="A1300" s="5" t="s">
        <v>1506</v>
      </c>
      <c r="B1300" s="5" t="str">
        <f>VLOOKUP(A1300,UNIC!C:W,2,0)</f>
        <v>MOBI</v>
      </c>
      <c r="C1300" s="5" t="str">
        <f>VLOOKUP(A1300,UNIC!C:W,3,0)</f>
        <v>LEVE</v>
      </c>
      <c r="D1300" s="10">
        <f>VLOOKUP(A1300,UNIC!C:W,5,0)</f>
        <v>2024</v>
      </c>
      <c r="E1300" s="5" t="str">
        <f>VLOOKUP(A1300,UNIC!C:W,21,0)</f>
        <v>MOVIDA</v>
      </c>
      <c r="F1300" s="5" t="str">
        <f>VLOOKUP(Tabela1[[#This Row],[PLACA]],UNIC!C:R,15,0)</f>
        <v>MT</v>
      </c>
      <c r="G1300" s="5" t="str">
        <f>VLOOKUP(Tabela1[[#This Row],[PLACA]],UNIC!C:R,16,0)</f>
        <v>Centro-Oeste</v>
      </c>
      <c r="H1300" s="5" t="str">
        <f>VLOOKUP(A1300,UNIC!C:H,6,0)</f>
        <v>CARLOS ADRIANO DA SILVA OLIVEIRA</v>
      </c>
      <c r="I1300" s="5" t="str">
        <f>VLOOKUP(H1300,UNIC!H:J,3,0)</f>
        <v>INSTALADOR E REPARADOR DE FO</v>
      </c>
      <c r="J1300" s="11" t="str">
        <f>VLOOKUP(Tabela1[[#This Row],[PLACA]],UNIC!C:V,20,0)</f>
        <v>R$ 1.820,47</v>
      </c>
      <c r="K1300" s="11">
        <f>IFERROR(VALUE(VLOOKUP(Tabela1[[#This Row],[PLACA]],[1]Planilha2!$A:$F,3,0)),"")</f>
        <v>1109.26</v>
      </c>
      <c r="L1300" s="11">
        <f>IFERROR(VALUE(VLOOKUP(Tabela1[[#This Row],[PLACA]],[1]Planilha2!$A:$F,4,0)),"")</f>
        <v>0</v>
      </c>
      <c r="M1300" s="11">
        <f>IFERROR(VALUE(VLOOKUP(Tabela1[[#This Row],[PLACA]],[1]Planilha2!$A:$F,5,0)),"")</f>
        <v>389.16999999999996</v>
      </c>
      <c r="N1300" s="11"/>
      <c r="O1300" s="18" t="str">
        <f>VLOOKUP(Tabela1[[#This Row],[PLACA]],BASE_LOCADORAS!B:F,5,0)</f>
        <v>03/07/2027</v>
      </c>
      <c r="P130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0" s="11">
        <f>VLOOKUP(Tabela1[[#This Row],[PLACA]],BASE_LOCADORAS!B:G,6,0)</f>
        <v>1730</v>
      </c>
      <c r="R1300" s="5" t="b">
        <f>Tabela1[[#This Row],[VALOR LOCADORA]]=Tabela1[[#This Row],[GASTO ALUGUEL]]</f>
        <v>0</v>
      </c>
      <c r="S1300" s="5" t="str">
        <f>UPPER(TEXT(Tabela1[[#This Row],[VENCIMENTO CONTRATO]],"MMM"))</f>
        <v>JUL</v>
      </c>
      <c r="T1300" s="5">
        <f>IFERROR(YEAR(Tabela1[[#This Row],[VENCIMENTO CONTRATO]]),"-")</f>
        <v>2027</v>
      </c>
      <c r="U1300" s="5" t="str">
        <f>VLOOKUP(Tabela1[[#This Row],[PLACA]],UNIC!C:T,18,0)</f>
        <v>ATIVO</v>
      </c>
      <c r="V1300" s="5" t="str">
        <f>SUBSTITUTE(VLOOKUP(Tabela1[[#This Row],[PLACA]],UNIC!C:K,9,0),".", "")</f>
        <v>11011</v>
      </c>
      <c r="W1300" s="5">
        <f>VLOOKUP(Tabela1[[#This Row],[PLACA]],UNIC!C:M,10,0)</f>
        <v>21035</v>
      </c>
      <c r="X1300" s="5" t="str">
        <f>VLOOKUP(Tabela1[[#This Row],[PLACA]],UNIC!C:M,11,0)</f>
        <v>VIVO</v>
      </c>
      <c r="Y1300" s="7">
        <f>SUM(Tabela1[[#This Row],[GASTO COMBUSTÍVEL FEVEREIRO]:[GASTO COMBUSTÍVE ABRIL]])</f>
        <v>1498.4299999999998</v>
      </c>
      <c r="Z1300" s="7">
        <f>IFERROR(AVERAGE(Tabela1[[#This Row],[GASTO COMBUSTÍVE ABRIL]:[GASTO COMBUSTÍVE MARÇO]]),"-")</f>
        <v>194.58499999999998</v>
      </c>
      <c r="AA1300" s="5"/>
    </row>
    <row r="1301" spans="1:27" x14ac:dyDescent="0.25">
      <c r="A1301" s="5" t="s">
        <v>343</v>
      </c>
      <c r="B1301" s="5" t="str">
        <f>VLOOKUP(A1301,UNIC!C:W,2,0)</f>
        <v>MOBI</v>
      </c>
      <c r="C1301" s="5" t="str">
        <f>VLOOKUP(A1301,UNIC!C:W,3,0)</f>
        <v>LEVE</v>
      </c>
      <c r="D1301" s="10">
        <f>VLOOKUP(A1301,UNIC!C:W,5,0)</f>
        <v>2024</v>
      </c>
      <c r="E1301" s="5" t="str">
        <f>VLOOKUP(A1301,UNIC!C:W,21,0)</f>
        <v>LOCALIZA</v>
      </c>
      <c r="F1301" s="5" t="str">
        <f>VLOOKUP(Tabela1[[#This Row],[PLACA]],UNIC!C:R,15,0)</f>
        <v>DF</v>
      </c>
      <c r="G1301" s="5" t="str">
        <f>VLOOKUP(Tabela1[[#This Row],[PLACA]],UNIC!C:R,16,0)</f>
        <v>CENTRO OESTE</v>
      </c>
      <c r="H1301" s="5" t="str">
        <f>VLOOKUP(A1301,UNIC!C:H,6,0)</f>
        <v>BRUNO FERNANDES PINHEIRO</v>
      </c>
      <c r="I1301" s="5" t="str">
        <f>VLOOKUP(H1301,UNIC!H:J,3,0)</f>
        <v>INSTALADOR E REPARADOR DE FO</v>
      </c>
      <c r="J1301" s="11" t="str">
        <f>VLOOKUP(Tabela1[[#This Row],[PLACA]],UNIC!C:V,20,0)</f>
        <v>R$ 1.808,86</v>
      </c>
      <c r="K1301" s="11">
        <f>IFERROR(VALUE(VLOOKUP(Tabela1[[#This Row],[PLACA]],[1]Planilha2!$A:$F,3,0)),"")</f>
        <v>989.92</v>
      </c>
      <c r="L1301" s="11">
        <f>IFERROR(VALUE(VLOOKUP(Tabela1[[#This Row],[PLACA]],[1]Planilha2!$A:$F,4,0)),"")</f>
        <v>1053</v>
      </c>
      <c r="M1301" s="11">
        <f>IFERROR(VALUE(VLOOKUP(Tabela1[[#This Row],[PLACA]],[1]Planilha2!$A:$F,5,0)),"")</f>
        <v>560</v>
      </c>
      <c r="N1301" s="11"/>
      <c r="O1301" s="18" t="str">
        <f>VLOOKUP(Tabela1[[#This Row],[PLACA]],BASE_LOCADORAS!B:F,5,0)</f>
        <v>25/12/2026</v>
      </c>
      <c r="P130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1" s="11">
        <f>VLOOKUP(Tabela1[[#This Row],[PLACA]],BASE_LOCADORAS!B:G,6,0)</f>
        <v>1808.86</v>
      </c>
      <c r="R1301" s="5" t="b">
        <f>Tabela1[[#This Row],[VALOR LOCADORA]]=Tabela1[[#This Row],[GASTO ALUGUEL]]</f>
        <v>0</v>
      </c>
      <c r="S1301" s="5" t="str">
        <f>UPPER(TEXT(Tabela1[[#This Row],[VENCIMENTO CONTRATO]],"MMM"))</f>
        <v>DEZ</v>
      </c>
      <c r="T1301" s="5">
        <f>IFERROR(YEAR(Tabela1[[#This Row],[VENCIMENTO CONTRATO]]),"-")</f>
        <v>2026</v>
      </c>
      <c r="U1301" s="5" t="str">
        <f>VLOOKUP(Tabela1[[#This Row],[PLACA]],UNIC!C:T,18,0)</f>
        <v>ATIVO</v>
      </c>
      <c r="V1301" s="5" t="str">
        <f>SUBSTITUTE(VLOOKUP(Tabela1[[#This Row],[PLACA]],UNIC!C:K,9,0),".", "")</f>
        <v>11011</v>
      </c>
      <c r="W1301" s="5">
        <f>VLOOKUP(Tabela1[[#This Row],[PLACA]],UNIC!C:M,10,0)</f>
        <v>17001</v>
      </c>
      <c r="X1301" s="5" t="str">
        <f>VLOOKUP(Tabela1[[#This Row],[PLACA]],UNIC!C:M,11,0)</f>
        <v>VIVO</v>
      </c>
      <c r="Y1301" s="7">
        <f>SUM(Tabela1[[#This Row],[GASTO COMBUSTÍVEL FEVEREIRO]:[GASTO COMBUSTÍVE ABRIL]])</f>
        <v>2602.92</v>
      </c>
      <c r="Z1301" s="7">
        <f>IFERROR(AVERAGE(Tabela1[[#This Row],[GASTO COMBUSTÍVE ABRIL]:[GASTO COMBUSTÍVE MARÇO]]),"-")</f>
        <v>806.5</v>
      </c>
      <c r="AA1301" s="5"/>
    </row>
    <row r="1302" spans="1:27" x14ac:dyDescent="0.25">
      <c r="A1302" s="5" t="s">
        <v>1507</v>
      </c>
      <c r="B1302" s="5" t="str">
        <f>VLOOKUP(A1302,UNIC!C:W,2,0)</f>
        <v>MOBI</v>
      </c>
      <c r="C1302" s="5" t="str">
        <f>VLOOKUP(A1302,UNIC!C:W,3,0)</f>
        <v>LEVE</v>
      </c>
      <c r="D1302" s="10">
        <f>VLOOKUP(A1302,UNIC!C:W,5,0)</f>
        <v>2025</v>
      </c>
      <c r="E1302" s="5" t="str">
        <f>VLOOKUP(A1302,UNIC!C:W,21,0)</f>
        <v>MOVIDA</v>
      </c>
      <c r="F1302" s="5" t="str">
        <f>VLOOKUP(Tabela1[[#This Row],[PLACA]],UNIC!C:R,15,0)</f>
        <v>DF</v>
      </c>
      <c r="G1302" s="5" t="str">
        <f>VLOOKUP(Tabela1[[#This Row],[PLACA]],UNIC!C:R,16,0)</f>
        <v>CENTRO OESTE</v>
      </c>
      <c r="H1302" s="5" t="str">
        <f>VLOOKUP(A1302,UNIC!C:H,6,0)</f>
        <v>FROTAS DE VEÍCULOS BRASILIA</v>
      </c>
      <c r="I1302" s="5" t="str">
        <f>VLOOKUP(H1302,UNIC!H:J,3,0)</f>
        <v>PARCEIRO</v>
      </c>
      <c r="J1302" s="11" t="str">
        <f>VLOOKUP(Tabela1[[#This Row],[PLACA]],UNIC!C:V,20,0)</f>
        <v>R$ 1.822,55</v>
      </c>
      <c r="K1302" s="11">
        <f>IFERROR(VALUE(VLOOKUP(Tabela1[[#This Row],[PLACA]],[1]Planilha2!$A:$F,3,0)),"")</f>
        <v>0</v>
      </c>
      <c r="L1302" s="11">
        <f>IFERROR(VALUE(VLOOKUP(Tabela1[[#This Row],[PLACA]],[1]Planilha2!$A:$F,4,0)),"")</f>
        <v>0</v>
      </c>
      <c r="M1302" s="11">
        <f>IFERROR(VALUE(VLOOKUP(Tabela1[[#This Row],[PLACA]],[1]Planilha2!$A:$F,5,0)),"")</f>
        <v>0</v>
      </c>
      <c r="N1302" s="11"/>
      <c r="O1302" s="18" t="str">
        <f>VLOOKUP(Tabela1[[#This Row],[PLACA]],BASE_LOCADORAS!B:F,5,0)</f>
        <v>25/06/2027</v>
      </c>
      <c r="P130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2" s="11">
        <f>VLOOKUP(Tabela1[[#This Row],[PLACA]],BASE_LOCADORAS!B:G,6,0)</f>
        <v>1730</v>
      </c>
      <c r="R1302" s="5" t="b">
        <f>Tabela1[[#This Row],[VALOR LOCADORA]]=Tabela1[[#This Row],[GASTO ALUGUEL]]</f>
        <v>0</v>
      </c>
      <c r="S1302" s="5" t="str">
        <f>UPPER(TEXT(Tabela1[[#This Row],[VENCIMENTO CONTRATO]],"MMM"))</f>
        <v>JUN</v>
      </c>
      <c r="T1302" s="5">
        <f>IFERROR(YEAR(Tabela1[[#This Row],[VENCIMENTO CONTRATO]]),"-")</f>
        <v>2027</v>
      </c>
      <c r="U1302" s="5" t="str">
        <f>VLOOKUP(Tabela1[[#This Row],[PLACA]],UNIC!C:T,18,0)</f>
        <v>MANUTENÇÃO</v>
      </c>
      <c r="V1302" s="5" t="str">
        <f>SUBSTITUTE(VLOOKUP(Tabela1[[#This Row],[PLACA]],UNIC!C:K,9,0),".", "")</f>
        <v>99628</v>
      </c>
      <c r="W1302" s="5">
        <f>VLOOKUP(Tabela1[[#This Row],[PLACA]],UNIC!C:M,10,0)</f>
        <v>17001</v>
      </c>
      <c r="X1302" s="5" t="str">
        <f>VLOOKUP(Tabela1[[#This Row],[PLACA]],UNIC!C:M,11,0)</f>
        <v>ADMINISTRATIVO</v>
      </c>
      <c r="Y1302" s="7">
        <f>SUM(Tabela1[[#This Row],[GASTO COMBUSTÍVEL FEVEREIRO]:[GASTO COMBUSTÍVE ABRIL]])</f>
        <v>0</v>
      </c>
      <c r="Z1302" s="7">
        <f>IFERROR(AVERAGE(Tabela1[[#This Row],[GASTO COMBUSTÍVE ABRIL]:[GASTO COMBUSTÍVE MARÇO]]),"-")</f>
        <v>0</v>
      </c>
      <c r="AA1302" s="5"/>
    </row>
    <row r="1303" spans="1:27" x14ac:dyDescent="0.25">
      <c r="A1303" s="5" t="s">
        <v>243</v>
      </c>
      <c r="B1303" s="5" t="str">
        <f>VLOOKUP(A1303,UNIC!C:W,2,0)</f>
        <v>ONIX</v>
      </c>
      <c r="C1303" s="5" t="str">
        <f>VLOOKUP(A1303,UNIC!C:W,3,0)</f>
        <v>LEVE</v>
      </c>
      <c r="D1303" s="10">
        <f>VLOOKUP(A1303,UNIC!C:W,5,0)</f>
        <v>2018</v>
      </c>
      <c r="E1303" s="5" t="str">
        <f>VLOOKUP(A1303,UNIC!C:W,21,0)</f>
        <v>PARTICULAR</v>
      </c>
      <c r="F1303" s="5" t="str">
        <f>VLOOKUP(Tabela1[[#This Row],[PLACA]],UNIC!C:R,15,0)</f>
        <v>MG</v>
      </c>
      <c r="G1303" s="5" t="str">
        <f>VLOOKUP(Tabela1[[#This Row],[PLACA]],UNIC!C:R,16,0)</f>
        <v>SUDESTE</v>
      </c>
      <c r="H1303" s="5" t="str">
        <f>VLOOKUP(A1303,UNIC!C:H,6,0)</f>
        <v>TIAGO DOMINGOS DE FREITAS</v>
      </c>
      <c r="I1303" s="5" t="str">
        <f>VLOOKUP(H1303,UNIC!H:J,3,0)</f>
        <v>SUPERVISOR DE IMPLANTACAO II</v>
      </c>
      <c r="J1303" s="11" t="str">
        <f>VLOOKUP(Tabela1[[#This Row],[PLACA]],UNIC!C:V,20,0)</f>
        <v>R$ 850,00</v>
      </c>
      <c r="K1303" s="11">
        <f>IFERROR(VALUE(VLOOKUP(Tabela1[[#This Row],[PLACA]],[1]Planilha2!$A:$F,3,0)),"")</f>
        <v>494</v>
      </c>
      <c r="L1303" s="11">
        <f>IFERROR(VALUE(VLOOKUP(Tabela1[[#This Row],[PLACA]],[1]Planilha2!$A:$F,4,0)),"")</f>
        <v>738.5</v>
      </c>
      <c r="M1303" s="11">
        <f>IFERROR(VALUE(VLOOKUP(Tabela1[[#This Row],[PLACA]],[1]Planilha2!$A:$F,5,0)),"")</f>
        <v>244.5</v>
      </c>
      <c r="N1303" s="11"/>
      <c r="O1303" s="18" t="str">
        <f>VLOOKUP(Tabela1[[#This Row],[PLACA]],BASE_LOCADORAS!B:F,5,0)</f>
        <v>01/01/2030</v>
      </c>
      <c r="P130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3" s="11">
        <f>VLOOKUP(Tabela1[[#This Row],[PLACA]],BASE_LOCADORAS!B:G,6,0)</f>
        <v>850</v>
      </c>
      <c r="R1303" s="5" t="b">
        <f>Tabela1[[#This Row],[VALOR LOCADORA]]=Tabela1[[#This Row],[GASTO ALUGUEL]]</f>
        <v>0</v>
      </c>
      <c r="S1303" s="5" t="str">
        <f>UPPER(TEXT(Tabela1[[#This Row],[VENCIMENTO CONTRATO]],"MMM"))</f>
        <v>JAN</v>
      </c>
      <c r="T1303" s="5">
        <f>IFERROR(YEAR(Tabela1[[#This Row],[VENCIMENTO CONTRATO]]),"-")</f>
        <v>2030</v>
      </c>
      <c r="U1303" s="5" t="str">
        <f>VLOOKUP(Tabela1[[#This Row],[PLACA]],UNIC!C:T,18,0)</f>
        <v>ATIVO</v>
      </c>
      <c r="V1303" s="5" t="str">
        <f>SUBSTITUTE(VLOOKUP(Tabela1[[#This Row],[PLACA]],UNIC!C:K,9,0),".", "")</f>
        <v>11035</v>
      </c>
      <c r="W1303" s="5">
        <f>VLOOKUP(Tabela1[[#This Row],[PLACA]],UNIC!C:M,10,0)</f>
        <v>23845</v>
      </c>
      <c r="X1303" s="5" t="str">
        <f>VLOOKUP(Tabela1[[#This Row],[PLACA]],UNIC!C:M,11,0)</f>
        <v>VIVO</v>
      </c>
      <c r="Y1303" s="7">
        <f>SUM(Tabela1[[#This Row],[GASTO COMBUSTÍVEL FEVEREIRO]:[GASTO COMBUSTÍVE ABRIL]])</f>
        <v>1477</v>
      </c>
      <c r="Z1303" s="7">
        <f>IFERROR(AVERAGE(Tabela1[[#This Row],[GASTO COMBUSTÍVE ABRIL]:[GASTO COMBUSTÍVE MARÇO]]),"-")</f>
        <v>491.5</v>
      </c>
      <c r="AA1303" s="5"/>
    </row>
    <row r="1304" spans="1:27" x14ac:dyDescent="0.25">
      <c r="A1304" s="5" t="s">
        <v>188</v>
      </c>
      <c r="B1304" s="5" t="str">
        <f>VLOOKUP(A1304,UNIC!C:W,2,0)</f>
        <v>MOBI</v>
      </c>
      <c r="C1304" s="5" t="str">
        <f>VLOOKUP(A1304,UNIC!C:W,3,0)</f>
        <v>LEVE</v>
      </c>
      <c r="D1304" s="10">
        <f>VLOOKUP(A1304,UNIC!C:W,5,0)</f>
        <v>2024</v>
      </c>
      <c r="E1304" s="5" t="str">
        <f>VLOOKUP(A1304,UNIC!C:W,21,0)</f>
        <v>MOVIDA</v>
      </c>
      <c r="F1304" s="5" t="str">
        <f>VLOOKUP(Tabela1[[#This Row],[PLACA]],UNIC!C:R,15,0)</f>
        <v>MT</v>
      </c>
      <c r="G1304" s="5" t="str">
        <f>VLOOKUP(Tabela1[[#This Row],[PLACA]],UNIC!C:R,16,0)</f>
        <v>Centro-Oeste</v>
      </c>
      <c r="H1304" s="5" t="str">
        <f>VLOOKUP(A1304,UNIC!C:H,6,0)</f>
        <v>CASA CLIENTE VIVO SERRA</v>
      </c>
      <c r="I1304" s="5" t="str">
        <f>VLOOKUP(H1304,UNIC!H:J,3,0)</f>
        <v>PARCEIRO</v>
      </c>
      <c r="J1304" s="11" t="str">
        <f>VLOOKUP(Tabela1[[#This Row],[PLACA]],UNIC!C:V,20,0)</f>
        <v>R$ 1.730,00</v>
      </c>
      <c r="K1304" s="11">
        <f>IFERROR(VALUE(VLOOKUP(Tabela1[[#This Row],[PLACA]],[1]Planilha2!$A:$F,3,0)),"")</f>
        <v>600</v>
      </c>
      <c r="L1304" s="11">
        <f>IFERROR(VALUE(VLOOKUP(Tabela1[[#This Row],[PLACA]],[1]Planilha2!$A:$F,4,0)),"")</f>
        <v>750</v>
      </c>
      <c r="M1304" s="11">
        <f>IFERROR(VALUE(VLOOKUP(Tabela1[[#This Row],[PLACA]],[1]Planilha2!$A:$F,5,0)),"")</f>
        <v>0</v>
      </c>
      <c r="N1304" s="11"/>
      <c r="O1304" s="18" t="str">
        <f>VLOOKUP(Tabela1[[#This Row],[PLACA]],BASE_LOCADORAS!B:F,5,0)</f>
        <v>14/02/2027</v>
      </c>
      <c r="P130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4" s="11">
        <f>VLOOKUP(Tabela1[[#This Row],[PLACA]],BASE_LOCADORAS!B:G,6,0)</f>
        <v>1730</v>
      </c>
      <c r="R1304" s="5" t="b">
        <f>Tabela1[[#This Row],[VALOR LOCADORA]]=Tabela1[[#This Row],[GASTO ALUGUEL]]</f>
        <v>0</v>
      </c>
      <c r="S1304" s="5" t="str">
        <f>UPPER(TEXT(Tabela1[[#This Row],[VENCIMENTO CONTRATO]],"MMM"))</f>
        <v>FEV</v>
      </c>
      <c r="T1304" s="5">
        <f>IFERROR(YEAR(Tabela1[[#This Row],[VENCIMENTO CONTRATO]]),"-")</f>
        <v>2027</v>
      </c>
      <c r="U1304" s="5" t="str">
        <f>VLOOKUP(Tabela1[[#This Row],[PLACA]],UNIC!C:T,18,0)</f>
        <v>RESERVADO</v>
      </c>
      <c r="V1304" s="5" t="str">
        <f>SUBSTITUTE(VLOOKUP(Tabela1[[#This Row],[PLACA]],UNIC!C:K,9,0),".", "")</f>
        <v>11011</v>
      </c>
      <c r="W1304" s="5">
        <f>VLOOKUP(Tabela1[[#This Row],[PLACA]],UNIC!C:M,10,0)</f>
        <v>18001</v>
      </c>
      <c r="X1304" s="5" t="str">
        <f>VLOOKUP(Tabela1[[#This Row],[PLACA]],UNIC!C:M,11,0)</f>
        <v>VIVO</v>
      </c>
      <c r="Y1304" s="7">
        <f>SUM(Tabela1[[#This Row],[GASTO COMBUSTÍVEL FEVEREIRO]:[GASTO COMBUSTÍVE ABRIL]])</f>
        <v>1350</v>
      </c>
      <c r="Z1304" s="7">
        <f>IFERROR(AVERAGE(Tabela1[[#This Row],[GASTO COMBUSTÍVE ABRIL]:[GASTO COMBUSTÍVE MARÇO]]),"-")</f>
        <v>375</v>
      </c>
      <c r="AA1304" s="5"/>
    </row>
    <row r="1305" spans="1:27" x14ac:dyDescent="0.25">
      <c r="A1305" s="5" t="s">
        <v>1508</v>
      </c>
      <c r="B1305" s="5" t="str">
        <f>VLOOKUP(A1305,UNIC!C:W,2,0)</f>
        <v>MOBI</v>
      </c>
      <c r="C1305" s="5" t="str">
        <f>VLOOKUP(A1305,UNIC!C:W,3,0)</f>
        <v>LEVE</v>
      </c>
      <c r="D1305" s="10">
        <f>VLOOKUP(A1305,UNIC!C:W,5,0)</f>
        <v>2025</v>
      </c>
      <c r="E1305" s="5" t="str">
        <f>VLOOKUP(A1305,UNIC!C:W,21,0)</f>
        <v>MOVIDA</v>
      </c>
      <c r="F1305" s="5" t="str">
        <f>VLOOKUP(Tabela1[[#This Row],[PLACA]],UNIC!C:R,15,0)</f>
        <v>PR</v>
      </c>
      <c r="G1305" s="5" t="str">
        <f>VLOOKUP(Tabela1[[#This Row],[PLACA]],UNIC!C:R,16,0)</f>
        <v>SUL</v>
      </c>
      <c r="H1305" s="5" t="str">
        <f>VLOOKUP(A1305,UNIC!C:H,6,0)</f>
        <v>LUIS ANDRE SOUZA DE OLIVEIRA</v>
      </c>
      <c r="I1305" s="5" t="str">
        <f>VLOOKUP(H1305,UNIC!H:J,3,0)</f>
        <v>TECNICO DE MANUTENCAO PI I</v>
      </c>
      <c r="J1305" s="11" t="str">
        <f>VLOOKUP(Tabela1[[#This Row],[PLACA]],UNIC!C:V,20,0)</f>
        <v>R$ 1.820,47</v>
      </c>
      <c r="K1305" s="11">
        <f>IFERROR(VALUE(VLOOKUP(Tabela1[[#This Row],[PLACA]],[1]Planilha2!$A:$F,3,0)),"")</f>
        <v>0</v>
      </c>
      <c r="L1305" s="11">
        <f>IFERROR(VALUE(VLOOKUP(Tabela1[[#This Row],[PLACA]],[1]Planilha2!$A:$F,4,0)),"")</f>
        <v>0</v>
      </c>
      <c r="M1305" s="11">
        <f>IFERROR(VALUE(VLOOKUP(Tabela1[[#This Row],[PLACA]],[1]Planilha2!$A:$F,5,0)),"")</f>
        <v>400</v>
      </c>
      <c r="N1305" s="11"/>
      <c r="O1305" s="18" t="str">
        <f>VLOOKUP(Tabela1[[#This Row],[PLACA]],BASE_LOCADORAS!B:F,5,0)</f>
        <v>03/07/2027</v>
      </c>
      <c r="P130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5" s="11">
        <f>VLOOKUP(Tabela1[[#This Row],[PLACA]],BASE_LOCADORAS!B:G,6,0)</f>
        <v>1730</v>
      </c>
      <c r="R1305" s="5" t="b">
        <f>Tabela1[[#This Row],[VALOR LOCADORA]]=Tabela1[[#This Row],[GASTO ALUGUEL]]</f>
        <v>0</v>
      </c>
      <c r="S1305" s="5" t="str">
        <f>UPPER(TEXT(Tabela1[[#This Row],[VENCIMENTO CONTRATO]],"MMM"))</f>
        <v>JUL</v>
      </c>
      <c r="T1305" s="5">
        <f>IFERROR(YEAR(Tabela1[[#This Row],[VENCIMENTO CONTRATO]]),"-")</f>
        <v>2027</v>
      </c>
      <c r="U1305" s="5" t="str">
        <f>VLOOKUP(Tabela1[[#This Row],[PLACA]],UNIC!C:T,18,0)</f>
        <v>ATIVO</v>
      </c>
      <c r="V1305" s="5" t="str">
        <f>SUBSTITUTE(VLOOKUP(Tabela1[[#This Row],[PLACA]],UNIC!C:K,9,0),".", "")</f>
        <v>12081</v>
      </c>
      <c r="W1305" s="5">
        <f>VLOOKUP(Tabela1[[#This Row],[PLACA]],UNIC!C:M,10,0)</f>
        <v>34089</v>
      </c>
      <c r="X1305" s="5" t="str">
        <f>VLOOKUP(Tabela1[[#This Row],[PLACA]],UNIC!C:M,11,0)</f>
        <v>TIM MOVEL</v>
      </c>
      <c r="Y1305" s="7">
        <f>SUM(Tabela1[[#This Row],[GASTO COMBUSTÍVEL FEVEREIRO]:[GASTO COMBUSTÍVE ABRIL]])</f>
        <v>400</v>
      </c>
      <c r="Z1305" s="7">
        <f>IFERROR(AVERAGE(Tabela1[[#This Row],[GASTO COMBUSTÍVE ABRIL]:[GASTO COMBUSTÍVE MARÇO]]),"-")</f>
        <v>200</v>
      </c>
      <c r="AA1305" s="5"/>
    </row>
    <row r="1306" spans="1:27" x14ac:dyDescent="0.25">
      <c r="A1306" s="5" t="s">
        <v>1509</v>
      </c>
      <c r="B1306" s="5" t="str">
        <f>VLOOKUP(A1306,UNIC!C:W,2,0)</f>
        <v>MOBI</v>
      </c>
      <c r="C1306" s="5" t="str">
        <f>VLOOKUP(A1306,UNIC!C:W,3,0)</f>
        <v>LEVE</v>
      </c>
      <c r="D1306" s="10">
        <f>VLOOKUP(A1306,UNIC!C:W,5,0)</f>
        <v>2025</v>
      </c>
      <c r="E1306" s="5" t="str">
        <f>VLOOKUP(A1306,UNIC!C:W,21,0)</f>
        <v>MOVIDA</v>
      </c>
      <c r="F1306" s="5" t="str">
        <f>VLOOKUP(Tabela1[[#This Row],[PLACA]],UNIC!C:R,15,0)</f>
        <v>PR</v>
      </c>
      <c r="G1306" s="5" t="str">
        <f>VLOOKUP(Tabela1[[#This Row],[PLACA]],UNIC!C:R,16,0)</f>
        <v>SUL</v>
      </c>
      <c r="H1306" s="5" t="str">
        <f>VLOOKUP(A1306,UNIC!C:H,6,0)</f>
        <v>LUIS FELIPE MENDONCA</v>
      </c>
      <c r="I1306" s="5" t="str">
        <f>VLOOKUP(H1306,UNIC!H:J,3,0)</f>
        <v>ASSISTENTE TEC. DE MANUTENCAO DE PI III</v>
      </c>
      <c r="J1306" s="11" t="str">
        <f>VLOOKUP(Tabela1[[#This Row],[PLACA]],UNIC!C:V,20,0)</f>
        <v>R$ 1.820,47</v>
      </c>
      <c r="K1306" s="11">
        <f>IFERROR(VALUE(VLOOKUP(Tabela1[[#This Row],[PLACA]],[1]Planilha2!$A:$F,3,0)),"")</f>
        <v>0</v>
      </c>
      <c r="L1306" s="11">
        <f>IFERROR(VALUE(VLOOKUP(Tabela1[[#This Row],[PLACA]],[1]Planilha2!$A:$F,4,0)),"")</f>
        <v>497.34000000000003</v>
      </c>
      <c r="M1306" s="11">
        <f>IFERROR(VALUE(VLOOKUP(Tabela1[[#This Row],[PLACA]],[1]Planilha2!$A:$F,5,0)),"")</f>
        <v>744.66</v>
      </c>
      <c r="N1306" s="11"/>
      <c r="O1306" s="18" t="str">
        <f>VLOOKUP(Tabela1[[#This Row],[PLACA]],BASE_LOCADORAS!B:F,5,0)</f>
        <v>03/07/2027</v>
      </c>
      <c r="P130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6" s="11">
        <f>VLOOKUP(Tabela1[[#This Row],[PLACA]],BASE_LOCADORAS!B:G,6,0)</f>
        <v>1730</v>
      </c>
      <c r="R1306" s="5" t="b">
        <f>Tabela1[[#This Row],[VALOR LOCADORA]]=Tabela1[[#This Row],[GASTO ALUGUEL]]</f>
        <v>0</v>
      </c>
      <c r="S1306" s="5" t="str">
        <f>UPPER(TEXT(Tabela1[[#This Row],[VENCIMENTO CONTRATO]],"MMM"))</f>
        <v>JUL</v>
      </c>
      <c r="T1306" s="5">
        <f>IFERROR(YEAR(Tabela1[[#This Row],[VENCIMENTO CONTRATO]]),"-")</f>
        <v>2027</v>
      </c>
      <c r="U1306" s="5" t="str">
        <f>VLOOKUP(Tabela1[[#This Row],[PLACA]],UNIC!C:T,18,0)</f>
        <v>ATIVO</v>
      </c>
      <c r="V1306" s="5" t="str">
        <f>SUBSTITUTE(VLOOKUP(Tabela1[[#This Row],[PLACA]],UNIC!C:K,9,0),".", "")</f>
        <v>12081</v>
      </c>
      <c r="W1306" s="5">
        <f>VLOOKUP(Tabela1[[#This Row],[PLACA]],UNIC!C:M,10,0)</f>
        <v>34002</v>
      </c>
      <c r="X1306" s="5" t="str">
        <f>VLOOKUP(Tabela1[[#This Row],[PLACA]],UNIC!C:M,11,0)</f>
        <v>TIM MOVEL</v>
      </c>
      <c r="Y1306" s="7">
        <f>SUM(Tabela1[[#This Row],[GASTO COMBUSTÍVEL FEVEREIRO]:[GASTO COMBUSTÍVE ABRIL]])</f>
        <v>1242</v>
      </c>
      <c r="Z1306" s="7">
        <f>IFERROR(AVERAGE(Tabela1[[#This Row],[GASTO COMBUSTÍVE ABRIL]:[GASTO COMBUSTÍVE MARÇO]]),"-")</f>
        <v>621</v>
      </c>
      <c r="AA1306" s="5"/>
    </row>
    <row r="1307" spans="1:27" x14ac:dyDescent="0.25">
      <c r="A1307" s="5" t="s">
        <v>1510</v>
      </c>
      <c r="B1307" s="5" t="str">
        <f>VLOOKUP(A1307,UNIC!C:W,2,0)</f>
        <v>MOBI</v>
      </c>
      <c r="C1307" s="5" t="str">
        <f>VLOOKUP(A1307,UNIC!C:W,3,0)</f>
        <v>LEVE</v>
      </c>
      <c r="D1307" s="10">
        <f>VLOOKUP(A1307,UNIC!C:W,5,0)</f>
        <v>2025</v>
      </c>
      <c r="E1307" s="5" t="str">
        <f>VLOOKUP(A1307,UNIC!C:W,21,0)</f>
        <v>MOVIDA</v>
      </c>
      <c r="F1307" s="5" t="str">
        <f>VLOOKUP(Tabela1[[#This Row],[PLACA]],UNIC!C:R,15,0)</f>
        <v>DF</v>
      </c>
      <c r="G1307" s="5" t="str">
        <f>VLOOKUP(Tabela1[[#This Row],[PLACA]],UNIC!C:R,16,0)</f>
        <v>CENTRO OESTE</v>
      </c>
      <c r="H1307" s="5" t="str">
        <f>VLOOKUP(A1307,UNIC!C:H,6,0)</f>
        <v>ELISANDRO ORDENES DO NASCIMENTO</v>
      </c>
      <c r="I1307" s="5" t="str">
        <f>VLOOKUP(H1307,UNIC!H:J,3,0)</f>
        <v>INSTALADOR E REPARADOR DE FO</v>
      </c>
      <c r="J1307" s="11" t="str">
        <f>VLOOKUP(Tabela1[[#This Row],[PLACA]],UNIC!C:V,20,0)</f>
        <v>R$ 1.822,55</v>
      </c>
      <c r="K1307" s="11">
        <f>IFERROR(VALUE(VLOOKUP(Tabela1[[#This Row],[PLACA]],[1]Planilha2!$A:$F,3,0)),"")</f>
        <v>1288</v>
      </c>
      <c r="L1307" s="11">
        <f>IFERROR(VALUE(VLOOKUP(Tabela1[[#This Row],[PLACA]],[1]Planilha2!$A:$F,4,0)),"")</f>
        <v>1297</v>
      </c>
      <c r="M1307" s="11">
        <f>IFERROR(VALUE(VLOOKUP(Tabela1[[#This Row],[PLACA]],[1]Planilha2!$A:$F,5,0)),"")</f>
        <v>800</v>
      </c>
      <c r="N1307" s="11"/>
      <c r="O1307" s="18" t="str">
        <f>VLOOKUP(Tabela1[[#This Row],[PLACA]],BASE_LOCADORAS!B:F,5,0)</f>
        <v>25/06/2027</v>
      </c>
      <c r="P130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7" s="11">
        <f>VLOOKUP(Tabela1[[#This Row],[PLACA]],BASE_LOCADORAS!B:G,6,0)</f>
        <v>1730</v>
      </c>
      <c r="R1307" s="5" t="b">
        <f>Tabela1[[#This Row],[VALOR LOCADORA]]=Tabela1[[#This Row],[GASTO ALUGUEL]]</f>
        <v>0</v>
      </c>
      <c r="S1307" s="5" t="str">
        <f>UPPER(TEXT(Tabela1[[#This Row],[VENCIMENTO CONTRATO]],"MMM"))</f>
        <v>JUN</v>
      </c>
      <c r="T1307" s="5">
        <f>IFERROR(YEAR(Tabela1[[#This Row],[VENCIMENTO CONTRATO]]),"-")</f>
        <v>2027</v>
      </c>
      <c r="U1307" s="5" t="str">
        <f>VLOOKUP(Tabela1[[#This Row],[PLACA]],UNIC!C:T,18,0)</f>
        <v>ATIVO</v>
      </c>
      <c r="V1307" s="5" t="str">
        <f>SUBSTITUTE(VLOOKUP(Tabela1[[#This Row],[PLACA]],UNIC!C:K,9,0),".", "")</f>
        <v>11011</v>
      </c>
      <c r="W1307" s="5">
        <f>VLOOKUP(Tabela1[[#This Row],[PLACA]],UNIC!C:M,10,0)</f>
        <v>17001</v>
      </c>
      <c r="X1307" s="5" t="str">
        <f>VLOOKUP(Tabela1[[#This Row],[PLACA]],UNIC!C:M,11,0)</f>
        <v>VIVO</v>
      </c>
      <c r="Y1307" s="7">
        <f>SUM(Tabela1[[#This Row],[GASTO COMBUSTÍVEL FEVEREIRO]:[GASTO COMBUSTÍVE ABRIL]])</f>
        <v>3385</v>
      </c>
      <c r="Z1307" s="7">
        <f>IFERROR(AVERAGE(Tabela1[[#This Row],[GASTO COMBUSTÍVE ABRIL]:[GASTO COMBUSTÍVE MARÇO]]),"-")</f>
        <v>1048.5</v>
      </c>
      <c r="AA1307" s="5"/>
    </row>
    <row r="1308" spans="1:27" x14ac:dyDescent="0.25">
      <c r="A1308" s="5" t="s">
        <v>1569</v>
      </c>
      <c r="B1308" s="5" t="str">
        <f>VLOOKUP(A1308,UNIC!C:W,2,0)</f>
        <v>MOBI</v>
      </c>
      <c r="C1308" s="5" t="str">
        <f>VLOOKUP(A1308,UNIC!C:W,3,0)</f>
        <v>LEVE</v>
      </c>
      <c r="D1308" s="10">
        <f>VLOOKUP(A1308,UNIC!C:W,5,0)</f>
        <v>2024</v>
      </c>
      <c r="E1308" s="5" t="str">
        <f>VLOOKUP(A1308,UNIC!C:W,21,0)</f>
        <v>MOVIDA</v>
      </c>
      <c r="F1308" s="5" t="str">
        <f>VLOOKUP(Tabela1[[#This Row],[PLACA]],UNIC!C:R,15,0)</f>
        <v>ES</v>
      </c>
      <c r="G1308" s="5" t="str">
        <f>VLOOKUP(Tabela1[[#This Row],[PLACA]],UNIC!C:R,16,0)</f>
        <v>SUDESTE</v>
      </c>
      <c r="H1308" s="5" t="str">
        <f>VLOOKUP(A1308,UNIC!C:H,6,0)</f>
        <v>GIVANILDO DO NASCIMENTO SILVA</v>
      </c>
      <c r="I1308" s="5" t="str">
        <f>VLOOKUP(H1308,UNIC!H:J,3,0)</f>
        <v>INSTALADOR E REPARADOR DE FO</v>
      </c>
      <c r="J1308" s="11" t="str">
        <f>VLOOKUP(Tabela1[[#This Row],[PLACA]],UNIC!C:V,20,0)</f>
        <v>R$ 1.730,00</v>
      </c>
      <c r="K1308" s="11">
        <f>IFERROR(VALUE(VLOOKUP(Tabela1[[#This Row],[PLACA]],[1]Planilha2!$A:$F,3,0)),"")</f>
        <v>1207.29</v>
      </c>
      <c r="L1308" s="11">
        <f>IFERROR(VALUE(VLOOKUP(Tabela1[[#This Row],[PLACA]],[1]Planilha2!$A:$F,4,0)),"")</f>
        <v>1493.93</v>
      </c>
      <c r="M1308" s="11">
        <f>IFERROR(VALUE(VLOOKUP(Tabela1[[#This Row],[PLACA]],[1]Planilha2!$A:$F,5,0)),"")</f>
        <v>122.96</v>
      </c>
      <c r="N1308" s="11"/>
      <c r="O1308" s="18" t="str">
        <f>VLOOKUP(Tabela1[[#This Row],[PLACA]],BASE_LOCADORAS!B:F,5,0)</f>
        <v>14/02/2027</v>
      </c>
      <c r="P130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08" s="11">
        <f>VLOOKUP(Tabela1[[#This Row],[PLACA]],BASE_LOCADORAS!B:G,6,0)</f>
        <v>1730</v>
      </c>
      <c r="R1308" s="5" t="b">
        <f>Tabela1[[#This Row],[VALOR LOCADORA]]=Tabela1[[#This Row],[GASTO ALUGUEL]]</f>
        <v>0</v>
      </c>
      <c r="S1308" s="5" t="str">
        <f>UPPER(TEXT(Tabela1[[#This Row],[VENCIMENTO CONTRATO]],"MMM"))</f>
        <v>FEV</v>
      </c>
      <c r="T1308" s="5">
        <f>IFERROR(YEAR(Tabela1[[#This Row],[VENCIMENTO CONTRATO]]),"-")</f>
        <v>2027</v>
      </c>
      <c r="U1308" s="5" t="str">
        <f>VLOOKUP(Tabela1[[#This Row],[PLACA]],UNIC!C:T,18,0)</f>
        <v>ATIVO</v>
      </c>
      <c r="V1308" s="5" t="str">
        <f>SUBSTITUTE(VLOOKUP(Tabela1[[#This Row],[PLACA]],UNIC!C:K,9,0),".", "")</f>
        <v>11011</v>
      </c>
      <c r="W1308" s="5">
        <f>VLOOKUP(Tabela1[[#This Row],[PLACA]],UNIC!C:M,10,0)</f>
        <v>18001</v>
      </c>
      <c r="X1308" s="5" t="str">
        <f>VLOOKUP(Tabela1[[#This Row],[PLACA]],UNIC!C:M,11,0)</f>
        <v>VIVO</v>
      </c>
      <c r="Y1308" s="7">
        <f>SUM(Tabela1[[#This Row],[GASTO COMBUSTÍVEL FEVEREIRO]:[GASTO COMBUSTÍVE ABRIL]])</f>
        <v>2824.1800000000003</v>
      </c>
      <c r="Z1308" s="7">
        <f>IFERROR(AVERAGE(Tabela1[[#This Row],[GASTO COMBUSTÍVE ABRIL]:[GASTO COMBUSTÍVE MARÇO]]),"-")</f>
        <v>808.44500000000005</v>
      </c>
      <c r="AA1308" s="5"/>
    </row>
    <row r="1309" spans="1:27" x14ac:dyDescent="0.25">
      <c r="A1309" s="5" t="s">
        <v>237</v>
      </c>
      <c r="B1309" s="5" t="str">
        <f>VLOOKUP(A1309,UNIC!C:W,2,0)</f>
        <v>MOBI</v>
      </c>
      <c r="C1309" s="5" t="str">
        <f>VLOOKUP(A1309,UNIC!C:W,3,0)</f>
        <v>LEVE</v>
      </c>
      <c r="D1309" s="10">
        <f>VLOOKUP(A1309,UNIC!C:W,5,0)</f>
        <v>2023</v>
      </c>
      <c r="E1309" s="5" t="str">
        <f>VLOOKUP(A1309,UNIC!C:W,21,0)</f>
        <v>LOCALIZA</v>
      </c>
      <c r="F1309" s="5" t="str">
        <f>VLOOKUP(Tabela1[[#This Row],[PLACA]],UNIC!C:R,15,0)</f>
        <v>ES</v>
      </c>
      <c r="G1309" s="5" t="str">
        <f>VLOOKUP(Tabela1[[#This Row],[PLACA]],UNIC!C:R,16,0)</f>
        <v>SUDESTE</v>
      </c>
      <c r="H1309" s="5" t="str">
        <f>VLOOKUP(A1309,UNIC!C:H,6,0)</f>
        <v>CASA CLIENTE VIVO SERRA</v>
      </c>
      <c r="I1309" s="5" t="str">
        <f>VLOOKUP(H1309,UNIC!H:J,3,0)</f>
        <v>PARCEIRO</v>
      </c>
      <c r="J1309" s="11" t="str">
        <f>VLOOKUP(Tabela1[[#This Row],[PLACA]],UNIC!C:V,20,0)</f>
        <v>R$ 1.904,54</v>
      </c>
      <c r="K1309" s="11">
        <f>IFERROR(VALUE(VLOOKUP(Tabela1[[#This Row],[PLACA]],[1]Planilha2!$A:$F,3,0)),"")</f>
        <v>899.46</v>
      </c>
      <c r="L1309" s="11">
        <f>IFERROR(VALUE(VLOOKUP(Tabela1[[#This Row],[PLACA]],[1]Planilha2!$A:$F,4,0)),"")</f>
        <v>1149.97</v>
      </c>
      <c r="M1309" s="11">
        <f>IFERROR(VALUE(VLOOKUP(Tabela1[[#This Row],[PLACA]],[1]Planilha2!$A:$F,5,0)),"")</f>
        <v>100</v>
      </c>
      <c r="N1309" s="11"/>
      <c r="O1309" s="18" t="str">
        <f>VLOOKUP(Tabela1[[#This Row],[PLACA]],BASE_LOCADORAS!B:F,5,0)</f>
        <v>25/05/2026</v>
      </c>
      <c r="P130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309" s="11">
        <f>VLOOKUP(Tabela1[[#This Row],[PLACA]],BASE_LOCADORAS!B:G,6,0)</f>
        <v>1904.54</v>
      </c>
      <c r="R1309" s="5" t="b">
        <f>Tabela1[[#This Row],[VALOR LOCADORA]]=Tabela1[[#This Row],[GASTO ALUGUEL]]</f>
        <v>0</v>
      </c>
      <c r="S1309" s="5" t="str">
        <f>UPPER(TEXT(Tabela1[[#This Row],[VENCIMENTO CONTRATO]],"MMM"))</f>
        <v>MAI</v>
      </c>
      <c r="T1309" s="5">
        <f>IFERROR(YEAR(Tabela1[[#This Row],[VENCIMENTO CONTRATO]]),"-")</f>
        <v>2026</v>
      </c>
      <c r="U1309" s="5" t="str">
        <f>VLOOKUP(Tabela1[[#This Row],[PLACA]],UNIC!C:T,18,0)</f>
        <v>MANUTENÇÃO</v>
      </c>
      <c r="V1309" s="5" t="str">
        <f>SUBSTITUTE(VLOOKUP(Tabela1[[#This Row],[PLACA]],UNIC!C:K,9,0),".", "")</f>
        <v>11011</v>
      </c>
      <c r="W1309" s="5">
        <f>VLOOKUP(Tabela1[[#This Row],[PLACA]],UNIC!C:M,10,0)</f>
        <v>18001</v>
      </c>
      <c r="X1309" s="5" t="str">
        <f>VLOOKUP(Tabela1[[#This Row],[PLACA]],UNIC!C:M,11,0)</f>
        <v>VIVO</v>
      </c>
      <c r="Y1309" s="7">
        <f>SUM(Tabela1[[#This Row],[GASTO COMBUSTÍVEL FEVEREIRO]:[GASTO COMBUSTÍVE ABRIL]])</f>
        <v>2149.4300000000003</v>
      </c>
      <c r="Z1309" s="7">
        <f>IFERROR(AVERAGE(Tabela1[[#This Row],[GASTO COMBUSTÍVE ABRIL]:[GASTO COMBUSTÍVE MARÇO]]),"-")</f>
        <v>624.98500000000001</v>
      </c>
      <c r="AA1309" s="5"/>
    </row>
    <row r="1310" spans="1:27" x14ac:dyDescent="0.25">
      <c r="A1310" s="5" t="s">
        <v>1570</v>
      </c>
      <c r="B1310" s="5" t="str">
        <f>VLOOKUP(A1310,UNIC!C:W,2,0)</f>
        <v>MOBI</v>
      </c>
      <c r="C1310" s="5" t="str">
        <f>VLOOKUP(A1310,UNIC!C:W,3,0)</f>
        <v>LEVE</v>
      </c>
      <c r="D1310" s="10">
        <f>VLOOKUP(A1310,UNIC!C:W,5,0)</f>
        <v>2024</v>
      </c>
      <c r="E1310" s="5" t="str">
        <f>VLOOKUP(A1310,UNIC!C:W,21,0)</f>
        <v>MOVIDA</v>
      </c>
      <c r="F1310" s="5" t="str">
        <f>VLOOKUP(Tabela1[[#This Row],[PLACA]],UNIC!C:R,15,0)</f>
        <v>ES</v>
      </c>
      <c r="G1310" s="5" t="str">
        <f>VLOOKUP(Tabela1[[#This Row],[PLACA]],UNIC!C:R,16,0)</f>
        <v>SUDESTE</v>
      </c>
      <c r="H1310" s="5" t="str">
        <f>VLOOKUP(A1310,UNIC!C:H,6,0)</f>
        <v>ANDRE LUCAS BINDELLI FREITAS</v>
      </c>
      <c r="I1310" s="5" t="str">
        <f>VLOOKUP(H1310,UNIC!H:J,3,0)</f>
        <v>INSTALADOR E REPARADOR DE FO</v>
      </c>
      <c r="J1310" s="11" t="str">
        <f>VLOOKUP(Tabela1[[#This Row],[PLACA]],UNIC!C:V,20,0)</f>
        <v>R$ 1.730,00</v>
      </c>
      <c r="K1310" s="11">
        <f>IFERROR(VALUE(VLOOKUP(Tabela1[[#This Row],[PLACA]],[1]Planilha2!$A:$F,3,0)),"")</f>
        <v>1008.63</v>
      </c>
      <c r="L1310" s="11">
        <f>IFERROR(VALUE(VLOOKUP(Tabela1[[#This Row],[PLACA]],[1]Planilha2!$A:$F,4,0)),"")</f>
        <v>590.11</v>
      </c>
      <c r="M1310" s="11">
        <f>IFERROR(VALUE(VLOOKUP(Tabela1[[#This Row],[PLACA]],[1]Planilha2!$A:$F,5,0)),"")</f>
        <v>600</v>
      </c>
      <c r="N1310" s="11"/>
      <c r="O1310" s="18" t="str">
        <f>VLOOKUP(Tabela1[[#This Row],[PLACA]],BASE_LOCADORAS!B:F,5,0)</f>
        <v>14/02/2027</v>
      </c>
      <c r="P131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0" s="11">
        <f>VLOOKUP(Tabela1[[#This Row],[PLACA]],BASE_LOCADORAS!B:G,6,0)</f>
        <v>1730</v>
      </c>
      <c r="R1310" s="5" t="b">
        <f>Tabela1[[#This Row],[VALOR LOCADORA]]=Tabela1[[#This Row],[GASTO ALUGUEL]]</f>
        <v>0</v>
      </c>
      <c r="S1310" s="5" t="str">
        <f>UPPER(TEXT(Tabela1[[#This Row],[VENCIMENTO CONTRATO]],"MMM"))</f>
        <v>FEV</v>
      </c>
      <c r="T1310" s="5">
        <f>IFERROR(YEAR(Tabela1[[#This Row],[VENCIMENTO CONTRATO]]),"-")</f>
        <v>2027</v>
      </c>
      <c r="U1310" s="5" t="str">
        <f>VLOOKUP(Tabela1[[#This Row],[PLACA]],UNIC!C:T,18,0)</f>
        <v>ATIVO</v>
      </c>
      <c r="V1310" s="5" t="str">
        <f>SUBSTITUTE(VLOOKUP(Tabela1[[#This Row],[PLACA]],UNIC!C:K,9,0),".", "")</f>
        <v>11011</v>
      </c>
      <c r="W1310" s="5">
        <f>VLOOKUP(Tabela1[[#This Row],[PLACA]],UNIC!C:M,10,0)</f>
        <v>18001</v>
      </c>
      <c r="X1310" s="5" t="str">
        <f>VLOOKUP(Tabela1[[#This Row],[PLACA]],UNIC!C:M,11,0)</f>
        <v>VIVO</v>
      </c>
      <c r="Y1310" s="7">
        <f>SUM(Tabela1[[#This Row],[GASTO COMBUSTÍVEL FEVEREIRO]:[GASTO COMBUSTÍVE ABRIL]])</f>
        <v>2198.7399999999998</v>
      </c>
      <c r="Z1310" s="7">
        <f>IFERROR(AVERAGE(Tabela1[[#This Row],[GASTO COMBUSTÍVE ABRIL]:[GASTO COMBUSTÍVE MARÇO]]),"-")</f>
        <v>595.05500000000006</v>
      </c>
      <c r="AA1310" s="5"/>
    </row>
    <row r="1311" spans="1:27" x14ac:dyDescent="0.25">
      <c r="A1311" s="5" t="s">
        <v>1276</v>
      </c>
      <c r="B1311" s="5" t="str">
        <f>VLOOKUP(A1311,UNIC!C:W,2,0)</f>
        <v>MOBI</v>
      </c>
      <c r="C1311" s="5" t="str">
        <f>VLOOKUP(A1311,UNIC!C:W,3,0)</f>
        <v>LEVE</v>
      </c>
      <c r="D1311" s="10">
        <f>VLOOKUP(A1311,UNIC!C:W,5,0)</f>
        <v>2025</v>
      </c>
      <c r="E1311" s="5" t="str">
        <f>VLOOKUP(A1311,UNIC!C:W,21,0)</f>
        <v>MOVIDA</v>
      </c>
      <c r="F1311" s="5" t="str">
        <f>VLOOKUP(Tabela1[[#This Row],[PLACA]],UNIC!C:R,15,0)</f>
        <v>MG</v>
      </c>
      <c r="G1311" s="5" t="str">
        <f>VLOOKUP(Tabela1[[#This Row],[PLACA]],UNIC!C:R,16,0)</f>
        <v>SUDESTE</v>
      </c>
      <c r="H1311" s="5" t="str">
        <f>VLOOKUP(A1311,UNIC!C:H,6,0)</f>
        <v>MARCORELIO FRANCISCO DOS REIS</v>
      </c>
      <c r="I1311" s="5" t="str">
        <f>VLOOKUP(H1311,UNIC!H:J,3,0)</f>
        <v>TECNICO DE FIBRA OPTICA I</v>
      </c>
      <c r="J1311" s="11" t="str">
        <f>VLOOKUP(Tabela1[[#This Row],[PLACA]],UNIC!C:V,20,0)</f>
        <v>R$ 1.822,55</v>
      </c>
      <c r="K1311" s="11">
        <f>IFERROR(VALUE(VLOOKUP(Tabela1[[#This Row],[PLACA]],[1]Planilha2!$A:$F,3,0)),"")</f>
        <v>1536.9</v>
      </c>
      <c r="L1311" s="11">
        <f>IFERROR(VALUE(VLOOKUP(Tabela1[[#This Row],[PLACA]],[1]Planilha2!$A:$F,4,0)),"")</f>
        <v>1551.95</v>
      </c>
      <c r="M1311" s="11">
        <f>IFERROR(VALUE(VLOOKUP(Tabela1[[#This Row],[PLACA]],[1]Planilha2!$A:$F,5,0)),"")</f>
        <v>792.15</v>
      </c>
      <c r="N1311" s="11"/>
      <c r="O1311" s="18" t="str">
        <f>VLOOKUP(Tabela1[[#This Row],[PLACA]],BASE_LOCADORAS!B:F,5,0)</f>
        <v>25/06/2027</v>
      </c>
      <c r="P131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1" s="11">
        <f>VLOOKUP(Tabela1[[#This Row],[PLACA]],BASE_LOCADORAS!B:G,6,0)</f>
        <v>1730</v>
      </c>
      <c r="R1311" s="5" t="b">
        <f>Tabela1[[#This Row],[VALOR LOCADORA]]=Tabela1[[#This Row],[GASTO ALUGUEL]]</f>
        <v>0</v>
      </c>
      <c r="S1311" s="5" t="str">
        <f>UPPER(TEXT(Tabela1[[#This Row],[VENCIMENTO CONTRATO]],"MMM"))</f>
        <v>JUN</v>
      </c>
      <c r="T1311" s="5">
        <f>IFERROR(YEAR(Tabela1[[#This Row],[VENCIMENTO CONTRATO]]),"-")</f>
        <v>2027</v>
      </c>
      <c r="U1311" s="5" t="str">
        <f>VLOOKUP(Tabela1[[#This Row],[PLACA]],UNIC!C:T,18,0)</f>
        <v>ATIVO</v>
      </c>
      <c r="V1311" s="5" t="str">
        <f>SUBSTITUTE(VLOOKUP(Tabela1[[#This Row],[PLACA]],UNIC!C:K,9,0),".", "")</f>
        <v>11011</v>
      </c>
      <c r="W1311" s="5">
        <f>VLOOKUP(Tabela1[[#This Row],[PLACA]],UNIC!C:M,10,0)</f>
        <v>23845</v>
      </c>
      <c r="X1311" s="5" t="str">
        <f>VLOOKUP(Tabela1[[#This Row],[PLACA]],UNIC!C:M,11,0)</f>
        <v>VIVO</v>
      </c>
      <c r="Y1311" s="7">
        <f>SUM(Tabela1[[#This Row],[GASTO COMBUSTÍVEL FEVEREIRO]:[GASTO COMBUSTÍVE ABRIL]])</f>
        <v>3881.0000000000005</v>
      </c>
      <c r="Z1311" s="7">
        <f>IFERROR(AVERAGE(Tabela1[[#This Row],[GASTO COMBUSTÍVE ABRIL]:[GASTO COMBUSTÍVE MARÇO]]),"-")</f>
        <v>1172.05</v>
      </c>
      <c r="AA1311" s="5"/>
    </row>
    <row r="1312" spans="1:27" x14ac:dyDescent="0.25">
      <c r="A1312" s="5" t="s">
        <v>344</v>
      </c>
      <c r="B1312" s="5" t="str">
        <f>VLOOKUP(A1312,UNIC!C:W,2,0)</f>
        <v>MOBI</v>
      </c>
      <c r="C1312" s="5" t="str">
        <f>VLOOKUP(A1312,UNIC!C:W,3,0)</f>
        <v>LEVE</v>
      </c>
      <c r="D1312" s="10">
        <f>VLOOKUP(A1312,UNIC!C:W,5,0)</f>
        <v>2024</v>
      </c>
      <c r="E1312" s="5" t="str">
        <f>VLOOKUP(A1312,UNIC!C:W,21,0)</f>
        <v>MOVIDA</v>
      </c>
      <c r="F1312" s="5" t="str">
        <f>VLOOKUP(Tabela1[[#This Row],[PLACA]],UNIC!C:R,15,0)</f>
        <v>DF</v>
      </c>
      <c r="G1312" s="5" t="str">
        <f>VLOOKUP(Tabela1[[#This Row],[PLACA]],UNIC!C:R,16,0)</f>
        <v>CENTRO OESTE</v>
      </c>
      <c r="H1312" s="5" t="str">
        <f>VLOOKUP(A1312,UNIC!C:H,6,0)</f>
        <v>FRANK SANTANA EVANGELISTA</v>
      </c>
      <c r="I1312" s="5" t="str">
        <f>VLOOKUP(H1312,UNIC!H:J,3,0)</f>
        <v>INSTALADOR E REPARADOR DE FO</v>
      </c>
      <c r="J1312" s="11" t="str">
        <f>VLOOKUP(Tabela1[[#This Row],[PLACA]],UNIC!C:V,20,0)</f>
        <v>R$ 1.730,00</v>
      </c>
      <c r="K1312" s="11">
        <f>IFERROR(VALUE(VLOOKUP(Tabela1[[#This Row],[PLACA]],[1]Planilha2!$A:$F,3,0)),"")</f>
        <v>1889</v>
      </c>
      <c r="L1312" s="11">
        <f>IFERROR(VALUE(VLOOKUP(Tabela1[[#This Row],[PLACA]],[1]Planilha2!$A:$F,4,0)),"")</f>
        <v>343</v>
      </c>
      <c r="M1312" s="11">
        <f>IFERROR(VALUE(VLOOKUP(Tabela1[[#This Row],[PLACA]],[1]Planilha2!$A:$F,5,0)),"")</f>
        <v>893</v>
      </c>
      <c r="N1312" s="11"/>
      <c r="O1312" s="18" t="str">
        <f>VLOOKUP(Tabela1[[#This Row],[PLACA]],BASE_LOCADORAS!B:F,5,0)</f>
        <v>14/02/2027</v>
      </c>
      <c r="P131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2" s="11">
        <f>VLOOKUP(Tabela1[[#This Row],[PLACA]],BASE_LOCADORAS!B:G,6,0)</f>
        <v>1730</v>
      </c>
      <c r="R1312" s="5" t="b">
        <f>Tabela1[[#This Row],[VALOR LOCADORA]]=Tabela1[[#This Row],[GASTO ALUGUEL]]</f>
        <v>0</v>
      </c>
      <c r="S1312" s="5" t="str">
        <f>UPPER(TEXT(Tabela1[[#This Row],[VENCIMENTO CONTRATO]],"MMM"))</f>
        <v>FEV</v>
      </c>
      <c r="T1312" s="5">
        <f>IFERROR(YEAR(Tabela1[[#This Row],[VENCIMENTO CONTRATO]]),"-")</f>
        <v>2027</v>
      </c>
      <c r="U1312" s="5" t="str">
        <f>VLOOKUP(Tabela1[[#This Row],[PLACA]],UNIC!C:T,18,0)</f>
        <v>ATIVO</v>
      </c>
      <c r="V1312" s="5" t="str">
        <f>SUBSTITUTE(VLOOKUP(Tabela1[[#This Row],[PLACA]],UNIC!C:K,9,0),".", "")</f>
        <v>11011</v>
      </c>
      <c r="W1312" s="5">
        <f>VLOOKUP(Tabela1[[#This Row],[PLACA]],UNIC!C:M,10,0)</f>
        <v>17001</v>
      </c>
      <c r="X1312" s="5" t="str">
        <f>VLOOKUP(Tabela1[[#This Row],[PLACA]],UNIC!C:M,11,0)</f>
        <v>VIVO</v>
      </c>
      <c r="Y1312" s="7">
        <f>SUM(Tabela1[[#This Row],[GASTO COMBUSTÍVEL FEVEREIRO]:[GASTO COMBUSTÍVE ABRIL]])</f>
        <v>3125</v>
      </c>
      <c r="Z1312" s="7">
        <f>IFERROR(AVERAGE(Tabela1[[#This Row],[GASTO COMBUSTÍVE ABRIL]:[GASTO COMBUSTÍVE MARÇO]]),"-")</f>
        <v>618</v>
      </c>
      <c r="AA1312" s="5"/>
    </row>
    <row r="1313" spans="1:27" x14ac:dyDescent="0.25">
      <c r="A1313" s="5" t="s">
        <v>1511</v>
      </c>
      <c r="B1313" s="5" t="str">
        <f>VLOOKUP(A1313,UNIC!C:W,2,0)</f>
        <v>MOBI</v>
      </c>
      <c r="C1313" s="5" t="str">
        <f>VLOOKUP(A1313,UNIC!C:W,3,0)</f>
        <v>LEVE</v>
      </c>
      <c r="D1313" s="10">
        <f>VLOOKUP(A1313,UNIC!C:W,5,0)</f>
        <v>2024</v>
      </c>
      <c r="E1313" s="5" t="str">
        <f>VLOOKUP(A1313,UNIC!C:W,21,0)</f>
        <v>LOCALIZA</v>
      </c>
      <c r="F1313" s="5" t="str">
        <f>VLOOKUP(Tabela1[[#This Row],[PLACA]],UNIC!C:R,15,0)</f>
        <v>ES</v>
      </c>
      <c r="G1313" s="5" t="str">
        <f>VLOOKUP(Tabela1[[#This Row],[PLACA]],UNIC!C:R,16,0)</f>
        <v>SUDESTE</v>
      </c>
      <c r="H1313" s="5" t="str">
        <f>VLOOKUP(A1313,UNIC!C:H,6,0)</f>
        <v>SHERLINGTOM MIGUEL</v>
      </c>
      <c r="I1313" s="5" t="str">
        <f>VLOOKUP(H1313,UNIC!H:J,3,0)</f>
        <v>INSTALADOR E REPARADOR DE FO</v>
      </c>
      <c r="J1313" s="11" t="str">
        <f>VLOOKUP(Tabela1[[#This Row],[PLACA]],UNIC!C:V,20,0)</f>
        <v>R$ 1.808,86</v>
      </c>
      <c r="K1313" s="11">
        <f>IFERROR(VALUE(VLOOKUP(Tabela1[[#This Row],[PLACA]],[1]Planilha2!$A:$F,3,0)),"")</f>
        <v>1176.28</v>
      </c>
      <c r="L1313" s="11">
        <f>IFERROR(VALUE(VLOOKUP(Tabela1[[#This Row],[PLACA]],[1]Planilha2!$A:$F,4,0)),"")</f>
        <v>1535.81</v>
      </c>
      <c r="M1313" s="11">
        <f>IFERROR(VALUE(VLOOKUP(Tabela1[[#This Row],[PLACA]],[1]Planilha2!$A:$F,5,0)),"")</f>
        <v>717.17</v>
      </c>
      <c r="N1313" s="11"/>
      <c r="O1313" s="18" t="str">
        <f>VLOOKUP(Tabela1[[#This Row],[PLACA]],BASE_LOCADORAS!B:F,5,0)</f>
        <v>25/12/2026</v>
      </c>
      <c r="P131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3" s="11">
        <f>VLOOKUP(Tabela1[[#This Row],[PLACA]],BASE_LOCADORAS!B:G,6,0)</f>
        <v>1808.86</v>
      </c>
      <c r="R1313" s="5" t="b">
        <f>Tabela1[[#This Row],[VALOR LOCADORA]]=Tabela1[[#This Row],[GASTO ALUGUEL]]</f>
        <v>0</v>
      </c>
      <c r="S1313" s="5" t="str">
        <f>UPPER(TEXT(Tabela1[[#This Row],[VENCIMENTO CONTRATO]],"MMM"))</f>
        <v>DEZ</v>
      </c>
      <c r="T1313" s="5">
        <f>IFERROR(YEAR(Tabela1[[#This Row],[VENCIMENTO CONTRATO]]),"-")</f>
        <v>2026</v>
      </c>
      <c r="U1313" s="5" t="str">
        <f>VLOOKUP(Tabela1[[#This Row],[PLACA]],UNIC!C:T,18,0)</f>
        <v>ATIVO</v>
      </c>
      <c r="V1313" s="5" t="str">
        <f>SUBSTITUTE(VLOOKUP(Tabela1[[#This Row],[PLACA]],UNIC!C:K,9,0),".", "")</f>
        <v>11011</v>
      </c>
      <c r="W1313" s="5">
        <f>VLOOKUP(Tabela1[[#This Row],[PLACA]],UNIC!C:M,10,0)</f>
        <v>18001</v>
      </c>
      <c r="X1313" s="5" t="str">
        <f>VLOOKUP(Tabela1[[#This Row],[PLACA]],UNIC!C:M,11,0)</f>
        <v>VIVO</v>
      </c>
      <c r="Y1313" s="7">
        <f>SUM(Tabela1[[#This Row],[GASTO COMBUSTÍVEL FEVEREIRO]:[GASTO COMBUSTÍVE ABRIL]])</f>
        <v>3429.26</v>
      </c>
      <c r="Z1313" s="7">
        <f>IFERROR(AVERAGE(Tabela1[[#This Row],[GASTO COMBUSTÍVE ABRIL]:[GASTO COMBUSTÍVE MARÇO]]),"-")</f>
        <v>1126.49</v>
      </c>
      <c r="AA1313" s="5"/>
    </row>
    <row r="1314" spans="1:27" x14ac:dyDescent="0.25">
      <c r="A1314" s="5" t="s">
        <v>1512</v>
      </c>
      <c r="B1314" s="5" t="str">
        <f>VLOOKUP(A1314,UNIC!C:W,2,0)</f>
        <v>MOBI</v>
      </c>
      <c r="C1314" s="5" t="str">
        <f>VLOOKUP(A1314,UNIC!C:W,3,0)</f>
        <v>LEVE</v>
      </c>
      <c r="D1314" s="10">
        <f>VLOOKUP(A1314,UNIC!C:W,5,0)</f>
        <v>2025</v>
      </c>
      <c r="E1314" s="5" t="str">
        <f>VLOOKUP(A1314,UNIC!C:W,21,0)</f>
        <v>MOVIDA</v>
      </c>
      <c r="F1314" s="5" t="str">
        <f>VLOOKUP(Tabela1[[#This Row],[PLACA]],UNIC!C:R,15,0)</f>
        <v>DF</v>
      </c>
      <c r="G1314" s="5" t="str">
        <f>VLOOKUP(Tabela1[[#This Row],[PLACA]],UNIC!C:R,16,0)</f>
        <v>CENTRO OESTE</v>
      </c>
      <c r="H1314" s="5" t="str">
        <f>VLOOKUP(A1314,UNIC!C:H,6,0)</f>
        <v>CLEITON BRITO DE SOUSA</v>
      </c>
      <c r="I1314" s="5" t="str">
        <f>VLOOKUP(H1314,UNIC!H:J,3,0)</f>
        <v>ALMOXARIFE III</v>
      </c>
      <c r="J1314" s="11" t="str">
        <f>VLOOKUP(Tabela1[[#This Row],[PLACA]],UNIC!C:V,20,0)</f>
        <v>R$ 1.820,47</v>
      </c>
      <c r="K1314" s="11">
        <f>IFERROR(VALUE(VLOOKUP(Tabela1[[#This Row],[PLACA]],[1]Planilha2!$A:$F,3,0)),"")</f>
        <v>935.70999999999992</v>
      </c>
      <c r="L1314" s="11">
        <f>IFERROR(VALUE(VLOOKUP(Tabela1[[#This Row],[PLACA]],[1]Planilha2!$A:$F,4,0)),"")</f>
        <v>1640.51</v>
      </c>
      <c r="M1314" s="11">
        <f>IFERROR(VALUE(VLOOKUP(Tabela1[[#This Row],[PLACA]],[1]Planilha2!$A:$F,5,0)),"")</f>
        <v>523.71</v>
      </c>
      <c r="N1314" s="11"/>
      <c r="O1314" s="18" t="str">
        <f>VLOOKUP(Tabela1[[#This Row],[PLACA]],BASE_LOCADORAS!B:F,5,0)</f>
        <v>03/07/2027</v>
      </c>
      <c r="P131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4" s="11">
        <f>VLOOKUP(Tabela1[[#This Row],[PLACA]],BASE_LOCADORAS!B:G,6,0)</f>
        <v>1730</v>
      </c>
      <c r="R1314" s="5" t="b">
        <f>Tabela1[[#This Row],[VALOR LOCADORA]]=Tabela1[[#This Row],[GASTO ALUGUEL]]</f>
        <v>0</v>
      </c>
      <c r="S1314" s="5" t="str">
        <f>UPPER(TEXT(Tabela1[[#This Row],[VENCIMENTO CONTRATO]],"MMM"))</f>
        <v>JUL</v>
      </c>
      <c r="T1314" s="5">
        <f>IFERROR(YEAR(Tabela1[[#This Row],[VENCIMENTO CONTRATO]]),"-")</f>
        <v>2027</v>
      </c>
      <c r="U1314" s="5" t="str">
        <f>VLOOKUP(Tabela1[[#This Row],[PLACA]],UNIC!C:T,18,0)</f>
        <v>ATIVO</v>
      </c>
      <c r="V1314" s="5" t="str">
        <f>SUBSTITUTE(VLOOKUP(Tabela1[[#This Row],[PLACA]],UNIC!C:K,9,0),".", "")</f>
        <v>99568</v>
      </c>
      <c r="W1314" s="5">
        <f>VLOOKUP(Tabela1[[#This Row],[PLACA]],UNIC!C:M,10,0)</f>
        <v>17001</v>
      </c>
      <c r="X1314" s="5" t="str">
        <f>VLOOKUP(Tabela1[[#This Row],[PLACA]],UNIC!C:M,11,0)</f>
        <v>ADMINISTRATIVO</v>
      </c>
      <c r="Y1314" s="7">
        <f>SUM(Tabela1[[#This Row],[GASTO COMBUSTÍVEL FEVEREIRO]:[GASTO COMBUSTÍVE ABRIL]])</f>
        <v>3099.93</v>
      </c>
      <c r="Z1314" s="7">
        <f>IFERROR(AVERAGE(Tabela1[[#This Row],[GASTO COMBUSTÍVE ABRIL]:[GASTO COMBUSTÍVE MARÇO]]),"-")</f>
        <v>1082.1100000000001</v>
      </c>
      <c r="AA1314" s="5"/>
    </row>
    <row r="1315" spans="1:27" x14ac:dyDescent="0.25">
      <c r="A1315" s="5" t="s">
        <v>1513</v>
      </c>
      <c r="B1315" s="5" t="str">
        <f>VLOOKUP(A1315,UNIC!C:W,2,0)</f>
        <v>MOBI</v>
      </c>
      <c r="C1315" s="5" t="str">
        <f>VLOOKUP(A1315,UNIC!C:W,3,0)</f>
        <v>LEVE</v>
      </c>
      <c r="D1315" s="10">
        <f>VLOOKUP(A1315,UNIC!C:W,5,0)</f>
        <v>2024</v>
      </c>
      <c r="E1315" s="5" t="str">
        <f>VLOOKUP(A1315,UNIC!C:W,21,0)</f>
        <v>LOCALIZA</v>
      </c>
      <c r="F1315" s="5" t="str">
        <f>VLOOKUP(Tabela1[[#This Row],[PLACA]],UNIC!C:R,15,0)</f>
        <v>ES</v>
      </c>
      <c r="G1315" s="5" t="str">
        <f>VLOOKUP(Tabela1[[#This Row],[PLACA]],UNIC!C:R,16,0)</f>
        <v>SUDESTE</v>
      </c>
      <c r="H1315" s="5" t="str">
        <f>VLOOKUP(A1315,UNIC!C:H,6,0)</f>
        <v>WILLIAN DE OLIVEIRA SOUZA</v>
      </c>
      <c r="I1315" s="5" t="str">
        <f>VLOOKUP(H1315,UNIC!H:J,3,0)</f>
        <v>INSTALADOR E REPARADOR DE FO</v>
      </c>
      <c r="J1315" s="11" t="str">
        <f>VLOOKUP(Tabela1[[#This Row],[PLACA]],UNIC!C:V,20,0)</f>
        <v>R$ 1.808,86</v>
      </c>
      <c r="K1315" s="11">
        <f>IFERROR(VALUE(VLOOKUP(Tabela1[[#This Row],[PLACA]],[1]Planilha2!$A:$F,3,0)),"")</f>
        <v>550</v>
      </c>
      <c r="L1315" s="11">
        <f>IFERROR(VALUE(VLOOKUP(Tabela1[[#This Row],[PLACA]],[1]Planilha2!$A:$F,4,0)),"")</f>
        <v>1160</v>
      </c>
      <c r="M1315" s="11">
        <f>IFERROR(VALUE(VLOOKUP(Tabela1[[#This Row],[PLACA]],[1]Planilha2!$A:$F,5,0)),"")</f>
        <v>599.63</v>
      </c>
      <c r="N1315" s="11"/>
      <c r="O1315" s="18" t="str">
        <f>VLOOKUP(Tabela1[[#This Row],[PLACA]],BASE_LOCADORAS!B:F,5,0)</f>
        <v>25/12/2026</v>
      </c>
      <c r="P131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5" s="11">
        <f>VLOOKUP(Tabela1[[#This Row],[PLACA]],BASE_LOCADORAS!B:G,6,0)</f>
        <v>1808.86</v>
      </c>
      <c r="R1315" s="5" t="b">
        <f>Tabela1[[#This Row],[VALOR LOCADORA]]=Tabela1[[#This Row],[GASTO ALUGUEL]]</f>
        <v>0</v>
      </c>
      <c r="S1315" s="5" t="str">
        <f>UPPER(TEXT(Tabela1[[#This Row],[VENCIMENTO CONTRATO]],"MMM"))</f>
        <v>DEZ</v>
      </c>
      <c r="T1315" s="5">
        <f>IFERROR(YEAR(Tabela1[[#This Row],[VENCIMENTO CONTRATO]]),"-")</f>
        <v>2026</v>
      </c>
      <c r="U1315" s="5" t="str">
        <f>VLOOKUP(Tabela1[[#This Row],[PLACA]],UNIC!C:T,18,0)</f>
        <v>ATIVO</v>
      </c>
      <c r="V1315" s="5" t="str">
        <f>SUBSTITUTE(VLOOKUP(Tabela1[[#This Row],[PLACA]],UNIC!C:K,9,0),".", "")</f>
        <v>11011</v>
      </c>
      <c r="W1315" s="5">
        <f>VLOOKUP(Tabela1[[#This Row],[PLACA]],UNIC!C:M,10,0)</f>
        <v>18001</v>
      </c>
      <c r="X1315" s="5" t="str">
        <f>VLOOKUP(Tabela1[[#This Row],[PLACA]],UNIC!C:M,11,0)</f>
        <v>VIVO</v>
      </c>
      <c r="Y1315" s="7">
        <f>SUM(Tabela1[[#This Row],[GASTO COMBUSTÍVEL FEVEREIRO]:[GASTO COMBUSTÍVE ABRIL]])</f>
        <v>2309.63</v>
      </c>
      <c r="Z1315" s="7">
        <f>IFERROR(AVERAGE(Tabela1[[#This Row],[GASTO COMBUSTÍVE ABRIL]:[GASTO COMBUSTÍVE MARÇO]]),"-")</f>
        <v>879.81500000000005</v>
      </c>
      <c r="AA1315" s="5"/>
    </row>
    <row r="1316" spans="1:27" x14ac:dyDescent="0.25">
      <c r="A1316" s="5" t="s">
        <v>1514</v>
      </c>
      <c r="B1316" s="5" t="str">
        <f>VLOOKUP(A1316,UNIC!C:W,2,0)</f>
        <v>MOBI</v>
      </c>
      <c r="C1316" s="5" t="str">
        <f>VLOOKUP(A1316,UNIC!C:W,3,0)</f>
        <v>LEVE</v>
      </c>
      <c r="D1316" s="10">
        <f>VLOOKUP(A1316,UNIC!C:W,5,0)</f>
        <v>2025</v>
      </c>
      <c r="E1316" s="5" t="str">
        <f>VLOOKUP(A1316,UNIC!C:W,21,0)</f>
        <v>MOVIDA</v>
      </c>
      <c r="F1316" s="5" t="str">
        <f>VLOOKUP(Tabela1[[#This Row],[PLACA]],UNIC!C:R,15,0)</f>
        <v>SP</v>
      </c>
      <c r="G1316" s="5" t="str">
        <f>VLOOKUP(Tabela1[[#This Row],[PLACA]],UNIC!C:R,16,0)</f>
        <v>SUDESTE</v>
      </c>
      <c r="H1316" s="5" t="str">
        <f>VLOOKUP(A1316,UNIC!C:H,6,0)</f>
        <v>MICHAEL DIOGO SANTIAGO DA SILVA</v>
      </c>
      <c r="I1316" s="5" t="str">
        <f>VLOOKUP(H1316,UNIC!H:J,3,0)</f>
        <v>TECNICO MULTSKILL METALICO/FI</v>
      </c>
      <c r="J1316" s="11" t="str">
        <f>VLOOKUP(Tabela1[[#This Row],[PLACA]],UNIC!C:V,20,0)</f>
        <v>R$ 1.822,55</v>
      </c>
      <c r="K1316" s="11">
        <f>IFERROR(VALUE(VLOOKUP(Tabela1[[#This Row],[PLACA]],[1]Planilha2!$A:$F,3,0)),"")</f>
        <v>1779</v>
      </c>
      <c r="L1316" s="11">
        <f>IFERROR(VALUE(VLOOKUP(Tabela1[[#This Row],[PLACA]],[1]Planilha2!$A:$F,4,0)),"")</f>
        <v>2471.48</v>
      </c>
      <c r="M1316" s="11">
        <f>IFERROR(VALUE(VLOOKUP(Tabela1[[#This Row],[PLACA]],[1]Planilha2!$A:$F,5,0)),"")</f>
        <v>898</v>
      </c>
      <c r="N1316" s="11"/>
      <c r="O1316" s="18" t="str">
        <f>VLOOKUP(Tabela1[[#This Row],[PLACA]],BASE_LOCADORAS!B:F,5,0)</f>
        <v>28/06/2027</v>
      </c>
      <c r="P131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6" s="11">
        <f>VLOOKUP(Tabela1[[#This Row],[PLACA]],BASE_LOCADORAS!B:G,6,0)</f>
        <v>1730</v>
      </c>
      <c r="R1316" s="5" t="b">
        <f>Tabela1[[#This Row],[VALOR LOCADORA]]=Tabela1[[#This Row],[GASTO ALUGUEL]]</f>
        <v>0</v>
      </c>
      <c r="S1316" s="5" t="str">
        <f>UPPER(TEXT(Tabela1[[#This Row],[VENCIMENTO CONTRATO]],"MMM"))</f>
        <v>JUN</v>
      </c>
      <c r="T1316" s="5">
        <f>IFERROR(YEAR(Tabela1[[#This Row],[VENCIMENTO CONTRATO]]),"-")</f>
        <v>2027</v>
      </c>
      <c r="U1316" s="5" t="str">
        <f>VLOOKUP(Tabela1[[#This Row],[PLACA]],UNIC!C:T,18,0)</f>
        <v>ATIVO</v>
      </c>
      <c r="V1316" s="5" t="str">
        <f>SUBSTITUTE(VLOOKUP(Tabela1[[#This Row],[PLACA]],UNIC!C:K,9,0),".", "")</f>
        <v>14011</v>
      </c>
      <c r="W1316" s="5">
        <f>VLOOKUP(Tabela1[[#This Row],[PLACA]],UNIC!C:M,10,0)</f>
        <v>35001</v>
      </c>
      <c r="X1316" s="5" t="str">
        <f>VLOOKUP(Tabela1[[#This Row],[PLACA]],UNIC!C:M,11,0)</f>
        <v>I-SYSTEMS</v>
      </c>
      <c r="Y1316" s="7">
        <f>SUM(Tabela1[[#This Row],[GASTO COMBUSTÍVEL FEVEREIRO]:[GASTO COMBUSTÍVE ABRIL]])</f>
        <v>5148.4799999999996</v>
      </c>
      <c r="Z1316" s="7">
        <f>IFERROR(AVERAGE(Tabela1[[#This Row],[GASTO COMBUSTÍVE ABRIL]:[GASTO COMBUSTÍVE MARÇO]]),"-")</f>
        <v>1684.74</v>
      </c>
      <c r="AA1316" s="5"/>
    </row>
    <row r="1317" spans="1:27" x14ac:dyDescent="0.25">
      <c r="A1317" s="5" t="s">
        <v>1515</v>
      </c>
      <c r="B1317" s="5" t="str">
        <f>VLOOKUP(A1317,UNIC!C:W,2,0)</f>
        <v>MOBI</v>
      </c>
      <c r="C1317" s="5" t="str">
        <f>VLOOKUP(A1317,UNIC!C:W,3,0)</f>
        <v>LEVE</v>
      </c>
      <c r="D1317" s="10">
        <f>VLOOKUP(A1317,UNIC!C:W,5,0)</f>
        <v>2025</v>
      </c>
      <c r="E1317" s="5" t="str">
        <f>VLOOKUP(A1317,UNIC!C:W,21,0)</f>
        <v>MOVIDA</v>
      </c>
      <c r="F1317" s="5" t="str">
        <f>VLOOKUP(Tabela1[[#This Row],[PLACA]],UNIC!C:R,15,0)</f>
        <v>GO</v>
      </c>
      <c r="G1317" s="5" t="str">
        <f>VLOOKUP(Tabela1[[#This Row],[PLACA]],UNIC!C:R,16,0)</f>
        <v>CENTRO OESTE</v>
      </c>
      <c r="H1317" s="5" t="str">
        <f>VLOOKUP(A1317,UNIC!C:H,6,0)</f>
        <v>JUCENILDO MATOS DA SILVA SOUZA</v>
      </c>
      <c r="I1317" s="5" t="str">
        <f>VLOOKUP(H1317,UNIC!H:J,3,0)</f>
        <v>INSTALADOR E REPARADOR DE FO</v>
      </c>
      <c r="J1317" s="11" t="str">
        <f>VLOOKUP(Tabela1[[#This Row],[PLACA]],UNIC!C:V,20,0)</f>
        <v>R$ 1.820,47</v>
      </c>
      <c r="K1317" s="11">
        <f>IFERROR(VALUE(VLOOKUP(Tabela1[[#This Row],[PLACA]],[1]Planilha2!$A:$F,3,0)),"")</f>
        <v>522.54999999999995</v>
      </c>
      <c r="L1317" s="11">
        <f>IFERROR(VALUE(VLOOKUP(Tabela1[[#This Row],[PLACA]],[1]Planilha2!$A:$F,4,0)),"")</f>
        <v>1126.58</v>
      </c>
      <c r="M1317" s="11">
        <f>IFERROR(VALUE(VLOOKUP(Tabela1[[#This Row],[PLACA]],[1]Planilha2!$A:$F,5,0)),"")</f>
        <v>679.79</v>
      </c>
      <c r="N1317" s="11"/>
      <c r="O1317" s="18" t="str">
        <f>VLOOKUP(Tabela1[[#This Row],[PLACA]],BASE_LOCADORAS!B:F,5,0)</f>
        <v>03/07/2027</v>
      </c>
      <c r="P131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7" s="11">
        <f>VLOOKUP(Tabela1[[#This Row],[PLACA]],BASE_LOCADORAS!B:G,6,0)</f>
        <v>1730</v>
      </c>
      <c r="R1317" s="5" t="b">
        <f>Tabela1[[#This Row],[VALOR LOCADORA]]=Tabela1[[#This Row],[GASTO ALUGUEL]]</f>
        <v>0</v>
      </c>
      <c r="S1317" s="5" t="str">
        <f>UPPER(TEXT(Tabela1[[#This Row],[VENCIMENTO CONTRATO]],"MMM"))</f>
        <v>JUL</v>
      </c>
      <c r="T1317" s="5">
        <f>IFERROR(YEAR(Tabela1[[#This Row],[VENCIMENTO CONTRATO]]),"-")</f>
        <v>2027</v>
      </c>
      <c r="U1317" s="5" t="str">
        <f>VLOOKUP(Tabela1[[#This Row],[PLACA]],UNIC!C:T,18,0)</f>
        <v>ATIVO</v>
      </c>
      <c r="V1317" s="5" t="str">
        <f>SUBSTITUTE(VLOOKUP(Tabela1[[#This Row],[PLACA]],UNIC!C:K,9,0),".", "")</f>
        <v>11011</v>
      </c>
      <c r="W1317" s="5">
        <f>VLOOKUP(Tabela1[[#This Row],[PLACA]],UNIC!C:M,10,0)</f>
        <v>19019</v>
      </c>
      <c r="X1317" s="5" t="str">
        <f>VLOOKUP(Tabela1[[#This Row],[PLACA]],UNIC!C:M,11,0)</f>
        <v>VIVO</v>
      </c>
      <c r="Y1317" s="7">
        <f>SUM(Tabela1[[#This Row],[GASTO COMBUSTÍVEL FEVEREIRO]:[GASTO COMBUSTÍVE ABRIL]])</f>
        <v>2328.92</v>
      </c>
      <c r="Z1317" s="7">
        <f>IFERROR(AVERAGE(Tabela1[[#This Row],[GASTO COMBUSTÍVE ABRIL]:[GASTO COMBUSTÍVE MARÇO]]),"-")</f>
        <v>903.18499999999995</v>
      </c>
      <c r="AA1317" s="5"/>
    </row>
    <row r="1318" spans="1:27" x14ac:dyDescent="0.25">
      <c r="A1318" s="5" t="s">
        <v>1292</v>
      </c>
      <c r="B1318" s="5" t="str">
        <f>VLOOKUP(A1318,UNIC!C:W,2,0)</f>
        <v>MOBI</v>
      </c>
      <c r="C1318" s="5" t="str">
        <f>VLOOKUP(A1318,UNIC!C:W,3,0)</f>
        <v>LEVE</v>
      </c>
      <c r="D1318" s="10">
        <f>VLOOKUP(A1318,UNIC!C:W,5,0)</f>
        <v>2025</v>
      </c>
      <c r="E1318" s="5" t="str">
        <f>VLOOKUP(A1318,UNIC!C:W,21,0)</f>
        <v>MOVIDA</v>
      </c>
      <c r="F1318" s="5" t="str">
        <f>VLOOKUP(Tabela1[[#This Row],[PLACA]],UNIC!C:R,15,0)</f>
        <v>GO</v>
      </c>
      <c r="G1318" s="5" t="str">
        <f>VLOOKUP(Tabela1[[#This Row],[PLACA]],UNIC!C:R,16,0)</f>
        <v>CENTRO OESTE</v>
      </c>
      <c r="H1318" s="5" t="str">
        <f>VLOOKUP(A1318,UNIC!C:H,6,0)</f>
        <v>JULIO CEZAR ROCHA DE GODOI</v>
      </c>
      <c r="I1318" s="5" t="str">
        <f>VLOOKUP(H1318,UNIC!H:J,3,0)</f>
        <v>INSTALADOR E REPARADOR DE FO</v>
      </c>
      <c r="J1318" s="11" t="str">
        <f>VLOOKUP(Tabela1[[#This Row],[PLACA]],UNIC!C:V,20,0)</f>
        <v>R$ 1.820,47</v>
      </c>
      <c r="K1318" s="11">
        <f>IFERROR(VALUE(VLOOKUP(Tabela1[[#This Row],[PLACA]],[1]Planilha2!$A:$F,3,0)),"")</f>
        <v>1218.1399999999999</v>
      </c>
      <c r="L1318" s="11">
        <f>IFERROR(VALUE(VLOOKUP(Tabela1[[#This Row],[PLACA]],[1]Planilha2!$A:$F,4,0)),"")</f>
        <v>1210</v>
      </c>
      <c r="M1318" s="11">
        <f>IFERROR(VALUE(VLOOKUP(Tabela1[[#This Row],[PLACA]],[1]Planilha2!$A:$F,5,0)),"")</f>
        <v>567.51</v>
      </c>
      <c r="N1318" s="11"/>
      <c r="O1318" s="18" t="str">
        <f>VLOOKUP(Tabela1[[#This Row],[PLACA]],BASE_LOCADORAS!B:F,5,0)</f>
        <v>03/07/2027</v>
      </c>
      <c r="P131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8" s="11">
        <f>VLOOKUP(Tabela1[[#This Row],[PLACA]],BASE_LOCADORAS!B:G,6,0)</f>
        <v>1730</v>
      </c>
      <c r="R1318" s="5" t="b">
        <f>Tabela1[[#This Row],[VALOR LOCADORA]]=Tabela1[[#This Row],[GASTO ALUGUEL]]</f>
        <v>0</v>
      </c>
      <c r="S1318" s="5" t="str">
        <f>UPPER(TEXT(Tabela1[[#This Row],[VENCIMENTO CONTRATO]],"MMM"))</f>
        <v>JUL</v>
      </c>
      <c r="T1318" s="5">
        <f>IFERROR(YEAR(Tabela1[[#This Row],[VENCIMENTO CONTRATO]]),"-")</f>
        <v>2027</v>
      </c>
      <c r="U1318" s="5" t="str">
        <f>VLOOKUP(Tabela1[[#This Row],[PLACA]],UNIC!C:T,18,0)</f>
        <v>ATIVO</v>
      </c>
      <c r="V1318" s="5" t="str">
        <f>SUBSTITUTE(VLOOKUP(Tabela1[[#This Row],[PLACA]],UNIC!C:K,9,0),".", "")</f>
        <v>11011</v>
      </c>
      <c r="W1318" s="5">
        <f>VLOOKUP(Tabela1[[#This Row],[PLACA]],UNIC!C:M,10,0)</f>
        <v>19019</v>
      </c>
      <c r="X1318" s="5" t="str">
        <f>VLOOKUP(Tabela1[[#This Row],[PLACA]],UNIC!C:M,11,0)</f>
        <v>VIVO</v>
      </c>
      <c r="Y1318" s="7">
        <f>SUM(Tabela1[[#This Row],[GASTO COMBUSTÍVEL FEVEREIRO]:[GASTO COMBUSTÍVE ABRIL]])</f>
        <v>2995.6499999999996</v>
      </c>
      <c r="Z1318" s="7">
        <f>IFERROR(AVERAGE(Tabela1[[#This Row],[GASTO COMBUSTÍVE ABRIL]:[GASTO COMBUSTÍVE MARÇO]]),"-")</f>
        <v>888.755</v>
      </c>
      <c r="AA1318" s="5"/>
    </row>
    <row r="1319" spans="1:27" x14ac:dyDescent="0.25">
      <c r="A1319" s="5" t="s">
        <v>1516</v>
      </c>
      <c r="B1319" s="5" t="str">
        <f>VLOOKUP(A1319,UNIC!C:W,2,0)</f>
        <v>MOBI</v>
      </c>
      <c r="C1319" s="5" t="str">
        <f>VLOOKUP(A1319,UNIC!C:W,3,0)</f>
        <v>LEVE</v>
      </c>
      <c r="D1319" s="10">
        <f>VLOOKUP(A1319,UNIC!C:W,5,0)</f>
        <v>2024</v>
      </c>
      <c r="E1319" s="5" t="str">
        <f>VLOOKUP(A1319,UNIC!C:W,21,0)</f>
        <v>MOVIDA</v>
      </c>
      <c r="F1319" s="5" t="str">
        <f>VLOOKUP(Tabela1[[#This Row],[PLACA]],UNIC!C:R,15,0)</f>
        <v>PR</v>
      </c>
      <c r="G1319" s="5" t="str">
        <f>VLOOKUP(Tabela1[[#This Row],[PLACA]],UNIC!C:R,16,0)</f>
        <v>SUL</v>
      </c>
      <c r="H1319" s="5" t="str">
        <f>VLOOKUP(A1319,UNIC!C:H,6,0)</f>
        <v>FRANKLIN FRANCA DA SILVA</v>
      </c>
      <c r="I1319" s="5" t="str">
        <f>VLOOKUP(H1319,UNIC!H:J,3,0)</f>
        <v>TECNICO DE MANUTENCAO PI II</v>
      </c>
      <c r="J1319" s="11" t="str">
        <f>VLOOKUP(Tabela1[[#This Row],[PLACA]],UNIC!C:V,20,0)</f>
        <v>R$ 1.730,00</v>
      </c>
      <c r="K1319" s="11">
        <f>IFERROR(VALUE(VLOOKUP(Tabela1[[#This Row],[PLACA]],[1]Planilha2!$A:$F,3,0)),"")</f>
        <v>1716.33</v>
      </c>
      <c r="L1319" s="11">
        <f>IFERROR(VALUE(VLOOKUP(Tabela1[[#This Row],[PLACA]],[1]Planilha2!$A:$F,4,0)),"")</f>
        <v>2095.0499999999997</v>
      </c>
      <c r="M1319" s="11">
        <f>IFERROR(VALUE(VLOOKUP(Tabela1[[#This Row],[PLACA]],[1]Planilha2!$A:$F,5,0)),"")</f>
        <v>1006.84</v>
      </c>
      <c r="N1319" s="11"/>
      <c r="O1319" s="18" t="str">
        <f>VLOOKUP(Tabela1[[#This Row],[PLACA]],BASE_LOCADORAS!B:F,5,0)</f>
        <v>14/02/2027</v>
      </c>
      <c r="P131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19" s="11">
        <f>VLOOKUP(Tabela1[[#This Row],[PLACA]],BASE_LOCADORAS!B:G,6,0)</f>
        <v>1730</v>
      </c>
      <c r="R1319" s="5" t="b">
        <f>Tabela1[[#This Row],[VALOR LOCADORA]]=Tabela1[[#This Row],[GASTO ALUGUEL]]</f>
        <v>0</v>
      </c>
      <c r="S1319" s="5" t="str">
        <f>UPPER(TEXT(Tabela1[[#This Row],[VENCIMENTO CONTRATO]],"MMM"))</f>
        <v>FEV</v>
      </c>
      <c r="T1319" s="5">
        <f>IFERROR(YEAR(Tabela1[[#This Row],[VENCIMENTO CONTRATO]]),"-")</f>
        <v>2027</v>
      </c>
      <c r="U1319" s="5" t="str">
        <f>VLOOKUP(Tabela1[[#This Row],[PLACA]],UNIC!C:T,18,0)</f>
        <v>ATIVO</v>
      </c>
      <c r="V1319" s="5" t="str">
        <f>SUBSTITUTE(VLOOKUP(Tabela1[[#This Row],[PLACA]],UNIC!C:K,9,0),".", "")</f>
        <v>12085</v>
      </c>
      <c r="W1319" s="5">
        <f>VLOOKUP(Tabela1[[#This Row],[PLACA]],UNIC!C:M,10,0)</f>
        <v>26010</v>
      </c>
      <c r="X1319" s="5" t="str">
        <f>VLOOKUP(Tabela1[[#This Row],[PLACA]],UNIC!C:M,11,0)</f>
        <v>TIM MOVEL</v>
      </c>
      <c r="Y1319" s="7">
        <f>SUM(Tabela1[[#This Row],[GASTO COMBUSTÍVEL FEVEREIRO]:[GASTO COMBUSTÍVE ABRIL]])</f>
        <v>4818.2199999999993</v>
      </c>
      <c r="Z1319" s="7">
        <f>IFERROR(AVERAGE(Tabela1[[#This Row],[GASTO COMBUSTÍVE ABRIL]:[GASTO COMBUSTÍVE MARÇO]]),"-")</f>
        <v>1550.9449999999999</v>
      </c>
      <c r="AA1319" s="5"/>
    </row>
    <row r="1320" spans="1:27" x14ac:dyDescent="0.25">
      <c r="A1320" s="5" t="s">
        <v>1025</v>
      </c>
      <c r="B1320" s="5" t="str">
        <f>VLOOKUP(A1320,UNIC!C:W,2,0)</f>
        <v>MOBI</v>
      </c>
      <c r="C1320" s="5" t="str">
        <f>VLOOKUP(A1320,UNIC!C:W,3,0)</f>
        <v>LEVE</v>
      </c>
      <c r="D1320" s="10">
        <f>VLOOKUP(A1320,UNIC!C:W,5,0)</f>
        <v>2025</v>
      </c>
      <c r="E1320" s="5" t="str">
        <f>VLOOKUP(A1320,UNIC!C:W,21,0)</f>
        <v>MOVIDA</v>
      </c>
      <c r="F1320" s="5" t="str">
        <f>VLOOKUP(Tabela1[[#This Row],[PLACA]],UNIC!C:R,15,0)</f>
        <v>DF</v>
      </c>
      <c r="G1320" s="5" t="str">
        <f>VLOOKUP(Tabela1[[#This Row],[PLACA]],UNIC!C:R,16,0)</f>
        <v>CENTRO OESTE</v>
      </c>
      <c r="H1320" s="5" t="str">
        <f>VLOOKUP(A1320,UNIC!C:H,6,0)</f>
        <v>IGOR PAIVA LOPES</v>
      </c>
      <c r="I1320" s="5" t="str">
        <f>VLOOKUP(H1320,UNIC!H:J,3,0)</f>
        <v>INSTALADOR E REPARADOR DE FO</v>
      </c>
      <c r="J1320" s="11" t="str">
        <f>VLOOKUP(Tabela1[[#This Row],[PLACA]],UNIC!C:V,20,0)</f>
        <v>R$ 1.820,47</v>
      </c>
      <c r="K1320" s="11">
        <f>IFERROR(VALUE(VLOOKUP(Tabela1[[#This Row],[PLACA]],[1]Planilha2!$A:$F,3,0)),"")</f>
        <v>0</v>
      </c>
      <c r="L1320" s="11">
        <f>IFERROR(VALUE(VLOOKUP(Tabela1[[#This Row],[PLACA]],[1]Planilha2!$A:$F,4,0)),"")</f>
        <v>0</v>
      </c>
      <c r="M1320" s="11">
        <f>IFERROR(VALUE(VLOOKUP(Tabela1[[#This Row],[PLACA]],[1]Planilha2!$A:$F,5,0)),"")</f>
        <v>150</v>
      </c>
      <c r="N1320" s="11"/>
      <c r="O1320" s="18" t="str">
        <f>VLOOKUP(Tabela1[[#This Row],[PLACA]],BASE_LOCADORAS!B:F,5,0)</f>
        <v>03/07/2027</v>
      </c>
      <c r="P132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0" s="11">
        <f>VLOOKUP(Tabela1[[#This Row],[PLACA]],BASE_LOCADORAS!B:G,6,0)</f>
        <v>1730</v>
      </c>
      <c r="R1320" s="5" t="b">
        <f>Tabela1[[#This Row],[VALOR LOCADORA]]=Tabela1[[#This Row],[GASTO ALUGUEL]]</f>
        <v>0</v>
      </c>
      <c r="S1320" s="5" t="str">
        <f>UPPER(TEXT(Tabela1[[#This Row],[VENCIMENTO CONTRATO]],"MMM"))</f>
        <v>JUL</v>
      </c>
      <c r="T1320" s="5">
        <f>IFERROR(YEAR(Tabela1[[#This Row],[VENCIMENTO CONTRATO]]),"-")</f>
        <v>2027</v>
      </c>
      <c r="U1320" s="5" t="str">
        <f>VLOOKUP(Tabela1[[#This Row],[PLACA]],UNIC!C:T,18,0)</f>
        <v>ATIVO</v>
      </c>
      <c r="V1320" s="5" t="str">
        <f>SUBSTITUTE(VLOOKUP(Tabela1[[#This Row],[PLACA]],UNIC!C:K,9,0),".", "")</f>
        <v>11011</v>
      </c>
      <c r="W1320" s="5">
        <f>VLOOKUP(Tabela1[[#This Row],[PLACA]],UNIC!C:M,10,0)</f>
        <v>17001</v>
      </c>
      <c r="X1320" s="5" t="str">
        <f>VLOOKUP(Tabela1[[#This Row],[PLACA]],UNIC!C:M,11,0)</f>
        <v>VIVO</v>
      </c>
      <c r="Y1320" s="7">
        <f>SUM(Tabela1[[#This Row],[GASTO COMBUSTÍVEL FEVEREIRO]:[GASTO COMBUSTÍVE ABRIL]])</f>
        <v>150</v>
      </c>
      <c r="Z1320" s="7">
        <f>IFERROR(AVERAGE(Tabela1[[#This Row],[GASTO COMBUSTÍVE ABRIL]:[GASTO COMBUSTÍVE MARÇO]]),"-")</f>
        <v>75</v>
      </c>
      <c r="AA1320" s="5"/>
    </row>
    <row r="1321" spans="1:27" x14ac:dyDescent="0.25">
      <c r="A1321" s="5" t="s">
        <v>1517</v>
      </c>
      <c r="B1321" s="5" t="str">
        <f>VLOOKUP(A1321,UNIC!C:W,2,0)</f>
        <v>MOBI</v>
      </c>
      <c r="C1321" s="5" t="str">
        <f>VLOOKUP(A1321,UNIC!C:W,3,0)</f>
        <v>LEVE</v>
      </c>
      <c r="D1321" s="10">
        <f>VLOOKUP(A1321,UNIC!C:W,5,0)</f>
        <v>2025</v>
      </c>
      <c r="E1321" s="5" t="str">
        <f>VLOOKUP(A1321,UNIC!C:W,21,0)</f>
        <v>MOVIDA</v>
      </c>
      <c r="F1321" s="5" t="str">
        <f>VLOOKUP(Tabela1[[#This Row],[PLACA]],UNIC!C:R,15,0)</f>
        <v>SP</v>
      </c>
      <c r="G1321" s="5" t="str">
        <f>VLOOKUP(Tabela1[[#This Row],[PLACA]],UNIC!C:R,16,0)</f>
        <v>SUDESTE</v>
      </c>
      <c r="H1321" s="5" t="str">
        <f>VLOOKUP(A1321,UNIC!C:H,6,0)</f>
        <v>RENATO SILVA PEREIRA</v>
      </c>
      <c r="I1321" s="5" t="str">
        <f>VLOOKUP(H1321,UNIC!H:J,3,0)</f>
        <v>TECNICO DE FIBRA OPTICA III</v>
      </c>
      <c r="J1321" s="11" t="str">
        <f>VLOOKUP(Tabela1[[#This Row],[PLACA]],UNIC!C:V,20,0)</f>
        <v>R$ 1.822,55</v>
      </c>
      <c r="K1321" s="11">
        <f>IFERROR(VALUE(VLOOKUP(Tabela1[[#This Row],[PLACA]],[1]Planilha2!$A:$F,3,0)),"")</f>
        <v>336.45000000000005</v>
      </c>
      <c r="L1321" s="11">
        <f>IFERROR(VALUE(VLOOKUP(Tabela1[[#This Row],[PLACA]],[1]Planilha2!$A:$F,4,0)),"")</f>
        <v>226.32</v>
      </c>
      <c r="M1321" s="11">
        <f>IFERROR(VALUE(VLOOKUP(Tabela1[[#This Row],[PLACA]],[1]Planilha2!$A:$F,5,0)),"")</f>
        <v>450.86</v>
      </c>
      <c r="N1321" s="11"/>
      <c r="O1321" s="18" t="str">
        <f>VLOOKUP(Tabela1[[#This Row],[PLACA]],BASE_LOCADORAS!B:F,5,0)</f>
        <v>28/06/2027</v>
      </c>
      <c r="P132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1" s="11">
        <f>VLOOKUP(Tabela1[[#This Row],[PLACA]],BASE_LOCADORAS!B:G,6,0)</f>
        <v>1730</v>
      </c>
      <c r="R1321" s="5" t="b">
        <f>Tabela1[[#This Row],[VALOR LOCADORA]]=Tabela1[[#This Row],[GASTO ALUGUEL]]</f>
        <v>0</v>
      </c>
      <c r="S1321" s="5" t="str">
        <f>UPPER(TEXT(Tabela1[[#This Row],[VENCIMENTO CONTRATO]],"MMM"))</f>
        <v>JUN</v>
      </c>
      <c r="T1321" s="5">
        <f>IFERROR(YEAR(Tabela1[[#This Row],[VENCIMENTO CONTRATO]]),"-")</f>
        <v>2027</v>
      </c>
      <c r="U1321" s="5" t="str">
        <f>VLOOKUP(Tabela1[[#This Row],[PLACA]],UNIC!C:T,18,0)</f>
        <v>ATIVO</v>
      </c>
      <c r="V1321" s="5" t="str">
        <f>SUBSTITUTE(VLOOKUP(Tabela1[[#This Row],[PLACA]],UNIC!C:K,9,0),".", "")</f>
        <v>11021</v>
      </c>
      <c r="W1321" s="5">
        <f>VLOOKUP(Tabela1[[#This Row],[PLACA]],UNIC!C:M,10,0)</f>
        <v>35001</v>
      </c>
      <c r="X1321" s="5" t="str">
        <f>VLOOKUP(Tabela1[[#This Row],[PLACA]],UNIC!C:M,11,0)</f>
        <v>VIVO</v>
      </c>
      <c r="Y1321" s="7">
        <f>SUM(Tabela1[[#This Row],[GASTO COMBUSTÍVEL FEVEREIRO]:[GASTO COMBUSTÍVE ABRIL]])</f>
        <v>1013.63</v>
      </c>
      <c r="Z1321" s="7">
        <f>IFERROR(AVERAGE(Tabela1[[#This Row],[GASTO COMBUSTÍVE ABRIL]:[GASTO COMBUSTÍVE MARÇO]]),"-")</f>
        <v>338.59000000000003</v>
      </c>
      <c r="AA1321" s="5"/>
    </row>
    <row r="1322" spans="1:27" x14ac:dyDescent="0.25">
      <c r="A1322" s="5" t="s">
        <v>1518</v>
      </c>
      <c r="B1322" s="5" t="str">
        <f>VLOOKUP(A1322,UNIC!C:W,2,0)</f>
        <v>MOBI</v>
      </c>
      <c r="C1322" s="5" t="str">
        <f>VLOOKUP(A1322,UNIC!C:W,3,0)</f>
        <v>LEVE</v>
      </c>
      <c r="D1322" s="10">
        <f>VLOOKUP(A1322,UNIC!C:W,5,0)</f>
        <v>2024</v>
      </c>
      <c r="E1322" s="5" t="str">
        <f>VLOOKUP(A1322,UNIC!C:W,21,0)</f>
        <v>MOVIDA</v>
      </c>
      <c r="F1322" s="5" t="str">
        <f>VLOOKUP(Tabela1[[#This Row],[PLACA]],UNIC!C:R,15,0)</f>
        <v>MT</v>
      </c>
      <c r="G1322" s="5" t="str">
        <f>VLOOKUP(Tabela1[[#This Row],[PLACA]],UNIC!C:R,16,0)</f>
        <v>Centro-Oeste</v>
      </c>
      <c r="H1322" s="5" t="str">
        <f>VLOOKUP(A1322,UNIC!C:H,6,0)</f>
        <v>CASA CLIENTE VIVO SERRA</v>
      </c>
      <c r="I1322" s="5" t="str">
        <f>VLOOKUP(H1322,UNIC!H:J,3,0)</f>
        <v>PARCEIRO</v>
      </c>
      <c r="J1322" s="11" t="str">
        <f>VLOOKUP(Tabela1[[#This Row],[PLACA]],UNIC!C:V,20,0)</f>
        <v>R$ 1.825,66</v>
      </c>
      <c r="K1322" s="11">
        <f>IFERROR(VALUE(VLOOKUP(Tabela1[[#This Row],[PLACA]],[1]Planilha2!$A:$F,3,0)),"")</f>
        <v>1219.08</v>
      </c>
      <c r="L1322" s="11">
        <f>IFERROR(VALUE(VLOOKUP(Tabela1[[#This Row],[PLACA]],[1]Planilha2!$A:$F,4,0)),"")</f>
        <v>734.62999999999988</v>
      </c>
      <c r="M1322" s="11">
        <f>IFERROR(VALUE(VLOOKUP(Tabela1[[#This Row],[PLACA]],[1]Planilha2!$A:$F,5,0)),"")</f>
        <v>150</v>
      </c>
      <c r="N1322" s="11"/>
      <c r="O1322" s="18" t="str">
        <f>VLOOKUP(Tabela1[[#This Row],[PLACA]],BASE_LOCADORAS!B:F,5,0)</f>
        <v>10/04/2027</v>
      </c>
      <c r="P132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2" s="11">
        <f>VLOOKUP(Tabela1[[#This Row],[PLACA]],BASE_LOCADORAS!B:G,6,0)</f>
        <v>1825.66</v>
      </c>
      <c r="R1322" s="5" t="b">
        <f>Tabela1[[#This Row],[VALOR LOCADORA]]=Tabela1[[#This Row],[GASTO ALUGUEL]]</f>
        <v>0</v>
      </c>
      <c r="S1322" s="5" t="str">
        <f>UPPER(TEXT(Tabela1[[#This Row],[VENCIMENTO CONTRATO]],"MMM"))</f>
        <v>ABR</v>
      </c>
      <c r="T1322" s="5">
        <f>IFERROR(YEAR(Tabela1[[#This Row],[VENCIMENTO CONTRATO]]),"-")</f>
        <v>2027</v>
      </c>
      <c r="U1322" s="5" t="str">
        <f>VLOOKUP(Tabela1[[#This Row],[PLACA]],UNIC!C:T,18,0)</f>
        <v>PATIO</v>
      </c>
      <c r="V1322" s="5" t="str">
        <f>SUBSTITUTE(VLOOKUP(Tabela1[[#This Row],[PLACA]],UNIC!C:K,9,0),".", "")</f>
        <v>11011</v>
      </c>
      <c r="W1322" s="5">
        <f>VLOOKUP(Tabela1[[#This Row],[PLACA]],UNIC!C:M,10,0)</f>
        <v>18001</v>
      </c>
      <c r="X1322" s="5" t="str">
        <f>VLOOKUP(Tabela1[[#This Row],[PLACA]],UNIC!C:M,11,0)</f>
        <v>VIVO</v>
      </c>
      <c r="Y1322" s="7">
        <f>SUM(Tabela1[[#This Row],[GASTO COMBUSTÍVEL FEVEREIRO]:[GASTO COMBUSTÍVE ABRIL]])</f>
        <v>2103.71</v>
      </c>
      <c r="Z1322" s="7">
        <f>IFERROR(AVERAGE(Tabela1[[#This Row],[GASTO COMBUSTÍVE ABRIL]:[GASTO COMBUSTÍVE MARÇO]]),"-")</f>
        <v>442.31499999999994</v>
      </c>
      <c r="AA1322" s="5"/>
    </row>
    <row r="1323" spans="1:27" x14ac:dyDescent="0.25">
      <c r="A1323" s="5" t="s">
        <v>227</v>
      </c>
      <c r="B1323" s="5" t="str">
        <f>VLOOKUP(A1323,UNIC!C:W,2,0)</f>
        <v>MOBI</v>
      </c>
      <c r="C1323" s="5" t="str">
        <f>VLOOKUP(A1323,UNIC!C:W,3,0)</f>
        <v>LEVE</v>
      </c>
      <c r="D1323" s="10">
        <f>VLOOKUP(A1323,UNIC!C:W,5,0)</f>
        <v>2025</v>
      </c>
      <c r="E1323" s="5" t="str">
        <f>VLOOKUP(A1323,UNIC!C:W,21,0)</f>
        <v>MOVIDA</v>
      </c>
      <c r="F1323" s="5" t="str">
        <f>VLOOKUP(Tabela1[[#This Row],[PLACA]],UNIC!C:R,15,0)</f>
        <v>DF</v>
      </c>
      <c r="G1323" s="5" t="str">
        <f>VLOOKUP(Tabela1[[#This Row],[PLACA]],UNIC!C:R,16,0)</f>
        <v>CENTRO OESTE</v>
      </c>
      <c r="H1323" s="5" t="str">
        <f>VLOOKUP(A1323,UNIC!C:H,6,0)</f>
        <v>FROTAS DE VEÍCULOS BRASILIA</v>
      </c>
      <c r="I1323" s="5" t="str">
        <f>VLOOKUP(H1323,UNIC!H:J,3,0)</f>
        <v>PARCEIRO</v>
      </c>
      <c r="J1323" s="11" t="str">
        <f>VLOOKUP(Tabela1[[#This Row],[PLACA]],UNIC!C:V,20,0)</f>
        <v>R$ 1.820,47</v>
      </c>
      <c r="K1323" s="11">
        <f>IFERROR(VALUE(VLOOKUP(Tabela1[[#This Row],[PLACA]],[1]Planilha2!$A:$F,3,0)),"")</f>
        <v>1416</v>
      </c>
      <c r="L1323" s="11">
        <f>IFERROR(VALUE(VLOOKUP(Tabela1[[#This Row],[PLACA]],[1]Planilha2!$A:$F,4,0)),"")</f>
        <v>1130</v>
      </c>
      <c r="M1323" s="11">
        <f>IFERROR(VALUE(VLOOKUP(Tabela1[[#This Row],[PLACA]],[1]Planilha2!$A:$F,5,0)),"")</f>
        <v>0</v>
      </c>
      <c r="N1323" s="11"/>
      <c r="O1323" s="18" t="str">
        <f>VLOOKUP(Tabela1[[#This Row],[PLACA]],BASE_LOCADORAS!B:F,5,0)</f>
        <v>03/07/2027</v>
      </c>
      <c r="P132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3" s="11">
        <f>VLOOKUP(Tabela1[[#This Row],[PLACA]],BASE_LOCADORAS!B:G,6,0)</f>
        <v>1730</v>
      </c>
      <c r="R1323" s="5" t="b">
        <f>Tabela1[[#This Row],[VALOR LOCADORA]]=Tabela1[[#This Row],[GASTO ALUGUEL]]</f>
        <v>0</v>
      </c>
      <c r="S1323" s="5" t="str">
        <f>UPPER(TEXT(Tabela1[[#This Row],[VENCIMENTO CONTRATO]],"MMM"))</f>
        <v>JUL</v>
      </c>
      <c r="T1323" s="5">
        <f>IFERROR(YEAR(Tabela1[[#This Row],[VENCIMENTO CONTRATO]]),"-")</f>
        <v>2027</v>
      </c>
      <c r="U1323" s="5" t="str">
        <f>VLOOKUP(Tabela1[[#This Row],[PLACA]],UNIC!C:T,18,0)</f>
        <v>MANUTENÇÃO</v>
      </c>
      <c r="V1323" s="5" t="str">
        <f>SUBSTITUTE(VLOOKUP(Tabela1[[#This Row],[PLACA]],UNIC!C:K,9,0),".", "")</f>
        <v>99628</v>
      </c>
      <c r="W1323" s="5">
        <f>VLOOKUP(Tabela1[[#This Row],[PLACA]],UNIC!C:M,10,0)</f>
        <v>17001</v>
      </c>
      <c r="X1323" s="5" t="str">
        <f>VLOOKUP(Tabela1[[#This Row],[PLACA]],UNIC!C:M,11,0)</f>
        <v>ADMINISTRATIVO</v>
      </c>
      <c r="Y1323" s="7">
        <f>SUM(Tabela1[[#This Row],[GASTO COMBUSTÍVEL FEVEREIRO]:[GASTO COMBUSTÍVE ABRIL]])</f>
        <v>2546</v>
      </c>
      <c r="Z1323" s="7">
        <f>IFERROR(AVERAGE(Tabela1[[#This Row],[GASTO COMBUSTÍVE ABRIL]:[GASTO COMBUSTÍVE MARÇO]]),"-")</f>
        <v>565</v>
      </c>
      <c r="AA1323" s="5"/>
    </row>
    <row r="1324" spans="1:27" x14ac:dyDescent="0.25">
      <c r="A1324" s="5" t="s">
        <v>445</v>
      </c>
      <c r="B1324" s="5" t="str">
        <f>VLOOKUP(A1324,UNIC!C:W,2,0)</f>
        <v>MOBI</v>
      </c>
      <c r="C1324" s="5" t="str">
        <f>VLOOKUP(A1324,UNIC!C:W,3,0)</f>
        <v>LEVE</v>
      </c>
      <c r="D1324" s="10">
        <f>VLOOKUP(A1324,UNIC!C:W,5,0)</f>
        <v>2023</v>
      </c>
      <c r="E1324" s="5" t="str">
        <f>VLOOKUP(A1324,UNIC!C:W,21,0)</f>
        <v>LOCALIZA</v>
      </c>
      <c r="F1324" s="5" t="str">
        <f>VLOOKUP(Tabela1[[#This Row],[PLACA]],UNIC!C:R,15,0)</f>
        <v>ES</v>
      </c>
      <c r="G1324" s="5" t="str">
        <f>VLOOKUP(Tabela1[[#This Row],[PLACA]],UNIC!C:R,16,0)</f>
        <v>SUDESTE</v>
      </c>
      <c r="H1324" s="5" t="str">
        <f>VLOOKUP(A1324,UNIC!C:H,6,0)</f>
        <v>JUSSIMAR LOPES</v>
      </c>
      <c r="I1324" s="5" t="str">
        <f>VLOOKUP(H1324,UNIC!H:J,3,0)</f>
        <v>TECNICO DE SEGURANCA DO TRABALHO JR</v>
      </c>
      <c r="J1324" s="11" t="str">
        <f>VLOOKUP(Tabela1[[#This Row],[PLACA]],UNIC!C:V,20,0)</f>
        <v>R$ 1.727,27</v>
      </c>
      <c r="K1324" s="11">
        <f>IFERROR(VALUE(VLOOKUP(Tabela1[[#This Row],[PLACA]],[1]Planilha2!$A:$F,3,0)),"")</f>
        <v>975.58999999999992</v>
      </c>
      <c r="L1324" s="11">
        <f>IFERROR(VALUE(VLOOKUP(Tabela1[[#This Row],[PLACA]],[1]Planilha2!$A:$F,4,0)),"")</f>
        <v>997.65000000000009</v>
      </c>
      <c r="M1324" s="11">
        <f>IFERROR(VALUE(VLOOKUP(Tabela1[[#This Row],[PLACA]],[1]Planilha2!$A:$F,5,0)),"")</f>
        <v>581.35</v>
      </c>
      <c r="N1324" s="11"/>
      <c r="O1324" s="18" t="str">
        <f>VLOOKUP(Tabela1[[#This Row],[PLACA]],BASE_LOCADORAS!B:F,5,0)</f>
        <v>16/01/2027</v>
      </c>
      <c r="P132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4" s="11">
        <f>VLOOKUP(Tabela1[[#This Row],[PLACA]],BASE_LOCADORAS!B:G,6,0)</f>
        <v>1815.87</v>
      </c>
      <c r="R1324" s="5" t="b">
        <f>Tabela1[[#This Row],[VALOR LOCADORA]]=Tabela1[[#This Row],[GASTO ALUGUEL]]</f>
        <v>0</v>
      </c>
      <c r="S1324" s="5" t="str">
        <f>UPPER(TEXT(Tabela1[[#This Row],[VENCIMENTO CONTRATO]],"MMM"))</f>
        <v>JAN</v>
      </c>
      <c r="T1324" s="5">
        <f>IFERROR(YEAR(Tabela1[[#This Row],[VENCIMENTO CONTRATO]]),"-")</f>
        <v>2027</v>
      </c>
      <c r="U1324" s="5" t="str">
        <f>VLOOKUP(Tabela1[[#This Row],[PLACA]],UNIC!C:T,18,0)</f>
        <v>ATIVO</v>
      </c>
      <c r="V1324" s="5" t="str">
        <f>SUBSTITUTE(VLOOKUP(Tabela1[[#This Row],[PLACA]],UNIC!C:K,9,0),".", "")</f>
        <v>99678</v>
      </c>
      <c r="W1324" s="5">
        <f>VLOOKUP(Tabela1[[#This Row],[PLACA]],UNIC!C:M,10,0)</f>
        <v>18001</v>
      </c>
      <c r="X1324" s="5" t="str">
        <f>VLOOKUP(Tabela1[[#This Row],[PLACA]],UNIC!C:M,11,0)</f>
        <v>ADMINISTRATIVO</v>
      </c>
      <c r="Y1324" s="7">
        <f>SUM(Tabela1[[#This Row],[GASTO COMBUSTÍVEL FEVEREIRO]:[GASTO COMBUSTÍVE ABRIL]])</f>
        <v>2554.59</v>
      </c>
      <c r="Z1324" s="7">
        <f>IFERROR(AVERAGE(Tabela1[[#This Row],[GASTO COMBUSTÍVE ABRIL]:[GASTO COMBUSTÍVE MARÇO]]),"-")</f>
        <v>789.5</v>
      </c>
      <c r="AA1324" s="5"/>
    </row>
    <row r="1325" spans="1:27" x14ac:dyDescent="0.25">
      <c r="A1325" s="5" t="s">
        <v>564</v>
      </c>
      <c r="B1325" s="5" t="str">
        <f>VLOOKUP(A1325,UNIC!C:W,2,0)</f>
        <v>MOBI</v>
      </c>
      <c r="C1325" s="5" t="str">
        <f>VLOOKUP(A1325,UNIC!C:W,3,0)</f>
        <v>LEVE</v>
      </c>
      <c r="D1325" s="10">
        <f>VLOOKUP(A1325,UNIC!C:W,5,0)</f>
        <v>2024</v>
      </c>
      <c r="E1325" s="5" t="str">
        <f>VLOOKUP(A1325,UNIC!C:W,21,0)</f>
        <v>LOCALIZA</v>
      </c>
      <c r="F1325" s="5" t="str">
        <f>VLOOKUP(Tabela1[[#This Row],[PLACA]],UNIC!C:R,15,0)</f>
        <v>ES</v>
      </c>
      <c r="G1325" s="5" t="str">
        <f>VLOOKUP(Tabela1[[#This Row],[PLACA]],UNIC!C:R,16,0)</f>
        <v>SUDESTE</v>
      </c>
      <c r="H1325" s="5" t="str">
        <f>VLOOKUP(A1325,UNIC!C:H,6,0)</f>
        <v>ROBSON DA VITORIA DA SILVA</v>
      </c>
      <c r="I1325" s="5" t="str">
        <f>VLOOKUP(H1325,UNIC!H:J,3,0)</f>
        <v>INSTALADOR E REPARADOR DE FO</v>
      </c>
      <c r="J1325" s="11" t="str">
        <f>VLOOKUP(Tabela1[[#This Row],[PLACA]],UNIC!C:V,20,0)</f>
        <v>R$ 1.808,86</v>
      </c>
      <c r="K1325" s="11">
        <f>IFERROR(VALUE(VLOOKUP(Tabela1[[#This Row],[PLACA]],[1]Planilha2!$A:$F,3,0)),"")</f>
        <v>739.96</v>
      </c>
      <c r="L1325" s="11">
        <f>IFERROR(VALUE(VLOOKUP(Tabela1[[#This Row],[PLACA]],[1]Planilha2!$A:$F,4,0)),"")</f>
        <v>1450.0900000000001</v>
      </c>
      <c r="M1325" s="11">
        <f>IFERROR(VALUE(VLOOKUP(Tabela1[[#This Row],[PLACA]],[1]Planilha2!$A:$F,5,0)),"")</f>
        <v>672.41</v>
      </c>
      <c r="N1325" s="11"/>
      <c r="O1325" s="18" t="str">
        <f>VLOOKUP(Tabela1[[#This Row],[PLACA]],BASE_LOCADORAS!B:F,5,0)</f>
        <v>27/12/2026</v>
      </c>
      <c r="P132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5" s="11">
        <f>VLOOKUP(Tabela1[[#This Row],[PLACA]],BASE_LOCADORAS!B:G,6,0)</f>
        <v>1808.86</v>
      </c>
      <c r="R1325" s="5" t="b">
        <f>Tabela1[[#This Row],[VALOR LOCADORA]]=Tabela1[[#This Row],[GASTO ALUGUEL]]</f>
        <v>0</v>
      </c>
      <c r="S1325" s="5" t="str">
        <f>UPPER(TEXT(Tabela1[[#This Row],[VENCIMENTO CONTRATO]],"MMM"))</f>
        <v>DEZ</v>
      </c>
      <c r="T1325" s="5">
        <f>IFERROR(YEAR(Tabela1[[#This Row],[VENCIMENTO CONTRATO]]),"-")</f>
        <v>2026</v>
      </c>
      <c r="U1325" s="5" t="str">
        <f>VLOOKUP(Tabela1[[#This Row],[PLACA]],UNIC!C:T,18,0)</f>
        <v>ATIVO</v>
      </c>
      <c r="V1325" s="5" t="str">
        <f>SUBSTITUTE(VLOOKUP(Tabela1[[#This Row],[PLACA]],UNIC!C:K,9,0),".", "")</f>
        <v>11011</v>
      </c>
      <c r="W1325" s="5">
        <f>VLOOKUP(Tabela1[[#This Row],[PLACA]],UNIC!C:M,10,0)</f>
        <v>18001</v>
      </c>
      <c r="X1325" s="5" t="str">
        <f>VLOOKUP(Tabela1[[#This Row],[PLACA]],UNIC!C:M,11,0)</f>
        <v>VIVO</v>
      </c>
      <c r="Y1325" s="7">
        <f>SUM(Tabela1[[#This Row],[GASTO COMBUSTÍVEL FEVEREIRO]:[GASTO COMBUSTÍVE ABRIL]])</f>
        <v>2862.46</v>
      </c>
      <c r="Z1325" s="7">
        <f>IFERROR(AVERAGE(Tabela1[[#This Row],[GASTO COMBUSTÍVE ABRIL]:[GASTO COMBUSTÍVE MARÇO]]),"-")</f>
        <v>1061.25</v>
      </c>
      <c r="AA1325" s="5"/>
    </row>
    <row r="1326" spans="1:27" x14ac:dyDescent="0.25">
      <c r="A1326" s="5" t="s">
        <v>1519</v>
      </c>
      <c r="B1326" s="5" t="str">
        <f>VLOOKUP(A1326,UNIC!C:W,2,0)</f>
        <v>MOBI</v>
      </c>
      <c r="C1326" s="5" t="str">
        <f>VLOOKUP(A1326,UNIC!C:W,3,0)</f>
        <v>LEVE</v>
      </c>
      <c r="D1326" s="10">
        <f>VLOOKUP(A1326,UNIC!C:W,5,0)</f>
        <v>2025</v>
      </c>
      <c r="E1326" s="5" t="str">
        <f>VLOOKUP(A1326,UNIC!C:W,21,0)</f>
        <v>MOVIDA</v>
      </c>
      <c r="F1326" s="5" t="str">
        <f>VLOOKUP(Tabela1[[#This Row],[PLACA]],UNIC!C:R,15,0)</f>
        <v>SP</v>
      </c>
      <c r="G1326" s="5" t="str">
        <f>VLOOKUP(Tabela1[[#This Row],[PLACA]],UNIC!C:R,16,0)</f>
        <v>SUDESTE</v>
      </c>
      <c r="H1326" s="5" t="str">
        <f>VLOOKUP(A1326,UNIC!C:H,6,0)</f>
        <v>ADRIANO RIBEIRO PINTO MARCELINO</v>
      </c>
      <c r="I1326" s="5" t="str">
        <f>VLOOKUP(H1326,UNIC!H:J,3,0)</f>
        <v>TECNICO MULTSKILL METALICO/FI</v>
      </c>
      <c r="J1326" s="11" t="str">
        <f>VLOOKUP(Tabela1[[#This Row],[PLACA]],UNIC!C:V,20,0)</f>
        <v>R$ 1.822,55</v>
      </c>
      <c r="K1326" s="11">
        <f>IFERROR(VALUE(VLOOKUP(Tabela1[[#This Row],[PLACA]],[1]Planilha2!$A:$F,3,0)),"")</f>
        <v>1358</v>
      </c>
      <c r="L1326" s="11">
        <f>IFERROR(VALUE(VLOOKUP(Tabela1[[#This Row],[PLACA]],[1]Planilha2!$A:$F,4,0)),"")</f>
        <v>1195</v>
      </c>
      <c r="M1326" s="11">
        <f>IFERROR(VALUE(VLOOKUP(Tabela1[[#This Row],[PLACA]],[1]Planilha2!$A:$F,5,0)),"")</f>
        <v>750</v>
      </c>
      <c r="N1326" s="11"/>
      <c r="O1326" s="18" t="str">
        <f>VLOOKUP(Tabela1[[#This Row],[PLACA]],BASE_LOCADORAS!B:F,5,0)</f>
        <v>25/06/2027</v>
      </c>
      <c r="P132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6" s="11">
        <f>VLOOKUP(Tabela1[[#This Row],[PLACA]],BASE_LOCADORAS!B:G,6,0)</f>
        <v>1730</v>
      </c>
      <c r="R1326" s="5" t="b">
        <f>Tabela1[[#This Row],[VALOR LOCADORA]]=Tabela1[[#This Row],[GASTO ALUGUEL]]</f>
        <v>0</v>
      </c>
      <c r="S1326" s="5" t="str">
        <f>UPPER(TEXT(Tabela1[[#This Row],[VENCIMENTO CONTRATO]],"MMM"))</f>
        <v>JUN</v>
      </c>
      <c r="T1326" s="5">
        <f>IFERROR(YEAR(Tabela1[[#This Row],[VENCIMENTO CONTRATO]]),"-")</f>
        <v>2027</v>
      </c>
      <c r="U1326" s="5" t="str">
        <f>VLOOKUP(Tabela1[[#This Row],[PLACA]],UNIC!C:T,18,0)</f>
        <v>ATIVO</v>
      </c>
      <c r="V1326" s="5" t="str">
        <f>SUBSTITUTE(VLOOKUP(Tabela1[[#This Row],[PLACA]],UNIC!C:K,9,0),".", "")</f>
        <v>14011</v>
      </c>
      <c r="W1326" s="5">
        <f>VLOOKUP(Tabela1[[#This Row],[PLACA]],UNIC!C:M,10,0)</f>
        <v>35001</v>
      </c>
      <c r="X1326" s="5" t="str">
        <f>VLOOKUP(Tabela1[[#This Row],[PLACA]],UNIC!C:M,11,0)</f>
        <v>I-SYSTEMS</v>
      </c>
      <c r="Y1326" s="7">
        <f>SUM(Tabela1[[#This Row],[GASTO COMBUSTÍVEL FEVEREIRO]:[GASTO COMBUSTÍVE ABRIL]])</f>
        <v>3303</v>
      </c>
      <c r="Z1326" s="7">
        <f>IFERROR(AVERAGE(Tabela1[[#This Row],[GASTO COMBUSTÍVE ABRIL]:[GASTO COMBUSTÍVE MARÇO]]),"-")</f>
        <v>972.5</v>
      </c>
      <c r="AA1326" s="5"/>
    </row>
    <row r="1327" spans="1:27" x14ac:dyDescent="0.25">
      <c r="A1327" s="5" t="s">
        <v>1520</v>
      </c>
      <c r="B1327" s="5" t="str">
        <f>VLOOKUP(A1327,UNIC!C:W,2,0)</f>
        <v>MOBI</v>
      </c>
      <c r="C1327" s="5" t="str">
        <f>VLOOKUP(A1327,UNIC!C:W,3,0)</f>
        <v>LEVE</v>
      </c>
      <c r="D1327" s="10">
        <f>VLOOKUP(A1327,UNIC!C:W,5,0)</f>
        <v>2025</v>
      </c>
      <c r="E1327" s="5" t="str">
        <f>VLOOKUP(A1327,UNIC!C:W,21,0)</f>
        <v>MOVIDA</v>
      </c>
      <c r="F1327" s="5" t="str">
        <f>VLOOKUP(Tabela1[[#This Row],[PLACA]],UNIC!C:R,15,0)</f>
        <v>DF</v>
      </c>
      <c r="G1327" s="5" t="str">
        <f>VLOOKUP(Tabela1[[#This Row],[PLACA]],UNIC!C:R,16,0)</f>
        <v>CENTRO OESTE</v>
      </c>
      <c r="H1327" s="5" t="str">
        <f>VLOOKUP(A1327,UNIC!C:H,6,0)</f>
        <v>FABRICIO ANTONIO DO NASCIMENTO</v>
      </c>
      <c r="I1327" s="5" t="str">
        <f>VLOOKUP(H1327,UNIC!H:J,3,0)</f>
        <v>INSTALADOR E REPARADOR DE FO</v>
      </c>
      <c r="J1327" s="11" t="str">
        <f>VLOOKUP(Tabela1[[#This Row],[PLACA]],UNIC!C:V,20,0)</f>
        <v>R$ 1.820,47</v>
      </c>
      <c r="K1327" s="11">
        <f>IFERROR(VALUE(VLOOKUP(Tabela1[[#This Row],[PLACA]],[1]Planilha2!$A:$F,3,0)),"")</f>
        <v>150</v>
      </c>
      <c r="L1327" s="11">
        <f>IFERROR(VALUE(VLOOKUP(Tabela1[[#This Row],[PLACA]],[1]Planilha2!$A:$F,4,0)),"")</f>
        <v>1113</v>
      </c>
      <c r="M1327" s="11">
        <f>IFERROR(VALUE(VLOOKUP(Tabela1[[#This Row],[PLACA]],[1]Planilha2!$A:$F,5,0)),"")</f>
        <v>490</v>
      </c>
      <c r="N1327" s="11"/>
      <c r="O1327" s="18" t="str">
        <f>VLOOKUP(Tabela1[[#This Row],[PLACA]],BASE_LOCADORAS!B:F,5,0)</f>
        <v>03/07/2027</v>
      </c>
      <c r="P132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7" s="11">
        <f>VLOOKUP(Tabela1[[#This Row],[PLACA]],BASE_LOCADORAS!B:G,6,0)</f>
        <v>1730</v>
      </c>
      <c r="R1327" s="5" t="b">
        <f>Tabela1[[#This Row],[VALOR LOCADORA]]=Tabela1[[#This Row],[GASTO ALUGUEL]]</f>
        <v>0</v>
      </c>
      <c r="S1327" s="5" t="str">
        <f>UPPER(TEXT(Tabela1[[#This Row],[VENCIMENTO CONTRATO]],"MMM"))</f>
        <v>JUL</v>
      </c>
      <c r="T1327" s="5">
        <f>IFERROR(YEAR(Tabela1[[#This Row],[VENCIMENTO CONTRATO]]),"-")</f>
        <v>2027</v>
      </c>
      <c r="U1327" s="5" t="str">
        <f>VLOOKUP(Tabela1[[#This Row],[PLACA]],UNIC!C:T,18,0)</f>
        <v>ATIVO</v>
      </c>
      <c r="V1327" s="5" t="str">
        <f>SUBSTITUTE(VLOOKUP(Tabela1[[#This Row],[PLACA]],UNIC!C:K,9,0),".", "")</f>
        <v>11011</v>
      </c>
      <c r="W1327" s="5">
        <f>VLOOKUP(Tabela1[[#This Row],[PLACA]],UNIC!C:M,10,0)</f>
        <v>17001</v>
      </c>
      <c r="X1327" s="5" t="str">
        <f>VLOOKUP(Tabela1[[#This Row],[PLACA]],UNIC!C:M,11,0)</f>
        <v>VIVO</v>
      </c>
      <c r="Y1327" s="7">
        <f>SUM(Tabela1[[#This Row],[GASTO COMBUSTÍVEL FEVEREIRO]:[GASTO COMBUSTÍVE ABRIL]])</f>
        <v>1753</v>
      </c>
      <c r="Z1327" s="7">
        <f>IFERROR(AVERAGE(Tabela1[[#This Row],[GASTO COMBUSTÍVE ABRIL]:[GASTO COMBUSTÍVE MARÇO]]),"-")</f>
        <v>801.5</v>
      </c>
      <c r="AA1327" s="5"/>
    </row>
    <row r="1328" spans="1:27" x14ac:dyDescent="0.25">
      <c r="A1328" s="5" t="s">
        <v>1571</v>
      </c>
      <c r="B1328" s="5" t="str">
        <f>VLOOKUP(A1328,UNIC!C:W,2,0)</f>
        <v>MOBI</v>
      </c>
      <c r="C1328" s="5" t="str">
        <f>VLOOKUP(A1328,UNIC!C:W,3,0)</f>
        <v>LEVE</v>
      </c>
      <c r="D1328" s="10">
        <f>VLOOKUP(A1328,UNIC!C:W,5,0)</f>
        <v>2024</v>
      </c>
      <c r="E1328" s="5" t="str">
        <f>VLOOKUP(A1328,UNIC!C:W,21,0)</f>
        <v>LOCALIZA</v>
      </c>
      <c r="F1328" s="5" t="str">
        <f>VLOOKUP(Tabela1[[#This Row],[PLACA]],UNIC!C:R,15,0)</f>
        <v>ES</v>
      </c>
      <c r="G1328" s="5" t="str">
        <f>VLOOKUP(Tabela1[[#This Row],[PLACA]],UNIC!C:R,16,0)</f>
        <v>SUDESTE</v>
      </c>
      <c r="H1328" s="5" t="str">
        <f>VLOOKUP(A1328,UNIC!C:H,6,0)</f>
        <v>HENRIQUE EDUARDO DA SILVA LOPES</v>
      </c>
      <c r="I1328" s="5" t="str">
        <f>VLOOKUP(H1328,UNIC!H:J,3,0)</f>
        <v>INSTALADOR E REPARADOR DE FO</v>
      </c>
      <c r="J1328" s="11" t="str">
        <f>VLOOKUP(Tabela1[[#This Row],[PLACA]],UNIC!C:V,20,0)</f>
        <v>R$ 1.808,86</v>
      </c>
      <c r="K1328" s="11">
        <f>IFERROR(VALUE(VLOOKUP(Tabela1[[#This Row],[PLACA]],[1]Planilha2!$A:$F,3,0)),"")</f>
        <v>1056.9899999999998</v>
      </c>
      <c r="L1328" s="11">
        <f>IFERROR(VALUE(VLOOKUP(Tabela1[[#This Row],[PLACA]],[1]Planilha2!$A:$F,4,0)),"")</f>
        <v>929.38000000000011</v>
      </c>
      <c r="M1328" s="11">
        <f>IFERROR(VALUE(VLOOKUP(Tabela1[[#This Row],[PLACA]],[1]Planilha2!$A:$F,5,0)),"")</f>
        <v>539.01</v>
      </c>
      <c r="N1328" s="11"/>
      <c r="O1328" s="18" t="str">
        <f>VLOOKUP(Tabela1[[#This Row],[PLACA]],BASE_LOCADORAS!B:F,5,0)</f>
        <v>28/12/2026</v>
      </c>
      <c r="P132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28" s="11">
        <f>VLOOKUP(Tabela1[[#This Row],[PLACA]],BASE_LOCADORAS!B:G,6,0)</f>
        <v>1808.86</v>
      </c>
      <c r="R1328" s="5" t="b">
        <f>Tabela1[[#This Row],[VALOR LOCADORA]]=Tabela1[[#This Row],[GASTO ALUGUEL]]</f>
        <v>0</v>
      </c>
      <c r="S1328" s="5" t="str">
        <f>UPPER(TEXT(Tabela1[[#This Row],[VENCIMENTO CONTRATO]],"MMM"))</f>
        <v>DEZ</v>
      </c>
      <c r="T1328" s="5">
        <f>IFERROR(YEAR(Tabela1[[#This Row],[VENCIMENTO CONTRATO]]),"-")</f>
        <v>2026</v>
      </c>
      <c r="U1328" s="5" t="str">
        <f>VLOOKUP(Tabela1[[#This Row],[PLACA]],UNIC!C:T,18,0)</f>
        <v>ATIVO</v>
      </c>
      <c r="V1328" s="5" t="str">
        <f>SUBSTITUTE(VLOOKUP(Tabela1[[#This Row],[PLACA]],UNIC!C:K,9,0),".", "")</f>
        <v>11011</v>
      </c>
      <c r="W1328" s="5">
        <f>VLOOKUP(Tabela1[[#This Row],[PLACA]],UNIC!C:M,10,0)</f>
        <v>18001</v>
      </c>
      <c r="X1328" s="5" t="str">
        <f>VLOOKUP(Tabela1[[#This Row],[PLACA]],UNIC!C:M,11,0)</f>
        <v>VIVO</v>
      </c>
      <c r="Y1328" s="7">
        <f>SUM(Tabela1[[#This Row],[GASTO COMBUSTÍVEL FEVEREIRO]:[GASTO COMBUSTÍVE ABRIL]])</f>
        <v>2525.38</v>
      </c>
      <c r="Z1328" s="7">
        <f>IFERROR(AVERAGE(Tabela1[[#This Row],[GASTO COMBUSTÍVE ABRIL]:[GASTO COMBUSTÍVE MARÇO]]),"-")</f>
        <v>734.19500000000005</v>
      </c>
      <c r="AA1328" s="5"/>
    </row>
    <row r="1329" spans="1:27" x14ac:dyDescent="0.25">
      <c r="A1329" s="5" t="s">
        <v>701</v>
      </c>
      <c r="B1329" s="5" t="str">
        <f>VLOOKUP(A1329,UNIC!C:W,2,0)</f>
        <v>ARGO</v>
      </c>
      <c r="C1329" s="5" t="str">
        <f>VLOOKUP(A1329,UNIC!C:W,3,0)</f>
        <v>LEVE</v>
      </c>
      <c r="D1329" s="10">
        <f>VLOOKUP(A1329,UNIC!C:W,5,0)</f>
        <v>2023</v>
      </c>
      <c r="E1329" s="5" t="str">
        <f>VLOOKUP(A1329,UNIC!C:W,21,0)</f>
        <v>LOCALIZA</v>
      </c>
      <c r="F1329" s="5" t="str">
        <f>VLOOKUP(Tabela1[[#This Row],[PLACA]],UNIC!C:R,15,0)</f>
        <v>MG</v>
      </c>
      <c r="G1329" s="5" t="str">
        <f>VLOOKUP(Tabela1[[#This Row],[PLACA]],UNIC!C:R,16,0)</f>
        <v>SUDESTE</v>
      </c>
      <c r="H1329" s="5" t="str">
        <f>VLOOKUP(A1329,UNIC!C:H,6,0)</f>
        <v>LEONARDO RIBEIRO VASCONCELOS</v>
      </c>
      <c r="I1329" s="5" t="str">
        <f>VLOOKUP(H1329,UNIC!H:J,3,0)</f>
        <v>SUPERVISOR DE OPERACAO CASA CLIENTE</v>
      </c>
      <c r="J1329" s="11" t="str">
        <f>VLOOKUP(Tabela1[[#This Row],[PLACA]],UNIC!C:V,20,0)</f>
        <v>R$ 2.373,08</v>
      </c>
      <c r="K1329" s="11">
        <f>IFERROR(VALUE(VLOOKUP(Tabela1[[#This Row],[PLACA]],[1]Planilha2!$A:$F,3,0)),"")</f>
        <v>1411.07</v>
      </c>
      <c r="L1329" s="11">
        <f>IFERROR(VALUE(VLOOKUP(Tabela1[[#This Row],[PLACA]],[1]Planilha2!$A:$F,4,0)),"")</f>
        <v>1428.69</v>
      </c>
      <c r="M1329" s="11">
        <f>IFERROR(VALUE(VLOOKUP(Tabela1[[#This Row],[PLACA]],[1]Planilha2!$A:$F,5,0)),"")</f>
        <v>572.22</v>
      </c>
      <c r="N1329" s="11"/>
      <c r="O1329" s="18" t="str">
        <f>VLOOKUP(Tabela1[[#This Row],[PLACA]],BASE_LOCADORAS!B:F,5,0)</f>
        <v>21/07/2026</v>
      </c>
      <c r="P132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329" s="11">
        <f>VLOOKUP(Tabela1[[#This Row],[PLACA]],BASE_LOCADORAS!B:G,6,0)</f>
        <v>2373.08</v>
      </c>
      <c r="R1329" s="5" t="b">
        <f>Tabela1[[#This Row],[VALOR LOCADORA]]=Tabela1[[#This Row],[GASTO ALUGUEL]]</f>
        <v>0</v>
      </c>
      <c r="S1329" s="5" t="str">
        <f>UPPER(TEXT(Tabela1[[#This Row],[VENCIMENTO CONTRATO]],"MMM"))</f>
        <v>JUL</v>
      </c>
      <c r="T1329" s="5">
        <f>IFERROR(YEAR(Tabela1[[#This Row],[VENCIMENTO CONTRATO]]),"-")</f>
        <v>2026</v>
      </c>
      <c r="U1329" s="5" t="str">
        <f>VLOOKUP(Tabela1[[#This Row],[PLACA]],UNIC!C:T,18,0)</f>
        <v>ATIVO</v>
      </c>
      <c r="V1329" s="5" t="str">
        <f>SUBSTITUTE(VLOOKUP(Tabela1[[#This Row],[PLACA]],UNIC!C:K,9,0),".", "")</f>
        <v>11015</v>
      </c>
      <c r="W1329" s="5">
        <f>VLOOKUP(Tabela1[[#This Row],[PLACA]],UNIC!C:M,10,0)</f>
        <v>23848</v>
      </c>
      <c r="X1329" s="5" t="str">
        <f>VLOOKUP(Tabela1[[#This Row],[PLACA]],UNIC!C:M,11,0)</f>
        <v>VIVO</v>
      </c>
      <c r="Y1329" s="7">
        <f>SUM(Tabela1[[#This Row],[GASTO COMBUSTÍVEL FEVEREIRO]:[GASTO COMBUSTÍVE ABRIL]])</f>
        <v>3411.9800000000005</v>
      </c>
      <c r="Z1329" s="7">
        <f>IFERROR(AVERAGE(Tabela1[[#This Row],[GASTO COMBUSTÍVE ABRIL]:[GASTO COMBUSTÍVE MARÇO]]),"-")</f>
        <v>1000.455</v>
      </c>
      <c r="AA1329" s="5"/>
    </row>
    <row r="1330" spans="1:27" x14ac:dyDescent="0.25">
      <c r="A1330" s="5" t="s">
        <v>1521</v>
      </c>
      <c r="B1330" s="5" t="str">
        <f>VLOOKUP(A1330,UNIC!C:W,2,0)</f>
        <v>MOBI</v>
      </c>
      <c r="C1330" s="5" t="str">
        <f>VLOOKUP(A1330,UNIC!C:W,3,0)</f>
        <v>LEVE</v>
      </c>
      <c r="D1330" s="10">
        <f>VLOOKUP(A1330,UNIC!C:W,5,0)</f>
        <v>2024</v>
      </c>
      <c r="E1330" s="5" t="str">
        <f>VLOOKUP(A1330,UNIC!C:W,21,0)</f>
        <v>LOCALIZA</v>
      </c>
      <c r="F1330" s="5" t="str">
        <f>VLOOKUP(Tabela1[[#This Row],[PLACA]],UNIC!C:R,15,0)</f>
        <v>DF</v>
      </c>
      <c r="G1330" s="5" t="str">
        <f>VLOOKUP(Tabela1[[#This Row],[PLACA]],UNIC!C:R,16,0)</f>
        <v>CENTRO OESTE</v>
      </c>
      <c r="H1330" s="5" t="str">
        <f>VLOOKUP(A1330,UNIC!C:H,6,0)</f>
        <v>LUCAS ARNAUD SAMPAIO PEDROSA CUNHA</v>
      </c>
      <c r="I1330" s="5" t="str">
        <f>VLOOKUP(H1330,UNIC!H:J,3,0)</f>
        <v>INSTALADOR E REPARADOR DE FO</v>
      </c>
      <c r="J1330" s="11" t="str">
        <f>VLOOKUP(Tabela1[[#This Row],[PLACA]],UNIC!C:V,20,0)</f>
        <v>R$ 1.808,86</v>
      </c>
      <c r="K1330" s="11">
        <f>IFERROR(VALUE(VLOOKUP(Tabela1[[#This Row],[PLACA]],[1]Planilha2!$A:$F,3,0)),"")</f>
        <v>233.31</v>
      </c>
      <c r="L1330" s="11">
        <f>IFERROR(VALUE(VLOOKUP(Tabela1[[#This Row],[PLACA]],[1]Planilha2!$A:$F,4,0)),"")</f>
        <v>780</v>
      </c>
      <c r="M1330" s="11">
        <f>IFERROR(VALUE(VLOOKUP(Tabela1[[#This Row],[PLACA]],[1]Planilha2!$A:$F,5,0)),"")</f>
        <v>250</v>
      </c>
      <c r="N1330" s="11"/>
      <c r="O1330" s="18" t="str">
        <f>VLOOKUP(Tabela1[[#This Row],[PLACA]],BASE_LOCADORAS!B:F,5,0)</f>
        <v>27/12/2026</v>
      </c>
      <c r="P133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0" s="11">
        <f>VLOOKUP(Tabela1[[#This Row],[PLACA]],BASE_LOCADORAS!B:G,6,0)</f>
        <v>1808.86</v>
      </c>
      <c r="R1330" s="5" t="b">
        <f>Tabela1[[#This Row],[VALOR LOCADORA]]=Tabela1[[#This Row],[GASTO ALUGUEL]]</f>
        <v>0</v>
      </c>
      <c r="S1330" s="5" t="str">
        <f>UPPER(TEXT(Tabela1[[#This Row],[VENCIMENTO CONTRATO]],"MMM"))</f>
        <v>DEZ</v>
      </c>
      <c r="T1330" s="5">
        <f>IFERROR(YEAR(Tabela1[[#This Row],[VENCIMENTO CONTRATO]]),"-")</f>
        <v>2026</v>
      </c>
      <c r="U1330" s="5" t="str">
        <f>VLOOKUP(Tabela1[[#This Row],[PLACA]],UNIC!C:T,18,0)</f>
        <v>ATIVO</v>
      </c>
      <c r="V1330" s="5" t="str">
        <f>SUBSTITUTE(VLOOKUP(Tabela1[[#This Row],[PLACA]],UNIC!C:K,9,0),".", "")</f>
        <v>11011</v>
      </c>
      <c r="W1330" s="5">
        <f>VLOOKUP(Tabela1[[#This Row],[PLACA]],UNIC!C:M,10,0)</f>
        <v>17001</v>
      </c>
      <c r="X1330" s="5" t="str">
        <f>VLOOKUP(Tabela1[[#This Row],[PLACA]],UNIC!C:M,11,0)</f>
        <v>VIVO</v>
      </c>
      <c r="Y1330" s="7">
        <f>SUM(Tabela1[[#This Row],[GASTO COMBUSTÍVEL FEVEREIRO]:[GASTO COMBUSTÍVE ABRIL]])</f>
        <v>1263.31</v>
      </c>
      <c r="Z1330" s="7">
        <f>IFERROR(AVERAGE(Tabela1[[#This Row],[GASTO COMBUSTÍVE ABRIL]:[GASTO COMBUSTÍVE MARÇO]]),"-")</f>
        <v>515</v>
      </c>
      <c r="AA1330" s="5"/>
    </row>
    <row r="1331" spans="1:27" x14ac:dyDescent="0.25">
      <c r="A1331" s="5" t="s">
        <v>1522</v>
      </c>
      <c r="B1331" s="5" t="str">
        <f>VLOOKUP(A1331,UNIC!C:W,2,0)</f>
        <v>MOBI</v>
      </c>
      <c r="C1331" s="5" t="str">
        <f>VLOOKUP(A1331,UNIC!C:W,3,0)</f>
        <v>LEVE</v>
      </c>
      <c r="D1331" s="10">
        <f>VLOOKUP(A1331,UNIC!C:W,5,0)</f>
        <v>2025</v>
      </c>
      <c r="E1331" s="5" t="str">
        <f>VLOOKUP(A1331,UNIC!C:W,21,0)</f>
        <v>MOVIDA</v>
      </c>
      <c r="F1331" s="5" t="str">
        <f>VLOOKUP(Tabela1[[#This Row],[PLACA]],UNIC!C:R,15,0)</f>
        <v>PR</v>
      </c>
      <c r="G1331" s="5" t="str">
        <f>VLOOKUP(Tabela1[[#This Row],[PLACA]],UNIC!C:R,16,0)</f>
        <v>SUL</v>
      </c>
      <c r="H1331" s="5" t="str">
        <f>VLOOKUP(A1331,UNIC!C:H,6,0)</f>
        <v>MARCO ANTONIO MARQUES URSULINO</v>
      </c>
      <c r="I1331" s="5" t="str">
        <f>VLOOKUP(H1331,UNIC!H:J,3,0)</f>
        <v>ESPECIALISTA OPERACIONAL DE PI I</v>
      </c>
      <c r="J1331" s="11" t="str">
        <f>VLOOKUP(Tabela1[[#This Row],[PLACA]],UNIC!C:V,20,0)</f>
        <v>R$ 1.822,55</v>
      </c>
      <c r="K1331" s="11">
        <f>IFERROR(VALUE(VLOOKUP(Tabela1[[#This Row],[PLACA]],[1]Planilha2!$A:$F,3,0)),"")</f>
        <v>1144.6400000000001</v>
      </c>
      <c r="L1331" s="11">
        <f>IFERROR(VALUE(VLOOKUP(Tabela1[[#This Row],[PLACA]],[1]Planilha2!$A:$F,4,0)),"")</f>
        <v>1299.58</v>
      </c>
      <c r="M1331" s="11">
        <f>IFERROR(VALUE(VLOOKUP(Tabela1[[#This Row],[PLACA]],[1]Planilha2!$A:$F,5,0)),"")</f>
        <v>692</v>
      </c>
      <c r="N1331" s="11"/>
      <c r="O1331" s="18" t="str">
        <f>VLOOKUP(Tabela1[[#This Row],[PLACA]],BASE_LOCADORAS!B:F,5,0)</f>
        <v>25/06/2027</v>
      </c>
      <c r="P133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1" s="11">
        <f>VLOOKUP(Tabela1[[#This Row],[PLACA]],BASE_LOCADORAS!B:G,6,0)</f>
        <v>1730</v>
      </c>
      <c r="R1331" s="5" t="b">
        <f>Tabela1[[#This Row],[VALOR LOCADORA]]=Tabela1[[#This Row],[GASTO ALUGUEL]]</f>
        <v>0</v>
      </c>
      <c r="S1331" s="5" t="str">
        <f>UPPER(TEXT(Tabela1[[#This Row],[VENCIMENTO CONTRATO]],"MMM"))</f>
        <v>JUN</v>
      </c>
      <c r="T1331" s="5">
        <f>IFERROR(YEAR(Tabela1[[#This Row],[VENCIMENTO CONTRATO]]),"-")</f>
        <v>2027</v>
      </c>
      <c r="U1331" s="5" t="str">
        <f>VLOOKUP(Tabela1[[#This Row],[PLACA]],UNIC!C:T,18,0)</f>
        <v>ATIVO</v>
      </c>
      <c r="V1331" s="5" t="str">
        <f>SUBSTITUTE(VLOOKUP(Tabela1[[#This Row],[PLACA]],UNIC!C:K,9,0),".", "")</f>
        <v>12081</v>
      </c>
      <c r="W1331" s="5">
        <f>VLOOKUP(Tabela1[[#This Row],[PLACA]],UNIC!C:M,10,0)</f>
        <v>26001</v>
      </c>
      <c r="X1331" s="5" t="str">
        <f>VLOOKUP(Tabela1[[#This Row],[PLACA]],UNIC!C:M,11,0)</f>
        <v>TIM MOVEL</v>
      </c>
      <c r="Y1331" s="7">
        <f>SUM(Tabela1[[#This Row],[GASTO COMBUSTÍVEL FEVEREIRO]:[GASTO COMBUSTÍVE ABRIL]])</f>
        <v>3136.2200000000003</v>
      </c>
      <c r="Z1331" s="7">
        <f>IFERROR(AVERAGE(Tabela1[[#This Row],[GASTO COMBUSTÍVE ABRIL]:[GASTO COMBUSTÍVE MARÇO]]),"-")</f>
        <v>995.79</v>
      </c>
      <c r="AA1331" s="5"/>
    </row>
    <row r="1332" spans="1:27" x14ac:dyDescent="0.25">
      <c r="A1332" s="5" t="s">
        <v>194</v>
      </c>
      <c r="B1332" s="5" t="str">
        <f>VLOOKUP(A1332,UNIC!C:W,2,0)</f>
        <v>MOBI</v>
      </c>
      <c r="C1332" s="5" t="str">
        <f>VLOOKUP(A1332,UNIC!C:W,3,0)</f>
        <v>LEVE</v>
      </c>
      <c r="D1332" s="10">
        <f>VLOOKUP(A1332,UNIC!C:W,5,0)</f>
        <v>2025</v>
      </c>
      <c r="E1332" s="5" t="str">
        <f>VLOOKUP(A1332,UNIC!C:W,21,0)</f>
        <v>MOVIDA</v>
      </c>
      <c r="F1332" s="5" t="str">
        <f>VLOOKUP(Tabela1[[#This Row],[PLACA]],UNIC!C:R,15,0)</f>
        <v>MG</v>
      </c>
      <c r="G1332" s="5" t="str">
        <f>VLOOKUP(Tabela1[[#This Row],[PLACA]],UNIC!C:R,16,0)</f>
        <v>SUDESTE</v>
      </c>
      <c r="H1332" s="5" t="str">
        <f>VLOOKUP(A1332,UNIC!C:H,6,0)</f>
        <v>CLEYTON ASSIS DA SILVA</v>
      </c>
      <c r="I1332" s="5" t="str">
        <f>VLOOKUP(H1332,UNIC!H:J,3,0)</f>
        <v>TECNICO DE FIBRA OPTICA I</v>
      </c>
      <c r="J1332" s="11" t="str">
        <f>VLOOKUP(Tabela1[[#This Row],[PLACA]],UNIC!C:V,20,0)</f>
        <v>R$ 1.822,55</v>
      </c>
      <c r="K1332" s="11">
        <f>IFERROR(VALUE(VLOOKUP(Tabela1[[#This Row],[PLACA]],[1]Planilha2!$A:$F,3,0)),"")</f>
        <v>1351.03</v>
      </c>
      <c r="L1332" s="11">
        <f>IFERROR(VALUE(VLOOKUP(Tabela1[[#This Row],[PLACA]],[1]Planilha2!$A:$F,4,0)),"")</f>
        <v>1574.98</v>
      </c>
      <c r="M1332" s="11">
        <f>IFERROR(VALUE(VLOOKUP(Tabela1[[#This Row],[PLACA]],[1]Planilha2!$A:$F,5,0)),"")</f>
        <v>610.28</v>
      </c>
      <c r="N1332" s="11"/>
      <c r="O1332" s="18" t="str">
        <f>VLOOKUP(Tabela1[[#This Row],[PLACA]],BASE_LOCADORAS!B:F,5,0)</f>
        <v>28/06/2027</v>
      </c>
      <c r="P133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2" s="11">
        <f>VLOOKUP(Tabela1[[#This Row],[PLACA]],BASE_LOCADORAS!B:G,6,0)</f>
        <v>1730</v>
      </c>
      <c r="R1332" s="5" t="b">
        <f>Tabela1[[#This Row],[VALOR LOCADORA]]=Tabela1[[#This Row],[GASTO ALUGUEL]]</f>
        <v>0</v>
      </c>
      <c r="S1332" s="5" t="str">
        <f>UPPER(TEXT(Tabela1[[#This Row],[VENCIMENTO CONTRATO]],"MMM"))</f>
        <v>JUN</v>
      </c>
      <c r="T1332" s="5">
        <f>IFERROR(YEAR(Tabela1[[#This Row],[VENCIMENTO CONTRATO]]),"-")</f>
        <v>2027</v>
      </c>
      <c r="U1332" s="5" t="str">
        <f>VLOOKUP(Tabela1[[#This Row],[PLACA]],UNIC!C:T,18,0)</f>
        <v>ATIVO</v>
      </c>
      <c r="V1332" s="5" t="str">
        <f>SUBSTITUTE(VLOOKUP(Tabela1[[#This Row],[PLACA]],UNIC!C:K,9,0),".", "")</f>
        <v>11011</v>
      </c>
      <c r="W1332" s="5">
        <f>VLOOKUP(Tabela1[[#This Row],[PLACA]],UNIC!C:M,10,0)</f>
        <v>23092</v>
      </c>
      <c r="X1332" s="5" t="str">
        <f>VLOOKUP(Tabela1[[#This Row],[PLACA]],UNIC!C:M,11,0)</f>
        <v>VIVO</v>
      </c>
      <c r="Y1332" s="7">
        <f>SUM(Tabela1[[#This Row],[GASTO COMBUSTÍVEL FEVEREIRO]:[GASTO COMBUSTÍVE ABRIL]])</f>
        <v>3536.29</v>
      </c>
      <c r="Z1332" s="7">
        <f>IFERROR(AVERAGE(Tabela1[[#This Row],[GASTO COMBUSTÍVE ABRIL]:[GASTO COMBUSTÍVE MARÇO]]),"-")</f>
        <v>1092.6300000000001</v>
      </c>
      <c r="AA1332" s="5"/>
    </row>
    <row r="1333" spans="1:27" x14ac:dyDescent="0.25">
      <c r="A1333" s="5" t="s">
        <v>1523</v>
      </c>
      <c r="B1333" s="5" t="str">
        <f>VLOOKUP(A1333,UNIC!C:W,2,0)</f>
        <v>MOBI</v>
      </c>
      <c r="C1333" s="5" t="str">
        <f>VLOOKUP(A1333,UNIC!C:W,3,0)</f>
        <v>LEVE</v>
      </c>
      <c r="D1333" s="10">
        <f>VLOOKUP(A1333,UNIC!C:W,5,0)</f>
        <v>2025</v>
      </c>
      <c r="E1333" s="5" t="str">
        <f>VLOOKUP(A1333,UNIC!C:W,21,0)</f>
        <v>MOVIDA</v>
      </c>
      <c r="F1333" s="5" t="str">
        <f>VLOOKUP(Tabela1[[#This Row],[PLACA]],UNIC!C:R,15,0)</f>
        <v>RS</v>
      </c>
      <c r="G1333" s="5" t="str">
        <f>VLOOKUP(Tabela1[[#This Row],[PLACA]],UNIC!C:R,16,0)</f>
        <v>SUL</v>
      </c>
      <c r="H1333" s="5" t="str">
        <f>VLOOKUP(A1333,UNIC!C:H,6,0)</f>
        <v>FROTAS DE VEÍCULOS CURITIBA</v>
      </c>
      <c r="I1333" s="5" t="str">
        <f>VLOOKUP(H1333,UNIC!H:J,3,0)</f>
        <v>PARCEIRO</v>
      </c>
      <c r="J1333" s="11" t="str">
        <f>VLOOKUP(Tabela1[[#This Row],[PLACA]],UNIC!C:V,20,0)</f>
        <v>R$ 1.820,47</v>
      </c>
      <c r="K1333" s="11">
        <f>IFERROR(VALUE(VLOOKUP(Tabela1[[#This Row],[PLACA]],[1]Planilha2!$A:$F,3,0)),"")</f>
        <v>50</v>
      </c>
      <c r="L1333" s="11">
        <f>IFERROR(VALUE(VLOOKUP(Tabela1[[#This Row],[PLACA]],[1]Planilha2!$A:$F,4,0)),"")</f>
        <v>249.56</v>
      </c>
      <c r="M1333" s="11">
        <f>IFERROR(VALUE(VLOOKUP(Tabela1[[#This Row],[PLACA]],[1]Planilha2!$A:$F,5,0)),"")</f>
        <v>0</v>
      </c>
      <c r="N1333" s="11"/>
      <c r="O1333" s="18" t="str">
        <f>VLOOKUP(Tabela1[[#This Row],[PLACA]],BASE_LOCADORAS!B:F,5,0)</f>
        <v>03/07/2027</v>
      </c>
      <c r="P133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3" s="11">
        <f>VLOOKUP(Tabela1[[#This Row],[PLACA]],BASE_LOCADORAS!B:G,6,0)</f>
        <v>1730</v>
      </c>
      <c r="R1333" s="5" t="b">
        <f>Tabela1[[#This Row],[VALOR LOCADORA]]=Tabela1[[#This Row],[GASTO ALUGUEL]]</f>
        <v>0</v>
      </c>
      <c r="S1333" s="5" t="str">
        <f>UPPER(TEXT(Tabela1[[#This Row],[VENCIMENTO CONTRATO]],"MMM"))</f>
        <v>JUL</v>
      </c>
      <c r="T1333" s="5">
        <f>IFERROR(YEAR(Tabela1[[#This Row],[VENCIMENTO CONTRATO]]),"-")</f>
        <v>2027</v>
      </c>
      <c r="U1333" s="5" t="str">
        <f>VLOOKUP(Tabela1[[#This Row],[PLACA]],UNIC!C:T,18,0)</f>
        <v>MANUTENÇÃO</v>
      </c>
      <c r="V1333" s="5" t="str">
        <f>SUBSTITUTE(VLOOKUP(Tabela1[[#This Row],[PLACA]],UNIC!C:K,9,0),".", "")</f>
        <v>99628</v>
      </c>
      <c r="W1333" s="5">
        <f>VLOOKUP(Tabela1[[#This Row],[PLACA]],UNIC!C:M,10,0)</f>
        <v>26001</v>
      </c>
      <c r="X1333" s="5" t="str">
        <f>VLOOKUP(Tabela1[[#This Row],[PLACA]],UNIC!C:M,11,0)</f>
        <v>ADMINISTRATIVO</v>
      </c>
      <c r="Y1333" s="7">
        <f>SUM(Tabela1[[#This Row],[GASTO COMBUSTÍVEL FEVEREIRO]:[GASTO COMBUSTÍVE ABRIL]])</f>
        <v>299.56</v>
      </c>
      <c r="Z1333" s="7">
        <f>IFERROR(AVERAGE(Tabela1[[#This Row],[GASTO COMBUSTÍVE ABRIL]:[GASTO COMBUSTÍVE MARÇO]]),"-")</f>
        <v>124.78</v>
      </c>
      <c r="AA1333" s="5"/>
    </row>
    <row r="1334" spans="1:27" x14ac:dyDescent="0.25">
      <c r="A1334" s="5" t="s">
        <v>1524</v>
      </c>
      <c r="B1334" s="5" t="str">
        <f>VLOOKUP(A1334,UNIC!C:W,2,0)</f>
        <v>MOBI</v>
      </c>
      <c r="C1334" s="5" t="str">
        <f>VLOOKUP(A1334,UNIC!C:W,3,0)</f>
        <v>LEVE</v>
      </c>
      <c r="D1334" s="10">
        <f>VLOOKUP(A1334,UNIC!C:W,5,0)</f>
        <v>2024</v>
      </c>
      <c r="E1334" s="5" t="str">
        <f>VLOOKUP(A1334,UNIC!C:W,21,0)</f>
        <v>MOVIDA</v>
      </c>
      <c r="F1334" s="5" t="str">
        <f>VLOOKUP(Tabela1[[#This Row],[PLACA]],UNIC!C:R,15,0)</f>
        <v>PR</v>
      </c>
      <c r="G1334" s="5" t="str">
        <f>VLOOKUP(Tabela1[[#This Row],[PLACA]],UNIC!C:R,16,0)</f>
        <v>SUL</v>
      </c>
      <c r="H1334" s="5" t="str">
        <f>VLOOKUP(A1334,UNIC!C:H,6,0)</f>
        <v>FROTAS DE VEÍCULOS CURITIBA</v>
      </c>
      <c r="I1334" s="5" t="str">
        <f>VLOOKUP(H1334,UNIC!H:J,3,0)</f>
        <v>PARCEIRO</v>
      </c>
      <c r="J1334" s="11" t="str">
        <f>VLOOKUP(Tabela1[[#This Row],[PLACA]],UNIC!C:V,20,0)</f>
        <v>R$ 1.806,47</v>
      </c>
      <c r="K1334" s="11">
        <f>IFERROR(VALUE(VLOOKUP(Tabela1[[#This Row],[PLACA]],[1]Planilha2!$A:$F,3,0)),"")</f>
        <v>542.97</v>
      </c>
      <c r="L1334" s="11">
        <f>IFERROR(VALUE(VLOOKUP(Tabela1[[#This Row],[PLACA]],[1]Planilha2!$A:$F,4,0)),"")</f>
        <v>0</v>
      </c>
      <c r="M1334" s="11">
        <f>IFERROR(VALUE(VLOOKUP(Tabela1[[#This Row],[PLACA]],[1]Planilha2!$A:$F,5,0)),"")</f>
        <v>0</v>
      </c>
      <c r="N1334" s="11"/>
      <c r="O1334" s="18" t="str">
        <f>VLOOKUP(Tabela1[[#This Row],[PLACA]],BASE_LOCADORAS!B:F,5,0)</f>
        <v>16/09/2026</v>
      </c>
      <c r="P133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4" s="11">
        <f>VLOOKUP(Tabela1[[#This Row],[PLACA]],BASE_LOCADORAS!B:G,6,0)</f>
        <v>1806.47</v>
      </c>
      <c r="R1334" s="5" t="b">
        <f>Tabela1[[#This Row],[VALOR LOCADORA]]=Tabela1[[#This Row],[GASTO ALUGUEL]]</f>
        <v>0</v>
      </c>
      <c r="S1334" s="5" t="str">
        <f>UPPER(TEXT(Tabela1[[#This Row],[VENCIMENTO CONTRATO]],"MMM"))</f>
        <v>SET</v>
      </c>
      <c r="T1334" s="5">
        <f>IFERROR(YEAR(Tabela1[[#This Row],[VENCIMENTO CONTRATO]]),"-")</f>
        <v>2026</v>
      </c>
      <c r="U1334" s="5" t="str">
        <f>VLOOKUP(Tabela1[[#This Row],[PLACA]],UNIC!C:T,18,0)</f>
        <v>ATIVO</v>
      </c>
      <c r="V1334" s="5" t="str">
        <f>SUBSTITUTE(VLOOKUP(Tabela1[[#This Row],[PLACA]],UNIC!C:K,9,0),".", "")</f>
        <v>99628</v>
      </c>
      <c r="W1334" s="5">
        <f>VLOOKUP(Tabela1[[#This Row],[PLACA]],UNIC!C:M,10,0)</f>
        <v>26001</v>
      </c>
      <c r="X1334" s="5" t="str">
        <f>VLOOKUP(Tabela1[[#This Row],[PLACA]],UNIC!C:M,11,0)</f>
        <v>ADMINISTRATIVO</v>
      </c>
      <c r="Y1334" s="7">
        <f>SUM(Tabela1[[#This Row],[GASTO COMBUSTÍVEL FEVEREIRO]:[GASTO COMBUSTÍVE ABRIL]])</f>
        <v>542.97</v>
      </c>
      <c r="Z1334" s="7">
        <f>IFERROR(AVERAGE(Tabela1[[#This Row],[GASTO COMBUSTÍVE ABRIL]:[GASTO COMBUSTÍVE MARÇO]]),"-")</f>
        <v>0</v>
      </c>
      <c r="AA1334" s="5"/>
    </row>
    <row r="1335" spans="1:27" x14ac:dyDescent="0.25">
      <c r="A1335" s="5" t="s">
        <v>1525</v>
      </c>
      <c r="B1335" s="5" t="str">
        <f>VLOOKUP(A1335,UNIC!C:W,2,0)</f>
        <v>MOBI</v>
      </c>
      <c r="C1335" s="5" t="str">
        <f>VLOOKUP(A1335,UNIC!C:W,3,0)</f>
        <v>LEVE</v>
      </c>
      <c r="D1335" s="10">
        <f>VLOOKUP(A1335,UNIC!C:W,5,0)</f>
        <v>2024</v>
      </c>
      <c r="E1335" s="5" t="str">
        <f>VLOOKUP(A1335,UNIC!C:W,21,0)</f>
        <v>LOCALIZA</v>
      </c>
      <c r="F1335" s="5" t="str">
        <f>VLOOKUP(Tabela1[[#This Row],[PLACA]],UNIC!C:R,15,0)</f>
        <v>MS</v>
      </c>
      <c r="G1335" s="5" t="str">
        <f>VLOOKUP(Tabela1[[#This Row],[PLACA]],UNIC!C:R,16,0)</f>
        <v>CENTRO OESTE</v>
      </c>
      <c r="H1335" s="5" t="str">
        <f>VLOOKUP(A1335,UNIC!C:H,6,0)</f>
        <v>THEODORO COELHO DA SILVA</v>
      </c>
      <c r="I1335" s="5" t="str">
        <f>VLOOKUP(H1335,UNIC!H:J,3,0)</f>
        <v>TECNICO DE FIBRA OPTICA I</v>
      </c>
      <c r="J1335" s="11" t="str">
        <f>VLOOKUP(Tabela1[[#This Row],[PLACA]],UNIC!C:V,20,0)</f>
        <v>R$ 1.808,86</v>
      </c>
      <c r="K1335" s="11">
        <f>IFERROR(VALUE(VLOOKUP(Tabela1[[#This Row],[PLACA]],[1]Planilha2!$A:$F,3,0)),"")</f>
        <v>0</v>
      </c>
      <c r="L1335" s="11">
        <f>IFERROR(VALUE(VLOOKUP(Tabela1[[#This Row],[PLACA]],[1]Planilha2!$A:$F,4,0)),"")</f>
        <v>824.62</v>
      </c>
      <c r="M1335" s="11">
        <f>IFERROR(VALUE(VLOOKUP(Tabela1[[#This Row],[PLACA]],[1]Planilha2!$A:$F,5,0)),"")</f>
        <v>426.89</v>
      </c>
      <c r="N1335" s="11"/>
      <c r="O1335" s="18" t="str">
        <f>VLOOKUP(Tabela1[[#This Row],[PLACA]],BASE_LOCADORAS!B:F,5,0)</f>
        <v>27/12/2026</v>
      </c>
      <c r="P133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5" s="11">
        <f>VLOOKUP(Tabela1[[#This Row],[PLACA]],BASE_LOCADORAS!B:G,6,0)</f>
        <v>1808.86</v>
      </c>
      <c r="R1335" s="5" t="b">
        <f>Tabela1[[#This Row],[VALOR LOCADORA]]=Tabela1[[#This Row],[GASTO ALUGUEL]]</f>
        <v>0</v>
      </c>
      <c r="S1335" s="5" t="str">
        <f>UPPER(TEXT(Tabela1[[#This Row],[VENCIMENTO CONTRATO]],"MMM"))</f>
        <v>DEZ</v>
      </c>
      <c r="T1335" s="5">
        <f>IFERROR(YEAR(Tabela1[[#This Row],[VENCIMENTO CONTRATO]]),"-")</f>
        <v>2026</v>
      </c>
      <c r="U1335" s="5" t="str">
        <f>VLOOKUP(Tabela1[[#This Row],[PLACA]],UNIC!C:T,18,0)</f>
        <v>ATIVO</v>
      </c>
      <c r="V1335" s="5" t="str">
        <f>SUBSTITUTE(VLOOKUP(Tabela1[[#This Row],[PLACA]],UNIC!C:K,9,0),".", "")</f>
        <v>11021</v>
      </c>
      <c r="W1335" s="5">
        <f>VLOOKUP(Tabela1[[#This Row],[PLACA]],UNIC!C:M,10,0)</f>
        <v>22020</v>
      </c>
      <c r="X1335" s="5" t="str">
        <f>VLOOKUP(Tabela1[[#This Row],[PLACA]],UNIC!C:M,11,0)</f>
        <v>VIVO</v>
      </c>
      <c r="Y1335" s="7">
        <f>SUM(Tabela1[[#This Row],[GASTO COMBUSTÍVEL FEVEREIRO]:[GASTO COMBUSTÍVE ABRIL]])</f>
        <v>1251.51</v>
      </c>
      <c r="Z1335" s="7">
        <f>IFERROR(AVERAGE(Tabela1[[#This Row],[GASTO COMBUSTÍVE ABRIL]:[GASTO COMBUSTÍVE MARÇO]]),"-")</f>
        <v>625.755</v>
      </c>
      <c r="AA1335" s="5"/>
    </row>
    <row r="1336" spans="1:27" x14ac:dyDescent="0.25">
      <c r="A1336" s="5" t="s">
        <v>1572</v>
      </c>
      <c r="B1336" s="5" t="str">
        <f>VLOOKUP(A1336,UNIC!C:W,2,0)</f>
        <v>MOBI</v>
      </c>
      <c r="C1336" s="5" t="str">
        <f>VLOOKUP(A1336,UNIC!C:W,3,0)</f>
        <v>LEVE</v>
      </c>
      <c r="D1336" s="10">
        <f>VLOOKUP(A1336,UNIC!C:W,5,0)</f>
        <v>2023</v>
      </c>
      <c r="E1336" s="5" t="str">
        <f>VLOOKUP(A1336,UNIC!C:W,21,0)</f>
        <v>LOCALIZA</v>
      </c>
      <c r="F1336" s="5" t="str">
        <f>VLOOKUP(Tabela1[[#This Row],[PLACA]],UNIC!C:R,15,0)</f>
        <v>ES</v>
      </c>
      <c r="G1336" s="5" t="str">
        <f>VLOOKUP(Tabela1[[#This Row],[PLACA]],UNIC!C:R,16,0)</f>
        <v>SUDESTE</v>
      </c>
      <c r="H1336" s="5" t="str">
        <f>VLOOKUP(A1336,UNIC!C:H,6,0)</f>
        <v>CASA CLIENTE VIVO SERRA</v>
      </c>
      <c r="I1336" s="5" t="str">
        <f>VLOOKUP(H1336,UNIC!H:J,3,0)</f>
        <v>PARCEIRO</v>
      </c>
      <c r="J1336" s="11" t="str">
        <f>VLOOKUP(Tabela1[[#This Row],[PLACA]],UNIC!C:V,20,0)</f>
        <v>R$ 1.904,54</v>
      </c>
      <c r="K1336" s="11">
        <f>IFERROR(VALUE(VLOOKUP(Tabela1[[#This Row],[PLACA]],[1]Planilha2!$A:$F,3,0)),"")</f>
        <v>1064.76</v>
      </c>
      <c r="L1336" s="11">
        <f>IFERROR(VALUE(VLOOKUP(Tabela1[[#This Row],[PLACA]],[1]Planilha2!$A:$F,4,0)),"")</f>
        <v>1651.7399999999998</v>
      </c>
      <c r="M1336" s="11">
        <f>IFERROR(VALUE(VLOOKUP(Tabela1[[#This Row],[PLACA]],[1]Planilha2!$A:$F,5,0)),"")</f>
        <v>0</v>
      </c>
      <c r="N1336" s="11"/>
      <c r="O1336" s="18" t="str">
        <f>VLOOKUP(Tabela1[[#This Row],[PLACA]],BASE_LOCADORAS!B:F,5,0)</f>
        <v>28/05/2026</v>
      </c>
      <c r="P133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336" s="11">
        <f>VLOOKUP(Tabela1[[#This Row],[PLACA]],BASE_LOCADORAS!B:G,6,0)</f>
        <v>1904.54</v>
      </c>
      <c r="R1336" s="5" t="b">
        <f>Tabela1[[#This Row],[VALOR LOCADORA]]=Tabela1[[#This Row],[GASTO ALUGUEL]]</f>
        <v>0</v>
      </c>
      <c r="S1336" s="5" t="str">
        <f>UPPER(TEXT(Tabela1[[#This Row],[VENCIMENTO CONTRATO]],"MMM"))</f>
        <v>MAI</v>
      </c>
      <c r="T1336" s="5">
        <f>IFERROR(YEAR(Tabela1[[#This Row],[VENCIMENTO CONTRATO]]),"-")</f>
        <v>2026</v>
      </c>
      <c r="U1336" s="5" t="str">
        <f>VLOOKUP(Tabela1[[#This Row],[PLACA]],UNIC!C:T,18,0)</f>
        <v>SINISTRO</v>
      </c>
      <c r="V1336" s="5" t="str">
        <f>SUBSTITUTE(VLOOKUP(Tabela1[[#This Row],[PLACA]],UNIC!C:K,9,0),".", "")</f>
        <v>11011</v>
      </c>
      <c r="W1336" s="5">
        <f>VLOOKUP(Tabela1[[#This Row],[PLACA]],UNIC!C:M,10,0)</f>
        <v>18001</v>
      </c>
      <c r="X1336" s="5" t="str">
        <f>VLOOKUP(Tabela1[[#This Row],[PLACA]],UNIC!C:M,11,0)</f>
        <v>VIVO</v>
      </c>
      <c r="Y1336" s="7">
        <f>SUM(Tabela1[[#This Row],[GASTO COMBUSTÍVEL FEVEREIRO]:[GASTO COMBUSTÍVE ABRIL]])</f>
        <v>2716.5</v>
      </c>
      <c r="Z1336" s="7">
        <f>IFERROR(AVERAGE(Tabela1[[#This Row],[GASTO COMBUSTÍVE ABRIL]:[GASTO COMBUSTÍVE MARÇO]]),"-")</f>
        <v>825.86999999999989</v>
      </c>
      <c r="AA1336" s="5"/>
    </row>
    <row r="1337" spans="1:27" x14ac:dyDescent="0.25">
      <c r="A1337" s="5" t="s">
        <v>1067</v>
      </c>
      <c r="B1337" s="5" t="str">
        <f>VLOOKUP(A1337,UNIC!C:W,2,0)</f>
        <v>MOBI</v>
      </c>
      <c r="C1337" s="5" t="str">
        <f>VLOOKUP(A1337,UNIC!C:W,3,0)</f>
        <v>LEVE</v>
      </c>
      <c r="D1337" s="10">
        <f>VLOOKUP(A1337,UNIC!C:W,5,0)</f>
        <v>2025</v>
      </c>
      <c r="E1337" s="5" t="str">
        <f>VLOOKUP(A1337,UNIC!C:W,21,0)</f>
        <v>MOVIDA</v>
      </c>
      <c r="F1337" s="5" t="str">
        <f>VLOOKUP(Tabela1[[#This Row],[PLACA]],UNIC!C:R,15,0)</f>
        <v>MG</v>
      </c>
      <c r="G1337" s="5" t="str">
        <f>VLOOKUP(Tabela1[[#This Row],[PLACA]],UNIC!C:R,16,0)</f>
        <v>SUDESTE</v>
      </c>
      <c r="H1337" s="5" t="str">
        <f>VLOOKUP(A1337,UNIC!C:H,6,0)</f>
        <v>YANN JHOMINY QUEIROZ ABREU</v>
      </c>
      <c r="I1337" s="5" t="str">
        <f>VLOOKUP(H1337,UNIC!H:J,3,0)</f>
        <v>TECNICO DE FIBRA OPTICA I</v>
      </c>
      <c r="J1337" s="11" t="str">
        <f>VLOOKUP(Tabela1[[#This Row],[PLACA]],UNIC!C:V,20,0)</f>
        <v>R$ 1.820,47</v>
      </c>
      <c r="K1337" s="11">
        <f>IFERROR(VALUE(VLOOKUP(Tabela1[[#This Row],[PLACA]],[1]Planilha2!$A:$F,3,0)),"")</f>
        <v>780</v>
      </c>
      <c r="L1337" s="11">
        <f>IFERROR(VALUE(VLOOKUP(Tabela1[[#This Row],[PLACA]],[1]Planilha2!$A:$F,4,0)),"")</f>
        <v>880</v>
      </c>
      <c r="M1337" s="11">
        <f>IFERROR(VALUE(VLOOKUP(Tabela1[[#This Row],[PLACA]],[1]Planilha2!$A:$F,5,0)),"")</f>
        <v>574</v>
      </c>
      <c r="N1337" s="11"/>
      <c r="O1337" s="18" t="str">
        <f>VLOOKUP(Tabela1[[#This Row],[PLACA]],BASE_LOCADORAS!B:F,5,0)</f>
        <v>03/07/2027</v>
      </c>
      <c r="P133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7" s="11">
        <f>VLOOKUP(Tabela1[[#This Row],[PLACA]],BASE_LOCADORAS!B:G,6,0)</f>
        <v>1730</v>
      </c>
      <c r="R1337" s="5" t="b">
        <f>Tabela1[[#This Row],[VALOR LOCADORA]]=Tabela1[[#This Row],[GASTO ALUGUEL]]</f>
        <v>0</v>
      </c>
      <c r="S1337" s="5" t="str">
        <f>UPPER(TEXT(Tabela1[[#This Row],[VENCIMENTO CONTRATO]],"MMM"))</f>
        <v>JUL</v>
      </c>
      <c r="T1337" s="5">
        <f>IFERROR(YEAR(Tabela1[[#This Row],[VENCIMENTO CONTRATO]]),"-")</f>
        <v>2027</v>
      </c>
      <c r="U1337" s="5" t="str">
        <f>VLOOKUP(Tabela1[[#This Row],[PLACA]],UNIC!C:T,18,0)</f>
        <v>ATIVO</v>
      </c>
      <c r="V1337" s="5" t="str">
        <f>SUBSTITUTE(VLOOKUP(Tabela1[[#This Row],[PLACA]],UNIC!C:K,9,0),".", "")</f>
        <v>11011</v>
      </c>
      <c r="W1337" s="5">
        <f>VLOOKUP(Tabela1[[#This Row],[PLACA]],UNIC!C:M,10,0)</f>
        <v>23845</v>
      </c>
      <c r="X1337" s="5" t="str">
        <f>VLOOKUP(Tabela1[[#This Row],[PLACA]],UNIC!C:M,11,0)</f>
        <v>VIVO</v>
      </c>
      <c r="Y1337" s="7">
        <f>SUM(Tabela1[[#This Row],[GASTO COMBUSTÍVEL FEVEREIRO]:[GASTO COMBUSTÍVE ABRIL]])</f>
        <v>2234</v>
      </c>
      <c r="Z1337" s="7">
        <f>IFERROR(AVERAGE(Tabela1[[#This Row],[GASTO COMBUSTÍVE ABRIL]:[GASTO COMBUSTÍVE MARÇO]]),"-")</f>
        <v>727</v>
      </c>
      <c r="AA1337" s="5"/>
    </row>
    <row r="1338" spans="1:27" x14ac:dyDescent="0.25">
      <c r="A1338" s="5" t="s">
        <v>1526</v>
      </c>
      <c r="B1338" s="5" t="str">
        <f>VLOOKUP(A1338,UNIC!C:W,2,0)</f>
        <v>MOBI</v>
      </c>
      <c r="C1338" s="5" t="str">
        <f>VLOOKUP(A1338,UNIC!C:W,3,0)</f>
        <v>LEVE</v>
      </c>
      <c r="D1338" s="10">
        <f>VLOOKUP(A1338,UNIC!C:W,5,0)</f>
        <v>2024</v>
      </c>
      <c r="E1338" s="5" t="str">
        <f>VLOOKUP(A1338,UNIC!C:W,21,0)</f>
        <v>LOCALIZA</v>
      </c>
      <c r="F1338" s="5" t="str">
        <f>VLOOKUP(Tabela1[[#This Row],[PLACA]],UNIC!C:R,15,0)</f>
        <v>ES</v>
      </c>
      <c r="G1338" s="5" t="str">
        <f>VLOOKUP(Tabela1[[#This Row],[PLACA]],UNIC!C:R,16,0)</f>
        <v>SUDESTE</v>
      </c>
      <c r="H1338" s="5" t="str">
        <f>VLOOKUP(A1338,UNIC!C:H,6,0)</f>
        <v>PEDRO DE SOUZA ANDRADE</v>
      </c>
      <c r="I1338" s="5" t="str">
        <f>VLOOKUP(H1338,UNIC!H:J,3,0)</f>
        <v>INSTALADOR E REPARADOR DE FO</v>
      </c>
      <c r="J1338" s="11" t="str">
        <f>VLOOKUP(Tabela1[[#This Row],[PLACA]],UNIC!C:V,20,0)</f>
        <v>R$ 1.808,86</v>
      </c>
      <c r="K1338" s="11">
        <f>IFERROR(VALUE(VLOOKUP(Tabela1[[#This Row],[PLACA]],[1]Planilha2!$A:$F,3,0)),"")</f>
        <v>1112.6299999999999</v>
      </c>
      <c r="L1338" s="11">
        <f>IFERROR(VALUE(VLOOKUP(Tabela1[[#This Row],[PLACA]],[1]Planilha2!$A:$F,4,0)),"")</f>
        <v>1597.8400000000001</v>
      </c>
      <c r="M1338" s="11">
        <f>IFERROR(VALUE(VLOOKUP(Tabela1[[#This Row],[PLACA]],[1]Planilha2!$A:$F,5,0)),"")</f>
        <v>689.98</v>
      </c>
      <c r="N1338" s="11"/>
      <c r="O1338" s="18" t="str">
        <f>VLOOKUP(Tabela1[[#This Row],[PLACA]],BASE_LOCADORAS!B:F,5,0)</f>
        <v>25/12/2026</v>
      </c>
      <c r="P133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8" s="11">
        <f>VLOOKUP(Tabela1[[#This Row],[PLACA]],BASE_LOCADORAS!B:G,6,0)</f>
        <v>1808.86</v>
      </c>
      <c r="R1338" s="5" t="b">
        <f>Tabela1[[#This Row],[VALOR LOCADORA]]=Tabela1[[#This Row],[GASTO ALUGUEL]]</f>
        <v>0</v>
      </c>
      <c r="S1338" s="5" t="str">
        <f>UPPER(TEXT(Tabela1[[#This Row],[VENCIMENTO CONTRATO]],"MMM"))</f>
        <v>DEZ</v>
      </c>
      <c r="T1338" s="5">
        <f>IFERROR(YEAR(Tabela1[[#This Row],[VENCIMENTO CONTRATO]]),"-")</f>
        <v>2026</v>
      </c>
      <c r="U1338" s="5" t="str">
        <f>VLOOKUP(Tabela1[[#This Row],[PLACA]],UNIC!C:T,18,0)</f>
        <v>ATIVO</v>
      </c>
      <c r="V1338" s="5" t="str">
        <f>SUBSTITUTE(VLOOKUP(Tabela1[[#This Row],[PLACA]],UNIC!C:K,9,0),".", "")</f>
        <v>11011</v>
      </c>
      <c r="W1338" s="5">
        <f>VLOOKUP(Tabela1[[#This Row],[PLACA]],UNIC!C:M,10,0)</f>
        <v>18001</v>
      </c>
      <c r="X1338" s="5" t="str">
        <f>VLOOKUP(Tabela1[[#This Row],[PLACA]],UNIC!C:M,11,0)</f>
        <v>VIVO</v>
      </c>
      <c r="Y1338" s="7">
        <f>SUM(Tabela1[[#This Row],[GASTO COMBUSTÍVEL FEVEREIRO]:[GASTO COMBUSTÍVE ABRIL]])</f>
        <v>3400.4500000000003</v>
      </c>
      <c r="Z1338" s="7">
        <f>IFERROR(AVERAGE(Tabela1[[#This Row],[GASTO COMBUSTÍVE ABRIL]:[GASTO COMBUSTÍVE MARÇO]]),"-")</f>
        <v>1143.9100000000001</v>
      </c>
      <c r="AA1338" s="5"/>
    </row>
    <row r="1339" spans="1:27" x14ac:dyDescent="0.25">
      <c r="A1339" s="5" t="s">
        <v>1527</v>
      </c>
      <c r="B1339" s="5" t="str">
        <f>VLOOKUP(A1339,UNIC!C:W,2,0)</f>
        <v>MOBI</v>
      </c>
      <c r="C1339" s="5" t="str">
        <f>VLOOKUP(A1339,UNIC!C:W,3,0)</f>
        <v>LEVE</v>
      </c>
      <c r="D1339" s="10">
        <f>VLOOKUP(A1339,UNIC!C:W,5,0)</f>
        <v>2025</v>
      </c>
      <c r="E1339" s="5" t="str">
        <f>VLOOKUP(A1339,UNIC!C:W,21,0)</f>
        <v>MOVIDA</v>
      </c>
      <c r="F1339" s="5" t="str">
        <f>VLOOKUP(Tabela1[[#This Row],[PLACA]],UNIC!C:R,15,0)</f>
        <v>RS</v>
      </c>
      <c r="G1339" s="5" t="str">
        <f>VLOOKUP(Tabela1[[#This Row],[PLACA]],UNIC!C:R,16,0)</f>
        <v>SUL</v>
      </c>
      <c r="H1339" s="5" t="str">
        <f>VLOOKUP(A1339,UNIC!C:H,6,0)</f>
        <v>MIGUEL ANGELO DE SOUZA MARQUES</v>
      </c>
      <c r="I1339" s="5" t="str">
        <f>VLOOKUP(H1339,UNIC!H:J,3,0)</f>
        <v>ENCARREGADO DE ALMOXARIFADO</v>
      </c>
      <c r="J1339" s="11" t="str">
        <f>VLOOKUP(Tabela1[[#This Row],[PLACA]],UNIC!C:V,20,0)</f>
        <v>R$ 1.820,47</v>
      </c>
      <c r="K1339" s="11">
        <f>IFERROR(VALUE(VLOOKUP(Tabela1[[#This Row],[PLACA]],[1]Planilha2!$A:$F,3,0)),"")</f>
        <v>987.74</v>
      </c>
      <c r="L1339" s="11">
        <f>IFERROR(VALUE(VLOOKUP(Tabela1[[#This Row],[PLACA]],[1]Planilha2!$A:$F,4,0)),"")</f>
        <v>934.3</v>
      </c>
      <c r="M1339" s="11">
        <f>IFERROR(VALUE(VLOOKUP(Tabela1[[#This Row],[PLACA]],[1]Planilha2!$A:$F,5,0)),"")</f>
        <v>1138.8600000000001</v>
      </c>
      <c r="N1339" s="11"/>
      <c r="O1339" s="18" t="str">
        <f>VLOOKUP(Tabela1[[#This Row],[PLACA]],BASE_LOCADORAS!B:F,5,0)</f>
        <v>03/07/2027</v>
      </c>
      <c r="P133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39" s="11">
        <f>VLOOKUP(Tabela1[[#This Row],[PLACA]],BASE_LOCADORAS!B:G,6,0)</f>
        <v>1730</v>
      </c>
      <c r="R1339" s="5" t="b">
        <f>Tabela1[[#This Row],[VALOR LOCADORA]]=Tabela1[[#This Row],[GASTO ALUGUEL]]</f>
        <v>0</v>
      </c>
      <c r="S1339" s="5" t="str">
        <f>UPPER(TEXT(Tabela1[[#This Row],[VENCIMENTO CONTRATO]],"MMM"))</f>
        <v>JUL</v>
      </c>
      <c r="T1339" s="5">
        <f>IFERROR(YEAR(Tabela1[[#This Row],[VENCIMENTO CONTRATO]]),"-")</f>
        <v>2027</v>
      </c>
      <c r="U1339" s="5" t="str">
        <f>VLOOKUP(Tabela1[[#This Row],[PLACA]],UNIC!C:T,18,0)</f>
        <v>ATIVO</v>
      </c>
      <c r="V1339" s="5" t="str">
        <f>SUBSTITUTE(VLOOKUP(Tabela1[[#This Row],[PLACA]],UNIC!C:K,9,0),".", "")</f>
        <v>99568</v>
      </c>
      <c r="W1339" s="5">
        <f>VLOOKUP(Tabela1[[#This Row],[PLACA]],UNIC!C:M,10,0)</f>
        <v>31001</v>
      </c>
      <c r="X1339" s="5" t="str">
        <f>VLOOKUP(Tabela1[[#This Row],[PLACA]],UNIC!C:M,11,0)</f>
        <v>ADMINISTRATIVO</v>
      </c>
      <c r="Y1339" s="7">
        <f>SUM(Tabela1[[#This Row],[GASTO COMBUSTÍVEL FEVEREIRO]:[GASTO COMBUSTÍVE ABRIL]])</f>
        <v>3060.9</v>
      </c>
      <c r="Z1339" s="7">
        <f>IFERROR(AVERAGE(Tabela1[[#This Row],[GASTO COMBUSTÍVE ABRIL]:[GASTO COMBUSTÍVE MARÇO]]),"-")</f>
        <v>1036.58</v>
      </c>
      <c r="AA1339" s="5"/>
    </row>
    <row r="1340" spans="1:27" x14ac:dyDescent="0.25">
      <c r="A1340" s="5" t="s">
        <v>788</v>
      </c>
      <c r="B1340" s="5" t="str">
        <f>VLOOKUP(A1340,UNIC!C:W,2,0)</f>
        <v>MOBI</v>
      </c>
      <c r="C1340" s="5" t="str">
        <f>VLOOKUP(A1340,UNIC!C:W,3,0)</f>
        <v>LEVE</v>
      </c>
      <c r="D1340" s="10">
        <f>VLOOKUP(A1340,UNIC!C:W,5,0)</f>
        <v>2025</v>
      </c>
      <c r="E1340" s="5" t="str">
        <f>VLOOKUP(A1340,UNIC!C:W,21,0)</f>
        <v>MOVIDA</v>
      </c>
      <c r="F1340" s="5" t="str">
        <f>VLOOKUP(Tabela1[[#This Row],[PLACA]],UNIC!C:R,15,0)</f>
        <v>MG</v>
      </c>
      <c r="G1340" s="5" t="str">
        <f>VLOOKUP(Tabela1[[#This Row],[PLACA]],UNIC!C:R,16,0)</f>
        <v>SUDESTE</v>
      </c>
      <c r="H1340" s="5" t="str">
        <f>VLOOKUP(A1340,UNIC!C:H,6,0)</f>
        <v>CASA CLIENTE-VIVO UBERLANDIA</v>
      </c>
      <c r="I1340" s="5" t="str">
        <f>VLOOKUP(H1340,UNIC!H:J,3,0)</f>
        <v>PARCEIRO</v>
      </c>
      <c r="J1340" s="11" t="str">
        <f>VLOOKUP(Tabela1[[#This Row],[PLACA]],UNIC!C:V,20,0)</f>
        <v>R$ 1.820,47</v>
      </c>
      <c r="K1340" s="11">
        <f>IFERROR(VALUE(VLOOKUP(Tabela1[[#This Row],[PLACA]],[1]Planilha2!$A:$F,3,0)),"")</f>
        <v>273.06</v>
      </c>
      <c r="L1340" s="11">
        <f>IFERROR(VALUE(VLOOKUP(Tabela1[[#This Row],[PLACA]],[1]Planilha2!$A:$F,4,0)),"")</f>
        <v>720</v>
      </c>
      <c r="M1340" s="11">
        <f>IFERROR(VALUE(VLOOKUP(Tabela1[[#This Row],[PLACA]],[1]Planilha2!$A:$F,5,0)),"")</f>
        <v>300</v>
      </c>
      <c r="N1340" s="11"/>
      <c r="O1340" s="18" t="str">
        <f>VLOOKUP(Tabela1[[#This Row],[PLACA]],BASE_LOCADORAS!B:F,5,0)</f>
        <v>03/07/2027</v>
      </c>
      <c r="P134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0" s="11">
        <f>VLOOKUP(Tabela1[[#This Row],[PLACA]],BASE_LOCADORAS!B:G,6,0)</f>
        <v>1730</v>
      </c>
      <c r="R1340" s="5" t="b">
        <f>Tabela1[[#This Row],[VALOR LOCADORA]]=Tabela1[[#This Row],[GASTO ALUGUEL]]</f>
        <v>0</v>
      </c>
      <c r="S1340" s="5" t="str">
        <f>UPPER(TEXT(Tabela1[[#This Row],[VENCIMENTO CONTRATO]],"MMM"))</f>
        <v>JUL</v>
      </c>
      <c r="T1340" s="5">
        <f>IFERROR(YEAR(Tabela1[[#This Row],[VENCIMENTO CONTRATO]]),"-")</f>
        <v>2027</v>
      </c>
      <c r="U1340" s="5" t="str">
        <f>VLOOKUP(Tabela1[[#This Row],[PLACA]],UNIC!C:T,18,0)</f>
        <v>MANUTENÇÃO</v>
      </c>
      <c r="V1340" s="5" t="str">
        <f>SUBSTITUTE(VLOOKUP(Tabela1[[#This Row],[PLACA]],UNIC!C:K,9,0),".", "")</f>
        <v>11011</v>
      </c>
      <c r="W1340" s="5">
        <f>VLOOKUP(Tabela1[[#This Row],[PLACA]],UNIC!C:M,10,0)</f>
        <v>23845</v>
      </c>
      <c r="X1340" s="5" t="str">
        <f>VLOOKUP(Tabela1[[#This Row],[PLACA]],UNIC!C:M,11,0)</f>
        <v>VIVO</v>
      </c>
      <c r="Y1340" s="7">
        <f>SUM(Tabela1[[#This Row],[GASTO COMBUSTÍVEL FEVEREIRO]:[GASTO COMBUSTÍVE ABRIL]])</f>
        <v>1293.06</v>
      </c>
      <c r="Z1340" s="7">
        <f>IFERROR(AVERAGE(Tabela1[[#This Row],[GASTO COMBUSTÍVE ABRIL]:[GASTO COMBUSTÍVE MARÇO]]),"-")</f>
        <v>510</v>
      </c>
      <c r="AA1340" s="5"/>
    </row>
    <row r="1341" spans="1:27" x14ac:dyDescent="0.25">
      <c r="A1341" s="5" t="s">
        <v>1528</v>
      </c>
      <c r="B1341" s="5" t="str">
        <f>VLOOKUP(A1341,UNIC!C:W,2,0)</f>
        <v>MOBI</v>
      </c>
      <c r="C1341" s="5" t="str">
        <f>VLOOKUP(A1341,UNIC!C:W,3,0)</f>
        <v>LEVE</v>
      </c>
      <c r="D1341" s="10">
        <f>VLOOKUP(A1341,UNIC!C:W,5,0)</f>
        <v>2025</v>
      </c>
      <c r="E1341" s="5" t="str">
        <f>VLOOKUP(A1341,UNIC!C:W,21,0)</f>
        <v>LOCALIZA</v>
      </c>
      <c r="F1341" s="5" t="str">
        <f>VLOOKUP(Tabela1[[#This Row],[PLACA]],UNIC!C:R,15,0)</f>
        <v>ES</v>
      </c>
      <c r="G1341" s="5" t="str">
        <f>VLOOKUP(Tabela1[[#This Row],[PLACA]],UNIC!C:R,16,0)</f>
        <v>SUDESTE</v>
      </c>
      <c r="H1341" s="5" t="str">
        <f>VLOOKUP(A1341,UNIC!C:H,6,0)</f>
        <v>GIDEONE NASCIMENTO MOURA</v>
      </c>
      <c r="I1341" s="5" t="str">
        <f>VLOOKUP(H1341,UNIC!H:J,3,0)</f>
        <v>INSTALADOR E REPARADOR DE FO</v>
      </c>
      <c r="J1341" s="11" t="str">
        <f>VLOOKUP(Tabela1[[#This Row],[PLACA]],UNIC!C:V,20,0)</f>
        <v>R$ 1.823,00</v>
      </c>
      <c r="K1341" s="11">
        <f>IFERROR(VALUE(VLOOKUP(Tabela1[[#This Row],[PLACA]],[1]Planilha2!$A:$F,3,0)),"")</f>
        <v>749.95</v>
      </c>
      <c r="L1341" s="11">
        <f>IFERROR(VALUE(VLOOKUP(Tabela1[[#This Row],[PLACA]],[1]Planilha2!$A:$F,4,0)),"")</f>
        <v>1658.91</v>
      </c>
      <c r="M1341" s="11">
        <f>IFERROR(VALUE(VLOOKUP(Tabela1[[#This Row],[PLACA]],[1]Planilha2!$A:$F,5,0)),"")</f>
        <v>699.97</v>
      </c>
      <c r="N1341" s="11"/>
      <c r="O1341" s="18" t="str">
        <f>VLOOKUP(Tabela1[[#This Row],[PLACA]],BASE_LOCADORAS!B:F,5,0)</f>
        <v>09/07/2028</v>
      </c>
      <c r="P134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1" s="11">
        <f>VLOOKUP(Tabela1[[#This Row],[PLACA]],BASE_LOCADORAS!B:G,6,0)</f>
        <v>1928.81</v>
      </c>
      <c r="R1341" s="5" t="b">
        <f>Tabela1[[#This Row],[VALOR LOCADORA]]=Tabela1[[#This Row],[GASTO ALUGUEL]]</f>
        <v>0</v>
      </c>
      <c r="S1341" s="5" t="str">
        <f>UPPER(TEXT(Tabela1[[#This Row],[VENCIMENTO CONTRATO]],"MMM"))</f>
        <v>JUL</v>
      </c>
      <c r="T1341" s="5">
        <f>IFERROR(YEAR(Tabela1[[#This Row],[VENCIMENTO CONTRATO]]),"-")</f>
        <v>2028</v>
      </c>
      <c r="U1341" s="5" t="str">
        <f>VLOOKUP(Tabela1[[#This Row],[PLACA]],UNIC!C:T,18,0)</f>
        <v>ATIVO</v>
      </c>
      <c r="V1341" s="5" t="str">
        <f>SUBSTITUTE(VLOOKUP(Tabela1[[#This Row],[PLACA]],UNIC!C:K,9,0),".", "")</f>
        <v>11011</v>
      </c>
      <c r="W1341" s="5">
        <f>VLOOKUP(Tabela1[[#This Row],[PLACA]],UNIC!C:M,10,0)</f>
        <v>18001</v>
      </c>
      <c r="X1341" s="5" t="str">
        <f>VLOOKUP(Tabela1[[#This Row],[PLACA]],UNIC!C:M,11,0)</f>
        <v>VIVO</v>
      </c>
      <c r="Y1341" s="7">
        <f>SUM(Tabela1[[#This Row],[GASTO COMBUSTÍVEL FEVEREIRO]:[GASTO COMBUSTÍVE ABRIL]])</f>
        <v>3108.83</v>
      </c>
      <c r="Z1341" s="7">
        <f>IFERROR(AVERAGE(Tabela1[[#This Row],[GASTO COMBUSTÍVE ABRIL]:[GASTO COMBUSTÍVE MARÇO]]),"-")</f>
        <v>1179.44</v>
      </c>
      <c r="AA1341" s="5"/>
    </row>
    <row r="1342" spans="1:27" x14ac:dyDescent="0.25">
      <c r="A1342" s="5" t="s">
        <v>1429</v>
      </c>
      <c r="B1342" s="5" t="str">
        <f>VLOOKUP(A1342,UNIC!C:W,2,0)</f>
        <v>FIORINO</v>
      </c>
      <c r="C1342" s="5" t="str">
        <f>VLOOKUP(A1342,UNIC!C:W,3,0)</f>
        <v>UTILITARIO</v>
      </c>
      <c r="D1342" s="10">
        <f>VLOOKUP(A1342,UNIC!C:W,5,0)</f>
        <v>2025</v>
      </c>
      <c r="E1342" s="5" t="str">
        <f>VLOOKUP(A1342,UNIC!C:W,21,0)</f>
        <v>LOCALIZA</v>
      </c>
      <c r="F1342" s="5" t="str">
        <f>VLOOKUP(Tabela1[[#This Row],[PLACA]],UNIC!C:R,15,0)</f>
        <v>MS</v>
      </c>
      <c r="G1342" s="5" t="str">
        <f>VLOOKUP(Tabela1[[#This Row],[PLACA]],UNIC!C:R,16,0)</f>
        <v>CENTRO OESTE</v>
      </c>
      <c r="H1342" s="5" t="str">
        <f>VLOOKUP(A1342,UNIC!C:H,6,0)</f>
        <v>FROTAS DE VEÍCULOS CAMPO GRANDE</v>
      </c>
      <c r="I1342" s="5" t="str">
        <f>VLOOKUP(H1342,UNIC!H:J,3,0)</f>
        <v>PARCEIRO</v>
      </c>
      <c r="J1342" s="11" t="str">
        <f>VLOOKUP(Tabela1[[#This Row],[PLACA]],UNIC!C:V,20,0)</f>
        <v>R$ 2.400,00</v>
      </c>
      <c r="K1342" s="11">
        <f>IFERROR(VALUE(VLOOKUP(Tabela1[[#This Row],[PLACA]],[1]Planilha2!$A:$F,3,0)),"")</f>
        <v>2126.91</v>
      </c>
      <c r="L1342" s="11">
        <f>IFERROR(VALUE(VLOOKUP(Tabela1[[#This Row],[PLACA]],[1]Planilha2!$A:$F,4,0)),"")</f>
        <v>1345.08</v>
      </c>
      <c r="M1342" s="11">
        <f>IFERROR(VALUE(VLOOKUP(Tabela1[[#This Row],[PLACA]],[1]Planilha2!$A:$F,5,0)),"")</f>
        <v>184.03</v>
      </c>
      <c r="N1342" s="11"/>
      <c r="O1342" s="18" t="str">
        <f>VLOOKUP(Tabela1[[#This Row],[PLACA]],BASE_LOCADORAS!B:F,5,0)</f>
        <v>05/08/2028</v>
      </c>
      <c r="P134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2" s="11">
        <f>VLOOKUP(Tabela1[[#This Row],[PLACA]],BASE_LOCADORAS!B:G,6,0)</f>
        <v>2555.0700000000002</v>
      </c>
      <c r="R1342" s="5" t="b">
        <f>Tabela1[[#This Row],[VALOR LOCADORA]]=Tabela1[[#This Row],[GASTO ALUGUEL]]</f>
        <v>0</v>
      </c>
      <c r="S1342" s="5" t="str">
        <f>UPPER(TEXT(Tabela1[[#This Row],[VENCIMENTO CONTRATO]],"MMM"))</f>
        <v>AGO</v>
      </c>
      <c r="T1342" s="5">
        <f>IFERROR(YEAR(Tabela1[[#This Row],[VENCIMENTO CONTRATO]]),"-")</f>
        <v>2028</v>
      </c>
      <c r="U1342" s="5" t="str">
        <f>VLOOKUP(Tabela1[[#This Row],[PLACA]],UNIC!C:T,18,0)</f>
        <v>PATIO</v>
      </c>
      <c r="V1342" s="5" t="str">
        <f>SUBSTITUTE(VLOOKUP(Tabela1[[#This Row],[PLACA]],UNIC!C:K,9,0),".", "")</f>
        <v>99628</v>
      </c>
      <c r="W1342" s="5">
        <f>VLOOKUP(Tabela1[[#This Row],[PLACA]],UNIC!C:M,10,0)</f>
        <v>22020</v>
      </c>
      <c r="X1342" s="5" t="str">
        <f>VLOOKUP(Tabela1[[#This Row],[PLACA]],UNIC!C:M,11,0)</f>
        <v>ADMINISTRATIVO</v>
      </c>
      <c r="Y1342" s="7">
        <f>SUM(Tabela1[[#This Row],[GASTO COMBUSTÍVEL FEVEREIRO]:[GASTO COMBUSTÍVE ABRIL]])</f>
        <v>3656.02</v>
      </c>
      <c r="Z1342" s="7">
        <f>IFERROR(AVERAGE(Tabela1[[#This Row],[GASTO COMBUSTÍVE ABRIL]:[GASTO COMBUSTÍVE MARÇO]]),"-")</f>
        <v>764.55499999999995</v>
      </c>
      <c r="AA1342" s="5"/>
    </row>
    <row r="1343" spans="1:27" x14ac:dyDescent="0.25">
      <c r="A1343" s="5" t="s">
        <v>1478</v>
      </c>
      <c r="B1343" s="5" t="str">
        <f>VLOOKUP(A1343,UNIC!C:W,2,0)</f>
        <v>MOBI</v>
      </c>
      <c r="C1343" s="5" t="str">
        <f>VLOOKUP(A1343,UNIC!C:W,3,0)</f>
        <v>LEVE</v>
      </c>
      <c r="D1343" s="10">
        <f>VLOOKUP(A1343,UNIC!C:W,5,0)</f>
        <v>2025</v>
      </c>
      <c r="E1343" s="5" t="str">
        <f>VLOOKUP(A1343,UNIC!C:W,21,0)</f>
        <v>LOCALIZA</v>
      </c>
      <c r="F1343" s="5" t="str">
        <f>VLOOKUP(Tabela1[[#This Row],[PLACA]],UNIC!C:R,15,0)</f>
        <v>ES</v>
      </c>
      <c r="G1343" s="5" t="str">
        <f>VLOOKUP(Tabela1[[#This Row],[PLACA]],UNIC!C:R,16,0)</f>
        <v>SUDESTE</v>
      </c>
      <c r="H1343" s="5" t="str">
        <f>VLOOKUP(A1343,UNIC!C:H,6,0)</f>
        <v>CASA CLIENTE VIVO SERRA</v>
      </c>
      <c r="I1343" s="5" t="str">
        <f>VLOOKUP(H1343,UNIC!H:J,3,0)</f>
        <v>PARCEIRO</v>
      </c>
      <c r="J1343" s="11" t="str">
        <f>VLOOKUP(Tabela1[[#This Row],[PLACA]],UNIC!C:V,20,0)</f>
        <v>R$ 1.823,00</v>
      </c>
      <c r="K1343" s="11">
        <f>IFERROR(VALUE(VLOOKUP(Tabela1[[#This Row],[PLACA]],[1]Planilha2!$A:$F,3,0)),"")</f>
        <v>1522.93</v>
      </c>
      <c r="L1343" s="11">
        <f>IFERROR(VALUE(VLOOKUP(Tabela1[[#This Row],[PLACA]],[1]Planilha2!$A:$F,4,0)),"")</f>
        <v>1909.99</v>
      </c>
      <c r="M1343" s="11">
        <f>IFERROR(VALUE(VLOOKUP(Tabela1[[#This Row],[PLACA]],[1]Planilha2!$A:$F,5,0)),"")</f>
        <v>550</v>
      </c>
      <c r="N1343" s="11"/>
      <c r="O1343" s="18" t="str">
        <f>VLOOKUP(Tabela1[[#This Row],[PLACA]],BASE_LOCADORAS!B:F,5,0)</f>
        <v>22/08/2028</v>
      </c>
      <c r="P134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3" s="11">
        <f>VLOOKUP(Tabela1[[#This Row],[PLACA]],BASE_LOCADORAS!B:G,6,0)</f>
        <v>1933.44</v>
      </c>
      <c r="R1343" s="5" t="b">
        <f>Tabela1[[#This Row],[VALOR LOCADORA]]=Tabela1[[#This Row],[GASTO ALUGUEL]]</f>
        <v>0</v>
      </c>
      <c r="S1343" s="5" t="str">
        <f>UPPER(TEXT(Tabela1[[#This Row],[VENCIMENTO CONTRATO]],"MMM"))</f>
        <v>AGO</v>
      </c>
      <c r="T1343" s="5">
        <f>IFERROR(YEAR(Tabela1[[#This Row],[VENCIMENTO CONTRATO]]),"-")</f>
        <v>2028</v>
      </c>
      <c r="U1343" s="5" t="str">
        <f>VLOOKUP(Tabela1[[#This Row],[PLACA]],UNIC!C:T,18,0)</f>
        <v>MANUTENÇÃO</v>
      </c>
      <c r="V1343" s="5" t="str">
        <f>SUBSTITUTE(VLOOKUP(Tabela1[[#This Row],[PLACA]],UNIC!C:K,9,0),".", "")</f>
        <v>11011</v>
      </c>
      <c r="W1343" s="5">
        <f>VLOOKUP(Tabela1[[#This Row],[PLACA]],UNIC!C:M,10,0)</f>
        <v>18001</v>
      </c>
      <c r="X1343" s="5" t="str">
        <f>VLOOKUP(Tabela1[[#This Row],[PLACA]],UNIC!C:M,11,0)</f>
        <v>VIVO</v>
      </c>
      <c r="Y1343" s="7">
        <f>SUM(Tabela1[[#This Row],[GASTO COMBUSTÍVEL FEVEREIRO]:[GASTO COMBUSTÍVE ABRIL]])</f>
        <v>3982.92</v>
      </c>
      <c r="Z1343" s="7">
        <f>IFERROR(AVERAGE(Tabela1[[#This Row],[GASTO COMBUSTÍVE ABRIL]:[GASTO COMBUSTÍVE MARÇO]]),"-")</f>
        <v>1229.9949999999999</v>
      </c>
      <c r="AA1343" s="5"/>
    </row>
    <row r="1344" spans="1:27" x14ac:dyDescent="0.25">
      <c r="A1344" s="5" t="s">
        <v>1551</v>
      </c>
      <c r="B1344" s="5" t="str">
        <f>VLOOKUP(A1344,UNIC!C:W,2,0)</f>
        <v>MOBI</v>
      </c>
      <c r="C1344" s="5" t="str">
        <f>VLOOKUP(A1344,UNIC!C:W,3,0)</f>
        <v>LEVE</v>
      </c>
      <c r="D1344" s="10">
        <f>VLOOKUP(A1344,UNIC!C:W,5,0)</f>
        <v>2025</v>
      </c>
      <c r="E1344" s="5" t="str">
        <f>VLOOKUP(A1344,UNIC!C:W,21,0)</f>
        <v>LOCALIZA</v>
      </c>
      <c r="F1344" s="5" t="str">
        <f>VLOOKUP(Tabela1[[#This Row],[PLACA]],UNIC!C:R,15,0)</f>
        <v>MG</v>
      </c>
      <c r="G1344" s="5" t="str">
        <f>VLOOKUP(Tabela1[[#This Row],[PLACA]],UNIC!C:R,16,0)</f>
        <v>SUDESTE</v>
      </c>
      <c r="H1344" s="5" t="str">
        <f>VLOOKUP(A1344,UNIC!C:H,6,0)</f>
        <v>DANILO LIMA DE SOUZA</v>
      </c>
      <c r="I1344" s="5" t="str">
        <f>VLOOKUP(H1344,UNIC!H:J,3,0)</f>
        <v>TECNICO DE FIBRA OPTICA I</v>
      </c>
      <c r="J1344" s="11" t="str">
        <f>VLOOKUP(Tabela1[[#This Row],[PLACA]],UNIC!C:V,20,0)</f>
        <v>R$ 1.823,00</v>
      </c>
      <c r="K1344" s="11">
        <f>IFERROR(VALUE(VLOOKUP(Tabela1[[#This Row],[PLACA]],[1]Planilha2!$A:$F,3,0)),"")</f>
        <v>150</v>
      </c>
      <c r="L1344" s="11">
        <f>IFERROR(VALUE(VLOOKUP(Tabela1[[#This Row],[PLACA]],[1]Planilha2!$A:$F,4,0)),"")</f>
        <v>1419.3</v>
      </c>
      <c r="M1344" s="11">
        <f>IFERROR(VALUE(VLOOKUP(Tabela1[[#This Row],[PLACA]],[1]Planilha2!$A:$F,5,0)),"")</f>
        <v>854.56</v>
      </c>
      <c r="N1344" s="11"/>
      <c r="O1344" s="18" t="str">
        <f>VLOOKUP(Tabela1[[#This Row],[PLACA]],BASE_LOCADORAS!B:F,5,0)</f>
        <v>21/08/2028</v>
      </c>
      <c r="P134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4" s="11">
        <f>VLOOKUP(Tabela1[[#This Row],[PLACA]],BASE_LOCADORAS!B:G,6,0)</f>
        <v>1933.44</v>
      </c>
      <c r="R1344" s="5" t="b">
        <f>Tabela1[[#This Row],[VALOR LOCADORA]]=Tabela1[[#This Row],[GASTO ALUGUEL]]</f>
        <v>0</v>
      </c>
      <c r="S1344" s="5" t="str">
        <f>UPPER(TEXT(Tabela1[[#This Row],[VENCIMENTO CONTRATO]],"MMM"))</f>
        <v>AGO</v>
      </c>
      <c r="T1344" s="5">
        <f>IFERROR(YEAR(Tabela1[[#This Row],[VENCIMENTO CONTRATO]]),"-")</f>
        <v>2028</v>
      </c>
      <c r="U1344" s="5" t="str">
        <f>VLOOKUP(Tabela1[[#This Row],[PLACA]],UNIC!C:T,18,0)</f>
        <v>ATIVO</v>
      </c>
      <c r="V1344" s="5" t="str">
        <f>SUBSTITUTE(VLOOKUP(Tabela1[[#This Row],[PLACA]],UNIC!C:K,9,0),".", "")</f>
        <v>11011</v>
      </c>
      <c r="W1344" s="5">
        <f>VLOOKUP(Tabela1[[#This Row],[PLACA]],UNIC!C:M,10,0)</f>
        <v>23845</v>
      </c>
      <c r="X1344" s="5" t="str">
        <f>VLOOKUP(Tabela1[[#This Row],[PLACA]],UNIC!C:M,11,0)</f>
        <v>VIVO</v>
      </c>
      <c r="Y1344" s="7">
        <f>SUM(Tabela1[[#This Row],[GASTO COMBUSTÍVEL FEVEREIRO]:[GASTO COMBUSTÍVE ABRIL]])</f>
        <v>2423.8599999999997</v>
      </c>
      <c r="Z1344" s="7">
        <f>IFERROR(AVERAGE(Tabela1[[#This Row],[GASTO COMBUSTÍVE ABRIL]:[GASTO COMBUSTÍVE MARÇO]]),"-")</f>
        <v>1136.9299999999998</v>
      </c>
      <c r="AA1344" s="5"/>
    </row>
    <row r="1345" spans="1:27" x14ac:dyDescent="0.25">
      <c r="A1345" s="5" t="s">
        <v>228</v>
      </c>
      <c r="B1345" s="5" t="str">
        <f>VLOOKUP(A1345,UNIC!C:W,2,0)</f>
        <v>MOBI</v>
      </c>
      <c r="C1345" s="5" t="str">
        <f>VLOOKUP(A1345,UNIC!C:W,3,0)</f>
        <v>LEVE</v>
      </c>
      <c r="D1345" s="10">
        <f>VLOOKUP(A1345,UNIC!C:W,5,0)</f>
        <v>2025</v>
      </c>
      <c r="E1345" s="5" t="str">
        <f>VLOOKUP(A1345,UNIC!C:W,21,0)</f>
        <v>LOCALIZA</v>
      </c>
      <c r="F1345" s="5" t="str">
        <f>VLOOKUP(Tabela1[[#This Row],[PLACA]],UNIC!C:R,15,0)</f>
        <v>GO</v>
      </c>
      <c r="G1345" s="5" t="str">
        <f>VLOOKUP(Tabela1[[#This Row],[PLACA]],UNIC!C:R,16,0)</f>
        <v>CENTRO OESTE</v>
      </c>
      <c r="H1345" s="5" t="str">
        <f>VLOOKUP(A1345,UNIC!C:H,6,0)</f>
        <v>ALEX SOUZA SANTOS</v>
      </c>
      <c r="I1345" s="5" t="str">
        <f>VLOOKUP(H1345,UNIC!H:J,3,0)</f>
        <v>TECNICO DE FIBRA OPTICA I</v>
      </c>
      <c r="J1345" s="11" t="str">
        <f>VLOOKUP(Tabela1[[#This Row],[PLACA]],UNIC!C:V,20,0)</f>
        <v>R$ 1.823,00</v>
      </c>
      <c r="K1345" s="11">
        <f>IFERROR(VALUE(VLOOKUP(Tabela1[[#This Row],[PLACA]],[1]Planilha2!$A:$F,3,0)),"")</f>
        <v>150</v>
      </c>
      <c r="L1345" s="11">
        <f>IFERROR(VALUE(VLOOKUP(Tabela1[[#This Row],[PLACA]],[1]Planilha2!$A:$F,4,0)),"")</f>
        <v>799.91</v>
      </c>
      <c r="M1345" s="11">
        <f>IFERROR(VALUE(VLOOKUP(Tabela1[[#This Row],[PLACA]],[1]Planilha2!$A:$F,5,0)),"")</f>
        <v>630.16999999999996</v>
      </c>
      <c r="N1345" s="11"/>
      <c r="O1345" s="18" t="str">
        <f>VLOOKUP(Tabela1[[#This Row],[PLACA]],BASE_LOCADORAS!B:F,5,0)</f>
        <v>12/08/2028</v>
      </c>
      <c r="P134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5" s="11">
        <f>VLOOKUP(Tabela1[[#This Row],[PLACA]],BASE_LOCADORAS!B:G,6,0)</f>
        <v>1933.44</v>
      </c>
      <c r="R1345" s="5" t="b">
        <f>Tabela1[[#This Row],[VALOR LOCADORA]]=Tabela1[[#This Row],[GASTO ALUGUEL]]</f>
        <v>0</v>
      </c>
      <c r="S1345" s="5" t="str">
        <f>UPPER(TEXT(Tabela1[[#This Row],[VENCIMENTO CONTRATO]],"MMM"))</f>
        <v>AGO</v>
      </c>
      <c r="T1345" s="5">
        <f>IFERROR(YEAR(Tabela1[[#This Row],[VENCIMENTO CONTRATO]]),"-")</f>
        <v>2028</v>
      </c>
      <c r="U1345" s="5" t="str">
        <f>VLOOKUP(Tabela1[[#This Row],[PLACA]],UNIC!C:T,18,0)</f>
        <v>ATIVO</v>
      </c>
      <c r="V1345" s="5" t="str">
        <f>SUBSTITUTE(VLOOKUP(Tabela1[[#This Row],[PLACA]],UNIC!C:K,9,0),".", "")</f>
        <v>11021</v>
      </c>
      <c r="W1345" s="5">
        <f>VLOOKUP(Tabela1[[#This Row],[PLACA]],UNIC!C:M,10,0)</f>
        <v>19194</v>
      </c>
      <c r="X1345" s="5" t="str">
        <f>VLOOKUP(Tabela1[[#This Row],[PLACA]],UNIC!C:M,11,0)</f>
        <v>VIVO</v>
      </c>
      <c r="Y1345" s="7">
        <f>SUM(Tabela1[[#This Row],[GASTO COMBUSTÍVEL FEVEREIRO]:[GASTO COMBUSTÍVE ABRIL]])</f>
        <v>1580.08</v>
      </c>
      <c r="Z1345" s="7">
        <f>IFERROR(AVERAGE(Tabela1[[#This Row],[GASTO COMBUSTÍVE ABRIL]:[GASTO COMBUSTÍVE MARÇO]]),"-")</f>
        <v>715.04</v>
      </c>
      <c r="AA1345" s="5"/>
    </row>
    <row r="1346" spans="1:27" x14ac:dyDescent="0.25">
      <c r="A1346" s="5" t="s">
        <v>1529</v>
      </c>
      <c r="B1346" s="5" t="str">
        <f>VLOOKUP(A1346,UNIC!C:W,2,0)</f>
        <v>MOBI</v>
      </c>
      <c r="C1346" s="5" t="str">
        <f>VLOOKUP(A1346,UNIC!C:W,3,0)</f>
        <v>LEVE</v>
      </c>
      <c r="D1346" s="10">
        <f>VLOOKUP(A1346,UNIC!C:W,5,0)</f>
        <v>2025</v>
      </c>
      <c r="E1346" s="5" t="str">
        <f>VLOOKUP(A1346,UNIC!C:W,21,0)</f>
        <v>LOCALIZA</v>
      </c>
      <c r="F1346" s="5" t="str">
        <f>VLOOKUP(Tabela1[[#This Row],[PLACA]],UNIC!C:R,15,0)</f>
        <v>PR</v>
      </c>
      <c r="G1346" s="5" t="str">
        <f>VLOOKUP(Tabela1[[#This Row],[PLACA]],UNIC!C:R,16,0)</f>
        <v>SUL</v>
      </c>
      <c r="H1346" s="5" t="str">
        <f>VLOOKUP(A1346,UNIC!C:H,6,0)</f>
        <v>PAULO ROGERIO HERCULANO</v>
      </c>
      <c r="I1346" s="5" t="str">
        <f>VLOOKUP(H1346,UNIC!H:J,3,0)</f>
        <v>TECNICO DE MANUTENCAO PI II</v>
      </c>
      <c r="J1346" s="11" t="str">
        <f>VLOOKUP(Tabela1[[#This Row],[PLACA]],UNIC!C:V,20,0)</f>
        <v>R$ 1.823,00</v>
      </c>
      <c r="K1346" s="11">
        <f>IFERROR(VALUE(VLOOKUP(Tabela1[[#This Row],[PLACA]],[1]Planilha2!$A:$F,3,0)),"")</f>
        <v>0</v>
      </c>
      <c r="L1346" s="11">
        <f>IFERROR(VALUE(VLOOKUP(Tabela1[[#This Row],[PLACA]],[1]Planilha2!$A:$F,4,0)),"")</f>
        <v>395.75</v>
      </c>
      <c r="M1346" s="11">
        <f>IFERROR(VALUE(VLOOKUP(Tabela1[[#This Row],[PLACA]],[1]Planilha2!$A:$F,5,0)),"")</f>
        <v>0</v>
      </c>
      <c r="N1346" s="11"/>
      <c r="O1346" s="18" t="str">
        <f>VLOOKUP(Tabela1[[#This Row],[PLACA]],BASE_LOCADORAS!B:F,5,0)</f>
        <v>22/07/2028</v>
      </c>
      <c r="P134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6" s="11">
        <f>VLOOKUP(Tabela1[[#This Row],[PLACA]],BASE_LOCADORAS!B:G,6,0)</f>
        <v>1928.81</v>
      </c>
      <c r="R1346" s="5" t="b">
        <f>Tabela1[[#This Row],[VALOR LOCADORA]]=Tabela1[[#This Row],[GASTO ALUGUEL]]</f>
        <v>0</v>
      </c>
      <c r="S1346" s="5" t="str">
        <f>UPPER(TEXT(Tabela1[[#This Row],[VENCIMENTO CONTRATO]],"MMM"))</f>
        <v>JUL</v>
      </c>
      <c r="T1346" s="5">
        <f>IFERROR(YEAR(Tabela1[[#This Row],[VENCIMENTO CONTRATO]]),"-")</f>
        <v>2028</v>
      </c>
      <c r="U1346" s="5" t="str">
        <f>VLOOKUP(Tabela1[[#This Row],[PLACA]],UNIC!C:T,18,0)</f>
        <v>ATIVO</v>
      </c>
      <c r="V1346" s="5" t="str">
        <f>SUBSTITUTE(VLOOKUP(Tabela1[[#This Row],[PLACA]],UNIC!C:K,9,0),".", "")</f>
        <v>12081</v>
      </c>
      <c r="W1346" s="5">
        <f>VLOOKUP(Tabela1[[#This Row],[PLACA]],UNIC!C:M,10,0)</f>
        <v>26001</v>
      </c>
      <c r="X1346" s="5" t="str">
        <f>VLOOKUP(Tabela1[[#This Row],[PLACA]],UNIC!C:M,11,0)</f>
        <v>TIM MOVEL</v>
      </c>
      <c r="Y1346" s="7">
        <f>SUM(Tabela1[[#This Row],[GASTO COMBUSTÍVEL FEVEREIRO]:[GASTO COMBUSTÍVE ABRIL]])</f>
        <v>395.75</v>
      </c>
      <c r="Z1346" s="7">
        <f>IFERROR(AVERAGE(Tabela1[[#This Row],[GASTO COMBUSTÍVE ABRIL]:[GASTO COMBUSTÍVE MARÇO]]),"-")</f>
        <v>197.875</v>
      </c>
      <c r="AA1346" s="5"/>
    </row>
    <row r="1347" spans="1:27" x14ac:dyDescent="0.25">
      <c r="A1347" s="5" t="s">
        <v>1552</v>
      </c>
      <c r="B1347" s="5" t="str">
        <f>VLOOKUP(A1347,UNIC!C:W,2,0)</f>
        <v>MOBI</v>
      </c>
      <c r="C1347" s="5" t="str">
        <f>VLOOKUP(A1347,UNIC!C:W,3,0)</f>
        <v>LEVE</v>
      </c>
      <c r="D1347" s="10">
        <f>VLOOKUP(A1347,UNIC!C:W,5,0)</f>
        <v>2025</v>
      </c>
      <c r="E1347" s="5" t="str">
        <f>VLOOKUP(A1347,UNIC!C:W,21,0)</f>
        <v>LOCALIZA</v>
      </c>
      <c r="F1347" s="5" t="str">
        <f>VLOOKUP(Tabela1[[#This Row],[PLACA]],UNIC!C:R,15,0)</f>
        <v>DF</v>
      </c>
      <c r="G1347" s="5" t="str">
        <f>VLOOKUP(Tabela1[[#This Row],[PLACA]],UNIC!C:R,16,0)</f>
        <v>CENTRO OESTE</v>
      </c>
      <c r="H1347" s="5" t="str">
        <f>VLOOKUP(A1347,UNIC!C:H,6,0)</f>
        <v>TICIANO KEVEN PAIXAO DOS SANTOS</v>
      </c>
      <c r="I1347" s="5" t="str">
        <f>VLOOKUP(H1347,UNIC!H:J,3,0)</f>
        <v>INSTALADOR E REPARADOR DE FO</v>
      </c>
      <c r="J1347" s="11" t="str">
        <f>VLOOKUP(Tabela1[[#This Row],[PLACA]],UNIC!C:V,20,0)</f>
        <v>R$ 1.823,00</v>
      </c>
      <c r="K1347" s="11">
        <f>IFERROR(VALUE(VLOOKUP(Tabela1[[#This Row],[PLACA]],[1]Planilha2!$A:$F,3,0)),"")</f>
        <v>1297</v>
      </c>
      <c r="L1347" s="11">
        <f>IFERROR(VALUE(VLOOKUP(Tabela1[[#This Row],[PLACA]],[1]Planilha2!$A:$F,4,0)),"")</f>
        <v>1529</v>
      </c>
      <c r="M1347" s="11">
        <f>IFERROR(VALUE(VLOOKUP(Tabela1[[#This Row],[PLACA]],[1]Planilha2!$A:$F,5,0)),"")</f>
        <v>683</v>
      </c>
      <c r="N1347" s="11"/>
      <c r="O1347" s="18" t="str">
        <f>VLOOKUP(Tabela1[[#This Row],[PLACA]],BASE_LOCADORAS!B:F,5,0)</f>
        <v>15/07/2028</v>
      </c>
      <c r="P134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7" s="11">
        <f>VLOOKUP(Tabela1[[#This Row],[PLACA]],BASE_LOCADORAS!B:G,6,0)</f>
        <v>1928.81</v>
      </c>
      <c r="R1347" s="5" t="b">
        <f>Tabela1[[#This Row],[VALOR LOCADORA]]=Tabela1[[#This Row],[GASTO ALUGUEL]]</f>
        <v>0</v>
      </c>
      <c r="S1347" s="5" t="str">
        <f>UPPER(TEXT(Tabela1[[#This Row],[VENCIMENTO CONTRATO]],"MMM"))</f>
        <v>JUL</v>
      </c>
      <c r="T1347" s="5">
        <f>IFERROR(YEAR(Tabela1[[#This Row],[VENCIMENTO CONTRATO]]),"-")</f>
        <v>2028</v>
      </c>
      <c r="U1347" s="5" t="str">
        <f>VLOOKUP(Tabela1[[#This Row],[PLACA]],UNIC!C:T,18,0)</f>
        <v>ATIVO</v>
      </c>
      <c r="V1347" s="5" t="str">
        <f>SUBSTITUTE(VLOOKUP(Tabela1[[#This Row],[PLACA]],UNIC!C:K,9,0),".", "")</f>
        <v>11011</v>
      </c>
      <c r="W1347" s="5">
        <f>VLOOKUP(Tabela1[[#This Row],[PLACA]],UNIC!C:M,10,0)</f>
        <v>17001</v>
      </c>
      <c r="X1347" s="5" t="str">
        <f>VLOOKUP(Tabela1[[#This Row],[PLACA]],UNIC!C:M,11,0)</f>
        <v>VIVO</v>
      </c>
      <c r="Y1347" s="7">
        <f>SUM(Tabela1[[#This Row],[GASTO COMBUSTÍVEL FEVEREIRO]:[GASTO COMBUSTÍVE ABRIL]])</f>
        <v>3509</v>
      </c>
      <c r="Z1347" s="7">
        <f>IFERROR(AVERAGE(Tabela1[[#This Row],[GASTO COMBUSTÍVE ABRIL]:[GASTO COMBUSTÍVE MARÇO]]),"-")</f>
        <v>1106</v>
      </c>
      <c r="AA1347" s="5"/>
    </row>
    <row r="1348" spans="1:27" x14ac:dyDescent="0.25">
      <c r="A1348" s="5" t="s">
        <v>697</v>
      </c>
      <c r="B1348" s="5" t="str">
        <f>VLOOKUP(A1348,UNIC!C:W,2,0)</f>
        <v>MOBI</v>
      </c>
      <c r="C1348" s="5" t="str">
        <f>VLOOKUP(A1348,UNIC!C:W,3,0)</f>
        <v>LEVE</v>
      </c>
      <c r="D1348" s="10">
        <f>VLOOKUP(A1348,UNIC!C:W,5,0)</f>
        <v>2025</v>
      </c>
      <c r="E1348" s="5" t="str">
        <f>VLOOKUP(A1348,UNIC!C:W,21,0)</f>
        <v>LOCALIZA</v>
      </c>
      <c r="F1348" s="5" t="str">
        <f>VLOOKUP(Tabela1[[#This Row],[PLACA]],UNIC!C:R,15,0)</f>
        <v>DF</v>
      </c>
      <c r="G1348" s="5" t="str">
        <f>VLOOKUP(Tabela1[[#This Row],[PLACA]],UNIC!C:R,16,0)</f>
        <v>CENTRO OESTE</v>
      </c>
      <c r="H1348" s="5" t="str">
        <f>VLOOKUP(A1348,UNIC!C:H,6,0)</f>
        <v>GABRIEL DOS SANTOS POLICARPO</v>
      </c>
      <c r="I1348" s="5" t="str">
        <f>VLOOKUP(H1348,UNIC!H:J,3,0)</f>
        <v>INSTALADOR E REPARADOR DE FO</v>
      </c>
      <c r="J1348" s="11" t="str">
        <f>VLOOKUP(Tabela1[[#This Row],[PLACA]],UNIC!C:V,20,0)</f>
        <v>R$ 1.823,00</v>
      </c>
      <c r="K1348" s="11">
        <f>IFERROR(VALUE(VLOOKUP(Tabela1[[#This Row],[PLACA]],[1]Planilha2!$A:$F,3,0)),"")</f>
        <v>1063</v>
      </c>
      <c r="L1348" s="11">
        <f>IFERROR(VALUE(VLOOKUP(Tabela1[[#This Row],[PLACA]],[1]Planilha2!$A:$F,4,0)),"")</f>
        <v>1107.44</v>
      </c>
      <c r="M1348" s="11">
        <f>IFERROR(VALUE(VLOOKUP(Tabela1[[#This Row],[PLACA]],[1]Planilha2!$A:$F,5,0)),"")</f>
        <v>560</v>
      </c>
      <c r="N1348" s="11"/>
      <c r="O1348" s="18" t="str">
        <f>VLOOKUP(Tabela1[[#This Row],[PLACA]],BASE_LOCADORAS!B:F,5,0)</f>
        <v>12/07/2028</v>
      </c>
      <c r="P134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8" s="11">
        <f>VLOOKUP(Tabela1[[#This Row],[PLACA]],BASE_LOCADORAS!B:G,6,0)</f>
        <v>1928.81</v>
      </c>
      <c r="R1348" s="5" t="b">
        <f>Tabela1[[#This Row],[VALOR LOCADORA]]=Tabela1[[#This Row],[GASTO ALUGUEL]]</f>
        <v>0</v>
      </c>
      <c r="S1348" s="5" t="str">
        <f>UPPER(TEXT(Tabela1[[#This Row],[VENCIMENTO CONTRATO]],"MMM"))</f>
        <v>JUL</v>
      </c>
      <c r="T1348" s="5">
        <f>IFERROR(YEAR(Tabela1[[#This Row],[VENCIMENTO CONTRATO]]),"-")</f>
        <v>2028</v>
      </c>
      <c r="U1348" s="5" t="str">
        <f>VLOOKUP(Tabela1[[#This Row],[PLACA]],UNIC!C:T,18,0)</f>
        <v>ATIVO</v>
      </c>
      <c r="V1348" s="5" t="str">
        <f>SUBSTITUTE(VLOOKUP(Tabela1[[#This Row],[PLACA]],UNIC!C:K,9,0),".", "")</f>
        <v>11011</v>
      </c>
      <c r="W1348" s="5">
        <f>VLOOKUP(Tabela1[[#This Row],[PLACA]],UNIC!C:M,10,0)</f>
        <v>17001</v>
      </c>
      <c r="X1348" s="5" t="str">
        <f>VLOOKUP(Tabela1[[#This Row],[PLACA]],UNIC!C:M,11,0)</f>
        <v>VIVO</v>
      </c>
      <c r="Y1348" s="7">
        <f>SUM(Tabela1[[#This Row],[GASTO COMBUSTÍVEL FEVEREIRO]:[GASTO COMBUSTÍVE ABRIL]])</f>
        <v>2730.44</v>
      </c>
      <c r="Z1348" s="7">
        <f>IFERROR(AVERAGE(Tabela1[[#This Row],[GASTO COMBUSTÍVE ABRIL]:[GASTO COMBUSTÍVE MARÇO]]),"-")</f>
        <v>833.72</v>
      </c>
      <c r="AA1348" s="5"/>
    </row>
    <row r="1349" spans="1:27" x14ac:dyDescent="0.25">
      <c r="A1349" s="5" t="s">
        <v>773</v>
      </c>
      <c r="B1349" s="5" t="str">
        <f>VLOOKUP(A1349,UNIC!C:W,2,0)</f>
        <v>MOBI</v>
      </c>
      <c r="C1349" s="5" t="str">
        <f>VLOOKUP(A1349,UNIC!C:W,3,0)</f>
        <v>LEVE</v>
      </c>
      <c r="D1349" s="10">
        <f>VLOOKUP(A1349,UNIC!C:W,5,0)</f>
        <v>2025</v>
      </c>
      <c r="E1349" s="5" t="str">
        <f>VLOOKUP(A1349,UNIC!C:W,21,0)</f>
        <v>LOCALIZA</v>
      </c>
      <c r="F1349" s="5" t="str">
        <f>VLOOKUP(Tabela1[[#This Row],[PLACA]],UNIC!C:R,15,0)</f>
        <v>DF</v>
      </c>
      <c r="G1349" s="5" t="str">
        <f>VLOOKUP(Tabela1[[#This Row],[PLACA]],UNIC!C:R,16,0)</f>
        <v>CENTRO OESTE</v>
      </c>
      <c r="H1349" s="5" t="str">
        <f>VLOOKUP(A1349,UNIC!C:H,6,0)</f>
        <v>VANDER VIEIRA VAZ</v>
      </c>
      <c r="I1349" s="5" t="str">
        <f>VLOOKUP(H1349,UNIC!H:J,3,0)</f>
        <v>INSTALADOR E REPARADOR DE FO</v>
      </c>
      <c r="J1349" s="11" t="str">
        <f>VLOOKUP(Tabela1[[#This Row],[PLACA]],UNIC!C:V,20,0)</f>
        <v>R$ 1.823,00</v>
      </c>
      <c r="K1349" s="11">
        <f>IFERROR(VALUE(VLOOKUP(Tabela1[[#This Row],[PLACA]],[1]Planilha2!$A:$F,3,0)),"")</f>
        <v>1334.47</v>
      </c>
      <c r="L1349" s="11">
        <f>IFERROR(VALUE(VLOOKUP(Tabela1[[#This Row],[PLACA]],[1]Planilha2!$A:$F,4,0)),"")</f>
        <v>1309.18</v>
      </c>
      <c r="M1349" s="11">
        <f>IFERROR(VALUE(VLOOKUP(Tabela1[[#This Row],[PLACA]],[1]Planilha2!$A:$F,5,0)),"")</f>
        <v>813</v>
      </c>
      <c r="N1349" s="11"/>
      <c r="O1349" s="18" t="str">
        <f>VLOOKUP(Tabela1[[#This Row],[PLACA]],BASE_LOCADORAS!B:F,5,0)</f>
        <v>11/07/2028</v>
      </c>
      <c r="P134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49" s="11">
        <f>VLOOKUP(Tabela1[[#This Row],[PLACA]],BASE_LOCADORAS!B:G,6,0)</f>
        <v>1928.81</v>
      </c>
      <c r="R1349" s="5" t="b">
        <f>Tabela1[[#This Row],[VALOR LOCADORA]]=Tabela1[[#This Row],[GASTO ALUGUEL]]</f>
        <v>0</v>
      </c>
      <c r="S1349" s="5" t="str">
        <f>UPPER(TEXT(Tabela1[[#This Row],[VENCIMENTO CONTRATO]],"MMM"))</f>
        <v>JUL</v>
      </c>
      <c r="T1349" s="5">
        <f>IFERROR(YEAR(Tabela1[[#This Row],[VENCIMENTO CONTRATO]]),"-")</f>
        <v>2028</v>
      </c>
      <c r="U1349" s="5" t="str">
        <f>VLOOKUP(Tabela1[[#This Row],[PLACA]],UNIC!C:T,18,0)</f>
        <v>ATIVO</v>
      </c>
      <c r="V1349" s="5" t="str">
        <f>SUBSTITUTE(VLOOKUP(Tabela1[[#This Row],[PLACA]],UNIC!C:K,9,0),".", "")</f>
        <v>11011</v>
      </c>
      <c r="W1349" s="5">
        <f>VLOOKUP(Tabela1[[#This Row],[PLACA]],UNIC!C:M,10,0)</f>
        <v>17001</v>
      </c>
      <c r="X1349" s="5" t="str">
        <f>VLOOKUP(Tabela1[[#This Row],[PLACA]],UNIC!C:M,11,0)</f>
        <v>VIVO</v>
      </c>
      <c r="Y1349" s="7">
        <f>SUM(Tabela1[[#This Row],[GASTO COMBUSTÍVEL FEVEREIRO]:[GASTO COMBUSTÍVE ABRIL]])</f>
        <v>3456.65</v>
      </c>
      <c r="Z1349" s="7">
        <f>IFERROR(AVERAGE(Tabela1[[#This Row],[GASTO COMBUSTÍVE ABRIL]:[GASTO COMBUSTÍVE MARÇO]]),"-")</f>
        <v>1061.0900000000001</v>
      </c>
      <c r="AA1349" s="5"/>
    </row>
    <row r="1350" spans="1:27" x14ac:dyDescent="0.25">
      <c r="A1350" s="5" t="s">
        <v>792</v>
      </c>
      <c r="B1350" s="5" t="str">
        <f>VLOOKUP(A1350,UNIC!C:W,2,0)</f>
        <v>MOBI</v>
      </c>
      <c r="C1350" s="5" t="str">
        <f>VLOOKUP(A1350,UNIC!C:W,3,0)</f>
        <v>LEVE</v>
      </c>
      <c r="D1350" s="10">
        <f>VLOOKUP(A1350,UNIC!C:W,5,0)</f>
        <v>2025</v>
      </c>
      <c r="E1350" s="5" t="str">
        <f>VLOOKUP(A1350,UNIC!C:W,21,0)</f>
        <v>LOCALIZA</v>
      </c>
      <c r="F1350" s="5" t="str">
        <f>VLOOKUP(Tabela1[[#This Row],[PLACA]],UNIC!C:R,15,0)</f>
        <v>ES</v>
      </c>
      <c r="G1350" s="5" t="str">
        <f>VLOOKUP(Tabela1[[#This Row],[PLACA]],UNIC!C:R,16,0)</f>
        <v>SUDESTE</v>
      </c>
      <c r="H1350" s="5" t="str">
        <f>VLOOKUP(A1350,UNIC!C:H,6,0)</f>
        <v>DEIVERSON FRANCKLIN FERREIRA</v>
      </c>
      <c r="I1350" s="5" t="str">
        <f>VLOOKUP(H1350,UNIC!H:J,3,0)</f>
        <v>INSTALADOR E REPARADOR DE FO</v>
      </c>
      <c r="J1350" s="11" t="str">
        <f>VLOOKUP(Tabela1[[#This Row],[PLACA]],UNIC!C:V,20,0)</f>
        <v>R$ 1.823,00</v>
      </c>
      <c r="K1350" s="11">
        <f>IFERROR(VALUE(VLOOKUP(Tabela1[[#This Row],[PLACA]],[1]Planilha2!$A:$F,3,0)),"")</f>
        <v>1259.06</v>
      </c>
      <c r="L1350" s="11">
        <f>IFERROR(VALUE(VLOOKUP(Tabela1[[#This Row],[PLACA]],[1]Planilha2!$A:$F,4,0)),"")</f>
        <v>1288.79</v>
      </c>
      <c r="M1350" s="11">
        <f>IFERROR(VALUE(VLOOKUP(Tabela1[[#This Row],[PLACA]],[1]Planilha2!$A:$F,5,0)),"")</f>
        <v>569.99</v>
      </c>
      <c r="N1350" s="11"/>
      <c r="O1350" s="18" t="str">
        <f>VLOOKUP(Tabela1[[#This Row],[PLACA]],BASE_LOCADORAS!B:F,5,0)</f>
        <v>19/11/2028</v>
      </c>
      <c r="P135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0" s="11">
        <f>VLOOKUP(Tabela1[[#This Row],[PLACA]],BASE_LOCADORAS!B:G,6,0)</f>
        <v>1938.47</v>
      </c>
      <c r="R1350" s="5" t="b">
        <f>Tabela1[[#This Row],[VALOR LOCADORA]]=Tabela1[[#This Row],[GASTO ALUGUEL]]</f>
        <v>0</v>
      </c>
      <c r="S1350" s="5" t="str">
        <f>UPPER(TEXT(Tabela1[[#This Row],[VENCIMENTO CONTRATO]],"MMM"))</f>
        <v>NOV</v>
      </c>
      <c r="T1350" s="5">
        <f>IFERROR(YEAR(Tabela1[[#This Row],[VENCIMENTO CONTRATO]]),"-")</f>
        <v>2028</v>
      </c>
      <c r="U1350" s="5" t="str">
        <f>VLOOKUP(Tabela1[[#This Row],[PLACA]],UNIC!C:T,18,0)</f>
        <v>ATIVO</v>
      </c>
      <c r="V1350" s="5" t="str">
        <f>SUBSTITUTE(VLOOKUP(Tabela1[[#This Row],[PLACA]],UNIC!C:K,9,0),".", "")</f>
        <v>11011</v>
      </c>
      <c r="W1350" s="5">
        <f>VLOOKUP(Tabela1[[#This Row],[PLACA]],UNIC!C:M,10,0)</f>
        <v>18001</v>
      </c>
      <c r="X1350" s="5" t="str">
        <f>VLOOKUP(Tabela1[[#This Row],[PLACA]],UNIC!C:M,11,0)</f>
        <v>VIVO</v>
      </c>
      <c r="Y1350" s="7">
        <f>SUM(Tabela1[[#This Row],[GASTO COMBUSTÍVEL FEVEREIRO]:[GASTO COMBUSTÍVE ABRIL]])</f>
        <v>3117.84</v>
      </c>
      <c r="Z1350" s="7">
        <f>IFERROR(AVERAGE(Tabela1[[#This Row],[GASTO COMBUSTÍVE ABRIL]:[GASTO COMBUSTÍVE MARÇO]]),"-")</f>
        <v>929.39</v>
      </c>
      <c r="AA1350" s="5"/>
    </row>
    <row r="1351" spans="1:27" x14ac:dyDescent="0.25">
      <c r="A1351" s="5" t="s">
        <v>1573</v>
      </c>
      <c r="B1351" s="5" t="str">
        <f>VLOOKUP(A1351,UNIC!C:W,2,0)</f>
        <v>MOBI</v>
      </c>
      <c r="C1351" s="5" t="str">
        <f>VLOOKUP(A1351,UNIC!C:W,3,0)</f>
        <v>LEVE</v>
      </c>
      <c r="D1351" s="10">
        <f>VLOOKUP(A1351,UNIC!C:W,5,0)</f>
        <v>2025</v>
      </c>
      <c r="E1351" s="5" t="str">
        <f>VLOOKUP(A1351,UNIC!C:W,21,0)</f>
        <v>LOCALIZA</v>
      </c>
      <c r="F1351" s="5" t="str">
        <f>VLOOKUP(Tabela1[[#This Row],[PLACA]],UNIC!C:R,15,0)</f>
        <v>ES</v>
      </c>
      <c r="G1351" s="5" t="str">
        <f>VLOOKUP(Tabela1[[#This Row],[PLACA]],UNIC!C:R,16,0)</f>
        <v>SUDESTE</v>
      </c>
      <c r="H1351" s="5" t="str">
        <f>VLOOKUP(A1351,UNIC!C:H,6,0)</f>
        <v>ESDRAS RAMOS DA SILVA</v>
      </c>
      <c r="I1351" s="5" t="str">
        <f>VLOOKUP(H1351,UNIC!H:J,3,0)</f>
        <v>INSTALADOR E REPARADOR DE FO</v>
      </c>
      <c r="J1351" s="11" t="str">
        <f>VLOOKUP(Tabela1[[#This Row],[PLACA]],UNIC!C:V,20,0)</f>
        <v>R$ 1.823,00</v>
      </c>
      <c r="K1351" s="11">
        <f>IFERROR(VALUE(VLOOKUP(Tabela1[[#This Row],[PLACA]],[1]Planilha2!$A:$F,3,0)),"")</f>
        <v>869.73</v>
      </c>
      <c r="L1351" s="11">
        <f>IFERROR(VALUE(VLOOKUP(Tabela1[[#This Row],[PLACA]],[1]Planilha2!$A:$F,4,0)),"")</f>
        <v>1133.48</v>
      </c>
      <c r="M1351" s="11">
        <f>IFERROR(VALUE(VLOOKUP(Tabela1[[#This Row],[PLACA]],[1]Planilha2!$A:$F,5,0)),"")</f>
        <v>768.21999999999991</v>
      </c>
      <c r="N1351" s="11"/>
      <c r="O1351" s="18" t="str">
        <f>VLOOKUP(Tabela1[[#This Row],[PLACA]],BASE_LOCADORAS!B:F,5,0)</f>
        <v>18/07/2028</v>
      </c>
      <c r="P135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1" s="11">
        <f>VLOOKUP(Tabela1[[#This Row],[PLACA]],BASE_LOCADORAS!B:G,6,0)</f>
        <v>1928.81</v>
      </c>
      <c r="R1351" s="5" t="b">
        <f>Tabela1[[#This Row],[VALOR LOCADORA]]=Tabela1[[#This Row],[GASTO ALUGUEL]]</f>
        <v>0</v>
      </c>
      <c r="S1351" s="5" t="str">
        <f>UPPER(TEXT(Tabela1[[#This Row],[VENCIMENTO CONTRATO]],"MMM"))</f>
        <v>JUL</v>
      </c>
      <c r="T1351" s="5">
        <f>IFERROR(YEAR(Tabela1[[#This Row],[VENCIMENTO CONTRATO]]),"-")</f>
        <v>2028</v>
      </c>
      <c r="U1351" s="5" t="str">
        <f>VLOOKUP(Tabela1[[#This Row],[PLACA]],UNIC!C:T,18,0)</f>
        <v>ATIVO</v>
      </c>
      <c r="V1351" s="5" t="str">
        <f>SUBSTITUTE(VLOOKUP(Tabela1[[#This Row],[PLACA]],UNIC!C:K,9,0),".", "")</f>
        <v>11021</v>
      </c>
      <c r="W1351" s="5">
        <f>VLOOKUP(Tabela1[[#This Row],[PLACA]],UNIC!C:M,10,0)</f>
        <v>18001</v>
      </c>
      <c r="X1351" s="5" t="str">
        <f>VLOOKUP(Tabela1[[#This Row],[PLACA]],UNIC!C:M,11,0)</f>
        <v>VIVO</v>
      </c>
      <c r="Y1351" s="7">
        <f>SUM(Tabela1[[#This Row],[GASTO COMBUSTÍVEL FEVEREIRO]:[GASTO COMBUSTÍVE ABRIL]])</f>
        <v>2771.43</v>
      </c>
      <c r="Z1351" s="7">
        <f>IFERROR(AVERAGE(Tabela1[[#This Row],[GASTO COMBUSTÍVE ABRIL]:[GASTO COMBUSTÍVE MARÇO]]),"-")</f>
        <v>950.84999999999991</v>
      </c>
      <c r="AA1351" s="5"/>
    </row>
    <row r="1352" spans="1:27" x14ac:dyDescent="0.25">
      <c r="A1352" s="5" t="s">
        <v>229</v>
      </c>
      <c r="B1352" s="5" t="str">
        <f>VLOOKUP(A1352,UNIC!C:W,2,0)</f>
        <v>MOBI</v>
      </c>
      <c r="C1352" s="5" t="str">
        <f>VLOOKUP(A1352,UNIC!C:W,3,0)</f>
        <v>LEVE</v>
      </c>
      <c r="D1352" s="10">
        <f>VLOOKUP(A1352,UNIC!C:W,5,0)</f>
        <v>2025</v>
      </c>
      <c r="E1352" s="5" t="str">
        <f>VLOOKUP(A1352,UNIC!C:W,21,0)</f>
        <v>LOCALIZA</v>
      </c>
      <c r="F1352" s="5" t="str">
        <f>VLOOKUP(Tabela1[[#This Row],[PLACA]],UNIC!C:R,15,0)</f>
        <v>DF</v>
      </c>
      <c r="G1352" s="5" t="str">
        <f>VLOOKUP(Tabela1[[#This Row],[PLACA]],UNIC!C:R,16,0)</f>
        <v>CENTRO OESTE</v>
      </c>
      <c r="H1352" s="5" t="str">
        <f>VLOOKUP(A1352,UNIC!C:H,6,0)</f>
        <v>SAMUEL SANTOS DE SA</v>
      </c>
      <c r="I1352" s="5" t="str">
        <f>VLOOKUP(H1352,UNIC!H:J,3,0)</f>
        <v>INSTALADOR E REPARADOR DE FO</v>
      </c>
      <c r="J1352" s="11" t="str">
        <f>VLOOKUP(Tabela1[[#This Row],[PLACA]],UNIC!C:V,20,0)</f>
        <v>R$ 1.823,00</v>
      </c>
      <c r="K1352" s="11">
        <f>IFERROR(VALUE(VLOOKUP(Tabela1[[#This Row],[PLACA]],[1]Planilha2!$A:$F,3,0)),"")</f>
        <v>531.64</v>
      </c>
      <c r="L1352" s="11">
        <f>IFERROR(VALUE(VLOOKUP(Tabela1[[#This Row],[PLACA]],[1]Planilha2!$A:$F,4,0)),"")</f>
        <v>1862</v>
      </c>
      <c r="M1352" s="11">
        <f>IFERROR(VALUE(VLOOKUP(Tabela1[[#This Row],[PLACA]],[1]Planilha2!$A:$F,5,0)),"")</f>
        <v>810</v>
      </c>
      <c r="N1352" s="11"/>
      <c r="O1352" s="18" t="str">
        <f>VLOOKUP(Tabela1[[#This Row],[PLACA]],BASE_LOCADORAS!B:F,5,0)</f>
        <v>12/07/2028</v>
      </c>
      <c r="P135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2" s="11">
        <f>VLOOKUP(Tabela1[[#This Row],[PLACA]],BASE_LOCADORAS!B:G,6,0)</f>
        <v>1928.81</v>
      </c>
      <c r="R1352" s="5" t="b">
        <f>Tabela1[[#This Row],[VALOR LOCADORA]]=Tabela1[[#This Row],[GASTO ALUGUEL]]</f>
        <v>0</v>
      </c>
      <c r="S1352" s="5" t="str">
        <f>UPPER(TEXT(Tabela1[[#This Row],[VENCIMENTO CONTRATO]],"MMM"))</f>
        <v>JUL</v>
      </c>
      <c r="T1352" s="5">
        <f>IFERROR(YEAR(Tabela1[[#This Row],[VENCIMENTO CONTRATO]]),"-")</f>
        <v>2028</v>
      </c>
      <c r="U1352" s="5" t="str">
        <f>VLOOKUP(Tabela1[[#This Row],[PLACA]],UNIC!C:T,18,0)</f>
        <v>ATIVO</v>
      </c>
      <c r="V1352" s="5" t="str">
        <f>SUBSTITUTE(VLOOKUP(Tabela1[[#This Row],[PLACA]],UNIC!C:K,9,0),".", "")</f>
        <v>11011</v>
      </c>
      <c r="W1352" s="5">
        <f>VLOOKUP(Tabela1[[#This Row],[PLACA]],UNIC!C:M,10,0)</f>
        <v>17001</v>
      </c>
      <c r="X1352" s="5" t="str">
        <f>VLOOKUP(Tabela1[[#This Row],[PLACA]],UNIC!C:M,11,0)</f>
        <v>VIVO</v>
      </c>
      <c r="Y1352" s="7">
        <f>SUM(Tabela1[[#This Row],[GASTO COMBUSTÍVEL FEVEREIRO]:[GASTO COMBUSTÍVE ABRIL]])</f>
        <v>3203.64</v>
      </c>
      <c r="Z1352" s="7">
        <f>IFERROR(AVERAGE(Tabela1[[#This Row],[GASTO COMBUSTÍVE ABRIL]:[GASTO COMBUSTÍVE MARÇO]]),"-")</f>
        <v>1336</v>
      </c>
      <c r="AA1352" s="5"/>
    </row>
    <row r="1353" spans="1:27" x14ac:dyDescent="0.25">
      <c r="A1353" s="5" t="s">
        <v>853</v>
      </c>
      <c r="B1353" s="5" t="str">
        <f>VLOOKUP(A1353,UNIC!C:W,2,0)</f>
        <v>MOBI</v>
      </c>
      <c r="C1353" s="5" t="str">
        <f>VLOOKUP(A1353,UNIC!C:W,3,0)</f>
        <v>LEVE</v>
      </c>
      <c r="D1353" s="10">
        <f>VLOOKUP(A1353,UNIC!C:W,5,0)</f>
        <v>2025</v>
      </c>
      <c r="E1353" s="5" t="str">
        <f>VLOOKUP(A1353,UNIC!C:W,21,0)</f>
        <v>LOCALIZA</v>
      </c>
      <c r="F1353" s="5" t="str">
        <f>VLOOKUP(Tabela1[[#This Row],[PLACA]],UNIC!C:R,15,0)</f>
        <v>GO</v>
      </c>
      <c r="G1353" s="5" t="str">
        <f>VLOOKUP(Tabela1[[#This Row],[PLACA]],UNIC!C:R,16,0)</f>
        <v>CENTRO OESTE</v>
      </c>
      <c r="H1353" s="5" t="str">
        <f>VLOOKUP(A1353,UNIC!C:H,6,0)</f>
        <v>WANDER FREITAS DE SA</v>
      </c>
      <c r="I1353" s="5" t="str">
        <f>VLOOKUP(H1353,UNIC!H:J,3,0)</f>
        <v>TECNICO DE MANUTENCAO PI III</v>
      </c>
      <c r="J1353" s="11" t="str">
        <f>VLOOKUP(Tabela1[[#This Row],[PLACA]],UNIC!C:V,20,0)</f>
        <v>R$ 1.823,00</v>
      </c>
      <c r="K1353" s="11">
        <f>IFERROR(VALUE(VLOOKUP(Tabela1[[#This Row],[PLACA]],[1]Planilha2!$A:$F,3,0)),"")</f>
        <v>465.97</v>
      </c>
      <c r="L1353" s="11">
        <f>IFERROR(VALUE(VLOOKUP(Tabela1[[#This Row],[PLACA]],[1]Planilha2!$A:$F,4,0)),"")</f>
        <v>150</v>
      </c>
      <c r="M1353" s="11">
        <f>IFERROR(VALUE(VLOOKUP(Tabela1[[#This Row],[PLACA]],[1]Planilha2!$A:$F,5,0)),"")</f>
        <v>1319.3200000000002</v>
      </c>
      <c r="N1353" s="11"/>
      <c r="O1353" s="18" t="str">
        <f>VLOOKUP(Tabela1[[#This Row],[PLACA]],BASE_LOCADORAS!B:F,5,0)</f>
        <v>16/07/2028</v>
      </c>
      <c r="P135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3" s="11">
        <f>VLOOKUP(Tabela1[[#This Row],[PLACA]],BASE_LOCADORAS!B:G,6,0)</f>
        <v>1928.81</v>
      </c>
      <c r="R1353" s="5" t="b">
        <f>Tabela1[[#This Row],[VALOR LOCADORA]]=Tabela1[[#This Row],[GASTO ALUGUEL]]</f>
        <v>0</v>
      </c>
      <c r="S1353" s="5" t="str">
        <f>UPPER(TEXT(Tabela1[[#This Row],[VENCIMENTO CONTRATO]],"MMM"))</f>
        <v>JUL</v>
      </c>
      <c r="T1353" s="5">
        <f>IFERROR(YEAR(Tabela1[[#This Row],[VENCIMENTO CONTRATO]]),"-")</f>
        <v>2028</v>
      </c>
      <c r="U1353" s="5" t="str">
        <f>VLOOKUP(Tabela1[[#This Row],[PLACA]],UNIC!C:T,18,0)</f>
        <v>ATIVO</v>
      </c>
      <c r="V1353" s="5" t="str">
        <f>SUBSTITUTE(VLOOKUP(Tabela1[[#This Row],[PLACA]],UNIC!C:K,9,0),".", "")</f>
        <v>12081</v>
      </c>
      <c r="W1353" s="5">
        <f>VLOOKUP(Tabela1[[#This Row],[PLACA]],UNIC!C:M,10,0)</f>
        <v>19234</v>
      </c>
      <c r="X1353" s="5" t="str">
        <f>VLOOKUP(Tabela1[[#This Row],[PLACA]],UNIC!C:M,11,0)</f>
        <v>TIM MOVEL</v>
      </c>
      <c r="Y1353" s="7">
        <f>SUM(Tabela1[[#This Row],[GASTO COMBUSTÍVEL FEVEREIRO]:[GASTO COMBUSTÍVE ABRIL]])</f>
        <v>1935.2900000000002</v>
      </c>
      <c r="Z1353" s="7">
        <f>IFERROR(AVERAGE(Tabela1[[#This Row],[GASTO COMBUSTÍVE ABRIL]:[GASTO COMBUSTÍVE MARÇO]]),"-")</f>
        <v>734.66000000000008</v>
      </c>
      <c r="AA1353" s="5"/>
    </row>
    <row r="1354" spans="1:27" x14ac:dyDescent="0.25">
      <c r="A1354" s="5" t="s">
        <v>546</v>
      </c>
      <c r="B1354" s="5" t="str">
        <f>VLOOKUP(A1354,UNIC!C:W,2,0)</f>
        <v>MOBI</v>
      </c>
      <c r="C1354" s="5" t="str">
        <f>VLOOKUP(A1354,UNIC!C:W,3,0)</f>
        <v>LEVE</v>
      </c>
      <c r="D1354" s="10">
        <f>VLOOKUP(A1354,UNIC!C:W,5,0)</f>
        <v>2025</v>
      </c>
      <c r="E1354" s="5" t="str">
        <f>VLOOKUP(A1354,UNIC!C:W,21,0)</f>
        <v>LOCALIZA</v>
      </c>
      <c r="F1354" s="5" t="str">
        <f>VLOOKUP(Tabela1[[#This Row],[PLACA]],UNIC!C:R,15,0)</f>
        <v>MG</v>
      </c>
      <c r="G1354" s="5" t="str">
        <f>VLOOKUP(Tabela1[[#This Row],[PLACA]],UNIC!C:R,16,0)</f>
        <v>SUDESTE</v>
      </c>
      <c r="H1354" s="5" t="str">
        <f>VLOOKUP(A1354,UNIC!C:H,6,0)</f>
        <v>ODILOMAR MENDES LOURENCO FILHO</v>
      </c>
      <c r="I1354" s="5" t="str">
        <f>VLOOKUP(H1354,UNIC!H:J,3,0)</f>
        <v>TECNICO DE FIBRA OPTICA I</v>
      </c>
      <c r="J1354" s="11" t="str">
        <f>VLOOKUP(Tabela1[[#This Row],[PLACA]],UNIC!C:V,20,0)</f>
        <v>R$ 1.823,00</v>
      </c>
      <c r="K1354" s="11">
        <f>IFERROR(VALUE(VLOOKUP(Tabela1[[#This Row],[PLACA]],[1]Planilha2!$A:$F,3,0)),"")</f>
        <v>1270</v>
      </c>
      <c r="L1354" s="11">
        <f>IFERROR(VALUE(VLOOKUP(Tabela1[[#This Row],[PLACA]],[1]Planilha2!$A:$F,4,0)),"")</f>
        <v>0</v>
      </c>
      <c r="M1354" s="11">
        <f>IFERROR(VALUE(VLOOKUP(Tabela1[[#This Row],[PLACA]],[1]Planilha2!$A:$F,5,0)),"")</f>
        <v>753.4</v>
      </c>
      <c r="N1354" s="11"/>
      <c r="O1354" s="18" t="str">
        <f>VLOOKUP(Tabela1[[#This Row],[PLACA]],BASE_LOCADORAS!B:F,5,0)</f>
        <v>11/07/2028</v>
      </c>
      <c r="P135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4" s="11">
        <f>VLOOKUP(Tabela1[[#This Row],[PLACA]],BASE_LOCADORAS!B:G,6,0)</f>
        <v>1928.81</v>
      </c>
      <c r="R1354" s="5" t="b">
        <f>Tabela1[[#This Row],[VALOR LOCADORA]]=Tabela1[[#This Row],[GASTO ALUGUEL]]</f>
        <v>0</v>
      </c>
      <c r="S1354" s="5" t="str">
        <f>UPPER(TEXT(Tabela1[[#This Row],[VENCIMENTO CONTRATO]],"MMM"))</f>
        <v>JUL</v>
      </c>
      <c r="T1354" s="5">
        <f>IFERROR(YEAR(Tabela1[[#This Row],[VENCIMENTO CONTRATO]]),"-")</f>
        <v>2028</v>
      </c>
      <c r="U1354" s="5" t="str">
        <f>VLOOKUP(Tabela1[[#This Row],[PLACA]],UNIC!C:T,18,0)</f>
        <v>ATIVO</v>
      </c>
      <c r="V1354" s="5" t="str">
        <f>SUBSTITUTE(VLOOKUP(Tabela1[[#This Row],[PLACA]],UNIC!C:K,9,0),".", "")</f>
        <v>11011</v>
      </c>
      <c r="W1354" s="5">
        <f>VLOOKUP(Tabela1[[#This Row],[PLACA]],UNIC!C:M,10,0)</f>
        <v>23845</v>
      </c>
      <c r="X1354" s="5" t="str">
        <f>VLOOKUP(Tabela1[[#This Row],[PLACA]],UNIC!C:M,11,0)</f>
        <v>VIVO</v>
      </c>
      <c r="Y1354" s="7">
        <f>SUM(Tabela1[[#This Row],[GASTO COMBUSTÍVEL FEVEREIRO]:[GASTO COMBUSTÍVE ABRIL]])</f>
        <v>2023.4</v>
      </c>
      <c r="Z1354" s="7">
        <f>IFERROR(AVERAGE(Tabela1[[#This Row],[GASTO COMBUSTÍVE ABRIL]:[GASTO COMBUSTÍVE MARÇO]]),"-")</f>
        <v>376.7</v>
      </c>
      <c r="AA1354" s="5"/>
    </row>
    <row r="1355" spans="1:27" x14ac:dyDescent="0.25">
      <c r="A1355" s="5" t="s">
        <v>424</v>
      </c>
      <c r="B1355" s="5" t="str">
        <f>VLOOKUP(A1355,UNIC!C:W,2,0)</f>
        <v>MOBI</v>
      </c>
      <c r="C1355" s="5" t="str">
        <f>VLOOKUP(A1355,UNIC!C:W,3,0)</f>
        <v>LEVE</v>
      </c>
      <c r="D1355" s="10">
        <f>VLOOKUP(A1355,UNIC!C:W,5,0)</f>
        <v>2025</v>
      </c>
      <c r="E1355" s="5" t="str">
        <f>VLOOKUP(A1355,UNIC!C:W,21,0)</f>
        <v>LOCALIZA</v>
      </c>
      <c r="F1355" s="5" t="str">
        <f>VLOOKUP(Tabela1[[#This Row],[PLACA]],UNIC!C:R,15,0)</f>
        <v>MG</v>
      </c>
      <c r="G1355" s="5" t="str">
        <f>VLOOKUP(Tabela1[[#This Row],[PLACA]],UNIC!C:R,16,0)</f>
        <v>SUDESTE</v>
      </c>
      <c r="H1355" s="5" t="str">
        <f>VLOOKUP(A1355,UNIC!C:H,6,0)</f>
        <v>KLEYTON SANTOS LIMA</v>
      </c>
      <c r="I1355" s="5" t="str">
        <f>VLOOKUP(H1355,UNIC!H:J,3,0)</f>
        <v>TECNICO DE FIBRA OPTICA I</v>
      </c>
      <c r="J1355" s="11" t="str">
        <f>VLOOKUP(Tabela1[[#This Row],[PLACA]],UNIC!C:V,20,0)</f>
        <v>R$ 1.823,00</v>
      </c>
      <c r="K1355" s="11">
        <f>IFERROR(VALUE(VLOOKUP(Tabela1[[#This Row],[PLACA]],[1]Planilha2!$A:$F,3,0)),"")</f>
        <v>898.41</v>
      </c>
      <c r="L1355" s="11">
        <f>IFERROR(VALUE(VLOOKUP(Tabela1[[#This Row],[PLACA]],[1]Planilha2!$A:$F,4,0)),"")</f>
        <v>1050.01</v>
      </c>
      <c r="M1355" s="11">
        <f>IFERROR(VALUE(VLOOKUP(Tabela1[[#This Row],[PLACA]],[1]Planilha2!$A:$F,5,0)),"")</f>
        <v>504.02</v>
      </c>
      <c r="N1355" s="11"/>
      <c r="O1355" s="18" t="str">
        <f>VLOOKUP(Tabela1[[#This Row],[PLACA]],BASE_LOCADORAS!B:F,5,0)</f>
        <v>15/07/2028</v>
      </c>
      <c r="P135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5" s="11">
        <f>VLOOKUP(Tabela1[[#This Row],[PLACA]],BASE_LOCADORAS!B:G,6,0)</f>
        <v>1928.81</v>
      </c>
      <c r="R1355" s="5" t="b">
        <f>Tabela1[[#This Row],[VALOR LOCADORA]]=Tabela1[[#This Row],[GASTO ALUGUEL]]</f>
        <v>0</v>
      </c>
      <c r="S1355" s="5" t="str">
        <f>UPPER(TEXT(Tabela1[[#This Row],[VENCIMENTO CONTRATO]],"MMM"))</f>
        <v>JUL</v>
      </c>
      <c r="T1355" s="5">
        <f>IFERROR(YEAR(Tabela1[[#This Row],[VENCIMENTO CONTRATO]]),"-")</f>
        <v>2028</v>
      </c>
      <c r="U1355" s="5" t="str">
        <f>VLOOKUP(Tabela1[[#This Row],[PLACA]],UNIC!C:T,18,0)</f>
        <v>ATIVO</v>
      </c>
      <c r="V1355" s="5" t="str">
        <f>SUBSTITUTE(VLOOKUP(Tabela1[[#This Row],[PLACA]],UNIC!C:K,9,0),".", "")</f>
        <v>11011</v>
      </c>
      <c r="W1355" s="5">
        <f>VLOOKUP(Tabela1[[#This Row],[PLACA]],UNIC!C:M,10,0)</f>
        <v>23849</v>
      </c>
      <c r="X1355" s="5" t="str">
        <f>VLOOKUP(Tabela1[[#This Row],[PLACA]],UNIC!C:M,11,0)</f>
        <v>VIVO</v>
      </c>
      <c r="Y1355" s="7">
        <f>SUM(Tabela1[[#This Row],[GASTO COMBUSTÍVEL FEVEREIRO]:[GASTO COMBUSTÍVE ABRIL]])</f>
        <v>2452.44</v>
      </c>
      <c r="Z1355" s="7">
        <f>IFERROR(AVERAGE(Tabela1[[#This Row],[GASTO COMBUSTÍVE ABRIL]:[GASTO COMBUSTÍVE MARÇO]]),"-")</f>
        <v>777.01499999999999</v>
      </c>
      <c r="AA1355" s="5"/>
    </row>
    <row r="1356" spans="1:27" x14ac:dyDescent="0.25">
      <c r="A1356" s="5" t="s">
        <v>1122</v>
      </c>
      <c r="B1356" s="5" t="str">
        <f>VLOOKUP(A1356,UNIC!C:W,2,0)</f>
        <v>MOBI</v>
      </c>
      <c r="C1356" s="5" t="str">
        <f>VLOOKUP(A1356,UNIC!C:W,3,0)</f>
        <v>LEVE</v>
      </c>
      <c r="D1356" s="10">
        <f>VLOOKUP(A1356,UNIC!C:W,5,0)</f>
        <v>2025</v>
      </c>
      <c r="E1356" s="5" t="str">
        <f>VLOOKUP(A1356,UNIC!C:W,21,0)</f>
        <v>LOCALIZA</v>
      </c>
      <c r="F1356" s="5" t="str">
        <f>VLOOKUP(Tabela1[[#This Row],[PLACA]],UNIC!C:R,15,0)</f>
        <v>DF</v>
      </c>
      <c r="G1356" s="5" t="str">
        <f>VLOOKUP(Tabela1[[#This Row],[PLACA]],UNIC!C:R,16,0)</f>
        <v>CENTRO OESTE</v>
      </c>
      <c r="H1356" s="5" t="str">
        <f>VLOOKUP(A1356,UNIC!C:H,6,0)</f>
        <v>ROGERIO RODRIGUES DOS SANTOS</v>
      </c>
      <c r="I1356" s="5" t="str">
        <f>VLOOKUP(H1356,UNIC!H:J,3,0)</f>
        <v>INSTALADOR E REPARADOR DE FO</v>
      </c>
      <c r="J1356" s="11" t="str">
        <f>VLOOKUP(Tabela1[[#This Row],[PLACA]],UNIC!C:V,20,0)</f>
        <v>R$ 1.823,00</v>
      </c>
      <c r="K1356" s="11">
        <f>IFERROR(VALUE(VLOOKUP(Tabela1[[#This Row],[PLACA]],[1]Planilha2!$A:$F,3,0)),"")</f>
        <v>853</v>
      </c>
      <c r="L1356" s="11">
        <f>IFERROR(VALUE(VLOOKUP(Tabela1[[#This Row],[PLACA]],[1]Planilha2!$A:$F,4,0)),"")</f>
        <v>930</v>
      </c>
      <c r="M1356" s="11">
        <f>IFERROR(VALUE(VLOOKUP(Tabela1[[#This Row],[PLACA]],[1]Planilha2!$A:$F,5,0)),"")</f>
        <v>370</v>
      </c>
      <c r="N1356" s="11"/>
      <c r="O1356" s="18" t="str">
        <f>VLOOKUP(Tabela1[[#This Row],[PLACA]],BASE_LOCADORAS!B:F,5,0)</f>
        <v>18/07/2028</v>
      </c>
      <c r="P135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6" s="11">
        <f>VLOOKUP(Tabela1[[#This Row],[PLACA]],BASE_LOCADORAS!B:G,6,0)</f>
        <v>1928.81</v>
      </c>
      <c r="R1356" s="5" t="b">
        <f>Tabela1[[#This Row],[VALOR LOCADORA]]=Tabela1[[#This Row],[GASTO ALUGUEL]]</f>
        <v>0</v>
      </c>
      <c r="S1356" s="5" t="str">
        <f>UPPER(TEXT(Tabela1[[#This Row],[VENCIMENTO CONTRATO]],"MMM"))</f>
        <v>JUL</v>
      </c>
      <c r="T1356" s="5">
        <f>IFERROR(YEAR(Tabela1[[#This Row],[VENCIMENTO CONTRATO]]),"-")</f>
        <v>2028</v>
      </c>
      <c r="U1356" s="5" t="str">
        <f>VLOOKUP(Tabela1[[#This Row],[PLACA]],UNIC!C:T,18,0)</f>
        <v>ATIVO</v>
      </c>
      <c r="V1356" s="5" t="str">
        <f>SUBSTITUTE(VLOOKUP(Tabela1[[#This Row],[PLACA]],UNIC!C:K,9,0),".", "")</f>
        <v>11011</v>
      </c>
      <c r="W1356" s="5">
        <f>VLOOKUP(Tabela1[[#This Row],[PLACA]],UNIC!C:M,10,0)</f>
        <v>17001</v>
      </c>
      <c r="X1356" s="5" t="str">
        <f>VLOOKUP(Tabela1[[#This Row],[PLACA]],UNIC!C:M,11,0)</f>
        <v>VIVO</v>
      </c>
      <c r="Y1356" s="7">
        <f>SUM(Tabela1[[#This Row],[GASTO COMBUSTÍVEL FEVEREIRO]:[GASTO COMBUSTÍVE ABRIL]])</f>
        <v>2153</v>
      </c>
      <c r="Z1356" s="7">
        <f>IFERROR(AVERAGE(Tabela1[[#This Row],[GASTO COMBUSTÍVE ABRIL]:[GASTO COMBUSTÍVE MARÇO]]),"-")</f>
        <v>650</v>
      </c>
      <c r="AA1356" s="5"/>
    </row>
    <row r="1357" spans="1:27" x14ac:dyDescent="0.25">
      <c r="A1357" s="5" t="s">
        <v>1530</v>
      </c>
      <c r="B1357" s="5" t="str">
        <f>VLOOKUP(A1357,UNIC!C:W,2,0)</f>
        <v>MOBI</v>
      </c>
      <c r="C1357" s="5" t="str">
        <f>VLOOKUP(A1357,UNIC!C:W,3,0)</f>
        <v>LEVE</v>
      </c>
      <c r="D1357" s="10">
        <f>VLOOKUP(A1357,UNIC!C:W,5,0)</f>
        <v>2025</v>
      </c>
      <c r="E1357" s="5" t="str">
        <f>VLOOKUP(A1357,UNIC!C:W,21,0)</f>
        <v>LOCALIZA</v>
      </c>
      <c r="F1357" s="5" t="str">
        <f>VLOOKUP(Tabela1[[#This Row],[PLACA]],UNIC!C:R,15,0)</f>
        <v>ES</v>
      </c>
      <c r="G1357" s="5" t="str">
        <f>VLOOKUP(Tabela1[[#This Row],[PLACA]],UNIC!C:R,16,0)</f>
        <v>SUDESTE</v>
      </c>
      <c r="H1357" s="5" t="str">
        <f>VLOOKUP(A1357,UNIC!C:H,6,0)</f>
        <v>PATRICIO MENDES DE OLIVEIRA</v>
      </c>
      <c r="I1357" s="5" t="str">
        <f>VLOOKUP(H1357,UNIC!H:J,3,0)</f>
        <v>INSTALADOR E REPARADOR DE FO</v>
      </c>
      <c r="J1357" s="11" t="str">
        <f>VLOOKUP(Tabela1[[#This Row],[PLACA]],UNIC!C:V,20,0)</f>
        <v>R$ 1.823,00</v>
      </c>
      <c r="K1357" s="11">
        <f>IFERROR(VALUE(VLOOKUP(Tabela1[[#This Row],[PLACA]],[1]Planilha2!$A:$F,3,0)),"")</f>
        <v>990.47</v>
      </c>
      <c r="L1357" s="11">
        <f>IFERROR(VALUE(VLOOKUP(Tabela1[[#This Row],[PLACA]],[1]Planilha2!$A:$F,4,0)),"")</f>
        <v>954.54</v>
      </c>
      <c r="M1357" s="11">
        <f>IFERROR(VALUE(VLOOKUP(Tabela1[[#This Row],[PLACA]],[1]Planilha2!$A:$F,5,0)),"")</f>
        <v>705.18000000000006</v>
      </c>
      <c r="N1357" s="11"/>
      <c r="O1357" s="18" t="str">
        <f>VLOOKUP(Tabela1[[#This Row],[PLACA]],BASE_LOCADORAS!B:F,5,0)</f>
        <v>23/07/2028</v>
      </c>
      <c r="P135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7" s="11">
        <f>VLOOKUP(Tabela1[[#This Row],[PLACA]],BASE_LOCADORAS!B:G,6,0)</f>
        <v>1928.81</v>
      </c>
      <c r="R1357" s="5" t="b">
        <f>Tabela1[[#This Row],[VALOR LOCADORA]]=Tabela1[[#This Row],[GASTO ALUGUEL]]</f>
        <v>0</v>
      </c>
      <c r="S1357" s="5" t="str">
        <f>UPPER(TEXT(Tabela1[[#This Row],[VENCIMENTO CONTRATO]],"MMM"))</f>
        <v>JUL</v>
      </c>
      <c r="T1357" s="5">
        <f>IFERROR(YEAR(Tabela1[[#This Row],[VENCIMENTO CONTRATO]]),"-")</f>
        <v>2028</v>
      </c>
      <c r="U1357" s="5" t="str">
        <f>VLOOKUP(Tabela1[[#This Row],[PLACA]],UNIC!C:T,18,0)</f>
        <v>ATIVO</v>
      </c>
      <c r="V1357" s="5" t="str">
        <f>SUBSTITUTE(VLOOKUP(Tabela1[[#This Row],[PLACA]],UNIC!C:K,9,0),".", "")</f>
        <v>11011</v>
      </c>
      <c r="W1357" s="5">
        <f>VLOOKUP(Tabela1[[#This Row],[PLACA]],UNIC!C:M,10,0)</f>
        <v>18001</v>
      </c>
      <c r="X1357" s="5" t="str">
        <f>VLOOKUP(Tabela1[[#This Row],[PLACA]],UNIC!C:M,11,0)</f>
        <v>VIVO</v>
      </c>
      <c r="Y1357" s="7">
        <f>SUM(Tabela1[[#This Row],[GASTO COMBUSTÍVEL FEVEREIRO]:[GASTO COMBUSTÍVE ABRIL]])</f>
        <v>2650.19</v>
      </c>
      <c r="Z1357" s="7">
        <f>IFERROR(AVERAGE(Tabela1[[#This Row],[GASTO COMBUSTÍVE ABRIL]:[GASTO COMBUSTÍVE MARÇO]]),"-")</f>
        <v>829.86</v>
      </c>
      <c r="AA1357" s="5"/>
    </row>
    <row r="1358" spans="1:27" x14ac:dyDescent="0.25">
      <c r="A1358" s="5" t="s">
        <v>1479</v>
      </c>
      <c r="B1358" s="5" t="str">
        <f>VLOOKUP(A1358,UNIC!C:W,2,0)</f>
        <v>MOBI</v>
      </c>
      <c r="C1358" s="5" t="str">
        <f>VLOOKUP(A1358,UNIC!C:W,3,0)</f>
        <v>LEVE</v>
      </c>
      <c r="D1358" s="10">
        <f>VLOOKUP(A1358,UNIC!C:W,5,0)</f>
        <v>2025</v>
      </c>
      <c r="E1358" s="5" t="str">
        <f>VLOOKUP(A1358,UNIC!C:W,21,0)</f>
        <v>LOCALIZA</v>
      </c>
      <c r="F1358" s="5" t="str">
        <f>VLOOKUP(Tabela1[[#This Row],[PLACA]],UNIC!C:R,15,0)</f>
        <v>DF</v>
      </c>
      <c r="G1358" s="5" t="str">
        <f>VLOOKUP(Tabela1[[#This Row],[PLACA]],UNIC!C:R,16,0)</f>
        <v>CENTRO OESTE</v>
      </c>
      <c r="H1358" s="5" t="str">
        <f>VLOOKUP(A1358,UNIC!C:H,6,0)</f>
        <v>NOXY ENGENHARIA</v>
      </c>
      <c r="I1358" s="5" t="str">
        <f>VLOOKUP(H1358,UNIC!H:J,3,0)</f>
        <v>PARCEIRO</v>
      </c>
      <c r="J1358" s="11" t="str">
        <f>VLOOKUP(Tabela1[[#This Row],[PLACA]],UNIC!C:V,20,0)</f>
        <v>R$ 1.823,00</v>
      </c>
      <c r="K1358" s="11" t="str">
        <f>IFERROR(VALUE(VLOOKUP(Tabela1[[#This Row],[PLACA]],[1]Planilha2!$A:$F,3,0)),"")</f>
        <v/>
      </c>
      <c r="L1358" s="11" t="str">
        <f>IFERROR(VALUE(VLOOKUP(Tabela1[[#This Row],[PLACA]],[1]Planilha2!$A:$F,4,0)),"")</f>
        <v/>
      </c>
      <c r="M1358" s="11" t="str">
        <f>IFERROR(VALUE(VLOOKUP(Tabela1[[#This Row],[PLACA]],[1]Planilha2!$A:$F,5,0)),"")</f>
        <v/>
      </c>
      <c r="N1358" s="11"/>
      <c r="O1358" s="18" t="str">
        <f>VLOOKUP(Tabela1[[#This Row],[PLACA]],BASE_LOCADORAS!B:F,5,0)</f>
        <v>15/07/2028</v>
      </c>
      <c r="P135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8" s="11">
        <f>VLOOKUP(Tabela1[[#This Row],[PLACA]],BASE_LOCADORAS!B:G,6,0)</f>
        <v>1928.81</v>
      </c>
      <c r="R1358" s="5" t="b">
        <f>Tabela1[[#This Row],[VALOR LOCADORA]]=Tabela1[[#This Row],[GASTO ALUGUEL]]</f>
        <v>0</v>
      </c>
      <c r="S1358" s="5" t="str">
        <f>UPPER(TEXT(Tabela1[[#This Row],[VENCIMENTO CONTRATO]],"MMM"))</f>
        <v>JUL</v>
      </c>
      <c r="T1358" s="5">
        <f>IFERROR(YEAR(Tabela1[[#This Row],[VENCIMENTO CONTRATO]]),"-")</f>
        <v>2028</v>
      </c>
      <c r="U1358" s="5" t="str">
        <f>VLOOKUP(Tabela1[[#This Row],[PLACA]],UNIC!C:T,18,0)</f>
        <v>ATIVO</v>
      </c>
      <c r="V1358" s="5" t="str">
        <f>SUBSTITUTE(VLOOKUP(Tabela1[[#This Row],[PLACA]],UNIC!C:K,9,0),".", "")</f>
        <v>11031</v>
      </c>
      <c r="W1358" s="5">
        <f>VLOOKUP(Tabela1[[#This Row],[PLACA]],UNIC!C:M,10,0)</f>
        <v>17001</v>
      </c>
      <c r="X1358" s="5" t="str">
        <f>VLOOKUP(Tabela1[[#This Row],[PLACA]],UNIC!C:M,11,0)</f>
        <v>VIVO</v>
      </c>
      <c r="Y1358" s="7">
        <f>SUM(Tabela1[[#This Row],[GASTO COMBUSTÍVEL FEVEREIRO]:[GASTO COMBUSTÍVE ABRIL]])</f>
        <v>0</v>
      </c>
      <c r="Z1358" s="7" t="str">
        <f>IFERROR(AVERAGE(Tabela1[[#This Row],[GASTO COMBUSTÍVE ABRIL]:[GASTO COMBUSTÍVE MARÇO]]),"-")</f>
        <v>-</v>
      </c>
      <c r="AA1358" s="5"/>
    </row>
    <row r="1359" spans="1:27" x14ac:dyDescent="0.25">
      <c r="A1359" s="5" t="s">
        <v>515</v>
      </c>
      <c r="B1359" s="5" t="str">
        <f>VLOOKUP(A1359,UNIC!C:W,2,0)</f>
        <v>MOBI</v>
      </c>
      <c r="C1359" s="5" t="str">
        <f>VLOOKUP(A1359,UNIC!C:W,3,0)</f>
        <v>LEVE</v>
      </c>
      <c r="D1359" s="10">
        <f>VLOOKUP(A1359,UNIC!C:W,5,0)</f>
        <v>2025</v>
      </c>
      <c r="E1359" s="5" t="str">
        <f>VLOOKUP(A1359,UNIC!C:W,21,0)</f>
        <v>LOCALIZA</v>
      </c>
      <c r="F1359" s="5" t="str">
        <f>VLOOKUP(Tabela1[[#This Row],[PLACA]],UNIC!C:R,15,0)</f>
        <v>DF</v>
      </c>
      <c r="G1359" s="5" t="str">
        <f>VLOOKUP(Tabela1[[#This Row],[PLACA]],UNIC!C:R,16,0)</f>
        <v>CENTRO OESTE</v>
      </c>
      <c r="H1359" s="5" t="str">
        <f>VLOOKUP(A1359,UNIC!C:H,6,0)</f>
        <v>PEDRO HENRIQUE DOS SANTOS</v>
      </c>
      <c r="I1359" s="5" t="str">
        <f>VLOOKUP(H1359,UNIC!H:J,3,0)</f>
        <v>TECNICO DE FIBRA OPTICA I</v>
      </c>
      <c r="J1359" s="11" t="str">
        <f>VLOOKUP(Tabela1[[#This Row],[PLACA]],UNIC!C:V,20,0)</f>
        <v>R$ 1.823,00</v>
      </c>
      <c r="K1359" s="11">
        <f>IFERROR(VALUE(VLOOKUP(Tabela1[[#This Row],[PLACA]],[1]Planilha2!$A:$F,3,0)),"")</f>
        <v>1008</v>
      </c>
      <c r="L1359" s="11">
        <f>IFERROR(VALUE(VLOOKUP(Tabela1[[#This Row],[PLACA]],[1]Planilha2!$A:$F,4,0)),"")</f>
        <v>1062</v>
      </c>
      <c r="M1359" s="11">
        <f>IFERROR(VALUE(VLOOKUP(Tabela1[[#This Row],[PLACA]],[1]Planilha2!$A:$F,5,0)),"")</f>
        <v>616.29</v>
      </c>
      <c r="N1359" s="11"/>
      <c r="O1359" s="18" t="str">
        <f>VLOOKUP(Tabela1[[#This Row],[PLACA]],BASE_LOCADORAS!B:F,5,0)</f>
        <v>15/07/2028</v>
      </c>
      <c r="P135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59" s="11">
        <f>VLOOKUP(Tabela1[[#This Row],[PLACA]],BASE_LOCADORAS!B:G,6,0)</f>
        <v>1928.81</v>
      </c>
      <c r="R1359" s="5" t="b">
        <f>Tabela1[[#This Row],[VALOR LOCADORA]]=Tabela1[[#This Row],[GASTO ALUGUEL]]</f>
        <v>0</v>
      </c>
      <c r="S1359" s="5" t="str">
        <f>UPPER(TEXT(Tabela1[[#This Row],[VENCIMENTO CONTRATO]],"MMM"))</f>
        <v>JUL</v>
      </c>
      <c r="T1359" s="5">
        <f>IFERROR(YEAR(Tabela1[[#This Row],[VENCIMENTO CONTRATO]]),"-")</f>
        <v>2028</v>
      </c>
      <c r="U1359" s="5" t="str">
        <f>VLOOKUP(Tabela1[[#This Row],[PLACA]],UNIC!C:T,18,0)</f>
        <v>ATIVO</v>
      </c>
      <c r="V1359" s="5" t="str">
        <f>SUBSTITUTE(VLOOKUP(Tabela1[[#This Row],[PLACA]],UNIC!C:K,9,0),".", "")</f>
        <v>11021</v>
      </c>
      <c r="W1359" s="5">
        <f>VLOOKUP(Tabela1[[#This Row],[PLACA]],UNIC!C:M,10,0)</f>
        <v>17001</v>
      </c>
      <c r="X1359" s="5" t="str">
        <f>VLOOKUP(Tabela1[[#This Row],[PLACA]],UNIC!C:M,11,0)</f>
        <v>VIVO</v>
      </c>
      <c r="Y1359" s="7">
        <f>SUM(Tabela1[[#This Row],[GASTO COMBUSTÍVEL FEVEREIRO]:[GASTO COMBUSTÍVE ABRIL]])</f>
        <v>2686.29</v>
      </c>
      <c r="Z1359" s="7">
        <f>IFERROR(AVERAGE(Tabela1[[#This Row],[GASTO COMBUSTÍVE ABRIL]:[GASTO COMBUSTÍVE MARÇO]]),"-")</f>
        <v>839.14499999999998</v>
      </c>
      <c r="AA1359" s="5"/>
    </row>
    <row r="1360" spans="1:27" x14ac:dyDescent="0.25">
      <c r="A1360" s="5" t="s">
        <v>555</v>
      </c>
      <c r="B1360" s="5" t="str">
        <f>VLOOKUP(A1360,UNIC!C:W,2,0)</f>
        <v>MOBI</v>
      </c>
      <c r="C1360" s="5" t="str">
        <f>VLOOKUP(A1360,UNIC!C:W,3,0)</f>
        <v>LEVE</v>
      </c>
      <c r="D1360" s="10">
        <f>VLOOKUP(A1360,UNIC!C:W,5,0)</f>
        <v>2025</v>
      </c>
      <c r="E1360" s="5" t="str">
        <f>VLOOKUP(A1360,UNIC!C:W,21,0)</f>
        <v>LOCALIZA</v>
      </c>
      <c r="F1360" s="5" t="str">
        <f>VLOOKUP(Tabela1[[#This Row],[PLACA]],UNIC!C:R,15,0)</f>
        <v>DF</v>
      </c>
      <c r="G1360" s="5" t="str">
        <f>VLOOKUP(Tabela1[[#This Row],[PLACA]],UNIC!C:R,16,0)</f>
        <v>CENTRO OESTE</v>
      </c>
      <c r="H1360" s="5" t="str">
        <f>VLOOKUP(A1360,UNIC!C:H,6,0)</f>
        <v>AGUIAR MANOEL DE SOUSA PEREIRA FILHO</v>
      </c>
      <c r="I1360" s="5" t="str">
        <f>VLOOKUP(H1360,UNIC!H:J,3,0)</f>
        <v>INSTALADOR E REPARADOR DE FO</v>
      </c>
      <c r="J1360" s="11" t="str">
        <f>VLOOKUP(Tabela1[[#This Row],[PLACA]],UNIC!C:V,20,0)</f>
        <v>R$ 1.823,00</v>
      </c>
      <c r="K1360" s="11">
        <f>IFERROR(VALUE(VLOOKUP(Tabela1[[#This Row],[PLACA]],[1]Planilha2!$A:$F,3,0)),"")</f>
        <v>949.39</v>
      </c>
      <c r="L1360" s="11">
        <f>IFERROR(VALUE(VLOOKUP(Tabela1[[#This Row],[PLACA]],[1]Planilha2!$A:$F,4,0)),"")</f>
        <v>1253</v>
      </c>
      <c r="M1360" s="11">
        <f>IFERROR(VALUE(VLOOKUP(Tabela1[[#This Row],[PLACA]],[1]Planilha2!$A:$F,5,0)),"")</f>
        <v>610</v>
      </c>
      <c r="N1360" s="11"/>
      <c r="O1360" s="18" t="str">
        <f>VLOOKUP(Tabela1[[#This Row],[PLACA]],BASE_LOCADORAS!B:F,5,0)</f>
        <v>16/07/2028</v>
      </c>
      <c r="P136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0" s="11">
        <f>VLOOKUP(Tabela1[[#This Row],[PLACA]],BASE_LOCADORAS!B:G,6,0)</f>
        <v>1928.81</v>
      </c>
      <c r="R1360" s="5" t="b">
        <f>Tabela1[[#This Row],[VALOR LOCADORA]]=Tabela1[[#This Row],[GASTO ALUGUEL]]</f>
        <v>0</v>
      </c>
      <c r="S1360" s="5" t="str">
        <f>UPPER(TEXT(Tabela1[[#This Row],[VENCIMENTO CONTRATO]],"MMM"))</f>
        <v>JUL</v>
      </c>
      <c r="T1360" s="5">
        <f>IFERROR(YEAR(Tabela1[[#This Row],[VENCIMENTO CONTRATO]]),"-")</f>
        <v>2028</v>
      </c>
      <c r="U1360" s="5" t="str">
        <f>VLOOKUP(Tabela1[[#This Row],[PLACA]],UNIC!C:T,18,0)</f>
        <v>ATIVO</v>
      </c>
      <c r="V1360" s="5" t="str">
        <f>SUBSTITUTE(VLOOKUP(Tabela1[[#This Row],[PLACA]],UNIC!C:K,9,0),".", "")</f>
        <v>11011</v>
      </c>
      <c r="W1360" s="5">
        <f>VLOOKUP(Tabela1[[#This Row],[PLACA]],UNIC!C:M,10,0)</f>
        <v>17001</v>
      </c>
      <c r="X1360" s="5" t="str">
        <f>VLOOKUP(Tabela1[[#This Row],[PLACA]],UNIC!C:M,11,0)</f>
        <v>VIVO</v>
      </c>
      <c r="Y1360" s="7">
        <f>SUM(Tabela1[[#This Row],[GASTO COMBUSTÍVEL FEVEREIRO]:[GASTO COMBUSTÍVE ABRIL]])</f>
        <v>2812.39</v>
      </c>
      <c r="Z1360" s="7">
        <f>IFERROR(AVERAGE(Tabela1[[#This Row],[GASTO COMBUSTÍVE ABRIL]:[GASTO COMBUSTÍVE MARÇO]]),"-")</f>
        <v>931.5</v>
      </c>
      <c r="AA1360" s="5"/>
    </row>
    <row r="1361" spans="1:27" x14ac:dyDescent="0.25">
      <c r="A1361" s="5" t="s">
        <v>1531</v>
      </c>
      <c r="B1361" s="5" t="str">
        <f>VLOOKUP(A1361,UNIC!C:W,2,0)</f>
        <v>MOBI</v>
      </c>
      <c r="C1361" s="5" t="str">
        <f>VLOOKUP(A1361,UNIC!C:W,3,0)</f>
        <v>LEVE</v>
      </c>
      <c r="D1361" s="10">
        <f>VLOOKUP(A1361,UNIC!C:W,5,0)</f>
        <v>2024</v>
      </c>
      <c r="E1361" s="5" t="str">
        <f>VLOOKUP(A1361,UNIC!C:W,21,0)</f>
        <v>LOCALIZA</v>
      </c>
      <c r="F1361" s="5" t="str">
        <f>VLOOKUP(Tabela1[[#This Row],[PLACA]],UNIC!C:R,15,0)</f>
        <v>MT</v>
      </c>
      <c r="G1361" s="5" t="str">
        <f>VLOOKUP(Tabela1[[#This Row],[PLACA]],UNIC!C:R,16,0)</f>
        <v>Centro-Oeste</v>
      </c>
      <c r="H1361" s="5" t="str">
        <f>VLOOKUP(A1361,UNIC!C:H,6,0)</f>
        <v>CASA CLIENTE VIVO SERRA</v>
      </c>
      <c r="I1361" s="5" t="str">
        <f>VLOOKUP(H1361,UNIC!H:J,3,0)</f>
        <v>PARCEIRO</v>
      </c>
      <c r="J1361" s="11" t="str">
        <f>VLOOKUP(Tabela1[[#This Row],[PLACA]],UNIC!C:V,20,0)</f>
        <v>R$ 1.823,00</v>
      </c>
      <c r="K1361" s="11">
        <f>IFERROR(VALUE(VLOOKUP(Tabela1[[#This Row],[PLACA]],[1]Planilha2!$A:$F,3,0)),"")</f>
        <v>0</v>
      </c>
      <c r="L1361" s="11">
        <f>IFERROR(VALUE(VLOOKUP(Tabela1[[#This Row],[PLACA]],[1]Planilha2!$A:$F,4,0)),"")</f>
        <v>50</v>
      </c>
      <c r="M1361" s="11">
        <f>IFERROR(VALUE(VLOOKUP(Tabela1[[#This Row],[PLACA]],[1]Planilha2!$A:$F,5,0)),"")</f>
        <v>0</v>
      </c>
      <c r="N1361" s="11"/>
      <c r="O1361" s="18" t="str">
        <f>VLOOKUP(Tabela1[[#This Row],[PLACA]],BASE_LOCADORAS!B:F,5,0)</f>
        <v>18/07/2028</v>
      </c>
      <c r="P136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1" s="11">
        <f>VLOOKUP(Tabela1[[#This Row],[PLACA]],BASE_LOCADORAS!B:G,6,0)</f>
        <v>1928.81</v>
      </c>
      <c r="R1361" s="5" t="b">
        <f>Tabela1[[#This Row],[VALOR LOCADORA]]=Tabela1[[#This Row],[GASTO ALUGUEL]]</f>
        <v>0</v>
      </c>
      <c r="S1361" s="5" t="str">
        <f>UPPER(TEXT(Tabela1[[#This Row],[VENCIMENTO CONTRATO]],"MMM"))</f>
        <v>JUL</v>
      </c>
      <c r="T1361" s="5">
        <f>IFERROR(YEAR(Tabela1[[#This Row],[VENCIMENTO CONTRATO]]),"-")</f>
        <v>2028</v>
      </c>
      <c r="U1361" s="5" t="str">
        <f>VLOOKUP(Tabela1[[#This Row],[PLACA]],UNIC!C:T,18,0)</f>
        <v>RESERVADO</v>
      </c>
      <c r="V1361" s="5" t="str">
        <f>SUBSTITUTE(VLOOKUP(Tabela1[[#This Row],[PLACA]],UNIC!C:K,9,0),".", "")</f>
        <v>11011</v>
      </c>
      <c r="W1361" s="5">
        <f>VLOOKUP(Tabela1[[#This Row],[PLACA]],UNIC!C:M,10,0)</f>
        <v>18001</v>
      </c>
      <c r="X1361" s="5" t="str">
        <f>VLOOKUP(Tabela1[[#This Row],[PLACA]],UNIC!C:M,11,0)</f>
        <v>VIVO</v>
      </c>
      <c r="Y1361" s="7">
        <f>SUM(Tabela1[[#This Row],[GASTO COMBUSTÍVEL FEVEREIRO]:[GASTO COMBUSTÍVE ABRIL]])</f>
        <v>50</v>
      </c>
      <c r="Z1361" s="7">
        <f>IFERROR(AVERAGE(Tabela1[[#This Row],[GASTO COMBUSTÍVE ABRIL]:[GASTO COMBUSTÍVE MARÇO]]),"-")</f>
        <v>25</v>
      </c>
      <c r="AA1361" s="5"/>
    </row>
    <row r="1362" spans="1:27" x14ac:dyDescent="0.25">
      <c r="A1362" s="5" t="s">
        <v>1326</v>
      </c>
      <c r="B1362" s="5" t="str">
        <f>VLOOKUP(A1362,UNIC!C:W,2,0)</f>
        <v>MOBI</v>
      </c>
      <c r="C1362" s="5" t="str">
        <f>VLOOKUP(A1362,UNIC!C:W,3,0)</f>
        <v>LEVE</v>
      </c>
      <c r="D1362" s="10">
        <f>VLOOKUP(A1362,UNIC!C:W,5,0)</f>
        <v>2025</v>
      </c>
      <c r="E1362" s="5" t="str">
        <f>VLOOKUP(A1362,UNIC!C:W,21,0)</f>
        <v>LOCALIZA</v>
      </c>
      <c r="F1362" s="5" t="str">
        <f>VLOOKUP(Tabela1[[#This Row],[PLACA]],UNIC!C:R,15,0)</f>
        <v>GO</v>
      </c>
      <c r="G1362" s="5" t="str">
        <f>VLOOKUP(Tabela1[[#This Row],[PLACA]],UNIC!C:R,16,0)</f>
        <v>CENTRO OESTE</v>
      </c>
      <c r="H1362" s="5" t="str">
        <f>VLOOKUP(A1362,UNIC!C:H,6,0)</f>
        <v>FRANCISCO ANDERSON DA COSTA FERREIRA</v>
      </c>
      <c r="I1362" s="5" t="str">
        <f>VLOOKUP(H1362,UNIC!H:J,3,0)</f>
        <v>TECNICO DE FIBRA OPTICA II</v>
      </c>
      <c r="J1362" s="11" t="str">
        <f>VLOOKUP(Tabela1[[#This Row],[PLACA]],UNIC!C:V,20,0)</f>
        <v>R$ 1.823,00</v>
      </c>
      <c r="K1362" s="11">
        <f>IFERROR(VALUE(VLOOKUP(Tabela1[[#This Row],[PLACA]],[1]Planilha2!$A:$F,3,0)),"")</f>
        <v>1685.6999999999998</v>
      </c>
      <c r="L1362" s="11">
        <f>IFERROR(VALUE(VLOOKUP(Tabela1[[#This Row],[PLACA]],[1]Planilha2!$A:$F,4,0)),"")</f>
        <v>1739.82</v>
      </c>
      <c r="M1362" s="11">
        <f>IFERROR(VALUE(VLOOKUP(Tabela1[[#This Row],[PLACA]],[1]Planilha2!$A:$F,5,0)),"")</f>
        <v>1255.9899999999998</v>
      </c>
      <c r="N1362" s="11"/>
      <c r="O1362" s="18" t="str">
        <f>VLOOKUP(Tabela1[[#This Row],[PLACA]],BASE_LOCADORAS!B:F,5,0)</f>
        <v>15/07/2028</v>
      </c>
      <c r="P136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2" s="11">
        <f>VLOOKUP(Tabela1[[#This Row],[PLACA]],BASE_LOCADORAS!B:G,6,0)</f>
        <v>1928.81</v>
      </c>
      <c r="R1362" s="5" t="b">
        <f>Tabela1[[#This Row],[VALOR LOCADORA]]=Tabela1[[#This Row],[GASTO ALUGUEL]]</f>
        <v>0</v>
      </c>
      <c r="S1362" s="5" t="str">
        <f>UPPER(TEXT(Tabela1[[#This Row],[VENCIMENTO CONTRATO]],"MMM"))</f>
        <v>JUL</v>
      </c>
      <c r="T1362" s="5">
        <f>IFERROR(YEAR(Tabela1[[#This Row],[VENCIMENTO CONTRATO]]),"-")</f>
        <v>2028</v>
      </c>
      <c r="U1362" s="5" t="str">
        <f>VLOOKUP(Tabela1[[#This Row],[PLACA]],UNIC!C:T,18,0)</f>
        <v>ATIVO</v>
      </c>
      <c r="V1362" s="5" t="str">
        <f>SUBSTITUTE(VLOOKUP(Tabela1[[#This Row],[PLACA]],UNIC!C:K,9,0),".", "")</f>
        <v>11021</v>
      </c>
      <c r="W1362" s="5">
        <f>VLOOKUP(Tabela1[[#This Row],[PLACA]],UNIC!C:M,10,0)</f>
        <v>19019</v>
      </c>
      <c r="X1362" s="5" t="str">
        <f>VLOOKUP(Tabela1[[#This Row],[PLACA]],UNIC!C:M,11,0)</f>
        <v>VIVO</v>
      </c>
      <c r="Y1362" s="7">
        <f>SUM(Tabela1[[#This Row],[GASTO COMBUSTÍVEL FEVEREIRO]:[GASTO COMBUSTÍVE ABRIL]])</f>
        <v>4681.5099999999993</v>
      </c>
      <c r="Z1362" s="7">
        <f>IFERROR(AVERAGE(Tabela1[[#This Row],[GASTO COMBUSTÍVE ABRIL]:[GASTO COMBUSTÍVE MARÇO]]),"-")</f>
        <v>1497.9049999999997</v>
      </c>
      <c r="AA1362" s="5"/>
    </row>
    <row r="1363" spans="1:27" x14ac:dyDescent="0.25">
      <c r="A1363" s="5" t="s">
        <v>513</v>
      </c>
      <c r="B1363" s="5" t="str">
        <f>VLOOKUP(A1363,UNIC!C:W,2,0)</f>
        <v>MOBI</v>
      </c>
      <c r="C1363" s="5" t="str">
        <f>VLOOKUP(A1363,UNIC!C:W,3,0)</f>
        <v>LEVE</v>
      </c>
      <c r="D1363" s="10">
        <f>VLOOKUP(A1363,UNIC!C:W,5,0)</f>
        <v>2025</v>
      </c>
      <c r="E1363" s="5" t="str">
        <f>VLOOKUP(A1363,UNIC!C:W,21,0)</f>
        <v>LOCALIZA</v>
      </c>
      <c r="F1363" s="5" t="str">
        <f>VLOOKUP(Tabela1[[#This Row],[PLACA]],UNIC!C:R,15,0)</f>
        <v>MG</v>
      </c>
      <c r="G1363" s="5" t="str">
        <f>VLOOKUP(Tabela1[[#This Row],[PLACA]],UNIC!C:R,16,0)</f>
        <v>SUDESTE</v>
      </c>
      <c r="H1363" s="5" t="str">
        <f>VLOOKUP(A1363,UNIC!C:H,6,0)</f>
        <v>HELI CARLOS RODRIGUES MADUREIRA</v>
      </c>
      <c r="I1363" s="5" t="str">
        <f>VLOOKUP(H1363,UNIC!H:J,3,0)</f>
        <v>TECNICO DE FIBRA OPTICA I</v>
      </c>
      <c r="J1363" s="11" t="str">
        <f>VLOOKUP(Tabela1[[#This Row],[PLACA]],UNIC!C:V,20,0)</f>
        <v>R$ 1.823,00</v>
      </c>
      <c r="K1363" s="11">
        <f>IFERROR(VALUE(VLOOKUP(Tabela1[[#This Row],[PLACA]],[1]Planilha2!$A:$F,3,0)),"")</f>
        <v>649.35</v>
      </c>
      <c r="L1363" s="11">
        <f>IFERROR(VALUE(VLOOKUP(Tabela1[[#This Row],[PLACA]],[1]Planilha2!$A:$F,4,0)),"")</f>
        <v>852</v>
      </c>
      <c r="M1363" s="11">
        <f>IFERROR(VALUE(VLOOKUP(Tabela1[[#This Row],[PLACA]],[1]Planilha2!$A:$F,5,0)),"")</f>
        <v>300</v>
      </c>
      <c r="N1363" s="11"/>
      <c r="O1363" s="18" t="str">
        <f>VLOOKUP(Tabela1[[#This Row],[PLACA]],BASE_LOCADORAS!B:F,5,0)</f>
        <v>11/07/2028</v>
      </c>
      <c r="P136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3" s="11">
        <f>VLOOKUP(Tabela1[[#This Row],[PLACA]],BASE_LOCADORAS!B:G,6,0)</f>
        <v>1928.81</v>
      </c>
      <c r="R1363" s="5" t="b">
        <f>Tabela1[[#This Row],[VALOR LOCADORA]]=Tabela1[[#This Row],[GASTO ALUGUEL]]</f>
        <v>0</v>
      </c>
      <c r="S1363" s="5" t="str">
        <f>UPPER(TEXT(Tabela1[[#This Row],[VENCIMENTO CONTRATO]],"MMM"))</f>
        <v>JUL</v>
      </c>
      <c r="T1363" s="5">
        <f>IFERROR(YEAR(Tabela1[[#This Row],[VENCIMENTO CONTRATO]]),"-")</f>
        <v>2028</v>
      </c>
      <c r="U1363" s="5" t="str">
        <f>VLOOKUP(Tabela1[[#This Row],[PLACA]],UNIC!C:T,18,0)</f>
        <v>ATIVO</v>
      </c>
      <c r="V1363" s="5" t="str">
        <f>SUBSTITUTE(VLOOKUP(Tabela1[[#This Row],[PLACA]],UNIC!C:K,9,0),".", "")</f>
        <v>11011</v>
      </c>
      <c r="W1363" s="5">
        <f>VLOOKUP(Tabela1[[#This Row],[PLACA]],UNIC!C:M,10,0)</f>
        <v>23849</v>
      </c>
      <c r="X1363" s="5" t="str">
        <f>VLOOKUP(Tabela1[[#This Row],[PLACA]],UNIC!C:M,11,0)</f>
        <v>VIVO</v>
      </c>
      <c r="Y1363" s="7">
        <f>SUM(Tabela1[[#This Row],[GASTO COMBUSTÍVEL FEVEREIRO]:[GASTO COMBUSTÍVE ABRIL]])</f>
        <v>1801.35</v>
      </c>
      <c r="Z1363" s="7">
        <f>IFERROR(AVERAGE(Tabela1[[#This Row],[GASTO COMBUSTÍVE ABRIL]:[GASTO COMBUSTÍVE MARÇO]]),"-")</f>
        <v>576</v>
      </c>
      <c r="AA1363" s="5"/>
    </row>
    <row r="1364" spans="1:27" x14ac:dyDescent="0.25">
      <c r="A1364" s="5" t="s">
        <v>511</v>
      </c>
      <c r="B1364" s="5" t="str">
        <f>VLOOKUP(A1364,UNIC!C:W,2,0)</f>
        <v>MOBI</v>
      </c>
      <c r="C1364" s="5" t="str">
        <f>VLOOKUP(A1364,UNIC!C:W,3,0)</f>
        <v>LEVE</v>
      </c>
      <c r="D1364" s="10">
        <f>VLOOKUP(A1364,UNIC!C:W,5,0)</f>
        <v>2025</v>
      </c>
      <c r="E1364" s="5" t="str">
        <f>VLOOKUP(A1364,UNIC!C:W,21,0)</f>
        <v>LOCALIZA</v>
      </c>
      <c r="F1364" s="5" t="str">
        <f>VLOOKUP(Tabela1[[#This Row],[PLACA]],UNIC!C:R,15,0)</f>
        <v>DF</v>
      </c>
      <c r="G1364" s="5" t="str">
        <f>VLOOKUP(Tabela1[[#This Row],[PLACA]],UNIC!C:R,16,0)</f>
        <v>CENTRO OESTE</v>
      </c>
      <c r="H1364" s="5" t="str">
        <f>VLOOKUP(A1364,UNIC!C:H,6,0)</f>
        <v>BRUNO LEANDRO ARAUJO PEIXOTO</v>
      </c>
      <c r="I1364" s="5" t="str">
        <f>VLOOKUP(H1364,UNIC!H:J,3,0)</f>
        <v>INSTALADOR E REPARADOR DE FO</v>
      </c>
      <c r="J1364" s="11" t="str">
        <f>VLOOKUP(Tabela1[[#This Row],[PLACA]],UNIC!C:V,20,0)</f>
        <v>R$ 1.823,00</v>
      </c>
      <c r="K1364" s="11">
        <f>IFERROR(VALUE(VLOOKUP(Tabela1[[#This Row],[PLACA]],[1]Planilha2!$A:$F,3,0)),"")</f>
        <v>1120</v>
      </c>
      <c r="L1364" s="11">
        <f>IFERROR(VALUE(VLOOKUP(Tabela1[[#This Row],[PLACA]],[1]Planilha2!$A:$F,4,0)),"")</f>
        <v>1380</v>
      </c>
      <c r="M1364" s="11">
        <f>IFERROR(VALUE(VLOOKUP(Tabela1[[#This Row],[PLACA]],[1]Planilha2!$A:$F,5,0)),"")</f>
        <v>500</v>
      </c>
      <c r="N1364" s="11"/>
      <c r="O1364" s="18" t="str">
        <f>VLOOKUP(Tabela1[[#This Row],[PLACA]],BASE_LOCADORAS!B:F,5,0)</f>
        <v>15/07/2028</v>
      </c>
      <c r="P136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4" s="11">
        <f>VLOOKUP(Tabela1[[#This Row],[PLACA]],BASE_LOCADORAS!B:G,6,0)</f>
        <v>1928.81</v>
      </c>
      <c r="R1364" s="5" t="b">
        <f>Tabela1[[#This Row],[VALOR LOCADORA]]=Tabela1[[#This Row],[GASTO ALUGUEL]]</f>
        <v>0</v>
      </c>
      <c r="S1364" s="5" t="str">
        <f>UPPER(TEXT(Tabela1[[#This Row],[VENCIMENTO CONTRATO]],"MMM"))</f>
        <v>JUL</v>
      </c>
      <c r="T1364" s="5">
        <f>IFERROR(YEAR(Tabela1[[#This Row],[VENCIMENTO CONTRATO]]),"-")</f>
        <v>2028</v>
      </c>
      <c r="U1364" s="5" t="str">
        <f>VLOOKUP(Tabela1[[#This Row],[PLACA]],UNIC!C:T,18,0)</f>
        <v>ATIVO</v>
      </c>
      <c r="V1364" s="5" t="str">
        <f>SUBSTITUTE(VLOOKUP(Tabela1[[#This Row],[PLACA]],UNIC!C:K,9,0),".", "")</f>
        <v>11011</v>
      </c>
      <c r="W1364" s="5">
        <f>VLOOKUP(Tabela1[[#This Row],[PLACA]],UNIC!C:M,10,0)</f>
        <v>17001</v>
      </c>
      <c r="X1364" s="5" t="str">
        <f>VLOOKUP(Tabela1[[#This Row],[PLACA]],UNIC!C:M,11,0)</f>
        <v>VIVO</v>
      </c>
      <c r="Y1364" s="7">
        <f>SUM(Tabela1[[#This Row],[GASTO COMBUSTÍVEL FEVEREIRO]:[GASTO COMBUSTÍVE ABRIL]])</f>
        <v>3000</v>
      </c>
      <c r="Z1364" s="7">
        <f>IFERROR(AVERAGE(Tabela1[[#This Row],[GASTO COMBUSTÍVE ABRIL]:[GASTO COMBUSTÍVE MARÇO]]),"-")</f>
        <v>940</v>
      </c>
      <c r="AA1364" s="5"/>
    </row>
    <row r="1365" spans="1:27" x14ac:dyDescent="0.25">
      <c r="A1365" s="5" t="s">
        <v>556</v>
      </c>
      <c r="B1365" s="5" t="str">
        <f>VLOOKUP(A1365,UNIC!C:W,2,0)</f>
        <v>MOBI</v>
      </c>
      <c r="C1365" s="5" t="str">
        <f>VLOOKUP(A1365,UNIC!C:W,3,0)</f>
        <v>LEVE</v>
      </c>
      <c r="D1365" s="10">
        <f>VLOOKUP(A1365,UNIC!C:W,5,0)</f>
        <v>2025</v>
      </c>
      <c r="E1365" s="5" t="str">
        <f>VLOOKUP(A1365,UNIC!C:W,21,0)</f>
        <v>LOCALIZA</v>
      </c>
      <c r="F1365" s="5" t="str">
        <f>VLOOKUP(Tabela1[[#This Row],[PLACA]],UNIC!C:R,15,0)</f>
        <v>DF</v>
      </c>
      <c r="G1365" s="5" t="str">
        <f>VLOOKUP(Tabela1[[#This Row],[PLACA]],UNIC!C:R,16,0)</f>
        <v>CENTRO OESTE</v>
      </c>
      <c r="H1365" s="5" t="str">
        <f>VLOOKUP(A1365,UNIC!C:H,6,0)</f>
        <v>UEMERSON DA SILVA RAMALHO</v>
      </c>
      <c r="I1365" s="5" t="str">
        <f>VLOOKUP(H1365,UNIC!H:J,3,0)</f>
        <v>INSTALADOR E REPARADOR DE FO</v>
      </c>
      <c r="J1365" s="11" t="str">
        <f>VLOOKUP(Tabela1[[#This Row],[PLACA]],UNIC!C:V,20,0)</f>
        <v>R$ 1.823,00</v>
      </c>
      <c r="K1365" s="11">
        <f>IFERROR(VALUE(VLOOKUP(Tabela1[[#This Row],[PLACA]],[1]Planilha2!$A:$F,3,0)),"")</f>
        <v>1163</v>
      </c>
      <c r="L1365" s="11">
        <f>IFERROR(VALUE(VLOOKUP(Tabela1[[#This Row],[PLACA]],[1]Planilha2!$A:$F,4,0)),"")</f>
        <v>1356</v>
      </c>
      <c r="M1365" s="11">
        <f>IFERROR(VALUE(VLOOKUP(Tabela1[[#This Row],[PLACA]],[1]Planilha2!$A:$F,5,0)),"")</f>
        <v>720</v>
      </c>
      <c r="N1365" s="11"/>
      <c r="O1365" s="18" t="str">
        <f>VLOOKUP(Tabela1[[#This Row],[PLACA]],BASE_LOCADORAS!B:F,5,0)</f>
        <v>11/07/2028</v>
      </c>
      <c r="P136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5" s="11">
        <f>VLOOKUP(Tabela1[[#This Row],[PLACA]],BASE_LOCADORAS!B:G,6,0)</f>
        <v>1928.81</v>
      </c>
      <c r="R1365" s="5" t="b">
        <f>Tabela1[[#This Row],[VALOR LOCADORA]]=Tabela1[[#This Row],[GASTO ALUGUEL]]</f>
        <v>0</v>
      </c>
      <c r="S1365" s="5" t="str">
        <f>UPPER(TEXT(Tabela1[[#This Row],[VENCIMENTO CONTRATO]],"MMM"))</f>
        <v>JUL</v>
      </c>
      <c r="T1365" s="5">
        <f>IFERROR(YEAR(Tabela1[[#This Row],[VENCIMENTO CONTRATO]]),"-")</f>
        <v>2028</v>
      </c>
      <c r="U1365" s="5" t="str">
        <f>VLOOKUP(Tabela1[[#This Row],[PLACA]],UNIC!C:T,18,0)</f>
        <v>ATIVO</v>
      </c>
      <c r="V1365" s="5" t="str">
        <f>SUBSTITUTE(VLOOKUP(Tabela1[[#This Row],[PLACA]],UNIC!C:K,9,0),".", "")</f>
        <v>11011</v>
      </c>
      <c r="W1365" s="5">
        <f>VLOOKUP(Tabela1[[#This Row],[PLACA]],UNIC!C:M,10,0)</f>
        <v>17001</v>
      </c>
      <c r="X1365" s="5" t="str">
        <f>VLOOKUP(Tabela1[[#This Row],[PLACA]],UNIC!C:M,11,0)</f>
        <v>VIVO</v>
      </c>
      <c r="Y1365" s="7">
        <f>SUM(Tabela1[[#This Row],[GASTO COMBUSTÍVEL FEVEREIRO]:[GASTO COMBUSTÍVE ABRIL]])</f>
        <v>3239</v>
      </c>
      <c r="Z1365" s="7">
        <f>IFERROR(AVERAGE(Tabela1[[#This Row],[GASTO COMBUSTÍVE ABRIL]:[GASTO COMBUSTÍVE MARÇO]]),"-")</f>
        <v>1038</v>
      </c>
      <c r="AA1365" s="5"/>
    </row>
    <row r="1366" spans="1:27" x14ac:dyDescent="0.25">
      <c r="A1366" s="5" t="s">
        <v>568</v>
      </c>
      <c r="B1366" s="5" t="str">
        <f>VLOOKUP(A1366,UNIC!C:W,2,0)</f>
        <v>MOBI</v>
      </c>
      <c r="C1366" s="5" t="str">
        <f>VLOOKUP(A1366,UNIC!C:W,3,0)</f>
        <v>LEVE</v>
      </c>
      <c r="D1366" s="10">
        <f>VLOOKUP(A1366,UNIC!C:W,5,0)</f>
        <v>2025</v>
      </c>
      <c r="E1366" s="5" t="str">
        <f>VLOOKUP(A1366,UNIC!C:W,21,0)</f>
        <v>LOCALIZA</v>
      </c>
      <c r="F1366" s="5" t="str">
        <f>VLOOKUP(Tabela1[[#This Row],[PLACA]],UNIC!C:R,15,0)</f>
        <v>DF</v>
      </c>
      <c r="G1366" s="5" t="str">
        <f>VLOOKUP(Tabela1[[#This Row],[PLACA]],UNIC!C:R,16,0)</f>
        <v>CENTRO OESTE</v>
      </c>
      <c r="H1366" s="5" t="str">
        <f>VLOOKUP(A1366,UNIC!C:H,6,0)</f>
        <v>WALKER WILLIAN PEREIRA NUNES DOS SANTOS</v>
      </c>
      <c r="I1366" s="5" t="str">
        <f>VLOOKUP(H1366,UNIC!H:J,3,0)</f>
        <v>INSTALADOR E REPARADOR DE FO</v>
      </c>
      <c r="J1366" s="11" t="str">
        <f>VLOOKUP(Tabela1[[#This Row],[PLACA]],UNIC!C:V,20,0)</f>
        <v>R$ 1.823,00</v>
      </c>
      <c r="K1366" s="11">
        <f>IFERROR(VALUE(VLOOKUP(Tabela1[[#This Row],[PLACA]],[1]Planilha2!$A:$F,3,0)),"")</f>
        <v>1097</v>
      </c>
      <c r="L1366" s="11">
        <f>IFERROR(VALUE(VLOOKUP(Tabela1[[#This Row],[PLACA]],[1]Planilha2!$A:$F,4,0)),"")</f>
        <v>1389</v>
      </c>
      <c r="M1366" s="11">
        <f>IFERROR(VALUE(VLOOKUP(Tabela1[[#This Row],[PLACA]],[1]Planilha2!$A:$F,5,0)),"")</f>
        <v>580</v>
      </c>
      <c r="N1366" s="11"/>
      <c r="O1366" s="18" t="str">
        <f>VLOOKUP(Tabela1[[#This Row],[PLACA]],BASE_LOCADORAS!B:F,5,0)</f>
        <v>08/07/2028</v>
      </c>
      <c r="P1366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6" s="11">
        <f>VLOOKUP(Tabela1[[#This Row],[PLACA]],BASE_LOCADORAS!B:G,6,0)</f>
        <v>1928.81</v>
      </c>
      <c r="R1366" s="5" t="b">
        <f>Tabela1[[#This Row],[VALOR LOCADORA]]=Tabela1[[#This Row],[GASTO ALUGUEL]]</f>
        <v>0</v>
      </c>
      <c r="S1366" s="5" t="str">
        <f>UPPER(TEXT(Tabela1[[#This Row],[VENCIMENTO CONTRATO]],"MMM"))</f>
        <v>JUL</v>
      </c>
      <c r="T1366" s="5">
        <f>IFERROR(YEAR(Tabela1[[#This Row],[VENCIMENTO CONTRATO]]),"-")</f>
        <v>2028</v>
      </c>
      <c r="U1366" s="5" t="str">
        <f>VLOOKUP(Tabela1[[#This Row],[PLACA]],UNIC!C:T,18,0)</f>
        <v>ATIVO</v>
      </c>
      <c r="V1366" s="5" t="str">
        <f>SUBSTITUTE(VLOOKUP(Tabela1[[#This Row],[PLACA]],UNIC!C:K,9,0),".", "")</f>
        <v>11011</v>
      </c>
      <c r="W1366" s="5">
        <f>VLOOKUP(Tabela1[[#This Row],[PLACA]],UNIC!C:M,10,0)</f>
        <v>17001</v>
      </c>
      <c r="X1366" s="5" t="str">
        <f>VLOOKUP(Tabela1[[#This Row],[PLACA]],UNIC!C:M,11,0)</f>
        <v>VIVO</v>
      </c>
      <c r="Y1366" s="7">
        <f>SUM(Tabela1[[#This Row],[GASTO COMBUSTÍVEL FEVEREIRO]:[GASTO COMBUSTÍVE ABRIL]])</f>
        <v>3066</v>
      </c>
      <c r="Z1366" s="7">
        <f>IFERROR(AVERAGE(Tabela1[[#This Row],[GASTO COMBUSTÍVE ABRIL]:[GASTO COMBUSTÍVE MARÇO]]),"-")</f>
        <v>984.5</v>
      </c>
      <c r="AA1366" s="5"/>
    </row>
    <row r="1367" spans="1:27" x14ac:dyDescent="0.25">
      <c r="A1367" s="5" t="s">
        <v>1076</v>
      </c>
      <c r="B1367" s="5" t="str">
        <f>VLOOKUP(A1367,UNIC!C:W,2,0)</f>
        <v>MOBI</v>
      </c>
      <c r="C1367" s="5" t="str">
        <f>VLOOKUP(A1367,UNIC!C:W,3,0)</f>
        <v>LEVE</v>
      </c>
      <c r="D1367" s="10">
        <f>VLOOKUP(A1367,UNIC!C:W,5,0)</f>
        <v>2025</v>
      </c>
      <c r="E1367" s="5" t="str">
        <f>VLOOKUP(A1367,UNIC!C:W,21,0)</f>
        <v>LOCALIZA</v>
      </c>
      <c r="F1367" s="5" t="str">
        <f>VLOOKUP(Tabela1[[#This Row],[PLACA]],UNIC!C:R,15,0)</f>
        <v>DF</v>
      </c>
      <c r="G1367" s="5" t="str">
        <f>VLOOKUP(Tabela1[[#This Row],[PLACA]],UNIC!C:R,16,0)</f>
        <v>CENTRO OESTE</v>
      </c>
      <c r="H1367" s="5" t="str">
        <f>VLOOKUP(A1367,UNIC!C:H,6,0)</f>
        <v>GABRIEL SOARES DA COSTA</v>
      </c>
      <c r="I1367" s="5" t="str">
        <f>VLOOKUP(H1367,UNIC!H:J,3,0)</f>
        <v>INSTALADOR E REPARADOR DE FO</v>
      </c>
      <c r="J1367" s="11" t="str">
        <f>VLOOKUP(Tabela1[[#This Row],[PLACA]],UNIC!C:V,20,0)</f>
        <v>R$ 1.823,00</v>
      </c>
      <c r="K1367" s="11">
        <f>IFERROR(VALUE(VLOOKUP(Tabela1[[#This Row],[PLACA]],[1]Planilha2!$A:$F,3,0)),"")</f>
        <v>1538.99</v>
      </c>
      <c r="L1367" s="11">
        <f>IFERROR(VALUE(VLOOKUP(Tabela1[[#This Row],[PLACA]],[1]Planilha2!$A:$F,4,0)),"")</f>
        <v>1735</v>
      </c>
      <c r="M1367" s="11">
        <f>IFERROR(VALUE(VLOOKUP(Tabela1[[#This Row],[PLACA]],[1]Planilha2!$A:$F,5,0)),"")</f>
        <v>836</v>
      </c>
      <c r="N1367" s="11"/>
      <c r="O1367" s="18" t="str">
        <f>VLOOKUP(Tabela1[[#This Row],[PLACA]],BASE_LOCADORAS!B:F,5,0)</f>
        <v>02/08/2028</v>
      </c>
      <c r="P1367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7" s="11">
        <f>VLOOKUP(Tabela1[[#This Row],[PLACA]],BASE_LOCADORAS!B:G,6,0)</f>
        <v>1933.44</v>
      </c>
      <c r="R1367" s="5" t="b">
        <f>Tabela1[[#This Row],[VALOR LOCADORA]]=Tabela1[[#This Row],[GASTO ALUGUEL]]</f>
        <v>0</v>
      </c>
      <c r="S1367" s="5" t="str">
        <f>UPPER(TEXT(Tabela1[[#This Row],[VENCIMENTO CONTRATO]],"MMM"))</f>
        <v>AGO</v>
      </c>
      <c r="T1367" s="5">
        <f>IFERROR(YEAR(Tabela1[[#This Row],[VENCIMENTO CONTRATO]]),"-")</f>
        <v>2028</v>
      </c>
      <c r="U1367" s="5" t="str">
        <f>VLOOKUP(Tabela1[[#This Row],[PLACA]],UNIC!C:T,18,0)</f>
        <v>ATIVO</v>
      </c>
      <c r="V1367" s="5" t="str">
        <f>SUBSTITUTE(VLOOKUP(Tabela1[[#This Row],[PLACA]],UNIC!C:K,9,0),".", "")</f>
        <v>11011</v>
      </c>
      <c r="W1367" s="5">
        <f>VLOOKUP(Tabela1[[#This Row],[PLACA]],UNIC!C:M,10,0)</f>
        <v>17001</v>
      </c>
      <c r="X1367" s="5" t="str">
        <f>VLOOKUP(Tabela1[[#This Row],[PLACA]],UNIC!C:M,11,0)</f>
        <v>VIVO</v>
      </c>
      <c r="Y1367" s="7">
        <f>SUM(Tabela1[[#This Row],[GASTO COMBUSTÍVEL FEVEREIRO]:[GASTO COMBUSTÍVE ABRIL]])</f>
        <v>4109.99</v>
      </c>
      <c r="Z1367" s="7">
        <f>IFERROR(AVERAGE(Tabela1[[#This Row],[GASTO COMBUSTÍVE ABRIL]:[GASTO COMBUSTÍVE MARÇO]]),"-")</f>
        <v>1285.5</v>
      </c>
      <c r="AA1367" s="5"/>
    </row>
    <row r="1368" spans="1:27" x14ac:dyDescent="0.25">
      <c r="A1368" s="5" t="s">
        <v>1480</v>
      </c>
      <c r="B1368" s="5" t="str">
        <f>VLOOKUP(A1368,UNIC!C:W,2,0)</f>
        <v>MOBI</v>
      </c>
      <c r="C1368" s="5" t="str">
        <f>VLOOKUP(A1368,UNIC!C:W,3,0)</f>
        <v>LEVE</v>
      </c>
      <c r="D1368" s="10">
        <f>VLOOKUP(A1368,UNIC!C:W,5,0)</f>
        <v>2025</v>
      </c>
      <c r="E1368" s="5" t="str">
        <f>VLOOKUP(A1368,UNIC!C:W,21,0)</f>
        <v>LOCALIZA</v>
      </c>
      <c r="F1368" s="5" t="str">
        <f>VLOOKUP(Tabela1[[#This Row],[PLACA]],UNIC!C:R,15,0)</f>
        <v>DF</v>
      </c>
      <c r="G1368" s="5" t="str">
        <f>VLOOKUP(Tabela1[[#This Row],[PLACA]],UNIC!C:R,16,0)</f>
        <v>CENTRO OESTE</v>
      </c>
      <c r="H1368" s="5" t="str">
        <f>VLOOKUP(A1368,UNIC!C:H,6,0)</f>
        <v>MARCOS ANTONIO ALMEIDA SANTANA</v>
      </c>
      <c r="I1368" s="5" t="str">
        <f>VLOOKUP(H1368,UNIC!H:J,3,0)</f>
        <v>TECNICO DE FIBRA OPTICA II</v>
      </c>
      <c r="J1368" s="11" t="str">
        <f>VLOOKUP(Tabela1[[#This Row],[PLACA]],UNIC!C:V,20,0)</f>
        <v>R$ 1.823,00</v>
      </c>
      <c r="K1368" s="11">
        <f>IFERROR(VALUE(VLOOKUP(Tabela1[[#This Row],[PLACA]],[1]Planilha2!$A:$F,3,0)),"")</f>
        <v>643</v>
      </c>
      <c r="L1368" s="11">
        <f>IFERROR(VALUE(VLOOKUP(Tabela1[[#This Row],[PLACA]],[1]Planilha2!$A:$F,4,0)),"")</f>
        <v>1767.58</v>
      </c>
      <c r="M1368" s="11">
        <f>IFERROR(VALUE(VLOOKUP(Tabela1[[#This Row],[PLACA]],[1]Planilha2!$A:$F,5,0)),"")</f>
        <v>850</v>
      </c>
      <c r="N1368" s="11"/>
      <c r="O1368" s="18" t="str">
        <f>VLOOKUP(Tabela1[[#This Row],[PLACA]],BASE_LOCADORAS!B:F,5,0)</f>
        <v>08/07/2028</v>
      </c>
      <c r="P1368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8" s="11">
        <f>VLOOKUP(Tabela1[[#This Row],[PLACA]],BASE_LOCADORAS!B:G,6,0)</f>
        <v>1928.81</v>
      </c>
      <c r="R1368" s="5" t="b">
        <f>Tabela1[[#This Row],[VALOR LOCADORA]]=Tabela1[[#This Row],[GASTO ALUGUEL]]</f>
        <v>0</v>
      </c>
      <c r="S1368" s="5" t="str">
        <f>UPPER(TEXT(Tabela1[[#This Row],[VENCIMENTO CONTRATO]],"MMM"))</f>
        <v>JUL</v>
      </c>
      <c r="T1368" s="5">
        <f>IFERROR(YEAR(Tabela1[[#This Row],[VENCIMENTO CONTRATO]]),"-")</f>
        <v>2028</v>
      </c>
      <c r="U1368" s="5" t="str">
        <f>VLOOKUP(Tabela1[[#This Row],[PLACA]],UNIC!C:T,18,0)</f>
        <v>ATIVO</v>
      </c>
      <c r="V1368" s="5" t="str">
        <f>SUBSTITUTE(VLOOKUP(Tabela1[[#This Row],[PLACA]],UNIC!C:K,9,0),".", "")</f>
        <v>11021</v>
      </c>
      <c r="W1368" s="5">
        <f>VLOOKUP(Tabela1[[#This Row],[PLACA]],UNIC!C:M,10,0)</f>
        <v>17001</v>
      </c>
      <c r="X1368" s="5" t="str">
        <f>VLOOKUP(Tabela1[[#This Row],[PLACA]],UNIC!C:M,11,0)</f>
        <v>VIVO</v>
      </c>
      <c r="Y1368" s="7">
        <f>SUM(Tabela1[[#This Row],[GASTO COMBUSTÍVEL FEVEREIRO]:[GASTO COMBUSTÍVE ABRIL]])</f>
        <v>3260.58</v>
      </c>
      <c r="Z1368" s="7">
        <f>IFERROR(AVERAGE(Tabela1[[#This Row],[GASTO COMBUSTÍVE ABRIL]:[GASTO COMBUSTÍVE MARÇO]]),"-")</f>
        <v>1308.79</v>
      </c>
      <c r="AA1368" s="5"/>
    </row>
    <row r="1369" spans="1:27" x14ac:dyDescent="0.25">
      <c r="A1369" s="5" t="s">
        <v>1238</v>
      </c>
      <c r="B1369" s="5" t="str">
        <f>VLOOKUP(A1369,UNIC!C:W,2,0)</f>
        <v>MOBI</v>
      </c>
      <c r="C1369" s="5" t="str">
        <f>VLOOKUP(A1369,UNIC!C:W,3,0)</f>
        <v>LEVE</v>
      </c>
      <c r="D1369" s="10">
        <f>VLOOKUP(A1369,UNIC!C:W,5,0)</f>
        <v>2025</v>
      </c>
      <c r="E1369" s="5" t="str">
        <f>VLOOKUP(A1369,UNIC!C:W,21,0)</f>
        <v>LOCALIZA</v>
      </c>
      <c r="F1369" s="5" t="str">
        <f>VLOOKUP(Tabela1[[#This Row],[PLACA]],UNIC!C:R,15,0)</f>
        <v>GO</v>
      </c>
      <c r="G1369" s="5" t="str">
        <f>VLOOKUP(Tabela1[[#This Row],[PLACA]],UNIC!C:R,16,0)</f>
        <v>CENTRO OESTE</v>
      </c>
      <c r="H1369" s="5" t="str">
        <f>VLOOKUP(A1369,UNIC!C:H,6,0)</f>
        <v>MARCOS FELIPE ALVES SOUZA</v>
      </c>
      <c r="I1369" s="5" t="str">
        <f>VLOOKUP(H1369,UNIC!H:J,3,0)</f>
        <v>INSTALADOR E REPARADOR DE FO</v>
      </c>
      <c r="J1369" s="11" t="str">
        <f>VLOOKUP(Tabela1[[#This Row],[PLACA]],UNIC!C:V,20,0)</f>
        <v>R$ 1.823,00</v>
      </c>
      <c r="K1369" s="11">
        <f>IFERROR(VALUE(VLOOKUP(Tabela1[[#This Row],[PLACA]],[1]Planilha2!$A:$F,3,0)),"")</f>
        <v>1189.98</v>
      </c>
      <c r="L1369" s="11">
        <f>IFERROR(VALUE(VLOOKUP(Tabela1[[#This Row],[PLACA]],[1]Planilha2!$A:$F,4,0)),"")</f>
        <v>1157.6300000000001</v>
      </c>
      <c r="M1369" s="11">
        <f>IFERROR(VALUE(VLOOKUP(Tabela1[[#This Row],[PLACA]],[1]Planilha2!$A:$F,5,0)),"")</f>
        <v>920</v>
      </c>
      <c r="N1369" s="11"/>
      <c r="O1369" s="18" t="str">
        <f>VLOOKUP(Tabela1[[#This Row],[PLACA]],BASE_LOCADORAS!B:F,5,0)</f>
        <v>16/07/2028</v>
      </c>
      <c r="P1369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69" s="11">
        <f>VLOOKUP(Tabela1[[#This Row],[PLACA]],BASE_LOCADORAS!B:G,6,0)</f>
        <v>1928.81</v>
      </c>
      <c r="R1369" s="5" t="b">
        <f>Tabela1[[#This Row],[VALOR LOCADORA]]=Tabela1[[#This Row],[GASTO ALUGUEL]]</f>
        <v>0</v>
      </c>
      <c r="S1369" s="5" t="str">
        <f>UPPER(TEXT(Tabela1[[#This Row],[VENCIMENTO CONTRATO]],"MMM"))</f>
        <v>JUL</v>
      </c>
      <c r="T1369" s="5">
        <f>IFERROR(YEAR(Tabela1[[#This Row],[VENCIMENTO CONTRATO]]),"-")</f>
        <v>2028</v>
      </c>
      <c r="U1369" s="5" t="str">
        <f>VLOOKUP(Tabela1[[#This Row],[PLACA]],UNIC!C:T,18,0)</f>
        <v>ATIVO</v>
      </c>
      <c r="V1369" s="5" t="str">
        <f>SUBSTITUTE(VLOOKUP(Tabela1[[#This Row],[PLACA]],UNIC!C:K,9,0),".", "")</f>
        <v>11011</v>
      </c>
      <c r="W1369" s="5">
        <f>VLOOKUP(Tabela1[[#This Row],[PLACA]],UNIC!C:M,10,0)</f>
        <v>19140</v>
      </c>
      <c r="X1369" s="5" t="str">
        <f>VLOOKUP(Tabela1[[#This Row],[PLACA]],UNIC!C:M,11,0)</f>
        <v>VIVO</v>
      </c>
      <c r="Y1369" s="7">
        <f>SUM(Tabela1[[#This Row],[GASTO COMBUSTÍVEL FEVEREIRO]:[GASTO COMBUSTÍVE ABRIL]])</f>
        <v>3267.61</v>
      </c>
      <c r="Z1369" s="7">
        <f>IFERROR(AVERAGE(Tabela1[[#This Row],[GASTO COMBUSTÍVE ABRIL]:[GASTO COMBUSTÍVE MARÇO]]),"-")</f>
        <v>1038.8150000000001</v>
      </c>
      <c r="AA1369" s="5"/>
    </row>
    <row r="1370" spans="1:27" x14ac:dyDescent="0.25">
      <c r="A1370" s="5" t="s">
        <v>755</v>
      </c>
      <c r="B1370" s="5" t="str">
        <f>VLOOKUP(A1370,UNIC!C:W,2,0)</f>
        <v>MOBI</v>
      </c>
      <c r="C1370" s="5" t="str">
        <f>VLOOKUP(A1370,UNIC!C:W,3,0)</f>
        <v>LEVE</v>
      </c>
      <c r="D1370" s="10">
        <f>VLOOKUP(A1370,UNIC!C:W,5,0)</f>
        <v>2025</v>
      </c>
      <c r="E1370" s="5" t="str">
        <f>VLOOKUP(A1370,UNIC!C:W,21,0)</f>
        <v>LOCALIZA</v>
      </c>
      <c r="F1370" s="5" t="str">
        <f>VLOOKUP(Tabela1[[#This Row],[PLACA]],UNIC!C:R,15,0)</f>
        <v>MG</v>
      </c>
      <c r="G1370" s="5" t="str">
        <f>VLOOKUP(Tabela1[[#This Row],[PLACA]],UNIC!C:R,16,0)</f>
        <v>SUDESTE</v>
      </c>
      <c r="H1370" s="5" t="str">
        <f>VLOOKUP(A1370,UNIC!C:H,6,0)</f>
        <v>ALEX SANDER MOREIRA</v>
      </c>
      <c r="I1370" s="5" t="str">
        <f>VLOOKUP(H1370,UNIC!H:J,3,0)</f>
        <v>TECNICO DE FIBRA OPTICA I</v>
      </c>
      <c r="J1370" s="11" t="str">
        <f>VLOOKUP(Tabela1[[#This Row],[PLACA]],UNIC!C:V,20,0)</f>
        <v>R$ 1.823,00</v>
      </c>
      <c r="K1370" s="11">
        <f>IFERROR(VALUE(VLOOKUP(Tabela1[[#This Row],[PLACA]],[1]Planilha2!$A:$F,3,0)),"")</f>
        <v>793.96</v>
      </c>
      <c r="L1370" s="11">
        <f>IFERROR(VALUE(VLOOKUP(Tabela1[[#This Row],[PLACA]],[1]Planilha2!$A:$F,4,0)),"")</f>
        <v>1020.15</v>
      </c>
      <c r="M1370" s="11">
        <f>IFERROR(VALUE(VLOOKUP(Tabela1[[#This Row],[PLACA]],[1]Planilha2!$A:$F,5,0)),"")</f>
        <v>487.24</v>
      </c>
      <c r="N1370" s="11"/>
      <c r="O1370" s="18" t="str">
        <f>VLOOKUP(Tabela1[[#This Row],[PLACA]],BASE_LOCADORAS!B:F,5,0)</f>
        <v>09/07/2028</v>
      </c>
      <c r="P1370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0" s="11">
        <f>VLOOKUP(Tabela1[[#This Row],[PLACA]],BASE_LOCADORAS!B:G,6,0)</f>
        <v>1928.81</v>
      </c>
      <c r="R1370" s="5" t="b">
        <f>Tabela1[[#This Row],[VALOR LOCADORA]]=Tabela1[[#This Row],[GASTO ALUGUEL]]</f>
        <v>0</v>
      </c>
      <c r="S1370" s="5" t="str">
        <f>UPPER(TEXT(Tabela1[[#This Row],[VENCIMENTO CONTRATO]],"MMM"))</f>
        <v>JUL</v>
      </c>
      <c r="T1370" s="5">
        <f>IFERROR(YEAR(Tabela1[[#This Row],[VENCIMENTO CONTRATO]]),"-")</f>
        <v>2028</v>
      </c>
      <c r="U1370" s="5" t="str">
        <f>VLOOKUP(Tabela1[[#This Row],[PLACA]],UNIC!C:T,18,0)</f>
        <v>ATIVO</v>
      </c>
      <c r="V1370" s="5" t="str">
        <f>SUBSTITUTE(VLOOKUP(Tabela1[[#This Row],[PLACA]],UNIC!C:K,9,0),".", "")</f>
        <v>11011</v>
      </c>
      <c r="W1370" s="5">
        <f>VLOOKUP(Tabela1[[#This Row],[PLACA]],UNIC!C:M,10,0)</f>
        <v>23849</v>
      </c>
      <c r="X1370" s="5" t="str">
        <f>VLOOKUP(Tabela1[[#This Row],[PLACA]],UNIC!C:M,11,0)</f>
        <v>VIVO</v>
      </c>
      <c r="Y1370" s="7">
        <f>SUM(Tabela1[[#This Row],[GASTO COMBUSTÍVEL FEVEREIRO]:[GASTO COMBUSTÍVE ABRIL]])</f>
        <v>2301.3500000000004</v>
      </c>
      <c r="Z1370" s="7">
        <f>IFERROR(AVERAGE(Tabela1[[#This Row],[GASTO COMBUSTÍVE ABRIL]:[GASTO COMBUSTÍVE MARÇO]]),"-")</f>
        <v>753.69499999999994</v>
      </c>
      <c r="AA1370" s="5"/>
    </row>
    <row r="1371" spans="1:27" x14ac:dyDescent="0.25">
      <c r="A1371" s="5" t="s">
        <v>504</v>
      </c>
      <c r="B1371" s="5" t="str">
        <f>VLOOKUP(A1371,UNIC!C:W,2,0)</f>
        <v>MOBI</v>
      </c>
      <c r="C1371" s="5" t="str">
        <f>VLOOKUP(A1371,UNIC!C:W,3,0)</f>
        <v>LEVE</v>
      </c>
      <c r="D1371" s="10">
        <f>VLOOKUP(A1371,UNIC!C:W,5,0)</f>
        <v>2025</v>
      </c>
      <c r="E1371" s="5" t="str">
        <f>VLOOKUP(A1371,UNIC!C:W,21,0)</f>
        <v>LOCALIZA</v>
      </c>
      <c r="F1371" s="5" t="str">
        <f>VLOOKUP(Tabela1[[#This Row],[PLACA]],UNIC!C:R,15,0)</f>
        <v>ES</v>
      </c>
      <c r="G1371" s="5" t="str">
        <f>VLOOKUP(Tabela1[[#This Row],[PLACA]],UNIC!C:R,16,0)</f>
        <v>SUDESTE</v>
      </c>
      <c r="H1371" s="5" t="str">
        <f>VLOOKUP(A1371,UNIC!C:H,6,0)</f>
        <v>THIELTON DE PAULA FONCECA</v>
      </c>
      <c r="I1371" s="5" t="str">
        <f>VLOOKUP(H1371,UNIC!H:J,3,0)</f>
        <v>INSTALADOR E REPARADOR DE FO</v>
      </c>
      <c r="J1371" s="11" t="str">
        <f>VLOOKUP(Tabela1[[#This Row],[PLACA]],UNIC!C:V,20,0)</f>
        <v>R$ 1.823,00</v>
      </c>
      <c r="K1371" s="11">
        <f>IFERROR(VALUE(VLOOKUP(Tabela1[[#This Row],[PLACA]],[1]Planilha2!$A:$F,3,0)),"")</f>
        <v>1270</v>
      </c>
      <c r="L1371" s="11">
        <f>IFERROR(VALUE(VLOOKUP(Tabela1[[#This Row],[PLACA]],[1]Planilha2!$A:$F,4,0)),"")</f>
        <v>1550</v>
      </c>
      <c r="M1371" s="11">
        <f>IFERROR(VALUE(VLOOKUP(Tabela1[[#This Row],[PLACA]],[1]Planilha2!$A:$F,5,0)),"")</f>
        <v>679.84</v>
      </c>
      <c r="N1371" s="11"/>
      <c r="O1371" s="18" t="str">
        <f>VLOOKUP(Tabela1[[#This Row],[PLACA]],BASE_LOCADORAS!B:F,5,0)</f>
        <v>08/07/2028</v>
      </c>
      <c r="P1371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1" s="11">
        <f>VLOOKUP(Tabela1[[#This Row],[PLACA]],BASE_LOCADORAS!B:G,6,0)</f>
        <v>1928.81</v>
      </c>
      <c r="R1371" s="5" t="b">
        <f>Tabela1[[#This Row],[VALOR LOCADORA]]=Tabela1[[#This Row],[GASTO ALUGUEL]]</f>
        <v>0</v>
      </c>
      <c r="S1371" s="5" t="str">
        <f>UPPER(TEXT(Tabela1[[#This Row],[VENCIMENTO CONTRATO]],"MMM"))</f>
        <v>JUL</v>
      </c>
      <c r="T1371" s="5">
        <f>IFERROR(YEAR(Tabela1[[#This Row],[VENCIMENTO CONTRATO]]),"-")</f>
        <v>2028</v>
      </c>
      <c r="U1371" s="5" t="str">
        <f>VLOOKUP(Tabela1[[#This Row],[PLACA]],UNIC!C:T,18,0)</f>
        <v>ATIVO</v>
      </c>
      <c r="V1371" s="5" t="str">
        <f>SUBSTITUTE(VLOOKUP(Tabela1[[#This Row],[PLACA]],UNIC!C:K,9,0),".", "")</f>
        <v>11011</v>
      </c>
      <c r="W1371" s="5">
        <f>VLOOKUP(Tabela1[[#This Row],[PLACA]],UNIC!C:M,10,0)</f>
        <v>18001</v>
      </c>
      <c r="X1371" s="5" t="str">
        <f>VLOOKUP(Tabela1[[#This Row],[PLACA]],UNIC!C:M,11,0)</f>
        <v>VIVO</v>
      </c>
      <c r="Y1371" s="7">
        <f>SUM(Tabela1[[#This Row],[GASTO COMBUSTÍVEL FEVEREIRO]:[GASTO COMBUSTÍVE ABRIL]])</f>
        <v>3499.84</v>
      </c>
      <c r="Z1371" s="7">
        <f>IFERROR(AVERAGE(Tabela1[[#This Row],[GASTO COMBUSTÍVE ABRIL]:[GASTO COMBUSTÍVE MARÇO]]),"-")</f>
        <v>1114.92</v>
      </c>
      <c r="AA1371" s="5"/>
    </row>
    <row r="1372" spans="1:27" x14ac:dyDescent="0.25">
      <c r="A1372" s="5" t="s">
        <v>516</v>
      </c>
      <c r="B1372" s="5" t="str">
        <f>VLOOKUP(A1372,UNIC!C:W,2,0)</f>
        <v>MOBI</v>
      </c>
      <c r="C1372" s="5" t="str">
        <f>VLOOKUP(A1372,UNIC!C:W,3,0)</f>
        <v>LEVE</v>
      </c>
      <c r="D1372" s="10">
        <f>VLOOKUP(A1372,UNIC!C:W,5,0)</f>
        <v>2025</v>
      </c>
      <c r="E1372" s="5" t="str">
        <f>VLOOKUP(A1372,UNIC!C:W,21,0)</f>
        <v>MOVIDA</v>
      </c>
      <c r="F1372" s="5" t="str">
        <f>VLOOKUP(Tabela1[[#This Row],[PLACA]],UNIC!C:R,15,0)</f>
        <v>GO</v>
      </c>
      <c r="G1372" s="5" t="str">
        <f>VLOOKUP(Tabela1[[#This Row],[PLACA]],UNIC!C:R,16,0)</f>
        <v>CENTRO OESTE</v>
      </c>
      <c r="H1372" s="5" t="str">
        <f>VLOOKUP(A1372,UNIC!C:H,6,0)</f>
        <v>EDUARD JOSE OLIVERO PINERO</v>
      </c>
      <c r="I1372" s="5" t="str">
        <f>VLOOKUP(H1372,UNIC!H:J,3,0)</f>
        <v>INSTALADOR E REPARADOR DE FO</v>
      </c>
      <c r="J1372" s="11" t="str">
        <f>VLOOKUP(Tabela1[[#This Row],[PLACA]],UNIC!C:V,20,0)</f>
        <v>R$ 1.820,47</v>
      </c>
      <c r="K1372" s="11">
        <f>IFERROR(VALUE(VLOOKUP(Tabela1[[#This Row],[PLACA]],[1]Planilha2!$A:$F,3,0)),"")</f>
        <v>840.02</v>
      </c>
      <c r="L1372" s="11">
        <f>IFERROR(VALUE(VLOOKUP(Tabela1[[#This Row],[PLACA]],[1]Planilha2!$A:$F,4,0)),"")</f>
        <v>1546.08</v>
      </c>
      <c r="M1372" s="11">
        <f>IFERROR(VALUE(VLOOKUP(Tabela1[[#This Row],[PLACA]],[1]Planilha2!$A:$F,5,0)),"")</f>
        <v>700</v>
      </c>
      <c r="N1372" s="11"/>
      <c r="O1372" s="18" t="str">
        <f>VLOOKUP(Tabela1[[#This Row],[PLACA]],BASE_LOCADORAS!B:F,5,0)</f>
        <v>03/07/2027</v>
      </c>
      <c r="P1372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2" s="11">
        <f>VLOOKUP(Tabela1[[#This Row],[PLACA]],BASE_LOCADORAS!B:G,6,0)</f>
        <v>1730</v>
      </c>
      <c r="R1372" s="5" t="b">
        <f>Tabela1[[#This Row],[VALOR LOCADORA]]=Tabela1[[#This Row],[GASTO ALUGUEL]]</f>
        <v>0</v>
      </c>
      <c r="S1372" s="5" t="str">
        <f>UPPER(TEXT(Tabela1[[#This Row],[VENCIMENTO CONTRATO]],"MMM"))</f>
        <v>JUL</v>
      </c>
      <c r="T1372" s="5">
        <f>IFERROR(YEAR(Tabela1[[#This Row],[VENCIMENTO CONTRATO]]),"-")</f>
        <v>2027</v>
      </c>
      <c r="U1372" s="5" t="str">
        <f>VLOOKUP(Tabela1[[#This Row],[PLACA]],UNIC!C:T,18,0)</f>
        <v>ATIVO</v>
      </c>
      <c r="V1372" s="5" t="str">
        <f>SUBSTITUTE(VLOOKUP(Tabela1[[#This Row],[PLACA]],UNIC!C:K,9,0),".", "")</f>
        <v>11011</v>
      </c>
      <c r="W1372" s="5">
        <f>VLOOKUP(Tabela1[[#This Row],[PLACA]],UNIC!C:M,10,0)</f>
        <v>19019</v>
      </c>
      <c r="X1372" s="5" t="str">
        <f>VLOOKUP(Tabela1[[#This Row],[PLACA]],UNIC!C:M,11,0)</f>
        <v>VIVO</v>
      </c>
      <c r="Y1372" s="7">
        <f>SUM(Tabela1[[#This Row],[GASTO COMBUSTÍVEL FEVEREIRO]:[GASTO COMBUSTÍVE ABRIL]])</f>
        <v>3086.1</v>
      </c>
      <c r="Z1372" s="7">
        <f>IFERROR(AVERAGE(Tabela1[[#This Row],[GASTO COMBUSTÍVE ABRIL]:[GASTO COMBUSTÍVE MARÇO]]),"-")</f>
        <v>1123.04</v>
      </c>
      <c r="AA1372" s="5"/>
    </row>
    <row r="1373" spans="1:27" x14ac:dyDescent="0.25">
      <c r="A1373" s="5" t="s">
        <v>401</v>
      </c>
      <c r="B1373" s="5" t="str">
        <f>VLOOKUP(A1373,UNIC!C:W,2,0)</f>
        <v>GOL</v>
      </c>
      <c r="C1373" s="5" t="str">
        <f>VLOOKUP(A1373,UNIC!C:W,3,0)</f>
        <v>LEVE</v>
      </c>
      <c r="D1373" s="10">
        <f>VLOOKUP(A1373,UNIC!C:W,5,0)</f>
        <v>2015</v>
      </c>
      <c r="E1373" s="5" t="str">
        <f>VLOOKUP(A1373,UNIC!C:W,21,0)</f>
        <v>PARTICULAR</v>
      </c>
      <c r="F1373" s="5" t="str">
        <f>VLOOKUP(Tabela1[[#This Row],[PLACA]],UNIC!C:R,15,0)</f>
        <v>MG</v>
      </c>
      <c r="G1373" s="5" t="str">
        <f>VLOOKUP(Tabela1[[#This Row],[PLACA]],UNIC!C:R,16,0)</f>
        <v>SUDESTE</v>
      </c>
      <c r="H1373" s="5" t="str">
        <f>VLOOKUP(A1373,UNIC!C:H,6,0)</f>
        <v>RICHARLINSTON JULIANO REIS PEREIRA</v>
      </c>
      <c r="I1373" s="5" t="str">
        <f>VLOOKUP(H1373,UNIC!H:J,3,0)</f>
        <v>TECNICO DE FIBRA OPTICA I</v>
      </c>
      <c r="J1373" s="11" t="str">
        <f>VLOOKUP(Tabela1[[#This Row],[PLACA]],UNIC!C:V,20,0)</f>
        <v>R$ 850,00</v>
      </c>
      <c r="K1373" s="11">
        <f>IFERROR(VALUE(VLOOKUP(Tabela1[[#This Row],[PLACA]],[1]Planilha2!$A:$F,3,0)),"")</f>
        <v>840</v>
      </c>
      <c r="L1373" s="11">
        <f>IFERROR(VALUE(VLOOKUP(Tabela1[[#This Row],[PLACA]],[1]Planilha2!$A:$F,4,0)),"")</f>
        <v>1293</v>
      </c>
      <c r="M1373" s="11">
        <f>IFERROR(VALUE(VLOOKUP(Tabela1[[#This Row],[PLACA]],[1]Planilha2!$A:$F,5,0)),"")</f>
        <v>591</v>
      </c>
      <c r="N1373" s="11"/>
      <c r="O1373" s="18" t="str">
        <f>VLOOKUP(Tabela1[[#This Row],[PLACA]],BASE_LOCADORAS!B:F,5,0)</f>
        <v>01/01/2030</v>
      </c>
      <c r="P1373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3" s="11">
        <f>VLOOKUP(Tabela1[[#This Row],[PLACA]],BASE_LOCADORAS!B:G,6,0)</f>
        <v>850</v>
      </c>
      <c r="R1373" s="5" t="b">
        <f>Tabela1[[#This Row],[VALOR LOCADORA]]=Tabela1[[#This Row],[GASTO ALUGUEL]]</f>
        <v>0</v>
      </c>
      <c r="S1373" s="5" t="str">
        <f>UPPER(TEXT(Tabela1[[#This Row],[VENCIMENTO CONTRATO]],"MMM"))</f>
        <v>JAN</v>
      </c>
      <c r="T1373" s="5">
        <f>IFERROR(YEAR(Tabela1[[#This Row],[VENCIMENTO CONTRATO]]),"-")</f>
        <v>2030</v>
      </c>
      <c r="U1373" s="5" t="str">
        <f>VLOOKUP(Tabela1[[#This Row],[PLACA]],UNIC!C:T,18,0)</f>
        <v>ATIVO</v>
      </c>
      <c r="V1373" s="5" t="str">
        <f>SUBSTITUTE(VLOOKUP(Tabela1[[#This Row],[PLACA]],UNIC!C:K,9,0),".", "")</f>
        <v>11011</v>
      </c>
      <c r="W1373" s="5">
        <f>VLOOKUP(Tabela1[[#This Row],[PLACA]],UNIC!C:M,10,0)</f>
        <v>23845</v>
      </c>
      <c r="X1373" s="5" t="str">
        <f>VLOOKUP(Tabela1[[#This Row],[PLACA]],UNIC!C:M,11,0)</f>
        <v>VIVO</v>
      </c>
      <c r="Y1373" s="7">
        <f>SUM(Tabela1[[#This Row],[GASTO COMBUSTÍVEL FEVEREIRO]:[GASTO COMBUSTÍVE ABRIL]])</f>
        <v>2724</v>
      </c>
      <c r="Z1373" s="7">
        <f>IFERROR(AVERAGE(Tabela1[[#This Row],[GASTO COMBUSTÍVE ABRIL]:[GASTO COMBUSTÍVE MARÇO]]),"-")</f>
        <v>942</v>
      </c>
      <c r="AA1373" s="5"/>
    </row>
    <row r="1374" spans="1:27" x14ac:dyDescent="0.25">
      <c r="A1374" s="5" t="s">
        <v>1532</v>
      </c>
      <c r="B1374" s="5" t="str">
        <f>VLOOKUP(A1374,UNIC!C:W,2,0)</f>
        <v>MOBI</v>
      </c>
      <c r="C1374" s="5" t="str">
        <f>VLOOKUP(A1374,UNIC!C:W,3,0)</f>
        <v>LEVE</v>
      </c>
      <c r="D1374" s="10">
        <f>VLOOKUP(A1374,UNIC!C:W,5,0)</f>
        <v>2025</v>
      </c>
      <c r="E1374" s="5" t="str">
        <f>VLOOKUP(A1374,UNIC!C:W,21,0)</f>
        <v>MOVIDA</v>
      </c>
      <c r="F1374" s="5" t="str">
        <f>VLOOKUP(Tabela1[[#This Row],[PLACA]],UNIC!C:R,15,0)</f>
        <v>SC</v>
      </c>
      <c r="G1374" s="5" t="str">
        <f>VLOOKUP(Tabela1[[#This Row],[PLACA]],UNIC!C:R,16,0)</f>
        <v>SUL</v>
      </c>
      <c r="H1374" s="5" t="str">
        <f>VLOOKUP(A1374,UNIC!C:H,6,0)</f>
        <v>VICTOR KHAUAN RUCHINSKI</v>
      </c>
      <c r="I1374" s="5" t="str">
        <f>VLOOKUP(H1374,UNIC!H:J,3,0)</f>
        <v>ASSISTENTE TEC. DE MANUTENCAO DE PI III</v>
      </c>
      <c r="J1374" s="11" t="str">
        <f>VLOOKUP(Tabela1[[#This Row],[PLACA]],UNIC!C:V,20,0)</f>
        <v>R$ 1.820,47</v>
      </c>
      <c r="K1374" s="11">
        <f>IFERROR(VALUE(VLOOKUP(Tabela1[[#This Row],[PLACA]],[1]Planilha2!$A:$F,3,0)),"")</f>
        <v>445.48</v>
      </c>
      <c r="L1374" s="11">
        <f>IFERROR(VALUE(VLOOKUP(Tabela1[[#This Row],[PLACA]],[1]Planilha2!$A:$F,4,0)),"")</f>
        <v>856.63</v>
      </c>
      <c r="M1374" s="11">
        <f>IFERROR(VALUE(VLOOKUP(Tabela1[[#This Row],[PLACA]],[1]Planilha2!$A:$F,5,0)),"")</f>
        <v>686.53</v>
      </c>
      <c r="N1374" s="11"/>
      <c r="O1374" s="18" t="str">
        <f>VLOOKUP(Tabela1[[#This Row],[PLACA]],BASE_LOCADORAS!B:F,5,0)</f>
        <v>03/07/2027</v>
      </c>
      <c r="P1374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4" s="11">
        <f>VLOOKUP(Tabela1[[#This Row],[PLACA]],BASE_LOCADORAS!B:G,6,0)</f>
        <v>1730</v>
      </c>
      <c r="R1374" s="5" t="b">
        <f>Tabela1[[#This Row],[VALOR LOCADORA]]=Tabela1[[#This Row],[GASTO ALUGUEL]]</f>
        <v>0</v>
      </c>
      <c r="S1374" s="5" t="str">
        <f>UPPER(TEXT(Tabela1[[#This Row],[VENCIMENTO CONTRATO]],"MMM"))</f>
        <v>JUL</v>
      </c>
      <c r="T1374" s="5">
        <f>IFERROR(YEAR(Tabela1[[#This Row],[VENCIMENTO CONTRATO]]),"-")</f>
        <v>2027</v>
      </c>
      <c r="U1374" s="5" t="str">
        <f>VLOOKUP(Tabela1[[#This Row],[PLACA]],UNIC!C:T,18,0)</f>
        <v>ATIVO</v>
      </c>
      <c r="V1374" s="5" t="str">
        <f>SUBSTITUTE(VLOOKUP(Tabela1[[#This Row],[PLACA]],UNIC!C:K,9,0),".", "")</f>
        <v>12081</v>
      </c>
      <c r="W1374" s="5">
        <f>VLOOKUP(Tabela1[[#This Row],[PLACA]],UNIC!C:M,10,0)</f>
        <v>34002</v>
      </c>
      <c r="X1374" s="5" t="str">
        <f>VLOOKUP(Tabela1[[#This Row],[PLACA]],UNIC!C:M,11,0)</f>
        <v>TIM MOVEL</v>
      </c>
      <c r="Y1374" s="7">
        <f>SUM(Tabela1[[#This Row],[GASTO COMBUSTÍVEL FEVEREIRO]:[GASTO COMBUSTÍVE ABRIL]])</f>
        <v>1988.64</v>
      </c>
      <c r="Z1374" s="7">
        <f>IFERROR(AVERAGE(Tabela1[[#This Row],[GASTO COMBUSTÍVE ABRIL]:[GASTO COMBUSTÍVE MARÇO]]),"-")</f>
        <v>771.57999999999993</v>
      </c>
      <c r="AA1374" s="5"/>
    </row>
    <row r="1375" spans="1:27" x14ac:dyDescent="0.25">
      <c r="A1375" s="5" t="s">
        <v>1533</v>
      </c>
      <c r="B1375" s="5" t="str">
        <f>VLOOKUP(A1375,UNIC!C:W,2,0)</f>
        <v>MOBI</v>
      </c>
      <c r="C1375" s="5" t="str">
        <f>VLOOKUP(A1375,UNIC!C:W,3,0)</f>
        <v>LEVE</v>
      </c>
      <c r="D1375" s="10">
        <f>VLOOKUP(A1375,UNIC!C:W,5,0)</f>
        <v>2025</v>
      </c>
      <c r="E1375" s="5" t="str">
        <f>VLOOKUP(A1375,UNIC!C:W,21,0)</f>
        <v>MOVIDA</v>
      </c>
      <c r="F1375" s="5" t="str">
        <f>VLOOKUP(Tabela1[[#This Row],[PLACA]],UNIC!C:R,15,0)</f>
        <v>DF</v>
      </c>
      <c r="G1375" s="5" t="str">
        <f>VLOOKUP(Tabela1[[#This Row],[PLACA]],UNIC!C:R,16,0)</f>
        <v>CENTRO OESTE</v>
      </c>
      <c r="H1375" s="5" t="str">
        <f>VLOOKUP(A1375,UNIC!C:H,6,0)</f>
        <v>LUCAS VICTOR DA SILVA</v>
      </c>
      <c r="I1375" s="5" t="str">
        <f>VLOOKUP(H1375,UNIC!H:J,3,0)</f>
        <v>INSTALADOR E REPARADOR DE FO</v>
      </c>
      <c r="J1375" s="11" t="str">
        <f>VLOOKUP(Tabela1[[#This Row],[PLACA]],UNIC!C:V,20,0)</f>
        <v>R$ 1.820,47</v>
      </c>
      <c r="K1375" s="11">
        <f>IFERROR(VALUE(VLOOKUP(Tabela1[[#This Row],[PLACA]],[1]Planilha2!$A:$F,3,0)),"")</f>
        <v>300</v>
      </c>
      <c r="L1375" s="11">
        <f>IFERROR(VALUE(VLOOKUP(Tabela1[[#This Row],[PLACA]],[1]Planilha2!$A:$F,4,0)),"")</f>
        <v>1988.93</v>
      </c>
      <c r="M1375" s="11">
        <f>IFERROR(VALUE(VLOOKUP(Tabela1[[#This Row],[PLACA]],[1]Planilha2!$A:$F,5,0)),"")</f>
        <v>1111</v>
      </c>
      <c r="N1375" s="11"/>
      <c r="O1375" s="18" t="str">
        <f>VLOOKUP(Tabela1[[#This Row],[PLACA]],BASE_LOCADORAS!B:F,5,0)</f>
        <v>03/07/2027</v>
      </c>
      <c r="P1375" s="5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5" s="11">
        <f>VLOOKUP(Tabela1[[#This Row],[PLACA]],BASE_LOCADORAS!B:G,6,0)</f>
        <v>1730</v>
      </c>
      <c r="R1375" s="5" t="b">
        <f>Tabela1[[#This Row],[VALOR LOCADORA]]=Tabela1[[#This Row],[GASTO ALUGUEL]]</f>
        <v>0</v>
      </c>
      <c r="S1375" s="5" t="str">
        <f>UPPER(TEXT(Tabela1[[#This Row],[VENCIMENTO CONTRATO]],"MMM"))</f>
        <v>JUL</v>
      </c>
      <c r="T1375" s="5">
        <f>IFERROR(YEAR(Tabela1[[#This Row],[VENCIMENTO CONTRATO]]),"-")</f>
        <v>2027</v>
      </c>
      <c r="U1375" s="5" t="str">
        <f>VLOOKUP(Tabela1[[#This Row],[PLACA]],UNIC!C:T,18,0)</f>
        <v>ATIVO</v>
      </c>
      <c r="V1375" s="5" t="str">
        <f>SUBSTITUTE(VLOOKUP(Tabela1[[#This Row],[PLACA]],UNIC!C:K,9,0),".", "")</f>
        <v>11011</v>
      </c>
      <c r="W1375" s="5">
        <f>VLOOKUP(Tabela1[[#This Row],[PLACA]],UNIC!C:M,10,0)</f>
        <v>17001</v>
      </c>
      <c r="X1375" s="5" t="str">
        <f>VLOOKUP(Tabela1[[#This Row],[PLACA]],UNIC!C:M,11,0)</f>
        <v>VIVO</v>
      </c>
      <c r="Y1375" s="7">
        <f>SUM(Tabela1[[#This Row],[GASTO COMBUSTÍVEL FEVEREIRO]:[GASTO COMBUSTÍVE ABRIL]])</f>
        <v>3399.9300000000003</v>
      </c>
      <c r="Z1375" s="7">
        <f>IFERROR(AVERAGE(Tabela1[[#This Row],[GASTO COMBUSTÍVE ABRIL]:[GASTO COMBUSTÍVE MARÇO]]),"-")</f>
        <v>1549.9650000000001</v>
      </c>
      <c r="AA1375" s="5"/>
    </row>
    <row r="1376" spans="1:27" x14ac:dyDescent="0.25">
      <c r="A1376" s="5" t="s">
        <v>1534</v>
      </c>
      <c r="B1376" s="5" t="str">
        <f>VLOOKUP(A1376,UNIC!C:W,2,0)</f>
        <v>MOBI</v>
      </c>
      <c r="C1376" s="5" t="str">
        <f>VLOOKUP(A1376,UNIC!C:W,3,0)</f>
        <v>LEVE</v>
      </c>
      <c r="D1376" s="10">
        <f>VLOOKUP(A1376,UNIC!C:W,5,0)</f>
        <v>2025</v>
      </c>
      <c r="E1376" s="5" t="str">
        <f>VLOOKUP(A1376,UNIC!C:W,21,0)</f>
        <v>MOVIDA</v>
      </c>
      <c r="F1376" s="5" t="str">
        <f>VLOOKUP(Tabela1[[#This Row],[PLACA]],UNIC!C:R,15,0)</f>
        <v>ES</v>
      </c>
      <c r="G1376" s="5" t="str">
        <f>VLOOKUP(Tabela1[[#This Row],[PLACA]],UNIC!C:R,16,0)</f>
        <v>SUDESTE</v>
      </c>
      <c r="H1376" s="5" t="str">
        <f>VLOOKUP(A1376,UNIC!C:H,6,0)</f>
        <v>JESSE CURITIBA SOARES SOUZA</v>
      </c>
      <c r="I1376" s="5" t="str">
        <f>VLOOKUP(H1376,UNIC!H:J,3,0)</f>
        <v>INSTALADOR E REPARADOR DE FO</v>
      </c>
      <c r="J1376" s="11" t="str">
        <f>VLOOKUP(Tabela1[[#This Row],[PLACA]],UNIC!C:V,20,0)</f>
        <v>R$ 1.820,47</v>
      </c>
      <c r="K1376" s="11">
        <f>IFERROR(VALUE(VLOOKUP(Tabela1[[#This Row],[PLACA]],[1]Planilha2!$A:$F,3,0)),"")</f>
        <v>576.13</v>
      </c>
      <c r="L1376" s="11">
        <f>IFERROR(VALUE(VLOOKUP(Tabela1[[#This Row],[PLACA]],[1]Planilha2!$A:$F,4,0)),"")</f>
        <v>150</v>
      </c>
      <c r="M1376" s="11">
        <f>IFERROR(VALUE(VLOOKUP(Tabela1[[#This Row],[PLACA]],[1]Planilha2!$A:$F,5,0)),"")</f>
        <v>211.98</v>
      </c>
      <c r="N1376" s="11"/>
      <c r="O1376" s="12" t="str">
        <f>VLOOKUP(Tabela1[[#This Row],[PLACA]],BASE_LOCADORAS!B:F,5,0)</f>
        <v>03/07/2027</v>
      </c>
      <c r="P137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6" s="11">
        <f>VLOOKUP(Tabela1[[#This Row],[PLACA]],BASE_LOCADORAS!B:G,6,0)</f>
        <v>1730</v>
      </c>
      <c r="R1376" s="5" t="b">
        <f>Tabela1[[#This Row],[VALOR LOCADORA]]=Tabela1[[#This Row],[GASTO ALUGUEL]]</f>
        <v>0</v>
      </c>
      <c r="S1376" s="5" t="str">
        <f>UPPER(TEXT(Tabela1[[#This Row],[VENCIMENTO CONTRATO]],"MMM"))</f>
        <v>JUL</v>
      </c>
      <c r="T1376" s="5">
        <f>IFERROR(YEAR(Tabela1[[#This Row],[VENCIMENTO CONTRATO]]),"-")</f>
        <v>2027</v>
      </c>
      <c r="U1376" s="5" t="str">
        <f>VLOOKUP(Tabela1[[#This Row],[PLACA]],UNIC!C:T,18,0)</f>
        <v>ATIVO</v>
      </c>
      <c r="V1376" s="5" t="str">
        <f>SUBSTITUTE(VLOOKUP(Tabela1[[#This Row],[PLACA]],UNIC!C:K,9,0),".", "")</f>
        <v>11011</v>
      </c>
      <c r="W1376" s="5">
        <f>VLOOKUP(Tabela1[[#This Row],[PLACA]],UNIC!C:M,10,0)</f>
        <v>18001</v>
      </c>
      <c r="X1376" s="5" t="str">
        <f>VLOOKUP(Tabela1[[#This Row],[PLACA]],UNIC!C:M,11,0)</f>
        <v>VIVO</v>
      </c>
      <c r="Y1376" s="7">
        <f>SUM(Tabela1[[#This Row],[GASTO COMBUSTÍVEL FEVEREIRO]:[GASTO COMBUSTÍVE ABRIL]])</f>
        <v>938.11</v>
      </c>
      <c r="Z1376" s="7">
        <f>IFERROR(AVERAGE(Tabela1[[#This Row],[GASTO COMBUSTÍVE ABRIL]:[GASTO COMBUSTÍVE MARÇO]]),"-")</f>
        <v>180.99</v>
      </c>
    </row>
    <row r="1377" spans="1:26" x14ac:dyDescent="0.25">
      <c r="A1377" s="5" t="s">
        <v>1114</v>
      </c>
      <c r="B1377" s="5" t="str">
        <f>VLOOKUP(A1377,UNIC!C:W,2,0)</f>
        <v>MOBI</v>
      </c>
      <c r="C1377" s="5" t="str">
        <f>VLOOKUP(A1377,UNIC!C:W,3,0)</f>
        <v>LEVE</v>
      </c>
      <c r="D1377" s="10">
        <f>VLOOKUP(A1377,UNIC!C:W,5,0)</f>
        <v>2025</v>
      </c>
      <c r="E1377" s="5" t="str">
        <f>VLOOKUP(A1377,UNIC!C:W,21,0)</f>
        <v>LOCALIZA</v>
      </c>
      <c r="F1377" s="5" t="str">
        <f>VLOOKUP(Tabela1[[#This Row],[PLACA]],UNIC!C:R,15,0)</f>
        <v>GO</v>
      </c>
      <c r="G1377" s="5" t="str">
        <f>VLOOKUP(Tabela1[[#This Row],[PLACA]],UNIC!C:R,16,0)</f>
        <v>CENTRO OESTE</v>
      </c>
      <c r="H1377" s="5" t="str">
        <f>VLOOKUP(A1377,UNIC!C:H,6,0)</f>
        <v>MARCIO GLAUBER DOS SANTOS</v>
      </c>
      <c r="I1377" s="5" t="str">
        <f>VLOOKUP(H1377,UNIC!H:J,3,0)</f>
        <v>TECNICO DE FIBRA OPTICA II</v>
      </c>
      <c r="J1377" s="11" t="str">
        <f>VLOOKUP(Tabela1[[#This Row],[PLACA]],UNIC!C:V,20,0)</f>
        <v>R$ 1.823,00</v>
      </c>
      <c r="K1377" s="11">
        <f>IFERROR(VALUE(VLOOKUP(Tabela1[[#This Row],[PLACA]],[1]Planilha2!$A:$F,3,0)),"")</f>
        <v>1922.52</v>
      </c>
      <c r="L1377" s="11">
        <f>IFERROR(VALUE(VLOOKUP(Tabela1[[#This Row],[PLACA]],[1]Planilha2!$A:$F,4,0)),"")</f>
        <v>1596.0399999999997</v>
      </c>
      <c r="M1377" s="11">
        <f>IFERROR(VALUE(VLOOKUP(Tabela1[[#This Row],[PLACA]],[1]Planilha2!$A:$F,5,0)),"")</f>
        <v>700</v>
      </c>
      <c r="N1377" s="11"/>
      <c r="O1377" s="12" t="str">
        <f>VLOOKUP(Tabela1[[#This Row],[PLACA]],BASE_LOCADORAS!B:F,5,0)</f>
        <v>23/08/2028</v>
      </c>
      <c r="P137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7" s="11">
        <f>VLOOKUP(Tabela1[[#This Row],[PLACA]],BASE_LOCADORAS!B:G,6,0)</f>
        <v>1933.44</v>
      </c>
      <c r="R1377" s="5" t="b">
        <f>Tabela1[[#This Row],[VALOR LOCADORA]]=Tabela1[[#This Row],[GASTO ALUGUEL]]</f>
        <v>0</v>
      </c>
      <c r="S1377" s="5" t="str">
        <f>UPPER(TEXT(Tabela1[[#This Row],[VENCIMENTO CONTRATO]],"MMM"))</f>
        <v>AGO</v>
      </c>
      <c r="T1377" s="5">
        <f>IFERROR(YEAR(Tabela1[[#This Row],[VENCIMENTO CONTRATO]]),"-")</f>
        <v>2028</v>
      </c>
      <c r="U1377" s="5" t="str">
        <f>VLOOKUP(Tabela1[[#This Row],[PLACA]],UNIC!C:T,18,0)</f>
        <v>ATIVO</v>
      </c>
      <c r="V1377" s="5" t="str">
        <f>SUBSTITUTE(VLOOKUP(Tabela1[[#This Row],[PLACA]],UNIC!C:K,9,0),".", "")</f>
        <v>11021</v>
      </c>
      <c r="W1377" s="5">
        <f>VLOOKUP(Tabela1[[#This Row],[PLACA]],UNIC!C:M,10,0)</f>
        <v>19093</v>
      </c>
      <c r="X1377" s="5" t="str">
        <f>VLOOKUP(Tabela1[[#This Row],[PLACA]],UNIC!C:M,11,0)</f>
        <v>VIVO</v>
      </c>
      <c r="Y1377" s="7">
        <f>SUM(Tabela1[[#This Row],[GASTO COMBUSTÍVEL FEVEREIRO]:[GASTO COMBUSTÍVE ABRIL]])</f>
        <v>4218.5599999999995</v>
      </c>
      <c r="Z1377" s="7">
        <f>IFERROR(AVERAGE(Tabela1[[#This Row],[GASTO COMBUSTÍVE ABRIL]:[GASTO COMBUSTÍVE MARÇO]]),"-")</f>
        <v>1148.02</v>
      </c>
    </row>
    <row r="1378" spans="1:26" x14ac:dyDescent="0.25">
      <c r="A1378" s="5" t="s">
        <v>1141</v>
      </c>
      <c r="B1378" s="5" t="str">
        <f>VLOOKUP(A1378,UNIC!C:W,2,0)</f>
        <v>MOBI</v>
      </c>
      <c r="C1378" s="5" t="str">
        <f>VLOOKUP(A1378,UNIC!C:W,3,0)</f>
        <v>LEVE</v>
      </c>
      <c r="D1378" s="10">
        <f>VLOOKUP(A1378,UNIC!C:W,5,0)</f>
        <v>2023</v>
      </c>
      <c r="E1378" s="5" t="str">
        <f>VLOOKUP(A1378,UNIC!C:W,21,0)</f>
        <v>MOVIDA</v>
      </c>
      <c r="F1378" s="5" t="str">
        <f>VLOOKUP(Tabela1[[#This Row],[PLACA]],UNIC!C:R,15,0)</f>
        <v>MA</v>
      </c>
      <c r="G1378" s="5" t="str">
        <f>VLOOKUP(Tabela1[[#This Row],[PLACA]],UNIC!C:R,16,0)</f>
        <v>NORTE</v>
      </c>
      <c r="H1378" s="5" t="str">
        <f>VLOOKUP(A1378,UNIC!C:H,6,0)</f>
        <v>HEILTON SANTOS DA SILVA</v>
      </c>
      <c r="I1378" s="5" t="str">
        <f>VLOOKUP(H1378,UNIC!H:J,3,0)</f>
        <v>INSTALADOR MULTSKILL</v>
      </c>
      <c r="J1378" s="11" t="str">
        <f>VLOOKUP(Tabela1[[#This Row],[PLACA]],UNIC!C:V,20,0)</f>
        <v>R$ 1.806,47</v>
      </c>
      <c r="K1378" s="11">
        <f>IFERROR(VALUE(VLOOKUP(Tabela1[[#This Row],[PLACA]],[1]Planilha2!$A:$F,3,0)),"")</f>
        <v>1237.44</v>
      </c>
      <c r="L1378" s="11">
        <f>IFERROR(VALUE(VLOOKUP(Tabela1[[#This Row],[PLACA]],[1]Planilha2!$A:$F,4,0)),"")</f>
        <v>1555.6200000000001</v>
      </c>
      <c r="M1378" s="11">
        <f>IFERROR(VALUE(VLOOKUP(Tabela1[[#This Row],[PLACA]],[1]Planilha2!$A:$F,5,0)),"")</f>
        <v>658.18999999999994</v>
      </c>
      <c r="N1378" s="11"/>
      <c r="O1378" s="12" t="str">
        <f>VLOOKUP(Tabela1[[#This Row],[PLACA]],BASE_LOCADORAS!B:F,5,0)</f>
        <v>28/10/2026</v>
      </c>
      <c r="P137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8" s="11">
        <f>VLOOKUP(Tabela1[[#This Row],[PLACA]],BASE_LOCADORAS!B:G,6,0)</f>
        <v>1806.47</v>
      </c>
      <c r="R1378" s="5" t="b">
        <f>Tabela1[[#This Row],[VALOR LOCADORA]]=Tabela1[[#This Row],[GASTO ALUGUEL]]</f>
        <v>0</v>
      </c>
      <c r="S1378" s="5" t="str">
        <f>UPPER(TEXT(Tabela1[[#This Row],[VENCIMENTO CONTRATO]],"MMM"))</f>
        <v>OUT</v>
      </c>
      <c r="T1378" s="5">
        <f>IFERROR(YEAR(Tabela1[[#This Row],[VENCIMENTO CONTRATO]]),"-")</f>
        <v>2026</v>
      </c>
      <c r="U1378" s="5" t="str">
        <f>VLOOKUP(Tabela1[[#This Row],[PLACA]],UNIC!C:T,18,0)</f>
        <v>ATIVO</v>
      </c>
      <c r="V1378" s="5" t="str">
        <f>SUBSTITUTE(VLOOKUP(Tabela1[[#This Row],[PLACA]],UNIC!C:K,9,0),".", "")</f>
        <v>11011</v>
      </c>
      <c r="W1378" s="5">
        <f>VLOOKUP(Tabela1[[#This Row],[PLACA]],UNIC!C:M,10,0)</f>
        <v>20001</v>
      </c>
      <c r="X1378" s="5" t="str">
        <f>VLOOKUP(Tabela1[[#This Row],[PLACA]],UNIC!C:M,11,0)</f>
        <v>VIVO</v>
      </c>
      <c r="Y1378" s="7">
        <f>SUM(Tabela1[[#This Row],[GASTO COMBUSTÍVEL FEVEREIRO]:[GASTO COMBUSTÍVE ABRIL]])</f>
        <v>3451.2500000000005</v>
      </c>
      <c r="Z1378" s="7">
        <f>IFERROR(AVERAGE(Tabela1[[#This Row],[GASTO COMBUSTÍVE ABRIL]:[GASTO COMBUSTÍVE MARÇO]]),"-")</f>
        <v>1106.905</v>
      </c>
    </row>
    <row r="1379" spans="1:26" x14ac:dyDescent="0.25">
      <c r="A1379" s="5" t="s">
        <v>891</v>
      </c>
      <c r="B1379" s="5" t="str">
        <f>VLOOKUP(A1379,UNIC!C:W,2,0)</f>
        <v>MOBI</v>
      </c>
      <c r="C1379" s="5" t="str">
        <f>VLOOKUP(A1379,UNIC!C:W,3,0)</f>
        <v>LEVE</v>
      </c>
      <c r="D1379" s="10">
        <f>VLOOKUP(A1379,UNIC!C:W,5,0)</f>
        <v>2024</v>
      </c>
      <c r="E1379" s="5" t="str">
        <f>VLOOKUP(A1379,UNIC!C:W,21,0)</f>
        <v>MOVIDA</v>
      </c>
      <c r="F1379" s="5" t="str">
        <f>VLOOKUP(Tabela1[[#This Row],[PLACA]],UNIC!C:R,15,0)</f>
        <v>MA</v>
      </c>
      <c r="G1379" s="5" t="str">
        <f>VLOOKUP(Tabela1[[#This Row],[PLACA]],UNIC!C:R,16,0)</f>
        <v>NORTE</v>
      </c>
      <c r="H1379" s="5" t="str">
        <f>VLOOKUP(A1379,UNIC!C:H,6,0)</f>
        <v>EURANDI DE JESUS SANTOS FILHO</v>
      </c>
      <c r="I1379" s="5" t="str">
        <f>VLOOKUP(H1379,UNIC!H:J,3,0)</f>
        <v>INSTALADOR MULTSKILL</v>
      </c>
      <c r="J1379" s="11" t="str">
        <f>VLOOKUP(Tabela1[[#This Row],[PLACA]],UNIC!C:V,20,0)</f>
        <v>R$ 1.806,47</v>
      </c>
      <c r="K1379" s="11">
        <f>IFERROR(VALUE(VLOOKUP(Tabela1[[#This Row],[PLACA]],[1]Planilha2!$A:$F,3,0)),"")</f>
        <v>1237.3600000000001</v>
      </c>
      <c r="L1379" s="11">
        <f>IFERROR(VALUE(VLOOKUP(Tabela1[[#This Row],[PLACA]],[1]Planilha2!$A:$F,4,0)),"")</f>
        <v>1418.75</v>
      </c>
      <c r="M1379" s="11">
        <f>IFERROR(VALUE(VLOOKUP(Tabela1[[#This Row],[PLACA]],[1]Planilha2!$A:$F,5,0)),"")</f>
        <v>618.97</v>
      </c>
      <c r="N1379" s="11"/>
      <c r="O1379" s="12" t="str">
        <f>VLOOKUP(Tabela1[[#This Row],[PLACA]],BASE_LOCADORAS!B:F,5,0)</f>
        <v>28/10/2026</v>
      </c>
      <c r="P137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79" s="11">
        <f>VLOOKUP(Tabela1[[#This Row],[PLACA]],BASE_LOCADORAS!B:G,6,0)</f>
        <v>1806.47</v>
      </c>
      <c r="R1379" s="5" t="b">
        <f>Tabela1[[#This Row],[VALOR LOCADORA]]=Tabela1[[#This Row],[GASTO ALUGUEL]]</f>
        <v>0</v>
      </c>
      <c r="S1379" s="5" t="str">
        <f>UPPER(TEXT(Tabela1[[#This Row],[VENCIMENTO CONTRATO]],"MMM"))</f>
        <v>OUT</v>
      </c>
      <c r="T1379" s="5">
        <f>IFERROR(YEAR(Tabela1[[#This Row],[VENCIMENTO CONTRATO]]),"-")</f>
        <v>2026</v>
      </c>
      <c r="U1379" s="5" t="str">
        <f>VLOOKUP(Tabela1[[#This Row],[PLACA]],UNIC!C:T,18,0)</f>
        <v>ATIVO</v>
      </c>
      <c r="V1379" s="5" t="str">
        <f>SUBSTITUTE(VLOOKUP(Tabela1[[#This Row],[PLACA]],UNIC!C:K,9,0),".", "")</f>
        <v>11011</v>
      </c>
      <c r="W1379" s="5">
        <f>VLOOKUP(Tabela1[[#This Row],[PLACA]],UNIC!C:M,10,0)</f>
        <v>20001</v>
      </c>
      <c r="X1379" s="5" t="str">
        <f>VLOOKUP(Tabela1[[#This Row],[PLACA]],UNIC!C:M,11,0)</f>
        <v>VIVO</v>
      </c>
      <c r="Y1379" s="7">
        <f>SUM(Tabela1[[#This Row],[GASTO COMBUSTÍVEL FEVEREIRO]:[GASTO COMBUSTÍVE ABRIL]])</f>
        <v>3275.08</v>
      </c>
      <c r="Z1379" s="7">
        <f>IFERROR(AVERAGE(Tabela1[[#This Row],[GASTO COMBUSTÍVE ABRIL]:[GASTO COMBUSTÍVE MARÇO]]),"-")</f>
        <v>1018.86</v>
      </c>
    </row>
    <row r="1380" spans="1:26" x14ac:dyDescent="0.25">
      <c r="A1380" s="5" t="s">
        <v>1535</v>
      </c>
      <c r="B1380" s="5" t="str">
        <f>VLOOKUP(A1380,UNIC!C:W,2,0)</f>
        <v>MOBI</v>
      </c>
      <c r="C1380" s="5" t="str">
        <f>VLOOKUP(A1380,UNIC!C:W,3,0)</f>
        <v>LEVE</v>
      </c>
      <c r="D1380" s="10">
        <f>VLOOKUP(A1380,UNIC!C:W,5,0)</f>
        <v>2024</v>
      </c>
      <c r="E1380" s="5" t="str">
        <f>VLOOKUP(A1380,UNIC!C:W,21,0)</f>
        <v>MOVIDA</v>
      </c>
      <c r="F1380" s="5" t="str">
        <f>VLOOKUP(Tabela1[[#This Row],[PLACA]],UNIC!C:R,15,0)</f>
        <v>PA</v>
      </c>
      <c r="G1380" s="5" t="str">
        <f>VLOOKUP(Tabela1[[#This Row],[PLACA]],UNIC!C:R,16,0)</f>
        <v>Norte</v>
      </c>
      <c r="H1380" s="5" t="str">
        <f>VLOOKUP(A1380,UNIC!C:H,6,0)</f>
        <v>DIEGO PABLO CASTRO PIMENTEL</v>
      </c>
      <c r="I1380" s="5" t="str">
        <f>VLOOKUP(H1380,UNIC!H:J,3,0)</f>
        <v>INST MULTI SKILL</v>
      </c>
      <c r="J1380" s="11" t="str">
        <f>VLOOKUP(Tabela1[[#This Row],[PLACA]],UNIC!C:V,20,0)</f>
        <v>R$ 1.806,47</v>
      </c>
      <c r="K1380" s="11">
        <f>IFERROR(VALUE(VLOOKUP(Tabela1[[#This Row],[PLACA]],[1]Planilha2!$A:$F,3,0)),"")</f>
        <v>1413.83</v>
      </c>
      <c r="L1380" s="11">
        <f>IFERROR(VALUE(VLOOKUP(Tabela1[[#This Row],[PLACA]],[1]Planilha2!$A:$F,4,0)),"")</f>
        <v>1394.67</v>
      </c>
      <c r="M1380" s="11">
        <f>IFERROR(VALUE(VLOOKUP(Tabela1[[#This Row],[PLACA]],[1]Planilha2!$A:$F,5,0)),"")</f>
        <v>683.4</v>
      </c>
      <c r="N1380" s="11"/>
      <c r="O1380" s="12" t="str">
        <f>VLOOKUP(Tabela1[[#This Row],[PLACA]],BASE_LOCADORAS!B:F,5,0)</f>
        <v>28/10/2026</v>
      </c>
      <c r="P138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0" s="11">
        <f>VLOOKUP(Tabela1[[#This Row],[PLACA]],BASE_LOCADORAS!B:G,6,0)</f>
        <v>1806.47</v>
      </c>
      <c r="R1380" s="5" t="b">
        <f>Tabela1[[#This Row],[VALOR LOCADORA]]=Tabela1[[#This Row],[GASTO ALUGUEL]]</f>
        <v>0</v>
      </c>
      <c r="S1380" s="5" t="str">
        <f>UPPER(TEXT(Tabela1[[#This Row],[VENCIMENTO CONTRATO]],"MMM"))</f>
        <v>OUT</v>
      </c>
      <c r="T1380" s="5">
        <f>IFERROR(YEAR(Tabela1[[#This Row],[VENCIMENTO CONTRATO]]),"-")</f>
        <v>2026</v>
      </c>
      <c r="U1380" s="5" t="str">
        <f>VLOOKUP(Tabela1[[#This Row],[PLACA]],UNIC!C:T,18,0)</f>
        <v>ATIVO</v>
      </c>
      <c r="V1380" s="5" t="str">
        <f>SUBSTITUTE(VLOOKUP(Tabela1[[#This Row],[PLACA]],UNIC!C:K,9,0),".", "")</f>
        <v>11011</v>
      </c>
      <c r="W1380" s="5">
        <f>VLOOKUP(Tabela1[[#This Row],[PLACA]],UNIC!C:M,10,0)</f>
        <v>24114</v>
      </c>
      <c r="X1380" s="5" t="str">
        <f>VLOOKUP(Tabela1[[#This Row],[PLACA]],UNIC!C:M,11,0)</f>
        <v>VIVO</v>
      </c>
      <c r="Y1380" s="7">
        <f>SUM(Tabela1[[#This Row],[GASTO COMBUSTÍVEL FEVEREIRO]:[GASTO COMBUSTÍVE ABRIL]])</f>
        <v>3491.9</v>
      </c>
      <c r="Z1380" s="7">
        <f>IFERROR(AVERAGE(Tabela1[[#This Row],[GASTO COMBUSTÍVE ABRIL]:[GASTO COMBUSTÍVE MARÇO]]),"-")</f>
        <v>1039.0350000000001</v>
      </c>
    </row>
    <row r="1381" spans="1:26" x14ac:dyDescent="0.25">
      <c r="A1381" s="5" t="s">
        <v>1536</v>
      </c>
      <c r="B1381" s="5" t="str">
        <f>VLOOKUP(A1381,UNIC!C:W,2,0)</f>
        <v>MOBI</v>
      </c>
      <c r="C1381" s="5" t="str">
        <f>VLOOKUP(A1381,UNIC!C:W,3,0)</f>
        <v>LEVE</v>
      </c>
      <c r="D1381" s="10">
        <f>VLOOKUP(A1381,UNIC!C:W,5,0)</f>
        <v>2024</v>
      </c>
      <c r="E1381" s="5" t="str">
        <f>VLOOKUP(A1381,UNIC!C:W,21,0)</f>
        <v>MOVIDA</v>
      </c>
      <c r="F1381" s="5" t="str">
        <f>VLOOKUP(Tabela1[[#This Row],[PLACA]],UNIC!C:R,15,0)</f>
        <v>PA</v>
      </c>
      <c r="G1381" s="5" t="str">
        <f>VLOOKUP(Tabela1[[#This Row],[PLACA]],UNIC!C:R,16,0)</f>
        <v>Norte</v>
      </c>
      <c r="H1381" s="5" t="str">
        <f>VLOOKUP(A1381,UNIC!C:H,6,0)</f>
        <v>RIAN SILVA DE SOUZA</v>
      </c>
      <c r="I1381" s="5" t="str">
        <f>VLOOKUP(H1381,UNIC!H:J,3,0)</f>
        <v>INST MULTI SKILL</v>
      </c>
      <c r="J1381" s="11" t="str">
        <f>VLOOKUP(Tabela1[[#This Row],[PLACA]],UNIC!C:V,20,0)</f>
        <v>R$ 1.806,47</v>
      </c>
      <c r="K1381" s="11">
        <f>IFERROR(VALUE(VLOOKUP(Tabela1[[#This Row],[PLACA]],[1]Planilha2!$A:$F,3,0)),"")</f>
        <v>1274.69</v>
      </c>
      <c r="L1381" s="11">
        <f>IFERROR(VALUE(VLOOKUP(Tabela1[[#This Row],[PLACA]],[1]Planilha2!$A:$F,4,0)),"")</f>
        <v>1552.92</v>
      </c>
      <c r="M1381" s="11">
        <f>IFERROR(VALUE(VLOOKUP(Tabela1[[#This Row],[PLACA]],[1]Planilha2!$A:$F,5,0)),"")</f>
        <v>693.2</v>
      </c>
      <c r="N1381" s="11"/>
      <c r="O1381" s="12" t="str">
        <f>VLOOKUP(Tabela1[[#This Row],[PLACA]],BASE_LOCADORAS!B:F,5,0)</f>
        <v>28/10/2026</v>
      </c>
      <c r="P138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1" s="11">
        <f>VLOOKUP(Tabela1[[#This Row],[PLACA]],BASE_LOCADORAS!B:G,6,0)</f>
        <v>1806.47</v>
      </c>
      <c r="R1381" s="5" t="b">
        <f>Tabela1[[#This Row],[VALOR LOCADORA]]=Tabela1[[#This Row],[GASTO ALUGUEL]]</f>
        <v>0</v>
      </c>
      <c r="S1381" s="5" t="str">
        <f>UPPER(TEXT(Tabela1[[#This Row],[VENCIMENTO CONTRATO]],"MMM"))</f>
        <v>OUT</v>
      </c>
      <c r="T1381" s="5">
        <f>IFERROR(YEAR(Tabela1[[#This Row],[VENCIMENTO CONTRATO]]),"-")</f>
        <v>2026</v>
      </c>
      <c r="U1381" s="5" t="str">
        <f>VLOOKUP(Tabela1[[#This Row],[PLACA]],UNIC!C:T,18,0)</f>
        <v>ATIVO</v>
      </c>
      <c r="V1381" s="5" t="str">
        <f>SUBSTITUTE(VLOOKUP(Tabela1[[#This Row],[PLACA]],UNIC!C:K,9,0),".", "")</f>
        <v>11011</v>
      </c>
      <c r="W1381" s="5">
        <f>VLOOKUP(Tabela1[[#This Row],[PLACA]],UNIC!C:M,10,0)</f>
        <v>24114</v>
      </c>
      <c r="X1381" s="5" t="str">
        <f>VLOOKUP(Tabela1[[#This Row],[PLACA]],UNIC!C:M,11,0)</f>
        <v>VIVO</v>
      </c>
      <c r="Y1381" s="7">
        <f>SUM(Tabela1[[#This Row],[GASTO COMBUSTÍVEL FEVEREIRO]:[GASTO COMBUSTÍVE ABRIL]])</f>
        <v>3520.8100000000004</v>
      </c>
      <c r="Z1381" s="7">
        <f>IFERROR(AVERAGE(Tabela1[[#This Row],[GASTO COMBUSTÍVE ABRIL]:[GASTO COMBUSTÍVE MARÇO]]),"-")</f>
        <v>1123.06</v>
      </c>
    </row>
    <row r="1382" spans="1:26" x14ac:dyDescent="0.25">
      <c r="A1382" s="5" t="s">
        <v>916</v>
      </c>
      <c r="B1382" s="5" t="str">
        <f>VLOOKUP(A1382,UNIC!C:W,2,0)</f>
        <v>MOBI</v>
      </c>
      <c r="C1382" s="5" t="str">
        <f>VLOOKUP(A1382,UNIC!C:W,3,0)</f>
        <v>LEVE</v>
      </c>
      <c r="D1382" s="10">
        <f>VLOOKUP(A1382,UNIC!C:W,5,0)</f>
        <v>2024</v>
      </c>
      <c r="E1382" s="5" t="str">
        <f>VLOOKUP(A1382,UNIC!C:W,21,0)</f>
        <v>MOVIDA</v>
      </c>
      <c r="F1382" s="5" t="str">
        <f>VLOOKUP(Tabela1[[#This Row],[PLACA]],UNIC!C:R,15,0)</f>
        <v>GO</v>
      </c>
      <c r="G1382" s="5" t="str">
        <f>VLOOKUP(Tabela1[[#This Row],[PLACA]],UNIC!C:R,16,0)</f>
        <v>CENTRO OESTE</v>
      </c>
      <c r="H1382" s="5" t="str">
        <f>VLOOKUP(A1382,UNIC!C:H,6,0)</f>
        <v>VAGNER PEREIRA DE SOUZA</v>
      </c>
      <c r="I1382" s="5" t="str">
        <f>VLOOKUP(H1382,UNIC!H:J,3,0)</f>
        <v>INSTALADOR E REPARADOR DE FO</v>
      </c>
      <c r="J1382" s="11" t="str">
        <f>VLOOKUP(Tabela1[[#This Row],[PLACA]],UNIC!C:V,20,0)</f>
        <v>R$ 1.806,47</v>
      </c>
      <c r="K1382" s="11">
        <f>IFERROR(VALUE(VLOOKUP(Tabela1[[#This Row],[PLACA]],[1]Planilha2!$A:$F,3,0)),"")</f>
        <v>150</v>
      </c>
      <c r="L1382" s="11">
        <f>IFERROR(VALUE(VLOOKUP(Tabela1[[#This Row],[PLACA]],[1]Planilha2!$A:$F,4,0)),"")</f>
        <v>0</v>
      </c>
      <c r="M1382" s="11">
        <f>IFERROR(VALUE(VLOOKUP(Tabela1[[#This Row],[PLACA]],[1]Planilha2!$A:$F,5,0)),"")</f>
        <v>437.76</v>
      </c>
      <c r="N1382" s="11"/>
      <c r="O1382" s="12" t="str">
        <f>VLOOKUP(Tabela1[[#This Row],[PLACA]],BASE_LOCADORAS!B:F,5,0)</f>
        <v>28/10/2026</v>
      </c>
      <c r="P138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2" s="11">
        <f>VLOOKUP(Tabela1[[#This Row],[PLACA]],BASE_LOCADORAS!B:G,6,0)</f>
        <v>1806.47</v>
      </c>
      <c r="R1382" s="5" t="b">
        <f>Tabela1[[#This Row],[VALOR LOCADORA]]=Tabela1[[#This Row],[GASTO ALUGUEL]]</f>
        <v>0</v>
      </c>
      <c r="S1382" s="5" t="str">
        <f>UPPER(TEXT(Tabela1[[#This Row],[VENCIMENTO CONTRATO]],"MMM"))</f>
        <v>OUT</v>
      </c>
      <c r="T1382" s="5">
        <f>IFERROR(YEAR(Tabela1[[#This Row],[VENCIMENTO CONTRATO]]),"-")</f>
        <v>2026</v>
      </c>
      <c r="U1382" s="5" t="str">
        <f>VLOOKUP(Tabela1[[#This Row],[PLACA]],UNIC!C:T,18,0)</f>
        <v>ATIVO</v>
      </c>
      <c r="V1382" s="5" t="str">
        <f>SUBSTITUTE(VLOOKUP(Tabela1[[#This Row],[PLACA]],UNIC!C:K,9,0),".", "")</f>
        <v>11011</v>
      </c>
      <c r="W1382" s="5">
        <f>VLOOKUP(Tabela1[[#This Row],[PLACA]],UNIC!C:M,10,0)</f>
        <v>19019</v>
      </c>
      <c r="X1382" s="5" t="str">
        <f>VLOOKUP(Tabela1[[#This Row],[PLACA]],UNIC!C:M,11,0)</f>
        <v>VIVO</v>
      </c>
      <c r="Y1382" s="7">
        <f>SUM(Tabela1[[#This Row],[GASTO COMBUSTÍVEL FEVEREIRO]:[GASTO COMBUSTÍVE ABRIL]])</f>
        <v>587.76</v>
      </c>
      <c r="Z1382" s="7">
        <f>IFERROR(AVERAGE(Tabela1[[#This Row],[GASTO COMBUSTÍVE ABRIL]:[GASTO COMBUSTÍVE MARÇO]]),"-")</f>
        <v>218.88</v>
      </c>
    </row>
    <row r="1383" spans="1:26" x14ac:dyDescent="0.25">
      <c r="A1383" s="5" t="s">
        <v>879</v>
      </c>
      <c r="B1383" s="5" t="str">
        <f>VLOOKUP(A1383,UNIC!C:W,2,0)</f>
        <v>MOBI</v>
      </c>
      <c r="C1383" s="5" t="str">
        <f>VLOOKUP(A1383,UNIC!C:W,3,0)</f>
        <v>LEVE</v>
      </c>
      <c r="D1383" s="10">
        <f>VLOOKUP(A1383,UNIC!C:W,5,0)</f>
        <v>2024</v>
      </c>
      <c r="E1383" s="5" t="str">
        <f>VLOOKUP(A1383,UNIC!C:W,21,0)</f>
        <v>MOVIDA</v>
      </c>
      <c r="F1383" s="5" t="str">
        <f>VLOOKUP(Tabela1[[#This Row],[PLACA]],UNIC!C:R,15,0)</f>
        <v>MA</v>
      </c>
      <c r="G1383" s="5" t="str">
        <f>VLOOKUP(Tabela1[[#This Row],[PLACA]],UNIC!C:R,16,0)</f>
        <v>NORTE</v>
      </c>
      <c r="H1383" s="5" t="str">
        <f>VLOOKUP(A1383,UNIC!C:H,6,0)</f>
        <v>CASA CLIENTE VIVO SAO LUIS</v>
      </c>
      <c r="I1383" s="5" t="str">
        <f>VLOOKUP(H1383,UNIC!H:J,3,0)</f>
        <v>PARCEIRO</v>
      </c>
      <c r="J1383" s="11" t="str">
        <f>VLOOKUP(Tabela1[[#This Row],[PLACA]],UNIC!C:V,20,0)</f>
        <v>R$ 1.730,00</v>
      </c>
      <c r="K1383" s="11">
        <f>IFERROR(VALUE(VLOOKUP(Tabela1[[#This Row],[PLACA]],[1]Planilha2!$A:$F,3,0)),"")</f>
        <v>1196.58</v>
      </c>
      <c r="L1383" s="11">
        <f>IFERROR(VALUE(VLOOKUP(Tabela1[[#This Row],[PLACA]],[1]Planilha2!$A:$F,4,0)),"")</f>
        <v>1526.73</v>
      </c>
      <c r="M1383" s="11">
        <f>IFERROR(VALUE(VLOOKUP(Tabela1[[#This Row],[PLACA]],[1]Planilha2!$A:$F,5,0)),"")</f>
        <v>160.4</v>
      </c>
      <c r="N1383" s="11"/>
      <c r="O1383" s="12" t="str">
        <f>VLOOKUP(Tabela1[[#This Row],[PLACA]],BASE_LOCADORAS!B:F,5,0)</f>
        <v>16/11/2026</v>
      </c>
      <c r="P138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3" s="11">
        <f>VLOOKUP(Tabela1[[#This Row],[PLACA]],BASE_LOCADORAS!B:G,6,0)</f>
        <v>1730</v>
      </c>
      <c r="R1383" s="5" t="b">
        <f>Tabela1[[#This Row],[VALOR LOCADORA]]=Tabela1[[#This Row],[GASTO ALUGUEL]]</f>
        <v>0</v>
      </c>
      <c r="S1383" s="5" t="str">
        <f>UPPER(TEXT(Tabela1[[#This Row],[VENCIMENTO CONTRATO]],"MMM"))</f>
        <v>NOV</v>
      </c>
      <c r="T1383" s="5">
        <f>IFERROR(YEAR(Tabela1[[#This Row],[VENCIMENTO CONTRATO]]),"-")</f>
        <v>2026</v>
      </c>
      <c r="U1383" s="5" t="str">
        <f>VLOOKUP(Tabela1[[#This Row],[PLACA]],UNIC!C:T,18,0)</f>
        <v>PATIO</v>
      </c>
      <c r="V1383" s="5" t="str">
        <f>SUBSTITUTE(VLOOKUP(Tabela1[[#This Row],[PLACA]],UNIC!C:K,9,0),".", "")</f>
        <v>11011</v>
      </c>
      <c r="W1383" s="5">
        <f>VLOOKUP(Tabela1[[#This Row],[PLACA]],UNIC!C:M,10,0)</f>
        <v>20001</v>
      </c>
      <c r="X1383" s="5" t="str">
        <f>VLOOKUP(Tabela1[[#This Row],[PLACA]],UNIC!C:M,11,0)</f>
        <v>VIVO</v>
      </c>
      <c r="Y1383" s="7">
        <f>SUM(Tabela1[[#This Row],[GASTO COMBUSTÍVEL FEVEREIRO]:[GASTO COMBUSTÍVE ABRIL]])</f>
        <v>2883.71</v>
      </c>
      <c r="Z1383" s="7">
        <f>IFERROR(AVERAGE(Tabela1[[#This Row],[GASTO COMBUSTÍVE ABRIL]:[GASTO COMBUSTÍVE MARÇO]]),"-")</f>
        <v>843.56500000000005</v>
      </c>
    </row>
    <row r="1384" spans="1:26" x14ac:dyDescent="0.25">
      <c r="A1384" s="5" t="s">
        <v>593</v>
      </c>
      <c r="B1384" s="5" t="str">
        <f>VLOOKUP(A1384,UNIC!C:W,2,0)</f>
        <v>MOBI</v>
      </c>
      <c r="C1384" s="5" t="str">
        <f>VLOOKUP(A1384,UNIC!C:W,3,0)</f>
        <v>LEVE</v>
      </c>
      <c r="D1384" s="10">
        <f>VLOOKUP(A1384,UNIC!C:W,5,0)</f>
        <v>2024</v>
      </c>
      <c r="E1384" s="5" t="str">
        <f>VLOOKUP(A1384,UNIC!C:W,21,0)</f>
        <v>MOVIDA</v>
      </c>
      <c r="F1384" s="5" t="str">
        <f>VLOOKUP(Tabela1[[#This Row],[PLACA]],UNIC!C:R,15,0)</f>
        <v>MA</v>
      </c>
      <c r="G1384" s="5" t="str">
        <f>VLOOKUP(Tabela1[[#This Row],[PLACA]],UNIC!C:R,16,0)</f>
        <v>NORTE</v>
      </c>
      <c r="H1384" s="5" t="str">
        <f>VLOOKUP(A1384,UNIC!C:H,6,0)</f>
        <v>WILAME DE JESUS BARROS MENDONCA</v>
      </c>
      <c r="I1384" s="5" t="str">
        <f>VLOOKUP(H1384,UNIC!H:J,3,0)</f>
        <v>INST MULTI SKILL</v>
      </c>
      <c r="J1384" s="11" t="str">
        <f>VLOOKUP(Tabela1[[#This Row],[PLACA]],UNIC!C:V,20,0)</f>
        <v>R$ 1.806,47</v>
      </c>
      <c r="K1384" s="11">
        <f>IFERROR(VALUE(VLOOKUP(Tabela1[[#This Row],[PLACA]],[1]Planilha2!$A:$F,3,0)),"")</f>
        <v>1118.72</v>
      </c>
      <c r="L1384" s="11">
        <f>IFERROR(VALUE(VLOOKUP(Tabela1[[#This Row],[PLACA]],[1]Planilha2!$A:$F,4,0)),"")</f>
        <v>1696.7599999999998</v>
      </c>
      <c r="M1384" s="11">
        <f>IFERROR(VALUE(VLOOKUP(Tabela1[[#This Row],[PLACA]],[1]Planilha2!$A:$F,5,0)),"")</f>
        <v>598.31999999999994</v>
      </c>
      <c r="N1384" s="11"/>
      <c r="O1384" s="12" t="str">
        <f>VLOOKUP(Tabela1[[#This Row],[PLACA]],BASE_LOCADORAS!B:F,5,0)</f>
        <v>28/10/2026</v>
      </c>
      <c r="P138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4" s="11">
        <f>VLOOKUP(Tabela1[[#This Row],[PLACA]],BASE_LOCADORAS!B:G,6,0)</f>
        <v>1806.47</v>
      </c>
      <c r="R1384" s="5" t="b">
        <f>Tabela1[[#This Row],[VALOR LOCADORA]]=Tabela1[[#This Row],[GASTO ALUGUEL]]</f>
        <v>0</v>
      </c>
      <c r="S1384" s="5" t="str">
        <f>UPPER(TEXT(Tabela1[[#This Row],[VENCIMENTO CONTRATO]],"MMM"))</f>
        <v>OUT</v>
      </c>
      <c r="T1384" s="5">
        <f>IFERROR(YEAR(Tabela1[[#This Row],[VENCIMENTO CONTRATO]]),"-")</f>
        <v>2026</v>
      </c>
      <c r="U1384" s="5" t="str">
        <f>VLOOKUP(Tabela1[[#This Row],[PLACA]],UNIC!C:T,18,0)</f>
        <v>ATIVO</v>
      </c>
      <c r="V1384" s="5" t="str">
        <f>SUBSTITUTE(VLOOKUP(Tabela1[[#This Row],[PLACA]],UNIC!C:K,9,0),".", "")</f>
        <v>11011</v>
      </c>
      <c r="W1384" s="5">
        <f>VLOOKUP(Tabela1[[#This Row],[PLACA]],UNIC!C:M,10,0)</f>
        <v>20001</v>
      </c>
      <c r="X1384" s="5" t="str">
        <f>VLOOKUP(Tabela1[[#This Row],[PLACA]],UNIC!C:M,11,0)</f>
        <v>VIVO</v>
      </c>
      <c r="Y1384" s="7">
        <f>SUM(Tabela1[[#This Row],[GASTO COMBUSTÍVEL FEVEREIRO]:[GASTO COMBUSTÍVE ABRIL]])</f>
        <v>3413.7999999999993</v>
      </c>
      <c r="Z1384" s="7">
        <f>IFERROR(AVERAGE(Tabela1[[#This Row],[GASTO COMBUSTÍVE ABRIL]:[GASTO COMBUSTÍVE MARÇO]]),"-")</f>
        <v>1147.54</v>
      </c>
    </row>
    <row r="1385" spans="1:26" x14ac:dyDescent="0.25">
      <c r="A1385" s="5" t="s">
        <v>1578</v>
      </c>
      <c r="B1385" s="5" t="str">
        <f>VLOOKUP(A1385,UNIC!C:W,2,0)</f>
        <v>MOBI</v>
      </c>
      <c r="C1385" s="5" t="str">
        <f>VLOOKUP(A1385,UNIC!C:W,3,0)</f>
        <v>LEVE</v>
      </c>
      <c r="D1385" s="10">
        <f>VLOOKUP(A1385,UNIC!C:W,5,0)</f>
        <v>2024</v>
      </c>
      <c r="E1385" s="5" t="str">
        <f>VLOOKUP(A1385,UNIC!C:W,21,0)</f>
        <v>MOVIDA</v>
      </c>
      <c r="F1385" s="5" t="str">
        <f>VLOOKUP(Tabela1[[#This Row],[PLACA]],UNIC!C:R,15,0)</f>
        <v>MA</v>
      </c>
      <c r="G1385" s="5" t="str">
        <f>VLOOKUP(Tabela1[[#This Row],[PLACA]],UNIC!C:R,16,0)</f>
        <v>NORTE</v>
      </c>
      <c r="H1385" s="5" t="str">
        <f>VLOOKUP(A1385,UNIC!C:H,6,0)</f>
        <v>VANDO BARBOSA PEREIRA</v>
      </c>
      <c r="I1385" s="5" t="str">
        <f>VLOOKUP(H1385,UNIC!H:J,3,0)</f>
        <v>INSTALADOR MULTSKILL</v>
      </c>
      <c r="J1385" s="11" t="str">
        <f>VLOOKUP(Tabela1[[#This Row],[PLACA]],UNIC!C:V,20,0)</f>
        <v>R$ 1.806,47</v>
      </c>
      <c r="K1385" s="11">
        <f>IFERROR(VALUE(VLOOKUP(Tabela1[[#This Row],[PLACA]],[1]Planilha2!$A:$F,3,0)),"")</f>
        <v>1168.75</v>
      </c>
      <c r="L1385" s="11">
        <f>IFERROR(VALUE(VLOOKUP(Tabela1[[#This Row],[PLACA]],[1]Planilha2!$A:$F,4,0)),"")</f>
        <v>1194.8899999999999</v>
      </c>
      <c r="M1385" s="11">
        <f>IFERROR(VALUE(VLOOKUP(Tabela1[[#This Row],[PLACA]],[1]Planilha2!$A:$F,5,0)),"")</f>
        <v>610</v>
      </c>
      <c r="N1385" s="11"/>
      <c r="O1385" s="12" t="str">
        <f>VLOOKUP(Tabela1[[#This Row],[PLACA]],BASE_LOCADORAS!B:F,5,0)</f>
        <v>28/10/2026</v>
      </c>
      <c r="P138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5" s="11">
        <f>VLOOKUP(Tabela1[[#This Row],[PLACA]],BASE_LOCADORAS!B:G,6,0)</f>
        <v>1806.47</v>
      </c>
      <c r="R1385" s="5" t="b">
        <f>Tabela1[[#This Row],[VALOR LOCADORA]]=Tabela1[[#This Row],[GASTO ALUGUEL]]</f>
        <v>0</v>
      </c>
      <c r="S1385" s="5" t="str">
        <f>UPPER(TEXT(Tabela1[[#This Row],[VENCIMENTO CONTRATO]],"MMM"))</f>
        <v>OUT</v>
      </c>
      <c r="T1385" s="5">
        <f>IFERROR(YEAR(Tabela1[[#This Row],[VENCIMENTO CONTRATO]]),"-")</f>
        <v>2026</v>
      </c>
      <c r="U1385" s="5" t="str">
        <f>VLOOKUP(Tabela1[[#This Row],[PLACA]],UNIC!C:T,18,0)</f>
        <v>ATIVO</v>
      </c>
      <c r="V1385" s="5" t="str">
        <f>SUBSTITUTE(VLOOKUP(Tabela1[[#This Row],[PLACA]],UNIC!C:K,9,0),".", "")</f>
        <v>11011</v>
      </c>
      <c r="W1385" s="5">
        <f>VLOOKUP(Tabela1[[#This Row],[PLACA]],UNIC!C:M,10,0)</f>
        <v>20001</v>
      </c>
      <c r="X1385" s="5" t="str">
        <f>VLOOKUP(Tabela1[[#This Row],[PLACA]],UNIC!C:M,11,0)</f>
        <v>VIVO</v>
      </c>
      <c r="Y1385" s="7">
        <f>SUM(Tabela1[[#This Row],[GASTO COMBUSTÍVEL FEVEREIRO]:[GASTO COMBUSTÍVE ABRIL]])</f>
        <v>2973.64</v>
      </c>
      <c r="Z1385" s="7">
        <f>IFERROR(AVERAGE(Tabela1[[#This Row],[GASTO COMBUSTÍVE ABRIL]:[GASTO COMBUSTÍVE MARÇO]]),"-")</f>
        <v>902.44499999999994</v>
      </c>
    </row>
    <row r="1386" spans="1:26" x14ac:dyDescent="0.25">
      <c r="A1386" s="5" t="s">
        <v>876</v>
      </c>
      <c r="B1386" s="5" t="str">
        <f>VLOOKUP(A1386,UNIC!C:W,2,0)</f>
        <v>MOBI</v>
      </c>
      <c r="C1386" s="5" t="str">
        <f>VLOOKUP(A1386,UNIC!C:W,3,0)</f>
        <v>LEVE</v>
      </c>
      <c r="D1386" s="10">
        <f>VLOOKUP(A1386,UNIC!C:W,5,0)</f>
        <v>2024</v>
      </c>
      <c r="E1386" s="5" t="str">
        <f>VLOOKUP(A1386,UNIC!C:W,21,0)</f>
        <v>MOVIDA</v>
      </c>
      <c r="F1386" s="5" t="str">
        <f>VLOOKUP(Tabela1[[#This Row],[PLACA]],UNIC!C:R,15,0)</f>
        <v>MA</v>
      </c>
      <c r="G1386" s="5" t="str">
        <f>VLOOKUP(Tabela1[[#This Row],[PLACA]],UNIC!C:R,16,0)</f>
        <v>NORTE</v>
      </c>
      <c r="H1386" s="5" t="str">
        <f>VLOOKUP(A1386,UNIC!C:H,6,0)</f>
        <v>CASA CLIENTE VIVO SAO LUIS</v>
      </c>
      <c r="I1386" s="5" t="str">
        <f>VLOOKUP(H1386,UNIC!H:J,3,0)</f>
        <v>PARCEIRO</v>
      </c>
      <c r="J1386" s="11" t="str">
        <f>VLOOKUP(Tabela1[[#This Row],[PLACA]],UNIC!C:V,20,0)</f>
        <v>R$ 1.730,00</v>
      </c>
      <c r="K1386" s="11" t="str">
        <f>IFERROR(VALUE(VLOOKUP(Tabela1[[#This Row],[PLACA]],[1]Planilha2!$A:$F,3,0)),"")</f>
        <v/>
      </c>
      <c r="L1386" s="11" t="str">
        <f>IFERROR(VALUE(VLOOKUP(Tabela1[[#This Row],[PLACA]],[1]Planilha2!$A:$F,4,0)),"")</f>
        <v/>
      </c>
      <c r="M1386" s="11" t="str">
        <f>IFERROR(VALUE(VLOOKUP(Tabela1[[#This Row],[PLACA]],[1]Planilha2!$A:$F,5,0)),"")</f>
        <v/>
      </c>
      <c r="N1386" s="11"/>
      <c r="O1386" s="12" t="str">
        <f>VLOOKUP(Tabela1[[#This Row],[PLACA]],BASE_LOCADORAS!B:F,5,0)</f>
        <v>16/11/2026</v>
      </c>
      <c r="P138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6" s="11">
        <f>VLOOKUP(Tabela1[[#This Row],[PLACA]],BASE_LOCADORAS!B:G,6,0)</f>
        <v>1730</v>
      </c>
      <c r="R1386" s="5" t="b">
        <f>Tabela1[[#This Row],[VALOR LOCADORA]]=Tabela1[[#This Row],[GASTO ALUGUEL]]</f>
        <v>0</v>
      </c>
      <c r="S1386" s="5" t="str">
        <f>UPPER(TEXT(Tabela1[[#This Row],[VENCIMENTO CONTRATO]],"MMM"))</f>
        <v>NOV</v>
      </c>
      <c r="T1386" s="5">
        <f>IFERROR(YEAR(Tabela1[[#This Row],[VENCIMENTO CONTRATO]]),"-")</f>
        <v>2026</v>
      </c>
      <c r="U1386" s="5" t="str">
        <f>VLOOKUP(Tabela1[[#This Row],[PLACA]],UNIC!C:T,18,0)</f>
        <v>SINISTRO (CULPABILIDADE DO CONDUTOR)</v>
      </c>
      <c r="V1386" s="5" t="str">
        <f>SUBSTITUTE(VLOOKUP(Tabela1[[#This Row],[PLACA]],UNIC!C:K,9,0),".", "")</f>
        <v>11011</v>
      </c>
      <c r="W1386" s="5">
        <f>VLOOKUP(Tabela1[[#This Row],[PLACA]],UNIC!C:M,10,0)</f>
        <v>20001</v>
      </c>
      <c r="X1386" s="5" t="str">
        <f>VLOOKUP(Tabela1[[#This Row],[PLACA]],UNIC!C:M,11,0)</f>
        <v>VIVO</v>
      </c>
      <c r="Y1386" s="7">
        <f>SUM(Tabela1[[#This Row],[GASTO COMBUSTÍVEL FEVEREIRO]:[GASTO COMBUSTÍVE ABRIL]])</f>
        <v>0</v>
      </c>
      <c r="Z1386" s="7" t="str">
        <f>IFERROR(AVERAGE(Tabela1[[#This Row],[GASTO COMBUSTÍVE ABRIL]:[GASTO COMBUSTÍVE MARÇO]]),"-")</f>
        <v>-</v>
      </c>
    </row>
    <row r="1387" spans="1:26" x14ac:dyDescent="0.25">
      <c r="A1387" s="5" t="s">
        <v>349</v>
      </c>
      <c r="B1387" s="5" t="str">
        <f>VLOOKUP(A1387,UNIC!C:W,2,0)</f>
        <v>MOBI</v>
      </c>
      <c r="C1387" s="5" t="str">
        <f>VLOOKUP(A1387,UNIC!C:W,3,0)</f>
        <v>LEVE</v>
      </c>
      <c r="D1387" s="10">
        <f>VLOOKUP(A1387,UNIC!C:W,5,0)</f>
        <v>2025</v>
      </c>
      <c r="E1387" s="5" t="str">
        <f>VLOOKUP(A1387,UNIC!C:W,21,0)</f>
        <v>LOCALIZA</v>
      </c>
      <c r="F1387" s="5" t="str">
        <f>VLOOKUP(Tabela1[[#This Row],[PLACA]],UNIC!C:R,15,0)</f>
        <v>MA</v>
      </c>
      <c r="G1387" s="5" t="str">
        <f>VLOOKUP(Tabela1[[#This Row],[PLACA]],UNIC!C:R,16,0)</f>
        <v>NORTE</v>
      </c>
      <c r="H1387" s="5" t="str">
        <f>VLOOKUP(A1387,UNIC!C:H,6,0)</f>
        <v>GERALDO MOTA NETO</v>
      </c>
      <c r="I1387" s="5" t="str">
        <f>VLOOKUP(H1387,UNIC!H:J,3,0)</f>
        <v>SUPERVISOR DE ALMOXARIFADO I</v>
      </c>
      <c r="J1387" s="11" t="str">
        <f>VLOOKUP(Tabela1[[#This Row],[PLACA]],UNIC!C:V,20,0)</f>
        <v>R$ 1.730,00</v>
      </c>
      <c r="K1387" s="11">
        <f>IFERROR(VALUE(VLOOKUP(Tabela1[[#This Row],[PLACA]],[1]Planilha2!$A:$F,3,0)),"")</f>
        <v>646.95000000000005</v>
      </c>
      <c r="L1387" s="11">
        <f>IFERROR(VALUE(VLOOKUP(Tabela1[[#This Row],[PLACA]],[1]Planilha2!$A:$F,4,0)),"")</f>
        <v>808.7600000000001</v>
      </c>
      <c r="M1387" s="11">
        <f>IFERROR(VALUE(VLOOKUP(Tabela1[[#This Row],[PLACA]],[1]Planilha2!$A:$F,5,0)),"")</f>
        <v>578.84</v>
      </c>
      <c r="N1387" s="11"/>
      <c r="O1387" s="12" t="str">
        <f>VLOOKUP(Tabela1[[#This Row],[PLACA]],BASE_LOCADORAS!B:F,5,0)</f>
        <v>05/06/2028</v>
      </c>
      <c r="P138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7" s="11">
        <f>VLOOKUP(Tabela1[[#This Row],[PLACA]],BASE_LOCADORAS!B:G,6,0)</f>
        <v>1832.61</v>
      </c>
      <c r="R1387" s="5" t="b">
        <f>Tabela1[[#This Row],[VALOR LOCADORA]]=Tabela1[[#This Row],[GASTO ALUGUEL]]</f>
        <v>0</v>
      </c>
      <c r="S1387" s="5" t="str">
        <f>UPPER(TEXT(Tabela1[[#This Row],[VENCIMENTO CONTRATO]],"MMM"))</f>
        <v>JUN</v>
      </c>
      <c r="T1387" s="5">
        <f>IFERROR(YEAR(Tabela1[[#This Row],[VENCIMENTO CONTRATO]]),"-")</f>
        <v>2028</v>
      </c>
      <c r="U1387" s="5" t="str">
        <f>VLOOKUP(Tabela1[[#This Row],[PLACA]],UNIC!C:T,18,0)</f>
        <v>ATIVO</v>
      </c>
      <c r="V1387" s="5" t="str">
        <f>SUBSTITUTE(VLOOKUP(Tabela1[[#This Row],[PLACA]],UNIC!C:K,9,0),".", "")</f>
        <v>99568</v>
      </c>
      <c r="W1387" s="5">
        <f>VLOOKUP(Tabela1[[#This Row],[PLACA]],UNIC!C:M,10,0)</f>
        <v>20001</v>
      </c>
      <c r="X1387" s="5" t="str">
        <f>VLOOKUP(Tabela1[[#This Row],[PLACA]],UNIC!C:M,11,0)</f>
        <v>ADMINISTRATIVO</v>
      </c>
      <c r="Y1387" s="7">
        <f>SUM(Tabela1[[#This Row],[GASTO COMBUSTÍVEL FEVEREIRO]:[GASTO COMBUSTÍVE ABRIL]])</f>
        <v>2034.5500000000002</v>
      </c>
      <c r="Z1387" s="7">
        <f>IFERROR(AVERAGE(Tabela1[[#This Row],[GASTO COMBUSTÍVE ABRIL]:[GASTO COMBUSTÍVE MARÇO]]),"-")</f>
        <v>693.80000000000007</v>
      </c>
    </row>
    <row r="1388" spans="1:26" x14ac:dyDescent="0.25">
      <c r="A1388" s="5" t="s">
        <v>1537</v>
      </c>
      <c r="B1388" s="5" t="str">
        <f>VLOOKUP(A1388,UNIC!C:W,2,0)</f>
        <v>MOBI</v>
      </c>
      <c r="C1388" s="5" t="str">
        <f>VLOOKUP(A1388,UNIC!C:W,3,0)</f>
        <v>LEVE</v>
      </c>
      <c r="D1388" s="10">
        <f>VLOOKUP(A1388,UNIC!C:W,5,0)</f>
        <v>2024</v>
      </c>
      <c r="E1388" s="5" t="str">
        <f>VLOOKUP(A1388,UNIC!C:W,21,0)</f>
        <v>MOVIDA</v>
      </c>
      <c r="F1388" s="5" t="str">
        <f>VLOOKUP(Tabela1[[#This Row],[PLACA]],UNIC!C:R,15,0)</f>
        <v>PA</v>
      </c>
      <c r="G1388" s="5" t="str">
        <f>VLOOKUP(Tabela1[[#This Row],[PLACA]],UNIC!C:R,16,0)</f>
        <v>Norte</v>
      </c>
      <c r="H1388" s="5" t="str">
        <f>VLOOKUP(A1388,UNIC!C:H,6,0)</f>
        <v>MYCKAELL ELYSYO SILVA LUZ</v>
      </c>
      <c r="I1388" s="5" t="str">
        <f>VLOOKUP(H1388,UNIC!H:J,3,0)</f>
        <v>INST MULTI SKILL</v>
      </c>
      <c r="J1388" s="11" t="str">
        <f>VLOOKUP(Tabela1[[#This Row],[PLACA]],UNIC!C:V,20,0)</f>
        <v>R$ 1.806,47</v>
      </c>
      <c r="K1388" s="11">
        <f>IFERROR(VALUE(VLOOKUP(Tabela1[[#This Row],[PLACA]],[1]Planilha2!$A:$F,3,0)),"")</f>
        <v>1297.02</v>
      </c>
      <c r="L1388" s="11">
        <f>IFERROR(VALUE(VLOOKUP(Tabela1[[#This Row],[PLACA]],[1]Planilha2!$A:$F,4,0)),"")</f>
        <v>1345.87</v>
      </c>
      <c r="M1388" s="11">
        <f>IFERROR(VALUE(VLOOKUP(Tabela1[[#This Row],[PLACA]],[1]Planilha2!$A:$F,5,0)),"")</f>
        <v>470.94</v>
      </c>
      <c r="N1388" s="11"/>
      <c r="O1388" s="12" t="str">
        <f>VLOOKUP(Tabela1[[#This Row],[PLACA]],BASE_LOCADORAS!B:F,5,0)</f>
        <v>28/10/2026</v>
      </c>
      <c r="P138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8" s="11">
        <f>VLOOKUP(Tabela1[[#This Row],[PLACA]],BASE_LOCADORAS!B:G,6,0)</f>
        <v>1806.47</v>
      </c>
      <c r="R1388" s="5" t="b">
        <f>Tabela1[[#This Row],[VALOR LOCADORA]]=Tabela1[[#This Row],[GASTO ALUGUEL]]</f>
        <v>0</v>
      </c>
      <c r="S1388" s="5" t="str">
        <f>UPPER(TEXT(Tabela1[[#This Row],[VENCIMENTO CONTRATO]],"MMM"))</f>
        <v>OUT</v>
      </c>
      <c r="T1388" s="5">
        <f>IFERROR(YEAR(Tabela1[[#This Row],[VENCIMENTO CONTRATO]]),"-")</f>
        <v>2026</v>
      </c>
      <c r="U1388" s="5" t="str">
        <f>VLOOKUP(Tabela1[[#This Row],[PLACA]],UNIC!C:T,18,0)</f>
        <v>ATIVO</v>
      </c>
      <c r="V1388" s="5" t="str">
        <f>SUBSTITUTE(VLOOKUP(Tabela1[[#This Row],[PLACA]],UNIC!C:K,9,0),".", "")</f>
        <v>11011</v>
      </c>
      <c r="W1388" s="5">
        <f>VLOOKUP(Tabela1[[#This Row],[PLACA]],UNIC!C:M,10,0)</f>
        <v>24114</v>
      </c>
      <c r="X1388" s="5" t="str">
        <f>VLOOKUP(Tabela1[[#This Row],[PLACA]],UNIC!C:M,11,0)</f>
        <v>VIVO</v>
      </c>
      <c r="Y1388" s="7">
        <f>SUM(Tabela1[[#This Row],[GASTO COMBUSTÍVEL FEVEREIRO]:[GASTO COMBUSTÍVE ABRIL]])</f>
        <v>3113.83</v>
      </c>
      <c r="Z1388" s="7">
        <f>IFERROR(AVERAGE(Tabela1[[#This Row],[GASTO COMBUSTÍVE ABRIL]:[GASTO COMBUSTÍVE MARÇO]]),"-")</f>
        <v>908.40499999999997</v>
      </c>
    </row>
    <row r="1389" spans="1:26" x14ac:dyDescent="0.25">
      <c r="A1389" s="5" t="s">
        <v>1538</v>
      </c>
      <c r="B1389" s="5" t="str">
        <f>VLOOKUP(A1389,UNIC!C:W,2,0)</f>
        <v>MOBI</v>
      </c>
      <c r="C1389" s="5" t="str">
        <f>VLOOKUP(A1389,UNIC!C:W,3,0)</f>
        <v>LEVE</v>
      </c>
      <c r="D1389" s="10">
        <f>VLOOKUP(A1389,UNIC!C:W,5,0)</f>
        <v>2024</v>
      </c>
      <c r="E1389" s="5" t="str">
        <f>VLOOKUP(A1389,UNIC!C:W,21,0)</f>
        <v>MOVIDA</v>
      </c>
      <c r="F1389" s="5" t="str">
        <f>VLOOKUP(Tabela1[[#This Row],[PLACA]],UNIC!C:R,15,0)</f>
        <v>PA</v>
      </c>
      <c r="G1389" s="5" t="str">
        <f>VLOOKUP(Tabela1[[#This Row],[PLACA]],UNIC!C:R,16,0)</f>
        <v>Norte</v>
      </c>
      <c r="H1389" s="5" t="str">
        <f>VLOOKUP(A1389,UNIC!C:H,6,0)</f>
        <v>FROTAS DE VEÍCULOS MANAUS</v>
      </c>
      <c r="I1389" s="5" t="str">
        <f>VLOOKUP(H1389,UNIC!H:J,3,0)</f>
        <v>PARCEIRO</v>
      </c>
      <c r="J1389" s="11" t="str">
        <f>VLOOKUP(Tabela1[[#This Row],[PLACA]],UNIC!C:V,20,0)</f>
        <v>R$ 1.822,03</v>
      </c>
      <c r="K1389" s="11">
        <f>IFERROR(VALUE(VLOOKUP(Tabela1[[#This Row],[PLACA]],[1]Planilha2!$A:$F,3,0)),"")</f>
        <v>0</v>
      </c>
      <c r="L1389" s="11">
        <f>IFERROR(VALUE(VLOOKUP(Tabela1[[#This Row],[PLACA]],[1]Planilha2!$A:$F,4,0)),"")</f>
        <v>0</v>
      </c>
      <c r="M1389" s="11">
        <f>IFERROR(VALUE(VLOOKUP(Tabela1[[#This Row],[PLACA]],[1]Planilha2!$A:$F,5,0)),"")</f>
        <v>0</v>
      </c>
      <c r="N1389" s="11"/>
      <c r="O1389" s="12" t="str">
        <f>VLOOKUP(Tabela1[[#This Row],[PLACA]],BASE_LOCADORAS!B:F,5,0)</f>
        <v>30/05/2027</v>
      </c>
      <c r="P138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89" s="11">
        <f>VLOOKUP(Tabela1[[#This Row],[PLACA]],BASE_LOCADORAS!B:G,6,0)</f>
        <v>1822.03</v>
      </c>
      <c r="R1389" s="5" t="b">
        <f>Tabela1[[#This Row],[VALOR LOCADORA]]=Tabela1[[#This Row],[GASTO ALUGUEL]]</f>
        <v>0</v>
      </c>
      <c r="S1389" s="5" t="str">
        <f>UPPER(TEXT(Tabela1[[#This Row],[VENCIMENTO CONTRATO]],"MMM"))</f>
        <v>MAI</v>
      </c>
      <c r="T1389" s="5">
        <f>IFERROR(YEAR(Tabela1[[#This Row],[VENCIMENTO CONTRATO]]),"-")</f>
        <v>2027</v>
      </c>
      <c r="U1389" s="5" t="str">
        <f>VLOOKUP(Tabela1[[#This Row],[PLACA]],UNIC!C:T,18,0)</f>
        <v>SINISTRO (CULPABILIDADE DO CONDUTOR)</v>
      </c>
      <c r="V1389" s="5" t="str">
        <f>SUBSTITUTE(VLOOKUP(Tabela1[[#This Row],[PLACA]],UNIC!C:K,9,0),".", "")</f>
        <v>99628</v>
      </c>
      <c r="W1389" s="5">
        <f>VLOOKUP(Tabela1[[#This Row],[PLACA]],UNIC!C:M,10,0)</f>
        <v>14001</v>
      </c>
      <c r="X1389" s="5" t="str">
        <f>VLOOKUP(Tabela1[[#This Row],[PLACA]],UNIC!C:M,11,0)</f>
        <v>ADMINISTRATIVO</v>
      </c>
      <c r="Y1389" s="7">
        <f>SUM(Tabela1[[#This Row],[GASTO COMBUSTÍVEL FEVEREIRO]:[GASTO COMBUSTÍVE ABRIL]])</f>
        <v>0</v>
      </c>
      <c r="Z1389" s="7">
        <f>IFERROR(AVERAGE(Tabela1[[#This Row],[GASTO COMBUSTÍVE ABRIL]:[GASTO COMBUSTÍVE MARÇO]]),"-")</f>
        <v>0</v>
      </c>
    </row>
    <row r="1390" spans="1:26" x14ac:dyDescent="0.25">
      <c r="A1390" s="5" t="s">
        <v>581</v>
      </c>
      <c r="B1390" s="5" t="str">
        <f>VLOOKUP(A1390,UNIC!C:W,2,0)</f>
        <v>MOBI</v>
      </c>
      <c r="C1390" s="5" t="str">
        <f>VLOOKUP(A1390,UNIC!C:W,3,0)</f>
        <v>LEVE</v>
      </c>
      <c r="D1390" s="10">
        <f>VLOOKUP(A1390,UNIC!C:W,5,0)</f>
        <v>2025</v>
      </c>
      <c r="E1390" s="5" t="str">
        <f>VLOOKUP(A1390,UNIC!C:W,21,0)</f>
        <v>LOCALIZA</v>
      </c>
      <c r="F1390" s="5" t="str">
        <f>VLOOKUP(Tabela1[[#This Row],[PLACA]],UNIC!C:R,15,0)</f>
        <v>TO</v>
      </c>
      <c r="G1390" s="5" t="str">
        <f>VLOOKUP(Tabela1[[#This Row],[PLACA]],UNIC!C:R,16,0)</f>
        <v>NORTE</v>
      </c>
      <c r="H1390" s="5" t="str">
        <f>VLOOKUP(A1390,UNIC!C:H,6,0)</f>
        <v>FAGNER DA CRUZ PEREIRA</v>
      </c>
      <c r="I1390" s="5" t="str">
        <f>VLOOKUP(H1390,UNIC!H:J,3,0)</f>
        <v>INSTALADOR E REPARADOR DE FO</v>
      </c>
      <c r="J1390" s="11" t="str">
        <f>VLOOKUP(Tabela1[[#This Row],[PLACA]],UNIC!C:V,20,0)</f>
        <v>R$ 1.730,00</v>
      </c>
      <c r="K1390" s="11">
        <f>IFERROR(VALUE(VLOOKUP(Tabela1[[#This Row],[PLACA]],[1]Planilha2!$A:$F,3,0)),"")</f>
        <v>910</v>
      </c>
      <c r="L1390" s="11">
        <f>IFERROR(VALUE(VLOOKUP(Tabela1[[#This Row],[PLACA]],[1]Planilha2!$A:$F,4,0)),"")</f>
        <v>1339.97</v>
      </c>
      <c r="M1390" s="11">
        <f>IFERROR(VALUE(VLOOKUP(Tabela1[[#This Row],[PLACA]],[1]Planilha2!$A:$F,5,0)),"")</f>
        <v>629.13</v>
      </c>
      <c r="N1390" s="11"/>
      <c r="O1390" s="12" t="str">
        <f>VLOOKUP(Tabela1[[#This Row],[PLACA]],BASE_LOCADORAS!B:F,5,0)</f>
        <v>13/06/2028</v>
      </c>
      <c r="P139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0" s="11">
        <f>VLOOKUP(Tabela1[[#This Row],[PLACA]],BASE_LOCADORAS!B:G,6,0)</f>
        <v>1832.61</v>
      </c>
      <c r="R1390" s="5" t="b">
        <f>Tabela1[[#This Row],[VALOR LOCADORA]]=Tabela1[[#This Row],[GASTO ALUGUEL]]</f>
        <v>0</v>
      </c>
      <c r="S1390" s="5" t="str">
        <f>UPPER(TEXT(Tabela1[[#This Row],[VENCIMENTO CONTRATO]],"MMM"))</f>
        <v>JUN</v>
      </c>
      <c r="T1390" s="5">
        <f>IFERROR(YEAR(Tabela1[[#This Row],[VENCIMENTO CONTRATO]]),"-")</f>
        <v>2028</v>
      </c>
      <c r="U1390" s="5" t="str">
        <f>VLOOKUP(Tabela1[[#This Row],[PLACA]],UNIC!C:T,18,0)</f>
        <v>ATIVO</v>
      </c>
      <c r="V1390" s="5" t="str">
        <f>SUBSTITUTE(VLOOKUP(Tabela1[[#This Row],[PLACA]],UNIC!C:K,9,0),".", "")</f>
        <v>11011</v>
      </c>
      <c r="W1390" s="5">
        <f>VLOOKUP(Tabela1[[#This Row],[PLACA]],UNIC!C:M,10,0)</f>
        <v>37133</v>
      </c>
      <c r="X1390" s="5" t="str">
        <f>VLOOKUP(Tabela1[[#This Row],[PLACA]],UNIC!C:M,11,0)</f>
        <v>VIVO</v>
      </c>
      <c r="Y1390" s="7">
        <f>SUM(Tabela1[[#This Row],[GASTO COMBUSTÍVEL FEVEREIRO]:[GASTO COMBUSTÍVE ABRIL]])</f>
        <v>2879.1000000000004</v>
      </c>
      <c r="Z1390" s="7">
        <f>IFERROR(AVERAGE(Tabela1[[#This Row],[GASTO COMBUSTÍVE ABRIL]:[GASTO COMBUSTÍVE MARÇO]]),"-")</f>
        <v>984.55</v>
      </c>
    </row>
    <row r="1391" spans="1:26" x14ac:dyDescent="0.25">
      <c r="A1391" s="5" t="s">
        <v>358</v>
      </c>
      <c r="B1391" s="5" t="str">
        <f>VLOOKUP(A1391,UNIC!C:W,2,0)</f>
        <v>MOBI</v>
      </c>
      <c r="C1391" s="5" t="str">
        <f>VLOOKUP(A1391,UNIC!C:W,3,0)</f>
        <v>LEVE</v>
      </c>
      <c r="D1391" s="10">
        <f>VLOOKUP(A1391,UNIC!C:W,5,0)</f>
        <v>2025</v>
      </c>
      <c r="E1391" s="5" t="str">
        <f>VLOOKUP(A1391,UNIC!C:W,21,0)</f>
        <v>LOCALIZA</v>
      </c>
      <c r="F1391" s="5" t="str">
        <f>VLOOKUP(Tabela1[[#This Row],[PLACA]],UNIC!C:R,15,0)</f>
        <v>MA</v>
      </c>
      <c r="G1391" s="5" t="str">
        <f>VLOOKUP(Tabela1[[#This Row],[PLACA]],UNIC!C:R,16,0)</f>
        <v>NORTE</v>
      </c>
      <c r="H1391" s="5" t="str">
        <f>VLOOKUP(A1391,UNIC!C:H,6,0)</f>
        <v>KELVIN CLEBER ASSUNCAO</v>
      </c>
      <c r="I1391" s="5" t="str">
        <f>VLOOKUP(H1391,UNIC!H:J,3,0)</f>
        <v>INSTALADOR MULTSKILL</v>
      </c>
      <c r="J1391" s="11" t="str">
        <f>VLOOKUP(Tabela1[[#This Row],[PLACA]],UNIC!C:V,20,0)</f>
        <v>R$ 1.823,00</v>
      </c>
      <c r="K1391" s="11">
        <f>IFERROR(VALUE(VLOOKUP(Tabela1[[#This Row],[PLACA]],[1]Planilha2!$A:$F,3,0)),"")</f>
        <v>1145.6199999999999</v>
      </c>
      <c r="L1391" s="11">
        <f>IFERROR(VALUE(VLOOKUP(Tabela1[[#This Row],[PLACA]],[1]Planilha2!$A:$F,4,0)),"")</f>
        <v>1343.6200000000001</v>
      </c>
      <c r="M1391" s="11">
        <f>IFERROR(VALUE(VLOOKUP(Tabela1[[#This Row],[PLACA]],[1]Planilha2!$A:$F,5,0)),"")</f>
        <v>583.66999999999996</v>
      </c>
      <c r="N1391" s="11"/>
      <c r="O1391" s="12" t="str">
        <f>VLOOKUP(Tabela1[[#This Row],[PLACA]],BASE_LOCADORAS!B:F,5,0)</f>
        <v>15/07/2028</v>
      </c>
      <c r="P139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1" s="11">
        <f>VLOOKUP(Tabela1[[#This Row],[PLACA]],BASE_LOCADORAS!B:G,6,0)</f>
        <v>1928.81</v>
      </c>
      <c r="R1391" s="5" t="b">
        <f>Tabela1[[#This Row],[VALOR LOCADORA]]=Tabela1[[#This Row],[GASTO ALUGUEL]]</f>
        <v>0</v>
      </c>
      <c r="S1391" s="5" t="str">
        <f>UPPER(TEXT(Tabela1[[#This Row],[VENCIMENTO CONTRATO]],"MMM"))</f>
        <v>JUL</v>
      </c>
      <c r="T1391" s="5">
        <f>IFERROR(YEAR(Tabela1[[#This Row],[VENCIMENTO CONTRATO]]),"-")</f>
        <v>2028</v>
      </c>
      <c r="U1391" s="5" t="str">
        <f>VLOOKUP(Tabela1[[#This Row],[PLACA]],UNIC!C:T,18,0)</f>
        <v>ATIVO</v>
      </c>
      <c r="V1391" s="5" t="str">
        <f>SUBSTITUTE(VLOOKUP(Tabela1[[#This Row],[PLACA]],UNIC!C:K,9,0),".", "")</f>
        <v>11011</v>
      </c>
      <c r="W1391" s="5">
        <f>VLOOKUP(Tabela1[[#This Row],[PLACA]],UNIC!C:M,10,0)</f>
        <v>20001</v>
      </c>
      <c r="X1391" s="5" t="str">
        <f>VLOOKUP(Tabela1[[#This Row],[PLACA]],UNIC!C:M,11,0)</f>
        <v>VIVO</v>
      </c>
      <c r="Y1391" s="7">
        <f>SUM(Tabela1[[#This Row],[GASTO COMBUSTÍVEL FEVEREIRO]:[GASTO COMBUSTÍVE ABRIL]])</f>
        <v>3072.91</v>
      </c>
      <c r="Z1391" s="7">
        <f>IFERROR(AVERAGE(Tabela1[[#This Row],[GASTO COMBUSTÍVE ABRIL]:[GASTO COMBUSTÍVE MARÇO]]),"-")</f>
        <v>963.64499999999998</v>
      </c>
    </row>
    <row r="1392" spans="1:26" x14ac:dyDescent="0.25">
      <c r="A1392" s="5" t="s">
        <v>587</v>
      </c>
      <c r="B1392" s="5" t="str">
        <f>VLOOKUP(A1392,UNIC!C:W,2,0)</f>
        <v>MOBI</v>
      </c>
      <c r="C1392" s="5" t="str">
        <f>VLOOKUP(A1392,UNIC!C:W,3,0)</f>
        <v>LEVE</v>
      </c>
      <c r="D1392" s="10">
        <f>VLOOKUP(A1392,UNIC!C:W,5,0)</f>
        <v>2024</v>
      </c>
      <c r="E1392" s="5" t="str">
        <f>VLOOKUP(A1392,UNIC!C:W,21,0)</f>
        <v>MOVIDA</v>
      </c>
      <c r="F1392" s="5" t="str">
        <f>VLOOKUP(Tabela1[[#This Row],[PLACA]],UNIC!C:R,15,0)</f>
        <v>MA</v>
      </c>
      <c r="G1392" s="5" t="str">
        <f>VLOOKUP(Tabela1[[#This Row],[PLACA]],UNIC!C:R,16,0)</f>
        <v>NORTE</v>
      </c>
      <c r="H1392" s="5" t="str">
        <f>VLOOKUP(A1392,UNIC!C:H,6,0)</f>
        <v>CASA CLIENTE VIVO IMPERATRIZ</v>
      </c>
      <c r="I1392" s="5" t="str">
        <f>VLOOKUP(H1392,UNIC!H:J,3,0)</f>
        <v>PARCEIRO</v>
      </c>
      <c r="J1392" s="11" t="str">
        <f>VLOOKUP(Tabela1[[#This Row],[PLACA]],UNIC!C:V,20,0)</f>
        <v>R$ 1.806,47</v>
      </c>
      <c r="K1392" s="11">
        <f>IFERROR(VALUE(VLOOKUP(Tabela1[[#This Row],[PLACA]],[1]Planilha2!$A:$F,3,0)),"")</f>
        <v>479.94</v>
      </c>
      <c r="L1392" s="11">
        <f>IFERROR(VALUE(VLOOKUP(Tabela1[[#This Row],[PLACA]],[1]Planilha2!$A:$F,4,0)),"")</f>
        <v>339.88</v>
      </c>
      <c r="M1392" s="11">
        <f>IFERROR(VALUE(VLOOKUP(Tabela1[[#This Row],[PLACA]],[1]Planilha2!$A:$F,5,0)),"")</f>
        <v>0</v>
      </c>
      <c r="N1392" s="11"/>
      <c r="O1392" s="12" t="str">
        <f>VLOOKUP(Tabela1[[#This Row],[PLACA]],BASE_LOCADORAS!B:F,5,0)</f>
        <v>30/09/2026</v>
      </c>
      <c r="P139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2" s="11">
        <f>VLOOKUP(Tabela1[[#This Row],[PLACA]],BASE_LOCADORAS!B:G,6,0)</f>
        <v>1806.47</v>
      </c>
      <c r="R1392" s="5" t="b">
        <f>Tabela1[[#This Row],[VALOR LOCADORA]]=Tabela1[[#This Row],[GASTO ALUGUEL]]</f>
        <v>0</v>
      </c>
      <c r="S1392" s="5" t="str">
        <f>UPPER(TEXT(Tabela1[[#This Row],[VENCIMENTO CONTRATO]],"MMM"))</f>
        <v>SET</v>
      </c>
      <c r="T1392" s="5">
        <f>IFERROR(YEAR(Tabela1[[#This Row],[VENCIMENTO CONTRATO]]),"-")</f>
        <v>2026</v>
      </c>
      <c r="U1392" s="5" t="str">
        <f>VLOOKUP(Tabela1[[#This Row],[PLACA]],UNIC!C:T,18,0)</f>
        <v>PATIO</v>
      </c>
      <c r="V1392" s="5" t="str">
        <f>SUBSTITUTE(VLOOKUP(Tabela1[[#This Row],[PLACA]],UNIC!C:K,9,0),".", "")</f>
        <v>11011</v>
      </c>
      <c r="W1392" s="5">
        <f>VLOOKUP(Tabela1[[#This Row],[PLACA]],UNIC!C:M,10,0)</f>
        <v>20003</v>
      </c>
      <c r="X1392" s="5" t="str">
        <f>VLOOKUP(Tabela1[[#This Row],[PLACA]],UNIC!C:M,11,0)</f>
        <v>VIVO</v>
      </c>
      <c r="Y1392" s="7">
        <f>SUM(Tabela1[[#This Row],[GASTO COMBUSTÍVEL FEVEREIRO]:[GASTO COMBUSTÍVE ABRIL]])</f>
        <v>819.81999999999994</v>
      </c>
      <c r="Z1392" s="7">
        <f>IFERROR(AVERAGE(Tabela1[[#This Row],[GASTO COMBUSTÍVE ABRIL]:[GASTO COMBUSTÍVE MARÇO]]),"-")</f>
        <v>169.94</v>
      </c>
    </row>
    <row r="1393" spans="1:26" x14ac:dyDescent="0.25">
      <c r="A1393" s="5" t="s">
        <v>367</v>
      </c>
      <c r="B1393" s="5" t="str">
        <f>VLOOKUP(A1393,UNIC!C:W,2,0)</f>
        <v>MOBI</v>
      </c>
      <c r="C1393" s="5" t="str">
        <f>VLOOKUP(A1393,UNIC!C:W,3,0)</f>
        <v>LEVE</v>
      </c>
      <c r="D1393" s="10">
        <f>VLOOKUP(A1393,UNIC!C:W,5,0)</f>
        <v>2025</v>
      </c>
      <c r="E1393" s="5" t="str">
        <f>VLOOKUP(A1393,UNIC!C:W,21,0)</f>
        <v>LOCALIZA</v>
      </c>
      <c r="F1393" s="5" t="str">
        <f>VLOOKUP(Tabela1[[#This Row],[PLACA]],UNIC!C:R,15,0)</f>
        <v>MA</v>
      </c>
      <c r="G1393" s="5" t="str">
        <f>VLOOKUP(Tabela1[[#This Row],[PLACA]],UNIC!C:R,16,0)</f>
        <v>NORTE</v>
      </c>
      <c r="H1393" s="5" t="str">
        <f>VLOOKUP(A1393,UNIC!C:H,6,0)</f>
        <v>PEDRO HENRIQUE COSTA DE LIMA</v>
      </c>
      <c r="I1393" s="5" t="str">
        <f>VLOOKUP(H1393,UNIC!H:J,3,0)</f>
        <v>SUPERVISOR DE FTTX</v>
      </c>
      <c r="J1393" s="11" t="str">
        <f>VLOOKUP(Tabela1[[#This Row],[PLACA]],UNIC!C:V,20,0)</f>
        <v>R$ 1.730,00</v>
      </c>
      <c r="K1393" s="11">
        <f>IFERROR(VALUE(VLOOKUP(Tabela1[[#This Row],[PLACA]],[1]Planilha2!$A:$F,3,0)),"")</f>
        <v>1316.19</v>
      </c>
      <c r="L1393" s="11">
        <f>IFERROR(VALUE(VLOOKUP(Tabela1[[#This Row],[PLACA]],[1]Planilha2!$A:$F,4,0)),"")</f>
        <v>1349.46</v>
      </c>
      <c r="M1393" s="11">
        <f>IFERROR(VALUE(VLOOKUP(Tabela1[[#This Row],[PLACA]],[1]Planilha2!$A:$F,5,0)),"")</f>
        <v>148.88999999999999</v>
      </c>
      <c r="N1393" s="11"/>
      <c r="O1393" s="12" t="str">
        <f>VLOOKUP(Tabela1[[#This Row],[PLACA]],BASE_LOCADORAS!B:F,5,0)</f>
        <v>23/05/2027</v>
      </c>
      <c r="P139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3" s="11">
        <f>VLOOKUP(Tabela1[[#This Row],[PLACA]],BASE_LOCADORAS!B:G,6,0)</f>
        <v>1824.76</v>
      </c>
      <c r="R1393" s="5" t="b">
        <f>Tabela1[[#This Row],[VALOR LOCADORA]]=Tabela1[[#This Row],[GASTO ALUGUEL]]</f>
        <v>0</v>
      </c>
      <c r="S1393" s="5" t="str">
        <f>UPPER(TEXT(Tabela1[[#This Row],[VENCIMENTO CONTRATO]],"MMM"))</f>
        <v>MAI</v>
      </c>
      <c r="T1393" s="5">
        <f>IFERROR(YEAR(Tabela1[[#This Row],[VENCIMENTO CONTRATO]]),"-")</f>
        <v>2027</v>
      </c>
      <c r="U1393" s="5" t="str">
        <f>VLOOKUP(Tabela1[[#This Row],[PLACA]],UNIC!C:T,18,0)</f>
        <v>ATIVO</v>
      </c>
      <c r="V1393" s="5" t="str">
        <f>SUBSTITUTE(VLOOKUP(Tabela1[[#This Row],[PLACA]],UNIC!C:K,9,0),".", "")</f>
        <v>11015</v>
      </c>
      <c r="W1393" s="5">
        <f>VLOOKUP(Tabela1[[#This Row],[PLACA]],UNIC!C:M,10,0)</f>
        <v>20001</v>
      </c>
      <c r="X1393" s="5" t="str">
        <f>VLOOKUP(Tabela1[[#This Row],[PLACA]],UNIC!C:M,11,0)</f>
        <v>VIVO</v>
      </c>
      <c r="Y1393" s="7">
        <f>SUM(Tabela1[[#This Row],[GASTO COMBUSTÍVEL FEVEREIRO]:[GASTO COMBUSTÍVE ABRIL]])</f>
        <v>2814.54</v>
      </c>
      <c r="Z1393" s="7">
        <f>IFERROR(AVERAGE(Tabela1[[#This Row],[GASTO COMBUSTÍVE ABRIL]:[GASTO COMBUSTÍVE MARÇO]]),"-")</f>
        <v>749.17499999999995</v>
      </c>
    </row>
    <row r="1394" spans="1:26" x14ac:dyDescent="0.25">
      <c r="A1394" s="5" t="s">
        <v>373</v>
      </c>
      <c r="B1394" s="5" t="str">
        <f>VLOOKUP(A1394,UNIC!C:W,2,0)</f>
        <v>MOBI</v>
      </c>
      <c r="C1394" s="5" t="str">
        <f>VLOOKUP(A1394,UNIC!C:W,3,0)</f>
        <v>LEVE</v>
      </c>
      <c r="D1394" s="10">
        <f>VLOOKUP(A1394,UNIC!C:W,5,0)</f>
        <v>2024</v>
      </c>
      <c r="E1394" s="5" t="str">
        <f>VLOOKUP(A1394,UNIC!C:W,21,0)</f>
        <v>MOVIDA</v>
      </c>
      <c r="F1394" s="5" t="str">
        <f>VLOOKUP(Tabela1[[#This Row],[PLACA]],UNIC!C:R,15,0)</f>
        <v>MA</v>
      </c>
      <c r="G1394" s="5" t="str">
        <f>VLOOKUP(Tabela1[[#This Row],[PLACA]],UNIC!C:R,16,0)</f>
        <v>NORTE</v>
      </c>
      <c r="H1394" s="5" t="str">
        <f>VLOOKUP(A1394,UNIC!C:H,6,0)</f>
        <v>SATEC</v>
      </c>
      <c r="I1394" s="5" t="str">
        <f>VLOOKUP(H1394,UNIC!H:J,3,0)</f>
        <v>PARCEIRO</v>
      </c>
      <c r="J1394" s="11" t="str">
        <f>VLOOKUP(Tabela1[[#This Row],[PLACA]],UNIC!C:V,20,0)</f>
        <v>R$ 1.730,00</v>
      </c>
      <c r="K1394" s="11">
        <f>IFERROR(VALUE(VLOOKUP(Tabela1[[#This Row],[PLACA]],[1]Planilha2!$A:$F,3,0)),"")</f>
        <v>0</v>
      </c>
      <c r="L1394" s="11">
        <f>IFERROR(VALUE(VLOOKUP(Tabela1[[#This Row],[PLACA]],[1]Planilha2!$A:$F,4,0)),"")</f>
        <v>0</v>
      </c>
      <c r="M1394" s="11">
        <f>IFERROR(VALUE(VLOOKUP(Tabela1[[#This Row],[PLACA]],[1]Planilha2!$A:$F,5,0)),"")</f>
        <v>0</v>
      </c>
      <c r="N1394" s="11"/>
      <c r="O1394" s="12" t="str">
        <f>VLOOKUP(Tabela1[[#This Row],[PLACA]],BASE_LOCADORAS!B:F,5,0)</f>
        <v>16/11/2026</v>
      </c>
      <c r="P139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4" s="11">
        <f>VLOOKUP(Tabela1[[#This Row],[PLACA]],BASE_LOCADORAS!B:G,6,0)</f>
        <v>1730</v>
      </c>
      <c r="R1394" s="5" t="b">
        <f>Tabela1[[#This Row],[VALOR LOCADORA]]=Tabela1[[#This Row],[GASTO ALUGUEL]]</f>
        <v>0</v>
      </c>
      <c r="S1394" s="5" t="str">
        <f>UPPER(TEXT(Tabela1[[#This Row],[VENCIMENTO CONTRATO]],"MMM"))</f>
        <v>NOV</v>
      </c>
      <c r="T1394" s="5">
        <f>IFERROR(YEAR(Tabela1[[#This Row],[VENCIMENTO CONTRATO]]),"-")</f>
        <v>2026</v>
      </c>
      <c r="U1394" s="5" t="str">
        <f>VLOOKUP(Tabela1[[#This Row],[PLACA]],UNIC!C:T,18,0)</f>
        <v>ATIVO</v>
      </c>
      <c r="V1394" s="5" t="str">
        <f>SUBSTITUTE(VLOOKUP(Tabela1[[#This Row],[PLACA]],UNIC!C:K,9,0),".", "")</f>
        <v>15031</v>
      </c>
      <c r="W1394" s="5">
        <f>VLOOKUP(Tabela1[[#This Row],[PLACA]],UNIC!C:M,10,0)</f>
        <v>14001</v>
      </c>
      <c r="X1394" s="5" t="str">
        <f>VLOOKUP(Tabela1[[#This Row],[PLACA]],UNIC!C:M,11,0)</f>
        <v>FIBRASIL</v>
      </c>
      <c r="Y1394" s="7">
        <f>SUM(Tabela1[[#This Row],[GASTO COMBUSTÍVEL FEVEREIRO]:[GASTO COMBUSTÍVE ABRIL]])</f>
        <v>0</v>
      </c>
      <c r="Z1394" s="7">
        <f>IFERROR(AVERAGE(Tabela1[[#This Row],[GASTO COMBUSTÍVE ABRIL]:[GASTO COMBUSTÍVE MARÇO]]),"-")</f>
        <v>0</v>
      </c>
    </row>
    <row r="1395" spans="1:26" x14ac:dyDescent="0.25">
      <c r="A1395" s="5" t="s">
        <v>1005</v>
      </c>
      <c r="B1395" s="5" t="str">
        <f>VLOOKUP(A1395,UNIC!C:W,2,0)</f>
        <v>MOBI</v>
      </c>
      <c r="C1395" s="5" t="str">
        <f>VLOOKUP(A1395,UNIC!C:W,3,0)</f>
        <v>LEVE</v>
      </c>
      <c r="D1395" s="10">
        <f>VLOOKUP(A1395,UNIC!C:W,5,0)</f>
        <v>2024</v>
      </c>
      <c r="E1395" s="5" t="str">
        <f>VLOOKUP(A1395,UNIC!C:W,21,0)</f>
        <v>MOVIDA</v>
      </c>
      <c r="F1395" s="5" t="str">
        <f>VLOOKUP(Tabela1[[#This Row],[PLACA]],UNIC!C:R,15,0)</f>
        <v>MA</v>
      </c>
      <c r="G1395" s="5" t="str">
        <f>VLOOKUP(Tabela1[[#This Row],[PLACA]],UNIC!C:R,16,0)</f>
        <v>NORTE</v>
      </c>
      <c r="H1395" s="5" t="str">
        <f>VLOOKUP(A1395,UNIC!C:H,6,0)</f>
        <v>JOSE DE ARIMATEIA FERREIRA DA SILVA JUNIOR</v>
      </c>
      <c r="I1395" s="5" t="str">
        <f>VLOOKUP(H1395,UNIC!H:J,3,0)</f>
        <v>INSTALADOR MULTSKILL</v>
      </c>
      <c r="J1395" s="11" t="str">
        <f>VLOOKUP(Tabela1[[#This Row],[PLACA]],UNIC!C:V,20,0)</f>
        <v>R$ 1.806,47</v>
      </c>
      <c r="K1395" s="11">
        <f>IFERROR(VALUE(VLOOKUP(Tabela1[[#This Row],[PLACA]],[1]Planilha2!$A:$F,3,0)),"")</f>
        <v>1197.6400000000001</v>
      </c>
      <c r="L1395" s="11">
        <f>IFERROR(VALUE(VLOOKUP(Tabela1[[#This Row],[PLACA]],[1]Planilha2!$A:$F,4,0)),"")</f>
        <v>1357.28</v>
      </c>
      <c r="M1395" s="11">
        <f>IFERROR(VALUE(VLOOKUP(Tabela1[[#This Row],[PLACA]],[1]Planilha2!$A:$F,5,0)),"")</f>
        <v>677.29</v>
      </c>
      <c r="N1395" s="11"/>
      <c r="O1395" s="12" t="str">
        <f>VLOOKUP(Tabela1[[#This Row],[PLACA]],BASE_LOCADORAS!B:F,5,0)</f>
        <v>28/10/2026</v>
      </c>
      <c r="P139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5" s="11">
        <f>VLOOKUP(Tabela1[[#This Row],[PLACA]],BASE_LOCADORAS!B:G,6,0)</f>
        <v>1806.47</v>
      </c>
      <c r="R1395" s="5" t="b">
        <f>Tabela1[[#This Row],[VALOR LOCADORA]]=Tabela1[[#This Row],[GASTO ALUGUEL]]</f>
        <v>0</v>
      </c>
      <c r="S1395" s="5" t="str">
        <f>UPPER(TEXT(Tabela1[[#This Row],[VENCIMENTO CONTRATO]],"MMM"))</f>
        <v>OUT</v>
      </c>
      <c r="T1395" s="5">
        <f>IFERROR(YEAR(Tabela1[[#This Row],[VENCIMENTO CONTRATO]]),"-")</f>
        <v>2026</v>
      </c>
      <c r="U1395" s="5" t="str">
        <f>VLOOKUP(Tabela1[[#This Row],[PLACA]],UNIC!C:T,18,0)</f>
        <v>ATIVO</v>
      </c>
      <c r="V1395" s="5" t="str">
        <f>SUBSTITUTE(VLOOKUP(Tabela1[[#This Row],[PLACA]],UNIC!C:K,9,0),".", "")</f>
        <v>11011</v>
      </c>
      <c r="W1395" s="5">
        <f>VLOOKUP(Tabela1[[#This Row],[PLACA]],UNIC!C:M,10,0)</f>
        <v>20001</v>
      </c>
      <c r="X1395" s="5" t="str">
        <f>VLOOKUP(Tabela1[[#This Row],[PLACA]],UNIC!C:M,11,0)</f>
        <v>VIVO</v>
      </c>
      <c r="Y1395" s="7">
        <f>SUM(Tabela1[[#This Row],[GASTO COMBUSTÍVEL FEVEREIRO]:[GASTO COMBUSTÍVE ABRIL]])</f>
        <v>3232.21</v>
      </c>
      <c r="Z1395" s="7">
        <f>IFERROR(AVERAGE(Tabela1[[#This Row],[GASTO COMBUSTÍVE ABRIL]:[GASTO COMBUSTÍVE MARÇO]]),"-")</f>
        <v>1017.285</v>
      </c>
    </row>
    <row r="1396" spans="1:26" x14ac:dyDescent="0.25">
      <c r="A1396" s="5" t="s">
        <v>630</v>
      </c>
      <c r="B1396" s="5" t="str">
        <f>VLOOKUP(A1396,UNIC!C:W,2,0)</f>
        <v>MOBI</v>
      </c>
      <c r="C1396" s="5" t="str">
        <f>VLOOKUP(A1396,UNIC!C:W,3,0)</f>
        <v>LEVE</v>
      </c>
      <c r="D1396" s="10">
        <f>VLOOKUP(A1396,UNIC!C:W,5,0)</f>
        <v>2024</v>
      </c>
      <c r="E1396" s="5" t="str">
        <f>VLOOKUP(A1396,UNIC!C:W,21,0)</f>
        <v>MOVIDA</v>
      </c>
      <c r="F1396" s="5" t="str">
        <f>VLOOKUP(Tabela1[[#This Row],[PLACA]],UNIC!C:R,15,0)</f>
        <v>MA</v>
      </c>
      <c r="G1396" s="5" t="str">
        <f>VLOOKUP(Tabela1[[#This Row],[PLACA]],UNIC!C:R,16,0)</f>
        <v>NORTE</v>
      </c>
      <c r="H1396" s="5" t="str">
        <f>VLOOKUP(A1396,UNIC!C:H,6,0)</f>
        <v>JULIO CESAR CANTANHEDE RODRIGUES</v>
      </c>
      <c r="I1396" s="5" t="str">
        <f>VLOOKUP(H1396,UNIC!H:J,3,0)</f>
        <v>INSTALADOR MULTSKILL</v>
      </c>
      <c r="J1396" s="11" t="str">
        <f>VLOOKUP(Tabela1[[#This Row],[PLACA]],UNIC!C:V,20,0)</f>
        <v>R$ 1.806,47</v>
      </c>
      <c r="K1396" s="11">
        <f>IFERROR(VALUE(VLOOKUP(Tabela1[[#This Row],[PLACA]],[1]Planilha2!$A:$F,3,0)),"")</f>
        <v>1100</v>
      </c>
      <c r="L1396" s="11">
        <f>IFERROR(VALUE(VLOOKUP(Tabela1[[#This Row],[PLACA]],[1]Planilha2!$A:$F,4,0)),"")</f>
        <v>1379.81</v>
      </c>
      <c r="M1396" s="11">
        <f>IFERROR(VALUE(VLOOKUP(Tabela1[[#This Row],[PLACA]],[1]Planilha2!$A:$F,5,0)),"")</f>
        <v>519.75</v>
      </c>
      <c r="N1396" s="11"/>
      <c r="O1396" s="12" t="str">
        <f>VLOOKUP(Tabela1[[#This Row],[PLACA]],BASE_LOCADORAS!B:F,5,0)</f>
        <v>28/10/2026</v>
      </c>
      <c r="P139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6" s="11">
        <f>VLOOKUP(Tabela1[[#This Row],[PLACA]],BASE_LOCADORAS!B:G,6,0)</f>
        <v>1806.47</v>
      </c>
      <c r="R1396" s="5" t="b">
        <f>Tabela1[[#This Row],[VALOR LOCADORA]]=Tabela1[[#This Row],[GASTO ALUGUEL]]</f>
        <v>0</v>
      </c>
      <c r="S1396" s="5" t="str">
        <f>UPPER(TEXT(Tabela1[[#This Row],[VENCIMENTO CONTRATO]],"MMM"))</f>
        <v>OUT</v>
      </c>
      <c r="T1396" s="5">
        <f>IFERROR(YEAR(Tabela1[[#This Row],[VENCIMENTO CONTRATO]]),"-")</f>
        <v>2026</v>
      </c>
      <c r="U1396" s="5" t="str">
        <f>VLOOKUP(Tabela1[[#This Row],[PLACA]],UNIC!C:T,18,0)</f>
        <v>ATIVO</v>
      </c>
      <c r="V1396" s="5" t="str">
        <f>SUBSTITUTE(VLOOKUP(Tabela1[[#This Row],[PLACA]],UNIC!C:K,9,0),".", "")</f>
        <v>11011</v>
      </c>
      <c r="W1396" s="5">
        <f>VLOOKUP(Tabela1[[#This Row],[PLACA]],UNIC!C:M,10,0)</f>
        <v>20001</v>
      </c>
      <c r="X1396" s="5" t="str">
        <f>VLOOKUP(Tabela1[[#This Row],[PLACA]],UNIC!C:M,11,0)</f>
        <v>VIVO</v>
      </c>
      <c r="Y1396" s="7">
        <f>SUM(Tabela1[[#This Row],[GASTO COMBUSTÍVEL FEVEREIRO]:[GASTO COMBUSTÍVE ABRIL]])</f>
        <v>2999.56</v>
      </c>
      <c r="Z1396" s="7">
        <f>IFERROR(AVERAGE(Tabela1[[#This Row],[GASTO COMBUSTÍVE ABRIL]:[GASTO COMBUSTÍVE MARÇO]]),"-")</f>
        <v>949.78</v>
      </c>
    </row>
    <row r="1397" spans="1:26" x14ac:dyDescent="0.25">
      <c r="A1397" s="5" t="s">
        <v>441</v>
      </c>
      <c r="B1397" s="5" t="str">
        <f>VLOOKUP(A1397,UNIC!C:W,2,0)</f>
        <v>MOBI</v>
      </c>
      <c r="C1397" s="5" t="str">
        <f>VLOOKUP(A1397,UNIC!C:W,3,0)</f>
        <v>LEVE</v>
      </c>
      <c r="D1397" s="10">
        <f>VLOOKUP(A1397,UNIC!C:W,5,0)</f>
        <v>2024</v>
      </c>
      <c r="E1397" s="5" t="str">
        <f>VLOOKUP(A1397,UNIC!C:W,21,0)</f>
        <v>MOVIDA</v>
      </c>
      <c r="F1397" s="5" t="str">
        <f>VLOOKUP(Tabela1[[#This Row],[PLACA]],UNIC!C:R,15,0)</f>
        <v>DF</v>
      </c>
      <c r="G1397" s="5" t="str">
        <f>VLOOKUP(Tabela1[[#This Row],[PLACA]],UNIC!C:R,16,0)</f>
        <v>CENTRO OESTE</v>
      </c>
      <c r="H1397" s="5" t="str">
        <f>VLOOKUP(A1397,UNIC!C:H,6,0)</f>
        <v>LUIZ HENRIQUE CRAVEIRO BERTOLAZI</v>
      </c>
      <c r="I1397" s="5" t="str">
        <f>VLOOKUP(H1397,UNIC!H:J,3,0)</f>
        <v>INSTALADOR E REPARADOR DE FO</v>
      </c>
      <c r="J1397" s="11" t="str">
        <f>VLOOKUP(Tabela1[[#This Row],[PLACA]],UNIC!C:V,20,0)</f>
        <v>R$ 1.730,00</v>
      </c>
      <c r="K1397" s="11">
        <f>IFERROR(VALUE(VLOOKUP(Tabela1[[#This Row],[PLACA]],[1]Planilha2!$A:$F,3,0)),"")</f>
        <v>1360</v>
      </c>
      <c r="L1397" s="11">
        <f>IFERROR(VALUE(VLOOKUP(Tabela1[[#This Row],[PLACA]],[1]Planilha2!$A:$F,4,0)),"")</f>
        <v>1508.4099999999999</v>
      </c>
      <c r="M1397" s="11">
        <f>IFERROR(VALUE(VLOOKUP(Tabela1[[#This Row],[PLACA]],[1]Planilha2!$A:$F,5,0)),"")</f>
        <v>480</v>
      </c>
      <c r="N1397" s="11"/>
      <c r="O1397" s="12" t="str">
        <f>VLOOKUP(Tabela1[[#This Row],[PLACA]],BASE_LOCADORAS!B:F,5,0)</f>
        <v>16/11/2026</v>
      </c>
      <c r="P139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7" s="11">
        <f>VLOOKUP(Tabela1[[#This Row],[PLACA]],BASE_LOCADORAS!B:G,6,0)</f>
        <v>1730</v>
      </c>
      <c r="R1397" s="5" t="b">
        <f>Tabela1[[#This Row],[VALOR LOCADORA]]=Tabela1[[#This Row],[GASTO ALUGUEL]]</f>
        <v>0</v>
      </c>
      <c r="S1397" s="5" t="str">
        <f>UPPER(TEXT(Tabela1[[#This Row],[VENCIMENTO CONTRATO]],"MMM"))</f>
        <v>NOV</v>
      </c>
      <c r="T1397" s="5">
        <f>IFERROR(YEAR(Tabela1[[#This Row],[VENCIMENTO CONTRATO]]),"-")</f>
        <v>2026</v>
      </c>
      <c r="U1397" s="5" t="str">
        <f>VLOOKUP(Tabela1[[#This Row],[PLACA]],UNIC!C:T,18,0)</f>
        <v>ATIVO</v>
      </c>
      <c r="V1397" s="5" t="str">
        <f>SUBSTITUTE(VLOOKUP(Tabela1[[#This Row],[PLACA]],UNIC!C:K,9,0),".", "")</f>
        <v>11011</v>
      </c>
      <c r="W1397" s="5">
        <f>VLOOKUP(Tabela1[[#This Row],[PLACA]],UNIC!C:M,10,0)</f>
        <v>17001</v>
      </c>
      <c r="X1397" s="5" t="str">
        <f>VLOOKUP(Tabela1[[#This Row],[PLACA]],UNIC!C:M,11,0)</f>
        <v>VIVO</v>
      </c>
      <c r="Y1397" s="7">
        <f>SUM(Tabela1[[#This Row],[GASTO COMBUSTÍVEL FEVEREIRO]:[GASTO COMBUSTÍVE ABRIL]])</f>
        <v>3348.41</v>
      </c>
      <c r="Z1397" s="7">
        <f>IFERROR(AVERAGE(Tabela1[[#This Row],[GASTO COMBUSTÍVE ABRIL]:[GASTO COMBUSTÍVE MARÇO]]),"-")</f>
        <v>994.20499999999993</v>
      </c>
    </row>
    <row r="1398" spans="1:26" x14ac:dyDescent="0.25">
      <c r="A1398" s="5" t="s">
        <v>721</v>
      </c>
      <c r="B1398" s="5" t="str">
        <f>VLOOKUP(A1398,UNIC!C:W,2,0)</f>
        <v>MOBI</v>
      </c>
      <c r="C1398" s="5" t="str">
        <f>VLOOKUP(A1398,UNIC!C:W,3,0)</f>
        <v>LEVE</v>
      </c>
      <c r="D1398" s="10">
        <f>VLOOKUP(A1398,UNIC!C:W,5,0)</f>
        <v>2024</v>
      </c>
      <c r="E1398" s="5" t="str">
        <f>VLOOKUP(A1398,UNIC!C:W,21,0)</f>
        <v>MOVIDA</v>
      </c>
      <c r="F1398" s="5" t="str">
        <f>VLOOKUP(Tabela1[[#This Row],[PLACA]],UNIC!C:R,15,0)</f>
        <v>MA</v>
      </c>
      <c r="G1398" s="5" t="str">
        <f>VLOOKUP(Tabela1[[#This Row],[PLACA]],UNIC!C:R,16,0)</f>
        <v>NORTE</v>
      </c>
      <c r="H1398" s="5" t="str">
        <f>VLOOKUP(A1398,UNIC!C:H,6,0)</f>
        <v>ERIVALDO RAMOS BISPO</v>
      </c>
      <c r="I1398" s="5" t="str">
        <f>VLOOKUP(H1398,UNIC!H:J,3,0)</f>
        <v>INSTALADOR MULTSKILL</v>
      </c>
      <c r="J1398" s="11" t="str">
        <f>VLOOKUP(Tabela1[[#This Row],[PLACA]],UNIC!C:V,20,0)</f>
        <v>R$ 1.730,00</v>
      </c>
      <c r="K1398" s="11">
        <f>IFERROR(VALUE(VLOOKUP(Tabela1[[#This Row],[PLACA]],[1]Planilha2!$A:$F,3,0)),"")</f>
        <v>1236.44</v>
      </c>
      <c r="L1398" s="11">
        <f>IFERROR(VALUE(VLOOKUP(Tabela1[[#This Row],[PLACA]],[1]Planilha2!$A:$F,4,0)),"")</f>
        <v>1363.38</v>
      </c>
      <c r="M1398" s="11">
        <f>IFERROR(VALUE(VLOOKUP(Tabela1[[#This Row],[PLACA]],[1]Planilha2!$A:$F,5,0)),"")</f>
        <v>716.6</v>
      </c>
      <c r="N1398" s="11"/>
      <c r="O1398" s="12" t="str">
        <f>VLOOKUP(Tabela1[[#This Row],[PLACA]],BASE_LOCADORAS!B:F,5,0)</f>
        <v>16/11/2026</v>
      </c>
      <c r="P139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8" s="11">
        <f>VLOOKUP(Tabela1[[#This Row],[PLACA]],BASE_LOCADORAS!B:G,6,0)</f>
        <v>1730</v>
      </c>
      <c r="R1398" s="5" t="b">
        <f>Tabela1[[#This Row],[VALOR LOCADORA]]=Tabela1[[#This Row],[GASTO ALUGUEL]]</f>
        <v>0</v>
      </c>
      <c r="S1398" s="5" t="str">
        <f>UPPER(TEXT(Tabela1[[#This Row],[VENCIMENTO CONTRATO]],"MMM"))</f>
        <v>NOV</v>
      </c>
      <c r="T1398" s="5">
        <f>IFERROR(YEAR(Tabela1[[#This Row],[VENCIMENTO CONTRATO]]),"-")</f>
        <v>2026</v>
      </c>
      <c r="U1398" s="5" t="str">
        <f>VLOOKUP(Tabela1[[#This Row],[PLACA]],UNIC!C:T,18,0)</f>
        <v>ATIVO</v>
      </c>
      <c r="V1398" s="5" t="str">
        <f>SUBSTITUTE(VLOOKUP(Tabela1[[#This Row],[PLACA]],UNIC!C:K,9,0),".", "")</f>
        <v>11011</v>
      </c>
      <c r="W1398" s="5">
        <f>VLOOKUP(Tabela1[[#This Row],[PLACA]],UNIC!C:M,10,0)</f>
        <v>20132</v>
      </c>
      <c r="X1398" s="5" t="str">
        <f>VLOOKUP(Tabela1[[#This Row],[PLACA]],UNIC!C:M,11,0)</f>
        <v>VIVO</v>
      </c>
      <c r="Y1398" s="7">
        <f>SUM(Tabela1[[#This Row],[GASTO COMBUSTÍVEL FEVEREIRO]:[GASTO COMBUSTÍVE ABRIL]])</f>
        <v>3316.42</v>
      </c>
      <c r="Z1398" s="7">
        <f>IFERROR(AVERAGE(Tabela1[[#This Row],[GASTO COMBUSTÍVE ABRIL]:[GASTO COMBUSTÍVE MARÇO]]),"-")</f>
        <v>1039.99</v>
      </c>
    </row>
    <row r="1399" spans="1:26" x14ac:dyDescent="0.25">
      <c r="A1399" s="5" t="s">
        <v>676</v>
      </c>
      <c r="B1399" s="5" t="str">
        <f>VLOOKUP(A1399,UNIC!C:W,2,0)</f>
        <v>MOBI</v>
      </c>
      <c r="C1399" s="5" t="str">
        <f>VLOOKUP(A1399,UNIC!C:W,3,0)</f>
        <v>LEVE</v>
      </c>
      <c r="D1399" s="10">
        <f>VLOOKUP(A1399,UNIC!C:W,5,0)</f>
        <v>2024</v>
      </c>
      <c r="E1399" s="5" t="str">
        <f>VLOOKUP(A1399,UNIC!C:W,21,0)</f>
        <v>MOVIDA</v>
      </c>
      <c r="F1399" s="5" t="str">
        <f>VLOOKUP(Tabela1[[#This Row],[PLACA]],UNIC!C:R,15,0)</f>
        <v>MA</v>
      </c>
      <c r="G1399" s="5" t="str">
        <f>VLOOKUP(Tabela1[[#This Row],[PLACA]],UNIC!C:R,16,0)</f>
        <v>NORTE</v>
      </c>
      <c r="H1399" s="5" t="str">
        <f>VLOOKUP(A1399,UNIC!C:H,6,0)</f>
        <v>DEYWISON SILVA DO ROSARIO</v>
      </c>
      <c r="I1399" s="5" t="str">
        <f>VLOOKUP(H1399,UNIC!H:J,3,0)</f>
        <v>INSTALADOR MULTSKILL</v>
      </c>
      <c r="J1399" s="11" t="str">
        <f>VLOOKUP(Tabela1[[#This Row],[PLACA]],UNIC!C:V,20,0)</f>
        <v>R$ 1.822,03</v>
      </c>
      <c r="K1399" s="11">
        <f>IFERROR(VALUE(VLOOKUP(Tabela1[[#This Row],[PLACA]],[1]Planilha2!$A:$F,3,0)),"")</f>
        <v>1061.4000000000001</v>
      </c>
      <c r="L1399" s="11">
        <f>IFERROR(VALUE(VLOOKUP(Tabela1[[#This Row],[PLACA]],[1]Planilha2!$A:$F,4,0)),"")</f>
        <v>1281.0699999999997</v>
      </c>
      <c r="M1399" s="11">
        <f>IFERROR(VALUE(VLOOKUP(Tabela1[[#This Row],[PLACA]],[1]Planilha2!$A:$F,5,0)),"")</f>
        <v>615.45999999999992</v>
      </c>
      <c r="N1399" s="11"/>
      <c r="O1399" s="12" t="str">
        <f>VLOOKUP(Tabela1[[#This Row],[PLACA]],BASE_LOCADORAS!B:F,5,0)</f>
        <v>30/05/2027</v>
      </c>
      <c r="P139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399" s="11">
        <f>VLOOKUP(Tabela1[[#This Row],[PLACA]],BASE_LOCADORAS!B:G,6,0)</f>
        <v>1822.03</v>
      </c>
      <c r="R1399" s="5" t="b">
        <f>Tabela1[[#This Row],[VALOR LOCADORA]]=Tabela1[[#This Row],[GASTO ALUGUEL]]</f>
        <v>0</v>
      </c>
      <c r="S1399" s="5" t="str">
        <f>UPPER(TEXT(Tabela1[[#This Row],[VENCIMENTO CONTRATO]],"MMM"))</f>
        <v>MAI</v>
      </c>
      <c r="T1399" s="5">
        <f>IFERROR(YEAR(Tabela1[[#This Row],[VENCIMENTO CONTRATO]]),"-")</f>
        <v>2027</v>
      </c>
      <c r="U1399" s="5" t="str">
        <f>VLOOKUP(Tabela1[[#This Row],[PLACA]],UNIC!C:T,18,0)</f>
        <v>ATIVO</v>
      </c>
      <c r="V1399" s="5" t="str">
        <f>SUBSTITUTE(VLOOKUP(Tabela1[[#This Row],[PLACA]],UNIC!C:K,9,0),".", "")</f>
        <v>11011</v>
      </c>
      <c r="W1399" s="5">
        <f>VLOOKUP(Tabela1[[#This Row],[PLACA]],UNIC!C:M,10,0)</f>
        <v>20001</v>
      </c>
      <c r="X1399" s="5" t="str">
        <f>VLOOKUP(Tabela1[[#This Row],[PLACA]],UNIC!C:M,11,0)</f>
        <v>VIVO</v>
      </c>
      <c r="Y1399" s="7">
        <f>SUM(Tabela1[[#This Row],[GASTO COMBUSTÍVEL FEVEREIRO]:[GASTO COMBUSTÍVE ABRIL]])</f>
        <v>2957.93</v>
      </c>
      <c r="Z1399" s="7">
        <f>IFERROR(AVERAGE(Tabela1[[#This Row],[GASTO COMBUSTÍVE ABRIL]:[GASTO COMBUSTÍVE MARÇO]]),"-")</f>
        <v>948.26499999999987</v>
      </c>
    </row>
    <row r="1400" spans="1:26" x14ac:dyDescent="0.25">
      <c r="A1400" s="5" t="s">
        <v>742</v>
      </c>
      <c r="B1400" s="5" t="str">
        <f>VLOOKUP(A1400,UNIC!C:W,2,0)</f>
        <v>MOBI</v>
      </c>
      <c r="C1400" s="5" t="str">
        <f>VLOOKUP(A1400,UNIC!C:W,3,0)</f>
        <v>LEVE</v>
      </c>
      <c r="D1400" s="10">
        <f>VLOOKUP(A1400,UNIC!C:W,5,0)</f>
        <v>2025</v>
      </c>
      <c r="E1400" s="5" t="str">
        <f>VLOOKUP(A1400,UNIC!C:W,21,0)</f>
        <v>LOCALIZA</v>
      </c>
      <c r="F1400" s="5" t="str">
        <f>VLOOKUP(Tabela1[[#This Row],[PLACA]],UNIC!C:R,15,0)</f>
        <v>MA</v>
      </c>
      <c r="G1400" s="5" t="str">
        <f>VLOOKUP(Tabela1[[#This Row],[PLACA]],UNIC!C:R,16,0)</f>
        <v>NORTE</v>
      </c>
      <c r="H1400" s="5" t="str">
        <f>VLOOKUP(A1400,UNIC!C:H,6,0)</f>
        <v>CLODOALDO SOUZA LIMA</v>
      </c>
      <c r="I1400" s="5" t="str">
        <f>VLOOKUP(H1400,UNIC!H:J,3,0)</f>
        <v>SUPERVISOR DE FTTX</v>
      </c>
      <c r="J1400" s="11" t="str">
        <f>VLOOKUP(Tabela1[[#This Row],[PLACA]],UNIC!C:V,20,0)</f>
        <v>R$ 1.730,00</v>
      </c>
      <c r="K1400" s="11">
        <f>IFERROR(VALUE(VLOOKUP(Tabela1[[#This Row],[PLACA]],[1]Planilha2!$A:$F,3,0)),"")</f>
        <v>1895.13</v>
      </c>
      <c r="L1400" s="11">
        <f>IFERROR(VALUE(VLOOKUP(Tabela1[[#This Row],[PLACA]],[1]Planilha2!$A:$F,4,0)),"")</f>
        <v>2867.36</v>
      </c>
      <c r="M1400" s="11">
        <f>IFERROR(VALUE(VLOOKUP(Tabela1[[#This Row],[PLACA]],[1]Planilha2!$A:$F,5,0)),"")</f>
        <v>403.84</v>
      </c>
      <c r="N1400" s="11"/>
      <c r="O1400" s="12" t="str">
        <f>VLOOKUP(Tabela1[[#This Row],[PLACA]],BASE_LOCADORAS!B:F,5,0)</f>
        <v>27/05/2027</v>
      </c>
      <c r="P140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0" s="11">
        <f>VLOOKUP(Tabela1[[#This Row],[PLACA]],BASE_LOCADORAS!B:G,6,0)</f>
        <v>1832.6</v>
      </c>
      <c r="R1400" s="5" t="b">
        <f>Tabela1[[#This Row],[VALOR LOCADORA]]=Tabela1[[#This Row],[GASTO ALUGUEL]]</f>
        <v>0</v>
      </c>
      <c r="S1400" s="5" t="str">
        <f>UPPER(TEXT(Tabela1[[#This Row],[VENCIMENTO CONTRATO]],"MMM"))</f>
        <v>MAI</v>
      </c>
      <c r="T1400" s="5">
        <f>IFERROR(YEAR(Tabela1[[#This Row],[VENCIMENTO CONTRATO]]),"-")</f>
        <v>2027</v>
      </c>
      <c r="U1400" s="5" t="str">
        <f>VLOOKUP(Tabela1[[#This Row],[PLACA]],UNIC!C:T,18,0)</f>
        <v>ATIVO</v>
      </c>
      <c r="V1400" s="5" t="str">
        <f>SUBSTITUTE(VLOOKUP(Tabela1[[#This Row],[PLACA]],UNIC!C:K,9,0),".", "")</f>
        <v>11015</v>
      </c>
      <c r="W1400" s="5">
        <f>VLOOKUP(Tabela1[[#This Row],[PLACA]],UNIC!C:M,10,0)</f>
        <v>20003</v>
      </c>
      <c r="X1400" s="5" t="str">
        <f>VLOOKUP(Tabela1[[#This Row],[PLACA]],UNIC!C:M,11,0)</f>
        <v>VIVO</v>
      </c>
      <c r="Y1400" s="7">
        <f>SUM(Tabela1[[#This Row],[GASTO COMBUSTÍVEL FEVEREIRO]:[GASTO COMBUSTÍVE ABRIL]])</f>
        <v>5166.33</v>
      </c>
      <c r="Z1400" s="7">
        <f>IFERROR(AVERAGE(Tabela1[[#This Row],[GASTO COMBUSTÍVE ABRIL]:[GASTO COMBUSTÍVE MARÇO]]),"-")</f>
        <v>1635.6000000000001</v>
      </c>
    </row>
    <row r="1401" spans="1:26" x14ac:dyDescent="0.25">
      <c r="A1401" s="5" t="s">
        <v>372</v>
      </c>
      <c r="B1401" s="5" t="str">
        <f>VLOOKUP(A1401,UNIC!C:W,2,0)</f>
        <v>MOBI</v>
      </c>
      <c r="C1401" s="5" t="str">
        <f>VLOOKUP(A1401,UNIC!C:W,3,0)</f>
        <v>LEVE</v>
      </c>
      <c r="D1401" s="10">
        <f>VLOOKUP(A1401,UNIC!C:W,5,0)</f>
        <v>2024</v>
      </c>
      <c r="E1401" s="5" t="str">
        <f>VLOOKUP(A1401,UNIC!C:W,21,0)</f>
        <v>MOVIDA</v>
      </c>
      <c r="F1401" s="5" t="str">
        <f>VLOOKUP(Tabela1[[#This Row],[PLACA]],UNIC!C:R,15,0)</f>
        <v>MA</v>
      </c>
      <c r="G1401" s="5" t="str">
        <f>VLOOKUP(Tabela1[[#This Row],[PLACA]],UNIC!C:R,16,0)</f>
        <v>NORTE</v>
      </c>
      <c r="H1401" s="5" t="str">
        <f>VLOOKUP(A1401,UNIC!C:H,6,0)</f>
        <v>PAULO ROBERTO SILVA</v>
      </c>
      <c r="I1401" s="5" t="str">
        <f>VLOOKUP(H1401,UNIC!H:J,3,0)</f>
        <v>FISCAL DE QUALIDADE I</v>
      </c>
      <c r="J1401" s="11" t="str">
        <f>VLOOKUP(Tabela1[[#This Row],[PLACA]],UNIC!C:V,20,0)</f>
        <v>R$ 1.806,47</v>
      </c>
      <c r="K1401" s="11">
        <f>IFERROR(VALUE(VLOOKUP(Tabela1[[#This Row],[PLACA]],[1]Planilha2!$A:$F,3,0)),"")</f>
        <v>818.23</v>
      </c>
      <c r="L1401" s="11">
        <f>IFERROR(VALUE(VLOOKUP(Tabela1[[#This Row],[PLACA]],[1]Planilha2!$A:$F,4,0)),"")</f>
        <v>1045.43</v>
      </c>
      <c r="M1401" s="11">
        <f>IFERROR(VALUE(VLOOKUP(Tabela1[[#This Row],[PLACA]],[1]Planilha2!$A:$F,5,0)),"")</f>
        <v>458.30999999999995</v>
      </c>
      <c r="N1401" s="11"/>
      <c r="O1401" s="12" t="str">
        <f>VLOOKUP(Tabela1[[#This Row],[PLACA]],BASE_LOCADORAS!B:F,5,0)</f>
        <v>28/10/2026</v>
      </c>
      <c r="P140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1" s="11">
        <f>VLOOKUP(Tabela1[[#This Row],[PLACA]],BASE_LOCADORAS!B:G,6,0)</f>
        <v>1806.47</v>
      </c>
      <c r="R1401" s="5" t="b">
        <f>Tabela1[[#This Row],[VALOR LOCADORA]]=Tabela1[[#This Row],[GASTO ALUGUEL]]</f>
        <v>0</v>
      </c>
      <c r="S1401" s="5" t="str">
        <f>UPPER(TEXT(Tabela1[[#This Row],[VENCIMENTO CONTRATO]],"MMM"))</f>
        <v>OUT</v>
      </c>
      <c r="T1401" s="5">
        <f>IFERROR(YEAR(Tabela1[[#This Row],[VENCIMENTO CONTRATO]]),"-")</f>
        <v>2026</v>
      </c>
      <c r="U1401" s="5" t="str">
        <f>VLOOKUP(Tabela1[[#This Row],[PLACA]],UNIC!C:T,18,0)</f>
        <v>ATIVO</v>
      </c>
      <c r="V1401" s="5" t="str">
        <f>SUBSTITUTE(VLOOKUP(Tabela1[[#This Row],[PLACA]],UNIC!C:K,9,0),".", "")</f>
        <v>99138</v>
      </c>
      <c r="W1401" s="5">
        <f>VLOOKUP(Tabela1[[#This Row],[PLACA]],UNIC!C:M,10,0)</f>
        <v>20001</v>
      </c>
      <c r="X1401" s="5" t="str">
        <f>VLOOKUP(Tabela1[[#This Row],[PLACA]],UNIC!C:M,11,0)</f>
        <v>ADMINISTRATIVO</v>
      </c>
      <c r="Y1401" s="7">
        <f>SUM(Tabela1[[#This Row],[GASTO COMBUSTÍVEL FEVEREIRO]:[GASTO COMBUSTÍVE ABRIL]])</f>
        <v>2321.9700000000003</v>
      </c>
      <c r="Z1401" s="7">
        <f>IFERROR(AVERAGE(Tabela1[[#This Row],[GASTO COMBUSTÍVE ABRIL]:[GASTO COMBUSTÍVE MARÇO]]),"-")</f>
        <v>751.87</v>
      </c>
    </row>
    <row r="1402" spans="1:26" x14ac:dyDescent="0.25">
      <c r="A1402" s="5" t="s">
        <v>975</v>
      </c>
      <c r="B1402" s="5" t="str">
        <f>VLOOKUP(A1402,UNIC!C:W,2,0)</f>
        <v>MOBI</v>
      </c>
      <c r="C1402" s="5" t="str">
        <f>VLOOKUP(A1402,UNIC!C:W,3,0)</f>
        <v>LEVE</v>
      </c>
      <c r="D1402" s="10">
        <f>VLOOKUP(A1402,UNIC!C:W,5,0)</f>
        <v>2024</v>
      </c>
      <c r="E1402" s="5" t="str">
        <f>VLOOKUP(A1402,UNIC!C:W,21,0)</f>
        <v>MOVIDA</v>
      </c>
      <c r="F1402" s="5" t="str">
        <f>VLOOKUP(Tabela1[[#This Row],[PLACA]],UNIC!C:R,15,0)</f>
        <v>MA</v>
      </c>
      <c r="G1402" s="5" t="str">
        <f>VLOOKUP(Tabela1[[#This Row],[PLACA]],UNIC!C:R,16,0)</f>
        <v>NORTE</v>
      </c>
      <c r="H1402" s="5" t="str">
        <f>VLOOKUP(A1402,UNIC!C:H,6,0)</f>
        <v>JOSE ESPERIDIAO COSTA SANTOS NETO</v>
      </c>
      <c r="I1402" s="5" t="str">
        <f>VLOOKUP(H1402,UNIC!H:J,3,0)</f>
        <v>INSTALADOR MULTSKILL</v>
      </c>
      <c r="J1402" s="11" t="str">
        <f>VLOOKUP(Tabela1[[#This Row],[PLACA]],UNIC!C:V,20,0)</f>
        <v>R$ 1.806,47</v>
      </c>
      <c r="K1402" s="11">
        <f>IFERROR(VALUE(VLOOKUP(Tabela1[[#This Row],[PLACA]],[1]Planilha2!$A:$F,3,0)),"")</f>
        <v>1152.21</v>
      </c>
      <c r="L1402" s="11">
        <f>IFERROR(VALUE(VLOOKUP(Tabela1[[#This Row],[PLACA]],[1]Planilha2!$A:$F,4,0)),"")</f>
        <v>1421.93</v>
      </c>
      <c r="M1402" s="11">
        <f>IFERROR(VALUE(VLOOKUP(Tabela1[[#This Row],[PLACA]],[1]Planilha2!$A:$F,5,0)),"")</f>
        <v>637.30999999999995</v>
      </c>
      <c r="N1402" s="11"/>
      <c r="O1402" s="12" t="str">
        <f>VLOOKUP(Tabela1[[#This Row],[PLACA]],BASE_LOCADORAS!B:F,5,0)</f>
        <v>25/10/2026</v>
      </c>
      <c r="P140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2" s="11">
        <f>VLOOKUP(Tabela1[[#This Row],[PLACA]],BASE_LOCADORAS!B:G,6,0)</f>
        <v>1806.47</v>
      </c>
      <c r="R1402" s="5" t="b">
        <f>Tabela1[[#This Row],[VALOR LOCADORA]]=Tabela1[[#This Row],[GASTO ALUGUEL]]</f>
        <v>0</v>
      </c>
      <c r="S1402" s="5" t="str">
        <f>UPPER(TEXT(Tabela1[[#This Row],[VENCIMENTO CONTRATO]],"MMM"))</f>
        <v>OUT</v>
      </c>
      <c r="T1402" s="5">
        <f>IFERROR(YEAR(Tabela1[[#This Row],[VENCIMENTO CONTRATO]]),"-")</f>
        <v>2026</v>
      </c>
      <c r="U1402" s="5" t="str">
        <f>VLOOKUP(Tabela1[[#This Row],[PLACA]],UNIC!C:T,18,0)</f>
        <v>ATIVO</v>
      </c>
      <c r="V1402" s="5" t="str">
        <f>SUBSTITUTE(VLOOKUP(Tabela1[[#This Row],[PLACA]],UNIC!C:K,9,0),".", "")</f>
        <v>11011</v>
      </c>
      <c r="W1402" s="5">
        <f>VLOOKUP(Tabela1[[#This Row],[PLACA]],UNIC!C:M,10,0)</f>
        <v>20001</v>
      </c>
      <c r="X1402" s="5" t="str">
        <f>VLOOKUP(Tabela1[[#This Row],[PLACA]],UNIC!C:M,11,0)</f>
        <v>VIVO</v>
      </c>
      <c r="Y1402" s="7">
        <f>SUM(Tabela1[[#This Row],[GASTO COMBUSTÍVEL FEVEREIRO]:[GASTO COMBUSTÍVE ABRIL]])</f>
        <v>3211.4500000000003</v>
      </c>
      <c r="Z1402" s="7">
        <f>IFERROR(AVERAGE(Tabela1[[#This Row],[GASTO COMBUSTÍVE ABRIL]:[GASTO COMBUSTÍVE MARÇO]]),"-")</f>
        <v>1029.6199999999999</v>
      </c>
    </row>
    <row r="1403" spans="1:26" x14ac:dyDescent="0.25">
      <c r="A1403" s="5" t="s">
        <v>723</v>
      </c>
      <c r="B1403" s="5" t="str">
        <f>VLOOKUP(A1403,UNIC!C:W,2,0)</f>
        <v>MOBI</v>
      </c>
      <c r="C1403" s="5" t="str">
        <f>VLOOKUP(A1403,UNIC!C:W,3,0)</f>
        <v>LEVE</v>
      </c>
      <c r="D1403" s="10">
        <f>VLOOKUP(A1403,UNIC!C:W,5,0)</f>
        <v>2024</v>
      </c>
      <c r="E1403" s="5" t="str">
        <f>VLOOKUP(A1403,UNIC!C:W,21,0)</f>
        <v>MOVIDA</v>
      </c>
      <c r="F1403" s="5" t="str">
        <f>VLOOKUP(Tabela1[[#This Row],[PLACA]],UNIC!C:R,15,0)</f>
        <v>MA</v>
      </c>
      <c r="G1403" s="5" t="str">
        <f>VLOOKUP(Tabela1[[#This Row],[PLACA]],UNIC!C:R,16,0)</f>
        <v>NORTE</v>
      </c>
      <c r="H1403" s="5" t="str">
        <f>VLOOKUP(A1403,UNIC!C:H,6,0)</f>
        <v>FRANCK DAVID SOUSA DE OLIVEIRA</v>
      </c>
      <c r="I1403" s="5" t="str">
        <f>VLOOKUP(H1403,UNIC!H:J,3,0)</f>
        <v>INSTALADOR MULTSKILL</v>
      </c>
      <c r="J1403" s="11" t="str">
        <f>VLOOKUP(Tabela1[[#This Row],[PLACA]],UNIC!C:V,20,0)</f>
        <v>R$ 1.822,03</v>
      </c>
      <c r="K1403" s="11">
        <f>IFERROR(VALUE(VLOOKUP(Tabela1[[#This Row],[PLACA]],[1]Planilha2!$A:$F,3,0)),"")</f>
        <v>1120</v>
      </c>
      <c r="L1403" s="11">
        <f>IFERROR(VALUE(VLOOKUP(Tabela1[[#This Row],[PLACA]],[1]Planilha2!$A:$F,4,0)),"")</f>
        <v>1128.1500000000001</v>
      </c>
      <c r="M1403" s="11">
        <f>IFERROR(VALUE(VLOOKUP(Tabela1[[#This Row],[PLACA]],[1]Planilha2!$A:$F,5,0)),"")</f>
        <v>744.03000000000009</v>
      </c>
      <c r="N1403" s="11"/>
      <c r="O1403" s="12" t="str">
        <f>VLOOKUP(Tabela1[[#This Row],[PLACA]],BASE_LOCADORAS!B:F,5,0)</f>
        <v>30/05/2027</v>
      </c>
      <c r="P140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3" s="11">
        <f>VLOOKUP(Tabela1[[#This Row],[PLACA]],BASE_LOCADORAS!B:G,6,0)</f>
        <v>1822.03</v>
      </c>
      <c r="R1403" s="5" t="b">
        <f>Tabela1[[#This Row],[VALOR LOCADORA]]=Tabela1[[#This Row],[GASTO ALUGUEL]]</f>
        <v>0</v>
      </c>
      <c r="S1403" s="5" t="str">
        <f>UPPER(TEXT(Tabela1[[#This Row],[VENCIMENTO CONTRATO]],"MMM"))</f>
        <v>MAI</v>
      </c>
      <c r="T1403" s="5">
        <f>IFERROR(YEAR(Tabela1[[#This Row],[VENCIMENTO CONTRATO]]),"-")</f>
        <v>2027</v>
      </c>
      <c r="U1403" s="5" t="str">
        <f>VLOOKUP(Tabela1[[#This Row],[PLACA]],UNIC!C:T,18,0)</f>
        <v>ATIVO</v>
      </c>
      <c r="V1403" s="5" t="str">
        <f>SUBSTITUTE(VLOOKUP(Tabela1[[#This Row],[PLACA]],UNIC!C:K,9,0),".", "")</f>
        <v>11011</v>
      </c>
      <c r="W1403" s="5">
        <f>VLOOKUP(Tabela1[[#This Row],[PLACA]],UNIC!C:M,10,0)</f>
        <v>20001</v>
      </c>
      <c r="X1403" s="5" t="str">
        <f>VLOOKUP(Tabela1[[#This Row],[PLACA]],UNIC!C:M,11,0)</f>
        <v>VIVO</v>
      </c>
      <c r="Y1403" s="7">
        <f>SUM(Tabela1[[#This Row],[GASTO COMBUSTÍVEL FEVEREIRO]:[GASTO COMBUSTÍVE ABRIL]])</f>
        <v>2992.1800000000003</v>
      </c>
      <c r="Z1403" s="7">
        <f>IFERROR(AVERAGE(Tabela1[[#This Row],[GASTO COMBUSTÍVE ABRIL]:[GASTO COMBUSTÍVE MARÇO]]),"-")</f>
        <v>936.09000000000015</v>
      </c>
    </row>
    <row r="1404" spans="1:26" x14ac:dyDescent="0.25">
      <c r="A1404" s="5" t="s">
        <v>359</v>
      </c>
      <c r="B1404" s="5" t="str">
        <f>VLOOKUP(A1404,UNIC!C:W,2,0)</f>
        <v>MOBI</v>
      </c>
      <c r="C1404" s="5" t="str">
        <f>VLOOKUP(A1404,UNIC!C:W,3,0)</f>
        <v>LEVE</v>
      </c>
      <c r="D1404" s="10">
        <f>VLOOKUP(A1404,UNIC!C:W,5,0)</f>
        <v>2024</v>
      </c>
      <c r="E1404" s="5" t="str">
        <f>VLOOKUP(A1404,UNIC!C:W,21,0)</f>
        <v>LOCALIZA</v>
      </c>
      <c r="F1404" s="5" t="str">
        <f>VLOOKUP(Tabela1[[#This Row],[PLACA]],UNIC!C:R,15,0)</f>
        <v>MA</v>
      </c>
      <c r="G1404" s="5" t="str">
        <f>VLOOKUP(Tabela1[[#This Row],[PLACA]],UNIC!C:R,16,0)</f>
        <v>NORTE</v>
      </c>
      <c r="H1404" s="5" t="str">
        <f>VLOOKUP(A1404,UNIC!C:H,6,0)</f>
        <v>CASA CLIENTE VIVO IMPERATRIZ</v>
      </c>
      <c r="I1404" s="5" t="str">
        <f>VLOOKUP(H1404,UNIC!H:J,3,0)</f>
        <v>PARCEIRO</v>
      </c>
      <c r="J1404" s="11" t="str">
        <f>VLOOKUP(Tabela1[[#This Row],[PLACA]],UNIC!C:V,20,0)</f>
        <v>R$ 1.730,00</v>
      </c>
      <c r="K1404" s="11" t="str">
        <f>IFERROR(VALUE(VLOOKUP(Tabela1[[#This Row],[PLACA]],[1]Planilha2!$A:$F,3,0)),"")</f>
        <v/>
      </c>
      <c r="L1404" s="11" t="str">
        <f>IFERROR(VALUE(VLOOKUP(Tabela1[[#This Row],[PLACA]],[1]Planilha2!$A:$F,4,0)),"")</f>
        <v/>
      </c>
      <c r="M1404" s="11" t="str">
        <f>IFERROR(VALUE(VLOOKUP(Tabela1[[#This Row],[PLACA]],[1]Planilha2!$A:$F,5,0)),"")</f>
        <v/>
      </c>
      <c r="N1404" s="11"/>
      <c r="O1404" s="12" t="str">
        <f>VLOOKUP(Tabela1[[#This Row],[PLACA]],BASE_LOCADORAS!B:F,5,0)</f>
        <v>05/06/2028</v>
      </c>
      <c r="P140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4" s="11">
        <f>VLOOKUP(Tabela1[[#This Row],[PLACA]],BASE_LOCADORAS!B:G,6,0)</f>
        <v>1832.61</v>
      </c>
      <c r="R1404" s="5" t="b">
        <f>Tabela1[[#This Row],[VALOR LOCADORA]]=Tabela1[[#This Row],[GASTO ALUGUEL]]</f>
        <v>0</v>
      </c>
      <c r="S1404" s="5" t="str">
        <f>UPPER(TEXT(Tabela1[[#This Row],[VENCIMENTO CONTRATO]],"MMM"))</f>
        <v>JUN</v>
      </c>
      <c r="T1404" s="5">
        <f>IFERROR(YEAR(Tabela1[[#This Row],[VENCIMENTO CONTRATO]]),"-")</f>
        <v>2028</v>
      </c>
      <c r="U1404" s="5" t="str">
        <f>VLOOKUP(Tabela1[[#This Row],[PLACA]],UNIC!C:T,18,0)</f>
        <v>SINISTRO (CULPABILIDADE DO CONDUTOR)</v>
      </c>
      <c r="V1404" s="5" t="str">
        <f>SUBSTITUTE(VLOOKUP(Tabela1[[#This Row],[PLACA]],UNIC!C:K,9,0),".", "")</f>
        <v>11011</v>
      </c>
      <c r="W1404" s="5">
        <f>VLOOKUP(Tabela1[[#This Row],[PLACA]],UNIC!C:M,10,0)</f>
        <v>20003</v>
      </c>
      <c r="X1404" s="5" t="str">
        <f>VLOOKUP(Tabela1[[#This Row],[PLACA]],UNIC!C:M,11,0)</f>
        <v>VIVO</v>
      </c>
      <c r="Y1404" s="7">
        <f>SUM(Tabela1[[#This Row],[GASTO COMBUSTÍVEL FEVEREIRO]:[GASTO COMBUSTÍVE ABRIL]])</f>
        <v>0</v>
      </c>
      <c r="Z1404" s="7" t="str">
        <f>IFERROR(AVERAGE(Tabela1[[#This Row],[GASTO COMBUSTÍVE ABRIL]:[GASTO COMBUSTÍVE MARÇO]]),"-")</f>
        <v>-</v>
      </c>
    </row>
    <row r="1405" spans="1:26" x14ac:dyDescent="0.25">
      <c r="A1405" s="5" t="s">
        <v>374</v>
      </c>
      <c r="B1405" s="5" t="str">
        <f>VLOOKUP(A1405,UNIC!C:W,2,0)</f>
        <v>STRADA</v>
      </c>
      <c r="C1405" s="5" t="str">
        <f>VLOOKUP(A1405,UNIC!C:W,3,0)</f>
        <v>UTILITARIO</v>
      </c>
      <c r="D1405" s="10">
        <f>VLOOKUP(A1405,UNIC!C:W,5,0)</f>
        <v>2024</v>
      </c>
      <c r="E1405" s="5" t="str">
        <f>VLOOKUP(A1405,UNIC!C:W,21,0)</f>
        <v>LOCALIZA</v>
      </c>
      <c r="F1405" s="5" t="str">
        <f>VLOOKUP(Tabela1[[#This Row],[PLACA]],UNIC!C:R,15,0)</f>
        <v>MA</v>
      </c>
      <c r="G1405" s="5" t="str">
        <f>VLOOKUP(Tabela1[[#This Row],[PLACA]],UNIC!C:R,16,0)</f>
        <v>NORTE</v>
      </c>
      <c r="H1405" s="5" t="str">
        <f>VLOOKUP(A1405,UNIC!C:H,6,0)</f>
        <v>RAYLSON SILVA DE CARVALHO</v>
      </c>
      <c r="I1405" s="5" t="str">
        <f>VLOOKUP(H1405,UNIC!H:J,3,0)</f>
        <v>ENCARREGADO</v>
      </c>
      <c r="J1405" s="11" t="str">
        <f>VLOOKUP(Tabela1[[#This Row],[PLACA]],UNIC!C:V,20,0)</f>
        <v>R$ 2.214,09</v>
      </c>
      <c r="K1405" s="11">
        <f>IFERROR(VALUE(VLOOKUP(Tabela1[[#This Row],[PLACA]],[1]Planilha2!$A:$F,3,0)),"")</f>
        <v>884.48</v>
      </c>
      <c r="L1405" s="11">
        <f>IFERROR(VALUE(VLOOKUP(Tabela1[[#This Row],[PLACA]],[1]Planilha2!$A:$F,4,0)),"")</f>
        <v>1927.14</v>
      </c>
      <c r="M1405" s="11">
        <f>IFERROR(VALUE(VLOOKUP(Tabela1[[#This Row],[PLACA]],[1]Planilha2!$A:$F,5,0)),"")</f>
        <v>586.28</v>
      </c>
      <c r="N1405" s="11"/>
      <c r="O1405" s="12" t="str">
        <f>VLOOKUP(Tabela1[[#This Row],[PLACA]],BASE_LOCADORAS!B:F,5,0)</f>
        <v>11/12/2026</v>
      </c>
      <c r="P140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5" s="11">
        <f>VLOOKUP(Tabela1[[#This Row],[PLACA]],BASE_LOCADORAS!B:G,6,0)</f>
        <v>2214.09</v>
      </c>
      <c r="R1405" s="5" t="b">
        <f>Tabela1[[#This Row],[VALOR LOCADORA]]=Tabela1[[#This Row],[GASTO ALUGUEL]]</f>
        <v>0</v>
      </c>
      <c r="S1405" s="5" t="str">
        <f>UPPER(TEXT(Tabela1[[#This Row],[VENCIMENTO CONTRATO]],"MMM"))</f>
        <v>DEZ</v>
      </c>
      <c r="T1405" s="5">
        <f>IFERROR(YEAR(Tabela1[[#This Row],[VENCIMENTO CONTRATO]]),"-")</f>
        <v>2026</v>
      </c>
      <c r="U1405" s="5" t="str">
        <f>VLOOKUP(Tabela1[[#This Row],[PLACA]],UNIC!C:T,18,0)</f>
        <v>ATIVO</v>
      </c>
      <c r="V1405" s="5" t="str">
        <f>SUBSTITUTE(VLOOKUP(Tabela1[[#This Row],[PLACA]],UNIC!C:K,9,0),".", "")</f>
        <v>11015</v>
      </c>
      <c r="W1405" s="5">
        <f>VLOOKUP(Tabela1[[#This Row],[PLACA]],UNIC!C:M,10,0)</f>
        <v>20001</v>
      </c>
      <c r="X1405" s="5" t="str">
        <f>VLOOKUP(Tabela1[[#This Row],[PLACA]],UNIC!C:M,11,0)</f>
        <v>VIVO</v>
      </c>
      <c r="Y1405" s="7">
        <f>SUM(Tabela1[[#This Row],[GASTO COMBUSTÍVEL FEVEREIRO]:[GASTO COMBUSTÍVE ABRIL]])</f>
        <v>3397.8999999999996</v>
      </c>
      <c r="Z1405" s="7">
        <f>IFERROR(AVERAGE(Tabela1[[#This Row],[GASTO COMBUSTÍVE ABRIL]:[GASTO COMBUSTÍVE MARÇO]]),"-")</f>
        <v>1256.71</v>
      </c>
    </row>
    <row r="1406" spans="1:26" x14ac:dyDescent="0.25">
      <c r="A1406" s="5" t="s">
        <v>631</v>
      </c>
      <c r="B1406" s="5" t="str">
        <f>VLOOKUP(A1406,UNIC!C:W,2,0)</f>
        <v>MOBI</v>
      </c>
      <c r="C1406" s="5" t="str">
        <f>VLOOKUP(A1406,UNIC!C:W,3,0)</f>
        <v>LEVE</v>
      </c>
      <c r="D1406" s="10">
        <f>VLOOKUP(A1406,UNIC!C:W,5,0)</f>
        <v>2024</v>
      </c>
      <c r="E1406" s="5" t="str">
        <f>VLOOKUP(A1406,UNIC!C:W,21,0)</f>
        <v>MOVIDA</v>
      </c>
      <c r="F1406" s="5" t="str">
        <f>VLOOKUP(Tabela1[[#This Row],[PLACA]],UNIC!C:R,15,0)</f>
        <v>TO</v>
      </c>
      <c r="G1406" s="5" t="str">
        <f>VLOOKUP(Tabela1[[#This Row],[PLACA]],UNIC!C:R,16,0)</f>
        <v>NORTE</v>
      </c>
      <c r="H1406" s="5" t="str">
        <f>VLOOKUP(A1406,UNIC!C:H,6,0)</f>
        <v>-</v>
      </c>
      <c r="I1406" s="5" t="str">
        <f>VLOOKUP(H1406,UNIC!H:J,3,0)</f>
        <v>-</v>
      </c>
      <c r="J1406" s="11" t="str">
        <f>VLOOKUP(Tabela1[[#This Row],[PLACA]],UNIC!C:V,20,0)</f>
        <v>R$ 1.806,47</v>
      </c>
      <c r="K1406" s="11">
        <f>IFERROR(VALUE(VLOOKUP(Tabela1[[#This Row],[PLACA]],[1]Planilha2!$A:$F,3,0)),"")</f>
        <v>1160</v>
      </c>
      <c r="L1406" s="11">
        <f>IFERROR(VALUE(VLOOKUP(Tabela1[[#This Row],[PLACA]],[1]Planilha2!$A:$F,4,0)),"")</f>
        <v>1239.93</v>
      </c>
      <c r="M1406" s="11">
        <f>IFERROR(VALUE(VLOOKUP(Tabela1[[#This Row],[PLACA]],[1]Planilha2!$A:$F,5,0)),"")</f>
        <v>439.94</v>
      </c>
      <c r="N1406" s="11"/>
      <c r="O1406" s="12" t="str">
        <f>VLOOKUP(Tabela1[[#This Row],[PLACA]],BASE_LOCADORAS!B:F,5,0)</f>
        <v>28/10/2026</v>
      </c>
      <c r="P140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6" s="11">
        <f>VLOOKUP(Tabela1[[#This Row],[PLACA]],BASE_LOCADORAS!B:G,6,0)</f>
        <v>1806.47</v>
      </c>
      <c r="R1406" s="5" t="b">
        <f>Tabela1[[#This Row],[VALOR LOCADORA]]=Tabela1[[#This Row],[GASTO ALUGUEL]]</f>
        <v>0</v>
      </c>
      <c r="S1406" s="5" t="str">
        <f>UPPER(TEXT(Tabela1[[#This Row],[VENCIMENTO CONTRATO]],"MMM"))</f>
        <v>OUT</v>
      </c>
      <c r="T1406" s="5">
        <f>IFERROR(YEAR(Tabela1[[#This Row],[VENCIMENTO CONTRATO]]),"-")</f>
        <v>2026</v>
      </c>
      <c r="U1406" s="5" t="str">
        <f>VLOOKUP(Tabela1[[#This Row],[PLACA]],UNIC!C:T,18,0)</f>
        <v>MANUTENÇÃO</v>
      </c>
      <c r="V1406" s="5" t="str">
        <f>SUBSTITUTE(VLOOKUP(Tabela1[[#This Row],[PLACA]],UNIC!C:K,9,0),".", "")</f>
        <v/>
      </c>
      <c r="W1406" s="5">
        <f>VLOOKUP(Tabela1[[#This Row],[PLACA]],UNIC!C:M,10,0)</f>
        <v>0</v>
      </c>
      <c r="X1406" s="5">
        <f>VLOOKUP(Tabela1[[#This Row],[PLACA]],UNIC!C:M,11,0)</f>
        <v>0</v>
      </c>
      <c r="Y1406" s="7">
        <f>SUM(Tabela1[[#This Row],[GASTO COMBUSTÍVEL FEVEREIRO]:[GASTO COMBUSTÍVE ABRIL]])</f>
        <v>2839.8700000000003</v>
      </c>
      <c r="Z1406" s="7">
        <f>IFERROR(AVERAGE(Tabela1[[#This Row],[GASTO COMBUSTÍVE ABRIL]:[GASTO COMBUSTÍVE MARÇO]]),"-")</f>
        <v>839.93500000000006</v>
      </c>
    </row>
    <row r="1407" spans="1:26" x14ac:dyDescent="0.25">
      <c r="A1407" s="5" t="s">
        <v>386</v>
      </c>
      <c r="B1407" s="5" t="str">
        <f>VLOOKUP(A1407,UNIC!C:W,2,0)</f>
        <v>MOBI</v>
      </c>
      <c r="C1407" s="5" t="str">
        <f>VLOOKUP(A1407,UNIC!C:W,3,0)</f>
        <v>LEVE</v>
      </c>
      <c r="D1407" s="10">
        <f>VLOOKUP(A1407,UNIC!C:W,5,0)</f>
        <v>2023</v>
      </c>
      <c r="E1407" s="5" t="str">
        <f>VLOOKUP(A1407,UNIC!C:W,21,0)</f>
        <v>MOVIDA</v>
      </c>
      <c r="F1407" s="5" t="str">
        <f>VLOOKUP(Tabela1[[#This Row],[PLACA]],UNIC!C:R,15,0)</f>
        <v>MA</v>
      </c>
      <c r="G1407" s="5" t="str">
        <f>VLOOKUP(Tabela1[[#This Row],[PLACA]],UNIC!C:R,16,0)</f>
        <v>NORTE</v>
      </c>
      <c r="H1407" s="5" t="str">
        <f>VLOOKUP(A1407,UNIC!C:H,6,0)</f>
        <v>DENISON SILVA AMORIM</v>
      </c>
      <c r="I1407" s="5" t="str">
        <f>VLOOKUP(H1407,UNIC!H:J,3,0)</f>
        <v>INSTALADOR MULTSKILL</v>
      </c>
      <c r="J1407" s="11" t="str">
        <f>VLOOKUP(Tabela1[[#This Row],[PLACA]],UNIC!C:V,20,0)</f>
        <v>R$ 1.806,47</v>
      </c>
      <c r="K1407" s="11">
        <f>IFERROR(VALUE(VLOOKUP(Tabela1[[#This Row],[PLACA]],[1]Planilha2!$A:$F,3,0)),"")</f>
        <v>1243.1199999999999</v>
      </c>
      <c r="L1407" s="11">
        <f>IFERROR(VALUE(VLOOKUP(Tabela1[[#This Row],[PLACA]],[1]Planilha2!$A:$F,4,0)),"")</f>
        <v>2128.1999999999998</v>
      </c>
      <c r="M1407" s="11">
        <f>IFERROR(VALUE(VLOOKUP(Tabela1[[#This Row],[PLACA]],[1]Planilha2!$A:$F,5,0)),"")</f>
        <v>747.67</v>
      </c>
      <c r="N1407" s="11"/>
      <c r="O1407" s="12" t="str">
        <f>VLOOKUP(Tabela1[[#This Row],[PLACA]],BASE_LOCADORAS!B:F,5,0)</f>
        <v>28/10/2026</v>
      </c>
      <c r="P140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7" s="11">
        <f>VLOOKUP(Tabela1[[#This Row],[PLACA]],BASE_LOCADORAS!B:G,6,0)</f>
        <v>1806.47</v>
      </c>
      <c r="R1407" s="5" t="b">
        <f>Tabela1[[#This Row],[VALOR LOCADORA]]=Tabela1[[#This Row],[GASTO ALUGUEL]]</f>
        <v>0</v>
      </c>
      <c r="S1407" s="5" t="str">
        <f>UPPER(TEXT(Tabela1[[#This Row],[VENCIMENTO CONTRATO]],"MMM"))</f>
        <v>OUT</v>
      </c>
      <c r="T1407" s="5">
        <f>IFERROR(YEAR(Tabela1[[#This Row],[VENCIMENTO CONTRATO]]),"-")</f>
        <v>2026</v>
      </c>
      <c r="U1407" s="5" t="str">
        <f>VLOOKUP(Tabela1[[#This Row],[PLACA]],UNIC!C:T,18,0)</f>
        <v>ATIVO</v>
      </c>
      <c r="V1407" s="5" t="str">
        <f>SUBSTITUTE(VLOOKUP(Tabela1[[#This Row],[PLACA]],UNIC!C:K,9,0),".", "")</f>
        <v>11011</v>
      </c>
      <c r="W1407" s="5">
        <f>VLOOKUP(Tabela1[[#This Row],[PLACA]],UNIC!C:M,10,0)</f>
        <v>20001</v>
      </c>
      <c r="X1407" s="5" t="str">
        <f>VLOOKUP(Tabela1[[#This Row],[PLACA]],UNIC!C:M,11,0)</f>
        <v>VIVO</v>
      </c>
      <c r="Y1407" s="7">
        <f>SUM(Tabela1[[#This Row],[GASTO COMBUSTÍVEL FEVEREIRO]:[GASTO COMBUSTÍVE ABRIL]])</f>
        <v>4118.99</v>
      </c>
      <c r="Z1407" s="7">
        <f>IFERROR(AVERAGE(Tabela1[[#This Row],[GASTO COMBUSTÍVE ABRIL]:[GASTO COMBUSTÍVE MARÇO]]),"-")</f>
        <v>1437.9349999999999</v>
      </c>
    </row>
    <row r="1408" spans="1:26" x14ac:dyDescent="0.25">
      <c r="A1408" s="5" t="s">
        <v>1135</v>
      </c>
      <c r="B1408" s="5" t="str">
        <f>VLOOKUP(A1408,UNIC!C:W,2,0)</f>
        <v>MOBI</v>
      </c>
      <c r="C1408" s="5" t="str">
        <f>VLOOKUP(A1408,UNIC!C:W,3,0)</f>
        <v>LEVE</v>
      </c>
      <c r="D1408" s="10">
        <f>VLOOKUP(A1408,UNIC!C:W,5,0)</f>
        <v>2024</v>
      </c>
      <c r="E1408" s="5" t="str">
        <f>VLOOKUP(A1408,UNIC!C:W,21,0)</f>
        <v>MOVIDA</v>
      </c>
      <c r="F1408" s="5" t="str">
        <f>VLOOKUP(Tabela1[[#This Row],[PLACA]],UNIC!C:R,15,0)</f>
        <v>MA</v>
      </c>
      <c r="G1408" s="5" t="str">
        <f>VLOOKUP(Tabela1[[#This Row],[PLACA]],UNIC!C:R,16,0)</f>
        <v>NORTE</v>
      </c>
      <c r="H1408" s="5" t="str">
        <f>VLOOKUP(A1408,UNIC!C:H,6,0)</f>
        <v>HARRISON BARBOSA FONSECA</v>
      </c>
      <c r="I1408" s="5" t="str">
        <f>VLOOKUP(H1408,UNIC!H:J,3,0)</f>
        <v>INSTALADOR MULTSKILL</v>
      </c>
      <c r="J1408" s="11" t="str">
        <f>VLOOKUP(Tabela1[[#This Row],[PLACA]],UNIC!C:V,20,0)</f>
        <v>R$ 1.730,00</v>
      </c>
      <c r="K1408" s="11">
        <f>IFERROR(VALUE(VLOOKUP(Tabela1[[#This Row],[PLACA]],[1]Planilha2!$A:$F,3,0)),"")</f>
        <v>1039.3500000000001</v>
      </c>
      <c r="L1408" s="11">
        <f>IFERROR(VALUE(VLOOKUP(Tabela1[[#This Row],[PLACA]],[1]Planilha2!$A:$F,4,0)),"")</f>
        <v>1305.7900000000002</v>
      </c>
      <c r="M1408" s="11">
        <f>IFERROR(VALUE(VLOOKUP(Tabela1[[#This Row],[PLACA]],[1]Planilha2!$A:$F,5,0)),"")</f>
        <v>619.64</v>
      </c>
      <c r="N1408" s="11"/>
      <c r="O1408" s="12" t="str">
        <f>VLOOKUP(Tabela1[[#This Row],[PLACA]],BASE_LOCADORAS!B:F,5,0)</f>
        <v>16/11/2026</v>
      </c>
      <c r="P140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8" s="11">
        <f>VLOOKUP(Tabela1[[#This Row],[PLACA]],BASE_LOCADORAS!B:G,6,0)</f>
        <v>1730</v>
      </c>
      <c r="R1408" s="5" t="b">
        <f>Tabela1[[#This Row],[VALOR LOCADORA]]=Tabela1[[#This Row],[GASTO ALUGUEL]]</f>
        <v>0</v>
      </c>
      <c r="S1408" s="5" t="str">
        <f>UPPER(TEXT(Tabela1[[#This Row],[VENCIMENTO CONTRATO]],"MMM"))</f>
        <v>NOV</v>
      </c>
      <c r="T1408" s="5">
        <f>IFERROR(YEAR(Tabela1[[#This Row],[VENCIMENTO CONTRATO]]),"-")</f>
        <v>2026</v>
      </c>
      <c r="U1408" s="5" t="str">
        <f>VLOOKUP(Tabela1[[#This Row],[PLACA]],UNIC!C:T,18,0)</f>
        <v>ATIVO</v>
      </c>
      <c r="V1408" s="5" t="str">
        <f>SUBSTITUTE(VLOOKUP(Tabela1[[#This Row],[PLACA]],UNIC!C:K,9,0),".", "")</f>
        <v>11011</v>
      </c>
      <c r="W1408" s="5">
        <f>VLOOKUP(Tabela1[[#This Row],[PLACA]],UNIC!C:M,10,0)</f>
        <v>20001</v>
      </c>
      <c r="X1408" s="5" t="str">
        <f>VLOOKUP(Tabela1[[#This Row],[PLACA]],UNIC!C:M,11,0)</f>
        <v>VIVO</v>
      </c>
      <c r="Y1408" s="7">
        <f>SUM(Tabela1[[#This Row],[GASTO COMBUSTÍVEL FEVEREIRO]:[GASTO COMBUSTÍVE ABRIL]])</f>
        <v>2964.78</v>
      </c>
      <c r="Z1408" s="7">
        <f>IFERROR(AVERAGE(Tabela1[[#This Row],[GASTO COMBUSTÍVE ABRIL]:[GASTO COMBUSTÍVE MARÇO]]),"-")</f>
        <v>962.71500000000015</v>
      </c>
    </row>
    <row r="1409" spans="1:26" x14ac:dyDescent="0.25">
      <c r="A1409" s="5" t="s">
        <v>1149</v>
      </c>
      <c r="B1409" s="5" t="str">
        <f>VLOOKUP(A1409,UNIC!C:W,2,0)</f>
        <v>MOBI</v>
      </c>
      <c r="C1409" s="5" t="str">
        <f>VLOOKUP(A1409,UNIC!C:W,3,0)</f>
        <v>LEVE</v>
      </c>
      <c r="D1409" s="10">
        <f>VLOOKUP(A1409,UNIC!C:W,5,0)</f>
        <v>2024</v>
      </c>
      <c r="E1409" s="5" t="str">
        <f>VLOOKUP(A1409,UNIC!C:W,21,0)</f>
        <v>MOVIDA</v>
      </c>
      <c r="F1409" s="5" t="str">
        <f>VLOOKUP(Tabela1[[#This Row],[PLACA]],UNIC!C:R,15,0)</f>
        <v>MA</v>
      </c>
      <c r="G1409" s="5" t="str">
        <f>VLOOKUP(Tabela1[[#This Row],[PLACA]],UNIC!C:R,16,0)</f>
        <v>NORTE</v>
      </c>
      <c r="H1409" s="5" t="str">
        <f>VLOOKUP(A1409,UNIC!C:H,6,0)</f>
        <v>MOISES DOS SANTOS LOPES</v>
      </c>
      <c r="I1409" s="5" t="str">
        <f>VLOOKUP(H1409,UNIC!H:J,3,0)</f>
        <v>INSTALADOR MULTSKILL</v>
      </c>
      <c r="J1409" s="11" t="str">
        <f>VLOOKUP(Tabela1[[#This Row],[PLACA]],UNIC!C:V,20,0)</f>
        <v>R$ 1.730,00</v>
      </c>
      <c r="K1409" s="11">
        <f>IFERROR(VALUE(VLOOKUP(Tabela1[[#This Row],[PLACA]],[1]Planilha2!$A:$F,3,0)),"")</f>
        <v>979.2</v>
      </c>
      <c r="L1409" s="11">
        <f>IFERROR(VALUE(VLOOKUP(Tabela1[[#This Row],[PLACA]],[1]Planilha2!$A:$F,4,0)),"")</f>
        <v>1189.94</v>
      </c>
      <c r="M1409" s="11">
        <f>IFERROR(VALUE(VLOOKUP(Tabela1[[#This Row],[PLACA]],[1]Planilha2!$A:$F,5,0)),"")</f>
        <v>418.57</v>
      </c>
      <c r="N1409" s="11"/>
      <c r="O1409" s="12" t="str">
        <f>VLOOKUP(Tabela1[[#This Row],[PLACA]],BASE_LOCADORAS!B:F,5,0)</f>
        <v>16/11/2026</v>
      </c>
      <c r="P140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09" s="11">
        <f>VLOOKUP(Tabela1[[#This Row],[PLACA]],BASE_LOCADORAS!B:G,6,0)</f>
        <v>1730</v>
      </c>
      <c r="R1409" s="5" t="b">
        <f>Tabela1[[#This Row],[VALOR LOCADORA]]=Tabela1[[#This Row],[GASTO ALUGUEL]]</f>
        <v>0</v>
      </c>
      <c r="S1409" s="5" t="str">
        <f>UPPER(TEXT(Tabela1[[#This Row],[VENCIMENTO CONTRATO]],"MMM"))</f>
        <v>NOV</v>
      </c>
      <c r="T1409" s="5">
        <f>IFERROR(YEAR(Tabela1[[#This Row],[VENCIMENTO CONTRATO]]),"-")</f>
        <v>2026</v>
      </c>
      <c r="U1409" s="5" t="str">
        <f>VLOOKUP(Tabela1[[#This Row],[PLACA]],UNIC!C:T,18,0)</f>
        <v>ATIVO</v>
      </c>
      <c r="V1409" s="5" t="str">
        <f>SUBSTITUTE(VLOOKUP(Tabela1[[#This Row],[PLACA]],UNIC!C:K,9,0),".", "")</f>
        <v>11011</v>
      </c>
      <c r="W1409" s="5">
        <f>VLOOKUP(Tabela1[[#This Row],[PLACA]],UNIC!C:M,10,0)</f>
        <v>20001</v>
      </c>
      <c r="X1409" s="5" t="str">
        <f>VLOOKUP(Tabela1[[#This Row],[PLACA]],UNIC!C:M,11,0)</f>
        <v>VIVO</v>
      </c>
      <c r="Y1409" s="7">
        <f>SUM(Tabela1[[#This Row],[GASTO COMBUSTÍVEL FEVEREIRO]:[GASTO COMBUSTÍVE ABRIL]])</f>
        <v>2587.7100000000005</v>
      </c>
      <c r="Z1409" s="7">
        <f>IFERROR(AVERAGE(Tabela1[[#This Row],[GASTO COMBUSTÍVE ABRIL]:[GASTO COMBUSTÍVE MARÇO]]),"-")</f>
        <v>804.255</v>
      </c>
    </row>
    <row r="1410" spans="1:26" x14ac:dyDescent="0.25">
      <c r="A1410" s="5" t="s">
        <v>892</v>
      </c>
      <c r="B1410" s="5" t="str">
        <f>VLOOKUP(A1410,UNIC!C:W,2,0)</f>
        <v>MOBI</v>
      </c>
      <c r="C1410" s="5" t="str">
        <f>VLOOKUP(A1410,UNIC!C:W,3,0)</f>
        <v>LEVE</v>
      </c>
      <c r="D1410" s="10">
        <f>VLOOKUP(A1410,UNIC!C:W,5,0)</f>
        <v>2024</v>
      </c>
      <c r="E1410" s="5" t="str">
        <f>VLOOKUP(A1410,UNIC!C:W,21,0)</f>
        <v>MOVIDA</v>
      </c>
      <c r="F1410" s="5" t="str">
        <f>VLOOKUP(Tabela1[[#This Row],[PLACA]],UNIC!C:R,15,0)</f>
        <v>MA</v>
      </c>
      <c r="G1410" s="5" t="str">
        <f>VLOOKUP(Tabela1[[#This Row],[PLACA]],UNIC!C:R,16,0)</f>
        <v>NORTE</v>
      </c>
      <c r="H1410" s="5" t="str">
        <f>VLOOKUP(A1410,UNIC!C:H,6,0)</f>
        <v>THASSYO GABRIEL DA SILVA SANTOS</v>
      </c>
      <c r="I1410" s="5" t="str">
        <f>VLOOKUP(H1410,UNIC!H:J,3,0)</f>
        <v>INSTALADOR MULTSKILL</v>
      </c>
      <c r="J1410" s="11" t="str">
        <f>VLOOKUP(Tabela1[[#This Row],[PLACA]],UNIC!C:V,20,0)</f>
        <v>R$ 1.730,00</v>
      </c>
      <c r="K1410" s="11">
        <f>IFERROR(VALUE(VLOOKUP(Tabela1[[#This Row],[PLACA]],[1]Planilha2!$A:$F,3,0)),"")</f>
        <v>1176.1999999999998</v>
      </c>
      <c r="L1410" s="11">
        <f>IFERROR(VALUE(VLOOKUP(Tabela1[[#This Row],[PLACA]],[1]Planilha2!$A:$F,4,0)),"")</f>
        <v>1366.33</v>
      </c>
      <c r="M1410" s="11">
        <f>IFERROR(VALUE(VLOOKUP(Tabela1[[#This Row],[PLACA]],[1]Planilha2!$A:$F,5,0)),"")</f>
        <v>715.27</v>
      </c>
      <c r="N1410" s="11"/>
      <c r="O1410" s="12" t="str">
        <f>VLOOKUP(Tabela1[[#This Row],[PLACA]],BASE_LOCADORAS!B:F,5,0)</f>
        <v>16/11/2026</v>
      </c>
      <c r="P141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0" s="11">
        <f>VLOOKUP(Tabela1[[#This Row],[PLACA]],BASE_LOCADORAS!B:G,6,0)</f>
        <v>1730</v>
      </c>
      <c r="R1410" s="5" t="b">
        <f>Tabela1[[#This Row],[VALOR LOCADORA]]=Tabela1[[#This Row],[GASTO ALUGUEL]]</f>
        <v>0</v>
      </c>
      <c r="S1410" s="5" t="str">
        <f>UPPER(TEXT(Tabela1[[#This Row],[VENCIMENTO CONTRATO]],"MMM"))</f>
        <v>NOV</v>
      </c>
      <c r="T1410" s="5">
        <f>IFERROR(YEAR(Tabela1[[#This Row],[VENCIMENTO CONTRATO]]),"-")</f>
        <v>2026</v>
      </c>
      <c r="U1410" s="5" t="str">
        <f>VLOOKUP(Tabela1[[#This Row],[PLACA]],UNIC!C:T,18,0)</f>
        <v>ATIVO</v>
      </c>
      <c r="V1410" s="5" t="str">
        <f>SUBSTITUTE(VLOOKUP(Tabela1[[#This Row],[PLACA]],UNIC!C:K,9,0),".", "")</f>
        <v>11011</v>
      </c>
      <c r="W1410" s="5">
        <f>VLOOKUP(Tabela1[[#This Row],[PLACA]],UNIC!C:M,10,0)</f>
        <v>20132</v>
      </c>
      <c r="X1410" s="5" t="str">
        <f>VLOOKUP(Tabela1[[#This Row],[PLACA]],UNIC!C:M,11,0)</f>
        <v>VIVO</v>
      </c>
      <c r="Y1410" s="7">
        <f>SUM(Tabela1[[#This Row],[GASTO COMBUSTÍVEL FEVEREIRO]:[GASTO COMBUSTÍVE ABRIL]])</f>
        <v>3257.7999999999997</v>
      </c>
      <c r="Z1410" s="7">
        <f>IFERROR(AVERAGE(Tabela1[[#This Row],[GASTO COMBUSTÍVE ABRIL]:[GASTO COMBUSTÍVE MARÇO]]),"-")</f>
        <v>1040.8</v>
      </c>
    </row>
    <row r="1411" spans="1:26" x14ac:dyDescent="0.25">
      <c r="A1411" s="5" t="s">
        <v>727</v>
      </c>
      <c r="B1411" s="5" t="str">
        <f>VLOOKUP(A1411,UNIC!C:W,2,0)</f>
        <v>MOBI</v>
      </c>
      <c r="C1411" s="5" t="str">
        <f>VLOOKUP(A1411,UNIC!C:W,3,0)</f>
        <v>LEVE</v>
      </c>
      <c r="D1411" s="10">
        <f>VLOOKUP(A1411,UNIC!C:W,5,0)</f>
        <v>2024</v>
      </c>
      <c r="E1411" s="5" t="str">
        <f>VLOOKUP(A1411,UNIC!C:W,21,0)</f>
        <v>MOVIDA</v>
      </c>
      <c r="F1411" s="5" t="str">
        <f>VLOOKUP(Tabela1[[#This Row],[PLACA]],UNIC!C:R,15,0)</f>
        <v>MA</v>
      </c>
      <c r="G1411" s="5" t="str">
        <f>VLOOKUP(Tabela1[[#This Row],[PLACA]],UNIC!C:R,16,0)</f>
        <v>NORTE</v>
      </c>
      <c r="H1411" s="5" t="str">
        <f>VLOOKUP(A1411,UNIC!C:H,6,0)</f>
        <v>RODRIGO AUGUSTO RODRIGUES SANTOS</v>
      </c>
      <c r="I1411" s="5" t="str">
        <f>VLOOKUP(H1411,UNIC!H:J,3,0)</f>
        <v>INSTALADOR MULTSKILL</v>
      </c>
      <c r="J1411" s="11" t="str">
        <f>VLOOKUP(Tabela1[[#This Row],[PLACA]],UNIC!C:V,20,0)</f>
        <v>R$ 1.806,47</v>
      </c>
      <c r="K1411" s="11">
        <f>IFERROR(VALUE(VLOOKUP(Tabela1[[#This Row],[PLACA]],[1]Planilha2!$A:$F,3,0)),"")</f>
        <v>1358.3300000000002</v>
      </c>
      <c r="L1411" s="11">
        <f>IFERROR(VALUE(VLOOKUP(Tabela1[[#This Row],[PLACA]],[1]Planilha2!$A:$F,4,0)),"")</f>
        <v>1368.03</v>
      </c>
      <c r="M1411" s="11">
        <f>IFERROR(VALUE(VLOOKUP(Tabela1[[#This Row],[PLACA]],[1]Planilha2!$A:$F,5,0)),"")</f>
        <v>778.03</v>
      </c>
      <c r="N1411" s="11"/>
      <c r="O1411" s="12" t="str">
        <f>VLOOKUP(Tabela1[[#This Row],[PLACA]],BASE_LOCADORAS!B:F,5,0)</f>
        <v>28/10/2026</v>
      </c>
      <c r="P141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1" s="11">
        <f>VLOOKUP(Tabela1[[#This Row],[PLACA]],BASE_LOCADORAS!B:G,6,0)</f>
        <v>1806.47</v>
      </c>
      <c r="R1411" s="5" t="b">
        <f>Tabela1[[#This Row],[VALOR LOCADORA]]=Tabela1[[#This Row],[GASTO ALUGUEL]]</f>
        <v>0</v>
      </c>
      <c r="S1411" s="5" t="str">
        <f>UPPER(TEXT(Tabela1[[#This Row],[VENCIMENTO CONTRATO]],"MMM"))</f>
        <v>OUT</v>
      </c>
      <c r="T1411" s="5">
        <f>IFERROR(YEAR(Tabela1[[#This Row],[VENCIMENTO CONTRATO]]),"-")</f>
        <v>2026</v>
      </c>
      <c r="U1411" s="5" t="str">
        <f>VLOOKUP(Tabela1[[#This Row],[PLACA]],UNIC!C:T,18,0)</f>
        <v>ATIVO</v>
      </c>
      <c r="V1411" s="5" t="str">
        <f>SUBSTITUTE(VLOOKUP(Tabela1[[#This Row],[PLACA]],UNIC!C:K,9,0),".", "")</f>
        <v>11011</v>
      </c>
      <c r="W1411" s="5">
        <f>VLOOKUP(Tabela1[[#This Row],[PLACA]],UNIC!C:M,10,0)</f>
        <v>20132</v>
      </c>
      <c r="X1411" s="5" t="str">
        <f>VLOOKUP(Tabela1[[#This Row],[PLACA]],UNIC!C:M,11,0)</f>
        <v>VIVO</v>
      </c>
      <c r="Y1411" s="7">
        <f>SUM(Tabela1[[#This Row],[GASTO COMBUSTÍVEL FEVEREIRO]:[GASTO COMBUSTÍVE ABRIL]])</f>
        <v>3504.3900000000003</v>
      </c>
      <c r="Z1411" s="7">
        <f>IFERROR(AVERAGE(Tabela1[[#This Row],[GASTO COMBUSTÍVE ABRIL]:[GASTO COMBUSTÍVE MARÇO]]),"-")</f>
        <v>1073.03</v>
      </c>
    </row>
    <row r="1412" spans="1:26" x14ac:dyDescent="0.25">
      <c r="A1412" s="5" t="s">
        <v>782</v>
      </c>
      <c r="B1412" s="5" t="str">
        <f>VLOOKUP(A1412,UNIC!C:W,2,0)</f>
        <v>MOBI</v>
      </c>
      <c r="C1412" s="5" t="str">
        <f>VLOOKUP(A1412,UNIC!C:W,3,0)</f>
        <v>LEVE</v>
      </c>
      <c r="D1412" s="10">
        <f>VLOOKUP(A1412,UNIC!C:W,5,0)</f>
        <v>2025</v>
      </c>
      <c r="E1412" s="5" t="str">
        <f>VLOOKUP(A1412,UNIC!C:W,21,0)</f>
        <v>LOCALIZA</v>
      </c>
      <c r="F1412" s="5" t="str">
        <f>VLOOKUP(Tabela1[[#This Row],[PLACA]],UNIC!C:R,15,0)</f>
        <v>MA</v>
      </c>
      <c r="G1412" s="5" t="str">
        <f>VLOOKUP(Tabela1[[#This Row],[PLACA]],UNIC!C:R,16,0)</f>
        <v>NORTE</v>
      </c>
      <c r="H1412" s="5" t="str">
        <f>VLOOKUP(A1412,UNIC!C:H,6,0)</f>
        <v>JOSUE DA SILVA CONCEICAO</v>
      </c>
      <c r="I1412" s="5" t="str">
        <f>VLOOKUP(H1412,UNIC!H:J,3,0)</f>
        <v>SUPERVISOR DE REDE II</v>
      </c>
      <c r="J1412" s="11" t="str">
        <f>VLOOKUP(Tabela1[[#This Row],[PLACA]],UNIC!C:V,20,0)</f>
        <v>R$ 1.805,00</v>
      </c>
      <c r="K1412" s="11">
        <f>IFERROR(VALUE(VLOOKUP(Tabela1[[#This Row],[PLACA]],[1]Planilha2!$A:$F,3,0)),"")</f>
        <v>1225.4799999999998</v>
      </c>
      <c r="L1412" s="11">
        <f>IFERROR(VALUE(VLOOKUP(Tabela1[[#This Row],[PLACA]],[1]Planilha2!$A:$F,4,0)),"")</f>
        <v>1159.19</v>
      </c>
      <c r="M1412" s="11">
        <f>IFERROR(VALUE(VLOOKUP(Tabela1[[#This Row],[PLACA]],[1]Planilha2!$A:$F,5,0)),"")</f>
        <v>1387.22</v>
      </c>
      <c r="N1412" s="11"/>
      <c r="O1412" s="12" t="str">
        <f>VLOOKUP(Tabela1[[#This Row],[PLACA]],BASE_LOCADORAS!B:F,5,0)</f>
        <v>16/07/2028</v>
      </c>
      <c r="P141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2" s="11">
        <f>VLOOKUP(Tabela1[[#This Row],[PLACA]],BASE_LOCADORAS!B:G,6,0)</f>
        <v>1909.77</v>
      </c>
      <c r="R1412" s="5" t="b">
        <f>Tabela1[[#This Row],[VALOR LOCADORA]]=Tabela1[[#This Row],[GASTO ALUGUEL]]</f>
        <v>0</v>
      </c>
      <c r="S1412" s="5" t="str">
        <f>UPPER(TEXT(Tabela1[[#This Row],[VENCIMENTO CONTRATO]],"MMM"))</f>
        <v>JUL</v>
      </c>
      <c r="T1412" s="5">
        <f>IFERROR(YEAR(Tabela1[[#This Row],[VENCIMENTO CONTRATO]]),"-")</f>
        <v>2028</v>
      </c>
      <c r="U1412" s="5" t="str">
        <f>VLOOKUP(Tabela1[[#This Row],[PLACA]],UNIC!C:T,18,0)</f>
        <v>ATIVO</v>
      </c>
      <c r="V1412" s="5" t="str">
        <f>SUBSTITUTE(VLOOKUP(Tabela1[[#This Row],[PLACA]],UNIC!C:K,9,0),".", "")</f>
        <v>11035</v>
      </c>
      <c r="W1412" s="5">
        <f>VLOOKUP(Tabela1[[#This Row],[PLACA]],UNIC!C:M,10,0)</f>
        <v>20001</v>
      </c>
      <c r="X1412" s="5" t="str">
        <f>VLOOKUP(Tabela1[[#This Row],[PLACA]],UNIC!C:M,11,0)</f>
        <v>VIVO</v>
      </c>
      <c r="Y1412" s="7">
        <f>SUM(Tabela1[[#This Row],[GASTO COMBUSTÍVEL FEVEREIRO]:[GASTO COMBUSTÍVE ABRIL]])</f>
        <v>3771.8900000000003</v>
      </c>
      <c r="Z1412" s="7">
        <f>IFERROR(AVERAGE(Tabela1[[#This Row],[GASTO COMBUSTÍVE ABRIL]:[GASTO COMBUSTÍVE MARÇO]]),"-")</f>
        <v>1273.2049999999999</v>
      </c>
    </row>
    <row r="1413" spans="1:26" x14ac:dyDescent="0.25">
      <c r="A1413" s="5" t="s">
        <v>1481</v>
      </c>
      <c r="B1413" s="5" t="str">
        <f>VLOOKUP(A1413,UNIC!C:W,2,0)</f>
        <v>MOBI</v>
      </c>
      <c r="C1413" s="5" t="str">
        <f>VLOOKUP(A1413,UNIC!C:W,3,0)</f>
        <v>LEVE</v>
      </c>
      <c r="D1413" s="10">
        <f>VLOOKUP(A1413,UNIC!C:W,5,0)</f>
        <v>2024</v>
      </c>
      <c r="E1413" s="5" t="str">
        <f>VLOOKUP(A1413,UNIC!C:W,21,0)</f>
        <v>MOVIDA</v>
      </c>
      <c r="F1413" s="5" t="str">
        <f>VLOOKUP(Tabela1[[#This Row],[PLACA]],UNIC!C:R,15,0)</f>
        <v>MA</v>
      </c>
      <c r="G1413" s="5" t="str">
        <f>VLOOKUP(Tabela1[[#This Row],[PLACA]],UNIC!C:R,16,0)</f>
        <v>NORTE</v>
      </c>
      <c r="H1413" s="5" t="str">
        <f>VLOOKUP(A1413,UNIC!C:H,6,0)</f>
        <v>SATEC</v>
      </c>
      <c r="I1413" s="5" t="str">
        <f>VLOOKUP(H1413,UNIC!H:J,3,0)</f>
        <v>PARCEIRO</v>
      </c>
      <c r="J1413" s="11" t="str">
        <f>VLOOKUP(Tabela1[[#This Row],[PLACA]],UNIC!C:V,20,0)</f>
        <v>R$ 1.822,03</v>
      </c>
      <c r="K1413" s="11" t="str">
        <f>IFERROR(VALUE(VLOOKUP(Tabela1[[#This Row],[PLACA]],[1]Planilha2!$A:$F,3,0)),"")</f>
        <v/>
      </c>
      <c r="L1413" s="11" t="str">
        <f>IFERROR(VALUE(VLOOKUP(Tabela1[[#This Row],[PLACA]],[1]Planilha2!$A:$F,4,0)),"")</f>
        <v/>
      </c>
      <c r="M1413" s="11" t="str">
        <f>IFERROR(VALUE(VLOOKUP(Tabela1[[#This Row],[PLACA]],[1]Planilha2!$A:$F,5,0)),"")</f>
        <v/>
      </c>
      <c r="N1413" s="11"/>
      <c r="O1413" s="12" t="str">
        <f>VLOOKUP(Tabela1[[#This Row],[PLACA]],BASE_LOCADORAS!B:F,5,0)</f>
        <v>30/05/2027</v>
      </c>
      <c r="P141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3" s="11">
        <f>VLOOKUP(Tabela1[[#This Row],[PLACA]],BASE_LOCADORAS!B:G,6,0)</f>
        <v>1822.03</v>
      </c>
      <c r="R1413" s="5" t="b">
        <f>Tabela1[[#This Row],[VALOR LOCADORA]]=Tabela1[[#This Row],[GASTO ALUGUEL]]</f>
        <v>0</v>
      </c>
      <c r="S1413" s="5" t="str">
        <f>UPPER(TEXT(Tabela1[[#This Row],[VENCIMENTO CONTRATO]],"MMM"))</f>
        <v>MAI</v>
      </c>
      <c r="T1413" s="5">
        <f>IFERROR(YEAR(Tabela1[[#This Row],[VENCIMENTO CONTRATO]]),"-")</f>
        <v>2027</v>
      </c>
      <c r="U1413" s="5" t="str">
        <f>VLOOKUP(Tabela1[[#This Row],[PLACA]],UNIC!C:T,18,0)</f>
        <v>ATIVO</v>
      </c>
      <c r="V1413" s="5" t="str">
        <f>SUBSTITUTE(VLOOKUP(Tabela1[[#This Row],[PLACA]],UNIC!C:K,9,0),".", "")</f>
        <v>15031</v>
      </c>
      <c r="W1413" s="5">
        <f>VLOOKUP(Tabela1[[#This Row],[PLACA]],UNIC!C:M,10,0)</f>
        <v>14001</v>
      </c>
      <c r="X1413" s="5" t="str">
        <f>VLOOKUP(Tabela1[[#This Row],[PLACA]],UNIC!C:M,11,0)</f>
        <v>FIBRASIL</v>
      </c>
      <c r="Y1413" s="7">
        <f>SUM(Tabela1[[#This Row],[GASTO COMBUSTÍVEL FEVEREIRO]:[GASTO COMBUSTÍVE ABRIL]])</f>
        <v>0</v>
      </c>
      <c r="Z1413" s="7" t="str">
        <f>IFERROR(AVERAGE(Tabela1[[#This Row],[GASTO COMBUSTÍVE ABRIL]:[GASTO COMBUSTÍVE MARÇO]]),"-")</f>
        <v>-</v>
      </c>
    </row>
    <row r="1414" spans="1:26" x14ac:dyDescent="0.25">
      <c r="A1414" s="5" t="s">
        <v>604</v>
      </c>
      <c r="B1414" s="5" t="str">
        <f>VLOOKUP(A1414,UNIC!C:W,2,0)</f>
        <v>MOBI</v>
      </c>
      <c r="C1414" s="5" t="str">
        <f>VLOOKUP(A1414,UNIC!C:W,3,0)</f>
        <v>LEVE</v>
      </c>
      <c r="D1414" s="10">
        <f>VLOOKUP(A1414,UNIC!C:W,5,0)</f>
        <v>2024</v>
      </c>
      <c r="E1414" s="5" t="str">
        <f>VLOOKUP(A1414,UNIC!C:W,21,0)</f>
        <v>MOVIDA</v>
      </c>
      <c r="F1414" s="5" t="str">
        <f>VLOOKUP(Tabela1[[#This Row],[PLACA]],UNIC!C:R,15,0)</f>
        <v>MA</v>
      </c>
      <c r="G1414" s="5" t="str">
        <f>VLOOKUP(Tabela1[[#This Row],[PLACA]],UNIC!C:R,16,0)</f>
        <v>NORTE</v>
      </c>
      <c r="H1414" s="5" t="str">
        <f>VLOOKUP(A1414,UNIC!C:H,6,0)</f>
        <v>CASA CLIENTE VIVO SAO LUIS</v>
      </c>
      <c r="I1414" s="5" t="str">
        <f>VLOOKUP(H1414,UNIC!H:J,3,0)</f>
        <v>PARCEIRO</v>
      </c>
      <c r="J1414" s="11" t="str">
        <f>VLOOKUP(Tabela1[[#This Row],[PLACA]],UNIC!C:V,20,0)</f>
        <v>R$ 1.806,47</v>
      </c>
      <c r="K1414" s="11">
        <f>IFERROR(VALUE(VLOOKUP(Tabela1[[#This Row],[PLACA]],[1]Planilha2!$A:$F,3,0)),"")</f>
        <v>1317.1200000000001</v>
      </c>
      <c r="L1414" s="11">
        <f>IFERROR(VALUE(VLOOKUP(Tabela1[[#This Row],[PLACA]],[1]Planilha2!$A:$F,4,0)),"")</f>
        <v>1503.7199999999998</v>
      </c>
      <c r="M1414" s="11">
        <f>IFERROR(VALUE(VLOOKUP(Tabela1[[#This Row],[PLACA]],[1]Planilha2!$A:$F,5,0)),"")</f>
        <v>229.35000000000002</v>
      </c>
      <c r="N1414" s="11"/>
      <c r="O1414" s="12" t="str">
        <f>VLOOKUP(Tabela1[[#This Row],[PLACA]],BASE_LOCADORAS!B:F,5,0)</f>
        <v>28/10/2026</v>
      </c>
      <c r="P141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4" s="11">
        <f>VLOOKUP(Tabela1[[#This Row],[PLACA]],BASE_LOCADORAS!B:G,6,0)</f>
        <v>1806.47</v>
      </c>
      <c r="R1414" s="5" t="b">
        <f>Tabela1[[#This Row],[VALOR LOCADORA]]=Tabela1[[#This Row],[GASTO ALUGUEL]]</f>
        <v>0</v>
      </c>
      <c r="S1414" s="5" t="str">
        <f>UPPER(TEXT(Tabela1[[#This Row],[VENCIMENTO CONTRATO]],"MMM"))</f>
        <v>OUT</v>
      </c>
      <c r="T1414" s="5">
        <f>IFERROR(YEAR(Tabela1[[#This Row],[VENCIMENTO CONTRATO]]),"-")</f>
        <v>2026</v>
      </c>
      <c r="U1414" s="5" t="str">
        <f>VLOOKUP(Tabela1[[#This Row],[PLACA]],UNIC!C:T,18,0)</f>
        <v>MANUTENÇÃO</v>
      </c>
      <c r="V1414" s="5" t="str">
        <f>SUBSTITUTE(VLOOKUP(Tabela1[[#This Row],[PLACA]],UNIC!C:K,9,0),".", "")</f>
        <v>11011</v>
      </c>
      <c r="W1414" s="5">
        <f>VLOOKUP(Tabela1[[#This Row],[PLACA]],UNIC!C:M,10,0)</f>
        <v>20001</v>
      </c>
      <c r="X1414" s="5" t="str">
        <f>VLOOKUP(Tabela1[[#This Row],[PLACA]],UNIC!C:M,11,0)</f>
        <v>VIVO</v>
      </c>
      <c r="Y1414" s="7">
        <f>SUM(Tabela1[[#This Row],[GASTO COMBUSTÍVEL FEVEREIRO]:[GASTO COMBUSTÍVE ABRIL]])</f>
        <v>3050.19</v>
      </c>
      <c r="Z1414" s="7">
        <f>IFERROR(AVERAGE(Tabela1[[#This Row],[GASTO COMBUSTÍVE ABRIL]:[GASTO COMBUSTÍVE MARÇO]]),"-")</f>
        <v>866.53499999999985</v>
      </c>
    </row>
    <row r="1415" spans="1:26" x14ac:dyDescent="0.25">
      <c r="A1415" s="5" t="s">
        <v>969</v>
      </c>
      <c r="B1415" s="5" t="str">
        <f>VLOOKUP(A1415,UNIC!C:W,2,0)</f>
        <v>MOBI</v>
      </c>
      <c r="C1415" s="5" t="str">
        <f>VLOOKUP(A1415,UNIC!C:W,3,0)</f>
        <v>LEVE</v>
      </c>
      <c r="D1415" s="10">
        <f>VLOOKUP(A1415,UNIC!C:W,5,0)</f>
        <v>2024</v>
      </c>
      <c r="E1415" s="5" t="str">
        <f>VLOOKUP(A1415,UNIC!C:W,21,0)</f>
        <v>MOVIDA</v>
      </c>
      <c r="F1415" s="5" t="str">
        <f>VLOOKUP(Tabela1[[#This Row],[PLACA]],UNIC!C:R,15,0)</f>
        <v>MA</v>
      </c>
      <c r="G1415" s="5" t="str">
        <f>VLOOKUP(Tabela1[[#This Row],[PLACA]],UNIC!C:R,16,0)</f>
        <v>NORTE</v>
      </c>
      <c r="H1415" s="5" t="str">
        <f>VLOOKUP(A1415,UNIC!C:H,6,0)</f>
        <v>ERICK SILVA FURTADO</v>
      </c>
      <c r="I1415" s="5" t="str">
        <f>VLOOKUP(H1415,UNIC!H:J,3,0)</f>
        <v>INSTALADOR MULTSKILL</v>
      </c>
      <c r="J1415" s="11" t="str">
        <f>VLOOKUP(Tabela1[[#This Row],[PLACA]],UNIC!C:V,20,0)</f>
        <v>R$ 1.806,47</v>
      </c>
      <c r="K1415" s="11">
        <f>IFERROR(VALUE(VLOOKUP(Tabela1[[#This Row],[PLACA]],[1]Planilha2!$A:$F,3,0)),"")</f>
        <v>1283.81</v>
      </c>
      <c r="L1415" s="11">
        <f>IFERROR(VALUE(VLOOKUP(Tabela1[[#This Row],[PLACA]],[1]Planilha2!$A:$F,4,0)),"")</f>
        <v>1367.6599999999999</v>
      </c>
      <c r="M1415" s="11">
        <f>IFERROR(VALUE(VLOOKUP(Tabela1[[#This Row],[PLACA]],[1]Planilha2!$A:$F,5,0)),"")</f>
        <v>679.01</v>
      </c>
      <c r="N1415" s="11"/>
      <c r="O1415" s="12" t="str">
        <f>VLOOKUP(Tabela1[[#This Row],[PLACA]],BASE_LOCADORAS!B:F,5,0)</f>
        <v>28/10/2026</v>
      </c>
      <c r="P141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5" s="11">
        <f>VLOOKUP(Tabela1[[#This Row],[PLACA]],BASE_LOCADORAS!B:G,6,0)</f>
        <v>1806.47</v>
      </c>
      <c r="R1415" s="5" t="b">
        <f>Tabela1[[#This Row],[VALOR LOCADORA]]=Tabela1[[#This Row],[GASTO ALUGUEL]]</f>
        <v>0</v>
      </c>
      <c r="S1415" s="5" t="str">
        <f>UPPER(TEXT(Tabela1[[#This Row],[VENCIMENTO CONTRATO]],"MMM"))</f>
        <v>OUT</v>
      </c>
      <c r="T1415" s="5">
        <f>IFERROR(YEAR(Tabela1[[#This Row],[VENCIMENTO CONTRATO]]),"-")</f>
        <v>2026</v>
      </c>
      <c r="U1415" s="5" t="str">
        <f>VLOOKUP(Tabela1[[#This Row],[PLACA]],UNIC!C:T,18,0)</f>
        <v>ATIVO</v>
      </c>
      <c r="V1415" s="5" t="str">
        <f>SUBSTITUTE(VLOOKUP(Tabela1[[#This Row],[PLACA]],UNIC!C:K,9,0),".", "")</f>
        <v>11011</v>
      </c>
      <c r="W1415" s="5">
        <f>VLOOKUP(Tabela1[[#This Row],[PLACA]],UNIC!C:M,10,0)</f>
        <v>20001</v>
      </c>
      <c r="X1415" s="5" t="str">
        <f>VLOOKUP(Tabela1[[#This Row],[PLACA]],UNIC!C:M,11,0)</f>
        <v>VIVO</v>
      </c>
      <c r="Y1415" s="7">
        <f>SUM(Tabela1[[#This Row],[GASTO COMBUSTÍVEL FEVEREIRO]:[GASTO COMBUSTÍVE ABRIL]])</f>
        <v>3330.4799999999996</v>
      </c>
      <c r="Z1415" s="7">
        <f>IFERROR(AVERAGE(Tabela1[[#This Row],[GASTO COMBUSTÍVE ABRIL]:[GASTO COMBUSTÍVE MARÇO]]),"-")</f>
        <v>1023.3349999999999</v>
      </c>
    </row>
    <row r="1416" spans="1:26" x14ac:dyDescent="0.25">
      <c r="A1416" s="5" t="s">
        <v>1097</v>
      </c>
      <c r="B1416" s="5" t="str">
        <f>VLOOKUP(A1416,UNIC!C:W,2,0)</f>
        <v>MOBI</v>
      </c>
      <c r="C1416" s="5" t="str">
        <f>VLOOKUP(A1416,UNIC!C:W,3,0)</f>
        <v>LEVE</v>
      </c>
      <c r="D1416" s="10">
        <f>VLOOKUP(A1416,UNIC!C:W,5,0)</f>
        <v>2024</v>
      </c>
      <c r="E1416" s="5" t="str">
        <f>VLOOKUP(A1416,UNIC!C:W,21,0)</f>
        <v>MOVIDA</v>
      </c>
      <c r="F1416" s="5" t="str">
        <f>VLOOKUP(Tabela1[[#This Row],[PLACA]],UNIC!C:R,15,0)</f>
        <v>MA</v>
      </c>
      <c r="G1416" s="5" t="str">
        <f>VLOOKUP(Tabela1[[#This Row],[PLACA]],UNIC!C:R,16,0)</f>
        <v>NORTE</v>
      </c>
      <c r="H1416" s="5" t="str">
        <f>VLOOKUP(A1416,UNIC!C:H,6,0)</f>
        <v>JOSE MAIA DE OLIVEIRA</v>
      </c>
      <c r="I1416" s="5" t="str">
        <f>VLOOKUP(H1416,UNIC!H:J,3,0)</f>
        <v>SUPERVISOR DE MANUTENCAO II</v>
      </c>
      <c r="J1416" s="11" t="str">
        <f>VLOOKUP(Tabela1[[#This Row],[PLACA]],UNIC!C:V,20,0)</f>
        <v>R$ 1.822,03</v>
      </c>
      <c r="K1416" s="11">
        <f>IFERROR(VALUE(VLOOKUP(Tabela1[[#This Row],[PLACA]],[1]Planilha2!$A:$F,3,0)),"")</f>
        <v>1109.1999999999998</v>
      </c>
      <c r="L1416" s="11">
        <f>IFERROR(VALUE(VLOOKUP(Tabela1[[#This Row],[PLACA]],[1]Planilha2!$A:$F,4,0)),"")</f>
        <v>1260.76</v>
      </c>
      <c r="M1416" s="11">
        <f>IFERROR(VALUE(VLOOKUP(Tabela1[[#This Row],[PLACA]],[1]Planilha2!$A:$F,5,0)),"")</f>
        <v>405.67</v>
      </c>
      <c r="N1416" s="11"/>
      <c r="O1416" s="12" t="str">
        <f>VLOOKUP(Tabela1[[#This Row],[PLACA]],BASE_LOCADORAS!B:F,5,0)</f>
        <v>30/05/2027</v>
      </c>
      <c r="P141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6" s="11">
        <f>VLOOKUP(Tabela1[[#This Row],[PLACA]],BASE_LOCADORAS!B:G,6,0)</f>
        <v>1822.03</v>
      </c>
      <c r="R1416" s="5" t="b">
        <f>Tabela1[[#This Row],[VALOR LOCADORA]]=Tabela1[[#This Row],[GASTO ALUGUEL]]</f>
        <v>0</v>
      </c>
      <c r="S1416" s="5" t="str">
        <f>UPPER(TEXT(Tabela1[[#This Row],[VENCIMENTO CONTRATO]],"MMM"))</f>
        <v>MAI</v>
      </c>
      <c r="T1416" s="5">
        <f>IFERROR(YEAR(Tabela1[[#This Row],[VENCIMENTO CONTRATO]]),"-")</f>
        <v>2027</v>
      </c>
      <c r="U1416" s="5" t="str">
        <f>VLOOKUP(Tabela1[[#This Row],[PLACA]],UNIC!C:T,18,0)</f>
        <v>ATIVO</v>
      </c>
      <c r="V1416" s="5" t="str">
        <f>SUBSTITUTE(VLOOKUP(Tabela1[[#This Row],[PLACA]],UNIC!C:K,9,0),".", "")</f>
        <v>11025</v>
      </c>
      <c r="W1416" s="5">
        <f>VLOOKUP(Tabela1[[#This Row],[PLACA]],UNIC!C:M,10,0)</f>
        <v>20001</v>
      </c>
      <c r="X1416" s="5" t="str">
        <f>VLOOKUP(Tabela1[[#This Row],[PLACA]],UNIC!C:M,11,0)</f>
        <v>VIVO</v>
      </c>
      <c r="Y1416" s="7">
        <f>SUM(Tabela1[[#This Row],[GASTO COMBUSTÍVEL FEVEREIRO]:[GASTO COMBUSTÍVE ABRIL]])</f>
        <v>2775.63</v>
      </c>
      <c r="Z1416" s="7">
        <f>IFERROR(AVERAGE(Tabela1[[#This Row],[GASTO COMBUSTÍVE ABRIL]:[GASTO COMBUSTÍVE MARÇO]]),"-")</f>
        <v>833.21500000000003</v>
      </c>
    </row>
    <row r="1417" spans="1:26" x14ac:dyDescent="0.25">
      <c r="A1417" s="5" t="s">
        <v>769</v>
      </c>
      <c r="B1417" s="5" t="str">
        <f>VLOOKUP(A1417,UNIC!C:W,2,0)</f>
        <v>MOBI</v>
      </c>
      <c r="C1417" s="5" t="str">
        <f>VLOOKUP(A1417,UNIC!C:W,3,0)</f>
        <v>LEVE</v>
      </c>
      <c r="D1417" s="10">
        <f>VLOOKUP(A1417,UNIC!C:W,5,0)</f>
        <v>2024</v>
      </c>
      <c r="E1417" s="5" t="str">
        <f>VLOOKUP(A1417,UNIC!C:W,21,0)</f>
        <v>MOVIDA</v>
      </c>
      <c r="F1417" s="5" t="str">
        <f>VLOOKUP(Tabela1[[#This Row],[PLACA]],UNIC!C:R,15,0)</f>
        <v>GO</v>
      </c>
      <c r="G1417" s="5" t="str">
        <f>VLOOKUP(Tabela1[[#This Row],[PLACA]],UNIC!C:R,16,0)</f>
        <v>CENTRO OESTE</v>
      </c>
      <c r="H1417" s="5" t="str">
        <f>VLOOKUP(A1417,UNIC!C:H,6,0)</f>
        <v>CASA CLIENTE-VIVO GOIANIA</v>
      </c>
      <c r="I1417" s="5" t="str">
        <f>VLOOKUP(H1417,UNIC!H:J,3,0)</f>
        <v>PARCEIRO</v>
      </c>
      <c r="J1417" s="11" t="str">
        <f>VLOOKUP(Tabela1[[#This Row],[PLACA]],UNIC!C:V,20,0)</f>
        <v>R$ 1.806,47</v>
      </c>
      <c r="K1417" s="11">
        <f>IFERROR(VALUE(VLOOKUP(Tabela1[[#This Row],[PLACA]],[1]Planilha2!$A:$F,3,0)),"")</f>
        <v>980</v>
      </c>
      <c r="L1417" s="11">
        <f>IFERROR(VALUE(VLOOKUP(Tabela1[[#This Row],[PLACA]],[1]Planilha2!$A:$F,4,0)),"")</f>
        <v>0</v>
      </c>
      <c r="M1417" s="11">
        <f>IFERROR(VALUE(VLOOKUP(Tabela1[[#This Row],[PLACA]],[1]Planilha2!$A:$F,5,0)),"")</f>
        <v>0</v>
      </c>
      <c r="N1417" s="11"/>
      <c r="O1417" s="12" t="str">
        <f>VLOOKUP(Tabela1[[#This Row],[PLACA]],BASE_LOCADORAS!B:F,5,0)</f>
        <v>28/10/2026</v>
      </c>
      <c r="P141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7" s="11">
        <f>VLOOKUP(Tabela1[[#This Row],[PLACA]],BASE_LOCADORAS!B:G,6,0)</f>
        <v>1806.47</v>
      </c>
      <c r="R1417" s="5" t="b">
        <f>Tabela1[[#This Row],[VALOR LOCADORA]]=Tabela1[[#This Row],[GASTO ALUGUEL]]</f>
        <v>0</v>
      </c>
      <c r="S1417" s="5" t="str">
        <f>UPPER(TEXT(Tabela1[[#This Row],[VENCIMENTO CONTRATO]],"MMM"))</f>
        <v>OUT</v>
      </c>
      <c r="T1417" s="5">
        <f>IFERROR(YEAR(Tabela1[[#This Row],[VENCIMENTO CONTRATO]]),"-")</f>
        <v>2026</v>
      </c>
      <c r="U1417" s="5" t="str">
        <f>VLOOKUP(Tabela1[[#This Row],[PLACA]],UNIC!C:T,18,0)</f>
        <v>RESERVADO</v>
      </c>
      <c r="V1417" s="5" t="str">
        <f>SUBSTITUTE(VLOOKUP(Tabela1[[#This Row],[PLACA]],UNIC!C:K,9,0),".", "")</f>
        <v>11011</v>
      </c>
      <c r="W1417" s="5">
        <f>VLOOKUP(Tabela1[[#This Row],[PLACA]],UNIC!C:M,10,0)</f>
        <v>19093</v>
      </c>
      <c r="X1417" s="5" t="str">
        <f>VLOOKUP(Tabela1[[#This Row],[PLACA]],UNIC!C:M,11,0)</f>
        <v>VIVO</v>
      </c>
      <c r="Y1417" s="7">
        <f>SUM(Tabela1[[#This Row],[GASTO COMBUSTÍVEL FEVEREIRO]:[GASTO COMBUSTÍVE ABRIL]])</f>
        <v>980</v>
      </c>
      <c r="Z1417" s="7">
        <f>IFERROR(AVERAGE(Tabela1[[#This Row],[GASTO COMBUSTÍVE ABRIL]:[GASTO COMBUSTÍVE MARÇO]]),"-")</f>
        <v>0</v>
      </c>
    </row>
    <row r="1418" spans="1:26" x14ac:dyDescent="0.25">
      <c r="A1418" s="5" t="s">
        <v>1539</v>
      </c>
      <c r="B1418" s="5" t="str">
        <f>VLOOKUP(A1418,UNIC!C:W,2,0)</f>
        <v>MOBI</v>
      </c>
      <c r="C1418" s="5" t="str">
        <f>VLOOKUP(A1418,UNIC!C:W,3,0)</f>
        <v>LEVE</v>
      </c>
      <c r="D1418" s="10">
        <f>VLOOKUP(A1418,UNIC!C:W,5,0)</f>
        <v>2024</v>
      </c>
      <c r="E1418" s="5" t="str">
        <f>VLOOKUP(A1418,UNIC!C:W,21,0)</f>
        <v>MOVIDA</v>
      </c>
      <c r="F1418" s="5" t="str">
        <f>VLOOKUP(Tabela1[[#This Row],[PLACA]],UNIC!C:R,15,0)</f>
        <v>PA</v>
      </c>
      <c r="G1418" s="5" t="str">
        <f>VLOOKUP(Tabela1[[#This Row],[PLACA]],UNIC!C:R,16,0)</f>
        <v>Norte</v>
      </c>
      <c r="H1418" s="5" t="str">
        <f>VLOOKUP(A1418,UNIC!C:H,6,0)</f>
        <v>CLEUBSON DOS SANTOS AZEVEDO</v>
      </c>
      <c r="I1418" s="5" t="str">
        <f>VLOOKUP(H1418,UNIC!H:J,3,0)</f>
        <v>INST MULTI SKILL</v>
      </c>
      <c r="J1418" s="11" t="str">
        <f>VLOOKUP(Tabela1[[#This Row],[PLACA]],UNIC!C:V,20,0)</f>
        <v>R$ 1.730,00</v>
      </c>
      <c r="K1418" s="11">
        <f>IFERROR(VALUE(VLOOKUP(Tabela1[[#This Row],[PLACA]],[1]Planilha2!$A:$F,3,0)),"")</f>
        <v>1228.31</v>
      </c>
      <c r="L1418" s="11">
        <f>IFERROR(VALUE(VLOOKUP(Tabela1[[#This Row],[PLACA]],[1]Planilha2!$A:$F,4,0)),"")</f>
        <v>1451.01</v>
      </c>
      <c r="M1418" s="11">
        <f>IFERROR(VALUE(VLOOKUP(Tabela1[[#This Row],[PLACA]],[1]Planilha2!$A:$F,5,0)),"")</f>
        <v>525.13</v>
      </c>
      <c r="N1418" s="11"/>
      <c r="O1418" s="12" t="str">
        <f>VLOOKUP(Tabela1[[#This Row],[PLACA]],BASE_LOCADORAS!B:F,5,0)</f>
        <v>16/11/2026</v>
      </c>
      <c r="P141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8" s="11">
        <f>VLOOKUP(Tabela1[[#This Row],[PLACA]],BASE_LOCADORAS!B:G,6,0)</f>
        <v>1730</v>
      </c>
      <c r="R1418" s="5" t="b">
        <f>Tabela1[[#This Row],[VALOR LOCADORA]]=Tabela1[[#This Row],[GASTO ALUGUEL]]</f>
        <v>0</v>
      </c>
      <c r="S1418" s="5" t="str">
        <f>UPPER(TEXT(Tabela1[[#This Row],[VENCIMENTO CONTRATO]],"MMM"))</f>
        <v>NOV</v>
      </c>
      <c r="T1418" s="5">
        <f>IFERROR(YEAR(Tabela1[[#This Row],[VENCIMENTO CONTRATO]]),"-")</f>
        <v>2026</v>
      </c>
      <c r="U1418" s="5" t="str">
        <f>VLOOKUP(Tabela1[[#This Row],[PLACA]],UNIC!C:T,18,0)</f>
        <v>ATIVO</v>
      </c>
      <c r="V1418" s="5" t="str">
        <f>SUBSTITUTE(VLOOKUP(Tabela1[[#This Row],[PLACA]],UNIC!C:K,9,0),".", "")</f>
        <v>11011</v>
      </c>
      <c r="W1418" s="5">
        <f>VLOOKUP(Tabela1[[#This Row],[PLACA]],UNIC!C:M,10,0)</f>
        <v>24114</v>
      </c>
      <c r="X1418" s="5" t="str">
        <f>VLOOKUP(Tabela1[[#This Row],[PLACA]],UNIC!C:M,11,0)</f>
        <v>VIVO</v>
      </c>
      <c r="Y1418" s="7">
        <f>SUM(Tabela1[[#This Row],[GASTO COMBUSTÍVEL FEVEREIRO]:[GASTO COMBUSTÍVE ABRIL]])</f>
        <v>3204.45</v>
      </c>
      <c r="Z1418" s="7">
        <f>IFERROR(AVERAGE(Tabela1[[#This Row],[GASTO COMBUSTÍVE ABRIL]:[GASTO COMBUSTÍVE MARÇO]]),"-")</f>
        <v>988.06999999999994</v>
      </c>
    </row>
    <row r="1419" spans="1:26" x14ac:dyDescent="0.25">
      <c r="A1419" s="5" t="s">
        <v>1084</v>
      </c>
      <c r="B1419" s="5" t="str">
        <f>VLOOKUP(A1419,UNIC!C:W,2,0)</f>
        <v>MOBI</v>
      </c>
      <c r="C1419" s="5" t="str">
        <f>VLOOKUP(A1419,UNIC!C:W,3,0)</f>
        <v>LEVE</v>
      </c>
      <c r="D1419" s="10">
        <f>VLOOKUP(A1419,UNIC!C:W,5,0)</f>
        <v>2025</v>
      </c>
      <c r="E1419" s="5" t="str">
        <f>VLOOKUP(A1419,UNIC!C:W,21,0)</f>
        <v>LOCALIZA</v>
      </c>
      <c r="F1419" s="5" t="str">
        <f>VLOOKUP(Tabela1[[#This Row],[PLACA]],UNIC!C:R,15,0)</f>
        <v>MA</v>
      </c>
      <c r="G1419" s="5" t="str">
        <f>VLOOKUP(Tabela1[[#This Row],[PLACA]],UNIC!C:R,16,0)</f>
        <v>NORTE</v>
      </c>
      <c r="H1419" s="5" t="str">
        <f>VLOOKUP(A1419,UNIC!C:H,6,0)</f>
        <v>GLEYDSON ALLAN BRANDAO SANTOS</v>
      </c>
      <c r="I1419" s="5" t="str">
        <f>VLOOKUP(H1419,UNIC!H:J,3,0)</f>
        <v>SUPERVISOR DE FTTX</v>
      </c>
      <c r="J1419" s="11" t="str">
        <f>VLOOKUP(Tabela1[[#This Row],[PLACA]],UNIC!C:V,20,0)</f>
        <v>R$ 1.730,00</v>
      </c>
      <c r="K1419" s="11">
        <f>IFERROR(VALUE(VLOOKUP(Tabela1[[#This Row],[PLACA]],[1]Planilha2!$A:$F,3,0)),"")</f>
        <v>867.12000000000012</v>
      </c>
      <c r="L1419" s="11">
        <f>IFERROR(VALUE(VLOOKUP(Tabela1[[#This Row],[PLACA]],[1]Planilha2!$A:$F,4,0)),"")</f>
        <v>1550.21</v>
      </c>
      <c r="M1419" s="11">
        <f>IFERROR(VALUE(VLOOKUP(Tabela1[[#This Row],[PLACA]],[1]Planilha2!$A:$F,5,0)),"")</f>
        <v>443.59000000000003</v>
      </c>
      <c r="N1419" s="11"/>
      <c r="O1419" s="12" t="str">
        <f>VLOOKUP(Tabela1[[#This Row],[PLACA]],BASE_LOCADORAS!B:F,5,0)</f>
        <v>03/06/2028</v>
      </c>
      <c r="P141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19" s="11">
        <f>VLOOKUP(Tabela1[[#This Row],[PLACA]],BASE_LOCADORAS!B:G,6,0)</f>
        <v>1832.61</v>
      </c>
      <c r="R1419" s="5" t="b">
        <f>Tabela1[[#This Row],[VALOR LOCADORA]]=Tabela1[[#This Row],[GASTO ALUGUEL]]</f>
        <v>0</v>
      </c>
      <c r="S1419" s="5" t="str">
        <f>UPPER(TEXT(Tabela1[[#This Row],[VENCIMENTO CONTRATO]],"MMM"))</f>
        <v>JUN</v>
      </c>
      <c r="T1419" s="5">
        <f>IFERROR(YEAR(Tabela1[[#This Row],[VENCIMENTO CONTRATO]]),"-")</f>
        <v>2028</v>
      </c>
      <c r="U1419" s="5" t="str">
        <f>VLOOKUP(Tabela1[[#This Row],[PLACA]],UNIC!C:T,18,0)</f>
        <v>ATIVO</v>
      </c>
      <c r="V1419" s="5" t="str">
        <f>SUBSTITUTE(VLOOKUP(Tabela1[[#This Row],[PLACA]],UNIC!C:K,9,0),".", "")</f>
        <v>11015</v>
      </c>
      <c r="W1419" s="5">
        <f>VLOOKUP(Tabela1[[#This Row],[PLACA]],UNIC!C:M,10,0)</f>
        <v>20001</v>
      </c>
      <c r="X1419" s="5" t="str">
        <f>VLOOKUP(Tabela1[[#This Row],[PLACA]],UNIC!C:M,11,0)</f>
        <v>VIVO</v>
      </c>
      <c r="Y1419" s="7">
        <f>SUM(Tabela1[[#This Row],[GASTO COMBUSTÍVEL FEVEREIRO]:[GASTO COMBUSTÍVE ABRIL]])</f>
        <v>2860.92</v>
      </c>
      <c r="Z1419" s="7">
        <f>IFERROR(AVERAGE(Tabela1[[#This Row],[GASTO COMBUSTÍVE ABRIL]:[GASTO COMBUSTÍVE MARÇO]]),"-")</f>
        <v>996.90000000000009</v>
      </c>
    </row>
    <row r="1420" spans="1:26" x14ac:dyDescent="0.25">
      <c r="A1420" s="5" t="s">
        <v>425</v>
      </c>
      <c r="B1420" s="5" t="str">
        <f>VLOOKUP(A1420,UNIC!C:W,2,0)</f>
        <v>MOBI</v>
      </c>
      <c r="C1420" s="5" t="str">
        <f>VLOOKUP(A1420,UNIC!C:W,3,0)</f>
        <v>LEVE</v>
      </c>
      <c r="D1420" s="10">
        <f>VLOOKUP(A1420,UNIC!C:W,5,0)</f>
        <v>2024</v>
      </c>
      <c r="E1420" s="5" t="str">
        <f>VLOOKUP(A1420,UNIC!C:W,21,0)</f>
        <v>MOVIDA</v>
      </c>
      <c r="F1420" s="5" t="str">
        <f>VLOOKUP(Tabela1[[#This Row],[PLACA]],UNIC!C:R,15,0)</f>
        <v>MA</v>
      </c>
      <c r="G1420" s="5" t="str">
        <f>VLOOKUP(Tabela1[[#This Row],[PLACA]],UNIC!C:R,16,0)</f>
        <v>NORTE</v>
      </c>
      <c r="H1420" s="5" t="str">
        <f>VLOOKUP(A1420,UNIC!C:H,6,0)</f>
        <v>ELOY BARBOSA SOARES</v>
      </c>
      <c r="I1420" s="5" t="str">
        <f>VLOOKUP(H1420,UNIC!H:J,3,0)</f>
        <v>INSTALADOR MULTSKILL</v>
      </c>
      <c r="J1420" s="11" t="str">
        <f>VLOOKUP(Tabela1[[#This Row],[PLACA]],UNIC!C:V,20,0)</f>
        <v>R$ 1.730,00</v>
      </c>
      <c r="K1420" s="11">
        <f>IFERROR(VALUE(VLOOKUP(Tabela1[[#This Row],[PLACA]],[1]Planilha2!$A:$F,3,0)),"")</f>
        <v>1218.8</v>
      </c>
      <c r="L1420" s="11">
        <f>IFERROR(VALUE(VLOOKUP(Tabela1[[#This Row],[PLACA]],[1]Planilha2!$A:$F,4,0)),"")</f>
        <v>1548.42</v>
      </c>
      <c r="M1420" s="11">
        <f>IFERROR(VALUE(VLOOKUP(Tabela1[[#This Row],[PLACA]],[1]Planilha2!$A:$F,5,0)),"")</f>
        <v>681.15</v>
      </c>
      <c r="N1420" s="11"/>
      <c r="O1420" s="12" t="str">
        <f>VLOOKUP(Tabela1[[#This Row],[PLACA]],BASE_LOCADORAS!B:F,5,0)</f>
        <v>16/11/2026</v>
      </c>
      <c r="P142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0" s="11">
        <f>VLOOKUP(Tabela1[[#This Row],[PLACA]],BASE_LOCADORAS!B:G,6,0)</f>
        <v>1730</v>
      </c>
      <c r="R1420" s="5" t="b">
        <f>Tabela1[[#This Row],[VALOR LOCADORA]]=Tabela1[[#This Row],[GASTO ALUGUEL]]</f>
        <v>0</v>
      </c>
      <c r="S1420" s="5" t="str">
        <f>UPPER(TEXT(Tabela1[[#This Row],[VENCIMENTO CONTRATO]],"MMM"))</f>
        <v>NOV</v>
      </c>
      <c r="T1420" s="5">
        <f>IFERROR(YEAR(Tabela1[[#This Row],[VENCIMENTO CONTRATO]]),"-")</f>
        <v>2026</v>
      </c>
      <c r="U1420" s="5" t="str">
        <f>VLOOKUP(Tabela1[[#This Row],[PLACA]],UNIC!C:T,18,0)</f>
        <v>ATIVO</v>
      </c>
      <c r="V1420" s="5" t="str">
        <f>SUBSTITUTE(VLOOKUP(Tabela1[[#This Row],[PLACA]],UNIC!C:K,9,0),".", "")</f>
        <v>11011</v>
      </c>
      <c r="W1420" s="5">
        <f>VLOOKUP(Tabela1[[#This Row],[PLACA]],UNIC!C:M,10,0)</f>
        <v>20001</v>
      </c>
      <c r="X1420" s="5" t="str">
        <f>VLOOKUP(Tabela1[[#This Row],[PLACA]],UNIC!C:M,11,0)</f>
        <v>VIVO</v>
      </c>
      <c r="Y1420" s="7">
        <f>SUM(Tabela1[[#This Row],[GASTO COMBUSTÍVEL FEVEREIRO]:[GASTO COMBUSTÍVE ABRIL]])</f>
        <v>3448.3700000000003</v>
      </c>
      <c r="Z1420" s="7">
        <f>IFERROR(AVERAGE(Tabela1[[#This Row],[GASTO COMBUSTÍVE ABRIL]:[GASTO COMBUSTÍVE MARÇO]]),"-")</f>
        <v>1114.7850000000001</v>
      </c>
    </row>
    <row r="1421" spans="1:26" x14ac:dyDescent="0.25">
      <c r="A1421" s="5" t="s">
        <v>1540</v>
      </c>
      <c r="B1421" s="5" t="str">
        <f>VLOOKUP(A1421,UNIC!C:W,2,0)</f>
        <v>MOBI</v>
      </c>
      <c r="C1421" s="5" t="str">
        <f>VLOOKUP(A1421,UNIC!C:W,3,0)</f>
        <v>LEVE</v>
      </c>
      <c r="D1421" s="10">
        <f>VLOOKUP(A1421,UNIC!C:W,5,0)</f>
        <v>2024</v>
      </c>
      <c r="E1421" s="5" t="str">
        <f>VLOOKUP(A1421,UNIC!C:W,21,0)</f>
        <v>MOVIDA</v>
      </c>
      <c r="F1421" s="5" t="str">
        <f>VLOOKUP(Tabela1[[#This Row],[PLACA]],UNIC!C:R,15,0)</f>
        <v>PA</v>
      </c>
      <c r="G1421" s="5" t="str">
        <f>VLOOKUP(Tabela1[[#This Row],[PLACA]],UNIC!C:R,16,0)</f>
        <v>Norte</v>
      </c>
      <c r="H1421" s="5" t="str">
        <f>VLOOKUP(A1421,UNIC!C:H,6,0)</f>
        <v>DARLISSON MARINHO TEIXEIRA</v>
      </c>
      <c r="I1421" s="5" t="str">
        <f>VLOOKUP(H1421,UNIC!H:J,3,0)</f>
        <v>INST MULTI SKILL</v>
      </c>
      <c r="J1421" s="11" t="str">
        <f>VLOOKUP(Tabela1[[#This Row],[PLACA]],UNIC!C:V,20,0)</f>
        <v>R$ 1.806,47</v>
      </c>
      <c r="K1421" s="11">
        <f>IFERROR(VALUE(VLOOKUP(Tabela1[[#This Row],[PLACA]],[1]Planilha2!$A:$F,3,0)),"")</f>
        <v>1351.2300000000002</v>
      </c>
      <c r="L1421" s="11">
        <f>IFERROR(VALUE(VLOOKUP(Tabela1[[#This Row],[PLACA]],[1]Planilha2!$A:$F,4,0)),"")</f>
        <v>1504.7</v>
      </c>
      <c r="M1421" s="11">
        <f>IFERROR(VALUE(VLOOKUP(Tabela1[[#This Row],[PLACA]],[1]Planilha2!$A:$F,5,0)),"")</f>
        <v>747.02</v>
      </c>
      <c r="N1421" s="11"/>
      <c r="O1421" s="12" t="str">
        <f>VLOOKUP(Tabela1[[#This Row],[PLACA]],BASE_LOCADORAS!B:F,5,0)</f>
        <v>28/10/2026</v>
      </c>
      <c r="P142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1" s="11">
        <f>VLOOKUP(Tabela1[[#This Row],[PLACA]],BASE_LOCADORAS!B:G,6,0)</f>
        <v>1806.47</v>
      </c>
      <c r="R1421" s="5" t="b">
        <f>Tabela1[[#This Row],[VALOR LOCADORA]]=Tabela1[[#This Row],[GASTO ALUGUEL]]</f>
        <v>0</v>
      </c>
      <c r="S1421" s="5" t="str">
        <f>UPPER(TEXT(Tabela1[[#This Row],[VENCIMENTO CONTRATO]],"MMM"))</f>
        <v>OUT</v>
      </c>
      <c r="T1421" s="5">
        <f>IFERROR(YEAR(Tabela1[[#This Row],[VENCIMENTO CONTRATO]]),"-")</f>
        <v>2026</v>
      </c>
      <c r="U1421" s="5" t="str">
        <f>VLOOKUP(Tabela1[[#This Row],[PLACA]],UNIC!C:T,18,0)</f>
        <v>ATIVO</v>
      </c>
      <c r="V1421" s="5" t="str">
        <f>SUBSTITUTE(VLOOKUP(Tabela1[[#This Row],[PLACA]],UNIC!C:K,9,0),".", "")</f>
        <v>11011</v>
      </c>
      <c r="W1421" s="5">
        <f>VLOOKUP(Tabela1[[#This Row],[PLACA]],UNIC!C:M,10,0)</f>
        <v>24114</v>
      </c>
      <c r="X1421" s="5" t="str">
        <f>VLOOKUP(Tabela1[[#This Row],[PLACA]],UNIC!C:M,11,0)</f>
        <v>VIVO</v>
      </c>
      <c r="Y1421" s="7">
        <f>SUM(Tabela1[[#This Row],[GASTO COMBUSTÍVEL FEVEREIRO]:[GASTO COMBUSTÍVE ABRIL]])</f>
        <v>3602.9500000000003</v>
      </c>
      <c r="Z1421" s="7">
        <f>IFERROR(AVERAGE(Tabela1[[#This Row],[GASTO COMBUSTÍVE ABRIL]:[GASTO COMBUSTÍVE MARÇO]]),"-")</f>
        <v>1125.8600000000001</v>
      </c>
    </row>
    <row r="1422" spans="1:26" x14ac:dyDescent="0.25">
      <c r="A1422" s="5" t="s">
        <v>594</v>
      </c>
      <c r="B1422" s="5" t="str">
        <f>VLOOKUP(A1422,UNIC!C:W,2,0)</f>
        <v>MOBI</v>
      </c>
      <c r="C1422" s="5" t="str">
        <f>VLOOKUP(A1422,UNIC!C:W,3,0)</f>
        <v>LEVE</v>
      </c>
      <c r="D1422" s="10">
        <f>VLOOKUP(A1422,UNIC!C:W,5,0)</f>
        <v>2024</v>
      </c>
      <c r="E1422" s="5" t="str">
        <f>VLOOKUP(A1422,UNIC!C:W,21,0)</f>
        <v>MOVIDA</v>
      </c>
      <c r="F1422" s="5" t="str">
        <f>VLOOKUP(Tabela1[[#This Row],[PLACA]],UNIC!C:R,15,0)</f>
        <v>MA</v>
      </c>
      <c r="G1422" s="5" t="str">
        <f>VLOOKUP(Tabela1[[#This Row],[PLACA]],UNIC!C:R,16,0)</f>
        <v>NORTE</v>
      </c>
      <c r="H1422" s="5" t="str">
        <f>VLOOKUP(A1422,UNIC!C:H,6,0)</f>
        <v>WESLY ARTHUR FERREIRA COSTA</v>
      </c>
      <c r="I1422" s="5" t="str">
        <f>VLOOKUP(H1422,UNIC!H:J,3,0)</f>
        <v>INSTALADOR MULTSKILL</v>
      </c>
      <c r="J1422" s="11" t="str">
        <f>VLOOKUP(Tabela1[[#This Row],[PLACA]],UNIC!C:V,20,0)</f>
        <v>R$ 1.730,00</v>
      </c>
      <c r="K1422" s="11">
        <f>IFERROR(VALUE(VLOOKUP(Tabela1[[#This Row],[PLACA]],[1]Planilha2!$A:$F,3,0)),"")</f>
        <v>867.64</v>
      </c>
      <c r="L1422" s="11">
        <f>IFERROR(VALUE(VLOOKUP(Tabela1[[#This Row],[PLACA]],[1]Planilha2!$A:$F,4,0)),"")</f>
        <v>1507.13</v>
      </c>
      <c r="M1422" s="11">
        <f>IFERROR(VALUE(VLOOKUP(Tabela1[[#This Row],[PLACA]],[1]Planilha2!$A:$F,5,0)),"")</f>
        <v>589.63</v>
      </c>
      <c r="N1422" s="11"/>
      <c r="O1422" s="12" t="str">
        <f>VLOOKUP(Tabela1[[#This Row],[PLACA]],BASE_LOCADORAS!B:F,5,0)</f>
        <v>16/11/2026</v>
      </c>
      <c r="P142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2" s="11">
        <f>VLOOKUP(Tabela1[[#This Row],[PLACA]],BASE_LOCADORAS!B:G,6,0)</f>
        <v>1730</v>
      </c>
      <c r="R1422" s="5" t="b">
        <f>Tabela1[[#This Row],[VALOR LOCADORA]]=Tabela1[[#This Row],[GASTO ALUGUEL]]</f>
        <v>0</v>
      </c>
      <c r="S1422" s="5" t="str">
        <f>UPPER(TEXT(Tabela1[[#This Row],[VENCIMENTO CONTRATO]],"MMM"))</f>
        <v>NOV</v>
      </c>
      <c r="T1422" s="5">
        <f>IFERROR(YEAR(Tabela1[[#This Row],[VENCIMENTO CONTRATO]]),"-")</f>
        <v>2026</v>
      </c>
      <c r="U1422" s="5" t="str">
        <f>VLOOKUP(Tabela1[[#This Row],[PLACA]],UNIC!C:T,18,0)</f>
        <v>ATIVO</v>
      </c>
      <c r="V1422" s="5" t="str">
        <f>SUBSTITUTE(VLOOKUP(Tabela1[[#This Row],[PLACA]],UNIC!C:K,9,0),".", "")</f>
        <v>11011</v>
      </c>
      <c r="W1422" s="5">
        <f>VLOOKUP(Tabela1[[#This Row],[PLACA]],UNIC!C:M,10,0)</f>
        <v>20001</v>
      </c>
      <c r="X1422" s="5" t="str">
        <f>VLOOKUP(Tabela1[[#This Row],[PLACA]],UNIC!C:M,11,0)</f>
        <v>VIVO</v>
      </c>
      <c r="Y1422" s="7">
        <f>SUM(Tabela1[[#This Row],[GASTO COMBUSTÍVEL FEVEREIRO]:[GASTO COMBUSTÍVE ABRIL]])</f>
        <v>2964.4</v>
      </c>
      <c r="Z1422" s="7">
        <f>IFERROR(AVERAGE(Tabela1[[#This Row],[GASTO COMBUSTÍVE ABRIL]:[GASTO COMBUSTÍVE MARÇO]]),"-")</f>
        <v>1048.3800000000001</v>
      </c>
    </row>
    <row r="1423" spans="1:26" x14ac:dyDescent="0.25">
      <c r="A1423" s="5" t="s">
        <v>1043</v>
      </c>
      <c r="B1423" s="5" t="str">
        <f>VLOOKUP(A1423,UNIC!C:W,2,0)</f>
        <v>MOBI</v>
      </c>
      <c r="C1423" s="5" t="str">
        <f>VLOOKUP(A1423,UNIC!C:W,3,0)</f>
        <v>LEVE</v>
      </c>
      <c r="D1423" s="10">
        <f>VLOOKUP(A1423,UNIC!C:W,5,0)</f>
        <v>2025</v>
      </c>
      <c r="E1423" s="5" t="str">
        <f>VLOOKUP(A1423,UNIC!C:W,21,0)</f>
        <v>LOCALIZA</v>
      </c>
      <c r="F1423" s="5" t="str">
        <f>VLOOKUP(Tabela1[[#This Row],[PLACA]],UNIC!C:R,15,0)</f>
        <v>MA</v>
      </c>
      <c r="G1423" s="5" t="str">
        <f>VLOOKUP(Tabela1[[#This Row],[PLACA]],UNIC!C:R,16,0)</f>
        <v>NORTE</v>
      </c>
      <c r="H1423" s="5" t="str">
        <f>VLOOKUP(A1423,UNIC!C:H,6,0)</f>
        <v>JHONNATAN COSTA PINTO</v>
      </c>
      <c r="I1423" s="5" t="str">
        <f>VLOOKUP(H1423,UNIC!H:J,3,0)</f>
        <v>SUPERVISOR DE FTTX</v>
      </c>
      <c r="J1423" s="11" t="str">
        <f>VLOOKUP(Tabela1[[#This Row],[PLACA]],UNIC!C:V,20,0)</f>
        <v>R$ 1.730,00</v>
      </c>
      <c r="K1423" s="11">
        <f>IFERROR(VALUE(VLOOKUP(Tabela1[[#This Row],[PLACA]],[1]Planilha2!$A:$F,3,0)),"")</f>
        <v>1205.54</v>
      </c>
      <c r="L1423" s="11">
        <f>IFERROR(VALUE(VLOOKUP(Tabela1[[#This Row],[PLACA]],[1]Planilha2!$A:$F,4,0)),"")</f>
        <v>855.85</v>
      </c>
      <c r="M1423" s="11">
        <f>IFERROR(VALUE(VLOOKUP(Tabela1[[#This Row],[PLACA]],[1]Planilha2!$A:$F,5,0)),"")</f>
        <v>519.71</v>
      </c>
      <c r="N1423" s="11"/>
      <c r="O1423" s="12" t="str">
        <f>VLOOKUP(Tabela1[[#This Row],[PLACA]],BASE_LOCADORAS!B:F,5,0)</f>
        <v>13/06/2028</v>
      </c>
      <c r="P142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3" s="11">
        <f>VLOOKUP(Tabela1[[#This Row],[PLACA]],BASE_LOCADORAS!B:G,6,0)</f>
        <v>1832.61</v>
      </c>
      <c r="R1423" s="5" t="b">
        <f>Tabela1[[#This Row],[VALOR LOCADORA]]=Tabela1[[#This Row],[GASTO ALUGUEL]]</f>
        <v>0</v>
      </c>
      <c r="S1423" s="5" t="str">
        <f>UPPER(TEXT(Tabela1[[#This Row],[VENCIMENTO CONTRATO]],"MMM"))</f>
        <v>JUN</v>
      </c>
      <c r="T1423" s="5">
        <f>IFERROR(YEAR(Tabela1[[#This Row],[VENCIMENTO CONTRATO]]),"-")</f>
        <v>2028</v>
      </c>
      <c r="U1423" s="5" t="str">
        <f>VLOOKUP(Tabela1[[#This Row],[PLACA]],UNIC!C:T,18,0)</f>
        <v>ATIVO</v>
      </c>
      <c r="V1423" s="5" t="str">
        <f>SUBSTITUTE(VLOOKUP(Tabela1[[#This Row],[PLACA]],UNIC!C:K,9,0),".", "")</f>
        <v>11015</v>
      </c>
      <c r="W1423" s="5">
        <f>VLOOKUP(Tabela1[[#This Row],[PLACA]],UNIC!C:M,10,0)</f>
        <v>20001</v>
      </c>
      <c r="X1423" s="5" t="str">
        <f>VLOOKUP(Tabela1[[#This Row],[PLACA]],UNIC!C:M,11,0)</f>
        <v>VIVO</v>
      </c>
      <c r="Y1423" s="7">
        <f>SUM(Tabela1[[#This Row],[GASTO COMBUSTÍVEL FEVEREIRO]:[GASTO COMBUSTÍVE ABRIL]])</f>
        <v>2581.1</v>
      </c>
      <c r="Z1423" s="7">
        <f>IFERROR(AVERAGE(Tabela1[[#This Row],[GASTO COMBUSTÍVE ABRIL]:[GASTO COMBUSTÍVE MARÇO]]),"-")</f>
        <v>687.78</v>
      </c>
    </row>
    <row r="1424" spans="1:26" x14ac:dyDescent="0.25">
      <c r="A1424" s="5" t="s">
        <v>257</v>
      </c>
      <c r="B1424" s="5" t="str">
        <f>VLOOKUP(A1424,UNIC!C:W,2,0)</f>
        <v>MOBI</v>
      </c>
      <c r="C1424" s="5" t="str">
        <f>VLOOKUP(A1424,UNIC!C:W,3,0)</f>
        <v>LEVE</v>
      </c>
      <c r="D1424" s="10">
        <f>VLOOKUP(A1424,UNIC!C:W,5,0)</f>
        <v>2024</v>
      </c>
      <c r="E1424" s="5" t="str">
        <f>VLOOKUP(A1424,UNIC!C:W,21,0)</f>
        <v>MOVIDA</v>
      </c>
      <c r="F1424" s="5" t="str">
        <f>VLOOKUP(Tabela1[[#This Row],[PLACA]],UNIC!C:R,15,0)</f>
        <v>TO</v>
      </c>
      <c r="G1424" s="5" t="str">
        <f>VLOOKUP(Tabela1[[#This Row],[PLACA]],UNIC!C:R,16,0)</f>
        <v>NORTE</v>
      </c>
      <c r="H1424" s="5" t="str">
        <f>VLOOKUP(A1424,UNIC!C:H,6,0)</f>
        <v>JOSE LEANDRO DA SILVA FERREIRA</v>
      </c>
      <c r="I1424" s="5" t="str">
        <f>VLOOKUP(H1424,UNIC!H:J,3,0)</f>
        <v>TECNICO DE FIBRA OPTICA I</v>
      </c>
      <c r="J1424" s="11" t="str">
        <f>VLOOKUP(Tabela1[[#This Row],[PLACA]],UNIC!C:V,20,0)</f>
        <v>R$ 1.730,00</v>
      </c>
      <c r="K1424" s="11">
        <f>IFERROR(VALUE(VLOOKUP(Tabela1[[#This Row],[PLACA]],[1]Planilha2!$A:$F,3,0)),"")</f>
        <v>874.03000000000009</v>
      </c>
      <c r="L1424" s="11">
        <f>IFERROR(VALUE(VLOOKUP(Tabela1[[#This Row],[PLACA]],[1]Planilha2!$A:$F,4,0)),"")</f>
        <v>1538.0900000000001</v>
      </c>
      <c r="M1424" s="11">
        <f>IFERROR(VALUE(VLOOKUP(Tabela1[[#This Row],[PLACA]],[1]Planilha2!$A:$F,5,0)),"")</f>
        <v>331.65</v>
      </c>
      <c r="N1424" s="11"/>
      <c r="O1424" s="12" t="str">
        <f>VLOOKUP(Tabela1[[#This Row],[PLACA]],BASE_LOCADORAS!B:F,5,0)</f>
        <v>16/11/2026</v>
      </c>
      <c r="P142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4" s="11">
        <f>VLOOKUP(Tabela1[[#This Row],[PLACA]],BASE_LOCADORAS!B:G,6,0)</f>
        <v>1730</v>
      </c>
      <c r="R1424" s="5" t="b">
        <f>Tabela1[[#This Row],[VALOR LOCADORA]]=Tabela1[[#This Row],[GASTO ALUGUEL]]</f>
        <v>0</v>
      </c>
      <c r="S1424" s="5" t="str">
        <f>UPPER(TEXT(Tabela1[[#This Row],[VENCIMENTO CONTRATO]],"MMM"))</f>
        <v>NOV</v>
      </c>
      <c r="T1424" s="5">
        <f>IFERROR(YEAR(Tabela1[[#This Row],[VENCIMENTO CONTRATO]]),"-")</f>
        <v>2026</v>
      </c>
      <c r="U1424" s="5" t="str">
        <f>VLOOKUP(Tabela1[[#This Row],[PLACA]],UNIC!C:T,18,0)</f>
        <v>ATIVO</v>
      </c>
      <c r="V1424" s="5" t="str">
        <f>SUBSTITUTE(VLOOKUP(Tabela1[[#This Row],[PLACA]],UNIC!C:K,9,0),".", "")</f>
        <v>11021</v>
      </c>
      <c r="W1424" s="5">
        <f>VLOOKUP(Tabela1[[#This Row],[PLACA]],UNIC!C:M,10,0)</f>
        <v>37133</v>
      </c>
      <c r="X1424" s="5" t="str">
        <f>VLOOKUP(Tabela1[[#This Row],[PLACA]],UNIC!C:M,11,0)</f>
        <v>VIVO</v>
      </c>
      <c r="Y1424" s="7">
        <f>SUM(Tabela1[[#This Row],[GASTO COMBUSTÍVEL FEVEREIRO]:[GASTO COMBUSTÍVE ABRIL]])</f>
        <v>2743.7700000000004</v>
      </c>
      <c r="Z1424" s="7">
        <f>IFERROR(AVERAGE(Tabela1[[#This Row],[GASTO COMBUSTÍVE ABRIL]:[GASTO COMBUSTÍVE MARÇO]]),"-")</f>
        <v>934.87000000000012</v>
      </c>
    </row>
    <row r="1425" spans="1:26" x14ac:dyDescent="0.25">
      <c r="A1425" s="5" t="s">
        <v>589</v>
      </c>
      <c r="B1425" s="5" t="str">
        <f>VLOOKUP(A1425,UNIC!C:W,2,0)</f>
        <v>MOBI</v>
      </c>
      <c r="C1425" s="5" t="str">
        <f>VLOOKUP(A1425,UNIC!C:W,3,0)</f>
        <v>LEVE</v>
      </c>
      <c r="D1425" s="10">
        <f>VLOOKUP(A1425,UNIC!C:W,5,0)</f>
        <v>2024</v>
      </c>
      <c r="E1425" s="5" t="str">
        <f>VLOOKUP(A1425,UNIC!C:W,21,0)</f>
        <v>MOVIDA</v>
      </c>
      <c r="F1425" s="5" t="str">
        <f>VLOOKUP(Tabela1[[#This Row],[PLACA]],UNIC!C:R,15,0)</f>
        <v>MA</v>
      </c>
      <c r="G1425" s="5" t="str">
        <f>VLOOKUP(Tabela1[[#This Row],[PLACA]],UNIC!C:R,16,0)</f>
        <v>NORTE</v>
      </c>
      <c r="H1425" s="5" t="str">
        <f>VLOOKUP(A1425,UNIC!C:H,6,0)</f>
        <v>IAGO COSTA DE SOUZA</v>
      </c>
      <c r="I1425" s="5" t="str">
        <f>VLOOKUP(H1425,UNIC!H:J,3,0)</f>
        <v>INSTALADOR MULTSKILL</v>
      </c>
      <c r="J1425" s="11" t="str">
        <f>VLOOKUP(Tabela1[[#This Row],[PLACA]],UNIC!C:V,20,0)</f>
        <v>R$ 1.806,47</v>
      </c>
      <c r="K1425" s="11">
        <f>IFERROR(VALUE(VLOOKUP(Tabela1[[#This Row],[PLACA]],[1]Planilha2!$A:$F,3,0)),"")</f>
        <v>1227.8699999999999</v>
      </c>
      <c r="L1425" s="11">
        <f>IFERROR(VALUE(VLOOKUP(Tabela1[[#This Row],[PLACA]],[1]Planilha2!$A:$F,4,0)),"")</f>
        <v>1402.5900000000001</v>
      </c>
      <c r="M1425" s="11">
        <f>IFERROR(VALUE(VLOOKUP(Tabela1[[#This Row],[PLACA]],[1]Planilha2!$A:$F,5,0)),"")</f>
        <v>597.29</v>
      </c>
      <c r="N1425" s="11"/>
      <c r="O1425" s="12" t="str">
        <f>VLOOKUP(Tabela1[[#This Row],[PLACA]],BASE_LOCADORAS!B:F,5,0)</f>
        <v>28/10/2026</v>
      </c>
      <c r="P142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5" s="11">
        <f>VLOOKUP(Tabela1[[#This Row],[PLACA]],BASE_LOCADORAS!B:G,6,0)</f>
        <v>1806.47</v>
      </c>
      <c r="R1425" s="5" t="b">
        <f>Tabela1[[#This Row],[VALOR LOCADORA]]=Tabela1[[#This Row],[GASTO ALUGUEL]]</f>
        <v>0</v>
      </c>
      <c r="S1425" s="5" t="str">
        <f>UPPER(TEXT(Tabela1[[#This Row],[VENCIMENTO CONTRATO]],"MMM"))</f>
        <v>OUT</v>
      </c>
      <c r="T1425" s="5">
        <f>IFERROR(YEAR(Tabela1[[#This Row],[VENCIMENTO CONTRATO]]),"-")</f>
        <v>2026</v>
      </c>
      <c r="U1425" s="5" t="str">
        <f>VLOOKUP(Tabela1[[#This Row],[PLACA]],UNIC!C:T,18,0)</f>
        <v>ATIVO</v>
      </c>
      <c r="V1425" s="5" t="str">
        <f>SUBSTITUTE(VLOOKUP(Tabela1[[#This Row],[PLACA]],UNIC!C:K,9,0),".", "")</f>
        <v>11011</v>
      </c>
      <c r="W1425" s="5">
        <f>VLOOKUP(Tabela1[[#This Row],[PLACA]],UNIC!C:M,10,0)</f>
        <v>20132</v>
      </c>
      <c r="X1425" s="5" t="str">
        <f>VLOOKUP(Tabela1[[#This Row],[PLACA]],UNIC!C:M,11,0)</f>
        <v>VIVO</v>
      </c>
      <c r="Y1425" s="7">
        <f>SUM(Tabela1[[#This Row],[GASTO COMBUSTÍVEL FEVEREIRO]:[GASTO COMBUSTÍVE ABRIL]])</f>
        <v>3227.75</v>
      </c>
      <c r="Z1425" s="7">
        <f>IFERROR(AVERAGE(Tabela1[[#This Row],[GASTO COMBUSTÍVE ABRIL]:[GASTO COMBUSTÍVE MARÇO]]),"-")</f>
        <v>999.94</v>
      </c>
    </row>
    <row r="1426" spans="1:26" x14ac:dyDescent="0.25">
      <c r="A1426" s="5" t="s">
        <v>311</v>
      </c>
      <c r="B1426" s="5" t="str">
        <f>VLOOKUP(A1426,UNIC!C:W,2,0)</f>
        <v>MOBI</v>
      </c>
      <c r="C1426" s="5" t="str">
        <f>VLOOKUP(A1426,UNIC!C:W,3,0)</f>
        <v>LEVE</v>
      </c>
      <c r="D1426" s="10">
        <f>VLOOKUP(A1426,UNIC!C:W,5,0)</f>
        <v>2025</v>
      </c>
      <c r="E1426" s="5" t="str">
        <f>VLOOKUP(A1426,UNIC!C:W,21,0)</f>
        <v>LOCALIZA</v>
      </c>
      <c r="F1426" s="5" t="str">
        <f>VLOOKUP(Tabela1[[#This Row],[PLACA]],UNIC!C:R,15,0)</f>
        <v>MA</v>
      </c>
      <c r="G1426" s="5" t="str">
        <f>VLOOKUP(Tabela1[[#This Row],[PLACA]],UNIC!C:R,16,0)</f>
        <v>NORTE</v>
      </c>
      <c r="H1426" s="5" t="str">
        <f>VLOOKUP(A1426,UNIC!C:H,6,0)</f>
        <v>ISRAEL BARROS MENESES</v>
      </c>
      <c r="I1426" s="5" t="str">
        <f>VLOOKUP(H1426,UNIC!H:J,3,0)</f>
        <v>TECNICO DE SEGURANCA DO TRABALHO SR</v>
      </c>
      <c r="J1426" s="11" t="str">
        <f>VLOOKUP(Tabela1[[#This Row],[PLACA]],UNIC!C:V,20,0)</f>
        <v>R$ 1.730,00</v>
      </c>
      <c r="K1426" s="11">
        <f>IFERROR(VALUE(VLOOKUP(Tabela1[[#This Row],[PLACA]],[1]Planilha2!$A:$F,3,0)),"")</f>
        <v>2190.09</v>
      </c>
      <c r="L1426" s="11">
        <f>IFERROR(VALUE(VLOOKUP(Tabela1[[#This Row],[PLACA]],[1]Planilha2!$A:$F,4,0)),"")</f>
        <v>1068.21</v>
      </c>
      <c r="M1426" s="11">
        <f>IFERROR(VALUE(VLOOKUP(Tabela1[[#This Row],[PLACA]],[1]Planilha2!$A:$F,5,0)),"")</f>
        <v>456.03</v>
      </c>
      <c r="N1426" s="11"/>
      <c r="O1426" s="12" t="str">
        <f>VLOOKUP(Tabela1[[#This Row],[PLACA]],BASE_LOCADORAS!B:F,5,0)</f>
        <v>08/07/2028</v>
      </c>
      <c r="P142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6" s="11">
        <f>VLOOKUP(Tabela1[[#This Row],[PLACA]],BASE_LOCADORAS!B:G,6,0)</f>
        <v>1837.37</v>
      </c>
      <c r="R1426" s="5" t="b">
        <f>Tabela1[[#This Row],[VALOR LOCADORA]]=Tabela1[[#This Row],[GASTO ALUGUEL]]</f>
        <v>0</v>
      </c>
      <c r="S1426" s="5" t="str">
        <f>UPPER(TEXT(Tabela1[[#This Row],[VENCIMENTO CONTRATO]],"MMM"))</f>
        <v>JUL</v>
      </c>
      <c r="T1426" s="5">
        <f>IFERROR(YEAR(Tabela1[[#This Row],[VENCIMENTO CONTRATO]]),"-")</f>
        <v>2028</v>
      </c>
      <c r="U1426" s="5" t="str">
        <f>VLOOKUP(Tabela1[[#This Row],[PLACA]],UNIC!C:T,18,0)</f>
        <v>ATIVO</v>
      </c>
      <c r="V1426" s="5" t="str">
        <f>SUBSTITUTE(VLOOKUP(Tabela1[[#This Row],[PLACA]],UNIC!C:K,9,0),".", "")</f>
        <v>99678</v>
      </c>
      <c r="W1426" s="5">
        <f>VLOOKUP(Tabela1[[#This Row],[PLACA]],UNIC!C:M,10,0)</f>
        <v>20001</v>
      </c>
      <c r="X1426" s="5" t="str">
        <f>VLOOKUP(Tabela1[[#This Row],[PLACA]],UNIC!C:M,11,0)</f>
        <v>ADMINISTRATIVO</v>
      </c>
      <c r="Y1426" s="7">
        <f>SUM(Tabela1[[#This Row],[GASTO COMBUSTÍVEL FEVEREIRO]:[GASTO COMBUSTÍVE ABRIL]])</f>
        <v>3714.33</v>
      </c>
      <c r="Z1426" s="7">
        <f>IFERROR(AVERAGE(Tabela1[[#This Row],[GASTO COMBUSTÍVE ABRIL]:[GASTO COMBUSTÍVE MARÇO]]),"-")</f>
        <v>762.12</v>
      </c>
    </row>
    <row r="1427" spans="1:26" x14ac:dyDescent="0.25">
      <c r="A1427" s="5" t="s">
        <v>1482</v>
      </c>
      <c r="B1427" s="5" t="str">
        <f>VLOOKUP(A1427,UNIC!C:W,2,0)</f>
        <v>MOBI</v>
      </c>
      <c r="C1427" s="5" t="str">
        <f>VLOOKUP(A1427,UNIC!C:W,3,0)</f>
        <v>LEVE</v>
      </c>
      <c r="D1427" s="10">
        <f>VLOOKUP(A1427,UNIC!C:W,5,0)</f>
        <v>2024</v>
      </c>
      <c r="E1427" s="5" t="str">
        <f>VLOOKUP(A1427,UNIC!C:W,21,0)</f>
        <v>MOVIDA</v>
      </c>
      <c r="F1427" s="5" t="str">
        <f>VLOOKUP(Tabela1[[#This Row],[PLACA]],UNIC!C:R,15,0)</f>
        <v>MA</v>
      </c>
      <c r="G1427" s="5" t="str">
        <f>VLOOKUP(Tabela1[[#This Row],[PLACA]],UNIC!C:R,16,0)</f>
        <v>NORTE</v>
      </c>
      <c r="H1427" s="5" t="str">
        <f>VLOOKUP(A1427,UNIC!C:H,6,0)</f>
        <v>FELIPE GALVAO VALE</v>
      </c>
      <c r="I1427" s="5" t="str">
        <f>VLOOKUP(H1427,UNIC!H:J,3,0)</f>
        <v>INSTALADOR MULTSKILL</v>
      </c>
      <c r="J1427" s="11" t="str">
        <f>VLOOKUP(Tabela1[[#This Row],[PLACA]],UNIC!C:V,20,0)</f>
        <v>R$ 1.730,00</v>
      </c>
      <c r="K1427" s="11">
        <f>IFERROR(VALUE(VLOOKUP(Tabela1[[#This Row],[PLACA]],[1]Planilha2!$A:$F,3,0)),"")</f>
        <v>1137.6100000000001</v>
      </c>
      <c r="L1427" s="11">
        <f>IFERROR(VALUE(VLOOKUP(Tabela1[[#This Row],[PLACA]],[1]Planilha2!$A:$F,4,0)),"")</f>
        <v>1506.76</v>
      </c>
      <c r="M1427" s="11">
        <f>IFERROR(VALUE(VLOOKUP(Tabela1[[#This Row],[PLACA]],[1]Planilha2!$A:$F,5,0)),"")</f>
        <v>769.16000000000008</v>
      </c>
      <c r="N1427" s="11"/>
      <c r="O1427" s="12" t="str">
        <f>VLOOKUP(Tabela1[[#This Row],[PLACA]],BASE_LOCADORAS!B:F,5,0)</f>
        <v>16/11/2026</v>
      </c>
      <c r="P142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7" s="11">
        <f>VLOOKUP(Tabela1[[#This Row],[PLACA]],BASE_LOCADORAS!B:G,6,0)</f>
        <v>1730</v>
      </c>
      <c r="R1427" s="5" t="b">
        <f>Tabela1[[#This Row],[VALOR LOCADORA]]=Tabela1[[#This Row],[GASTO ALUGUEL]]</f>
        <v>0</v>
      </c>
      <c r="S1427" s="5" t="str">
        <f>UPPER(TEXT(Tabela1[[#This Row],[VENCIMENTO CONTRATO]],"MMM"))</f>
        <v>NOV</v>
      </c>
      <c r="T1427" s="5">
        <f>IFERROR(YEAR(Tabela1[[#This Row],[VENCIMENTO CONTRATO]]),"-")</f>
        <v>2026</v>
      </c>
      <c r="U1427" s="5" t="str">
        <f>VLOOKUP(Tabela1[[#This Row],[PLACA]],UNIC!C:T,18,0)</f>
        <v>ATIVO</v>
      </c>
      <c r="V1427" s="5" t="str">
        <f>SUBSTITUTE(VLOOKUP(Tabela1[[#This Row],[PLACA]],UNIC!C:K,9,0),".", "")</f>
        <v>11011</v>
      </c>
      <c r="W1427" s="5">
        <f>VLOOKUP(Tabela1[[#This Row],[PLACA]],UNIC!C:M,10,0)</f>
        <v>20001</v>
      </c>
      <c r="X1427" s="5" t="str">
        <f>VLOOKUP(Tabela1[[#This Row],[PLACA]],UNIC!C:M,11,0)</f>
        <v>VIVO</v>
      </c>
      <c r="Y1427" s="7">
        <f>SUM(Tabela1[[#This Row],[GASTO COMBUSTÍVEL FEVEREIRO]:[GASTO COMBUSTÍVE ABRIL]])</f>
        <v>3413.5299999999997</v>
      </c>
      <c r="Z1427" s="7">
        <f>IFERROR(AVERAGE(Tabela1[[#This Row],[GASTO COMBUSTÍVE ABRIL]:[GASTO COMBUSTÍVE MARÇO]]),"-")</f>
        <v>1137.96</v>
      </c>
    </row>
    <row r="1428" spans="1:26" x14ac:dyDescent="0.25">
      <c r="A1428" s="5" t="s">
        <v>883</v>
      </c>
      <c r="B1428" s="5" t="str">
        <f>VLOOKUP(A1428,UNIC!C:W,2,0)</f>
        <v>MOBI</v>
      </c>
      <c r="C1428" s="5" t="str">
        <f>VLOOKUP(A1428,UNIC!C:W,3,0)</f>
        <v>LEVE</v>
      </c>
      <c r="D1428" s="10">
        <f>VLOOKUP(A1428,UNIC!C:W,5,0)</f>
        <v>2024</v>
      </c>
      <c r="E1428" s="5" t="str">
        <f>VLOOKUP(A1428,UNIC!C:W,21,0)</f>
        <v>MOVIDA</v>
      </c>
      <c r="F1428" s="5" t="str">
        <f>VLOOKUP(Tabela1[[#This Row],[PLACA]],UNIC!C:R,15,0)</f>
        <v>MA</v>
      </c>
      <c r="G1428" s="5" t="str">
        <f>VLOOKUP(Tabela1[[#This Row],[PLACA]],UNIC!C:R,16,0)</f>
        <v>NORTE</v>
      </c>
      <c r="H1428" s="5" t="str">
        <f>VLOOKUP(A1428,UNIC!C:H,6,0)</f>
        <v>NATAL DE OLIVEIRA ALMEIDA</v>
      </c>
      <c r="I1428" s="5" t="str">
        <f>VLOOKUP(H1428,UNIC!H:J,3,0)</f>
        <v>INSTALADOR MULTSKILL</v>
      </c>
      <c r="J1428" s="11" t="str">
        <f>VLOOKUP(Tabela1[[#This Row],[PLACA]],UNIC!C:V,20,0)</f>
        <v>R$ 1.806,47</v>
      </c>
      <c r="K1428" s="11">
        <f>IFERROR(VALUE(VLOOKUP(Tabela1[[#This Row],[PLACA]],[1]Planilha2!$A:$F,3,0)),"")</f>
        <v>1037.26</v>
      </c>
      <c r="L1428" s="11">
        <f>IFERROR(VALUE(VLOOKUP(Tabela1[[#This Row],[PLACA]],[1]Planilha2!$A:$F,4,0)),"")</f>
        <v>1244.9499999999998</v>
      </c>
      <c r="M1428" s="11">
        <f>IFERROR(VALUE(VLOOKUP(Tabela1[[#This Row],[PLACA]],[1]Planilha2!$A:$F,5,0)),"")</f>
        <v>538.13</v>
      </c>
      <c r="N1428" s="11"/>
      <c r="O1428" s="12" t="str">
        <f>VLOOKUP(Tabela1[[#This Row],[PLACA]],BASE_LOCADORAS!B:F,5,0)</f>
        <v>28/10/2026</v>
      </c>
      <c r="P142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8" s="11">
        <f>VLOOKUP(Tabela1[[#This Row],[PLACA]],BASE_LOCADORAS!B:G,6,0)</f>
        <v>1806.47</v>
      </c>
      <c r="R1428" s="5" t="b">
        <f>Tabela1[[#This Row],[VALOR LOCADORA]]=Tabela1[[#This Row],[GASTO ALUGUEL]]</f>
        <v>0</v>
      </c>
      <c r="S1428" s="5" t="str">
        <f>UPPER(TEXT(Tabela1[[#This Row],[VENCIMENTO CONTRATO]],"MMM"))</f>
        <v>OUT</v>
      </c>
      <c r="T1428" s="5">
        <f>IFERROR(YEAR(Tabela1[[#This Row],[VENCIMENTO CONTRATO]]),"-")</f>
        <v>2026</v>
      </c>
      <c r="U1428" s="5" t="str">
        <f>VLOOKUP(Tabela1[[#This Row],[PLACA]],UNIC!C:T,18,0)</f>
        <v>ATIVO</v>
      </c>
      <c r="V1428" s="5" t="str">
        <f>SUBSTITUTE(VLOOKUP(Tabela1[[#This Row],[PLACA]],UNIC!C:K,9,0),".", "")</f>
        <v>11011</v>
      </c>
      <c r="W1428" s="5">
        <f>VLOOKUP(Tabela1[[#This Row],[PLACA]],UNIC!C:M,10,0)</f>
        <v>20001</v>
      </c>
      <c r="X1428" s="5" t="str">
        <f>VLOOKUP(Tabela1[[#This Row],[PLACA]],UNIC!C:M,11,0)</f>
        <v>VIVO</v>
      </c>
      <c r="Y1428" s="7">
        <f>SUM(Tabela1[[#This Row],[GASTO COMBUSTÍVEL FEVEREIRO]:[GASTO COMBUSTÍVE ABRIL]])</f>
        <v>2820.34</v>
      </c>
      <c r="Z1428" s="7">
        <f>IFERROR(AVERAGE(Tabela1[[#This Row],[GASTO COMBUSTÍVE ABRIL]:[GASTO COMBUSTÍVE MARÇO]]),"-")</f>
        <v>891.54</v>
      </c>
    </row>
    <row r="1429" spans="1:26" x14ac:dyDescent="0.25">
      <c r="A1429" s="5" t="s">
        <v>600</v>
      </c>
      <c r="B1429" s="5" t="str">
        <f>VLOOKUP(A1429,UNIC!C:W,2,0)</f>
        <v>MOBI</v>
      </c>
      <c r="C1429" s="5" t="str">
        <f>VLOOKUP(A1429,UNIC!C:W,3,0)</f>
        <v>LEVE</v>
      </c>
      <c r="D1429" s="10">
        <f>VLOOKUP(A1429,UNIC!C:W,5,0)</f>
        <v>2024</v>
      </c>
      <c r="E1429" s="5" t="str">
        <f>VLOOKUP(A1429,UNIC!C:W,21,0)</f>
        <v>MOVIDA</v>
      </c>
      <c r="F1429" s="5" t="str">
        <f>VLOOKUP(Tabela1[[#This Row],[PLACA]],UNIC!C:R,15,0)</f>
        <v>MA</v>
      </c>
      <c r="G1429" s="5" t="str">
        <f>VLOOKUP(Tabela1[[#This Row],[PLACA]],UNIC!C:R,16,0)</f>
        <v>NORTE</v>
      </c>
      <c r="H1429" s="5" t="str">
        <f>VLOOKUP(A1429,UNIC!C:H,6,0)</f>
        <v>SATEC</v>
      </c>
      <c r="I1429" s="5" t="str">
        <f>VLOOKUP(H1429,UNIC!H:J,3,0)</f>
        <v>PARCEIRO</v>
      </c>
      <c r="J1429" s="11" t="str">
        <f>VLOOKUP(Tabela1[[#This Row],[PLACA]],UNIC!C:V,20,0)</f>
        <v>R$ 1.806,47</v>
      </c>
      <c r="K1429" s="11">
        <f>IFERROR(VALUE(VLOOKUP(Tabela1[[#This Row],[PLACA]],[1]Planilha2!$A:$F,3,0)),"")</f>
        <v>0</v>
      </c>
      <c r="L1429" s="11">
        <f>IFERROR(VALUE(VLOOKUP(Tabela1[[#This Row],[PLACA]],[1]Planilha2!$A:$F,4,0)),"")</f>
        <v>0</v>
      </c>
      <c r="M1429" s="11">
        <f>IFERROR(VALUE(VLOOKUP(Tabela1[[#This Row],[PLACA]],[1]Planilha2!$A:$F,5,0)),"")</f>
        <v>0</v>
      </c>
      <c r="N1429" s="11"/>
      <c r="O1429" s="12" t="str">
        <f>VLOOKUP(Tabela1[[#This Row],[PLACA]],BASE_LOCADORAS!B:F,5,0)</f>
        <v>28/10/2026</v>
      </c>
      <c r="P142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29" s="11">
        <f>VLOOKUP(Tabela1[[#This Row],[PLACA]],BASE_LOCADORAS!B:G,6,0)</f>
        <v>1806.47</v>
      </c>
      <c r="R1429" s="5" t="b">
        <f>Tabela1[[#This Row],[VALOR LOCADORA]]=Tabela1[[#This Row],[GASTO ALUGUEL]]</f>
        <v>0</v>
      </c>
      <c r="S1429" s="5" t="str">
        <f>UPPER(TEXT(Tabela1[[#This Row],[VENCIMENTO CONTRATO]],"MMM"))</f>
        <v>OUT</v>
      </c>
      <c r="T1429" s="5">
        <f>IFERROR(YEAR(Tabela1[[#This Row],[VENCIMENTO CONTRATO]]),"-")</f>
        <v>2026</v>
      </c>
      <c r="U1429" s="5" t="str">
        <f>VLOOKUP(Tabela1[[#This Row],[PLACA]],UNIC!C:T,18,0)</f>
        <v>ATIVO</v>
      </c>
      <c r="V1429" s="5" t="str">
        <f>SUBSTITUTE(VLOOKUP(Tabela1[[#This Row],[PLACA]],UNIC!C:K,9,0),".", "")</f>
        <v>15031</v>
      </c>
      <c r="W1429" s="5">
        <f>VLOOKUP(Tabela1[[#This Row],[PLACA]],UNIC!C:M,10,0)</f>
        <v>14001</v>
      </c>
      <c r="X1429" s="5" t="str">
        <f>VLOOKUP(Tabela1[[#This Row],[PLACA]],UNIC!C:M,11,0)</f>
        <v>FIBRASIL</v>
      </c>
      <c r="Y1429" s="7">
        <f>SUM(Tabela1[[#This Row],[GASTO COMBUSTÍVEL FEVEREIRO]:[GASTO COMBUSTÍVE ABRIL]])</f>
        <v>0</v>
      </c>
      <c r="Z1429" s="7">
        <f>IFERROR(AVERAGE(Tabela1[[#This Row],[GASTO COMBUSTÍVE ABRIL]:[GASTO COMBUSTÍVE MARÇO]]),"-")</f>
        <v>0</v>
      </c>
    </row>
    <row r="1430" spans="1:26" x14ac:dyDescent="0.25">
      <c r="A1430" s="5" t="s">
        <v>886</v>
      </c>
      <c r="B1430" s="5" t="str">
        <f>VLOOKUP(A1430,UNIC!C:W,2,0)</f>
        <v>MOBI</v>
      </c>
      <c r="C1430" s="5" t="str">
        <f>VLOOKUP(A1430,UNIC!C:W,3,0)</f>
        <v>LEVE</v>
      </c>
      <c r="D1430" s="10">
        <f>VLOOKUP(A1430,UNIC!C:W,5,0)</f>
        <v>2024</v>
      </c>
      <c r="E1430" s="5" t="str">
        <f>VLOOKUP(A1430,UNIC!C:W,21,0)</f>
        <v>MOVIDA</v>
      </c>
      <c r="F1430" s="5" t="str">
        <f>VLOOKUP(Tabela1[[#This Row],[PLACA]],UNIC!C:R,15,0)</f>
        <v>MA</v>
      </c>
      <c r="G1430" s="5" t="str">
        <f>VLOOKUP(Tabela1[[#This Row],[PLACA]],UNIC!C:R,16,0)</f>
        <v>NORTE</v>
      </c>
      <c r="H1430" s="5" t="str">
        <f>VLOOKUP(A1430,UNIC!C:H,6,0)</f>
        <v>CASA CLIENTE VIVO SAO LUIS</v>
      </c>
      <c r="I1430" s="5" t="str">
        <f>VLOOKUP(H1430,UNIC!H:J,3,0)</f>
        <v>PARCEIRO</v>
      </c>
      <c r="J1430" s="11" t="str">
        <f>VLOOKUP(Tabela1[[#This Row],[PLACA]],UNIC!C:V,20,0)</f>
        <v>R$ 1.806,47</v>
      </c>
      <c r="K1430" s="11">
        <f>IFERROR(VALUE(VLOOKUP(Tabela1[[#This Row],[PLACA]],[1]Planilha2!$A:$F,3,0)),"")</f>
        <v>729.97</v>
      </c>
      <c r="L1430" s="11">
        <f>IFERROR(VALUE(VLOOKUP(Tabela1[[#This Row],[PLACA]],[1]Planilha2!$A:$F,4,0)),"")</f>
        <v>709.69</v>
      </c>
      <c r="M1430" s="11">
        <f>IFERROR(VALUE(VLOOKUP(Tabela1[[#This Row],[PLACA]],[1]Planilha2!$A:$F,5,0)),"")</f>
        <v>0</v>
      </c>
      <c r="N1430" s="11"/>
      <c r="O1430" s="12" t="str">
        <f>VLOOKUP(Tabela1[[#This Row],[PLACA]],BASE_LOCADORAS!B:F,5,0)</f>
        <v>28/10/2026</v>
      </c>
      <c r="P143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0" s="11">
        <f>VLOOKUP(Tabela1[[#This Row],[PLACA]],BASE_LOCADORAS!B:G,6,0)</f>
        <v>1806.47</v>
      </c>
      <c r="R1430" s="5" t="b">
        <f>Tabela1[[#This Row],[VALOR LOCADORA]]=Tabela1[[#This Row],[GASTO ALUGUEL]]</f>
        <v>0</v>
      </c>
      <c r="S1430" s="5" t="str">
        <f>UPPER(TEXT(Tabela1[[#This Row],[VENCIMENTO CONTRATO]],"MMM"))</f>
        <v>OUT</v>
      </c>
      <c r="T1430" s="5">
        <f>IFERROR(YEAR(Tabela1[[#This Row],[VENCIMENTO CONTRATO]]),"-")</f>
        <v>2026</v>
      </c>
      <c r="U1430" s="5" t="str">
        <f>VLOOKUP(Tabela1[[#This Row],[PLACA]],UNIC!C:T,18,0)</f>
        <v>MANUTENÇÃO</v>
      </c>
      <c r="V1430" s="5" t="str">
        <f>SUBSTITUTE(VLOOKUP(Tabela1[[#This Row],[PLACA]],UNIC!C:K,9,0),".", "")</f>
        <v>11011</v>
      </c>
      <c r="W1430" s="5">
        <f>VLOOKUP(Tabela1[[#This Row],[PLACA]],UNIC!C:M,10,0)</f>
        <v>20001</v>
      </c>
      <c r="X1430" s="5" t="str">
        <f>VLOOKUP(Tabela1[[#This Row],[PLACA]],UNIC!C:M,11,0)</f>
        <v>VIVO</v>
      </c>
      <c r="Y1430" s="7">
        <f>SUM(Tabela1[[#This Row],[GASTO COMBUSTÍVEL FEVEREIRO]:[GASTO COMBUSTÍVE ABRIL]])</f>
        <v>1439.66</v>
      </c>
      <c r="Z1430" s="7">
        <f>IFERROR(AVERAGE(Tabela1[[#This Row],[GASTO COMBUSTÍVE ABRIL]:[GASTO COMBUSTÍVE MARÇO]]),"-")</f>
        <v>354.84500000000003</v>
      </c>
    </row>
    <row r="1431" spans="1:26" x14ac:dyDescent="0.25">
      <c r="A1431" s="5" t="s">
        <v>369</v>
      </c>
      <c r="B1431" s="5" t="str">
        <f>VLOOKUP(A1431,UNIC!C:W,2,0)</f>
        <v>STRADA</v>
      </c>
      <c r="C1431" s="5" t="str">
        <f>VLOOKUP(A1431,UNIC!C:W,3,0)</f>
        <v>UTILITARIO</v>
      </c>
      <c r="D1431" s="10">
        <f>VLOOKUP(A1431,UNIC!C:W,5,0)</f>
        <v>2024</v>
      </c>
      <c r="E1431" s="5" t="str">
        <f>VLOOKUP(A1431,UNIC!C:W,21,0)</f>
        <v>LOCALIZA</v>
      </c>
      <c r="F1431" s="5" t="str">
        <f>VLOOKUP(Tabela1[[#This Row],[PLACA]],UNIC!C:R,15,0)</f>
        <v>MA</v>
      </c>
      <c r="G1431" s="5" t="str">
        <f>VLOOKUP(Tabela1[[#This Row],[PLACA]],UNIC!C:R,16,0)</f>
        <v>NORTE</v>
      </c>
      <c r="H1431" s="5" t="str">
        <f>VLOOKUP(A1431,UNIC!C:H,6,0)</f>
        <v>HANLLISON FRAGA RIBEIRO</v>
      </c>
      <c r="I1431" s="5" t="str">
        <f>VLOOKUP(H1431,UNIC!H:J,3,0)</f>
        <v>TECNICO DE FIBRA OPTICA I</v>
      </c>
      <c r="J1431" s="11" t="str">
        <f>VLOOKUP(Tabela1[[#This Row],[PLACA]],UNIC!C:V,20,0)</f>
        <v>R$ 2.222,74</v>
      </c>
      <c r="K1431" s="11">
        <f>IFERROR(VALUE(VLOOKUP(Tabela1[[#This Row],[PLACA]],[1]Planilha2!$A:$F,3,0)),"")</f>
        <v>1077.1200000000001</v>
      </c>
      <c r="L1431" s="11">
        <f>IFERROR(VALUE(VLOOKUP(Tabela1[[#This Row],[PLACA]],[1]Planilha2!$A:$F,4,0)),"")</f>
        <v>2255.36</v>
      </c>
      <c r="M1431" s="11">
        <f>IFERROR(VALUE(VLOOKUP(Tabela1[[#This Row],[PLACA]],[1]Planilha2!$A:$F,5,0)),"")</f>
        <v>1349.97</v>
      </c>
      <c r="N1431" s="11"/>
      <c r="O1431" s="12" t="str">
        <f>VLOOKUP(Tabela1[[#This Row],[PLACA]],BASE_LOCADORAS!B:F,5,0)</f>
        <v>04/01/2027</v>
      </c>
      <c r="P143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1" s="11">
        <f>VLOOKUP(Tabela1[[#This Row],[PLACA]],BASE_LOCADORAS!B:G,6,0)</f>
        <v>2222.7399999999998</v>
      </c>
      <c r="R1431" s="5" t="b">
        <f>Tabela1[[#This Row],[VALOR LOCADORA]]=Tabela1[[#This Row],[GASTO ALUGUEL]]</f>
        <v>0</v>
      </c>
      <c r="S1431" s="5" t="str">
        <f>UPPER(TEXT(Tabela1[[#This Row],[VENCIMENTO CONTRATO]],"MMM"))</f>
        <v>JAN</v>
      </c>
      <c r="T1431" s="5">
        <f>IFERROR(YEAR(Tabela1[[#This Row],[VENCIMENTO CONTRATO]]),"-")</f>
        <v>2027</v>
      </c>
      <c r="U1431" s="5" t="str">
        <f>VLOOKUP(Tabela1[[#This Row],[PLACA]],UNIC!C:T,18,0)</f>
        <v>ATIVO</v>
      </c>
      <c r="V1431" s="5" t="str">
        <f>SUBSTITUTE(VLOOKUP(Tabela1[[#This Row],[PLACA]],UNIC!C:K,9,0),".", "")</f>
        <v>11031</v>
      </c>
      <c r="W1431" s="5">
        <f>VLOOKUP(Tabela1[[#This Row],[PLACA]],UNIC!C:M,10,0)</f>
        <v>20001</v>
      </c>
      <c r="X1431" s="5" t="str">
        <f>VLOOKUP(Tabela1[[#This Row],[PLACA]],UNIC!C:M,11,0)</f>
        <v>VIVO</v>
      </c>
      <c r="Y1431" s="7">
        <f>SUM(Tabela1[[#This Row],[GASTO COMBUSTÍVEL FEVEREIRO]:[GASTO COMBUSTÍVE ABRIL]])</f>
        <v>4682.4500000000007</v>
      </c>
      <c r="Z1431" s="7">
        <f>IFERROR(AVERAGE(Tabela1[[#This Row],[GASTO COMBUSTÍVE ABRIL]:[GASTO COMBUSTÍVE MARÇO]]),"-")</f>
        <v>1802.665</v>
      </c>
    </row>
    <row r="1432" spans="1:26" x14ac:dyDescent="0.25">
      <c r="A1432" s="5" t="s">
        <v>690</v>
      </c>
      <c r="B1432" s="5" t="str">
        <f>VLOOKUP(A1432,UNIC!C:W,2,0)</f>
        <v>MOBI</v>
      </c>
      <c r="C1432" s="5" t="str">
        <f>VLOOKUP(A1432,UNIC!C:W,3,0)</f>
        <v>LEVE</v>
      </c>
      <c r="D1432" s="10">
        <f>VLOOKUP(A1432,UNIC!C:W,5,0)</f>
        <v>2025</v>
      </c>
      <c r="E1432" s="5" t="str">
        <f>VLOOKUP(A1432,UNIC!C:W,21,0)</f>
        <v>LOCALIZA</v>
      </c>
      <c r="F1432" s="5" t="str">
        <f>VLOOKUP(Tabela1[[#This Row],[PLACA]],UNIC!C:R,15,0)</f>
        <v>MA</v>
      </c>
      <c r="G1432" s="5" t="str">
        <f>VLOOKUP(Tabela1[[#This Row],[PLACA]],UNIC!C:R,16,0)</f>
        <v>NORTE</v>
      </c>
      <c r="H1432" s="5" t="str">
        <f>VLOOKUP(A1432,UNIC!C:H,6,0)</f>
        <v>RAIMUNDO PENHA DOS SANTOS JUNIOR</v>
      </c>
      <c r="I1432" s="5" t="str">
        <f>VLOOKUP(H1432,UNIC!H:J,3,0)</f>
        <v>SUPERVISOR DE FTTX</v>
      </c>
      <c r="J1432" s="11" t="str">
        <f>VLOOKUP(Tabela1[[#This Row],[PLACA]],UNIC!C:V,20,0)</f>
        <v>R$ 1.730,00</v>
      </c>
      <c r="K1432" s="11">
        <f>IFERROR(VALUE(VLOOKUP(Tabela1[[#This Row],[PLACA]],[1]Planilha2!$A:$F,3,0)),"")</f>
        <v>999.33</v>
      </c>
      <c r="L1432" s="11">
        <f>IFERROR(VALUE(VLOOKUP(Tabela1[[#This Row],[PLACA]],[1]Planilha2!$A:$F,4,0)),"")</f>
        <v>1145.4199999999998</v>
      </c>
      <c r="M1432" s="11">
        <f>IFERROR(VALUE(VLOOKUP(Tabela1[[#This Row],[PLACA]],[1]Planilha2!$A:$F,5,0)),"")</f>
        <v>558.5</v>
      </c>
      <c r="N1432" s="11"/>
      <c r="O1432" s="12" t="str">
        <f>VLOOKUP(Tabela1[[#This Row],[PLACA]],BASE_LOCADORAS!B:F,5,0)</f>
        <v>11/06/2027</v>
      </c>
      <c r="P143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2" s="11">
        <f>VLOOKUP(Tabela1[[#This Row],[PLACA]],BASE_LOCADORAS!B:G,6,0)</f>
        <v>1832.6</v>
      </c>
      <c r="R1432" s="5" t="b">
        <f>Tabela1[[#This Row],[VALOR LOCADORA]]=Tabela1[[#This Row],[GASTO ALUGUEL]]</f>
        <v>0</v>
      </c>
      <c r="S1432" s="5" t="str">
        <f>UPPER(TEXT(Tabela1[[#This Row],[VENCIMENTO CONTRATO]],"MMM"))</f>
        <v>JUN</v>
      </c>
      <c r="T1432" s="5">
        <f>IFERROR(YEAR(Tabela1[[#This Row],[VENCIMENTO CONTRATO]]),"-")</f>
        <v>2027</v>
      </c>
      <c r="U1432" s="5" t="str">
        <f>VLOOKUP(Tabela1[[#This Row],[PLACA]],UNIC!C:T,18,0)</f>
        <v>ATIVO</v>
      </c>
      <c r="V1432" s="5" t="str">
        <f>SUBSTITUTE(VLOOKUP(Tabela1[[#This Row],[PLACA]],UNIC!C:K,9,0),".", "")</f>
        <v>11015</v>
      </c>
      <c r="W1432" s="5">
        <f>VLOOKUP(Tabela1[[#This Row],[PLACA]],UNIC!C:M,10,0)</f>
        <v>20001</v>
      </c>
      <c r="X1432" s="5" t="str">
        <f>VLOOKUP(Tabela1[[#This Row],[PLACA]],UNIC!C:M,11,0)</f>
        <v>VIVO</v>
      </c>
      <c r="Y1432" s="7">
        <f>SUM(Tabela1[[#This Row],[GASTO COMBUSTÍVEL FEVEREIRO]:[GASTO COMBUSTÍVE ABRIL]])</f>
        <v>2703.25</v>
      </c>
      <c r="Z1432" s="7">
        <f>IFERROR(AVERAGE(Tabela1[[#This Row],[GASTO COMBUSTÍVE ABRIL]:[GASTO COMBUSTÍVE MARÇO]]),"-")</f>
        <v>851.95999999999992</v>
      </c>
    </row>
    <row r="1433" spans="1:26" x14ac:dyDescent="0.25">
      <c r="A1433" s="5" t="s">
        <v>1045</v>
      </c>
      <c r="B1433" s="5" t="str">
        <f>VLOOKUP(A1433,UNIC!C:W,2,0)</f>
        <v>MOBI</v>
      </c>
      <c r="C1433" s="5" t="str">
        <f>VLOOKUP(A1433,UNIC!C:W,3,0)</f>
        <v>LEVE</v>
      </c>
      <c r="D1433" s="10">
        <f>VLOOKUP(A1433,UNIC!C:W,5,0)</f>
        <v>2024</v>
      </c>
      <c r="E1433" s="5" t="str">
        <f>VLOOKUP(A1433,UNIC!C:W,21,0)</f>
        <v>MOVIDA</v>
      </c>
      <c r="F1433" s="5" t="str">
        <f>VLOOKUP(Tabela1[[#This Row],[PLACA]],UNIC!C:R,15,0)</f>
        <v>GO</v>
      </c>
      <c r="G1433" s="5" t="str">
        <f>VLOOKUP(Tabela1[[#This Row],[PLACA]],UNIC!C:R,16,0)</f>
        <v>CENTRO OESTE</v>
      </c>
      <c r="H1433" s="5" t="str">
        <f>VLOOKUP(A1433,UNIC!C:H,6,0)</f>
        <v>LINCON SERGIO BORGES</v>
      </c>
      <c r="I1433" s="5" t="str">
        <f>VLOOKUP(H1433,UNIC!H:J,3,0)</f>
        <v>INSTALADOR E REPARADOR DE FO</v>
      </c>
      <c r="J1433" s="11" t="str">
        <f>VLOOKUP(Tabela1[[#This Row],[PLACA]],UNIC!C:V,20,0)</f>
        <v>R$ 1.806,47</v>
      </c>
      <c r="K1433" s="11">
        <f>IFERROR(VALUE(VLOOKUP(Tabela1[[#This Row],[PLACA]],[1]Planilha2!$A:$F,3,0)),"")</f>
        <v>1390</v>
      </c>
      <c r="L1433" s="11">
        <f>IFERROR(VALUE(VLOOKUP(Tabela1[[#This Row],[PLACA]],[1]Planilha2!$A:$F,4,0)),"")</f>
        <v>1510.76</v>
      </c>
      <c r="M1433" s="11">
        <f>IFERROR(VALUE(VLOOKUP(Tabela1[[#This Row],[PLACA]],[1]Planilha2!$A:$F,5,0)),"")</f>
        <v>618.02</v>
      </c>
      <c r="N1433" s="11"/>
      <c r="O1433" s="12" t="str">
        <f>VLOOKUP(Tabela1[[#This Row],[PLACA]],BASE_LOCADORAS!B:F,5,0)</f>
        <v>28/10/2026</v>
      </c>
      <c r="P143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3" s="11">
        <f>VLOOKUP(Tabela1[[#This Row],[PLACA]],BASE_LOCADORAS!B:G,6,0)</f>
        <v>1806.47</v>
      </c>
      <c r="R1433" s="5" t="b">
        <f>Tabela1[[#This Row],[VALOR LOCADORA]]=Tabela1[[#This Row],[GASTO ALUGUEL]]</f>
        <v>0</v>
      </c>
      <c r="S1433" s="5" t="str">
        <f>UPPER(TEXT(Tabela1[[#This Row],[VENCIMENTO CONTRATO]],"MMM"))</f>
        <v>OUT</v>
      </c>
      <c r="T1433" s="5">
        <f>IFERROR(YEAR(Tabela1[[#This Row],[VENCIMENTO CONTRATO]]),"-")</f>
        <v>2026</v>
      </c>
      <c r="U1433" s="5" t="str">
        <f>VLOOKUP(Tabela1[[#This Row],[PLACA]],UNIC!C:T,18,0)</f>
        <v>ATIVO</v>
      </c>
      <c r="V1433" s="5" t="str">
        <f>SUBSTITUTE(VLOOKUP(Tabela1[[#This Row],[PLACA]],UNIC!C:K,9,0),".", "")</f>
        <v>11011</v>
      </c>
      <c r="W1433" s="5">
        <f>VLOOKUP(Tabela1[[#This Row],[PLACA]],UNIC!C:M,10,0)</f>
        <v>19019</v>
      </c>
      <c r="X1433" s="5" t="str">
        <f>VLOOKUP(Tabela1[[#This Row],[PLACA]],UNIC!C:M,11,0)</f>
        <v>VIVO</v>
      </c>
      <c r="Y1433" s="7">
        <f>SUM(Tabela1[[#This Row],[GASTO COMBUSTÍVEL FEVEREIRO]:[GASTO COMBUSTÍVE ABRIL]])</f>
        <v>3518.78</v>
      </c>
      <c r="Z1433" s="7">
        <f>IFERROR(AVERAGE(Tabela1[[#This Row],[GASTO COMBUSTÍVE ABRIL]:[GASTO COMBUSTÍVE MARÇO]]),"-")</f>
        <v>1064.3899999999999</v>
      </c>
    </row>
    <row r="1434" spans="1:26" x14ac:dyDescent="0.25">
      <c r="A1434" s="5" t="s">
        <v>720</v>
      </c>
      <c r="B1434" s="5" t="str">
        <f>VLOOKUP(A1434,UNIC!C:W,2,0)</f>
        <v>MOBI</v>
      </c>
      <c r="C1434" s="5" t="str">
        <f>VLOOKUP(A1434,UNIC!C:W,3,0)</f>
        <v>LEVE</v>
      </c>
      <c r="D1434" s="10">
        <f>VLOOKUP(A1434,UNIC!C:W,5,0)</f>
        <v>2024</v>
      </c>
      <c r="E1434" s="5" t="str">
        <f>VLOOKUP(A1434,UNIC!C:W,21,0)</f>
        <v>MOVIDA</v>
      </c>
      <c r="F1434" s="5" t="str">
        <f>VLOOKUP(Tabela1[[#This Row],[PLACA]],UNIC!C:R,15,0)</f>
        <v>MA</v>
      </c>
      <c r="G1434" s="5" t="str">
        <f>VLOOKUP(Tabela1[[#This Row],[PLACA]],UNIC!C:R,16,0)</f>
        <v>NORTE</v>
      </c>
      <c r="H1434" s="5" t="str">
        <f>VLOOKUP(A1434,UNIC!C:H,6,0)</f>
        <v>ADRIANO AIRES DE CARVALHO</v>
      </c>
      <c r="I1434" s="5" t="str">
        <f>VLOOKUP(H1434,UNIC!H:J,3,0)</f>
        <v>INSTALADOR MULTSKILL</v>
      </c>
      <c r="J1434" s="11" t="str">
        <f>VLOOKUP(Tabela1[[#This Row],[PLACA]],UNIC!C:V,20,0)</f>
        <v>R$ 1.730,00</v>
      </c>
      <c r="K1434" s="11">
        <f>IFERROR(VALUE(VLOOKUP(Tabela1[[#This Row],[PLACA]],[1]Planilha2!$A:$F,3,0)),"")</f>
        <v>1161.5200000000002</v>
      </c>
      <c r="L1434" s="11">
        <f>IFERROR(VALUE(VLOOKUP(Tabela1[[#This Row],[PLACA]],[1]Planilha2!$A:$F,4,0)),"")</f>
        <v>1258.8499999999999</v>
      </c>
      <c r="M1434" s="11">
        <f>IFERROR(VALUE(VLOOKUP(Tabela1[[#This Row],[PLACA]],[1]Planilha2!$A:$F,5,0)),"")</f>
        <v>543.72</v>
      </c>
      <c r="N1434" s="11"/>
      <c r="O1434" s="12" t="str">
        <f>VLOOKUP(Tabela1[[#This Row],[PLACA]],BASE_LOCADORAS!B:F,5,0)</f>
        <v>16/11/2026</v>
      </c>
      <c r="P143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4" s="11">
        <f>VLOOKUP(Tabela1[[#This Row],[PLACA]],BASE_LOCADORAS!B:G,6,0)</f>
        <v>1730</v>
      </c>
      <c r="R1434" s="5" t="b">
        <f>Tabela1[[#This Row],[VALOR LOCADORA]]=Tabela1[[#This Row],[GASTO ALUGUEL]]</f>
        <v>0</v>
      </c>
      <c r="S1434" s="5" t="str">
        <f>UPPER(TEXT(Tabela1[[#This Row],[VENCIMENTO CONTRATO]],"MMM"))</f>
        <v>NOV</v>
      </c>
      <c r="T1434" s="5">
        <f>IFERROR(YEAR(Tabela1[[#This Row],[VENCIMENTO CONTRATO]]),"-")</f>
        <v>2026</v>
      </c>
      <c r="U1434" s="5" t="str">
        <f>VLOOKUP(Tabela1[[#This Row],[PLACA]],UNIC!C:T,18,0)</f>
        <v>ATIVO</v>
      </c>
      <c r="V1434" s="5" t="str">
        <f>SUBSTITUTE(VLOOKUP(Tabela1[[#This Row],[PLACA]],UNIC!C:K,9,0),".", "")</f>
        <v>11011</v>
      </c>
      <c r="W1434" s="5">
        <f>VLOOKUP(Tabela1[[#This Row],[PLACA]],UNIC!C:M,10,0)</f>
        <v>20003</v>
      </c>
      <c r="X1434" s="5" t="str">
        <f>VLOOKUP(Tabela1[[#This Row],[PLACA]],UNIC!C:M,11,0)</f>
        <v>VIVO</v>
      </c>
      <c r="Y1434" s="7">
        <f>SUM(Tabela1[[#This Row],[GASTO COMBUSTÍVEL FEVEREIRO]:[GASTO COMBUSTÍVE ABRIL]])</f>
        <v>2964.09</v>
      </c>
      <c r="Z1434" s="7">
        <f>IFERROR(AVERAGE(Tabela1[[#This Row],[GASTO COMBUSTÍVE ABRIL]:[GASTO COMBUSTÍVE MARÇO]]),"-")</f>
        <v>901.28499999999997</v>
      </c>
    </row>
    <row r="1435" spans="1:26" x14ac:dyDescent="0.25">
      <c r="A1435" s="5" t="s">
        <v>955</v>
      </c>
      <c r="B1435" s="5" t="str">
        <f>VLOOKUP(A1435,UNIC!C:W,2,0)</f>
        <v>MOBI</v>
      </c>
      <c r="C1435" s="5" t="str">
        <f>VLOOKUP(A1435,UNIC!C:W,3,0)</f>
        <v>LEVE</v>
      </c>
      <c r="D1435" s="10">
        <f>VLOOKUP(A1435,UNIC!C:W,5,0)</f>
        <v>2024</v>
      </c>
      <c r="E1435" s="5" t="str">
        <f>VLOOKUP(A1435,UNIC!C:W,21,0)</f>
        <v>MOVIDA</v>
      </c>
      <c r="F1435" s="5" t="str">
        <f>VLOOKUP(Tabela1[[#This Row],[PLACA]],UNIC!C:R,15,0)</f>
        <v>MA</v>
      </c>
      <c r="G1435" s="5" t="str">
        <f>VLOOKUP(Tabela1[[#This Row],[PLACA]],UNIC!C:R,16,0)</f>
        <v>NORTE</v>
      </c>
      <c r="H1435" s="5" t="str">
        <f>VLOOKUP(A1435,UNIC!C:H,6,0)</f>
        <v>HAILTON DOS SANTOS MORAES</v>
      </c>
      <c r="I1435" s="5" t="str">
        <f>VLOOKUP(H1435,UNIC!H:J,3,0)</f>
        <v>INSTALADOR MULTSKILL</v>
      </c>
      <c r="J1435" s="11" t="str">
        <f>VLOOKUP(Tabela1[[#This Row],[PLACA]],UNIC!C:V,20,0)</f>
        <v>R$ 1.806,47</v>
      </c>
      <c r="K1435" s="11">
        <f>IFERROR(VALUE(VLOOKUP(Tabela1[[#This Row],[PLACA]],[1]Planilha2!$A:$F,3,0)),"")</f>
        <v>1188.18</v>
      </c>
      <c r="L1435" s="11">
        <f>IFERROR(VALUE(VLOOKUP(Tabela1[[#This Row],[PLACA]],[1]Planilha2!$A:$F,4,0)),"")</f>
        <v>1032.9099999999999</v>
      </c>
      <c r="M1435" s="11">
        <f>IFERROR(VALUE(VLOOKUP(Tabela1[[#This Row],[PLACA]],[1]Planilha2!$A:$F,5,0)),"")</f>
        <v>478.37</v>
      </c>
      <c r="N1435" s="11"/>
      <c r="O1435" s="12" t="str">
        <f>VLOOKUP(Tabela1[[#This Row],[PLACA]],BASE_LOCADORAS!B:F,5,0)</f>
        <v>28/10/2026</v>
      </c>
      <c r="P143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5" s="11">
        <f>VLOOKUP(Tabela1[[#This Row],[PLACA]],BASE_LOCADORAS!B:G,6,0)</f>
        <v>1806.47</v>
      </c>
      <c r="R1435" s="5" t="b">
        <f>Tabela1[[#This Row],[VALOR LOCADORA]]=Tabela1[[#This Row],[GASTO ALUGUEL]]</f>
        <v>0</v>
      </c>
      <c r="S1435" s="5" t="str">
        <f>UPPER(TEXT(Tabela1[[#This Row],[VENCIMENTO CONTRATO]],"MMM"))</f>
        <v>OUT</v>
      </c>
      <c r="T1435" s="5">
        <f>IFERROR(YEAR(Tabela1[[#This Row],[VENCIMENTO CONTRATO]]),"-")</f>
        <v>2026</v>
      </c>
      <c r="U1435" s="5" t="str">
        <f>VLOOKUP(Tabela1[[#This Row],[PLACA]],UNIC!C:T,18,0)</f>
        <v>ATIVO</v>
      </c>
      <c r="V1435" s="5" t="str">
        <f>SUBSTITUTE(VLOOKUP(Tabela1[[#This Row],[PLACA]],UNIC!C:K,9,0),".", "")</f>
        <v>11011</v>
      </c>
      <c r="W1435" s="5">
        <f>VLOOKUP(Tabela1[[#This Row],[PLACA]],UNIC!C:M,10,0)</f>
        <v>20132</v>
      </c>
      <c r="X1435" s="5" t="str">
        <f>VLOOKUP(Tabela1[[#This Row],[PLACA]],UNIC!C:M,11,0)</f>
        <v>VIVO</v>
      </c>
      <c r="Y1435" s="7">
        <f>SUM(Tabela1[[#This Row],[GASTO COMBUSTÍVEL FEVEREIRO]:[GASTO COMBUSTÍVE ABRIL]])</f>
        <v>2699.46</v>
      </c>
      <c r="Z1435" s="7">
        <f>IFERROR(AVERAGE(Tabela1[[#This Row],[GASTO COMBUSTÍVE ABRIL]:[GASTO COMBUSTÍVE MARÇO]]),"-")</f>
        <v>755.63999999999987</v>
      </c>
    </row>
    <row r="1436" spans="1:26" x14ac:dyDescent="0.25">
      <c r="A1436" s="5" t="s">
        <v>385</v>
      </c>
      <c r="B1436" s="5" t="str">
        <f>VLOOKUP(A1436,UNIC!C:W,2,0)</f>
        <v>MOBI</v>
      </c>
      <c r="C1436" s="5" t="str">
        <f>VLOOKUP(A1436,UNIC!C:W,3,0)</f>
        <v>LEVE</v>
      </c>
      <c r="D1436" s="10">
        <f>VLOOKUP(A1436,UNIC!C:W,5,0)</f>
        <v>2024</v>
      </c>
      <c r="E1436" s="5" t="str">
        <f>VLOOKUP(A1436,UNIC!C:W,21,0)</f>
        <v>MOVIDA</v>
      </c>
      <c r="F1436" s="5" t="str">
        <f>VLOOKUP(Tabela1[[#This Row],[PLACA]],UNIC!C:R,15,0)</f>
        <v>MA</v>
      </c>
      <c r="G1436" s="5" t="str">
        <f>VLOOKUP(Tabela1[[#This Row],[PLACA]],UNIC!C:R,16,0)</f>
        <v>NORTE</v>
      </c>
      <c r="H1436" s="5" t="str">
        <f>VLOOKUP(A1436,UNIC!C:H,6,0)</f>
        <v>JOSE RIBAMAR MENDES ROCHA</v>
      </c>
      <c r="I1436" s="5" t="str">
        <f>VLOOKUP(H1436,UNIC!H:J,3,0)</f>
        <v>INSTALADOR MULTSKILL</v>
      </c>
      <c r="J1436" s="11" t="str">
        <f>VLOOKUP(Tabela1[[#This Row],[PLACA]],UNIC!C:V,20,0)</f>
        <v>R$ 1.806,47</v>
      </c>
      <c r="K1436" s="11">
        <f>IFERROR(VALUE(VLOOKUP(Tabela1[[#This Row],[PLACA]],[1]Planilha2!$A:$F,3,0)),"")</f>
        <v>1197.25</v>
      </c>
      <c r="L1436" s="11">
        <f>IFERROR(VALUE(VLOOKUP(Tabela1[[#This Row],[PLACA]],[1]Planilha2!$A:$F,4,0)),"")</f>
        <v>1413.98</v>
      </c>
      <c r="M1436" s="11">
        <f>IFERROR(VALUE(VLOOKUP(Tabela1[[#This Row],[PLACA]],[1]Planilha2!$A:$F,5,0)),"")</f>
        <v>609.38</v>
      </c>
      <c r="N1436" s="11"/>
      <c r="O1436" s="12" t="str">
        <f>VLOOKUP(Tabela1[[#This Row],[PLACA]],BASE_LOCADORAS!B:F,5,0)</f>
        <v>28/10/2026</v>
      </c>
      <c r="P143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6" s="11">
        <f>VLOOKUP(Tabela1[[#This Row],[PLACA]],BASE_LOCADORAS!B:G,6,0)</f>
        <v>1806.47</v>
      </c>
      <c r="R1436" s="5" t="b">
        <f>Tabela1[[#This Row],[VALOR LOCADORA]]=Tabela1[[#This Row],[GASTO ALUGUEL]]</f>
        <v>0</v>
      </c>
      <c r="S1436" s="5" t="str">
        <f>UPPER(TEXT(Tabela1[[#This Row],[VENCIMENTO CONTRATO]],"MMM"))</f>
        <v>OUT</v>
      </c>
      <c r="T1436" s="5">
        <f>IFERROR(YEAR(Tabela1[[#This Row],[VENCIMENTO CONTRATO]]),"-")</f>
        <v>2026</v>
      </c>
      <c r="U1436" s="5" t="str">
        <f>VLOOKUP(Tabela1[[#This Row],[PLACA]],UNIC!C:T,18,0)</f>
        <v>ATIVO</v>
      </c>
      <c r="V1436" s="5" t="str">
        <f>SUBSTITUTE(VLOOKUP(Tabela1[[#This Row],[PLACA]],UNIC!C:K,9,0),".", "")</f>
        <v>11011</v>
      </c>
      <c r="W1436" s="5">
        <f>VLOOKUP(Tabela1[[#This Row],[PLACA]],UNIC!C:M,10,0)</f>
        <v>20001</v>
      </c>
      <c r="X1436" s="5" t="str">
        <f>VLOOKUP(Tabela1[[#This Row],[PLACA]],UNIC!C:M,11,0)</f>
        <v>VIVO</v>
      </c>
      <c r="Y1436" s="7">
        <f>SUM(Tabela1[[#This Row],[GASTO COMBUSTÍVEL FEVEREIRO]:[GASTO COMBUSTÍVE ABRIL]])</f>
        <v>3220.61</v>
      </c>
      <c r="Z1436" s="7">
        <f>IFERROR(AVERAGE(Tabela1[[#This Row],[GASTO COMBUSTÍVE ABRIL]:[GASTO COMBUSTÍVE MARÇO]]),"-")</f>
        <v>1011.6800000000001</v>
      </c>
    </row>
    <row r="1437" spans="1:26" x14ac:dyDescent="0.25">
      <c r="A1437" s="5" t="s">
        <v>743</v>
      </c>
      <c r="B1437" s="5" t="str">
        <f>VLOOKUP(A1437,UNIC!C:W,2,0)</f>
        <v>MOBI</v>
      </c>
      <c r="C1437" s="5" t="str">
        <f>VLOOKUP(A1437,UNIC!C:W,3,0)</f>
        <v>LEVE</v>
      </c>
      <c r="D1437" s="10">
        <f>VLOOKUP(A1437,UNIC!C:W,5,0)</f>
        <v>2024</v>
      </c>
      <c r="E1437" s="5" t="str">
        <f>VLOOKUP(A1437,UNIC!C:W,21,0)</f>
        <v>MOVIDA</v>
      </c>
      <c r="F1437" s="5" t="str">
        <f>VLOOKUP(Tabela1[[#This Row],[PLACA]],UNIC!C:R,15,0)</f>
        <v>MA</v>
      </c>
      <c r="G1437" s="5" t="str">
        <f>VLOOKUP(Tabela1[[#This Row],[PLACA]],UNIC!C:R,16,0)</f>
        <v>NORTE</v>
      </c>
      <c r="H1437" s="5" t="str">
        <f>VLOOKUP(A1437,UNIC!C:H,6,0)</f>
        <v>PAULO VINICIUS AGUIAR LIMA</v>
      </c>
      <c r="I1437" s="5" t="str">
        <f>VLOOKUP(H1437,UNIC!H:J,3,0)</f>
        <v>INSTALADOR MULTSKILL</v>
      </c>
      <c r="J1437" s="11" t="str">
        <f>VLOOKUP(Tabela1[[#This Row],[PLACA]],UNIC!C:V,20,0)</f>
        <v>R$ 1.806,47</v>
      </c>
      <c r="K1437" s="11">
        <f>IFERROR(VALUE(VLOOKUP(Tabela1[[#This Row],[PLACA]],[1]Planilha2!$A:$F,3,0)),"")</f>
        <v>919.19</v>
      </c>
      <c r="L1437" s="11">
        <f>IFERROR(VALUE(VLOOKUP(Tabela1[[#This Row],[PLACA]],[1]Planilha2!$A:$F,4,0)),"")</f>
        <v>1106.3999999999999</v>
      </c>
      <c r="M1437" s="11">
        <f>IFERROR(VALUE(VLOOKUP(Tabela1[[#This Row],[PLACA]],[1]Planilha2!$A:$F,5,0)),"")</f>
        <v>628.82000000000005</v>
      </c>
      <c r="N1437" s="11"/>
      <c r="O1437" s="12" t="str">
        <f>VLOOKUP(Tabela1[[#This Row],[PLACA]],BASE_LOCADORAS!B:F,5,0)</f>
        <v>28/10/2026</v>
      </c>
      <c r="P143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7" s="11">
        <f>VLOOKUP(Tabela1[[#This Row],[PLACA]],BASE_LOCADORAS!B:G,6,0)</f>
        <v>1806.47</v>
      </c>
      <c r="R1437" s="5" t="b">
        <f>Tabela1[[#This Row],[VALOR LOCADORA]]=Tabela1[[#This Row],[GASTO ALUGUEL]]</f>
        <v>0</v>
      </c>
      <c r="S1437" s="5" t="str">
        <f>UPPER(TEXT(Tabela1[[#This Row],[VENCIMENTO CONTRATO]],"MMM"))</f>
        <v>OUT</v>
      </c>
      <c r="T1437" s="5">
        <f>IFERROR(YEAR(Tabela1[[#This Row],[VENCIMENTO CONTRATO]]),"-")</f>
        <v>2026</v>
      </c>
      <c r="U1437" s="5" t="str">
        <f>VLOOKUP(Tabela1[[#This Row],[PLACA]],UNIC!C:T,18,0)</f>
        <v>ATIVO</v>
      </c>
      <c r="V1437" s="5" t="str">
        <f>SUBSTITUTE(VLOOKUP(Tabela1[[#This Row],[PLACA]],UNIC!C:K,9,0),".", "")</f>
        <v>11011</v>
      </c>
      <c r="W1437" s="5">
        <f>VLOOKUP(Tabela1[[#This Row],[PLACA]],UNIC!C:M,10,0)</f>
        <v>20001</v>
      </c>
      <c r="X1437" s="5" t="str">
        <f>VLOOKUP(Tabela1[[#This Row],[PLACA]],UNIC!C:M,11,0)</f>
        <v>VIVO</v>
      </c>
      <c r="Y1437" s="7">
        <f>SUM(Tabela1[[#This Row],[GASTO COMBUSTÍVEL FEVEREIRO]:[GASTO COMBUSTÍVE ABRIL]])</f>
        <v>2654.41</v>
      </c>
      <c r="Z1437" s="7">
        <f>IFERROR(AVERAGE(Tabela1[[#This Row],[GASTO COMBUSTÍVE ABRIL]:[GASTO COMBUSTÍVE MARÇO]]),"-")</f>
        <v>867.6099999999999</v>
      </c>
    </row>
    <row r="1438" spans="1:26" x14ac:dyDescent="0.25">
      <c r="A1438" s="5" t="s">
        <v>1483</v>
      </c>
      <c r="B1438" s="5" t="str">
        <f>VLOOKUP(A1438,UNIC!C:W,2,0)</f>
        <v>MOBI</v>
      </c>
      <c r="C1438" s="5" t="str">
        <f>VLOOKUP(A1438,UNIC!C:W,3,0)</f>
        <v>LEVE</v>
      </c>
      <c r="D1438" s="10">
        <f>VLOOKUP(A1438,UNIC!C:W,5,0)</f>
        <v>2024</v>
      </c>
      <c r="E1438" s="5" t="str">
        <f>VLOOKUP(A1438,UNIC!C:W,21,0)</f>
        <v>MOVIDA</v>
      </c>
      <c r="F1438" s="5" t="str">
        <f>VLOOKUP(Tabela1[[#This Row],[PLACA]],UNIC!C:R,15,0)</f>
        <v>MA</v>
      </c>
      <c r="G1438" s="5" t="str">
        <f>VLOOKUP(Tabela1[[#This Row],[PLACA]],UNIC!C:R,16,0)</f>
        <v>NORTE</v>
      </c>
      <c r="H1438" s="5" t="str">
        <f>VLOOKUP(A1438,UNIC!C:H,6,0)</f>
        <v>FENIX INFRAESTRUTURA</v>
      </c>
      <c r="I1438" s="5" t="str">
        <f>VLOOKUP(H1438,UNIC!H:J,3,0)</f>
        <v>PARCEIRO</v>
      </c>
      <c r="J1438" s="11" t="str">
        <f>VLOOKUP(Tabela1[[#This Row],[PLACA]],UNIC!C:V,20,0)</f>
        <v>R$ 1.806,47</v>
      </c>
      <c r="K1438" s="11" t="str">
        <f>IFERROR(VALUE(VLOOKUP(Tabela1[[#This Row],[PLACA]],[1]Planilha2!$A:$F,3,0)),"")</f>
        <v/>
      </c>
      <c r="L1438" s="11" t="str">
        <f>IFERROR(VALUE(VLOOKUP(Tabela1[[#This Row],[PLACA]],[1]Planilha2!$A:$F,4,0)),"")</f>
        <v/>
      </c>
      <c r="M1438" s="11" t="str">
        <f>IFERROR(VALUE(VLOOKUP(Tabela1[[#This Row],[PLACA]],[1]Planilha2!$A:$F,5,0)),"")</f>
        <v/>
      </c>
      <c r="N1438" s="11"/>
      <c r="O1438" s="12" t="str">
        <f>VLOOKUP(Tabela1[[#This Row],[PLACA]],BASE_LOCADORAS!B:F,5,0)</f>
        <v>28/10/2026</v>
      </c>
      <c r="P143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8" s="11">
        <f>VLOOKUP(Tabela1[[#This Row],[PLACA]],BASE_LOCADORAS!B:G,6,0)</f>
        <v>1806.47</v>
      </c>
      <c r="R1438" s="5" t="b">
        <f>Tabela1[[#This Row],[VALOR LOCADORA]]=Tabela1[[#This Row],[GASTO ALUGUEL]]</f>
        <v>0</v>
      </c>
      <c r="S1438" s="5" t="str">
        <f>UPPER(TEXT(Tabela1[[#This Row],[VENCIMENTO CONTRATO]],"MMM"))</f>
        <v>OUT</v>
      </c>
      <c r="T1438" s="5">
        <f>IFERROR(YEAR(Tabela1[[#This Row],[VENCIMENTO CONTRATO]]),"-")</f>
        <v>2026</v>
      </c>
      <c r="U1438" s="5" t="str">
        <f>VLOOKUP(Tabela1[[#This Row],[PLACA]],UNIC!C:T,18,0)</f>
        <v>ATIVO</v>
      </c>
      <c r="V1438" s="5" t="str">
        <f>SUBSTITUTE(VLOOKUP(Tabela1[[#This Row],[PLACA]],UNIC!C:K,9,0),".", "")</f>
        <v>11031</v>
      </c>
      <c r="W1438" s="5">
        <f>VLOOKUP(Tabela1[[#This Row],[PLACA]],UNIC!C:M,10,0)</f>
        <v>20001</v>
      </c>
      <c r="X1438" s="5" t="str">
        <f>VLOOKUP(Tabela1[[#This Row],[PLACA]],UNIC!C:M,11,0)</f>
        <v>VIVO</v>
      </c>
      <c r="Y1438" s="7">
        <f>SUM(Tabela1[[#This Row],[GASTO COMBUSTÍVEL FEVEREIRO]:[GASTO COMBUSTÍVE ABRIL]])</f>
        <v>0</v>
      </c>
      <c r="Z1438" s="7" t="str">
        <f>IFERROR(AVERAGE(Tabela1[[#This Row],[GASTO COMBUSTÍVE ABRIL]:[GASTO COMBUSTÍVE MARÇO]]),"-")</f>
        <v>-</v>
      </c>
    </row>
    <row r="1439" spans="1:26" x14ac:dyDescent="0.25">
      <c r="A1439" s="5" t="s">
        <v>1094</v>
      </c>
      <c r="B1439" s="5" t="str">
        <f>VLOOKUP(A1439,UNIC!C:W,2,0)</f>
        <v>MOBI</v>
      </c>
      <c r="C1439" s="5" t="str">
        <f>VLOOKUP(A1439,UNIC!C:W,3,0)</f>
        <v>LEVE</v>
      </c>
      <c r="D1439" s="10">
        <f>VLOOKUP(A1439,UNIC!C:W,5,0)</f>
        <v>2024</v>
      </c>
      <c r="E1439" s="5" t="str">
        <f>VLOOKUP(A1439,UNIC!C:W,21,0)</f>
        <v>MOVIDA</v>
      </c>
      <c r="F1439" s="5" t="str">
        <f>VLOOKUP(Tabela1[[#This Row],[PLACA]],UNIC!C:R,15,0)</f>
        <v>MA</v>
      </c>
      <c r="G1439" s="5" t="str">
        <f>VLOOKUP(Tabela1[[#This Row],[PLACA]],UNIC!C:R,16,0)</f>
        <v>NORTE</v>
      </c>
      <c r="H1439" s="5" t="str">
        <f>VLOOKUP(A1439,UNIC!C:H,6,0)</f>
        <v>FLAVIO LIMA SOUZA</v>
      </c>
      <c r="I1439" s="5" t="str">
        <f>VLOOKUP(H1439,UNIC!H:J,3,0)</f>
        <v>INST MULTI SKILL</v>
      </c>
      <c r="J1439" s="11" t="str">
        <f>VLOOKUP(Tabela1[[#This Row],[PLACA]],UNIC!C:V,20,0)</f>
        <v>R$ 1.806,47</v>
      </c>
      <c r="K1439" s="11">
        <f>IFERROR(VALUE(VLOOKUP(Tabela1[[#This Row],[PLACA]],[1]Planilha2!$A:$F,3,0)),"")</f>
        <v>1057.6100000000001</v>
      </c>
      <c r="L1439" s="11">
        <f>IFERROR(VALUE(VLOOKUP(Tabela1[[#This Row],[PLACA]],[1]Planilha2!$A:$F,4,0)),"")</f>
        <v>1134.3</v>
      </c>
      <c r="M1439" s="11">
        <f>IFERROR(VALUE(VLOOKUP(Tabela1[[#This Row],[PLACA]],[1]Planilha2!$A:$F,5,0)),"")</f>
        <v>527.79</v>
      </c>
      <c r="N1439" s="11"/>
      <c r="O1439" s="12" t="str">
        <f>VLOOKUP(Tabela1[[#This Row],[PLACA]],BASE_LOCADORAS!B:F,5,0)</f>
        <v>28/10/2026</v>
      </c>
      <c r="P143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39" s="11">
        <f>VLOOKUP(Tabela1[[#This Row],[PLACA]],BASE_LOCADORAS!B:G,6,0)</f>
        <v>1806.47</v>
      </c>
      <c r="R1439" s="5" t="b">
        <f>Tabela1[[#This Row],[VALOR LOCADORA]]=Tabela1[[#This Row],[GASTO ALUGUEL]]</f>
        <v>0</v>
      </c>
      <c r="S1439" s="5" t="str">
        <f>UPPER(TEXT(Tabela1[[#This Row],[VENCIMENTO CONTRATO]],"MMM"))</f>
        <v>OUT</v>
      </c>
      <c r="T1439" s="5">
        <f>IFERROR(YEAR(Tabela1[[#This Row],[VENCIMENTO CONTRATO]]),"-")</f>
        <v>2026</v>
      </c>
      <c r="U1439" s="5" t="str">
        <f>VLOOKUP(Tabela1[[#This Row],[PLACA]],UNIC!C:T,18,0)</f>
        <v>ATIVO</v>
      </c>
      <c r="V1439" s="5" t="str">
        <f>SUBSTITUTE(VLOOKUP(Tabela1[[#This Row],[PLACA]],UNIC!C:K,9,0),".", "")</f>
        <v>11011</v>
      </c>
      <c r="W1439" s="5">
        <f>VLOOKUP(Tabela1[[#This Row],[PLACA]],UNIC!C:M,10,0)</f>
        <v>20001</v>
      </c>
      <c r="X1439" s="5" t="str">
        <f>VLOOKUP(Tabela1[[#This Row],[PLACA]],UNIC!C:M,11,0)</f>
        <v>VIVO</v>
      </c>
      <c r="Y1439" s="7">
        <f>SUM(Tabela1[[#This Row],[GASTO COMBUSTÍVEL FEVEREIRO]:[GASTO COMBUSTÍVE ABRIL]])</f>
        <v>2719.7</v>
      </c>
      <c r="Z1439" s="7">
        <f>IFERROR(AVERAGE(Tabela1[[#This Row],[GASTO COMBUSTÍVE ABRIL]:[GASTO COMBUSTÍVE MARÇO]]),"-")</f>
        <v>831.04499999999996</v>
      </c>
    </row>
    <row r="1440" spans="1:26" x14ac:dyDescent="0.25">
      <c r="A1440" s="5" t="s">
        <v>560</v>
      </c>
      <c r="B1440" s="5" t="str">
        <f>VLOOKUP(A1440,UNIC!C:W,2,0)</f>
        <v>CRETA</v>
      </c>
      <c r="C1440" s="5" t="str">
        <f>VLOOKUP(A1440,UNIC!C:W,3,0)</f>
        <v>SUV</v>
      </c>
      <c r="D1440" s="10">
        <f>VLOOKUP(A1440,UNIC!C:W,5,0)</f>
        <v>2019</v>
      </c>
      <c r="E1440" s="5" t="str">
        <f>VLOOKUP(A1440,UNIC!C:W,21,0)</f>
        <v>PARTICULAR</v>
      </c>
      <c r="F1440" s="5" t="str">
        <f>VLOOKUP(Tabela1[[#This Row],[PLACA]],UNIC!C:R,15,0)</f>
        <v>MA</v>
      </c>
      <c r="G1440" s="5" t="str">
        <f>VLOOKUP(Tabela1[[#This Row],[PLACA]],UNIC!C:R,16,0)</f>
        <v>NORTE</v>
      </c>
      <c r="H1440" s="5" t="str">
        <f>VLOOKUP(A1440,UNIC!C:H,6,0)</f>
        <v>FELIPE SILVA SANTOS</v>
      </c>
      <c r="I1440" s="5" t="str">
        <f>VLOOKUP(H1440,UNIC!H:J,3,0)</f>
        <v>GERENTE OPERACAO PL</v>
      </c>
      <c r="J1440" s="11" t="str">
        <f>VLOOKUP(Tabela1[[#This Row],[PLACA]],UNIC!C:V,20,0)</f>
        <v>R$ 2.000,00</v>
      </c>
      <c r="K1440" s="11">
        <f>IFERROR(VALUE(VLOOKUP(Tabela1[[#This Row],[PLACA]],[1]Planilha2!$A:$F,3,0)),"")</f>
        <v>1198.5899999999999</v>
      </c>
      <c r="L1440" s="11">
        <f>IFERROR(VALUE(VLOOKUP(Tabela1[[#This Row],[PLACA]],[1]Planilha2!$A:$F,4,0)),"")</f>
        <v>1402.4</v>
      </c>
      <c r="M1440" s="11">
        <f>IFERROR(VALUE(VLOOKUP(Tabela1[[#This Row],[PLACA]],[1]Planilha2!$A:$F,5,0)),"")</f>
        <v>729.19</v>
      </c>
      <c r="N1440" s="11"/>
      <c r="O1440" s="12" t="str">
        <f>VLOOKUP(Tabela1[[#This Row],[PLACA]],BASE_LOCADORAS!B:F,5,0)</f>
        <v>01/01/2030</v>
      </c>
      <c r="P144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0" s="11">
        <f>VLOOKUP(Tabela1[[#This Row],[PLACA]],BASE_LOCADORAS!B:G,6,0)</f>
        <v>2000</v>
      </c>
      <c r="R1440" s="5" t="b">
        <f>Tabela1[[#This Row],[VALOR LOCADORA]]=Tabela1[[#This Row],[GASTO ALUGUEL]]</f>
        <v>0</v>
      </c>
      <c r="S1440" s="5" t="str">
        <f>UPPER(TEXT(Tabela1[[#This Row],[VENCIMENTO CONTRATO]],"MMM"))</f>
        <v>JAN</v>
      </c>
      <c r="T1440" s="5">
        <f>IFERROR(YEAR(Tabela1[[#This Row],[VENCIMENTO CONTRATO]]),"-")</f>
        <v>2030</v>
      </c>
      <c r="U1440" s="5" t="str">
        <f>VLOOKUP(Tabela1[[#This Row],[PLACA]],UNIC!C:T,18,0)</f>
        <v>ATIVO</v>
      </c>
      <c r="V1440" s="5" t="str">
        <f>SUBSTITUTE(VLOOKUP(Tabela1[[#This Row],[PLACA]],UNIC!C:K,9,0),".", "")</f>
        <v>99538</v>
      </c>
      <c r="W1440" s="5">
        <f>VLOOKUP(Tabela1[[#This Row],[PLACA]],UNIC!C:M,10,0)</f>
        <v>20001</v>
      </c>
      <c r="X1440" s="5" t="str">
        <f>VLOOKUP(Tabela1[[#This Row],[PLACA]],UNIC!C:M,11,0)</f>
        <v>ADMINISTRATIVO</v>
      </c>
      <c r="Y1440" s="7">
        <f>SUM(Tabela1[[#This Row],[GASTO COMBUSTÍVEL FEVEREIRO]:[GASTO COMBUSTÍVE ABRIL]])</f>
        <v>3330.18</v>
      </c>
      <c r="Z1440" s="7">
        <f>IFERROR(AVERAGE(Tabela1[[#This Row],[GASTO COMBUSTÍVE ABRIL]:[GASTO COMBUSTÍVE MARÇO]]),"-")</f>
        <v>1065.7950000000001</v>
      </c>
    </row>
    <row r="1441" spans="1:26" x14ac:dyDescent="0.25">
      <c r="A1441" s="5" t="s">
        <v>1001</v>
      </c>
      <c r="B1441" s="5" t="str">
        <f>VLOOKUP(A1441,UNIC!C:W,2,0)</f>
        <v>MOBI</v>
      </c>
      <c r="C1441" s="5" t="str">
        <f>VLOOKUP(A1441,UNIC!C:W,3,0)</f>
        <v>LEVE</v>
      </c>
      <c r="D1441" s="10">
        <f>VLOOKUP(A1441,UNIC!C:W,5,0)</f>
        <v>2024</v>
      </c>
      <c r="E1441" s="5" t="str">
        <f>VLOOKUP(A1441,UNIC!C:W,21,0)</f>
        <v>MOVIDA</v>
      </c>
      <c r="F1441" s="5" t="str">
        <f>VLOOKUP(Tabela1[[#This Row],[PLACA]],UNIC!C:R,15,0)</f>
        <v>MA</v>
      </c>
      <c r="G1441" s="5" t="str">
        <f>VLOOKUP(Tabela1[[#This Row],[PLACA]],UNIC!C:R,16,0)</f>
        <v>NORTE</v>
      </c>
      <c r="H1441" s="5" t="str">
        <f>VLOOKUP(A1441,UNIC!C:H,6,0)</f>
        <v>DEYME RONALD ABREU MENDONCA</v>
      </c>
      <c r="I1441" s="5" t="str">
        <f>VLOOKUP(H1441,UNIC!H:J,3,0)</f>
        <v>INST MULTI SKILL</v>
      </c>
      <c r="J1441" s="11" t="str">
        <f>VLOOKUP(Tabela1[[#This Row],[PLACA]],UNIC!C:V,20,0)</f>
        <v>R$ 1.806,47</v>
      </c>
      <c r="K1441" s="11">
        <f>IFERROR(VALUE(VLOOKUP(Tabela1[[#This Row],[PLACA]],[1]Planilha2!$A:$F,3,0)),"")</f>
        <v>1154.73</v>
      </c>
      <c r="L1441" s="11">
        <f>IFERROR(VALUE(VLOOKUP(Tabela1[[#This Row],[PLACA]],[1]Planilha2!$A:$F,4,0)),"")</f>
        <v>1544.48</v>
      </c>
      <c r="M1441" s="11">
        <f>IFERROR(VALUE(VLOOKUP(Tabela1[[#This Row],[PLACA]],[1]Planilha2!$A:$F,5,0)),"")</f>
        <v>588.6</v>
      </c>
      <c r="N1441" s="11"/>
      <c r="O1441" s="12" t="str">
        <f>VLOOKUP(Tabela1[[#This Row],[PLACA]],BASE_LOCADORAS!B:F,5,0)</f>
        <v>28/10/2026</v>
      </c>
      <c r="P144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1" s="11">
        <f>VLOOKUP(Tabela1[[#This Row],[PLACA]],BASE_LOCADORAS!B:G,6,0)</f>
        <v>1806.47</v>
      </c>
      <c r="R1441" s="5" t="b">
        <f>Tabela1[[#This Row],[VALOR LOCADORA]]=Tabela1[[#This Row],[GASTO ALUGUEL]]</f>
        <v>0</v>
      </c>
      <c r="S1441" s="5" t="str">
        <f>UPPER(TEXT(Tabela1[[#This Row],[VENCIMENTO CONTRATO]],"MMM"))</f>
        <v>OUT</v>
      </c>
      <c r="T1441" s="5">
        <f>IFERROR(YEAR(Tabela1[[#This Row],[VENCIMENTO CONTRATO]]),"-")</f>
        <v>2026</v>
      </c>
      <c r="U1441" s="5" t="str">
        <f>VLOOKUP(Tabela1[[#This Row],[PLACA]],UNIC!C:T,18,0)</f>
        <v>ATIVO</v>
      </c>
      <c r="V1441" s="5" t="str">
        <f>SUBSTITUTE(VLOOKUP(Tabela1[[#This Row],[PLACA]],UNIC!C:K,9,0),".", "")</f>
        <v>11011</v>
      </c>
      <c r="W1441" s="5">
        <f>VLOOKUP(Tabela1[[#This Row],[PLACA]],UNIC!C:M,10,0)</f>
        <v>20001</v>
      </c>
      <c r="X1441" s="5" t="str">
        <f>VLOOKUP(Tabela1[[#This Row],[PLACA]],UNIC!C:M,11,0)</f>
        <v>VIVO</v>
      </c>
      <c r="Y1441" s="7">
        <f>SUM(Tabela1[[#This Row],[GASTO COMBUSTÍVEL FEVEREIRO]:[GASTO COMBUSTÍVE ABRIL]])</f>
        <v>3287.81</v>
      </c>
      <c r="Z1441" s="7">
        <f>IFERROR(AVERAGE(Tabela1[[#This Row],[GASTO COMBUSTÍVE ABRIL]:[GASTO COMBUSTÍVE MARÇO]]),"-")</f>
        <v>1066.54</v>
      </c>
    </row>
    <row r="1442" spans="1:26" x14ac:dyDescent="0.25">
      <c r="A1442" s="5" t="s">
        <v>924</v>
      </c>
      <c r="B1442" s="5" t="str">
        <f>VLOOKUP(A1442,UNIC!C:W,2,0)</f>
        <v>MOBI</v>
      </c>
      <c r="C1442" s="5" t="str">
        <f>VLOOKUP(A1442,UNIC!C:W,3,0)</f>
        <v>LEVE</v>
      </c>
      <c r="D1442" s="10">
        <f>VLOOKUP(A1442,UNIC!C:W,5,0)</f>
        <v>2024</v>
      </c>
      <c r="E1442" s="5" t="str">
        <f>VLOOKUP(A1442,UNIC!C:W,21,0)</f>
        <v>MOVIDA</v>
      </c>
      <c r="F1442" s="5" t="str">
        <f>VLOOKUP(Tabela1[[#This Row],[PLACA]],UNIC!C:R,15,0)</f>
        <v>MA</v>
      </c>
      <c r="G1442" s="5" t="str">
        <f>VLOOKUP(Tabela1[[#This Row],[PLACA]],UNIC!C:R,16,0)</f>
        <v>NORTE</v>
      </c>
      <c r="H1442" s="5" t="str">
        <f>VLOOKUP(A1442,UNIC!C:H,6,0)</f>
        <v>MANOEL FERNANDES LIMA JUNIOR</v>
      </c>
      <c r="I1442" s="5" t="str">
        <f>VLOOKUP(H1442,UNIC!H:J,3,0)</f>
        <v>INSTALADOR MULTSKILL</v>
      </c>
      <c r="J1442" s="11" t="str">
        <f>VLOOKUP(Tabela1[[#This Row],[PLACA]],UNIC!C:V,20,0)</f>
        <v>R$ 1.822,03</v>
      </c>
      <c r="K1442" s="11">
        <f>IFERROR(VALUE(VLOOKUP(Tabela1[[#This Row],[PLACA]],[1]Planilha2!$A:$F,3,0)),"")</f>
        <v>973.88</v>
      </c>
      <c r="L1442" s="11">
        <f>IFERROR(VALUE(VLOOKUP(Tabela1[[#This Row],[PLACA]],[1]Planilha2!$A:$F,4,0)),"")</f>
        <v>746.53</v>
      </c>
      <c r="M1442" s="11">
        <f>IFERROR(VALUE(VLOOKUP(Tabela1[[#This Row],[PLACA]],[1]Planilha2!$A:$F,5,0)),"")</f>
        <v>589.41</v>
      </c>
      <c r="N1442" s="11"/>
      <c r="O1442" s="12" t="str">
        <f>VLOOKUP(Tabela1[[#This Row],[PLACA]],BASE_LOCADORAS!B:F,5,0)</f>
        <v>31/05/2027</v>
      </c>
      <c r="P144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2" s="11">
        <f>VLOOKUP(Tabela1[[#This Row],[PLACA]],BASE_LOCADORAS!B:G,6,0)</f>
        <v>1822.03</v>
      </c>
      <c r="R1442" s="5" t="b">
        <f>Tabela1[[#This Row],[VALOR LOCADORA]]=Tabela1[[#This Row],[GASTO ALUGUEL]]</f>
        <v>0</v>
      </c>
      <c r="S1442" s="5" t="str">
        <f>UPPER(TEXT(Tabela1[[#This Row],[VENCIMENTO CONTRATO]],"MMM"))</f>
        <v>MAI</v>
      </c>
      <c r="T1442" s="5">
        <f>IFERROR(YEAR(Tabela1[[#This Row],[VENCIMENTO CONTRATO]]),"-")</f>
        <v>2027</v>
      </c>
      <c r="U1442" s="5" t="str">
        <f>VLOOKUP(Tabela1[[#This Row],[PLACA]],UNIC!C:T,18,0)</f>
        <v>ATIVO</v>
      </c>
      <c r="V1442" s="5" t="str">
        <f>SUBSTITUTE(VLOOKUP(Tabela1[[#This Row],[PLACA]],UNIC!C:K,9,0),".", "")</f>
        <v>11011</v>
      </c>
      <c r="W1442" s="5">
        <f>VLOOKUP(Tabela1[[#This Row],[PLACA]],UNIC!C:M,10,0)</f>
        <v>20003</v>
      </c>
      <c r="X1442" s="5" t="str">
        <f>VLOOKUP(Tabela1[[#This Row],[PLACA]],UNIC!C:M,11,0)</f>
        <v>VIVO</v>
      </c>
      <c r="Y1442" s="7">
        <f>SUM(Tabela1[[#This Row],[GASTO COMBUSTÍVEL FEVEREIRO]:[GASTO COMBUSTÍVE ABRIL]])</f>
        <v>2309.8199999999997</v>
      </c>
      <c r="Z1442" s="7">
        <f>IFERROR(AVERAGE(Tabela1[[#This Row],[GASTO COMBUSTÍVE ABRIL]:[GASTO COMBUSTÍVE MARÇO]]),"-")</f>
        <v>667.97</v>
      </c>
    </row>
    <row r="1443" spans="1:26" x14ac:dyDescent="0.25">
      <c r="A1443" s="5" t="s">
        <v>612</v>
      </c>
      <c r="B1443" s="5" t="str">
        <f>VLOOKUP(A1443,UNIC!C:W,2,0)</f>
        <v>MOBI</v>
      </c>
      <c r="C1443" s="5" t="str">
        <f>VLOOKUP(A1443,UNIC!C:W,3,0)</f>
        <v>LEVE</v>
      </c>
      <c r="D1443" s="10">
        <f>VLOOKUP(A1443,UNIC!C:W,5,0)</f>
        <v>2024</v>
      </c>
      <c r="E1443" s="5" t="str">
        <f>VLOOKUP(A1443,UNIC!C:W,21,0)</f>
        <v>MOVIDA</v>
      </c>
      <c r="F1443" s="5" t="str">
        <f>VLOOKUP(Tabela1[[#This Row],[PLACA]],UNIC!C:R,15,0)</f>
        <v>MA</v>
      </c>
      <c r="G1443" s="5" t="str">
        <f>VLOOKUP(Tabela1[[#This Row],[PLACA]],UNIC!C:R,16,0)</f>
        <v>NORTE</v>
      </c>
      <c r="H1443" s="5" t="str">
        <f>VLOOKUP(A1443,UNIC!C:H,6,0)</f>
        <v>JOSE PEREIRA DA SILVA</v>
      </c>
      <c r="I1443" s="5" t="str">
        <f>VLOOKUP(H1443,UNIC!H:J,3,0)</f>
        <v>INSTALADOR MULTSKILL</v>
      </c>
      <c r="J1443" s="11" t="str">
        <f>VLOOKUP(Tabela1[[#This Row],[PLACA]],UNIC!C:V,20,0)</f>
        <v>R$ 1.806,47</v>
      </c>
      <c r="K1443" s="11">
        <f>IFERROR(VALUE(VLOOKUP(Tabela1[[#This Row],[PLACA]],[1]Planilha2!$A:$F,3,0)),"")</f>
        <v>992.53</v>
      </c>
      <c r="L1443" s="11">
        <f>IFERROR(VALUE(VLOOKUP(Tabela1[[#This Row],[PLACA]],[1]Planilha2!$A:$F,4,0)),"")</f>
        <v>1391.66</v>
      </c>
      <c r="M1443" s="11">
        <f>IFERROR(VALUE(VLOOKUP(Tabela1[[#This Row],[PLACA]],[1]Planilha2!$A:$F,5,0)),"")</f>
        <v>665.53000000000009</v>
      </c>
      <c r="N1443" s="11"/>
      <c r="O1443" s="12" t="str">
        <f>VLOOKUP(Tabela1[[#This Row],[PLACA]],BASE_LOCADORAS!B:F,5,0)</f>
        <v>28/10/2026</v>
      </c>
      <c r="P144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3" s="11">
        <f>VLOOKUP(Tabela1[[#This Row],[PLACA]],BASE_LOCADORAS!B:G,6,0)</f>
        <v>1806.47</v>
      </c>
      <c r="R1443" s="5" t="b">
        <f>Tabela1[[#This Row],[VALOR LOCADORA]]=Tabela1[[#This Row],[GASTO ALUGUEL]]</f>
        <v>0</v>
      </c>
      <c r="S1443" s="5" t="str">
        <f>UPPER(TEXT(Tabela1[[#This Row],[VENCIMENTO CONTRATO]],"MMM"))</f>
        <v>OUT</v>
      </c>
      <c r="T1443" s="5">
        <f>IFERROR(YEAR(Tabela1[[#This Row],[VENCIMENTO CONTRATO]]),"-")</f>
        <v>2026</v>
      </c>
      <c r="U1443" s="5" t="str">
        <f>VLOOKUP(Tabela1[[#This Row],[PLACA]],UNIC!C:T,18,0)</f>
        <v>ATIVO</v>
      </c>
      <c r="V1443" s="5" t="str">
        <f>SUBSTITUTE(VLOOKUP(Tabela1[[#This Row],[PLACA]],UNIC!C:K,9,0),".", "")</f>
        <v>11011</v>
      </c>
      <c r="W1443" s="5">
        <f>VLOOKUP(Tabela1[[#This Row],[PLACA]],UNIC!C:M,10,0)</f>
        <v>20003</v>
      </c>
      <c r="X1443" s="5" t="str">
        <f>VLOOKUP(Tabela1[[#This Row],[PLACA]],UNIC!C:M,11,0)</f>
        <v>VIVO</v>
      </c>
      <c r="Y1443" s="7">
        <f>SUM(Tabela1[[#This Row],[GASTO COMBUSTÍVEL FEVEREIRO]:[GASTO COMBUSTÍVE ABRIL]])</f>
        <v>3049.7200000000003</v>
      </c>
      <c r="Z1443" s="7">
        <f>IFERROR(AVERAGE(Tabela1[[#This Row],[GASTO COMBUSTÍVE ABRIL]:[GASTO COMBUSTÍVE MARÇO]]),"-")</f>
        <v>1028.595</v>
      </c>
    </row>
    <row r="1444" spans="1:26" x14ac:dyDescent="0.25">
      <c r="A1444" s="5" t="s">
        <v>1150</v>
      </c>
      <c r="B1444" s="5" t="str">
        <f>VLOOKUP(A1444,UNIC!C:W,2,0)</f>
        <v>MOBI</v>
      </c>
      <c r="C1444" s="5" t="str">
        <f>VLOOKUP(A1444,UNIC!C:W,3,0)</f>
        <v>LEVE</v>
      </c>
      <c r="D1444" s="10">
        <f>VLOOKUP(A1444,UNIC!C:W,5,0)</f>
        <v>2024</v>
      </c>
      <c r="E1444" s="5" t="str">
        <f>VLOOKUP(A1444,UNIC!C:W,21,0)</f>
        <v>MOVIDA</v>
      </c>
      <c r="F1444" s="5" t="str">
        <f>VLOOKUP(Tabela1[[#This Row],[PLACA]],UNIC!C:R,15,0)</f>
        <v>MA</v>
      </c>
      <c r="G1444" s="5" t="str">
        <f>VLOOKUP(Tabela1[[#This Row],[PLACA]],UNIC!C:R,16,0)</f>
        <v>NORTE</v>
      </c>
      <c r="H1444" s="5" t="str">
        <f>VLOOKUP(A1444,UNIC!C:H,6,0)</f>
        <v>ESEQUIAS SANTOS RIBEIRO</v>
      </c>
      <c r="I1444" s="5" t="str">
        <f>VLOOKUP(H1444,UNIC!H:J,3,0)</f>
        <v>INSTALADOR MULTSKILL</v>
      </c>
      <c r="J1444" s="11" t="str">
        <f>VLOOKUP(Tabela1[[#This Row],[PLACA]],UNIC!C:V,20,0)</f>
        <v>R$ 1.806,47</v>
      </c>
      <c r="K1444" s="11">
        <f>IFERROR(VALUE(VLOOKUP(Tabela1[[#This Row],[PLACA]],[1]Planilha2!$A:$F,3,0)),"")</f>
        <v>1107.82</v>
      </c>
      <c r="L1444" s="11">
        <f>IFERROR(VALUE(VLOOKUP(Tabela1[[#This Row],[PLACA]],[1]Planilha2!$A:$F,4,0)),"")</f>
        <v>1246.6300000000001</v>
      </c>
      <c r="M1444" s="11">
        <f>IFERROR(VALUE(VLOOKUP(Tabela1[[#This Row],[PLACA]],[1]Planilha2!$A:$F,5,0)),"")</f>
        <v>599.49</v>
      </c>
      <c r="N1444" s="11"/>
      <c r="O1444" s="12" t="str">
        <f>VLOOKUP(Tabela1[[#This Row],[PLACA]],BASE_LOCADORAS!B:F,5,0)</f>
        <v>28/10/2026</v>
      </c>
      <c r="P144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4" s="11">
        <f>VLOOKUP(Tabela1[[#This Row],[PLACA]],BASE_LOCADORAS!B:G,6,0)</f>
        <v>1806.47</v>
      </c>
      <c r="R1444" s="5" t="b">
        <f>Tabela1[[#This Row],[VALOR LOCADORA]]=Tabela1[[#This Row],[GASTO ALUGUEL]]</f>
        <v>0</v>
      </c>
      <c r="S1444" s="5" t="str">
        <f>UPPER(TEXT(Tabela1[[#This Row],[VENCIMENTO CONTRATO]],"MMM"))</f>
        <v>OUT</v>
      </c>
      <c r="T1444" s="5">
        <f>IFERROR(YEAR(Tabela1[[#This Row],[VENCIMENTO CONTRATO]]),"-")</f>
        <v>2026</v>
      </c>
      <c r="U1444" s="5" t="str">
        <f>VLOOKUP(Tabela1[[#This Row],[PLACA]],UNIC!C:T,18,0)</f>
        <v>ATIVO</v>
      </c>
      <c r="V1444" s="5" t="str">
        <f>SUBSTITUTE(VLOOKUP(Tabela1[[#This Row],[PLACA]],UNIC!C:K,9,0),".", "")</f>
        <v>11011</v>
      </c>
      <c r="W1444" s="5">
        <f>VLOOKUP(Tabela1[[#This Row],[PLACA]],UNIC!C:M,10,0)</f>
        <v>20001</v>
      </c>
      <c r="X1444" s="5" t="str">
        <f>VLOOKUP(Tabela1[[#This Row],[PLACA]],UNIC!C:M,11,0)</f>
        <v>VIVO</v>
      </c>
      <c r="Y1444" s="7">
        <f>SUM(Tabela1[[#This Row],[GASTO COMBUSTÍVEL FEVEREIRO]:[GASTO COMBUSTÍVE ABRIL]])</f>
        <v>2953.9399999999996</v>
      </c>
      <c r="Z1444" s="7">
        <f>IFERROR(AVERAGE(Tabela1[[#This Row],[GASTO COMBUSTÍVE ABRIL]:[GASTO COMBUSTÍVE MARÇO]]),"-")</f>
        <v>923.06000000000006</v>
      </c>
    </row>
    <row r="1445" spans="1:26" x14ac:dyDescent="0.25">
      <c r="A1445" s="5" t="s">
        <v>871</v>
      </c>
      <c r="B1445" s="5" t="str">
        <f>VLOOKUP(A1445,UNIC!C:W,2,0)</f>
        <v>MOBI</v>
      </c>
      <c r="C1445" s="5" t="str">
        <f>VLOOKUP(A1445,UNIC!C:W,3,0)</f>
        <v>LEVE</v>
      </c>
      <c r="D1445" s="10">
        <f>VLOOKUP(A1445,UNIC!C:W,5,0)</f>
        <v>2024</v>
      </c>
      <c r="E1445" s="5" t="str">
        <f>VLOOKUP(A1445,UNIC!C:W,21,0)</f>
        <v>MOVIDA</v>
      </c>
      <c r="F1445" s="5" t="str">
        <f>VLOOKUP(Tabela1[[#This Row],[PLACA]],UNIC!C:R,15,0)</f>
        <v>MA</v>
      </c>
      <c r="G1445" s="5" t="str">
        <f>VLOOKUP(Tabela1[[#This Row],[PLACA]],UNIC!C:R,16,0)</f>
        <v>NORTE</v>
      </c>
      <c r="H1445" s="5" t="str">
        <f>VLOOKUP(A1445,UNIC!C:H,6,0)</f>
        <v>CARLOS HENRIQUE DE OLIVEIRA BARROS</v>
      </c>
      <c r="I1445" s="5" t="str">
        <f>VLOOKUP(H1445,UNIC!H:J,3,0)</f>
        <v>INSTALADOR MULTSKILL</v>
      </c>
      <c r="J1445" s="11" t="str">
        <f>VLOOKUP(Tabela1[[#This Row],[PLACA]],UNIC!C:V,20,0)</f>
        <v>R$ 1.730,00</v>
      </c>
      <c r="K1445" s="11">
        <f>IFERROR(VALUE(VLOOKUP(Tabela1[[#This Row],[PLACA]],[1]Planilha2!$A:$F,3,0)),"")</f>
        <v>1132.99</v>
      </c>
      <c r="L1445" s="11">
        <f>IFERROR(VALUE(VLOOKUP(Tabela1[[#This Row],[PLACA]],[1]Planilha2!$A:$F,4,0)),"")</f>
        <v>1523.6499999999996</v>
      </c>
      <c r="M1445" s="11">
        <f>IFERROR(VALUE(VLOOKUP(Tabela1[[#This Row],[PLACA]],[1]Planilha2!$A:$F,5,0)),"")</f>
        <v>679.26</v>
      </c>
      <c r="N1445" s="11"/>
      <c r="O1445" s="12" t="str">
        <f>VLOOKUP(Tabela1[[#This Row],[PLACA]],BASE_LOCADORAS!B:F,5,0)</f>
        <v>16/11/2026</v>
      </c>
      <c r="P144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5" s="11">
        <f>VLOOKUP(Tabela1[[#This Row],[PLACA]],BASE_LOCADORAS!B:G,6,0)</f>
        <v>1730</v>
      </c>
      <c r="R1445" s="5" t="b">
        <f>Tabela1[[#This Row],[VALOR LOCADORA]]=Tabela1[[#This Row],[GASTO ALUGUEL]]</f>
        <v>0</v>
      </c>
      <c r="S1445" s="5" t="str">
        <f>UPPER(TEXT(Tabela1[[#This Row],[VENCIMENTO CONTRATO]],"MMM"))</f>
        <v>NOV</v>
      </c>
      <c r="T1445" s="5">
        <f>IFERROR(YEAR(Tabela1[[#This Row],[VENCIMENTO CONTRATO]]),"-")</f>
        <v>2026</v>
      </c>
      <c r="U1445" s="5" t="str">
        <f>VLOOKUP(Tabela1[[#This Row],[PLACA]],UNIC!C:T,18,0)</f>
        <v>ATIVO</v>
      </c>
      <c r="V1445" s="5" t="str">
        <f>SUBSTITUTE(VLOOKUP(Tabela1[[#This Row],[PLACA]],UNIC!C:K,9,0),".", "")</f>
        <v>11011</v>
      </c>
      <c r="W1445" s="5">
        <f>VLOOKUP(Tabela1[[#This Row],[PLACA]],UNIC!C:M,10,0)</f>
        <v>20001</v>
      </c>
      <c r="X1445" s="5" t="str">
        <f>VLOOKUP(Tabela1[[#This Row],[PLACA]],UNIC!C:M,11,0)</f>
        <v>VIVO</v>
      </c>
      <c r="Y1445" s="7">
        <f>SUM(Tabela1[[#This Row],[GASTO COMBUSTÍVEL FEVEREIRO]:[GASTO COMBUSTÍVE ABRIL]])</f>
        <v>3335.8999999999996</v>
      </c>
      <c r="Z1445" s="7">
        <f>IFERROR(AVERAGE(Tabela1[[#This Row],[GASTO COMBUSTÍVE ABRIL]:[GASTO COMBUSTÍVE MARÇO]]),"-")</f>
        <v>1101.4549999999999</v>
      </c>
    </row>
    <row r="1446" spans="1:26" x14ac:dyDescent="0.25">
      <c r="A1446" s="5" t="s">
        <v>921</v>
      </c>
      <c r="B1446" s="5" t="str">
        <f>VLOOKUP(A1446,UNIC!C:W,2,0)</f>
        <v>MOBI</v>
      </c>
      <c r="C1446" s="5" t="str">
        <f>VLOOKUP(A1446,UNIC!C:W,3,0)</f>
        <v>LEVE</v>
      </c>
      <c r="D1446" s="10">
        <f>VLOOKUP(A1446,UNIC!C:W,5,0)</f>
        <v>2025</v>
      </c>
      <c r="E1446" s="5" t="str">
        <f>VLOOKUP(A1446,UNIC!C:W,21,0)</f>
        <v>LOCALIZA</v>
      </c>
      <c r="F1446" s="5" t="str">
        <f>VLOOKUP(Tabela1[[#This Row],[PLACA]],UNIC!C:R,15,0)</f>
        <v>MA</v>
      </c>
      <c r="G1446" s="5" t="str">
        <f>VLOOKUP(Tabela1[[#This Row],[PLACA]],UNIC!C:R,16,0)</f>
        <v>NORTE</v>
      </c>
      <c r="H1446" s="5" t="str">
        <f>VLOOKUP(A1446,UNIC!C:H,6,0)</f>
        <v>DIEGO BARROS SANDES</v>
      </c>
      <c r="I1446" s="5" t="str">
        <f>VLOOKUP(H1446,UNIC!H:J,3,0)</f>
        <v>INSTALADOR MULTSKILL</v>
      </c>
      <c r="J1446" s="11" t="str">
        <f>VLOOKUP(Tabela1[[#This Row],[PLACA]],UNIC!C:V,20,0)</f>
        <v>R$ 1.823,00</v>
      </c>
      <c r="K1446" s="11">
        <f>IFERROR(VALUE(VLOOKUP(Tabela1[[#This Row],[PLACA]],[1]Planilha2!$A:$F,3,0)),"")</f>
        <v>1069.9099999999999</v>
      </c>
      <c r="L1446" s="11">
        <f>IFERROR(VALUE(VLOOKUP(Tabela1[[#This Row],[PLACA]],[1]Planilha2!$A:$F,4,0)),"")</f>
        <v>1485.24</v>
      </c>
      <c r="M1446" s="11">
        <f>IFERROR(VALUE(VLOOKUP(Tabela1[[#This Row],[PLACA]],[1]Planilha2!$A:$F,5,0)),"")</f>
        <v>450.33</v>
      </c>
      <c r="N1446" s="11"/>
      <c r="O1446" s="12" t="str">
        <f>VLOOKUP(Tabela1[[#This Row],[PLACA]],BASE_LOCADORAS!B:F,5,0)</f>
        <v>17/07/2028</v>
      </c>
      <c r="P144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6" s="11">
        <f>VLOOKUP(Tabela1[[#This Row],[PLACA]],BASE_LOCADORAS!B:G,6,0)</f>
        <v>1928.81</v>
      </c>
      <c r="R1446" s="5" t="b">
        <f>Tabela1[[#This Row],[VALOR LOCADORA]]=Tabela1[[#This Row],[GASTO ALUGUEL]]</f>
        <v>0</v>
      </c>
      <c r="S1446" s="5" t="str">
        <f>UPPER(TEXT(Tabela1[[#This Row],[VENCIMENTO CONTRATO]],"MMM"))</f>
        <v>JUL</v>
      </c>
      <c r="T1446" s="5">
        <f>IFERROR(YEAR(Tabela1[[#This Row],[VENCIMENTO CONTRATO]]),"-")</f>
        <v>2028</v>
      </c>
      <c r="U1446" s="5" t="str">
        <f>VLOOKUP(Tabela1[[#This Row],[PLACA]],UNIC!C:T,18,0)</f>
        <v>ATIVO</v>
      </c>
      <c r="V1446" s="5" t="str">
        <f>SUBSTITUTE(VLOOKUP(Tabela1[[#This Row],[PLACA]],UNIC!C:K,9,0),".", "")</f>
        <v>11011</v>
      </c>
      <c r="W1446" s="5">
        <f>VLOOKUP(Tabela1[[#This Row],[PLACA]],UNIC!C:M,10,0)</f>
        <v>20002</v>
      </c>
      <c r="X1446" s="5" t="str">
        <f>VLOOKUP(Tabela1[[#This Row],[PLACA]],UNIC!C:M,11,0)</f>
        <v>VIVO</v>
      </c>
      <c r="Y1446" s="7">
        <f>SUM(Tabela1[[#This Row],[GASTO COMBUSTÍVEL FEVEREIRO]:[GASTO COMBUSTÍVE ABRIL]])</f>
        <v>3005.4799999999996</v>
      </c>
      <c r="Z1446" s="7">
        <f>IFERROR(AVERAGE(Tabela1[[#This Row],[GASTO COMBUSTÍVE ABRIL]:[GASTO COMBUSTÍVE MARÇO]]),"-")</f>
        <v>967.78499999999997</v>
      </c>
    </row>
    <row r="1447" spans="1:26" x14ac:dyDescent="0.25">
      <c r="A1447" s="5" t="s">
        <v>276</v>
      </c>
      <c r="B1447" s="5" t="str">
        <f>VLOOKUP(A1447,UNIC!C:W,2,0)</f>
        <v>MOBI</v>
      </c>
      <c r="C1447" s="5" t="str">
        <f>VLOOKUP(A1447,UNIC!C:W,3,0)</f>
        <v>LEVE</v>
      </c>
      <c r="D1447" s="10">
        <f>VLOOKUP(A1447,UNIC!C:W,5,0)</f>
        <v>2024</v>
      </c>
      <c r="E1447" s="5" t="str">
        <f>VLOOKUP(A1447,UNIC!C:W,21,0)</f>
        <v>MOVIDA</v>
      </c>
      <c r="F1447" s="5" t="str">
        <f>VLOOKUP(Tabela1[[#This Row],[PLACA]],UNIC!C:R,15,0)</f>
        <v>MA</v>
      </c>
      <c r="G1447" s="5" t="str">
        <f>VLOOKUP(Tabela1[[#This Row],[PLACA]],UNIC!C:R,16,0)</f>
        <v>NORTE</v>
      </c>
      <c r="H1447" s="5" t="str">
        <f>VLOOKUP(A1447,UNIC!C:H,6,0)</f>
        <v>CASA CLIENTE VIVO IMPERATRIZ</v>
      </c>
      <c r="I1447" s="5" t="str">
        <f>VLOOKUP(H1447,UNIC!H:J,3,0)</f>
        <v>PARCEIRO</v>
      </c>
      <c r="J1447" s="11" t="str">
        <f>VLOOKUP(Tabela1[[#This Row],[PLACA]],UNIC!C:V,20,0)</f>
        <v>R$ 1.822,03</v>
      </c>
      <c r="K1447" s="11">
        <f>IFERROR(VALUE(VLOOKUP(Tabela1[[#This Row],[PLACA]],[1]Planilha2!$A:$F,3,0)),"")</f>
        <v>1093.43</v>
      </c>
      <c r="L1447" s="11">
        <f>IFERROR(VALUE(VLOOKUP(Tabela1[[#This Row],[PLACA]],[1]Planilha2!$A:$F,4,0)),"")</f>
        <v>329.59000000000003</v>
      </c>
      <c r="M1447" s="11">
        <f>IFERROR(VALUE(VLOOKUP(Tabela1[[#This Row],[PLACA]],[1]Planilha2!$A:$F,5,0)),"")</f>
        <v>0</v>
      </c>
      <c r="N1447" s="11"/>
      <c r="O1447" s="12" t="str">
        <f>VLOOKUP(Tabela1[[#This Row],[PLACA]],BASE_LOCADORAS!B:F,5,0)</f>
        <v>31/05/2027</v>
      </c>
      <c r="P144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7" s="11">
        <f>VLOOKUP(Tabela1[[#This Row],[PLACA]],BASE_LOCADORAS!B:G,6,0)</f>
        <v>1822.03</v>
      </c>
      <c r="R1447" s="5" t="b">
        <f>Tabela1[[#This Row],[VALOR LOCADORA]]=Tabela1[[#This Row],[GASTO ALUGUEL]]</f>
        <v>0</v>
      </c>
      <c r="S1447" s="5" t="str">
        <f>UPPER(TEXT(Tabela1[[#This Row],[VENCIMENTO CONTRATO]],"MMM"))</f>
        <v>MAI</v>
      </c>
      <c r="T1447" s="5">
        <f>IFERROR(YEAR(Tabela1[[#This Row],[VENCIMENTO CONTRATO]]),"-")</f>
        <v>2027</v>
      </c>
      <c r="U1447" s="5" t="str">
        <f>VLOOKUP(Tabela1[[#This Row],[PLACA]],UNIC!C:T,18,0)</f>
        <v>SINISTRO (CULPABILIDADE DO CONDUTOR)</v>
      </c>
      <c r="V1447" s="5" t="str">
        <f>SUBSTITUTE(VLOOKUP(Tabela1[[#This Row],[PLACA]],UNIC!C:K,9,0),".", "")</f>
        <v>11011</v>
      </c>
      <c r="W1447" s="5">
        <f>VLOOKUP(Tabela1[[#This Row],[PLACA]],UNIC!C:M,10,0)</f>
        <v>20003</v>
      </c>
      <c r="X1447" s="5" t="str">
        <f>VLOOKUP(Tabela1[[#This Row],[PLACA]],UNIC!C:M,11,0)</f>
        <v>VIVO</v>
      </c>
      <c r="Y1447" s="7">
        <f>SUM(Tabela1[[#This Row],[GASTO COMBUSTÍVEL FEVEREIRO]:[GASTO COMBUSTÍVE ABRIL]])</f>
        <v>1423.02</v>
      </c>
      <c r="Z1447" s="7">
        <f>IFERROR(AVERAGE(Tabela1[[#This Row],[GASTO COMBUSTÍVE ABRIL]:[GASTO COMBUSTÍVE MARÇO]]),"-")</f>
        <v>164.79500000000002</v>
      </c>
    </row>
    <row r="1448" spans="1:26" x14ac:dyDescent="0.25">
      <c r="A1448" s="5" t="s">
        <v>1100</v>
      </c>
      <c r="B1448" s="5" t="str">
        <f>VLOOKUP(A1448,UNIC!C:W,2,0)</f>
        <v>MOBI</v>
      </c>
      <c r="C1448" s="5" t="str">
        <f>VLOOKUP(A1448,UNIC!C:W,3,0)</f>
        <v>LEVE</v>
      </c>
      <c r="D1448" s="10">
        <f>VLOOKUP(A1448,UNIC!C:W,5,0)</f>
        <v>2024</v>
      </c>
      <c r="E1448" s="5" t="str">
        <f>VLOOKUP(A1448,UNIC!C:W,21,0)</f>
        <v>MOVIDA</v>
      </c>
      <c r="F1448" s="5" t="str">
        <f>VLOOKUP(Tabela1[[#This Row],[PLACA]],UNIC!C:R,15,0)</f>
        <v>MA</v>
      </c>
      <c r="G1448" s="5" t="str">
        <f>VLOOKUP(Tabela1[[#This Row],[PLACA]],UNIC!C:R,16,0)</f>
        <v>NORTE</v>
      </c>
      <c r="H1448" s="5" t="str">
        <f>VLOOKUP(A1448,UNIC!C:H,6,0)</f>
        <v>JOAO ROCHA BARROSO</v>
      </c>
      <c r="I1448" s="5" t="str">
        <f>VLOOKUP(H1448,UNIC!H:J,3,0)</f>
        <v>INSTALADOR MULTSKILL</v>
      </c>
      <c r="J1448" s="11" t="str">
        <f>VLOOKUP(Tabela1[[#This Row],[PLACA]],UNIC!C:V,20,0)</f>
        <v>R$ 1.806,47</v>
      </c>
      <c r="K1448" s="11">
        <f>IFERROR(VALUE(VLOOKUP(Tabela1[[#This Row],[PLACA]],[1]Planilha2!$A:$F,3,0)),"")</f>
        <v>1159.95</v>
      </c>
      <c r="L1448" s="11">
        <f>IFERROR(VALUE(VLOOKUP(Tabela1[[#This Row],[PLACA]],[1]Planilha2!$A:$F,4,0)),"")</f>
        <v>1179.8399999999999</v>
      </c>
      <c r="M1448" s="11">
        <f>IFERROR(VALUE(VLOOKUP(Tabela1[[#This Row],[PLACA]],[1]Planilha2!$A:$F,5,0)),"")</f>
        <v>640</v>
      </c>
      <c r="N1448" s="11"/>
      <c r="O1448" s="12" t="str">
        <f>VLOOKUP(Tabela1[[#This Row],[PLACA]],BASE_LOCADORAS!B:F,5,0)</f>
        <v>28/10/2026</v>
      </c>
      <c r="P144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8" s="11">
        <f>VLOOKUP(Tabela1[[#This Row],[PLACA]],BASE_LOCADORAS!B:G,6,0)</f>
        <v>1806.47</v>
      </c>
      <c r="R1448" s="5" t="b">
        <f>Tabela1[[#This Row],[VALOR LOCADORA]]=Tabela1[[#This Row],[GASTO ALUGUEL]]</f>
        <v>0</v>
      </c>
      <c r="S1448" s="5" t="str">
        <f>UPPER(TEXT(Tabela1[[#This Row],[VENCIMENTO CONTRATO]],"MMM"))</f>
        <v>OUT</v>
      </c>
      <c r="T1448" s="5">
        <f>IFERROR(YEAR(Tabela1[[#This Row],[VENCIMENTO CONTRATO]]),"-")</f>
        <v>2026</v>
      </c>
      <c r="U1448" s="5" t="str">
        <f>VLOOKUP(Tabela1[[#This Row],[PLACA]],UNIC!C:T,18,0)</f>
        <v>ATIVO</v>
      </c>
      <c r="V1448" s="5" t="str">
        <f>SUBSTITUTE(VLOOKUP(Tabela1[[#This Row],[PLACA]],UNIC!C:K,9,0),".", "")</f>
        <v>11011</v>
      </c>
      <c r="W1448" s="5">
        <f>VLOOKUP(Tabela1[[#This Row],[PLACA]],UNIC!C:M,10,0)</f>
        <v>20001</v>
      </c>
      <c r="X1448" s="5" t="str">
        <f>VLOOKUP(Tabela1[[#This Row],[PLACA]],UNIC!C:M,11,0)</f>
        <v>VIVO</v>
      </c>
      <c r="Y1448" s="7">
        <f>SUM(Tabela1[[#This Row],[GASTO COMBUSTÍVEL FEVEREIRO]:[GASTO COMBUSTÍVE ABRIL]])</f>
        <v>2979.79</v>
      </c>
      <c r="Z1448" s="7">
        <f>IFERROR(AVERAGE(Tabela1[[#This Row],[GASTO COMBUSTÍVE ABRIL]:[GASTO COMBUSTÍVE MARÇO]]),"-")</f>
        <v>909.92</v>
      </c>
    </row>
    <row r="1449" spans="1:26" x14ac:dyDescent="0.25">
      <c r="A1449" s="5" t="s">
        <v>375</v>
      </c>
      <c r="B1449" s="5" t="str">
        <f>VLOOKUP(A1449,UNIC!C:W,2,0)</f>
        <v>STRADA</v>
      </c>
      <c r="C1449" s="5" t="str">
        <f>VLOOKUP(A1449,UNIC!C:W,3,0)</f>
        <v>UTILITARIO</v>
      </c>
      <c r="D1449" s="10">
        <f>VLOOKUP(A1449,UNIC!C:W,5,0)</f>
        <v>2024</v>
      </c>
      <c r="E1449" s="5" t="str">
        <f>VLOOKUP(A1449,UNIC!C:W,21,0)</f>
        <v>LOCALIZA</v>
      </c>
      <c r="F1449" s="5" t="str">
        <f>VLOOKUP(Tabela1[[#This Row],[PLACA]],UNIC!C:R,15,0)</f>
        <v>MA</v>
      </c>
      <c r="G1449" s="5" t="str">
        <f>VLOOKUP(Tabela1[[#This Row],[PLACA]],UNIC!C:R,16,0)</f>
        <v>NORTE</v>
      </c>
      <c r="H1449" s="5" t="str">
        <f>VLOOKUP(A1449,UNIC!C:H,6,0)</f>
        <v>DIEGO DOS SANTOS SIQUEIRA</v>
      </c>
      <c r="I1449" s="5" t="str">
        <f>VLOOKUP(H1449,UNIC!H:J,3,0)</f>
        <v>TECNICO DE FIBRA OPTICA II</v>
      </c>
      <c r="J1449" s="11" t="str">
        <f>VLOOKUP(Tabela1[[#This Row],[PLACA]],UNIC!C:V,20,0)</f>
        <v>R$ 2.214,09</v>
      </c>
      <c r="K1449" s="11">
        <f>IFERROR(VALUE(VLOOKUP(Tabela1[[#This Row],[PLACA]],[1]Planilha2!$A:$F,3,0)),"")</f>
        <v>993.42000000000007</v>
      </c>
      <c r="L1449" s="11">
        <f>IFERROR(VALUE(VLOOKUP(Tabela1[[#This Row],[PLACA]],[1]Planilha2!$A:$F,4,0)),"")</f>
        <v>1269.73</v>
      </c>
      <c r="M1449" s="11">
        <f>IFERROR(VALUE(VLOOKUP(Tabela1[[#This Row],[PLACA]],[1]Planilha2!$A:$F,5,0)),"")</f>
        <v>558.55999999999995</v>
      </c>
      <c r="N1449" s="11"/>
      <c r="O1449" s="12" t="str">
        <f>VLOOKUP(Tabela1[[#This Row],[PLACA]],BASE_LOCADORAS!B:F,5,0)</f>
        <v>13/12/2026</v>
      </c>
      <c r="P144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49" s="11">
        <f>VLOOKUP(Tabela1[[#This Row],[PLACA]],BASE_LOCADORAS!B:G,6,0)</f>
        <v>2214.09</v>
      </c>
      <c r="R1449" s="5" t="b">
        <f>Tabela1[[#This Row],[VALOR LOCADORA]]=Tabela1[[#This Row],[GASTO ALUGUEL]]</f>
        <v>0</v>
      </c>
      <c r="S1449" s="5" t="str">
        <f>UPPER(TEXT(Tabela1[[#This Row],[VENCIMENTO CONTRATO]],"MMM"))</f>
        <v>DEZ</v>
      </c>
      <c r="T1449" s="5">
        <f>IFERROR(YEAR(Tabela1[[#This Row],[VENCIMENTO CONTRATO]]),"-")</f>
        <v>2026</v>
      </c>
      <c r="U1449" s="5" t="str">
        <f>VLOOKUP(Tabela1[[#This Row],[PLACA]],UNIC!C:T,18,0)</f>
        <v>ATIVO</v>
      </c>
      <c r="V1449" s="5" t="str">
        <f>SUBSTITUTE(VLOOKUP(Tabela1[[#This Row],[PLACA]],UNIC!C:K,9,0),".", "")</f>
        <v>11021</v>
      </c>
      <c r="W1449" s="5">
        <f>VLOOKUP(Tabela1[[#This Row],[PLACA]],UNIC!C:M,10,0)</f>
        <v>20001</v>
      </c>
      <c r="X1449" s="5" t="str">
        <f>VLOOKUP(Tabela1[[#This Row],[PLACA]],UNIC!C:M,11,0)</f>
        <v>VIVO</v>
      </c>
      <c r="Y1449" s="7">
        <f>SUM(Tabela1[[#This Row],[GASTO COMBUSTÍVEL FEVEREIRO]:[GASTO COMBUSTÍVE ABRIL]])</f>
        <v>2821.71</v>
      </c>
      <c r="Z1449" s="7">
        <f>IFERROR(AVERAGE(Tabela1[[#This Row],[GASTO COMBUSTÍVE ABRIL]:[GASTO COMBUSTÍVE MARÇO]]),"-")</f>
        <v>914.14499999999998</v>
      </c>
    </row>
    <row r="1450" spans="1:26" x14ac:dyDescent="0.25">
      <c r="A1450" s="5" t="s">
        <v>1072</v>
      </c>
      <c r="B1450" s="5" t="str">
        <f>VLOOKUP(A1450,UNIC!C:W,2,0)</f>
        <v>MOBI</v>
      </c>
      <c r="C1450" s="5" t="str">
        <f>VLOOKUP(A1450,UNIC!C:W,3,0)</f>
        <v>LEVE</v>
      </c>
      <c r="D1450" s="10">
        <f>VLOOKUP(A1450,UNIC!C:W,5,0)</f>
        <v>2024</v>
      </c>
      <c r="E1450" s="5" t="str">
        <f>VLOOKUP(A1450,UNIC!C:W,21,0)</f>
        <v>MOVIDA</v>
      </c>
      <c r="F1450" s="5" t="str">
        <f>VLOOKUP(Tabela1[[#This Row],[PLACA]],UNIC!C:R,15,0)</f>
        <v>GO</v>
      </c>
      <c r="G1450" s="5" t="str">
        <f>VLOOKUP(Tabela1[[#This Row],[PLACA]],UNIC!C:R,16,0)</f>
        <v>CENTRO OESTE</v>
      </c>
      <c r="H1450" s="5" t="str">
        <f>VLOOKUP(A1450,UNIC!C:H,6,0)</f>
        <v>JOAO PAULO PEREIRA DE SOUZA</v>
      </c>
      <c r="I1450" s="5" t="str">
        <f>VLOOKUP(H1450,UNIC!H:J,3,0)</f>
        <v>INSTALADOR E REPARADOR DE FO</v>
      </c>
      <c r="J1450" s="11" t="str">
        <f>VLOOKUP(Tabela1[[#This Row],[PLACA]],UNIC!C:V,20,0)</f>
        <v>R$ 1.806,47</v>
      </c>
      <c r="K1450" s="11">
        <f>IFERROR(VALUE(VLOOKUP(Tabela1[[#This Row],[PLACA]],[1]Planilha2!$A:$F,3,0)),"")</f>
        <v>1418.54</v>
      </c>
      <c r="L1450" s="11">
        <f>IFERROR(VALUE(VLOOKUP(Tabela1[[#This Row],[PLACA]],[1]Planilha2!$A:$F,4,0)),"")</f>
        <v>1418.23</v>
      </c>
      <c r="M1450" s="11">
        <f>IFERROR(VALUE(VLOOKUP(Tabela1[[#This Row],[PLACA]],[1]Planilha2!$A:$F,5,0)),"")</f>
        <v>669.06999999999994</v>
      </c>
      <c r="N1450" s="11"/>
      <c r="O1450" s="12" t="str">
        <f>VLOOKUP(Tabela1[[#This Row],[PLACA]],BASE_LOCADORAS!B:F,5,0)</f>
        <v>28/10/2026</v>
      </c>
      <c r="P145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0" s="11">
        <f>VLOOKUP(Tabela1[[#This Row],[PLACA]],BASE_LOCADORAS!B:G,6,0)</f>
        <v>1806.47</v>
      </c>
      <c r="R1450" s="5" t="b">
        <f>Tabela1[[#This Row],[VALOR LOCADORA]]=Tabela1[[#This Row],[GASTO ALUGUEL]]</f>
        <v>0</v>
      </c>
      <c r="S1450" s="5" t="str">
        <f>UPPER(TEXT(Tabela1[[#This Row],[VENCIMENTO CONTRATO]],"MMM"))</f>
        <v>OUT</v>
      </c>
      <c r="T1450" s="5">
        <f>IFERROR(YEAR(Tabela1[[#This Row],[VENCIMENTO CONTRATO]]),"-")</f>
        <v>2026</v>
      </c>
      <c r="U1450" s="5" t="str">
        <f>VLOOKUP(Tabela1[[#This Row],[PLACA]],UNIC!C:T,18,0)</f>
        <v>ATIVO</v>
      </c>
      <c r="V1450" s="5" t="str">
        <f>SUBSTITUTE(VLOOKUP(Tabela1[[#This Row],[PLACA]],UNIC!C:K,9,0),".", "")</f>
        <v>11011</v>
      </c>
      <c r="W1450" s="5">
        <f>VLOOKUP(Tabela1[[#This Row],[PLACA]],UNIC!C:M,10,0)</f>
        <v>19093</v>
      </c>
      <c r="X1450" s="5" t="str">
        <f>VLOOKUP(Tabela1[[#This Row],[PLACA]],UNIC!C:M,11,0)</f>
        <v>VIVO</v>
      </c>
      <c r="Y1450" s="7">
        <f>SUM(Tabela1[[#This Row],[GASTO COMBUSTÍVEL FEVEREIRO]:[GASTO COMBUSTÍVE ABRIL]])</f>
        <v>3505.84</v>
      </c>
      <c r="Z1450" s="7">
        <f>IFERROR(AVERAGE(Tabela1[[#This Row],[GASTO COMBUSTÍVE ABRIL]:[GASTO COMBUSTÍVE MARÇO]]),"-")</f>
        <v>1043.6500000000001</v>
      </c>
    </row>
    <row r="1451" spans="1:26" x14ac:dyDescent="0.25">
      <c r="A1451" s="5" t="s">
        <v>1541</v>
      </c>
      <c r="B1451" s="5" t="str">
        <f>VLOOKUP(A1451,UNIC!C:W,2,0)</f>
        <v>MOBI</v>
      </c>
      <c r="C1451" s="5" t="str">
        <f>VLOOKUP(A1451,UNIC!C:W,3,0)</f>
        <v>LEVE</v>
      </c>
      <c r="D1451" s="10">
        <f>VLOOKUP(A1451,UNIC!C:W,5,0)</f>
        <v>2024</v>
      </c>
      <c r="E1451" s="5" t="str">
        <f>VLOOKUP(A1451,UNIC!C:W,21,0)</f>
        <v>MOVIDA</v>
      </c>
      <c r="F1451" s="5" t="str">
        <f>VLOOKUP(Tabela1[[#This Row],[PLACA]],UNIC!C:R,15,0)</f>
        <v>PA</v>
      </c>
      <c r="G1451" s="5" t="str">
        <f>VLOOKUP(Tabela1[[#This Row],[PLACA]],UNIC!C:R,16,0)</f>
        <v>Norte</v>
      </c>
      <c r="H1451" s="5" t="str">
        <f>VLOOKUP(A1451,UNIC!C:H,6,0)</f>
        <v>MARLISSON MOTA FERNANDES</v>
      </c>
      <c r="I1451" s="5" t="str">
        <f>VLOOKUP(H1451,UNIC!H:J,3,0)</f>
        <v>INSTALADOR MULTSKILL</v>
      </c>
      <c r="J1451" s="11" t="str">
        <f>VLOOKUP(Tabela1[[#This Row],[PLACA]],UNIC!C:V,20,0)</f>
        <v>R$ 1.730,00</v>
      </c>
      <c r="K1451" s="11">
        <f>IFERROR(VALUE(VLOOKUP(Tabela1[[#This Row],[PLACA]],[1]Planilha2!$A:$F,3,0)),"")</f>
        <v>1225.97</v>
      </c>
      <c r="L1451" s="11">
        <f>IFERROR(VALUE(VLOOKUP(Tabela1[[#This Row],[PLACA]],[1]Planilha2!$A:$F,4,0)),"")</f>
        <v>1357.4399999999998</v>
      </c>
      <c r="M1451" s="11">
        <f>IFERROR(VALUE(VLOOKUP(Tabela1[[#This Row],[PLACA]],[1]Planilha2!$A:$F,5,0)),"")</f>
        <v>681.93999999999994</v>
      </c>
      <c r="N1451" s="11"/>
      <c r="O1451" s="12" t="str">
        <f>VLOOKUP(Tabela1[[#This Row],[PLACA]],BASE_LOCADORAS!B:F,5,0)</f>
        <v>16/11/2026</v>
      </c>
      <c r="P145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1" s="11">
        <f>VLOOKUP(Tabela1[[#This Row],[PLACA]],BASE_LOCADORAS!B:G,6,0)</f>
        <v>1730</v>
      </c>
      <c r="R1451" s="5" t="b">
        <f>Tabela1[[#This Row],[VALOR LOCADORA]]=Tabela1[[#This Row],[GASTO ALUGUEL]]</f>
        <v>0</v>
      </c>
      <c r="S1451" s="5" t="str">
        <f>UPPER(TEXT(Tabela1[[#This Row],[VENCIMENTO CONTRATO]],"MMM"))</f>
        <v>NOV</v>
      </c>
      <c r="T1451" s="5">
        <f>IFERROR(YEAR(Tabela1[[#This Row],[VENCIMENTO CONTRATO]]),"-")</f>
        <v>2026</v>
      </c>
      <c r="U1451" s="5" t="str">
        <f>VLOOKUP(Tabela1[[#This Row],[PLACA]],UNIC!C:T,18,0)</f>
        <v>ATIVO</v>
      </c>
      <c r="V1451" s="5" t="str">
        <f>SUBSTITUTE(VLOOKUP(Tabela1[[#This Row],[PLACA]],UNIC!C:K,9,0),".", "")</f>
        <v>11011</v>
      </c>
      <c r="W1451" s="5">
        <f>VLOOKUP(Tabela1[[#This Row],[PLACA]],UNIC!C:M,10,0)</f>
        <v>24114</v>
      </c>
      <c r="X1451" s="5" t="str">
        <f>VLOOKUP(Tabela1[[#This Row],[PLACA]],UNIC!C:M,11,0)</f>
        <v>VIVO</v>
      </c>
      <c r="Y1451" s="7">
        <f>SUM(Tabela1[[#This Row],[GASTO COMBUSTÍVEL FEVEREIRO]:[GASTO COMBUSTÍVE ABRIL]])</f>
        <v>3265.35</v>
      </c>
      <c r="Z1451" s="7">
        <f>IFERROR(AVERAGE(Tabela1[[#This Row],[GASTO COMBUSTÍVE ABRIL]:[GASTO COMBUSTÍVE MARÇO]]),"-")</f>
        <v>1019.6899999999998</v>
      </c>
    </row>
    <row r="1452" spans="1:26" x14ac:dyDescent="0.25">
      <c r="A1452" s="5" t="s">
        <v>381</v>
      </c>
      <c r="B1452" s="5" t="str">
        <f>VLOOKUP(A1452,UNIC!C:W,2,0)</f>
        <v>MOBI</v>
      </c>
      <c r="C1452" s="5" t="str">
        <f>VLOOKUP(A1452,UNIC!C:W,3,0)</f>
        <v>LEVE</v>
      </c>
      <c r="D1452" s="10">
        <f>VLOOKUP(A1452,UNIC!C:W,5,0)</f>
        <v>2024</v>
      </c>
      <c r="E1452" s="5" t="str">
        <f>VLOOKUP(A1452,UNIC!C:W,21,0)</f>
        <v>MOVIDA</v>
      </c>
      <c r="F1452" s="5" t="str">
        <f>VLOOKUP(Tabela1[[#This Row],[PLACA]],UNIC!C:R,15,0)</f>
        <v>MA</v>
      </c>
      <c r="G1452" s="5" t="str">
        <f>VLOOKUP(Tabela1[[#This Row],[PLACA]],UNIC!C:R,16,0)</f>
        <v>NORTE</v>
      </c>
      <c r="H1452" s="5" t="str">
        <f>VLOOKUP(A1452,UNIC!C:H,6,0)</f>
        <v>DHIEGO RAPHAEL OLIVEIRA MORAES</v>
      </c>
      <c r="I1452" s="5" t="str">
        <f>VLOOKUP(H1452,UNIC!H:J,3,0)</f>
        <v>INSTALADOR MULTSKILL</v>
      </c>
      <c r="J1452" s="11" t="str">
        <f>VLOOKUP(Tabela1[[#This Row],[PLACA]],UNIC!C:V,20,0)</f>
        <v>R$ 1.806,47</v>
      </c>
      <c r="K1452" s="11">
        <f>IFERROR(VALUE(VLOOKUP(Tabela1[[#This Row],[PLACA]],[1]Planilha2!$A:$F,3,0)),"")</f>
        <v>1331.1</v>
      </c>
      <c r="L1452" s="11">
        <f>IFERROR(VALUE(VLOOKUP(Tabela1[[#This Row],[PLACA]],[1]Planilha2!$A:$F,4,0)),"")</f>
        <v>1500.94</v>
      </c>
      <c r="M1452" s="11">
        <f>IFERROR(VALUE(VLOOKUP(Tabela1[[#This Row],[PLACA]],[1]Planilha2!$A:$F,5,0)),"")</f>
        <v>755.47</v>
      </c>
      <c r="N1452" s="11"/>
      <c r="O1452" s="12" t="str">
        <f>VLOOKUP(Tabela1[[#This Row],[PLACA]],BASE_LOCADORAS!B:F,5,0)</f>
        <v>28/10/2026</v>
      </c>
      <c r="P145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2" s="11">
        <f>VLOOKUP(Tabela1[[#This Row],[PLACA]],BASE_LOCADORAS!B:G,6,0)</f>
        <v>1806.47</v>
      </c>
      <c r="R1452" s="5" t="b">
        <f>Tabela1[[#This Row],[VALOR LOCADORA]]=Tabela1[[#This Row],[GASTO ALUGUEL]]</f>
        <v>0</v>
      </c>
      <c r="S1452" s="5" t="str">
        <f>UPPER(TEXT(Tabela1[[#This Row],[VENCIMENTO CONTRATO]],"MMM"))</f>
        <v>OUT</v>
      </c>
      <c r="T1452" s="5">
        <f>IFERROR(YEAR(Tabela1[[#This Row],[VENCIMENTO CONTRATO]]),"-")</f>
        <v>2026</v>
      </c>
      <c r="U1452" s="5" t="str">
        <f>VLOOKUP(Tabela1[[#This Row],[PLACA]],UNIC!C:T,18,0)</f>
        <v>ATIVO</v>
      </c>
      <c r="V1452" s="5" t="str">
        <f>SUBSTITUTE(VLOOKUP(Tabela1[[#This Row],[PLACA]],UNIC!C:K,9,0),".", "")</f>
        <v>11011</v>
      </c>
      <c r="W1452" s="5">
        <f>VLOOKUP(Tabela1[[#This Row],[PLACA]],UNIC!C:M,10,0)</f>
        <v>20001</v>
      </c>
      <c r="X1452" s="5" t="str">
        <f>VLOOKUP(Tabela1[[#This Row],[PLACA]],UNIC!C:M,11,0)</f>
        <v>VIVO</v>
      </c>
      <c r="Y1452" s="7">
        <f>SUM(Tabela1[[#This Row],[GASTO COMBUSTÍVEL FEVEREIRO]:[GASTO COMBUSTÍVE ABRIL]])</f>
        <v>3587.51</v>
      </c>
      <c r="Z1452" s="7">
        <f>IFERROR(AVERAGE(Tabela1[[#This Row],[GASTO COMBUSTÍVE ABRIL]:[GASTO COMBUSTÍVE MARÇO]]),"-")</f>
        <v>1128.2049999999999</v>
      </c>
    </row>
    <row r="1453" spans="1:26" x14ac:dyDescent="0.25">
      <c r="A1453" s="5" t="s">
        <v>1104</v>
      </c>
      <c r="B1453" s="5" t="str">
        <f>VLOOKUP(A1453,UNIC!C:W,2,0)</f>
        <v>MOBI</v>
      </c>
      <c r="C1453" s="5" t="str">
        <f>VLOOKUP(A1453,UNIC!C:W,3,0)</f>
        <v>LEVE</v>
      </c>
      <c r="D1453" s="10">
        <f>VLOOKUP(A1453,UNIC!C:W,5,0)</f>
        <v>2024</v>
      </c>
      <c r="E1453" s="5" t="str">
        <f>VLOOKUP(A1453,UNIC!C:W,21,0)</f>
        <v>MOVIDA</v>
      </c>
      <c r="F1453" s="5" t="str">
        <f>VLOOKUP(Tabela1[[#This Row],[PLACA]],UNIC!C:R,15,0)</f>
        <v>MA</v>
      </c>
      <c r="G1453" s="5" t="str">
        <f>VLOOKUP(Tabela1[[#This Row],[PLACA]],UNIC!C:R,16,0)</f>
        <v>NORTE</v>
      </c>
      <c r="H1453" s="5" t="str">
        <f>VLOOKUP(A1453,UNIC!C:H,6,0)</f>
        <v>DANIEL PEREIRA RODRIGUES</v>
      </c>
      <c r="I1453" s="5" t="str">
        <f>VLOOKUP(H1453,UNIC!H:J,3,0)</f>
        <v>INSTALADOR MULTSKILL</v>
      </c>
      <c r="J1453" s="11" t="str">
        <f>VLOOKUP(Tabela1[[#This Row],[PLACA]],UNIC!C:V,20,0)</f>
        <v>R$ 1.806,47</v>
      </c>
      <c r="K1453" s="11">
        <f>IFERROR(VALUE(VLOOKUP(Tabela1[[#This Row],[PLACA]],[1]Planilha2!$A:$F,3,0)),"")</f>
        <v>1150.6499999999999</v>
      </c>
      <c r="L1453" s="11">
        <f>IFERROR(VALUE(VLOOKUP(Tabela1[[#This Row],[PLACA]],[1]Planilha2!$A:$F,4,0)),"")</f>
        <v>1296.45</v>
      </c>
      <c r="M1453" s="11">
        <f>IFERROR(VALUE(VLOOKUP(Tabela1[[#This Row],[PLACA]],[1]Planilha2!$A:$F,5,0)),"")</f>
        <v>529.95000000000005</v>
      </c>
      <c r="N1453" s="11"/>
      <c r="O1453" s="12" t="str">
        <f>VLOOKUP(Tabela1[[#This Row],[PLACA]],BASE_LOCADORAS!B:F,5,0)</f>
        <v>28/10/2026</v>
      </c>
      <c r="P145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3" s="11">
        <f>VLOOKUP(Tabela1[[#This Row],[PLACA]],BASE_LOCADORAS!B:G,6,0)</f>
        <v>1806.47</v>
      </c>
      <c r="R1453" s="5" t="b">
        <f>Tabela1[[#This Row],[VALOR LOCADORA]]=Tabela1[[#This Row],[GASTO ALUGUEL]]</f>
        <v>0</v>
      </c>
      <c r="S1453" s="5" t="str">
        <f>UPPER(TEXT(Tabela1[[#This Row],[VENCIMENTO CONTRATO]],"MMM"))</f>
        <v>OUT</v>
      </c>
      <c r="T1453" s="5">
        <f>IFERROR(YEAR(Tabela1[[#This Row],[VENCIMENTO CONTRATO]]),"-")</f>
        <v>2026</v>
      </c>
      <c r="U1453" s="5" t="str">
        <f>VLOOKUP(Tabela1[[#This Row],[PLACA]],UNIC!C:T,18,0)</f>
        <v>ATIVO</v>
      </c>
      <c r="V1453" s="5" t="str">
        <f>SUBSTITUTE(VLOOKUP(Tabela1[[#This Row],[PLACA]],UNIC!C:K,9,0),".", "")</f>
        <v>11011</v>
      </c>
      <c r="W1453" s="5">
        <f>VLOOKUP(Tabela1[[#This Row],[PLACA]],UNIC!C:M,10,0)</f>
        <v>20004</v>
      </c>
      <c r="X1453" s="5" t="str">
        <f>VLOOKUP(Tabela1[[#This Row],[PLACA]],UNIC!C:M,11,0)</f>
        <v>VIVO</v>
      </c>
      <c r="Y1453" s="7">
        <f>SUM(Tabela1[[#This Row],[GASTO COMBUSTÍVEL FEVEREIRO]:[GASTO COMBUSTÍVE ABRIL]])</f>
        <v>2977.05</v>
      </c>
      <c r="Z1453" s="7">
        <f>IFERROR(AVERAGE(Tabela1[[#This Row],[GASTO COMBUSTÍVE ABRIL]:[GASTO COMBUSTÍVE MARÇO]]),"-")</f>
        <v>913.2</v>
      </c>
    </row>
    <row r="1454" spans="1:26" x14ac:dyDescent="0.25">
      <c r="A1454" s="5" t="s">
        <v>1403</v>
      </c>
      <c r="B1454" s="5">
        <f>VLOOKUP(A1454,UNIC!C:W,2,0)</f>
        <v>9180</v>
      </c>
      <c r="C1454" s="5" t="str">
        <f>VLOOKUP(A1454,UNIC!C:W,3,0)</f>
        <v>DELIVERY</v>
      </c>
      <c r="D1454" s="10">
        <f>VLOOKUP(A1454,UNIC!C:W,5,0)</f>
        <v>2023</v>
      </c>
      <c r="E1454" s="5" t="str">
        <f>VLOOKUP(A1454,UNIC!C:W,21,0)</f>
        <v>LM</v>
      </c>
      <c r="F1454" s="5" t="str">
        <f>VLOOKUP(Tabela1[[#This Row],[PLACA]],UNIC!C:R,15,0)</f>
        <v>MA</v>
      </c>
      <c r="G1454" s="5" t="str">
        <f>VLOOKUP(Tabela1[[#This Row],[PLACA]],UNIC!C:R,16,0)</f>
        <v>NORTE</v>
      </c>
      <c r="H1454" s="5" t="str">
        <f>VLOOKUP(A1454,UNIC!C:H,6,0)</f>
        <v>DELRYCK CUNHA DIAS</v>
      </c>
      <c r="I1454" s="5" t="str">
        <f>VLOOKUP(H1454,UNIC!H:J,3,0)</f>
        <v>MOTORISTA II</v>
      </c>
      <c r="J1454" s="11" t="str">
        <f>VLOOKUP(Tabela1[[#This Row],[PLACA]],UNIC!C:V,20,0)</f>
        <v>R$ 7.236,00</v>
      </c>
      <c r="K1454" s="11">
        <f>IFERROR(VALUE(VLOOKUP(Tabela1[[#This Row],[PLACA]],[1]Planilha2!$A:$F,3,0)),"")</f>
        <v>1936.6399999999999</v>
      </c>
      <c r="L1454" s="11">
        <f>IFERROR(VALUE(VLOOKUP(Tabela1[[#This Row],[PLACA]],[1]Planilha2!$A:$F,4,0)),"")</f>
        <v>4805.8600000000006</v>
      </c>
      <c r="M1454" s="11">
        <f>IFERROR(VALUE(VLOOKUP(Tabela1[[#This Row],[PLACA]],[1]Planilha2!$A:$F,5,0)),"")</f>
        <v>3854.14</v>
      </c>
      <c r="N1454" s="11"/>
      <c r="O1454" s="12" t="str">
        <f>VLOOKUP(Tabela1[[#This Row],[PLACA]],BASE_LOCADORAS!B:F,5,0)</f>
        <v>02/04/2029</v>
      </c>
      <c r="P145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4" s="11">
        <f>VLOOKUP(Tabela1[[#This Row],[PLACA]],BASE_LOCADORAS!B:G,6,0)</f>
        <v>7236</v>
      </c>
      <c r="R1454" s="5" t="b">
        <f>Tabela1[[#This Row],[VALOR LOCADORA]]=Tabela1[[#This Row],[GASTO ALUGUEL]]</f>
        <v>0</v>
      </c>
      <c r="S1454" s="5" t="str">
        <f>UPPER(TEXT(Tabela1[[#This Row],[VENCIMENTO CONTRATO]],"MMM"))</f>
        <v>ABR</v>
      </c>
      <c r="T1454" s="5">
        <f>IFERROR(YEAR(Tabela1[[#This Row],[VENCIMENTO CONTRATO]]),"-")</f>
        <v>2029</v>
      </c>
      <c r="U1454" s="5" t="str">
        <f>VLOOKUP(Tabela1[[#This Row],[PLACA]],UNIC!C:T,18,0)</f>
        <v>ATIVO</v>
      </c>
      <c r="V1454" s="5" t="str">
        <f>SUBSTITUTE(VLOOKUP(Tabela1[[#This Row],[PLACA]],UNIC!C:K,9,0),".", "")</f>
        <v>99568</v>
      </c>
      <c r="W1454" s="5">
        <f>VLOOKUP(Tabela1[[#This Row],[PLACA]],UNIC!C:M,10,0)</f>
        <v>20001</v>
      </c>
      <c r="X1454" s="5" t="str">
        <f>VLOOKUP(Tabela1[[#This Row],[PLACA]],UNIC!C:M,11,0)</f>
        <v>ADMINISTRATIVO</v>
      </c>
      <c r="Y1454" s="7">
        <f>SUM(Tabela1[[#This Row],[GASTO COMBUSTÍVEL FEVEREIRO]:[GASTO COMBUSTÍVE ABRIL]])</f>
        <v>10596.64</v>
      </c>
      <c r="Z1454" s="7">
        <f>IFERROR(AVERAGE(Tabela1[[#This Row],[GASTO COMBUSTÍVE ABRIL]:[GASTO COMBUSTÍVE MARÇO]]),"-")</f>
        <v>4330</v>
      </c>
    </row>
    <row r="1455" spans="1:26" x14ac:dyDescent="0.25">
      <c r="A1455" s="5" t="s">
        <v>957</v>
      </c>
      <c r="B1455" s="5" t="str">
        <f>VLOOKUP(A1455,UNIC!C:W,2,0)</f>
        <v>MOBI</v>
      </c>
      <c r="C1455" s="5" t="str">
        <f>VLOOKUP(A1455,UNIC!C:W,3,0)</f>
        <v>LEVE</v>
      </c>
      <c r="D1455" s="10">
        <f>VLOOKUP(A1455,UNIC!C:W,5,0)</f>
        <v>2024</v>
      </c>
      <c r="E1455" s="5" t="str">
        <f>VLOOKUP(A1455,UNIC!C:W,21,0)</f>
        <v>MOVIDA</v>
      </c>
      <c r="F1455" s="5" t="str">
        <f>VLOOKUP(Tabela1[[#This Row],[PLACA]],UNIC!C:R,15,0)</f>
        <v>MA</v>
      </c>
      <c r="G1455" s="5" t="str">
        <f>VLOOKUP(Tabela1[[#This Row],[PLACA]],UNIC!C:R,16,0)</f>
        <v>NORTE</v>
      </c>
      <c r="H1455" s="5" t="str">
        <f>VLOOKUP(A1455,UNIC!C:H,6,0)</f>
        <v>DANRLLEY MORAES MARTINS</v>
      </c>
      <c r="I1455" s="5" t="str">
        <f>VLOOKUP(H1455,UNIC!H:J,3,0)</f>
        <v>INSTALADOR MULTSKILL</v>
      </c>
      <c r="J1455" s="11" t="str">
        <f>VLOOKUP(Tabela1[[#This Row],[PLACA]],UNIC!C:V,20,0)</f>
        <v>R$ 1.806,47</v>
      </c>
      <c r="K1455" s="11">
        <f>IFERROR(VALUE(VLOOKUP(Tabela1[[#This Row],[PLACA]],[1]Planilha2!$A:$F,3,0)),"")</f>
        <v>719.99</v>
      </c>
      <c r="L1455" s="11">
        <f>IFERROR(VALUE(VLOOKUP(Tabela1[[#This Row],[PLACA]],[1]Planilha2!$A:$F,4,0)),"")</f>
        <v>309.71000000000004</v>
      </c>
      <c r="M1455" s="11">
        <f>IFERROR(VALUE(VLOOKUP(Tabela1[[#This Row],[PLACA]],[1]Planilha2!$A:$F,5,0)),"")</f>
        <v>667.05</v>
      </c>
      <c r="N1455" s="11"/>
      <c r="O1455" s="12" t="str">
        <f>VLOOKUP(Tabela1[[#This Row],[PLACA]],BASE_LOCADORAS!B:F,5,0)</f>
        <v>28/10/2026</v>
      </c>
      <c r="P145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5" s="11">
        <f>VLOOKUP(Tabela1[[#This Row],[PLACA]],BASE_LOCADORAS!B:G,6,0)</f>
        <v>1806.47</v>
      </c>
      <c r="R1455" s="5" t="b">
        <f>Tabela1[[#This Row],[VALOR LOCADORA]]=Tabela1[[#This Row],[GASTO ALUGUEL]]</f>
        <v>0</v>
      </c>
      <c r="S1455" s="5" t="str">
        <f>UPPER(TEXT(Tabela1[[#This Row],[VENCIMENTO CONTRATO]],"MMM"))</f>
        <v>OUT</v>
      </c>
      <c r="T1455" s="5">
        <f>IFERROR(YEAR(Tabela1[[#This Row],[VENCIMENTO CONTRATO]]),"-")</f>
        <v>2026</v>
      </c>
      <c r="U1455" s="5" t="str">
        <f>VLOOKUP(Tabela1[[#This Row],[PLACA]],UNIC!C:T,18,0)</f>
        <v>ATIVO</v>
      </c>
      <c r="V1455" s="5" t="str">
        <f>SUBSTITUTE(VLOOKUP(Tabela1[[#This Row],[PLACA]],UNIC!C:K,9,0),".", "")</f>
        <v>11011</v>
      </c>
      <c r="W1455" s="5">
        <f>VLOOKUP(Tabela1[[#This Row],[PLACA]],UNIC!C:M,10,0)</f>
        <v>20001</v>
      </c>
      <c r="X1455" s="5" t="str">
        <f>VLOOKUP(Tabela1[[#This Row],[PLACA]],UNIC!C:M,11,0)</f>
        <v>VIVO</v>
      </c>
      <c r="Y1455" s="7">
        <f>SUM(Tabela1[[#This Row],[GASTO COMBUSTÍVEL FEVEREIRO]:[GASTO COMBUSTÍVE ABRIL]])</f>
        <v>1696.75</v>
      </c>
      <c r="Z1455" s="7">
        <f>IFERROR(AVERAGE(Tabela1[[#This Row],[GASTO COMBUSTÍVE ABRIL]:[GASTO COMBUSTÍVE MARÇO]]),"-")</f>
        <v>488.38</v>
      </c>
    </row>
    <row r="1456" spans="1:26" x14ac:dyDescent="0.25">
      <c r="A1456" s="5" t="s">
        <v>1542</v>
      </c>
      <c r="B1456" s="5" t="str">
        <f>VLOOKUP(A1456,UNIC!C:W,2,0)</f>
        <v>MOBI</v>
      </c>
      <c r="C1456" s="5" t="str">
        <f>VLOOKUP(A1456,UNIC!C:W,3,0)</f>
        <v>LEVE</v>
      </c>
      <c r="D1456" s="10">
        <f>VLOOKUP(A1456,UNIC!C:W,5,0)</f>
        <v>2024</v>
      </c>
      <c r="E1456" s="5" t="str">
        <f>VLOOKUP(A1456,UNIC!C:W,21,0)</f>
        <v>MOVIDA</v>
      </c>
      <c r="F1456" s="5" t="str">
        <f>VLOOKUP(Tabela1[[#This Row],[PLACA]],UNIC!C:R,15,0)</f>
        <v>PA</v>
      </c>
      <c r="G1456" s="5" t="str">
        <f>VLOOKUP(Tabela1[[#This Row],[PLACA]],UNIC!C:R,16,0)</f>
        <v>Norte</v>
      </c>
      <c r="H1456" s="5" t="str">
        <f>VLOOKUP(A1456,UNIC!C:H,6,0)</f>
        <v>GABRIEL VASCONCELOS NERES</v>
      </c>
      <c r="I1456" s="5" t="str">
        <f>VLOOKUP(H1456,UNIC!H:J,3,0)</f>
        <v>INSTALADOR MULTSKILL</v>
      </c>
      <c r="J1456" s="11" t="str">
        <f>VLOOKUP(Tabela1[[#This Row],[PLACA]],UNIC!C:V,20,0)</f>
        <v>R$ 1.730,00</v>
      </c>
      <c r="K1456" s="11">
        <f>IFERROR(VALUE(VLOOKUP(Tabela1[[#This Row],[PLACA]],[1]Planilha2!$A:$F,3,0)),"")</f>
        <v>1134.6399999999999</v>
      </c>
      <c r="L1456" s="11">
        <f>IFERROR(VALUE(VLOOKUP(Tabela1[[#This Row],[PLACA]],[1]Planilha2!$A:$F,4,0)),"")</f>
        <v>1568.83</v>
      </c>
      <c r="M1456" s="11">
        <f>IFERROR(VALUE(VLOOKUP(Tabela1[[#This Row],[PLACA]],[1]Planilha2!$A:$F,5,0)),"")</f>
        <v>898.03</v>
      </c>
      <c r="N1456" s="11"/>
      <c r="O1456" s="12" t="str">
        <f>VLOOKUP(Tabela1[[#This Row],[PLACA]],BASE_LOCADORAS!B:F,5,0)</f>
        <v>16/11/2026</v>
      </c>
      <c r="P145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6" s="11">
        <f>VLOOKUP(Tabela1[[#This Row],[PLACA]],BASE_LOCADORAS!B:G,6,0)</f>
        <v>1730</v>
      </c>
      <c r="R1456" s="5" t="b">
        <f>Tabela1[[#This Row],[VALOR LOCADORA]]=Tabela1[[#This Row],[GASTO ALUGUEL]]</f>
        <v>0</v>
      </c>
      <c r="S1456" s="5" t="str">
        <f>UPPER(TEXT(Tabela1[[#This Row],[VENCIMENTO CONTRATO]],"MMM"))</f>
        <v>NOV</v>
      </c>
      <c r="T1456" s="5">
        <f>IFERROR(YEAR(Tabela1[[#This Row],[VENCIMENTO CONTRATO]]),"-")</f>
        <v>2026</v>
      </c>
      <c r="U1456" s="5" t="str">
        <f>VLOOKUP(Tabela1[[#This Row],[PLACA]],UNIC!C:T,18,0)</f>
        <v>ATIVO</v>
      </c>
      <c r="V1456" s="5" t="str">
        <f>SUBSTITUTE(VLOOKUP(Tabela1[[#This Row],[PLACA]],UNIC!C:K,9,0),".", "")</f>
        <v>11011</v>
      </c>
      <c r="W1456" s="5">
        <f>VLOOKUP(Tabela1[[#This Row],[PLACA]],UNIC!C:M,10,0)</f>
        <v>24114</v>
      </c>
      <c r="X1456" s="5" t="str">
        <f>VLOOKUP(Tabela1[[#This Row],[PLACA]],UNIC!C:M,11,0)</f>
        <v>VIVO</v>
      </c>
      <c r="Y1456" s="7">
        <f>SUM(Tabela1[[#This Row],[GASTO COMBUSTÍVEL FEVEREIRO]:[GASTO COMBUSTÍVE ABRIL]])</f>
        <v>3601.5</v>
      </c>
      <c r="Z1456" s="7">
        <f>IFERROR(AVERAGE(Tabela1[[#This Row],[GASTO COMBUSTÍVE ABRIL]:[GASTO COMBUSTÍVE MARÇO]]),"-")</f>
        <v>1233.4299999999998</v>
      </c>
    </row>
    <row r="1457" spans="1:26" x14ac:dyDescent="0.25">
      <c r="A1457" s="5" t="s">
        <v>1484</v>
      </c>
      <c r="B1457" s="5" t="str">
        <f>VLOOKUP(A1457,UNIC!C:W,2,0)</f>
        <v>MOBI</v>
      </c>
      <c r="C1457" s="5" t="str">
        <f>VLOOKUP(A1457,UNIC!C:W,3,0)</f>
        <v>LEVE</v>
      </c>
      <c r="D1457" s="10">
        <f>VLOOKUP(A1457,UNIC!C:W,5,0)</f>
        <v>2024</v>
      </c>
      <c r="E1457" s="5" t="str">
        <f>VLOOKUP(A1457,UNIC!C:W,21,0)</f>
        <v>MOVIDA</v>
      </c>
      <c r="F1457" s="5" t="str">
        <f>VLOOKUP(Tabela1[[#This Row],[PLACA]],UNIC!C:R,15,0)</f>
        <v>MA</v>
      </c>
      <c r="G1457" s="5" t="str">
        <f>VLOOKUP(Tabela1[[#This Row],[PLACA]],UNIC!C:R,16,0)</f>
        <v>NORTE</v>
      </c>
      <c r="H1457" s="5" t="str">
        <f>VLOOKUP(A1457,UNIC!C:H,6,0)</f>
        <v>SATEC</v>
      </c>
      <c r="I1457" s="5" t="str">
        <f>VLOOKUP(H1457,UNIC!H:J,3,0)</f>
        <v>PARCEIRO</v>
      </c>
      <c r="J1457" s="11" t="str">
        <f>VLOOKUP(Tabela1[[#This Row],[PLACA]],UNIC!C:V,20,0)</f>
        <v>R$ 1.730,00</v>
      </c>
      <c r="K1457" s="11" t="str">
        <f>IFERROR(VALUE(VLOOKUP(Tabela1[[#This Row],[PLACA]],[1]Planilha2!$A:$F,3,0)),"")</f>
        <v/>
      </c>
      <c r="L1457" s="11" t="str">
        <f>IFERROR(VALUE(VLOOKUP(Tabela1[[#This Row],[PLACA]],[1]Planilha2!$A:$F,4,0)),"")</f>
        <v/>
      </c>
      <c r="M1457" s="11" t="str">
        <f>IFERROR(VALUE(VLOOKUP(Tabela1[[#This Row],[PLACA]],[1]Planilha2!$A:$F,5,0)),"")</f>
        <v/>
      </c>
      <c r="N1457" s="11"/>
      <c r="O1457" s="12" t="str">
        <f>VLOOKUP(Tabela1[[#This Row],[PLACA]],BASE_LOCADORAS!B:F,5,0)</f>
        <v>16/11/2026</v>
      </c>
      <c r="P145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7" s="11">
        <f>VLOOKUP(Tabela1[[#This Row],[PLACA]],BASE_LOCADORAS!B:G,6,0)</f>
        <v>1730</v>
      </c>
      <c r="R1457" s="5" t="b">
        <f>Tabela1[[#This Row],[VALOR LOCADORA]]=Tabela1[[#This Row],[GASTO ALUGUEL]]</f>
        <v>0</v>
      </c>
      <c r="S1457" s="5" t="str">
        <f>UPPER(TEXT(Tabela1[[#This Row],[VENCIMENTO CONTRATO]],"MMM"))</f>
        <v>NOV</v>
      </c>
      <c r="T1457" s="5">
        <f>IFERROR(YEAR(Tabela1[[#This Row],[VENCIMENTO CONTRATO]]),"-")</f>
        <v>2026</v>
      </c>
      <c r="U1457" s="5" t="str">
        <f>VLOOKUP(Tabela1[[#This Row],[PLACA]],UNIC!C:T,18,0)</f>
        <v>ATIVO</v>
      </c>
      <c r="V1457" s="5" t="str">
        <f>SUBSTITUTE(VLOOKUP(Tabela1[[#This Row],[PLACA]],UNIC!C:K,9,0),".", "")</f>
        <v>15031</v>
      </c>
      <c r="W1457" s="5">
        <f>VLOOKUP(Tabela1[[#This Row],[PLACA]],UNIC!C:M,10,0)</f>
        <v>14001</v>
      </c>
      <c r="X1457" s="5" t="str">
        <f>VLOOKUP(Tabela1[[#This Row],[PLACA]],UNIC!C:M,11,0)</f>
        <v>FIBRASIL</v>
      </c>
      <c r="Y1457" s="7">
        <f>SUM(Tabela1[[#This Row],[GASTO COMBUSTÍVEL FEVEREIRO]:[GASTO COMBUSTÍVE ABRIL]])</f>
        <v>0</v>
      </c>
      <c r="Z1457" s="7" t="str">
        <f>IFERROR(AVERAGE(Tabela1[[#This Row],[GASTO COMBUSTÍVE ABRIL]:[GASTO COMBUSTÍVE MARÇO]]),"-")</f>
        <v>-</v>
      </c>
    </row>
    <row r="1458" spans="1:26" x14ac:dyDescent="0.25">
      <c r="A1458" s="5" t="s">
        <v>1553</v>
      </c>
      <c r="B1458" s="5" t="str">
        <f>VLOOKUP(A1458,UNIC!C:W,2,0)</f>
        <v>MOBI</v>
      </c>
      <c r="C1458" s="5" t="str">
        <f>VLOOKUP(A1458,UNIC!C:W,3,0)</f>
        <v>LEVE</v>
      </c>
      <c r="D1458" s="10">
        <f>VLOOKUP(A1458,UNIC!C:W,5,0)</f>
        <v>2024</v>
      </c>
      <c r="E1458" s="5" t="str">
        <f>VLOOKUP(A1458,UNIC!C:W,21,0)</f>
        <v>MOVIDA</v>
      </c>
      <c r="F1458" s="5" t="str">
        <f>VLOOKUP(Tabela1[[#This Row],[PLACA]],UNIC!C:R,15,0)</f>
        <v>MA</v>
      </c>
      <c r="G1458" s="5" t="str">
        <f>VLOOKUP(Tabela1[[#This Row],[PLACA]],UNIC!C:R,16,0)</f>
        <v>NORTE</v>
      </c>
      <c r="H1458" s="5" t="str">
        <f>VLOOKUP(A1458,UNIC!C:H,6,0)</f>
        <v>FRANKLLIN IGOR DE OLIVEIRA MORENO</v>
      </c>
      <c r="I1458" s="5" t="str">
        <f>VLOOKUP(H1458,UNIC!H:J,3,0)</f>
        <v>INSTALADOR MULTSKILL</v>
      </c>
      <c r="J1458" s="11" t="str">
        <f>VLOOKUP(Tabela1[[#This Row],[PLACA]],UNIC!C:V,20,0)</f>
        <v>R$ 1.730,00</v>
      </c>
      <c r="K1458" s="11">
        <f>IFERROR(VALUE(VLOOKUP(Tabela1[[#This Row],[PLACA]],[1]Planilha2!$A:$F,3,0)),"")</f>
        <v>1158.83</v>
      </c>
      <c r="L1458" s="11">
        <f>IFERROR(VALUE(VLOOKUP(Tabela1[[#This Row],[PLACA]],[1]Planilha2!$A:$F,4,0)),"")</f>
        <v>1334.6</v>
      </c>
      <c r="M1458" s="11">
        <f>IFERROR(VALUE(VLOOKUP(Tabela1[[#This Row],[PLACA]],[1]Planilha2!$A:$F,5,0)),"")</f>
        <v>760.2</v>
      </c>
      <c r="N1458" s="11"/>
      <c r="O1458" s="12" t="str">
        <f>VLOOKUP(Tabela1[[#This Row],[PLACA]],BASE_LOCADORAS!B:F,5,0)</f>
        <v>16/11/2026</v>
      </c>
      <c r="P145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8" s="11">
        <f>VLOOKUP(Tabela1[[#This Row],[PLACA]],BASE_LOCADORAS!B:G,6,0)</f>
        <v>1730</v>
      </c>
      <c r="R1458" s="5" t="b">
        <f>Tabela1[[#This Row],[VALOR LOCADORA]]=Tabela1[[#This Row],[GASTO ALUGUEL]]</f>
        <v>0</v>
      </c>
      <c r="S1458" s="5" t="str">
        <f>UPPER(TEXT(Tabela1[[#This Row],[VENCIMENTO CONTRATO]],"MMM"))</f>
        <v>NOV</v>
      </c>
      <c r="T1458" s="5">
        <f>IFERROR(YEAR(Tabela1[[#This Row],[VENCIMENTO CONTRATO]]),"-")</f>
        <v>2026</v>
      </c>
      <c r="U1458" s="5" t="str">
        <f>VLOOKUP(Tabela1[[#This Row],[PLACA]],UNIC!C:T,18,0)</f>
        <v>ATIVO</v>
      </c>
      <c r="V1458" s="5" t="str">
        <f>SUBSTITUTE(VLOOKUP(Tabela1[[#This Row],[PLACA]],UNIC!C:K,9,0),".", "")</f>
        <v>11011</v>
      </c>
      <c r="W1458" s="5">
        <f>VLOOKUP(Tabela1[[#This Row],[PLACA]],UNIC!C:M,10,0)</f>
        <v>20001</v>
      </c>
      <c r="X1458" s="5" t="str">
        <f>VLOOKUP(Tabela1[[#This Row],[PLACA]],UNIC!C:M,11,0)</f>
        <v>VIVO</v>
      </c>
      <c r="Y1458" s="7">
        <f>SUM(Tabela1[[#This Row],[GASTO COMBUSTÍVEL FEVEREIRO]:[GASTO COMBUSTÍVE ABRIL]])</f>
        <v>3253.63</v>
      </c>
      <c r="Z1458" s="7">
        <f>IFERROR(AVERAGE(Tabela1[[#This Row],[GASTO COMBUSTÍVE ABRIL]:[GASTO COMBUSTÍVE MARÇO]]),"-")</f>
        <v>1047.4000000000001</v>
      </c>
    </row>
    <row r="1459" spans="1:26" x14ac:dyDescent="0.25">
      <c r="A1459" s="5" t="s">
        <v>1137</v>
      </c>
      <c r="B1459" s="5" t="str">
        <f>VLOOKUP(A1459,UNIC!C:W,2,0)</f>
        <v>MOBI</v>
      </c>
      <c r="C1459" s="5" t="str">
        <f>VLOOKUP(A1459,UNIC!C:W,3,0)</f>
        <v>LEVE</v>
      </c>
      <c r="D1459" s="10">
        <f>VLOOKUP(A1459,UNIC!C:W,5,0)</f>
        <v>2024</v>
      </c>
      <c r="E1459" s="5" t="str">
        <f>VLOOKUP(A1459,UNIC!C:W,21,0)</f>
        <v>MOVIDA</v>
      </c>
      <c r="F1459" s="5" t="str">
        <f>VLOOKUP(Tabela1[[#This Row],[PLACA]],UNIC!C:R,15,0)</f>
        <v>MA</v>
      </c>
      <c r="G1459" s="5" t="str">
        <f>VLOOKUP(Tabela1[[#This Row],[PLACA]],UNIC!C:R,16,0)</f>
        <v>NORTE</v>
      </c>
      <c r="H1459" s="5" t="str">
        <f>VLOOKUP(A1459,UNIC!C:H,6,0)</f>
        <v>DIEGO SILVA CARDOSO</v>
      </c>
      <c r="I1459" s="5" t="str">
        <f>VLOOKUP(H1459,UNIC!H:J,3,0)</f>
        <v>TECNICO TRAINEE</v>
      </c>
      <c r="J1459" s="11" t="str">
        <f>VLOOKUP(Tabela1[[#This Row],[PLACA]],UNIC!C:V,20,0)</f>
        <v>R$ 1.730,00</v>
      </c>
      <c r="K1459" s="11">
        <f>IFERROR(VALUE(VLOOKUP(Tabela1[[#This Row],[PLACA]],[1]Planilha2!$A:$F,3,0)),"")</f>
        <v>1332.8100000000002</v>
      </c>
      <c r="L1459" s="11">
        <f>IFERROR(VALUE(VLOOKUP(Tabela1[[#This Row],[PLACA]],[1]Planilha2!$A:$F,4,0)),"")</f>
        <v>1425.9299999999998</v>
      </c>
      <c r="M1459" s="11">
        <f>IFERROR(VALUE(VLOOKUP(Tabela1[[#This Row],[PLACA]],[1]Planilha2!$A:$F,5,0)),"")</f>
        <v>456.63</v>
      </c>
      <c r="N1459" s="11"/>
      <c r="O1459" s="12" t="str">
        <f>VLOOKUP(Tabela1[[#This Row],[PLACA]],BASE_LOCADORAS!B:F,5,0)</f>
        <v>16/11/2026</v>
      </c>
      <c r="P145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59" s="11">
        <f>VLOOKUP(Tabela1[[#This Row],[PLACA]],BASE_LOCADORAS!B:G,6,0)</f>
        <v>1730</v>
      </c>
      <c r="R1459" s="5" t="b">
        <f>Tabela1[[#This Row],[VALOR LOCADORA]]=Tabela1[[#This Row],[GASTO ALUGUEL]]</f>
        <v>0</v>
      </c>
      <c r="S1459" s="5" t="str">
        <f>UPPER(TEXT(Tabela1[[#This Row],[VENCIMENTO CONTRATO]],"MMM"))</f>
        <v>NOV</v>
      </c>
      <c r="T1459" s="5">
        <f>IFERROR(YEAR(Tabela1[[#This Row],[VENCIMENTO CONTRATO]]),"-")</f>
        <v>2026</v>
      </c>
      <c r="U1459" s="5" t="str">
        <f>VLOOKUP(Tabela1[[#This Row],[PLACA]],UNIC!C:T,18,0)</f>
        <v>ATIVO</v>
      </c>
      <c r="V1459" s="5" t="str">
        <f>SUBSTITUTE(VLOOKUP(Tabela1[[#This Row],[PLACA]],UNIC!C:K,9,0),".", "")</f>
        <v>11011</v>
      </c>
      <c r="W1459" s="5">
        <f>VLOOKUP(Tabela1[[#This Row],[PLACA]],UNIC!C:M,10,0)</f>
        <v>20132</v>
      </c>
      <c r="X1459" s="5" t="str">
        <f>VLOOKUP(Tabela1[[#This Row],[PLACA]],UNIC!C:M,11,0)</f>
        <v>VIVO</v>
      </c>
      <c r="Y1459" s="7">
        <f>SUM(Tabela1[[#This Row],[GASTO COMBUSTÍVEL FEVEREIRO]:[GASTO COMBUSTÍVE ABRIL]])</f>
        <v>3215.37</v>
      </c>
      <c r="Z1459" s="7">
        <f>IFERROR(AVERAGE(Tabela1[[#This Row],[GASTO COMBUSTÍVE ABRIL]:[GASTO COMBUSTÍVE MARÇO]]),"-")</f>
        <v>941.28</v>
      </c>
    </row>
    <row r="1460" spans="1:26" x14ac:dyDescent="0.25">
      <c r="A1460" s="5" t="s">
        <v>1485</v>
      </c>
      <c r="B1460" s="5" t="str">
        <f>VLOOKUP(A1460,UNIC!C:W,2,0)</f>
        <v>MOBI</v>
      </c>
      <c r="C1460" s="5" t="str">
        <f>VLOOKUP(A1460,UNIC!C:W,3,0)</f>
        <v>LEVE</v>
      </c>
      <c r="D1460" s="10">
        <f>VLOOKUP(A1460,UNIC!C:W,5,0)</f>
        <v>2024</v>
      </c>
      <c r="E1460" s="5" t="str">
        <f>VLOOKUP(A1460,UNIC!C:W,21,0)</f>
        <v>MOVIDA</v>
      </c>
      <c r="F1460" s="5" t="str">
        <f>VLOOKUP(Tabela1[[#This Row],[PLACA]],UNIC!C:R,15,0)</f>
        <v>MA</v>
      </c>
      <c r="G1460" s="5" t="str">
        <f>VLOOKUP(Tabela1[[#This Row],[PLACA]],UNIC!C:R,16,0)</f>
        <v>NORTE</v>
      </c>
      <c r="H1460" s="5" t="str">
        <f>VLOOKUP(A1460,UNIC!C:H,6,0)</f>
        <v>SATEC</v>
      </c>
      <c r="I1460" s="5" t="str">
        <f>VLOOKUP(H1460,UNIC!H:J,3,0)</f>
        <v>PARCEIRO</v>
      </c>
      <c r="J1460" s="11" t="str">
        <f>VLOOKUP(Tabela1[[#This Row],[PLACA]],UNIC!C:V,20,0)</f>
        <v>R$ 1.806,47</v>
      </c>
      <c r="K1460" s="11" t="str">
        <f>IFERROR(VALUE(VLOOKUP(Tabela1[[#This Row],[PLACA]],[1]Planilha2!$A:$F,3,0)),"")</f>
        <v/>
      </c>
      <c r="L1460" s="11" t="str">
        <f>IFERROR(VALUE(VLOOKUP(Tabela1[[#This Row],[PLACA]],[1]Planilha2!$A:$F,4,0)),"")</f>
        <v/>
      </c>
      <c r="M1460" s="11" t="str">
        <f>IFERROR(VALUE(VLOOKUP(Tabela1[[#This Row],[PLACA]],[1]Planilha2!$A:$F,5,0)),"")</f>
        <v/>
      </c>
      <c r="N1460" s="11"/>
      <c r="O1460" s="12" t="str">
        <f>VLOOKUP(Tabela1[[#This Row],[PLACA]],BASE_LOCADORAS!B:F,5,0)</f>
        <v>28/10/2026</v>
      </c>
      <c r="P146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0" s="11">
        <f>VLOOKUP(Tabela1[[#This Row],[PLACA]],BASE_LOCADORAS!B:G,6,0)</f>
        <v>1806.47</v>
      </c>
      <c r="R1460" s="5" t="b">
        <f>Tabela1[[#This Row],[VALOR LOCADORA]]=Tabela1[[#This Row],[GASTO ALUGUEL]]</f>
        <v>0</v>
      </c>
      <c r="S1460" s="5" t="str">
        <f>UPPER(TEXT(Tabela1[[#This Row],[VENCIMENTO CONTRATO]],"MMM"))</f>
        <v>OUT</v>
      </c>
      <c r="T1460" s="5">
        <f>IFERROR(YEAR(Tabela1[[#This Row],[VENCIMENTO CONTRATO]]),"-")</f>
        <v>2026</v>
      </c>
      <c r="U1460" s="5" t="str">
        <f>VLOOKUP(Tabela1[[#This Row],[PLACA]],UNIC!C:T,18,0)</f>
        <v>ATIVO</v>
      </c>
      <c r="V1460" s="5" t="str">
        <f>SUBSTITUTE(VLOOKUP(Tabela1[[#This Row],[PLACA]],UNIC!C:K,9,0),".", "")</f>
        <v>15031</v>
      </c>
      <c r="W1460" s="5">
        <f>VLOOKUP(Tabela1[[#This Row],[PLACA]],UNIC!C:M,10,0)</f>
        <v>14001</v>
      </c>
      <c r="X1460" s="5" t="str">
        <f>VLOOKUP(Tabela1[[#This Row],[PLACA]],UNIC!C:M,11,0)</f>
        <v>FIBRASIL</v>
      </c>
      <c r="Y1460" s="7">
        <f>SUM(Tabela1[[#This Row],[GASTO COMBUSTÍVEL FEVEREIRO]:[GASTO COMBUSTÍVE ABRIL]])</f>
        <v>0</v>
      </c>
      <c r="Z1460" s="7" t="str">
        <f>IFERROR(AVERAGE(Tabela1[[#This Row],[GASTO COMBUSTÍVE ABRIL]:[GASTO COMBUSTÍVE MARÇO]]),"-")</f>
        <v>-</v>
      </c>
    </row>
    <row r="1461" spans="1:26" x14ac:dyDescent="0.25">
      <c r="A1461" s="5" t="s">
        <v>958</v>
      </c>
      <c r="B1461" s="5" t="str">
        <f>VLOOKUP(A1461,UNIC!C:W,2,0)</f>
        <v>MOBI</v>
      </c>
      <c r="C1461" s="5" t="str">
        <f>VLOOKUP(A1461,UNIC!C:W,3,0)</f>
        <v>LEVE</v>
      </c>
      <c r="D1461" s="10">
        <f>VLOOKUP(A1461,UNIC!C:W,5,0)</f>
        <v>2024</v>
      </c>
      <c r="E1461" s="5" t="str">
        <f>VLOOKUP(A1461,UNIC!C:W,21,0)</f>
        <v>MOVIDA</v>
      </c>
      <c r="F1461" s="5" t="str">
        <f>VLOOKUP(Tabela1[[#This Row],[PLACA]],UNIC!C:R,15,0)</f>
        <v>MA</v>
      </c>
      <c r="G1461" s="5" t="str">
        <f>VLOOKUP(Tabela1[[#This Row],[PLACA]],UNIC!C:R,16,0)</f>
        <v>NORTE</v>
      </c>
      <c r="H1461" s="5" t="str">
        <f>VLOOKUP(A1461,UNIC!C:H,6,0)</f>
        <v>CLAUDEMIR DE SOUZA CAVALCANTE</v>
      </c>
      <c r="I1461" s="5" t="str">
        <f>VLOOKUP(H1461,UNIC!H:J,3,0)</f>
        <v>INSTALADOR MULTSKILL</v>
      </c>
      <c r="J1461" s="11" t="str">
        <f>VLOOKUP(Tabela1[[#This Row],[PLACA]],UNIC!C:V,20,0)</f>
        <v>R$ 1.730,00</v>
      </c>
      <c r="K1461" s="11">
        <f>IFERROR(VALUE(VLOOKUP(Tabela1[[#This Row],[PLACA]],[1]Planilha2!$A:$F,3,0)),"")</f>
        <v>1199.54</v>
      </c>
      <c r="L1461" s="11">
        <f>IFERROR(VALUE(VLOOKUP(Tabela1[[#This Row],[PLACA]],[1]Planilha2!$A:$F,4,0)),"")</f>
        <v>1158.57</v>
      </c>
      <c r="M1461" s="11">
        <f>IFERROR(VALUE(VLOOKUP(Tabela1[[#This Row],[PLACA]],[1]Planilha2!$A:$F,5,0)),"")</f>
        <v>578.89</v>
      </c>
      <c r="N1461" s="11"/>
      <c r="O1461" s="12" t="str">
        <f>VLOOKUP(Tabela1[[#This Row],[PLACA]],BASE_LOCADORAS!B:F,5,0)</f>
        <v>16/11/2026</v>
      </c>
      <c r="P146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1" s="11">
        <f>VLOOKUP(Tabela1[[#This Row],[PLACA]],BASE_LOCADORAS!B:G,6,0)</f>
        <v>1730</v>
      </c>
      <c r="R1461" s="5" t="b">
        <f>Tabela1[[#This Row],[VALOR LOCADORA]]=Tabela1[[#This Row],[GASTO ALUGUEL]]</f>
        <v>0</v>
      </c>
      <c r="S1461" s="5" t="str">
        <f>UPPER(TEXT(Tabela1[[#This Row],[VENCIMENTO CONTRATO]],"MMM"))</f>
        <v>NOV</v>
      </c>
      <c r="T1461" s="5">
        <f>IFERROR(YEAR(Tabela1[[#This Row],[VENCIMENTO CONTRATO]]),"-")</f>
        <v>2026</v>
      </c>
      <c r="U1461" s="5" t="str">
        <f>VLOOKUP(Tabela1[[#This Row],[PLACA]],UNIC!C:T,18,0)</f>
        <v>ATIVO</v>
      </c>
      <c r="V1461" s="5" t="str">
        <f>SUBSTITUTE(VLOOKUP(Tabela1[[#This Row],[PLACA]],UNIC!C:K,9,0),".", "")</f>
        <v>11011</v>
      </c>
      <c r="W1461" s="5">
        <f>VLOOKUP(Tabela1[[#This Row],[PLACA]],UNIC!C:M,10,0)</f>
        <v>20003</v>
      </c>
      <c r="X1461" s="5" t="str">
        <f>VLOOKUP(Tabela1[[#This Row],[PLACA]],UNIC!C:M,11,0)</f>
        <v>VIVO</v>
      </c>
      <c r="Y1461" s="7">
        <f>SUM(Tabela1[[#This Row],[GASTO COMBUSTÍVEL FEVEREIRO]:[GASTO COMBUSTÍVE ABRIL]])</f>
        <v>2936.9999999999995</v>
      </c>
      <c r="Z1461" s="7">
        <f>IFERROR(AVERAGE(Tabela1[[#This Row],[GASTO COMBUSTÍVE ABRIL]:[GASTO COMBUSTÍVE MARÇO]]),"-")</f>
        <v>868.73</v>
      </c>
    </row>
    <row r="1462" spans="1:26" x14ac:dyDescent="0.25">
      <c r="A1462" s="5" t="s">
        <v>979</v>
      </c>
      <c r="B1462" s="5" t="str">
        <f>VLOOKUP(A1462,UNIC!C:W,2,0)</f>
        <v>MOBI</v>
      </c>
      <c r="C1462" s="5" t="str">
        <f>VLOOKUP(A1462,UNIC!C:W,3,0)</f>
        <v>LEVE</v>
      </c>
      <c r="D1462" s="10">
        <f>VLOOKUP(A1462,UNIC!C:W,5,0)</f>
        <v>2024</v>
      </c>
      <c r="E1462" s="5" t="str">
        <f>VLOOKUP(A1462,UNIC!C:W,21,0)</f>
        <v>MOVIDA</v>
      </c>
      <c r="F1462" s="5" t="str">
        <f>VLOOKUP(Tabela1[[#This Row],[PLACA]],UNIC!C:R,15,0)</f>
        <v>MA</v>
      </c>
      <c r="G1462" s="5" t="str">
        <f>VLOOKUP(Tabela1[[#This Row],[PLACA]],UNIC!C:R,16,0)</f>
        <v>NORTE</v>
      </c>
      <c r="H1462" s="5" t="str">
        <f>VLOOKUP(A1462,UNIC!C:H,6,0)</f>
        <v>LUANDERSON SOARES COSTA</v>
      </c>
      <c r="I1462" s="5" t="str">
        <f>VLOOKUP(H1462,UNIC!H:J,3,0)</f>
        <v>INSTALADOR MULTSKILL</v>
      </c>
      <c r="J1462" s="11" t="str">
        <f>VLOOKUP(Tabela1[[#This Row],[PLACA]],UNIC!C:V,20,0)</f>
        <v>R$ 1.808,37</v>
      </c>
      <c r="K1462" s="11">
        <f>IFERROR(VALUE(VLOOKUP(Tabela1[[#This Row],[PLACA]],[1]Planilha2!$A:$F,3,0)),"")</f>
        <v>1169.9000000000001</v>
      </c>
      <c r="L1462" s="11">
        <f>IFERROR(VALUE(VLOOKUP(Tabela1[[#This Row],[PLACA]],[1]Planilha2!$A:$F,4,0)),"")</f>
        <v>1329.91</v>
      </c>
      <c r="M1462" s="11">
        <f>IFERROR(VALUE(VLOOKUP(Tabela1[[#This Row],[PLACA]],[1]Planilha2!$A:$F,5,0)),"")</f>
        <v>609.65</v>
      </c>
      <c r="N1462" s="11"/>
      <c r="O1462" s="12" t="str">
        <f>VLOOKUP(Tabela1[[#This Row],[PLACA]],BASE_LOCADORAS!B:F,5,0)</f>
        <v>28/10/2026</v>
      </c>
      <c r="P146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2" s="11">
        <f>VLOOKUP(Tabela1[[#This Row],[PLACA]],BASE_LOCADORAS!B:G,6,0)</f>
        <v>1808.37</v>
      </c>
      <c r="R1462" s="5" t="b">
        <f>Tabela1[[#This Row],[VALOR LOCADORA]]=Tabela1[[#This Row],[GASTO ALUGUEL]]</f>
        <v>0</v>
      </c>
      <c r="S1462" s="5" t="str">
        <f>UPPER(TEXT(Tabela1[[#This Row],[VENCIMENTO CONTRATO]],"MMM"))</f>
        <v>OUT</v>
      </c>
      <c r="T1462" s="5">
        <f>IFERROR(YEAR(Tabela1[[#This Row],[VENCIMENTO CONTRATO]]),"-")</f>
        <v>2026</v>
      </c>
      <c r="U1462" s="5" t="str">
        <f>VLOOKUP(Tabela1[[#This Row],[PLACA]],UNIC!C:T,18,0)</f>
        <v>ATIVO</v>
      </c>
      <c r="V1462" s="5" t="str">
        <f>SUBSTITUTE(VLOOKUP(Tabela1[[#This Row],[PLACA]],UNIC!C:K,9,0),".", "")</f>
        <v>11011</v>
      </c>
      <c r="W1462" s="5">
        <f>VLOOKUP(Tabela1[[#This Row],[PLACA]],UNIC!C:M,10,0)</f>
        <v>20001</v>
      </c>
      <c r="X1462" s="5" t="str">
        <f>VLOOKUP(Tabela1[[#This Row],[PLACA]],UNIC!C:M,11,0)</f>
        <v>VIVO</v>
      </c>
      <c r="Y1462" s="7">
        <f>SUM(Tabela1[[#This Row],[GASTO COMBUSTÍVEL FEVEREIRO]:[GASTO COMBUSTÍVE ABRIL]])</f>
        <v>3109.4600000000005</v>
      </c>
      <c r="Z1462" s="7">
        <f>IFERROR(AVERAGE(Tabela1[[#This Row],[GASTO COMBUSTÍVE ABRIL]:[GASTO COMBUSTÍVE MARÇO]]),"-")</f>
        <v>969.78</v>
      </c>
    </row>
    <row r="1463" spans="1:26" x14ac:dyDescent="0.25">
      <c r="A1463" s="5" t="s">
        <v>378</v>
      </c>
      <c r="B1463" s="5" t="str">
        <f>VLOOKUP(A1463,UNIC!C:W,2,0)</f>
        <v>STRADA</v>
      </c>
      <c r="C1463" s="5" t="str">
        <f>VLOOKUP(A1463,UNIC!C:W,3,0)</f>
        <v>UTILITARIO</v>
      </c>
      <c r="D1463" s="10">
        <f>VLOOKUP(A1463,UNIC!C:W,5,0)</f>
        <v>2023</v>
      </c>
      <c r="E1463" s="5" t="str">
        <f>VLOOKUP(A1463,UNIC!C:W,21,0)</f>
        <v>LOCALIZA</v>
      </c>
      <c r="F1463" s="5" t="str">
        <f>VLOOKUP(Tabela1[[#This Row],[PLACA]],UNIC!C:R,15,0)</f>
        <v>MA</v>
      </c>
      <c r="G1463" s="5" t="str">
        <f>VLOOKUP(Tabela1[[#This Row],[PLACA]],UNIC!C:R,16,0)</f>
        <v>NORTE</v>
      </c>
      <c r="H1463" s="5" t="str">
        <f>VLOOKUP(A1463,UNIC!C:H,6,0)</f>
        <v>LUCIO DE OLIVEIRA CARDOSO</v>
      </c>
      <c r="I1463" s="5" t="str">
        <f>VLOOKUP(H1463,UNIC!H:J,3,0)</f>
        <v>TECNICO DE FIBRA OPTICA II</v>
      </c>
      <c r="J1463" s="11" t="str">
        <f>VLOOKUP(Tabela1[[#This Row],[PLACA]],UNIC!C:V,20,0)</f>
        <v>R$ 2.214,09</v>
      </c>
      <c r="K1463" s="11">
        <f>IFERROR(VALUE(VLOOKUP(Tabela1[[#This Row],[PLACA]],[1]Planilha2!$A:$F,3,0)),"")</f>
        <v>1490.6499999999999</v>
      </c>
      <c r="L1463" s="11">
        <f>IFERROR(VALUE(VLOOKUP(Tabela1[[#This Row],[PLACA]],[1]Planilha2!$A:$F,4,0)),"")</f>
        <v>1394.95</v>
      </c>
      <c r="M1463" s="11">
        <f>IFERROR(VALUE(VLOOKUP(Tabela1[[#This Row],[PLACA]],[1]Planilha2!$A:$F,5,0)),"")</f>
        <v>577.97</v>
      </c>
      <c r="N1463" s="11"/>
      <c r="O1463" s="12" t="str">
        <f>VLOOKUP(Tabela1[[#This Row],[PLACA]],BASE_LOCADORAS!B:F,5,0)</f>
        <v>11/12/2026</v>
      </c>
      <c r="P146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3" s="11">
        <f>VLOOKUP(Tabela1[[#This Row],[PLACA]],BASE_LOCADORAS!B:G,6,0)</f>
        <v>2214.09</v>
      </c>
      <c r="R1463" s="5" t="b">
        <f>Tabela1[[#This Row],[VALOR LOCADORA]]=Tabela1[[#This Row],[GASTO ALUGUEL]]</f>
        <v>0</v>
      </c>
      <c r="S1463" s="5" t="str">
        <f>UPPER(TEXT(Tabela1[[#This Row],[VENCIMENTO CONTRATO]],"MMM"))</f>
        <v>DEZ</v>
      </c>
      <c r="T1463" s="5">
        <f>IFERROR(YEAR(Tabela1[[#This Row],[VENCIMENTO CONTRATO]]),"-")</f>
        <v>2026</v>
      </c>
      <c r="U1463" s="5" t="str">
        <f>VLOOKUP(Tabela1[[#This Row],[PLACA]],UNIC!C:T,18,0)</f>
        <v>ATIVO</v>
      </c>
      <c r="V1463" s="5" t="str">
        <f>SUBSTITUTE(VLOOKUP(Tabela1[[#This Row],[PLACA]],UNIC!C:K,9,0),".", "")</f>
        <v>11021</v>
      </c>
      <c r="W1463" s="5">
        <f>VLOOKUP(Tabela1[[#This Row],[PLACA]],UNIC!C:M,10,0)</f>
        <v>20001</v>
      </c>
      <c r="X1463" s="5" t="str">
        <f>VLOOKUP(Tabela1[[#This Row],[PLACA]],UNIC!C:M,11,0)</f>
        <v>VIVO</v>
      </c>
      <c r="Y1463" s="7">
        <f>SUM(Tabela1[[#This Row],[GASTO COMBUSTÍVEL FEVEREIRO]:[GASTO COMBUSTÍVE ABRIL]])</f>
        <v>3463.5699999999997</v>
      </c>
      <c r="Z1463" s="7">
        <f>IFERROR(AVERAGE(Tabela1[[#This Row],[GASTO COMBUSTÍVE ABRIL]:[GASTO COMBUSTÍVE MARÇO]]),"-")</f>
        <v>986.46</v>
      </c>
    </row>
    <row r="1464" spans="1:26" x14ac:dyDescent="0.25">
      <c r="A1464" s="5" t="s">
        <v>718</v>
      </c>
      <c r="B1464" s="5" t="str">
        <f>VLOOKUP(A1464,UNIC!C:W,2,0)</f>
        <v>STRADA</v>
      </c>
      <c r="C1464" s="5" t="str">
        <f>VLOOKUP(A1464,UNIC!C:W,3,0)</f>
        <v>UTILITARIO</v>
      </c>
      <c r="D1464" s="10">
        <f>VLOOKUP(A1464,UNIC!C:W,5,0)</f>
        <v>2024</v>
      </c>
      <c r="E1464" s="5" t="str">
        <f>VLOOKUP(A1464,UNIC!C:W,21,0)</f>
        <v>LOCALIZA</v>
      </c>
      <c r="F1464" s="5" t="str">
        <f>VLOOKUP(Tabela1[[#This Row],[PLACA]],UNIC!C:R,15,0)</f>
        <v>MA</v>
      </c>
      <c r="G1464" s="5" t="str">
        <f>VLOOKUP(Tabela1[[#This Row],[PLACA]],UNIC!C:R,16,0)</f>
        <v>NORTE</v>
      </c>
      <c r="H1464" s="5" t="str">
        <f>VLOOKUP(A1464,UNIC!C:H,6,0)</f>
        <v>FROTAS DE VEÍCULOS SAO LUIS</v>
      </c>
      <c r="I1464" s="5" t="str">
        <f>VLOOKUP(H1464,UNIC!H:J,3,0)</f>
        <v>PARCEIRO</v>
      </c>
      <c r="J1464" s="11" t="str">
        <f>VLOOKUP(Tabela1[[#This Row],[PLACA]],UNIC!C:V,20,0)</f>
        <v>R$ 2.214,09</v>
      </c>
      <c r="K1464" s="11">
        <f>IFERROR(VALUE(VLOOKUP(Tabela1[[#This Row],[PLACA]],[1]Planilha2!$A:$F,3,0)),"")</f>
        <v>968.27</v>
      </c>
      <c r="L1464" s="11">
        <f>IFERROR(VALUE(VLOOKUP(Tabela1[[#This Row],[PLACA]],[1]Planilha2!$A:$F,4,0)),"")</f>
        <v>459.16</v>
      </c>
      <c r="M1464" s="11">
        <f>IFERROR(VALUE(VLOOKUP(Tabela1[[#This Row],[PLACA]],[1]Planilha2!$A:$F,5,0)),"")</f>
        <v>292.87</v>
      </c>
      <c r="N1464" s="11"/>
      <c r="O1464" s="12" t="str">
        <f>VLOOKUP(Tabela1[[#This Row],[PLACA]],BASE_LOCADORAS!B:F,5,0)</f>
        <v>13/12/2026</v>
      </c>
      <c r="P146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4" s="11">
        <f>VLOOKUP(Tabela1[[#This Row],[PLACA]],BASE_LOCADORAS!B:G,6,0)</f>
        <v>2214.09</v>
      </c>
      <c r="R1464" s="5" t="b">
        <f>Tabela1[[#This Row],[VALOR LOCADORA]]=Tabela1[[#This Row],[GASTO ALUGUEL]]</f>
        <v>0</v>
      </c>
      <c r="S1464" s="5" t="str">
        <f>UPPER(TEXT(Tabela1[[#This Row],[VENCIMENTO CONTRATO]],"MMM"))</f>
        <v>DEZ</v>
      </c>
      <c r="T1464" s="5">
        <f>IFERROR(YEAR(Tabela1[[#This Row],[VENCIMENTO CONTRATO]]),"-")</f>
        <v>2026</v>
      </c>
      <c r="U1464" s="5" t="str">
        <f>VLOOKUP(Tabela1[[#This Row],[PLACA]],UNIC!C:T,18,0)</f>
        <v>PATIO</v>
      </c>
      <c r="V1464" s="5" t="str">
        <f>SUBSTITUTE(VLOOKUP(Tabela1[[#This Row],[PLACA]],UNIC!C:K,9,0),".", "")</f>
        <v>99628</v>
      </c>
      <c r="W1464" s="5">
        <f>VLOOKUP(Tabela1[[#This Row],[PLACA]],UNIC!C:M,10,0)</f>
        <v>20001</v>
      </c>
      <c r="X1464" s="5" t="str">
        <f>VLOOKUP(Tabela1[[#This Row],[PLACA]],UNIC!C:M,11,0)</f>
        <v>ADMINISTRATIVO</v>
      </c>
      <c r="Y1464" s="7">
        <f>SUM(Tabela1[[#This Row],[GASTO COMBUSTÍVEL FEVEREIRO]:[GASTO COMBUSTÍVE ABRIL]])</f>
        <v>1720.3000000000002</v>
      </c>
      <c r="Z1464" s="7">
        <f>IFERROR(AVERAGE(Tabela1[[#This Row],[GASTO COMBUSTÍVE ABRIL]:[GASTO COMBUSTÍVE MARÇO]]),"-")</f>
        <v>376.01499999999999</v>
      </c>
    </row>
    <row r="1465" spans="1:26" x14ac:dyDescent="0.25">
      <c r="A1465" s="5" t="s">
        <v>592</v>
      </c>
      <c r="B1465" s="5" t="str">
        <f>VLOOKUP(A1465,UNIC!C:W,2,0)</f>
        <v>MOBI</v>
      </c>
      <c r="C1465" s="5" t="str">
        <f>VLOOKUP(A1465,UNIC!C:W,3,0)</f>
        <v>LEVE</v>
      </c>
      <c r="D1465" s="10">
        <f>VLOOKUP(A1465,UNIC!C:W,5,0)</f>
        <v>2024</v>
      </c>
      <c r="E1465" s="5" t="str">
        <f>VLOOKUP(A1465,UNIC!C:W,21,0)</f>
        <v>MOVIDA</v>
      </c>
      <c r="F1465" s="5" t="str">
        <f>VLOOKUP(Tabela1[[#This Row],[PLACA]],UNIC!C:R,15,0)</f>
        <v>MA</v>
      </c>
      <c r="G1465" s="5" t="str">
        <f>VLOOKUP(Tabela1[[#This Row],[PLACA]],UNIC!C:R,16,0)</f>
        <v>NORTE</v>
      </c>
      <c r="H1465" s="5" t="str">
        <f>VLOOKUP(A1465,UNIC!C:H,6,0)</f>
        <v>CAIO JECY BASTISTA DOS SANTOS</v>
      </c>
      <c r="I1465" s="5" t="str">
        <f>VLOOKUP(H1465,UNIC!H:J,3,0)</f>
        <v>INSTALADOR MULTSKILL</v>
      </c>
      <c r="J1465" s="11" t="str">
        <f>VLOOKUP(Tabela1[[#This Row],[PLACA]],UNIC!C:V,20,0)</f>
        <v>R$ 1.806,47</v>
      </c>
      <c r="K1465" s="11">
        <f>IFERROR(VALUE(VLOOKUP(Tabela1[[#This Row],[PLACA]],[1]Planilha2!$A:$F,3,0)),"")</f>
        <v>1359.98</v>
      </c>
      <c r="L1465" s="11">
        <f>IFERROR(VALUE(VLOOKUP(Tabela1[[#This Row],[PLACA]],[1]Planilha2!$A:$F,4,0)),"")</f>
        <v>1408.0400000000002</v>
      </c>
      <c r="M1465" s="11">
        <f>IFERROR(VALUE(VLOOKUP(Tabela1[[#This Row],[PLACA]],[1]Planilha2!$A:$F,5,0)),"")</f>
        <v>679.99</v>
      </c>
      <c r="N1465" s="11"/>
      <c r="O1465" s="12" t="str">
        <f>VLOOKUP(Tabela1[[#This Row],[PLACA]],BASE_LOCADORAS!B:F,5,0)</f>
        <v>28/10/2026</v>
      </c>
      <c r="P146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5" s="11">
        <f>VLOOKUP(Tabela1[[#This Row],[PLACA]],BASE_LOCADORAS!B:G,6,0)</f>
        <v>1806.47</v>
      </c>
      <c r="R1465" s="5" t="b">
        <f>Tabela1[[#This Row],[VALOR LOCADORA]]=Tabela1[[#This Row],[GASTO ALUGUEL]]</f>
        <v>0</v>
      </c>
      <c r="S1465" s="5" t="str">
        <f>UPPER(TEXT(Tabela1[[#This Row],[VENCIMENTO CONTRATO]],"MMM"))</f>
        <v>OUT</v>
      </c>
      <c r="T1465" s="5">
        <f>IFERROR(YEAR(Tabela1[[#This Row],[VENCIMENTO CONTRATO]]),"-")</f>
        <v>2026</v>
      </c>
      <c r="U1465" s="5" t="str">
        <f>VLOOKUP(Tabela1[[#This Row],[PLACA]],UNIC!C:T,18,0)</f>
        <v>ATIVO</v>
      </c>
      <c r="V1465" s="5" t="str">
        <f>SUBSTITUTE(VLOOKUP(Tabela1[[#This Row],[PLACA]],UNIC!C:K,9,0),".", "")</f>
        <v>11011</v>
      </c>
      <c r="W1465" s="5">
        <f>VLOOKUP(Tabela1[[#This Row],[PLACA]],UNIC!C:M,10,0)</f>
        <v>20001</v>
      </c>
      <c r="X1465" s="5" t="str">
        <f>VLOOKUP(Tabela1[[#This Row],[PLACA]],UNIC!C:M,11,0)</f>
        <v>VIVO</v>
      </c>
      <c r="Y1465" s="7">
        <f>SUM(Tabela1[[#This Row],[GASTO COMBUSTÍVEL FEVEREIRO]:[GASTO COMBUSTÍVE ABRIL]])</f>
        <v>3448.01</v>
      </c>
      <c r="Z1465" s="7">
        <f>IFERROR(AVERAGE(Tabela1[[#This Row],[GASTO COMBUSTÍVE ABRIL]:[GASTO COMBUSTÍVE MARÇO]]),"-")</f>
        <v>1044.0150000000001</v>
      </c>
    </row>
    <row r="1466" spans="1:26" x14ac:dyDescent="0.25">
      <c r="A1466" s="5" t="s">
        <v>744</v>
      </c>
      <c r="B1466" s="5" t="str">
        <f>VLOOKUP(A1466,UNIC!C:W,2,0)</f>
        <v>MOBI</v>
      </c>
      <c r="C1466" s="5" t="str">
        <f>VLOOKUP(A1466,UNIC!C:W,3,0)</f>
        <v>LEVE</v>
      </c>
      <c r="D1466" s="10">
        <f>VLOOKUP(A1466,UNIC!C:W,5,0)</f>
        <v>2024</v>
      </c>
      <c r="E1466" s="5" t="str">
        <f>VLOOKUP(A1466,UNIC!C:W,21,0)</f>
        <v>MOVIDA</v>
      </c>
      <c r="F1466" s="5" t="str">
        <f>VLOOKUP(Tabela1[[#This Row],[PLACA]],UNIC!C:R,15,0)</f>
        <v>MA</v>
      </c>
      <c r="G1466" s="5" t="str">
        <f>VLOOKUP(Tabela1[[#This Row],[PLACA]],UNIC!C:R,16,0)</f>
        <v>NORTE</v>
      </c>
      <c r="H1466" s="5" t="str">
        <f>VLOOKUP(A1466,UNIC!C:H,6,0)</f>
        <v>CASA CLIENTE VIVO SAO LUIS</v>
      </c>
      <c r="I1466" s="5" t="str">
        <f>VLOOKUP(H1466,UNIC!H:J,3,0)</f>
        <v>PARCEIRO</v>
      </c>
      <c r="J1466" s="11" t="str">
        <f>VLOOKUP(Tabela1[[#This Row],[PLACA]],UNIC!C:V,20,0)</f>
        <v>R$ 1.730,00</v>
      </c>
      <c r="K1466" s="11">
        <f>IFERROR(VALUE(VLOOKUP(Tabela1[[#This Row],[PLACA]],[1]Planilha2!$A:$F,3,0)),"")</f>
        <v>1079.19</v>
      </c>
      <c r="L1466" s="11">
        <f>IFERROR(VALUE(VLOOKUP(Tabela1[[#This Row],[PLACA]],[1]Planilha2!$A:$F,4,0)),"")</f>
        <v>1346.05</v>
      </c>
      <c r="M1466" s="11">
        <f>IFERROR(VALUE(VLOOKUP(Tabela1[[#This Row],[PLACA]],[1]Planilha2!$A:$F,5,0)),"")</f>
        <v>430</v>
      </c>
      <c r="N1466" s="11"/>
      <c r="O1466" s="12" t="str">
        <f>VLOOKUP(Tabela1[[#This Row],[PLACA]],BASE_LOCADORAS!B:F,5,0)</f>
        <v>16/11/2026</v>
      </c>
      <c r="P146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6" s="11">
        <f>VLOOKUP(Tabela1[[#This Row],[PLACA]],BASE_LOCADORAS!B:G,6,0)</f>
        <v>1730</v>
      </c>
      <c r="R1466" s="5" t="b">
        <f>Tabela1[[#This Row],[VALOR LOCADORA]]=Tabela1[[#This Row],[GASTO ALUGUEL]]</f>
        <v>0</v>
      </c>
      <c r="S1466" s="5" t="str">
        <f>UPPER(TEXT(Tabela1[[#This Row],[VENCIMENTO CONTRATO]],"MMM"))</f>
        <v>NOV</v>
      </c>
      <c r="T1466" s="5">
        <f>IFERROR(YEAR(Tabela1[[#This Row],[VENCIMENTO CONTRATO]]),"-")</f>
        <v>2026</v>
      </c>
      <c r="U1466" s="5" t="str">
        <f>VLOOKUP(Tabela1[[#This Row],[PLACA]],UNIC!C:T,18,0)</f>
        <v>SINISTRO</v>
      </c>
      <c r="V1466" s="5" t="str">
        <f>SUBSTITUTE(VLOOKUP(Tabela1[[#This Row],[PLACA]],UNIC!C:K,9,0),".", "")</f>
        <v>11011</v>
      </c>
      <c r="W1466" s="5">
        <f>VLOOKUP(Tabela1[[#This Row],[PLACA]],UNIC!C:M,10,0)</f>
        <v>20001</v>
      </c>
      <c r="X1466" s="5" t="str">
        <f>VLOOKUP(Tabela1[[#This Row],[PLACA]],UNIC!C:M,11,0)</f>
        <v>VIVO</v>
      </c>
      <c r="Y1466" s="7">
        <f>SUM(Tabela1[[#This Row],[GASTO COMBUSTÍVEL FEVEREIRO]:[GASTO COMBUSTÍVE ABRIL]])</f>
        <v>2855.24</v>
      </c>
      <c r="Z1466" s="7">
        <f>IFERROR(AVERAGE(Tabela1[[#This Row],[GASTO COMBUSTÍVE ABRIL]:[GASTO COMBUSTÍVE MARÇO]]),"-")</f>
        <v>888.02499999999998</v>
      </c>
    </row>
    <row r="1467" spans="1:26" x14ac:dyDescent="0.25">
      <c r="A1467" s="5" t="s">
        <v>1486</v>
      </c>
      <c r="B1467" s="5" t="str">
        <f>VLOOKUP(A1467,UNIC!C:W,2,0)</f>
        <v>MOBI</v>
      </c>
      <c r="C1467" s="5" t="str">
        <f>VLOOKUP(A1467,UNIC!C:W,3,0)</f>
        <v>LEVE</v>
      </c>
      <c r="D1467" s="10">
        <f>VLOOKUP(A1467,UNIC!C:W,5,0)</f>
        <v>2024</v>
      </c>
      <c r="E1467" s="5" t="str">
        <f>VLOOKUP(A1467,UNIC!C:W,21,0)</f>
        <v>MOVIDA</v>
      </c>
      <c r="F1467" s="5" t="str">
        <f>VLOOKUP(Tabela1[[#This Row],[PLACA]],UNIC!C:R,15,0)</f>
        <v>MA</v>
      </c>
      <c r="G1467" s="5" t="str">
        <f>VLOOKUP(Tabela1[[#This Row],[PLACA]],UNIC!C:R,16,0)</f>
        <v>NORTE</v>
      </c>
      <c r="H1467" s="5" t="str">
        <f>VLOOKUP(A1467,UNIC!C:H,6,0)</f>
        <v>LUIS FERNANDO SILVA NASCIMENTO</v>
      </c>
      <c r="I1467" s="5" t="str">
        <f>VLOOKUP(H1467,UNIC!H:J,3,0)</f>
        <v>INSTALADOR MULTSKILL</v>
      </c>
      <c r="J1467" s="11" t="str">
        <f>VLOOKUP(Tabela1[[#This Row],[PLACA]],UNIC!C:V,20,0)</f>
        <v>R$ 1.806,47</v>
      </c>
      <c r="K1467" s="11">
        <f>IFERROR(VALUE(VLOOKUP(Tabela1[[#This Row],[PLACA]],[1]Planilha2!$A:$F,3,0)),"")</f>
        <v>1199.8499999999999</v>
      </c>
      <c r="L1467" s="11">
        <f>IFERROR(VALUE(VLOOKUP(Tabela1[[#This Row],[PLACA]],[1]Planilha2!$A:$F,4,0)),"")</f>
        <v>280</v>
      </c>
      <c r="M1467" s="11">
        <f>IFERROR(VALUE(VLOOKUP(Tabela1[[#This Row],[PLACA]],[1]Planilha2!$A:$F,5,0)),"")</f>
        <v>776.37</v>
      </c>
      <c r="N1467" s="11"/>
      <c r="O1467" s="12" t="str">
        <f>VLOOKUP(Tabela1[[#This Row],[PLACA]],BASE_LOCADORAS!B:F,5,0)</f>
        <v>28/10/2026</v>
      </c>
      <c r="P146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7" s="11">
        <f>VLOOKUP(Tabela1[[#This Row],[PLACA]],BASE_LOCADORAS!B:G,6,0)</f>
        <v>1806.47</v>
      </c>
      <c r="R1467" s="5" t="b">
        <f>Tabela1[[#This Row],[VALOR LOCADORA]]=Tabela1[[#This Row],[GASTO ALUGUEL]]</f>
        <v>0</v>
      </c>
      <c r="S1467" s="5" t="str">
        <f>UPPER(TEXT(Tabela1[[#This Row],[VENCIMENTO CONTRATO]],"MMM"))</f>
        <v>OUT</v>
      </c>
      <c r="T1467" s="5">
        <f>IFERROR(YEAR(Tabela1[[#This Row],[VENCIMENTO CONTRATO]]),"-")</f>
        <v>2026</v>
      </c>
      <c r="U1467" s="5" t="str">
        <f>VLOOKUP(Tabela1[[#This Row],[PLACA]],UNIC!C:T,18,0)</f>
        <v>ATIVO</v>
      </c>
      <c r="V1467" s="5" t="str">
        <f>SUBSTITUTE(VLOOKUP(Tabela1[[#This Row],[PLACA]],UNIC!C:K,9,0),".", "")</f>
        <v>11011</v>
      </c>
      <c r="W1467" s="5">
        <f>VLOOKUP(Tabela1[[#This Row],[PLACA]],UNIC!C:M,10,0)</f>
        <v>20001</v>
      </c>
      <c r="X1467" s="5" t="str">
        <f>VLOOKUP(Tabela1[[#This Row],[PLACA]],UNIC!C:M,11,0)</f>
        <v>VIVO</v>
      </c>
      <c r="Y1467" s="7">
        <f>SUM(Tabela1[[#This Row],[GASTO COMBUSTÍVEL FEVEREIRO]:[GASTO COMBUSTÍVE ABRIL]])</f>
        <v>2256.2199999999998</v>
      </c>
      <c r="Z1467" s="7">
        <f>IFERROR(AVERAGE(Tabela1[[#This Row],[GASTO COMBUSTÍVE ABRIL]:[GASTO COMBUSTÍVE MARÇO]]),"-")</f>
        <v>528.18499999999995</v>
      </c>
    </row>
    <row r="1468" spans="1:26" x14ac:dyDescent="0.25">
      <c r="A1468" s="5" t="s">
        <v>753</v>
      </c>
      <c r="B1468" s="5" t="str">
        <f>VLOOKUP(A1468,UNIC!C:W,2,0)</f>
        <v>MOBI</v>
      </c>
      <c r="C1468" s="5" t="str">
        <f>VLOOKUP(A1468,UNIC!C:W,3,0)</f>
        <v>LEVE</v>
      </c>
      <c r="D1468" s="10">
        <f>VLOOKUP(A1468,UNIC!C:W,5,0)</f>
        <v>2025</v>
      </c>
      <c r="E1468" s="5" t="str">
        <f>VLOOKUP(A1468,UNIC!C:W,21,0)</f>
        <v>LOCALIZA</v>
      </c>
      <c r="F1468" s="5" t="str">
        <f>VLOOKUP(Tabela1[[#This Row],[PLACA]],UNIC!C:R,15,0)</f>
        <v>PA</v>
      </c>
      <c r="G1468" s="5" t="str">
        <f>VLOOKUP(Tabela1[[#This Row],[PLACA]],UNIC!C:R,16,0)</f>
        <v>Norte</v>
      </c>
      <c r="H1468" s="5" t="str">
        <f>VLOOKUP(A1468,UNIC!C:H,6,0)</f>
        <v>MESSIAS FRANCISCO MONTEIRO RIOS</v>
      </c>
      <c r="I1468" s="5" t="str">
        <f>VLOOKUP(H1468,UNIC!H:J,3,0)</f>
        <v>INST MULTI SKILL</v>
      </c>
      <c r="J1468" s="11" t="str">
        <f>VLOOKUP(Tabela1[[#This Row],[PLACA]],UNIC!C:V,20,0)</f>
        <v>R$ 1.730,00</v>
      </c>
      <c r="K1468" s="11">
        <f>IFERROR(VALUE(VLOOKUP(Tabela1[[#This Row],[PLACA]],[1]Planilha2!$A:$F,3,0)),"")</f>
        <v>1160.6600000000001</v>
      </c>
      <c r="L1468" s="11">
        <f>IFERROR(VALUE(VLOOKUP(Tabela1[[#This Row],[PLACA]],[1]Planilha2!$A:$F,4,0)),"")</f>
        <v>1414.6</v>
      </c>
      <c r="M1468" s="11">
        <f>IFERROR(VALUE(VLOOKUP(Tabela1[[#This Row],[PLACA]],[1]Planilha2!$A:$F,5,0)),"")</f>
        <v>683.04</v>
      </c>
      <c r="N1468" s="11"/>
      <c r="O1468" s="12" t="str">
        <f>VLOOKUP(Tabela1[[#This Row],[PLACA]],BASE_LOCADORAS!B:F,5,0)</f>
        <v>29/05/2027</v>
      </c>
      <c r="P146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8" s="11">
        <f>VLOOKUP(Tabela1[[#This Row],[PLACA]],BASE_LOCADORAS!B:G,6,0)</f>
        <v>1832.6</v>
      </c>
      <c r="R1468" s="5" t="b">
        <f>Tabela1[[#This Row],[VALOR LOCADORA]]=Tabela1[[#This Row],[GASTO ALUGUEL]]</f>
        <v>0</v>
      </c>
      <c r="S1468" s="5" t="str">
        <f>UPPER(TEXT(Tabela1[[#This Row],[VENCIMENTO CONTRATO]],"MMM"))</f>
        <v>MAI</v>
      </c>
      <c r="T1468" s="5">
        <f>IFERROR(YEAR(Tabela1[[#This Row],[VENCIMENTO CONTRATO]]),"-")</f>
        <v>2027</v>
      </c>
      <c r="U1468" s="5" t="str">
        <f>VLOOKUP(Tabela1[[#This Row],[PLACA]],UNIC!C:T,18,0)</f>
        <v>ATIVO</v>
      </c>
      <c r="V1468" s="5" t="str">
        <f>SUBSTITUTE(VLOOKUP(Tabela1[[#This Row],[PLACA]],UNIC!C:K,9,0),".", "")</f>
        <v>11011</v>
      </c>
      <c r="W1468" s="5">
        <f>VLOOKUP(Tabela1[[#This Row],[PLACA]],UNIC!C:M,10,0)</f>
        <v>24114</v>
      </c>
      <c r="X1468" s="5" t="str">
        <f>VLOOKUP(Tabela1[[#This Row],[PLACA]],UNIC!C:M,11,0)</f>
        <v>VIVO</v>
      </c>
      <c r="Y1468" s="7">
        <f>SUM(Tabela1[[#This Row],[GASTO COMBUSTÍVEL FEVEREIRO]:[GASTO COMBUSTÍVE ABRIL]])</f>
        <v>3258.3</v>
      </c>
      <c r="Z1468" s="7">
        <f>IFERROR(AVERAGE(Tabela1[[#This Row],[GASTO COMBUSTÍVE ABRIL]:[GASTO COMBUSTÍVE MARÇO]]),"-")</f>
        <v>1048.82</v>
      </c>
    </row>
    <row r="1469" spans="1:26" x14ac:dyDescent="0.25">
      <c r="A1469" s="5" t="s">
        <v>878</v>
      </c>
      <c r="B1469" s="5" t="str">
        <f>VLOOKUP(A1469,UNIC!C:W,2,0)</f>
        <v>MOBI</v>
      </c>
      <c r="C1469" s="5" t="str">
        <f>VLOOKUP(A1469,UNIC!C:W,3,0)</f>
        <v>LEVE</v>
      </c>
      <c r="D1469" s="10">
        <f>VLOOKUP(A1469,UNIC!C:W,5,0)</f>
        <v>2025</v>
      </c>
      <c r="E1469" s="5" t="str">
        <f>VLOOKUP(A1469,UNIC!C:W,21,0)</f>
        <v>LOCALIZA</v>
      </c>
      <c r="F1469" s="5" t="str">
        <f>VLOOKUP(Tabela1[[#This Row],[PLACA]],UNIC!C:R,15,0)</f>
        <v>MA</v>
      </c>
      <c r="G1469" s="5" t="str">
        <f>VLOOKUP(Tabela1[[#This Row],[PLACA]],UNIC!C:R,16,0)</f>
        <v>NORTE</v>
      </c>
      <c r="H1469" s="5" t="str">
        <f>VLOOKUP(A1469,UNIC!C:H,6,0)</f>
        <v>CASA CLIENTE VIVO SAO LUIS</v>
      </c>
      <c r="I1469" s="5" t="str">
        <f>VLOOKUP(H1469,UNIC!H:J,3,0)</f>
        <v>PARCEIRO</v>
      </c>
      <c r="J1469" s="11" t="str">
        <f>VLOOKUP(Tabela1[[#This Row],[PLACA]],UNIC!C:V,20,0)</f>
        <v>R$ 1.823,00</v>
      </c>
      <c r="K1469" s="11">
        <f>IFERROR(VALUE(VLOOKUP(Tabela1[[#This Row],[PLACA]],[1]Planilha2!$A:$F,3,0)),"")</f>
        <v>476.14</v>
      </c>
      <c r="L1469" s="11">
        <f>IFERROR(VALUE(VLOOKUP(Tabela1[[#This Row],[PLACA]],[1]Planilha2!$A:$F,4,0)),"")</f>
        <v>0</v>
      </c>
      <c r="M1469" s="11">
        <f>IFERROR(VALUE(VLOOKUP(Tabela1[[#This Row],[PLACA]],[1]Planilha2!$A:$F,5,0)),"")</f>
        <v>0</v>
      </c>
      <c r="N1469" s="11"/>
      <c r="O1469" s="12" t="str">
        <f>VLOOKUP(Tabela1[[#This Row],[PLACA]],BASE_LOCADORAS!B:F,5,0)</f>
        <v>16/07/2028</v>
      </c>
      <c r="P146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69" s="11">
        <f>VLOOKUP(Tabela1[[#This Row],[PLACA]],BASE_LOCADORAS!B:G,6,0)</f>
        <v>1928.81</v>
      </c>
      <c r="R1469" s="5" t="b">
        <f>Tabela1[[#This Row],[VALOR LOCADORA]]=Tabela1[[#This Row],[GASTO ALUGUEL]]</f>
        <v>0</v>
      </c>
      <c r="S1469" s="5" t="str">
        <f>UPPER(TEXT(Tabela1[[#This Row],[VENCIMENTO CONTRATO]],"MMM"))</f>
        <v>JUL</v>
      </c>
      <c r="T1469" s="5">
        <f>IFERROR(YEAR(Tabela1[[#This Row],[VENCIMENTO CONTRATO]]),"-")</f>
        <v>2028</v>
      </c>
      <c r="U1469" s="5" t="str">
        <f>VLOOKUP(Tabela1[[#This Row],[PLACA]],UNIC!C:T,18,0)</f>
        <v>SINISTRO</v>
      </c>
      <c r="V1469" s="5" t="str">
        <f>SUBSTITUTE(VLOOKUP(Tabela1[[#This Row],[PLACA]],UNIC!C:K,9,0),".", "")</f>
        <v>11011</v>
      </c>
      <c r="W1469" s="5">
        <f>VLOOKUP(Tabela1[[#This Row],[PLACA]],UNIC!C:M,10,0)</f>
        <v>20001</v>
      </c>
      <c r="X1469" s="5" t="str">
        <f>VLOOKUP(Tabela1[[#This Row],[PLACA]],UNIC!C:M,11,0)</f>
        <v>VIVO</v>
      </c>
      <c r="Y1469" s="7">
        <f>SUM(Tabela1[[#This Row],[GASTO COMBUSTÍVEL FEVEREIRO]:[GASTO COMBUSTÍVE ABRIL]])</f>
        <v>476.14</v>
      </c>
      <c r="Z1469" s="7">
        <f>IFERROR(AVERAGE(Tabela1[[#This Row],[GASTO COMBUSTÍVE ABRIL]:[GASTO COMBUSTÍVE MARÇO]]),"-")</f>
        <v>0</v>
      </c>
    </row>
    <row r="1470" spans="1:26" x14ac:dyDescent="0.25">
      <c r="A1470" s="5" t="s">
        <v>598</v>
      </c>
      <c r="B1470" s="5" t="str">
        <f>VLOOKUP(A1470,UNIC!C:W,2,0)</f>
        <v>MOBI</v>
      </c>
      <c r="C1470" s="5" t="str">
        <f>VLOOKUP(A1470,UNIC!C:W,3,0)</f>
        <v>LEVE</v>
      </c>
      <c r="D1470" s="10">
        <f>VLOOKUP(A1470,UNIC!C:W,5,0)</f>
        <v>2024</v>
      </c>
      <c r="E1470" s="5" t="str">
        <f>VLOOKUP(A1470,UNIC!C:W,21,0)</f>
        <v>MOVIDA</v>
      </c>
      <c r="F1470" s="5" t="str">
        <f>VLOOKUP(Tabela1[[#This Row],[PLACA]],UNIC!C:R,15,0)</f>
        <v>MA</v>
      </c>
      <c r="G1470" s="5" t="str">
        <f>VLOOKUP(Tabela1[[#This Row],[PLACA]],UNIC!C:R,16,0)</f>
        <v>NORTE</v>
      </c>
      <c r="H1470" s="5" t="str">
        <f>VLOOKUP(A1470,UNIC!C:H,6,0)</f>
        <v>ROMULO FERREIRA ALVES</v>
      </c>
      <c r="I1470" s="5" t="str">
        <f>VLOOKUP(H1470,UNIC!H:J,3,0)</f>
        <v>INSTALADOR MULTSKILL</v>
      </c>
      <c r="J1470" s="11" t="str">
        <f>VLOOKUP(Tabela1[[#This Row],[PLACA]],UNIC!C:V,20,0)</f>
        <v>R$ 1.806,47</v>
      </c>
      <c r="K1470" s="11">
        <f>IFERROR(VALUE(VLOOKUP(Tabela1[[#This Row],[PLACA]],[1]Planilha2!$A:$F,3,0)),"")</f>
        <v>519.94000000000005</v>
      </c>
      <c r="L1470" s="11">
        <f>IFERROR(VALUE(VLOOKUP(Tabela1[[#This Row],[PLACA]],[1]Planilha2!$A:$F,4,0)),"")</f>
        <v>1258.54</v>
      </c>
      <c r="M1470" s="11">
        <f>IFERROR(VALUE(VLOOKUP(Tabela1[[#This Row],[PLACA]],[1]Planilha2!$A:$F,5,0)),"")</f>
        <v>649.96</v>
      </c>
      <c r="N1470" s="11"/>
      <c r="O1470" s="12" t="str">
        <f>VLOOKUP(Tabela1[[#This Row],[PLACA]],BASE_LOCADORAS!B:F,5,0)</f>
        <v>28/10/2026</v>
      </c>
      <c r="P147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0" s="11">
        <f>VLOOKUP(Tabela1[[#This Row],[PLACA]],BASE_LOCADORAS!B:G,6,0)</f>
        <v>1806.47</v>
      </c>
      <c r="R1470" s="5" t="b">
        <f>Tabela1[[#This Row],[VALOR LOCADORA]]=Tabela1[[#This Row],[GASTO ALUGUEL]]</f>
        <v>0</v>
      </c>
      <c r="S1470" s="5" t="str">
        <f>UPPER(TEXT(Tabela1[[#This Row],[VENCIMENTO CONTRATO]],"MMM"))</f>
        <v>OUT</v>
      </c>
      <c r="T1470" s="5">
        <f>IFERROR(YEAR(Tabela1[[#This Row],[VENCIMENTO CONTRATO]]),"-")</f>
        <v>2026</v>
      </c>
      <c r="U1470" s="5" t="str">
        <f>VLOOKUP(Tabela1[[#This Row],[PLACA]],UNIC!C:T,18,0)</f>
        <v>ATIVO</v>
      </c>
      <c r="V1470" s="5" t="str">
        <f>SUBSTITUTE(VLOOKUP(Tabela1[[#This Row],[PLACA]],UNIC!C:K,9,0),".", "")</f>
        <v>11011</v>
      </c>
      <c r="W1470" s="5">
        <f>VLOOKUP(Tabela1[[#This Row],[PLACA]],UNIC!C:M,10,0)</f>
        <v>20003</v>
      </c>
      <c r="X1470" s="5" t="str">
        <f>VLOOKUP(Tabela1[[#This Row],[PLACA]],UNIC!C:M,11,0)</f>
        <v>VIVO</v>
      </c>
      <c r="Y1470" s="7">
        <f>SUM(Tabela1[[#This Row],[GASTO COMBUSTÍVEL FEVEREIRO]:[GASTO COMBUSTÍVE ABRIL]])</f>
        <v>2428.44</v>
      </c>
      <c r="Z1470" s="7">
        <f>IFERROR(AVERAGE(Tabela1[[#This Row],[GASTO COMBUSTÍVE ABRIL]:[GASTO COMBUSTÍVE MARÇO]]),"-")</f>
        <v>954.25</v>
      </c>
    </row>
    <row r="1471" spans="1:26" x14ac:dyDescent="0.25">
      <c r="A1471" s="5" t="s">
        <v>362</v>
      </c>
      <c r="B1471" s="5" t="str">
        <f>VLOOKUP(A1471,UNIC!C:W,2,0)</f>
        <v>MOBI</v>
      </c>
      <c r="C1471" s="5" t="str">
        <f>VLOOKUP(A1471,UNIC!C:W,3,0)</f>
        <v>LEVE</v>
      </c>
      <c r="D1471" s="10">
        <f>VLOOKUP(A1471,UNIC!C:W,5,0)</f>
        <v>2024</v>
      </c>
      <c r="E1471" s="5" t="str">
        <f>VLOOKUP(A1471,UNIC!C:W,21,0)</f>
        <v>MOVIDA</v>
      </c>
      <c r="F1471" s="5" t="str">
        <f>VLOOKUP(Tabela1[[#This Row],[PLACA]],UNIC!C:R,15,0)</f>
        <v>MA</v>
      </c>
      <c r="G1471" s="5" t="str">
        <f>VLOOKUP(Tabela1[[#This Row],[PLACA]],UNIC!C:R,16,0)</f>
        <v>NORTE</v>
      </c>
      <c r="H1471" s="5" t="str">
        <f>VLOOKUP(A1471,UNIC!C:H,6,0)</f>
        <v>MATHEUS COSTA GOMES</v>
      </c>
      <c r="I1471" s="5" t="str">
        <f>VLOOKUP(H1471,UNIC!H:J,3,0)</f>
        <v>INSTALADOR MULTSKILL</v>
      </c>
      <c r="J1471" s="11" t="str">
        <f>VLOOKUP(Tabela1[[#This Row],[PLACA]],UNIC!C:V,20,0)</f>
        <v>R$ 1.730,00</v>
      </c>
      <c r="K1471" s="11">
        <f>IFERROR(VALUE(VLOOKUP(Tabela1[[#This Row],[PLACA]],[1]Planilha2!$A:$F,3,0)),"")</f>
        <v>1233.77</v>
      </c>
      <c r="L1471" s="11">
        <f>IFERROR(VALUE(VLOOKUP(Tabela1[[#This Row],[PLACA]],[1]Planilha2!$A:$F,4,0)),"")</f>
        <v>817.12999999999988</v>
      </c>
      <c r="M1471" s="11">
        <f>IFERROR(VALUE(VLOOKUP(Tabela1[[#This Row],[PLACA]],[1]Planilha2!$A:$F,5,0)),"")</f>
        <v>597.7299999999999</v>
      </c>
      <c r="N1471" s="11"/>
      <c r="O1471" s="12" t="str">
        <f>VLOOKUP(Tabela1[[#This Row],[PLACA]],BASE_LOCADORAS!B:F,5,0)</f>
        <v>16/11/2026</v>
      </c>
      <c r="P147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1" s="11">
        <f>VLOOKUP(Tabela1[[#This Row],[PLACA]],BASE_LOCADORAS!B:G,6,0)</f>
        <v>1730</v>
      </c>
      <c r="R1471" s="5" t="b">
        <f>Tabela1[[#This Row],[VALOR LOCADORA]]=Tabela1[[#This Row],[GASTO ALUGUEL]]</f>
        <v>0</v>
      </c>
      <c r="S1471" s="5" t="str">
        <f>UPPER(TEXT(Tabela1[[#This Row],[VENCIMENTO CONTRATO]],"MMM"))</f>
        <v>NOV</v>
      </c>
      <c r="T1471" s="5">
        <f>IFERROR(YEAR(Tabela1[[#This Row],[VENCIMENTO CONTRATO]]),"-")</f>
        <v>2026</v>
      </c>
      <c r="U1471" s="5" t="str">
        <f>VLOOKUP(Tabela1[[#This Row],[PLACA]],UNIC!C:T,18,0)</f>
        <v>ATIVO</v>
      </c>
      <c r="V1471" s="5" t="str">
        <f>SUBSTITUTE(VLOOKUP(Tabela1[[#This Row],[PLACA]],UNIC!C:K,9,0),".", "")</f>
        <v>11011</v>
      </c>
      <c r="W1471" s="5">
        <f>VLOOKUP(Tabela1[[#This Row],[PLACA]],UNIC!C:M,10,0)</f>
        <v>20001</v>
      </c>
      <c r="X1471" s="5" t="str">
        <f>VLOOKUP(Tabela1[[#This Row],[PLACA]],UNIC!C:M,11,0)</f>
        <v>VIVO</v>
      </c>
      <c r="Y1471" s="7">
        <f>SUM(Tabela1[[#This Row],[GASTO COMBUSTÍVEL FEVEREIRO]:[GASTO COMBUSTÍVE ABRIL]])</f>
        <v>2648.6299999999997</v>
      </c>
      <c r="Z1471" s="7">
        <f>IFERROR(AVERAGE(Tabela1[[#This Row],[GASTO COMBUSTÍVE ABRIL]:[GASTO COMBUSTÍVE MARÇO]]),"-")</f>
        <v>707.42999999999984</v>
      </c>
    </row>
    <row r="1472" spans="1:26" x14ac:dyDescent="0.25">
      <c r="A1472" s="5" t="s">
        <v>1041</v>
      </c>
      <c r="B1472" s="5" t="str">
        <f>VLOOKUP(A1472,UNIC!C:W,2,0)</f>
        <v>MOBI</v>
      </c>
      <c r="C1472" s="5" t="str">
        <f>VLOOKUP(A1472,UNIC!C:W,3,0)</f>
        <v>LEVE</v>
      </c>
      <c r="D1472" s="10">
        <f>VLOOKUP(A1472,UNIC!C:W,5,0)</f>
        <v>2024</v>
      </c>
      <c r="E1472" s="5" t="str">
        <f>VLOOKUP(A1472,UNIC!C:W,21,0)</f>
        <v>MOVIDA</v>
      </c>
      <c r="F1472" s="5" t="str">
        <f>VLOOKUP(Tabela1[[#This Row],[PLACA]],UNIC!C:R,15,0)</f>
        <v>MA</v>
      </c>
      <c r="G1472" s="5" t="str">
        <f>VLOOKUP(Tabela1[[#This Row],[PLACA]],UNIC!C:R,16,0)</f>
        <v>NORTE</v>
      </c>
      <c r="H1472" s="5" t="str">
        <f>VLOOKUP(A1472,UNIC!C:H,6,0)</f>
        <v>LIEDSON JOSE SILVA MOTA</v>
      </c>
      <c r="I1472" s="5" t="str">
        <f>VLOOKUP(H1472,UNIC!H:J,3,0)</f>
        <v>INSTALADOR MULTSKILL</v>
      </c>
      <c r="J1472" s="11" t="str">
        <f>VLOOKUP(Tabela1[[#This Row],[PLACA]],UNIC!C:V,20,0)</f>
        <v>R$ 1.730,00</v>
      </c>
      <c r="K1472" s="11">
        <f>IFERROR(VALUE(VLOOKUP(Tabela1[[#This Row],[PLACA]],[1]Planilha2!$A:$F,3,0)),"")</f>
        <v>1156.6199999999999</v>
      </c>
      <c r="L1472" s="11">
        <f>IFERROR(VALUE(VLOOKUP(Tabela1[[#This Row],[PLACA]],[1]Planilha2!$A:$F,4,0)),"")</f>
        <v>1306.2199999999998</v>
      </c>
      <c r="M1472" s="11">
        <f>IFERROR(VALUE(VLOOKUP(Tabela1[[#This Row],[PLACA]],[1]Planilha2!$A:$F,5,0)),"")</f>
        <v>688.9</v>
      </c>
      <c r="N1472" s="11"/>
      <c r="O1472" s="12" t="str">
        <f>VLOOKUP(Tabela1[[#This Row],[PLACA]],BASE_LOCADORAS!B:F,5,0)</f>
        <v>16/11/2026</v>
      </c>
      <c r="P147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2" s="11">
        <f>VLOOKUP(Tabela1[[#This Row],[PLACA]],BASE_LOCADORAS!B:G,6,0)</f>
        <v>1730</v>
      </c>
      <c r="R1472" s="5" t="b">
        <f>Tabela1[[#This Row],[VALOR LOCADORA]]=Tabela1[[#This Row],[GASTO ALUGUEL]]</f>
        <v>0</v>
      </c>
      <c r="S1472" s="5" t="str">
        <f>UPPER(TEXT(Tabela1[[#This Row],[VENCIMENTO CONTRATO]],"MMM"))</f>
        <v>NOV</v>
      </c>
      <c r="T1472" s="5">
        <f>IFERROR(YEAR(Tabela1[[#This Row],[VENCIMENTO CONTRATO]]),"-")</f>
        <v>2026</v>
      </c>
      <c r="U1472" s="5" t="str">
        <f>VLOOKUP(Tabela1[[#This Row],[PLACA]],UNIC!C:T,18,0)</f>
        <v>ATIVO</v>
      </c>
      <c r="V1472" s="5" t="str">
        <f>SUBSTITUTE(VLOOKUP(Tabela1[[#This Row],[PLACA]],UNIC!C:K,9,0),".", "")</f>
        <v>11011</v>
      </c>
      <c r="W1472" s="5">
        <f>VLOOKUP(Tabela1[[#This Row],[PLACA]],UNIC!C:M,10,0)</f>
        <v>20001</v>
      </c>
      <c r="X1472" s="5" t="str">
        <f>VLOOKUP(Tabela1[[#This Row],[PLACA]],UNIC!C:M,11,0)</f>
        <v>VIVO</v>
      </c>
      <c r="Y1472" s="7">
        <f>SUM(Tabela1[[#This Row],[GASTO COMBUSTÍVEL FEVEREIRO]:[GASTO COMBUSTÍVE ABRIL]])</f>
        <v>3151.74</v>
      </c>
      <c r="Z1472" s="7">
        <f>IFERROR(AVERAGE(Tabela1[[#This Row],[GASTO COMBUSTÍVE ABRIL]:[GASTO COMBUSTÍVE MARÇO]]),"-")</f>
        <v>997.56</v>
      </c>
    </row>
    <row r="1473" spans="1:26" x14ac:dyDescent="0.25">
      <c r="A1473" s="5" t="s">
        <v>345</v>
      </c>
      <c r="B1473" s="5" t="str">
        <f>VLOOKUP(A1473,UNIC!C:W,2,0)</f>
        <v>MOBI</v>
      </c>
      <c r="C1473" s="5" t="str">
        <f>VLOOKUP(A1473,UNIC!C:W,3,0)</f>
        <v>LEVE</v>
      </c>
      <c r="D1473" s="10">
        <f>VLOOKUP(A1473,UNIC!C:W,5,0)</f>
        <v>2024</v>
      </c>
      <c r="E1473" s="5" t="str">
        <f>VLOOKUP(A1473,UNIC!C:W,21,0)</f>
        <v>MOVIDA</v>
      </c>
      <c r="F1473" s="5" t="str">
        <f>VLOOKUP(Tabela1[[#This Row],[PLACA]],UNIC!C:R,15,0)</f>
        <v>MA</v>
      </c>
      <c r="G1473" s="5" t="str">
        <f>VLOOKUP(Tabela1[[#This Row],[PLACA]],UNIC!C:R,16,0)</f>
        <v>NORTE</v>
      </c>
      <c r="H1473" s="5" t="str">
        <f>VLOOKUP(A1473,UNIC!C:H,6,0)</f>
        <v>MARCIO JOSE SILVA DE SOUSA</v>
      </c>
      <c r="I1473" s="5" t="str">
        <f>VLOOKUP(H1473,UNIC!H:J,3,0)</f>
        <v>INSTALADOR MULTSKILL</v>
      </c>
      <c r="J1473" s="11" t="str">
        <f>VLOOKUP(Tabela1[[#This Row],[PLACA]],UNIC!C:V,20,0)</f>
        <v>R$ 1.806,47</v>
      </c>
      <c r="K1473" s="11">
        <f>IFERROR(VALUE(VLOOKUP(Tabela1[[#This Row],[PLACA]],[1]Planilha2!$A:$F,3,0)),"")</f>
        <v>869.96</v>
      </c>
      <c r="L1473" s="11">
        <f>IFERROR(VALUE(VLOOKUP(Tabela1[[#This Row],[PLACA]],[1]Planilha2!$A:$F,4,0)),"")</f>
        <v>1189.4000000000001</v>
      </c>
      <c r="M1473" s="11">
        <f>IFERROR(VALUE(VLOOKUP(Tabela1[[#This Row],[PLACA]],[1]Planilha2!$A:$F,5,0)),"")</f>
        <v>540</v>
      </c>
      <c r="N1473" s="11"/>
      <c r="O1473" s="12" t="str">
        <f>VLOOKUP(Tabela1[[#This Row],[PLACA]],BASE_LOCADORAS!B:F,5,0)</f>
        <v>28/10/2026</v>
      </c>
      <c r="P147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3" s="11">
        <f>VLOOKUP(Tabela1[[#This Row],[PLACA]],BASE_LOCADORAS!B:G,6,0)</f>
        <v>1806.47</v>
      </c>
      <c r="R1473" s="5" t="b">
        <f>Tabela1[[#This Row],[VALOR LOCADORA]]=Tabela1[[#This Row],[GASTO ALUGUEL]]</f>
        <v>0</v>
      </c>
      <c r="S1473" s="5" t="str">
        <f>UPPER(TEXT(Tabela1[[#This Row],[VENCIMENTO CONTRATO]],"MMM"))</f>
        <v>OUT</v>
      </c>
      <c r="T1473" s="5">
        <f>IFERROR(YEAR(Tabela1[[#This Row],[VENCIMENTO CONTRATO]]),"-")</f>
        <v>2026</v>
      </c>
      <c r="U1473" s="5" t="str">
        <f>VLOOKUP(Tabela1[[#This Row],[PLACA]],UNIC!C:T,18,0)</f>
        <v>ATIVO</v>
      </c>
      <c r="V1473" s="5" t="str">
        <f>SUBSTITUTE(VLOOKUP(Tabela1[[#This Row],[PLACA]],UNIC!C:K,9,0),".", "")</f>
        <v>11011</v>
      </c>
      <c r="W1473" s="5">
        <f>VLOOKUP(Tabela1[[#This Row],[PLACA]],UNIC!C:M,10,0)</f>
        <v>20004</v>
      </c>
      <c r="X1473" s="5" t="str">
        <f>VLOOKUP(Tabela1[[#This Row],[PLACA]],UNIC!C:M,11,0)</f>
        <v>VIVO</v>
      </c>
      <c r="Y1473" s="7">
        <f>SUM(Tabela1[[#This Row],[GASTO COMBUSTÍVEL FEVEREIRO]:[GASTO COMBUSTÍVE ABRIL]])</f>
        <v>2599.36</v>
      </c>
      <c r="Z1473" s="7">
        <f>IFERROR(AVERAGE(Tabela1[[#This Row],[GASTO COMBUSTÍVE ABRIL]:[GASTO COMBUSTÍVE MARÇO]]),"-")</f>
        <v>864.7</v>
      </c>
    </row>
    <row r="1474" spans="1:26" x14ac:dyDescent="0.25">
      <c r="A1474" s="5" t="s">
        <v>521</v>
      </c>
      <c r="B1474" s="5" t="str">
        <f>VLOOKUP(A1474,UNIC!C:W,2,0)</f>
        <v>MOBI</v>
      </c>
      <c r="C1474" s="5" t="str">
        <f>VLOOKUP(A1474,UNIC!C:W,3,0)</f>
        <v>LEVE</v>
      </c>
      <c r="D1474" s="10">
        <f>VLOOKUP(A1474,UNIC!C:W,5,0)</f>
        <v>2024</v>
      </c>
      <c r="E1474" s="5" t="str">
        <f>VLOOKUP(A1474,UNIC!C:W,21,0)</f>
        <v>MOVIDA</v>
      </c>
      <c r="F1474" s="5" t="str">
        <f>VLOOKUP(Tabela1[[#This Row],[PLACA]],UNIC!C:R,15,0)</f>
        <v>MA</v>
      </c>
      <c r="G1474" s="5" t="str">
        <f>VLOOKUP(Tabela1[[#This Row],[PLACA]],UNIC!C:R,16,0)</f>
        <v>NORTE</v>
      </c>
      <c r="H1474" s="5" t="str">
        <f>VLOOKUP(A1474,UNIC!C:H,6,0)</f>
        <v>ADRIANO CAZUZA ALVES</v>
      </c>
      <c r="I1474" s="5" t="str">
        <f>VLOOKUP(H1474,UNIC!H:J,3,0)</f>
        <v>INSTALADOR MULTSKILL</v>
      </c>
      <c r="J1474" s="11" t="str">
        <f>VLOOKUP(Tabela1[[#This Row],[PLACA]],UNIC!C:V,20,0)</f>
        <v>R$ 1.806,47</v>
      </c>
      <c r="K1474" s="11">
        <f>IFERROR(VALUE(VLOOKUP(Tabela1[[#This Row],[PLACA]],[1]Planilha2!$A:$F,3,0)),"")</f>
        <v>1070</v>
      </c>
      <c r="L1474" s="11">
        <f>IFERROR(VALUE(VLOOKUP(Tabela1[[#This Row],[PLACA]],[1]Planilha2!$A:$F,4,0)),"")</f>
        <v>1239.55</v>
      </c>
      <c r="M1474" s="11">
        <f>IFERROR(VALUE(VLOOKUP(Tabela1[[#This Row],[PLACA]],[1]Planilha2!$A:$F,5,0)),"")</f>
        <v>100</v>
      </c>
      <c r="N1474" s="11"/>
      <c r="O1474" s="12" t="str">
        <f>VLOOKUP(Tabela1[[#This Row],[PLACA]],BASE_LOCADORAS!B:F,5,0)</f>
        <v>28/10/2026</v>
      </c>
      <c r="P147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4" s="11">
        <f>VLOOKUP(Tabela1[[#This Row],[PLACA]],BASE_LOCADORAS!B:G,6,0)</f>
        <v>1806.47</v>
      </c>
      <c r="R1474" s="5" t="b">
        <f>Tabela1[[#This Row],[VALOR LOCADORA]]=Tabela1[[#This Row],[GASTO ALUGUEL]]</f>
        <v>0</v>
      </c>
      <c r="S1474" s="5" t="str">
        <f>UPPER(TEXT(Tabela1[[#This Row],[VENCIMENTO CONTRATO]],"MMM"))</f>
        <v>OUT</v>
      </c>
      <c r="T1474" s="5">
        <f>IFERROR(YEAR(Tabela1[[#This Row],[VENCIMENTO CONTRATO]]),"-")</f>
        <v>2026</v>
      </c>
      <c r="U1474" s="5" t="str">
        <f>VLOOKUP(Tabela1[[#This Row],[PLACA]],UNIC!C:T,18,0)</f>
        <v>ATIVO</v>
      </c>
      <c r="V1474" s="5" t="str">
        <f>SUBSTITUTE(VLOOKUP(Tabela1[[#This Row],[PLACA]],UNIC!C:K,9,0),".", "")</f>
        <v>11011</v>
      </c>
      <c r="W1474" s="5">
        <f>VLOOKUP(Tabela1[[#This Row],[PLACA]],UNIC!C:M,10,0)</f>
        <v>20004</v>
      </c>
      <c r="X1474" s="5" t="str">
        <f>VLOOKUP(Tabela1[[#This Row],[PLACA]],UNIC!C:M,11,0)</f>
        <v>VIVO</v>
      </c>
      <c r="Y1474" s="7">
        <f>SUM(Tabela1[[#This Row],[GASTO COMBUSTÍVEL FEVEREIRO]:[GASTO COMBUSTÍVE ABRIL]])</f>
        <v>2409.5500000000002</v>
      </c>
      <c r="Z1474" s="7">
        <f>IFERROR(AVERAGE(Tabela1[[#This Row],[GASTO COMBUSTÍVE ABRIL]:[GASTO COMBUSTÍVE MARÇO]]),"-")</f>
        <v>669.77499999999998</v>
      </c>
    </row>
    <row r="1475" spans="1:26" x14ac:dyDescent="0.25">
      <c r="A1475" s="5" t="s">
        <v>990</v>
      </c>
      <c r="B1475" s="5" t="str">
        <f>VLOOKUP(A1475,UNIC!C:W,2,0)</f>
        <v>MOBI</v>
      </c>
      <c r="C1475" s="5" t="str">
        <f>VLOOKUP(A1475,UNIC!C:W,3,0)</f>
        <v>LEVE</v>
      </c>
      <c r="D1475" s="10">
        <f>VLOOKUP(A1475,UNIC!C:W,5,0)</f>
        <v>2025</v>
      </c>
      <c r="E1475" s="5" t="str">
        <f>VLOOKUP(A1475,UNIC!C:W,21,0)</f>
        <v>LOCALIZA</v>
      </c>
      <c r="F1475" s="5" t="str">
        <f>VLOOKUP(Tabela1[[#This Row],[PLACA]],UNIC!C:R,15,0)</f>
        <v>MA</v>
      </c>
      <c r="G1475" s="5" t="str">
        <f>VLOOKUP(Tabela1[[#This Row],[PLACA]],UNIC!C:R,16,0)</f>
        <v>NORTE</v>
      </c>
      <c r="H1475" s="5" t="str">
        <f>VLOOKUP(A1475,UNIC!C:H,6,0)</f>
        <v>JARDISON SANTOS PONTES</v>
      </c>
      <c r="I1475" s="5" t="str">
        <f>VLOOKUP(H1475,UNIC!H:J,3,0)</f>
        <v>INSTALADOR MULTSKILL</v>
      </c>
      <c r="J1475" s="11" t="str">
        <f>VLOOKUP(Tabela1[[#This Row],[PLACA]],UNIC!C:V,20,0)</f>
        <v>R$ 1.823,00</v>
      </c>
      <c r="K1475" s="11">
        <f>IFERROR(VALUE(VLOOKUP(Tabela1[[#This Row],[PLACA]],[1]Planilha2!$A:$F,3,0)),"")</f>
        <v>1155.45</v>
      </c>
      <c r="L1475" s="11">
        <f>IFERROR(VALUE(VLOOKUP(Tabela1[[#This Row],[PLACA]],[1]Planilha2!$A:$F,4,0)),"")</f>
        <v>1275.1200000000001</v>
      </c>
      <c r="M1475" s="11">
        <f>IFERROR(VALUE(VLOOKUP(Tabela1[[#This Row],[PLACA]],[1]Planilha2!$A:$F,5,0)),"")</f>
        <v>786.89</v>
      </c>
      <c r="N1475" s="11"/>
      <c r="O1475" s="12" t="str">
        <f>VLOOKUP(Tabela1[[#This Row],[PLACA]],BASE_LOCADORAS!B:F,5,0)</f>
        <v>16/07/2028</v>
      </c>
      <c r="P147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5" s="11">
        <f>VLOOKUP(Tabela1[[#This Row],[PLACA]],BASE_LOCADORAS!B:G,6,0)</f>
        <v>1928.81</v>
      </c>
      <c r="R1475" s="5" t="b">
        <f>Tabela1[[#This Row],[VALOR LOCADORA]]=Tabela1[[#This Row],[GASTO ALUGUEL]]</f>
        <v>0</v>
      </c>
      <c r="S1475" s="5" t="str">
        <f>UPPER(TEXT(Tabela1[[#This Row],[VENCIMENTO CONTRATO]],"MMM"))</f>
        <v>JUL</v>
      </c>
      <c r="T1475" s="5">
        <f>IFERROR(YEAR(Tabela1[[#This Row],[VENCIMENTO CONTRATO]]),"-")</f>
        <v>2028</v>
      </c>
      <c r="U1475" s="5" t="str">
        <f>VLOOKUP(Tabela1[[#This Row],[PLACA]],UNIC!C:T,18,0)</f>
        <v>ATIVO</v>
      </c>
      <c r="V1475" s="5" t="str">
        <f>SUBSTITUTE(VLOOKUP(Tabela1[[#This Row],[PLACA]],UNIC!C:K,9,0),".", "")</f>
        <v>11011</v>
      </c>
      <c r="W1475" s="5">
        <f>VLOOKUP(Tabela1[[#This Row],[PLACA]],UNIC!C:M,10,0)</f>
        <v>20001</v>
      </c>
      <c r="X1475" s="5" t="str">
        <f>VLOOKUP(Tabela1[[#This Row],[PLACA]],UNIC!C:M,11,0)</f>
        <v>VIVO</v>
      </c>
      <c r="Y1475" s="7">
        <f>SUM(Tabela1[[#This Row],[GASTO COMBUSTÍVEL FEVEREIRO]:[GASTO COMBUSTÍVE ABRIL]])</f>
        <v>3217.46</v>
      </c>
      <c r="Z1475" s="7">
        <f>IFERROR(AVERAGE(Tabela1[[#This Row],[GASTO COMBUSTÍVE ABRIL]:[GASTO COMBUSTÍVE MARÇO]]),"-")</f>
        <v>1031.0050000000001</v>
      </c>
    </row>
    <row r="1476" spans="1:26" x14ac:dyDescent="0.25">
      <c r="A1476" s="5" t="s">
        <v>781</v>
      </c>
      <c r="B1476" s="5" t="str">
        <f>VLOOKUP(A1476,UNIC!C:W,2,0)</f>
        <v>STRADA</v>
      </c>
      <c r="C1476" s="5" t="str">
        <f>VLOOKUP(A1476,UNIC!C:W,3,0)</f>
        <v>UTILITARIO</v>
      </c>
      <c r="D1476" s="10">
        <f>VLOOKUP(A1476,UNIC!C:W,5,0)</f>
        <v>2024</v>
      </c>
      <c r="E1476" s="5" t="str">
        <f>VLOOKUP(A1476,UNIC!C:W,21,0)</f>
        <v>LOCALIZA</v>
      </c>
      <c r="F1476" s="5" t="str">
        <f>VLOOKUP(Tabela1[[#This Row],[PLACA]],UNIC!C:R,15,0)</f>
        <v>AM</v>
      </c>
      <c r="G1476" s="5" t="str">
        <f>VLOOKUP(Tabela1[[#This Row],[PLACA]],UNIC!C:R,16,0)</f>
        <v>NORTE</v>
      </c>
      <c r="H1476" s="5" t="str">
        <f>VLOOKUP(A1476,UNIC!C:H,6,0)</f>
        <v>ANTONIO GOMES BRITO CORDEIRO</v>
      </c>
      <c r="I1476" s="5" t="str">
        <f>VLOOKUP(H1476,UNIC!H:J,3,0)</f>
        <v>TECNICO DE REDE</v>
      </c>
      <c r="J1476" s="11" t="str">
        <f>VLOOKUP(Tabela1[[#This Row],[PLACA]],UNIC!C:V,20,0)</f>
        <v>R$ 2.559,17</v>
      </c>
      <c r="K1476" s="11">
        <f>IFERROR(VALUE(VLOOKUP(Tabela1[[#This Row],[PLACA]],[1]Planilha2!$A:$F,3,0)),"")</f>
        <v>1447.34</v>
      </c>
      <c r="L1476" s="11">
        <f>IFERROR(VALUE(VLOOKUP(Tabela1[[#This Row],[PLACA]],[1]Planilha2!$A:$F,4,0)),"")</f>
        <v>1707.17</v>
      </c>
      <c r="M1476" s="11">
        <f>IFERROR(VALUE(VLOOKUP(Tabela1[[#This Row],[PLACA]],[1]Planilha2!$A:$F,5,0)),"")</f>
        <v>669.28</v>
      </c>
      <c r="N1476" s="11"/>
      <c r="O1476" s="12" t="str">
        <f>VLOOKUP(Tabela1[[#This Row],[PLACA]],BASE_LOCADORAS!B:F,5,0)</f>
        <v>22/08/2027</v>
      </c>
      <c r="P147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6" s="11">
        <f>VLOOKUP(Tabela1[[#This Row],[PLACA]],BASE_LOCADORAS!B:G,6,0)</f>
        <v>2559.17</v>
      </c>
      <c r="R1476" s="5" t="b">
        <f>Tabela1[[#This Row],[VALOR LOCADORA]]=Tabela1[[#This Row],[GASTO ALUGUEL]]</f>
        <v>0</v>
      </c>
      <c r="S1476" s="5" t="str">
        <f>UPPER(TEXT(Tabela1[[#This Row],[VENCIMENTO CONTRATO]],"MMM"))</f>
        <v>AGO</v>
      </c>
      <c r="T1476" s="5">
        <f>IFERROR(YEAR(Tabela1[[#This Row],[VENCIMENTO CONTRATO]]),"-")</f>
        <v>2027</v>
      </c>
      <c r="U1476" s="5" t="str">
        <f>VLOOKUP(Tabela1[[#This Row],[PLACA]],UNIC!C:T,18,0)</f>
        <v>ATIVO</v>
      </c>
      <c r="V1476" s="5" t="str">
        <f>SUBSTITUTE(VLOOKUP(Tabela1[[#This Row],[PLACA]],UNIC!C:K,9,0),".", "")</f>
        <v>14021</v>
      </c>
      <c r="W1476" s="5">
        <f>VLOOKUP(Tabela1[[#This Row],[PLACA]],UNIC!C:M,10,0)</f>
        <v>14001</v>
      </c>
      <c r="X1476" s="5" t="str">
        <f>VLOOKUP(Tabela1[[#This Row],[PLACA]],UNIC!C:M,11,0)</f>
        <v>I-SYSTEMS</v>
      </c>
      <c r="Y1476" s="7">
        <f>SUM(Tabela1[[#This Row],[GASTO COMBUSTÍVEL FEVEREIRO]:[GASTO COMBUSTÍVE ABRIL]])</f>
        <v>3823.79</v>
      </c>
      <c r="Z1476" s="7">
        <f>IFERROR(AVERAGE(Tabela1[[#This Row],[GASTO COMBUSTÍVE ABRIL]:[GASTO COMBUSTÍVE MARÇO]]),"-")</f>
        <v>1188.2249999999999</v>
      </c>
    </row>
    <row r="1477" spans="1:26" x14ac:dyDescent="0.25">
      <c r="A1477" s="5" t="s">
        <v>745</v>
      </c>
      <c r="B1477" s="5" t="str">
        <f>VLOOKUP(A1477,UNIC!C:W,2,0)</f>
        <v>MOBI</v>
      </c>
      <c r="C1477" s="5" t="str">
        <f>VLOOKUP(A1477,UNIC!C:W,3,0)</f>
        <v>LEVE</v>
      </c>
      <c r="D1477" s="10">
        <f>VLOOKUP(A1477,UNIC!C:W,5,0)</f>
        <v>2024</v>
      </c>
      <c r="E1477" s="5" t="str">
        <f>VLOOKUP(A1477,UNIC!C:W,21,0)</f>
        <v>MOVIDA</v>
      </c>
      <c r="F1477" s="5" t="str">
        <f>VLOOKUP(Tabela1[[#This Row],[PLACA]],UNIC!C:R,15,0)</f>
        <v>TO</v>
      </c>
      <c r="G1477" s="5" t="str">
        <f>VLOOKUP(Tabela1[[#This Row],[PLACA]],UNIC!C:R,16,0)</f>
        <v>NORTE</v>
      </c>
      <c r="H1477" s="5" t="str">
        <f>VLOOKUP(A1477,UNIC!C:H,6,0)</f>
        <v>JOHNATHAN HENRIQUE FERNANDES DA SILVA</v>
      </c>
      <c r="I1477" s="5" t="str">
        <f>VLOOKUP(H1477,UNIC!H:J,3,0)</f>
        <v>INSTALADOR E REPARADOR DE FO</v>
      </c>
      <c r="J1477" s="11" t="str">
        <f>VLOOKUP(Tabela1[[#This Row],[PLACA]],UNIC!C:V,20,0)</f>
        <v>R$ 1.806,47</v>
      </c>
      <c r="K1477" s="11">
        <f>IFERROR(VALUE(VLOOKUP(Tabela1[[#This Row],[PLACA]],[1]Planilha2!$A:$F,3,0)),"")</f>
        <v>770</v>
      </c>
      <c r="L1477" s="11">
        <f>IFERROR(VALUE(VLOOKUP(Tabela1[[#This Row],[PLACA]],[1]Planilha2!$A:$F,4,0)),"")</f>
        <v>1369.94</v>
      </c>
      <c r="M1477" s="11">
        <f>IFERROR(VALUE(VLOOKUP(Tabela1[[#This Row],[PLACA]],[1]Planilha2!$A:$F,5,0)),"")</f>
        <v>699.96</v>
      </c>
      <c r="N1477" s="11"/>
      <c r="O1477" s="12" t="str">
        <f>VLOOKUP(Tabela1[[#This Row],[PLACA]],BASE_LOCADORAS!B:F,5,0)</f>
        <v>28/10/2026</v>
      </c>
      <c r="P147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7" s="11">
        <f>VLOOKUP(Tabela1[[#This Row],[PLACA]],BASE_LOCADORAS!B:G,6,0)</f>
        <v>1806.47</v>
      </c>
      <c r="R1477" s="5" t="b">
        <f>Tabela1[[#This Row],[VALOR LOCADORA]]=Tabela1[[#This Row],[GASTO ALUGUEL]]</f>
        <v>0</v>
      </c>
      <c r="S1477" s="5" t="str">
        <f>UPPER(TEXT(Tabela1[[#This Row],[VENCIMENTO CONTRATO]],"MMM"))</f>
        <v>OUT</v>
      </c>
      <c r="T1477" s="5">
        <f>IFERROR(YEAR(Tabela1[[#This Row],[VENCIMENTO CONTRATO]]),"-")</f>
        <v>2026</v>
      </c>
      <c r="U1477" s="5" t="str">
        <f>VLOOKUP(Tabela1[[#This Row],[PLACA]],UNIC!C:T,18,0)</f>
        <v>ATIVO</v>
      </c>
      <c r="V1477" s="5" t="str">
        <f>SUBSTITUTE(VLOOKUP(Tabela1[[#This Row],[PLACA]],UNIC!C:K,9,0),".", "")</f>
        <v>11011</v>
      </c>
      <c r="W1477" s="5">
        <f>VLOOKUP(Tabela1[[#This Row],[PLACA]],UNIC!C:M,10,0)</f>
        <v>37133</v>
      </c>
      <c r="X1477" s="5" t="str">
        <f>VLOOKUP(Tabela1[[#This Row],[PLACA]],UNIC!C:M,11,0)</f>
        <v>VIVO</v>
      </c>
      <c r="Y1477" s="7">
        <f>SUM(Tabela1[[#This Row],[GASTO COMBUSTÍVEL FEVEREIRO]:[GASTO COMBUSTÍVE ABRIL]])</f>
        <v>2839.9</v>
      </c>
      <c r="Z1477" s="7">
        <f>IFERROR(AVERAGE(Tabela1[[#This Row],[GASTO COMBUSTÍVE ABRIL]:[GASTO COMBUSTÍVE MARÇO]]),"-")</f>
        <v>1034.95</v>
      </c>
    </row>
    <row r="1478" spans="1:26" x14ac:dyDescent="0.25">
      <c r="A1478" s="5" t="s">
        <v>426</v>
      </c>
      <c r="B1478" s="5" t="str">
        <f>VLOOKUP(A1478,UNIC!C:W,2,0)</f>
        <v>MOBI</v>
      </c>
      <c r="C1478" s="5" t="str">
        <f>VLOOKUP(A1478,UNIC!C:W,3,0)</f>
        <v>LEVE</v>
      </c>
      <c r="D1478" s="10">
        <f>VLOOKUP(A1478,UNIC!C:W,5,0)</f>
        <v>2024</v>
      </c>
      <c r="E1478" s="5" t="str">
        <f>VLOOKUP(A1478,UNIC!C:W,21,0)</f>
        <v>MOVIDA</v>
      </c>
      <c r="F1478" s="5" t="str">
        <f>VLOOKUP(Tabela1[[#This Row],[PLACA]],UNIC!C:R,15,0)</f>
        <v>MA</v>
      </c>
      <c r="G1478" s="5" t="str">
        <f>VLOOKUP(Tabela1[[#This Row],[PLACA]],UNIC!C:R,16,0)</f>
        <v>NORTE</v>
      </c>
      <c r="H1478" s="5" t="str">
        <f>VLOOKUP(A1478,UNIC!C:H,6,0)</f>
        <v>CASA CLIENTE VIVO SAO LUIS</v>
      </c>
      <c r="I1478" s="5" t="str">
        <f>VLOOKUP(H1478,UNIC!H:J,3,0)</f>
        <v>PARCEIRO</v>
      </c>
      <c r="J1478" s="11" t="str">
        <f>VLOOKUP(Tabela1[[#This Row],[PLACA]],UNIC!C:V,20,0)</f>
        <v>R$ 1.806,47</v>
      </c>
      <c r="K1478" s="11">
        <f>IFERROR(VALUE(VLOOKUP(Tabela1[[#This Row],[PLACA]],[1]Planilha2!$A:$F,3,0)),"")</f>
        <v>1076.5</v>
      </c>
      <c r="L1478" s="11">
        <f>IFERROR(VALUE(VLOOKUP(Tabela1[[#This Row],[PLACA]],[1]Planilha2!$A:$F,4,0)),"")</f>
        <v>1319.35</v>
      </c>
      <c r="M1478" s="11">
        <f>IFERROR(VALUE(VLOOKUP(Tabela1[[#This Row],[PLACA]],[1]Planilha2!$A:$F,5,0)),"")</f>
        <v>79.42</v>
      </c>
      <c r="N1478" s="11"/>
      <c r="O1478" s="12" t="str">
        <f>VLOOKUP(Tabela1[[#This Row],[PLACA]],BASE_LOCADORAS!B:F,5,0)</f>
        <v>28/10/2026</v>
      </c>
      <c r="P147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8" s="11">
        <f>VLOOKUP(Tabela1[[#This Row],[PLACA]],BASE_LOCADORAS!B:G,6,0)</f>
        <v>1806.47</v>
      </c>
      <c r="R1478" s="5" t="b">
        <f>Tabela1[[#This Row],[VALOR LOCADORA]]=Tabela1[[#This Row],[GASTO ALUGUEL]]</f>
        <v>0</v>
      </c>
      <c r="S1478" s="5" t="str">
        <f>UPPER(TEXT(Tabela1[[#This Row],[VENCIMENTO CONTRATO]],"MMM"))</f>
        <v>OUT</v>
      </c>
      <c r="T1478" s="5">
        <f>IFERROR(YEAR(Tabela1[[#This Row],[VENCIMENTO CONTRATO]]),"-")</f>
        <v>2026</v>
      </c>
      <c r="U1478" s="5" t="str">
        <f>VLOOKUP(Tabela1[[#This Row],[PLACA]],UNIC!C:T,18,0)</f>
        <v>PATIO</v>
      </c>
      <c r="V1478" s="5" t="str">
        <f>SUBSTITUTE(VLOOKUP(Tabela1[[#This Row],[PLACA]],UNIC!C:K,9,0),".", "")</f>
        <v>11011</v>
      </c>
      <c r="W1478" s="5">
        <f>VLOOKUP(Tabela1[[#This Row],[PLACA]],UNIC!C:M,10,0)</f>
        <v>20001</v>
      </c>
      <c r="X1478" s="5" t="str">
        <f>VLOOKUP(Tabela1[[#This Row],[PLACA]],UNIC!C:M,11,0)</f>
        <v>VIVO</v>
      </c>
      <c r="Y1478" s="7">
        <f>SUM(Tabela1[[#This Row],[GASTO COMBUSTÍVEL FEVEREIRO]:[GASTO COMBUSTÍVE ABRIL]])</f>
        <v>2475.27</v>
      </c>
      <c r="Z1478" s="7">
        <f>IFERROR(AVERAGE(Tabela1[[#This Row],[GASTO COMBUSTÍVE ABRIL]:[GASTO COMBUSTÍVE MARÇO]]),"-")</f>
        <v>699.38499999999999</v>
      </c>
    </row>
    <row r="1479" spans="1:26" x14ac:dyDescent="0.25">
      <c r="A1479" s="5" t="s">
        <v>870</v>
      </c>
      <c r="B1479" s="5" t="str">
        <f>VLOOKUP(A1479,UNIC!C:W,2,0)</f>
        <v>MOBI</v>
      </c>
      <c r="C1479" s="5" t="str">
        <f>VLOOKUP(A1479,UNIC!C:W,3,0)</f>
        <v>LEVE</v>
      </c>
      <c r="D1479" s="10">
        <f>VLOOKUP(A1479,UNIC!C:W,5,0)</f>
        <v>2025</v>
      </c>
      <c r="E1479" s="5" t="str">
        <f>VLOOKUP(A1479,UNIC!C:W,21,0)</f>
        <v>LOCALIZA</v>
      </c>
      <c r="F1479" s="5" t="str">
        <f>VLOOKUP(Tabela1[[#This Row],[PLACA]],UNIC!C:R,15,0)</f>
        <v>MA</v>
      </c>
      <c r="G1479" s="5" t="str">
        <f>VLOOKUP(Tabela1[[#This Row],[PLACA]],UNIC!C:R,16,0)</f>
        <v>NORTE</v>
      </c>
      <c r="H1479" s="5" t="str">
        <f>VLOOKUP(A1479,UNIC!C:H,6,0)</f>
        <v>MATHEUS LOUGGAN DE CARVALHO OLIVEIRA</v>
      </c>
      <c r="I1479" s="5" t="str">
        <f>VLOOKUP(H1479,UNIC!H:J,3,0)</f>
        <v>INSTALADOR MULTSKILL</v>
      </c>
      <c r="J1479" s="11" t="str">
        <f>VLOOKUP(Tabela1[[#This Row],[PLACA]],UNIC!C:V,20,0)</f>
        <v>R$ 1.823,00</v>
      </c>
      <c r="K1479" s="11">
        <f>IFERROR(VALUE(VLOOKUP(Tabela1[[#This Row],[PLACA]],[1]Planilha2!$A:$F,3,0)),"")</f>
        <v>1413.76</v>
      </c>
      <c r="L1479" s="11">
        <f>IFERROR(VALUE(VLOOKUP(Tabela1[[#This Row],[PLACA]],[1]Planilha2!$A:$F,4,0)),"")</f>
        <v>1537.05</v>
      </c>
      <c r="M1479" s="11">
        <f>IFERROR(VALUE(VLOOKUP(Tabela1[[#This Row],[PLACA]],[1]Planilha2!$A:$F,5,0)),"")</f>
        <v>648.16000000000008</v>
      </c>
      <c r="N1479" s="11"/>
      <c r="O1479" s="12" t="str">
        <f>VLOOKUP(Tabela1[[#This Row],[PLACA]],BASE_LOCADORAS!B:F,5,0)</f>
        <v>17/07/2028</v>
      </c>
      <c r="P147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79" s="11">
        <f>VLOOKUP(Tabela1[[#This Row],[PLACA]],BASE_LOCADORAS!B:G,6,0)</f>
        <v>1928.81</v>
      </c>
      <c r="R1479" s="5" t="b">
        <f>Tabela1[[#This Row],[VALOR LOCADORA]]=Tabela1[[#This Row],[GASTO ALUGUEL]]</f>
        <v>0</v>
      </c>
      <c r="S1479" s="5" t="str">
        <f>UPPER(TEXT(Tabela1[[#This Row],[VENCIMENTO CONTRATO]],"MMM"))</f>
        <v>JUL</v>
      </c>
      <c r="T1479" s="5">
        <f>IFERROR(YEAR(Tabela1[[#This Row],[VENCIMENTO CONTRATO]]),"-")</f>
        <v>2028</v>
      </c>
      <c r="U1479" s="5" t="str">
        <f>VLOOKUP(Tabela1[[#This Row],[PLACA]],UNIC!C:T,18,0)</f>
        <v>ATIVO</v>
      </c>
      <c r="V1479" s="5" t="str">
        <f>SUBSTITUTE(VLOOKUP(Tabela1[[#This Row],[PLACA]],UNIC!C:K,9,0),".", "")</f>
        <v>11011</v>
      </c>
      <c r="W1479" s="5">
        <f>VLOOKUP(Tabela1[[#This Row],[PLACA]],UNIC!C:M,10,0)</f>
        <v>20001</v>
      </c>
      <c r="X1479" s="5" t="str">
        <f>VLOOKUP(Tabela1[[#This Row],[PLACA]],UNIC!C:M,11,0)</f>
        <v>VIVO</v>
      </c>
      <c r="Y1479" s="7">
        <f>SUM(Tabela1[[#This Row],[GASTO COMBUSTÍVEL FEVEREIRO]:[GASTO COMBUSTÍVE ABRIL]])</f>
        <v>3598.9700000000003</v>
      </c>
      <c r="Z1479" s="7">
        <f>IFERROR(AVERAGE(Tabela1[[#This Row],[GASTO COMBUSTÍVE ABRIL]:[GASTO COMBUSTÍVE MARÇO]]),"-")</f>
        <v>1092.605</v>
      </c>
    </row>
    <row r="1480" spans="1:26" x14ac:dyDescent="0.25">
      <c r="A1480" s="5" t="s">
        <v>380</v>
      </c>
      <c r="B1480" s="5" t="str">
        <f>VLOOKUP(A1480,UNIC!C:W,2,0)</f>
        <v>STRADA</v>
      </c>
      <c r="C1480" s="5" t="str">
        <f>VLOOKUP(A1480,UNIC!C:W,3,0)</f>
        <v>UTILITARIO</v>
      </c>
      <c r="D1480" s="10">
        <f>VLOOKUP(A1480,UNIC!C:W,5,0)</f>
        <v>2024</v>
      </c>
      <c r="E1480" s="5" t="str">
        <f>VLOOKUP(A1480,UNIC!C:W,21,0)</f>
        <v>LOCALIZA</v>
      </c>
      <c r="F1480" s="5" t="str">
        <f>VLOOKUP(Tabela1[[#This Row],[PLACA]],UNIC!C:R,15,0)</f>
        <v>MA</v>
      </c>
      <c r="G1480" s="5" t="str">
        <f>VLOOKUP(Tabela1[[#This Row],[PLACA]],UNIC!C:R,16,0)</f>
        <v>NORTE</v>
      </c>
      <c r="H1480" s="5" t="str">
        <f>VLOOKUP(A1480,UNIC!C:H,6,0)</f>
        <v>SATEC</v>
      </c>
      <c r="I1480" s="5" t="str">
        <f>VLOOKUP(H1480,UNIC!H:J,3,0)</f>
        <v>PARCEIRO</v>
      </c>
      <c r="J1480" s="11" t="str">
        <f>VLOOKUP(Tabela1[[#This Row],[PLACA]],UNIC!C:V,20,0)</f>
        <v>R$ 2.214,09</v>
      </c>
      <c r="K1480" s="11" t="str">
        <f>IFERROR(VALUE(VLOOKUP(Tabela1[[#This Row],[PLACA]],[1]Planilha2!$A:$F,3,0)),"")</f>
        <v/>
      </c>
      <c r="L1480" s="11" t="str">
        <f>IFERROR(VALUE(VLOOKUP(Tabela1[[#This Row],[PLACA]],[1]Planilha2!$A:$F,4,0)),"")</f>
        <v/>
      </c>
      <c r="M1480" s="11" t="str">
        <f>IFERROR(VALUE(VLOOKUP(Tabela1[[#This Row],[PLACA]],[1]Planilha2!$A:$F,5,0)),"")</f>
        <v/>
      </c>
      <c r="N1480" s="11"/>
      <c r="O1480" s="12" t="str">
        <f>VLOOKUP(Tabela1[[#This Row],[PLACA]],BASE_LOCADORAS!B:F,5,0)</f>
        <v>11/12/2026</v>
      </c>
      <c r="P148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0" s="11">
        <f>VLOOKUP(Tabela1[[#This Row],[PLACA]],BASE_LOCADORAS!B:G,6,0)</f>
        <v>2214.09</v>
      </c>
      <c r="R1480" s="5" t="b">
        <f>Tabela1[[#This Row],[VALOR LOCADORA]]=Tabela1[[#This Row],[GASTO ALUGUEL]]</f>
        <v>0</v>
      </c>
      <c r="S1480" s="5" t="str">
        <f>UPPER(TEXT(Tabela1[[#This Row],[VENCIMENTO CONTRATO]],"MMM"))</f>
        <v>DEZ</v>
      </c>
      <c r="T1480" s="5">
        <f>IFERROR(YEAR(Tabela1[[#This Row],[VENCIMENTO CONTRATO]]),"-")</f>
        <v>2026</v>
      </c>
      <c r="U1480" s="5" t="str">
        <f>VLOOKUP(Tabela1[[#This Row],[PLACA]],UNIC!C:T,18,0)</f>
        <v>ATIVO</v>
      </c>
      <c r="V1480" s="5" t="str">
        <f>SUBSTITUTE(VLOOKUP(Tabela1[[#This Row],[PLACA]],UNIC!C:K,9,0),".", "")</f>
        <v>15031</v>
      </c>
      <c r="W1480" s="5">
        <f>VLOOKUP(Tabela1[[#This Row],[PLACA]],UNIC!C:M,10,0)</f>
        <v>14001</v>
      </c>
      <c r="X1480" s="5" t="str">
        <f>VLOOKUP(Tabela1[[#This Row],[PLACA]],UNIC!C:M,11,0)</f>
        <v>FIBRASIL</v>
      </c>
      <c r="Y1480" s="7">
        <f>SUM(Tabela1[[#This Row],[GASTO COMBUSTÍVEL FEVEREIRO]:[GASTO COMBUSTÍVE ABRIL]])</f>
        <v>0</v>
      </c>
      <c r="Z1480" s="7" t="str">
        <f>IFERROR(AVERAGE(Tabela1[[#This Row],[GASTO COMBUSTÍVE ABRIL]:[GASTO COMBUSTÍVE MARÇO]]),"-")</f>
        <v>-</v>
      </c>
    </row>
    <row r="1481" spans="1:26" x14ac:dyDescent="0.25">
      <c r="A1481" s="5" t="s">
        <v>430</v>
      </c>
      <c r="B1481" s="5" t="str">
        <f>VLOOKUP(A1481,UNIC!C:W,2,0)</f>
        <v>MOBI</v>
      </c>
      <c r="C1481" s="5" t="str">
        <f>VLOOKUP(A1481,UNIC!C:W,3,0)</f>
        <v>LEVE</v>
      </c>
      <c r="D1481" s="10">
        <f>VLOOKUP(A1481,UNIC!C:W,5,0)</f>
        <v>2023</v>
      </c>
      <c r="E1481" s="5" t="str">
        <f>VLOOKUP(A1481,UNIC!C:W,21,0)</f>
        <v>MOVIDA</v>
      </c>
      <c r="F1481" s="5" t="str">
        <f>VLOOKUP(Tabela1[[#This Row],[PLACA]],UNIC!C:R,15,0)</f>
        <v>MA</v>
      </c>
      <c r="G1481" s="5" t="str">
        <f>VLOOKUP(Tabela1[[#This Row],[PLACA]],UNIC!C:R,16,0)</f>
        <v>NORTE</v>
      </c>
      <c r="H1481" s="5" t="str">
        <f>VLOOKUP(A1481,UNIC!C:H,6,0)</f>
        <v>GILBERTO NEVES MORAIS</v>
      </c>
      <c r="I1481" s="5" t="str">
        <f>VLOOKUP(H1481,UNIC!H:J,3,0)</f>
        <v>INSTALADOR MULTSKILL</v>
      </c>
      <c r="J1481" s="11" t="str">
        <f>VLOOKUP(Tabela1[[#This Row],[PLACA]],UNIC!C:V,20,0)</f>
        <v>R$ 1.730,00</v>
      </c>
      <c r="K1481" s="11">
        <f>IFERROR(VALUE(VLOOKUP(Tabela1[[#This Row],[PLACA]],[1]Planilha2!$A:$F,3,0)),"")</f>
        <v>1053.79</v>
      </c>
      <c r="L1481" s="11">
        <f>IFERROR(VALUE(VLOOKUP(Tabela1[[#This Row],[PLACA]],[1]Planilha2!$A:$F,4,0)),"")</f>
        <v>1384.33</v>
      </c>
      <c r="M1481" s="11">
        <f>IFERROR(VALUE(VLOOKUP(Tabela1[[#This Row],[PLACA]],[1]Planilha2!$A:$F,5,0)),"")</f>
        <v>486.44</v>
      </c>
      <c r="N1481" s="11"/>
      <c r="O1481" s="12" t="str">
        <f>VLOOKUP(Tabela1[[#This Row],[PLACA]],BASE_LOCADORAS!B:F,5,0)</f>
        <v>16/11/2026</v>
      </c>
      <c r="P148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1" s="11">
        <f>VLOOKUP(Tabela1[[#This Row],[PLACA]],BASE_LOCADORAS!B:G,6,0)</f>
        <v>1730</v>
      </c>
      <c r="R1481" s="5" t="b">
        <f>Tabela1[[#This Row],[VALOR LOCADORA]]=Tabela1[[#This Row],[GASTO ALUGUEL]]</f>
        <v>0</v>
      </c>
      <c r="S1481" s="5" t="str">
        <f>UPPER(TEXT(Tabela1[[#This Row],[VENCIMENTO CONTRATO]],"MMM"))</f>
        <v>NOV</v>
      </c>
      <c r="T1481" s="5">
        <f>IFERROR(YEAR(Tabela1[[#This Row],[VENCIMENTO CONTRATO]]),"-")</f>
        <v>2026</v>
      </c>
      <c r="U1481" s="5" t="str">
        <f>VLOOKUP(Tabela1[[#This Row],[PLACA]],UNIC!C:T,18,0)</f>
        <v>ATIVO</v>
      </c>
      <c r="V1481" s="5" t="str">
        <f>SUBSTITUTE(VLOOKUP(Tabela1[[#This Row],[PLACA]],UNIC!C:K,9,0),".", "")</f>
        <v>11011</v>
      </c>
      <c r="W1481" s="5">
        <f>VLOOKUP(Tabela1[[#This Row],[PLACA]],UNIC!C:M,10,0)</f>
        <v>20001</v>
      </c>
      <c r="X1481" s="5" t="str">
        <f>VLOOKUP(Tabela1[[#This Row],[PLACA]],UNIC!C:M,11,0)</f>
        <v>VIVO</v>
      </c>
      <c r="Y1481" s="7">
        <f>SUM(Tabela1[[#This Row],[GASTO COMBUSTÍVEL FEVEREIRO]:[GASTO COMBUSTÍVE ABRIL]])</f>
        <v>2924.56</v>
      </c>
      <c r="Z1481" s="7">
        <f>IFERROR(AVERAGE(Tabela1[[#This Row],[GASTO COMBUSTÍVE ABRIL]:[GASTO COMBUSTÍVE MARÇO]]),"-")</f>
        <v>935.38499999999999</v>
      </c>
    </row>
    <row r="1482" spans="1:26" x14ac:dyDescent="0.25">
      <c r="A1482" s="5" t="s">
        <v>607</v>
      </c>
      <c r="B1482" s="5" t="str">
        <f>VLOOKUP(A1482,UNIC!C:W,2,0)</f>
        <v>MOBI</v>
      </c>
      <c r="C1482" s="5" t="str">
        <f>VLOOKUP(A1482,UNIC!C:W,3,0)</f>
        <v>LEVE</v>
      </c>
      <c r="D1482" s="10">
        <f>VLOOKUP(A1482,UNIC!C:W,5,0)</f>
        <v>2024</v>
      </c>
      <c r="E1482" s="5" t="str">
        <f>VLOOKUP(A1482,UNIC!C:W,21,0)</f>
        <v>MOVIDA</v>
      </c>
      <c r="F1482" s="5" t="str">
        <f>VLOOKUP(Tabela1[[#This Row],[PLACA]],UNIC!C:R,15,0)</f>
        <v>MA</v>
      </c>
      <c r="G1482" s="5" t="str">
        <f>VLOOKUP(Tabela1[[#This Row],[PLACA]],UNIC!C:R,16,0)</f>
        <v>NORTE</v>
      </c>
      <c r="H1482" s="5" t="str">
        <f>VLOOKUP(A1482,UNIC!C:H,6,0)</f>
        <v>ELVES GLEISON FERREIRA SILVA</v>
      </c>
      <c r="I1482" s="5" t="str">
        <f>VLOOKUP(H1482,UNIC!H:J,3,0)</f>
        <v>INSTALADOR MULTSKILL</v>
      </c>
      <c r="J1482" s="11" t="str">
        <f>VLOOKUP(Tabela1[[#This Row],[PLACA]],UNIC!C:V,20,0)</f>
        <v>R$ 1.730,00</v>
      </c>
      <c r="K1482" s="11">
        <f>IFERROR(VALUE(VLOOKUP(Tabela1[[#This Row],[PLACA]],[1]Planilha2!$A:$F,3,0)),"")</f>
        <v>935.07</v>
      </c>
      <c r="L1482" s="11">
        <f>IFERROR(VALUE(VLOOKUP(Tabela1[[#This Row],[PLACA]],[1]Planilha2!$A:$F,4,0)),"")</f>
        <v>926.3</v>
      </c>
      <c r="M1482" s="11">
        <f>IFERROR(VALUE(VLOOKUP(Tabela1[[#This Row],[PLACA]],[1]Planilha2!$A:$F,5,0)),"")</f>
        <v>455.05</v>
      </c>
      <c r="N1482" s="11"/>
      <c r="O1482" s="12" t="str">
        <f>VLOOKUP(Tabela1[[#This Row],[PLACA]],BASE_LOCADORAS!B:F,5,0)</f>
        <v>16/11/2026</v>
      </c>
      <c r="P148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2" s="11">
        <f>VLOOKUP(Tabela1[[#This Row],[PLACA]],BASE_LOCADORAS!B:G,6,0)</f>
        <v>1730</v>
      </c>
      <c r="R1482" s="5" t="b">
        <f>Tabela1[[#This Row],[VALOR LOCADORA]]=Tabela1[[#This Row],[GASTO ALUGUEL]]</f>
        <v>0</v>
      </c>
      <c r="S1482" s="5" t="str">
        <f>UPPER(TEXT(Tabela1[[#This Row],[VENCIMENTO CONTRATO]],"MMM"))</f>
        <v>NOV</v>
      </c>
      <c r="T1482" s="5">
        <f>IFERROR(YEAR(Tabela1[[#This Row],[VENCIMENTO CONTRATO]]),"-")</f>
        <v>2026</v>
      </c>
      <c r="U1482" s="5" t="str">
        <f>VLOOKUP(Tabela1[[#This Row],[PLACA]],UNIC!C:T,18,0)</f>
        <v>ATIVO</v>
      </c>
      <c r="V1482" s="5" t="str">
        <f>SUBSTITUTE(VLOOKUP(Tabela1[[#This Row],[PLACA]],UNIC!C:K,9,0),".", "")</f>
        <v>11011</v>
      </c>
      <c r="W1482" s="5">
        <f>VLOOKUP(Tabela1[[#This Row],[PLACA]],UNIC!C:M,10,0)</f>
        <v>20005</v>
      </c>
      <c r="X1482" s="5" t="str">
        <f>VLOOKUP(Tabela1[[#This Row],[PLACA]],UNIC!C:M,11,0)</f>
        <v>VIVO</v>
      </c>
      <c r="Y1482" s="7">
        <f>SUM(Tabela1[[#This Row],[GASTO COMBUSTÍVEL FEVEREIRO]:[GASTO COMBUSTÍVE ABRIL]])</f>
        <v>2316.42</v>
      </c>
      <c r="Z1482" s="7">
        <f>IFERROR(AVERAGE(Tabela1[[#This Row],[GASTO COMBUSTÍVE ABRIL]:[GASTO COMBUSTÍVE MARÇO]]),"-")</f>
        <v>690.67499999999995</v>
      </c>
    </row>
    <row r="1483" spans="1:26" x14ac:dyDescent="0.25">
      <c r="A1483" s="5" t="s">
        <v>1589</v>
      </c>
      <c r="B1483" s="5" t="str">
        <f>VLOOKUP(A1483,UNIC!C:W,2,0)</f>
        <v>MOBI</v>
      </c>
      <c r="C1483" s="5" t="str">
        <f>VLOOKUP(A1483,UNIC!C:W,3,0)</f>
        <v>LEVE</v>
      </c>
      <c r="D1483" s="10">
        <f>VLOOKUP(A1483,UNIC!C:W,5,0)</f>
        <v>2024</v>
      </c>
      <c r="E1483" s="5" t="str">
        <f>VLOOKUP(A1483,UNIC!C:W,21,0)</f>
        <v>MOVIDA</v>
      </c>
      <c r="F1483" s="5" t="str">
        <f>VLOOKUP(Tabela1[[#This Row],[PLACA]],UNIC!C:R,15,0)</f>
        <v>MA</v>
      </c>
      <c r="G1483" s="5" t="str">
        <f>VLOOKUP(Tabela1[[#This Row],[PLACA]],UNIC!C:R,16,0)</f>
        <v>NORTE</v>
      </c>
      <c r="H1483" s="5" t="str">
        <f>VLOOKUP(A1483,UNIC!C:H,6,0)</f>
        <v>WENNER BRUNO DOS SANTOS GOMES</v>
      </c>
      <c r="I1483" s="5" t="str">
        <f>VLOOKUP(H1483,UNIC!H:J,3,0)</f>
        <v>INSTALADOR MULTSKILL</v>
      </c>
      <c r="J1483" s="11" t="str">
        <f>VLOOKUP(Tabela1[[#This Row],[PLACA]],UNIC!C:V,20,0)</f>
        <v>R$ 1.730,00</v>
      </c>
      <c r="K1483" s="11">
        <f>IFERROR(VALUE(VLOOKUP(Tabela1[[#This Row],[PLACA]],[1]Planilha2!$A:$F,3,0)),"")</f>
        <v>1534.87</v>
      </c>
      <c r="L1483" s="11">
        <f>IFERROR(VALUE(VLOOKUP(Tabela1[[#This Row],[PLACA]],[1]Planilha2!$A:$F,4,0)),"")</f>
        <v>1553.1399999999999</v>
      </c>
      <c r="M1483" s="11">
        <f>IFERROR(VALUE(VLOOKUP(Tabela1[[#This Row],[PLACA]],[1]Planilha2!$A:$F,5,0)),"")</f>
        <v>657.14</v>
      </c>
      <c r="N1483" s="11"/>
      <c r="O1483" s="12" t="str">
        <f>VLOOKUP(Tabela1[[#This Row],[PLACA]],BASE_LOCADORAS!B:F,5,0)</f>
        <v>16/11/2026</v>
      </c>
      <c r="P148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3" s="11">
        <f>VLOOKUP(Tabela1[[#This Row],[PLACA]],BASE_LOCADORAS!B:G,6,0)</f>
        <v>1730</v>
      </c>
      <c r="R1483" s="5" t="b">
        <f>Tabela1[[#This Row],[VALOR LOCADORA]]=Tabela1[[#This Row],[GASTO ALUGUEL]]</f>
        <v>0</v>
      </c>
      <c r="S1483" s="5" t="str">
        <f>UPPER(TEXT(Tabela1[[#This Row],[VENCIMENTO CONTRATO]],"MMM"))</f>
        <v>NOV</v>
      </c>
      <c r="T1483" s="5">
        <f>IFERROR(YEAR(Tabela1[[#This Row],[VENCIMENTO CONTRATO]]),"-")</f>
        <v>2026</v>
      </c>
      <c r="U1483" s="5" t="str">
        <f>VLOOKUP(Tabela1[[#This Row],[PLACA]],UNIC!C:T,18,0)</f>
        <v>ATIVO</v>
      </c>
      <c r="V1483" s="5" t="str">
        <f>SUBSTITUTE(VLOOKUP(Tabela1[[#This Row],[PLACA]],UNIC!C:K,9,0),".", "")</f>
        <v>11011</v>
      </c>
      <c r="W1483" s="5">
        <f>VLOOKUP(Tabela1[[#This Row],[PLACA]],UNIC!C:M,10,0)</f>
        <v>20001</v>
      </c>
      <c r="X1483" s="5" t="str">
        <f>VLOOKUP(Tabela1[[#This Row],[PLACA]],UNIC!C:M,11,0)</f>
        <v>VIVO</v>
      </c>
      <c r="Y1483" s="7">
        <f>SUM(Tabela1[[#This Row],[GASTO COMBUSTÍVEL FEVEREIRO]:[GASTO COMBUSTÍVE ABRIL]])</f>
        <v>3745.1499999999996</v>
      </c>
      <c r="Z1483" s="7">
        <f>IFERROR(AVERAGE(Tabela1[[#This Row],[GASTO COMBUSTÍVE ABRIL]:[GASTO COMBUSTÍVE MARÇO]]),"-")</f>
        <v>1105.1399999999999</v>
      </c>
    </row>
    <row r="1484" spans="1:26" x14ac:dyDescent="0.25">
      <c r="A1484" s="5" t="s">
        <v>912</v>
      </c>
      <c r="B1484" s="5" t="str">
        <f>VLOOKUP(A1484,UNIC!C:W,2,0)</f>
        <v>MOBI</v>
      </c>
      <c r="C1484" s="5" t="str">
        <f>VLOOKUP(A1484,UNIC!C:W,3,0)</f>
        <v>LEVE</v>
      </c>
      <c r="D1484" s="10">
        <f>VLOOKUP(A1484,UNIC!C:W,5,0)</f>
        <v>2024</v>
      </c>
      <c r="E1484" s="5" t="str">
        <f>VLOOKUP(A1484,UNIC!C:W,21,0)</f>
        <v>MOVIDA</v>
      </c>
      <c r="F1484" s="5" t="str">
        <f>VLOOKUP(Tabela1[[#This Row],[PLACA]],UNIC!C:R,15,0)</f>
        <v>MA</v>
      </c>
      <c r="G1484" s="5" t="str">
        <f>VLOOKUP(Tabela1[[#This Row],[PLACA]],UNIC!C:R,16,0)</f>
        <v>NORTE</v>
      </c>
      <c r="H1484" s="5" t="str">
        <f>VLOOKUP(A1484,UNIC!C:H,6,0)</f>
        <v>THALISON SANTOS ALMEIDA</v>
      </c>
      <c r="I1484" s="5" t="str">
        <f>VLOOKUP(H1484,UNIC!H:J,3,0)</f>
        <v>INSTALADOR MULTSKILL</v>
      </c>
      <c r="J1484" s="11" t="str">
        <f>VLOOKUP(Tabela1[[#This Row],[PLACA]],UNIC!C:V,20,0)</f>
        <v>R$ 1.730,00</v>
      </c>
      <c r="K1484" s="11">
        <f>IFERROR(VALUE(VLOOKUP(Tabela1[[#This Row],[PLACA]],[1]Planilha2!$A:$F,3,0)),"")</f>
        <v>559.96</v>
      </c>
      <c r="L1484" s="11">
        <f>IFERROR(VALUE(VLOOKUP(Tabela1[[#This Row],[PLACA]],[1]Planilha2!$A:$F,4,0)),"")</f>
        <v>1405.68</v>
      </c>
      <c r="M1484" s="11">
        <f>IFERROR(VALUE(VLOOKUP(Tabela1[[#This Row],[PLACA]],[1]Planilha2!$A:$F,5,0)),"")</f>
        <v>377.21</v>
      </c>
      <c r="N1484" s="11"/>
      <c r="O1484" s="12" t="str">
        <f>VLOOKUP(Tabela1[[#This Row],[PLACA]],BASE_LOCADORAS!B:F,5,0)</f>
        <v>16/11/2026</v>
      </c>
      <c r="P148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4" s="11">
        <f>VLOOKUP(Tabela1[[#This Row],[PLACA]],BASE_LOCADORAS!B:G,6,0)</f>
        <v>1730</v>
      </c>
      <c r="R1484" s="5" t="b">
        <f>Tabela1[[#This Row],[VALOR LOCADORA]]=Tabela1[[#This Row],[GASTO ALUGUEL]]</f>
        <v>0</v>
      </c>
      <c r="S1484" s="5" t="str">
        <f>UPPER(TEXT(Tabela1[[#This Row],[VENCIMENTO CONTRATO]],"MMM"))</f>
        <v>NOV</v>
      </c>
      <c r="T1484" s="5">
        <f>IFERROR(YEAR(Tabela1[[#This Row],[VENCIMENTO CONTRATO]]),"-")</f>
        <v>2026</v>
      </c>
      <c r="U1484" s="5" t="str">
        <f>VLOOKUP(Tabela1[[#This Row],[PLACA]],UNIC!C:T,18,0)</f>
        <v>ATIVO</v>
      </c>
      <c r="V1484" s="5" t="str">
        <f>SUBSTITUTE(VLOOKUP(Tabela1[[#This Row],[PLACA]],UNIC!C:K,9,0),".", "")</f>
        <v>11011</v>
      </c>
      <c r="W1484" s="5">
        <f>VLOOKUP(Tabela1[[#This Row],[PLACA]],UNIC!C:M,10,0)</f>
        <v>20001</v>
      </c>
      <c r="X1484" s="5" t="str">
        <f>VLOOKUP(Tabela1[[#This Row],[PLACA]],UNIC!C:M,11,0)</f>
        <v>VIVO</v>
      </c>
      <c r="Y1484" s="7">
        <f>SUM(Tabela1[[#This Row],[GASTO COMBUSTÍVEL FEVEREIRO]:[GASTO COMBUSTÍVE ABRIL]])</f>
        <v>2342.85</v>
      </c>
      <c r="Z1484" s="7">
        <f>IFERROR(AVERAGE(Tabela1[[#This Row],[GASTO COMBUSTÍVE ABRIL]:[GASTO COMBUSTÍVE MARÇO]]),"-")</f>
        <v>891.44500000000005</v>
      </c>
    </row>
    <row r="1485" spans="1:26" x14ac:dyDescent="0.25">
      <c r="A1485" s="5" t="s">
        <v>980</v>
      </c>
      <c r="B1485" s="5" t="str">
        <f>VLOOKUP(A1485,UNIC!C:W,2,0)</f>
        <v>MOBI</v>
      </c>
      <c r="C1485" s="5" t="str">
        <f>VLOOKUP(A1485,UNIC!C:W,3,0)</f>
        <v>LEVE</v>
      </c>
      <c r="D1485" s="10">
        <f>VLOOKUP(A1485,UNIC!C:W,5,0)</f>
        <v>2025</v>
      </c>
      <c r="E1485" s="5" t="str">
        <f>VLOOKUP(A1485,UNIC!C:W,21,0)</f>
        <v>LOCALIZA</v>
      </c>
      <c r="F1485" s="5" t="str">
        <f>VLOOKUP(Tabela1[[#This Row],[PLACA]],UNIC!C:R,15,0)</f>
        <v>MA</v>
      </c>
      <c r="G1485" s="5" t="str">
        <f>VLOOKUP(Tabela1[[#This Row],[PLACA]],UNIC!C:R,16,0)</f>
        <v>NORTE</v>
      </c>
      <c r="H1485" s="5" t="str">
        <f>VLOOKUP(A1485,UNIC!C:H,6,0)</f>
        <v>NEILTON MENDES DOS SANTOS</v>
      </c>
      <c r="I1485" s="5" t="str">
        <f>VLOOKUP(H1485,UNIC!H:J,3,0)</f>
        <v>INSTALADOR MULTSKILL</v>
      </c>
      <c r="J1485" s="11" t="str">
        <f>VLOOKUP(Tabela1[[#This Row],[PLACA]],UNIC!C:V,20,0)</f>
        <v>R$ 1.823,00</v>
      </c>
      <c r="K1485" s="11">
        <f>IFERROR(VALUE(VLOOKUP(Tabela1[[#This Row],[PLACA]],[1]Planilha2!$A:$F,3,0)),"")</f>
        <v>1277.77</v>
      </c>
      <c r="L1485" s="11">
        <f>IFERROR(VALUE(VLOOKUP(Tabela1[[#This Row],[PLACA]],[1]Planilha2!$A:$F,4,0)),"")</f>
        <v>1066.6199999999999</v>
      </c>
      <c r="M1485" s="11">
        <f>IFERROR(VALUE(VLOOKUP(Tabela1[[#This Row],[PLACA]],[1]Planilha2!$A:$F,5,0)),"")</f>
        <v>679.79</v>
      </c>
      <c r="N1485" s="11"/>
      <c r="O1485" s="12" t="str">
        <f>VLOOKUP(Tabela1[[#This Row],[PLACA]],BASE_LOCADORAS!B:F,5,0)</f>
        <v>17/07/2028</v>
      </c>
      <c r="P148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5" s="11">
        <f>VLOOKUP(Tabela1[[#This Row],[PLACA]],BASE_LOCADORAS!B:G,6,0)</f>
        <v>1928.81</v>
      </c>
      <c r="R1485" s="5" t="b">
        <f>Tabela1[[#This Row],[VALOR LOCADORA]]=Tabela1[[#This Row],[GASTO ALUGUEL]]</f>
        <v>0</v>
      </c>
      <c r="S1485" s="5" t="str">
        <f>UPPER(TEXT(Tabela1[[#This Row],[VENCIMENTO CONTRATO]],"MMM"))</f>
        <v>JUL</v>
      </c>
      <c r="T1485" s="5">
        <f>IFERROR(YEAR(Tabela1[[#This Row],[VENCIMENTO CONTRATO]]),"-")</f>
        <v>2028</v>
      </c>
      <c r="U1485" s="5" t="str">
        <f>VLOOKUP(Tabela1[[#This Row],[PLACA]],UNIC!C:T,18,0)</f>
        <v>ATIVO</v>
      </c>
      <c r="V1485" s="5" t="str">
        <f>SUBSTITUTE(VLOOKUP(Tabela1[[#This Row],[PLACA]],UNIC!C:K,9,0),".", "")</f>
        <v>11011</v>
      </c>
      <c r="W1485" s="5">
        <f>VLOOKUP(Tabela1[[#This Row],[PLACA]],UNIC!C:M,10,0)</f>
        <v>20001</v>
      </c>
      <c r="X1485" s="5" t="str">
        <f>VLOOKUP(Tabela1[[#This Row],[PLACA]],UNIC!C:M,11,0)</f>
        <v>VIVO</v>
      </c>
      <c r="Y1485" s="7">
        <f>SUM(Tabela1[[#This Row],[GASTO COMBUSTÍVEL FEVEREIRO]:[GASTO COMBUSTÍVE ABRIL]])</f>
        <v>3024.18</v>
      </c>
      <c r="Z1485" s="7">
        <f>IFERROR(AVERAGE(Tabela1[[#This Row],[GASTO COMBUSTÍVE ABRIL]:[GASTO COMBUSTÍVE MARÇO]]),"-")</f>
        <v>873.20499999999993</v>
      </c>
    </row>
    <row r="1486" spans="1:26" x14ac:dyDescent="0.25">
      <c r="A1486" s="5" t="s">
        <v>379</v>
      </c>
      <c r="B1486" s="5" t="str">
        <f>VLOOKUP(A1486,UNIC!C:W,2,0)</f>
        <v>MOBI</v>
      </c>
      <c r="C1486" s="5" t="str">
        <f>VLOOKUP(A1486,UNIC!C:W,3,0)</f>
        <v>LEVE</v>
      </c>
      <c r="D1486" s="10">
        <f>VLOOKUP(A1486,UNIC!C:W,5,0)</f>
        <v>2024</v>
      </c>
      <c r="E1486" s="5" t="str">
        <f>VLOOKUP(A1486,UNIC!C:W,21,0)</f>
        <v>MOVIDA</v>
      </c>
      <c r="F1486" s="5" t="str">
        <f>VLOOKUP(Tabela1[[#This Row],[PLACA]],UNIC!C:R,15,0)</f>
        <v>MA</v>
      </c>
      <c r="G1486" s="5" t="str">
        <f>VLOOKUP(Tabela1[[#This Row],[PLACA]],UNIC!C:R,16,0)</f>
        <v>NORTE</v>
      </c>
      <c r="H1486" s="5" t="str">
        <f>VLOOKUP(A1486,UNIC!C:H,6,0)</f>
        <v>SANTIAGO MOREIRA DA SILVA</v>
      </c>
      <c r="I1486" s="5" t="str">
        <f>VLOOKUP(H1486,UNIC!H:J,3,0)</f>
        <v>INSTALADOR MULTSKILL</v>
      </c>
      <c r="J1486" s="11" t="str">
        <f>VLOOKUP(Tabela1[[#This Row],[PLACA]],UNIC!C:V,20,0)</f>
        <v>R$ 1.806,47</v>
      </c>
      <c r="K1486" s="11">
        <f>IFERROR(VALUE(VLOOKUP(Tabela1[[#This Row],[PLACA]],[1]Planilha2!$A:$F,3,0)),"")</f>
        <v>916.71</v>
      </c>
      <c r="L1486" s="11">
        <f>IFERROR(VALUE(VLOOKUP(Tabela1[[#This Row],[PLACA]],[1]Planilha2!$A:$F,4,0)),"")</f>
        <v>465.43000000000006</v>
      </c>
      <c r="M1486" s="11">
        <f>IFERROR(VALUE(VLOOKUP(Tabela1[[#This Row],[PLACA]],[1]Planilha2!$A:$F,5,0)),"")</f>
        <v>617.72</v>
      </c>
      <c r="N1486" s="11"/>
      <c r="O1486" s="12" t="str">
        <f>VLOOKUP(Tabela1[[#This Row],[PLACA]],BASE_LOCADORAS!B:F,5,0)</f>
        <v>28/10/2026</v>
      </c>
      <c r="P148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6" s="11">
        <f>VLOOKUP(Tabela1[[#This Row],[PLACA]],BASE_LOCADORAS!B:G,6,0)</f>
        <v>1806.47</v>
      </c>
      <c r="R1486" s="5" t="b">
        <f>Tabela1[[#This Row],[VALOR LOCADORA]]=Tabela1[[#This Row],[GASTO ALUGUEL]]</f>
        <v>0</v>
      </c>
      <c r="S1486" s="5" t="str">
        <f>UPPER(TEXT(Tabela1[[#This Row],[VENCIMENTO CONTRATO]],"MMM"))</f>
        <v>OUT</v>
      </c>
      <c r="T1486" s="5">
        <f>IFERROR(YEAR(Tabela1[[#This Row],[VENCIMENTO CONTRATO]]),"-")</f>
        <v>2026</v>
      </c>
      <c r="U1486" s="5" t="str">
        <f>VLOOKUP(Tabela1[[#This Row],[PLACA]],UNIC!C:T,18,0)</f>
        <v>ATIVO</v>
      </c>
      <c r="V1486" s="5" t="str">
        <f>SUBSTITUTE(VLOOKUP(Tabela1[[#This Row],[PLACA]],UNIC!C:K,9,0),".", "")</f>
        <v>11011</v>
      </c>
      <c r="W1486" s="5">
        <f>VLOOKUP(Tabela1[[#This Row],[PLACA]],UNIC!C:M,10,0)</f>
        <v>20005</v>
      </c>
      <c r="X1486" s="5" t="str">
        <f>VLOOKUP(Tabela1[[#This Row],[PLACA]],UNIC!C:M,11,0)</f>
        <v>VIVO</v>
      </c>
      <c r="Y1486" s="7">
        <f>SUM(Tabela1[[#This Row],[GASTO COMBUSTÍVEL FEVEREIRO]:[GASTO COMBUSTÍVE ABRIL]])</f>
        <v>1999.8600000000001</v>
      </c>
      <c r="Z1486" s="7">
        <f>IFERROR(AVERAGE(Tabela1[[#This Row],[GASTO COMBUSTÍVE ABRIL]:[GASTO COMBUSTÍVE MARÇO]]),"-")</f>
        <v>541.57500000000005</v>
      </c>
    </row>
    <row r="1487" spans="1:26" x14ac:dyDescent="0.25">
      <c r="A1487" s="5" t="s">
        <v>706</v>
      </c>
      <c r="B1487" s="5" t="str">
        <f>VLOOKUP(A1487,UNIC!C:W,2,0)</f>
        <v>MOBI</v>
      </c>
      <c r="C1487" s="5" t="str">
        <f>VLOOKUP(A1487,UNIC!C:W,3,0)</f>
        <v>LEVE</v>
      </c>
      <c r="D1487" s="10">
        <f>VLOOKUP(A1487,UNIC!C:W,5,0)</f>
        <v>2024</v>
      </c>
      <c r="E1487" s="5" t="str">
        <f>VLOOKUP(A1487,UNIC!C:W,21,0)</f>
        <v>MOVIDA</v>
      </c>
      <c r="F1487" s="5" t="str">
        <f>VLOOKUP(Tabela1[[#This Row],[PLACA]],UNIC!C:R,15,0)</f>
        <v>MA</v>
      </c>
      <c r="G1487" s="5" t="str">
        <f>VLOOKUP(Tabela1[[#This Row],[PLACA]],UNIC!C:R,16,0)</f>
        <v>NORTE</v>
      </c>
      <c r="H1487" s="5" t="str">
        <f>VLOOKUP(A1487,UNIC!C:H,6,0)</f>
        <v>CASA CLIENTE VIVO SAO LUIS</v>
      </c>
      <c r="I1487" s="5" t="str">
        <f>VLOOKUP(H1487,UNIC!H:J,3,0)</f>
        <v>PARCEIRO</v>
      </c>
      <c r="J1487" s="11" t="str">
        <f>VLOOKUP(Tabela1[[#This Row],[PLACA]],UNIC!C:V,20,0)</f>
        <v>R$ 1.806,47</v>
      </c>
      <c r="K1487" s="11">
        <f>IFERROR(VALUE(VLOOKUP(Tabela1[[#This Row],[PLACA]],[1]Planilha2!$A:$F,3,0)),"")</f>
        <v>659.93000000000006</v>
      </c>
      <c r="L1487" s="11">
        <f>IFERROR(VALUE(VLOOKUP(Tabela1[[#This Row],[PLACA]],[1]Planilha2!$A:$F,4,0)),"")</f>
        <v>901.66</v>
      </c>
      <c r="M1487" s="11">
        <f>IFERROR(VALUE(VLOOKUP(Tabela1[[#This Row],[PLACA]],[1]Planilha2!$A:$F,5,0)),"")</f>
        <v>0</v>
      </c>
      <c r="N1487" s="11"/>
      <c r="O1487" s="12" t="str">
        <f>VLOOKUP(Tabela1[[#This Row],[PLACA]],BASE_LOCADORAS!B:F,5,0)</f>
        <v>28/10/2026</v>
      </c>
      <c r="P148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7" s="11">
        <f>VLOOKUP(Tabela1[[#This Row],[PLACA]],BASE_LOCADORAS!B:G,6,0)</f>
        <v>1806.47</v>
      </c>
      <c r="R1487" s="5" t="b">
        <f>Tabela1[[#This Row],[VALOR LOCADORA]]=Tabela1[[#This Row],[GASTO ALUGUEL]]</f>
        <v>0</v>
      </c>
      <c r="S1487" s="5" t="str">
        <f>UPPER(TEXT(Tabela1[[#This Row],[VENCIMENTO CONTRATO]],"MMM"))</f>
        <v>OUT</v>
      </c>
      <c r="T1487" s="5">
        <f>IFERROR(YEAR(Tabela1[[#This Row],[VENCIMENTO CONTRATO]]),"-")</f>
        <v>2026</v>
      </c>
      <c r="U1487" s="5" t="str">
        <f>VLOOKUP(Tabela1[[#This Row],[PLACA]],UNIC!C:T,18,0)</f>
        <v>PATIO</v>
      </c>
      <c r="V1487" s="5" t="str">
        <f>SUBSTITUTE(VLOOKUP(Tabela1[[#This Row],[PLACA]],UNIC!C:K,9,0),".", "")</f>
        <v>11011</v>
      </c>
      <c r="W1487" s="5">
        <f>VLOOKUP(Tabela1[[#This Row],[PLACA]],UNIC!C:M,10,0)</f>
        <v>20001</v>
      </c>
      <c r="X1487" s="5" t="str">
        <f>VLOOKUP(Tabela1[[#This Row],[PLACA]],UNIC!C:M,11,0)</f>
        <v>VIVO</v>
      </c>
      <c r="Y1487" s="7">
        <f>SUM(Tabela1[[#This Row],[GASTO COMBUSTÍVEL FEVEREIRO]:[GASTO COMBUSTÍVE ABRIL]])</f>
        <v>1561.5900000000001</v>
      </c>
      <c r="Z1487" s="7">
        <f>IFERROR(AVERAGE(Tabela1[[#This Row],[GASTO COMBUSTÍVE ABRIL]:[GASTO COMBUSTÍVE MARÇO]]),"-")</f>
        <v>450.83</v>
      </c>
    </row>
    <row r="1488" spans="1:26" x14ac:dyDescent="0.25">
      <c r="A1488" s="5" t="s">
        <v>632</v>
      </c>
      <c r="B1488" s="5" t="str">
        <f>VLOOKUP(A1488,UNIC!C:W,2,0)</f>
        <v>MOBI</v>
      </c>
      <c r="C1488" s="5" t="str">
        <f>VLOOKUP(A1488,UNIC!C:W,3,0)</f>
        <v>LEVE</v>
      </c>
      <c r="D1488" s="10">
        <f>VLOOKUP(A1488,UNIC!C:W,5,0)</f>
        <v>2024</v>
      </c>
      <c r="E1488" s="5" t="str">
        <f>VLOOKUP(A1488,UNIC!C:W,21,0)</f>
        <v>MOVIDA</v>
      </c>
      <c r="F1488" s="5" t="str">
        <f>VLOOKUP(Tabela1[[#This Row],[PLACA]],UNIC!C:R,15,0)</f>
        <v>TO</v>
      </c>
      <c r="G1488" s="5" t="str">
        <f>VLOOKUP(Tabela1[[#This Row],[PLACA]],UNIC!C:R,16,0)</f>
        <v>NORTE</v>
      </c>
      <c r="H1488" s="5" t="str">
        <f>VLOOKUP(A1488,UNIC!C:H,6,0)</f>
        <v>DANIEL SILVA BARROS</v>
      </c>
      <c r="I1488" s="5" t="str">
        <f>VLOOKUP(H1488,UNIC!H:J,3,0)</f>
        <v>INSTALADOR E REPARADOR DE FO</v>
      </c>
      <c r="J1488" s="11" t="str">
        <f>VLOOKUP(Tabela1[[#This Row],[PLACA]],UNIC!C:V,20,0)</f>
        <v>R$ 1.808,37</v>
      </c>
      <c r="K1488" s="11">
        <f>IFERROR(VALUE(VLOOKUP(Tabela1[[#This Row],[PLACA]],[1]Planilha2!$A:$F,3,0)),"")</f>
        <v>1121.24</v>
      </c>
      <c r="L1488" s="11">
        <f>IFERROR(VALUE(VLOOKUP(Tabela1[[#This Row],[PLACA]],[1]Planilha2!$A:$F,4,0)),"")</f>
        <v>899.59</v>
      </c>
      <c r="M1488" s="11">
        <f>IFERROR(VALUE(VLOOKUP(Tabela1[[#This Row],[PLACA]],[1]Planilha2!$A:$F,5,0)),"")</f>
        <v>619.98</v>
      </c>
      <c r="N1488" s="11"/>
      <c r="O1488" s="12" t="str">
        <f>VLOOKUP(Tabela1[[#This Row],[PLACA]],BASE_LOCADORAS!B:F,5,0)</f>
        <v>28/10/2026</v>
      </c>
      <c r="P148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8" s="11">
        <f>VLOOKUP(Tabela1[[#This Row],[PLACA]],BASE_LOCADORAS!B:G,6,0)</f>
        <v>1808.37</v>
      </c>
      <c r="R1488" s="5" t="b">
        <f>Tabela1[[#This Row],[VALOR LOCADORA]]=Tabela1[[#This Row],[GASTO ALUGUEL]]</f>
        <v>0</v>
      </c>
      <c r="S1488" s="5" t="str">
        <f>UPPER(TEXT(Tabela1[[#This Row],[VENCIMENTO CONTRATO]],"MMM"))</f>
        <v>OUT</v>
      </c>
      <c r="T1488" s="5">
        <f>IFERROR(YEAR(Tabela1[[#This Row],[VENCIMENTO CONTRATO]]),"-")</f>
        <v>2026</v>
      </c>
      <c r="U1488" s="5" t="str">
        <f>VLOOKUP(Tabela1[[#This Row],[PLACA]],UNIC!C:T,18,0)</f>
        <v>ATIVO</v>
      </c>
      <c r="V1488" s="5" t="str">
        <f>SUBSTITUTE(VLOOKUP(Tabela1[[#This Row],[PLACA]],UNIC!C:K,9,0),".", "")</f>
        <v>11011</v>
      </c>
      <c r="W1488" s="5">
        <f>VLOOKUP(Tabela1[[#This Row],[PLACA]],UNIC!C:M,10,0)</f>
        <v>37133</v>
      </c>
      <c r="X1488" s="5" t="str">
        <f>VLOOKUP(Tabela1[[#This Row],[PLACA]],UNIC!C:M,11,0)</f>
        <v>VIVO</v>
      </c>
      <c r="Y1488" s="7">
        <f>SUM(Tabela1[[#This Row],[GASTO COMBUSTÍVEL FEVEREIRO]:[GASTO COMBUSTÍVE ABRIL]])</f>
        <v>2640.81</v>
      </c>
      <c r="Z1488" s="7">
        <f>IFERROR(AVERAGE(Tabela1[[#This Row],[GASTO COMBUSTÍVE ABRIL]:[GASTO COMBUSTÍVE MARÇO]]),"-")</f>
        <v>759.78500000000008</v>
      </c>
    </row>
    <row r="1489" spans="1:26" x14ac:dyDescent="0.25">
      <c r="A1489" s="5" t="s">
        <v>719</v>
      </c>
      <c r="B1489" s="5" t="str">
        <f>VLOOKUP(A1489,UNIC!C:W,2,0)</f>
        <v>MOBI</v>
      </c>
      <c r="C1489" s="5" t="str">
        <f>VLOOKUP(A1489,UNIC!C:W,3,0)</f>
        <v>LEVE</v>
      </c>
      <c r="D1489" s="10">
        <f>VLOOKUP(A1489,UNIC!C:W,5,0)</f>
        <v>2024</v>
      </c>
      <c r="E1489" s="5" t="str">
        <f>VLOOKUP(A1489,UNIC!C:W,21,0)</f>
        <v>MOVIDA</v>
      </c>
      <c r="F1489" s="5" t="str">
        <f>VLOOKUP(Tabela1[[#This Row],[PLACA]],UNIC!C:R,15,0)</f>
        <v>AM</v>
      </c>
      <c r="G1489" s="5" t="str">
        <f>VLOOKUP(Tabela1[[#This Row],[PLACA]],UNIC!C:R,16,0)</f>
        <v>NORTE</v>
      </c>
      <c r="H1489" s="5" t="str">
        <f>VLOOKUP(A1489,UNIC!C:H,6,0)</f>
        <v>RENEE ATAIDE MARINHO</v>
      </c>
      <c r="I1489" s="5" t="str">
        <f>VLOOKUP(H1489,UNIC!H:J,3,0)</f>
        <v>INSTALADOR E REPARADOR DE FO</v>
      </c>
      <c r="J1489" s="11" t="str">
        <f>VLOOKUP(Tabela1[[#This Row],[PLACA]],UNIC!C:V,20,0)</f>
        <v>R$ 1.820,47</v>
      </c>
      <c r="K1489" s="11">
        <f>IFERROR(VALUE(VLOOKUP(Tabela1[[#This Row],[PLACA]],[1]Planilha2!$A:$F,3,0)),"")</f>
        <v>769.58999999999992</v>
      </c>
      <c r="L1489" s="11">
        <f>IFERROR(VALUE(VLOOKUP(Tabela1[[#This Row],[PLACA]],[1]Planilha2!$A:$F,4,0)),"")</f>
        <v>1107.92</v>
      </c>
      <c r="M1489" s="11">
        <f>IFERROR(VALUE(VLOOKUP(Tabela1[[#This Row],[PLACA]],[1]Planilha2!$A:$F,5,0)),"")</f>
        <v>641</v>
      </c>
      <c r="N1489" s="11"/>
      <c r="O1489" s="12" t="str">
        <f>VLOOKUP(Tabela1[[#This Row],[PLACA]],BASE_LOCADORAS!B:F,5,0)</f>
        <v>17/07/2027</v>
      </c>
      <c r="P148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89" s="11">
        <f>VLOOKUP(Tabela1[[#This Row],[PLACA]],BASE_LOCADORAS!B:G,6,0)</f>
        <v>1730</v>
      </c>
      <c r="R1489" s="5" t="b">
        <f>Tabela1[[#This Row],[VALOR LOCADORA]]=Tabela1[[#This Row],[GASTO ALUGUEL]]</f>
        <v>0</v>
      </c>
      <c r="S1489" s="5" t="str">
        <f>UPPER(TEXT(Tabela1[[#This Row],[VENCIMENTO CONTRATO]],"MMM"))</f>
        <v>JUL</v>
      </c>
      <c r="T1489" s="5">
        <f>IFERROR(YEAR(Tabela1[[#This Row],[VENCIMENTO CONTRATO]]),"-")</f>
        <v>2027</v>
      </c>
      <c r="U1489" s="5" t="str">
        <f>VLOOKUP(Tabela1[[#This Row],[PLACA]],UNIC!C:T,18,0)</f>
        <v>ATIVO</v>
      </c>
      <c r="V1489" s="5" t="str">
        <f>SUBSTITUTE(VLOOKUP(Tabela1[[#This Row],[PLACA]],UNIC!C:K,9,0),".", "")</f>
        <v>11011</v>
      </c>
      <c r="W1489" s="5">
        <f>VLOOKUP(Tabela1[[#This Row],[PLACA]],UNIC!C:M,10,0)</f>
        <v>14001</v>
      </c>
      <c r="X1489" s="5" t="str">
        <f>VLOOKUP(Tabela1[[#This Row],[PLACA]],UNIC!C:M,11,0)</f>
        <v>VIVO</v>
      </c>
      <c r="Y1489" s="7">
        <f>SUM(Tabela1[[#This Row],[GASTO COMBUSTÍVEL FEVEREIRO]:[GASTO COMBUSTÍVE ABRIL]])</f>
        <v>2518.5100000000002</v>
      </c>
      <c r="Z1489" s="7">
        <f>IFERROR(AVERAGE(Tabela1[[#This Row],[GASTO COMBUSTÍVE ABRIL]:[GASTO COMBUSTÍVE MARÇO]]),"-")</f>
        <v>874.46</v>
      </c>
    </row>
    <row r="1490" spans="1:26" x14ac:dyDescent="0.25">
      <c r="A1490" s="5" t="s">
        <v>1198</v>
      </c>
      <c r="B1490" s="5" t="str">
        <f>VLOOKUP(A1490,UNIC!C:W,2,0)</f>
        <v>MOBI</v>
      </c>
      <c r="C1490" s="5" t="str">
        <f>VLOOKUP(A1490,UNIC!C:W,3,0)</f>
        <v>LEVE</v>
      </c>
      <c r="D1490" s="10">
        <f>VLOOKUP(A1490,UNIC!C:W,5,0)</f>
        <v>2024</v>
      </c>
      <c r="E1490" s="5" t="str">
        <f>VLOOKUP(A1490,UNIC!C:W,21,0)</f>
        <v>MOVIDA</v>
      </c>
      <c r="F1490" s="5" t="str">
        <f>VLOOKUP(Tabela1[[#This Row],[PLACA]],UNIC!C:R,15,0)</f>
        <v>MA</v>
      </c>
      <c r="G1490" s="5" t="str">
        <f>VLOOKUP(Tabela1[[#This Row],[PLACA]],UNIC!C:R,16,0)</f>
        <v>NORTE</v>
      </c>
      <c r="H1490" s="5" t="str">
        <f>VLOOKUP(A1490,UNIC!C:H,6,0)</f>
        <v>MICHAEL ANDRES OSPINA TABORDA</v>
      </c>
      <c r="I1490" s="5" t="str">
        <f>VLOOKUP(H1490,UNIC!H:J,3,0)</f>
        <v>INSTALADOR MULTSKILL</v>
      </c>
      <c r="J1490" s="11" t="str">
        <f>VLOOKUP(Tabela1[[#This Row],[PLACA]],UNIC!C:V,20,0)</f>
        <v>R$ 1.730,00</v>
      </c>
      <c r="K1490" s="11">
        <f>IFERROR(VALUE(VLOOKUP(Tabela1[[#This Row],[PLACA]],[1]Planilha2!$A:$F,3,0)),"")</f>
        <v>1436.96</v>
      </c>
      <c r="L1490" s="11">
        <f>IFERROR(VALUE(VLOOKUP(Tabela1[[#This Row],[PLACA]],[1]Planilha2!$A:$F,4,0)),"")</f>
        <v>1658.54</v>
      </c>
      <c r="M1490" s="11">
        <f>IFERROR(VALUE(VLOOKUP(Tabela1[[#This Row],[PLACA]],[1]Planilha2!$A:$F,5,0)),"")</f>
        <v>779.31999999999994</v>
      </c>
      <c r="N1490" s="11"/>
      <c r="O1490" s="12" t="str">
        <f>VLOOKUP(Tabela1[[#This Row],[PLACA]],BASE_LOCADORAS!B:F,5,0)</f>
        <v>16/11/2026</v>
      </c>
      <c r="P149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0" s="11">
        <f>VLOOKUP(Tabela1[[#This Row],[PLACA]],BASE_LOCADORAS!B:G,6,0)</f>
        <v>1730</v>
      </c>
      <c r="R1490" s="5" t="b">
        <f>Tabela1[[#This Row],[VALOR LOCADORA]]=Tabela1[[#This Row],[GASTO ALUGUEL]]</f>
        <v>0</v>
      </c>
      <c r="S1490" s="5" t="str">
        <f>UPPER(TEXT(Tabela1[[#This Row],[VENCIMENTO CONTRATO]],"MMM"))</f>
        <v>NOV</v>
      </c>
      <c r="T1490" s="5">
        <f>IFERROR(YEAR(Tabela1[[#This Row],[VENCIMENTO CONTRATO]]),"-")</f>
        <v>2026</v>
      </c>
      <c r="U1490" s="5" t="str">
        <f>VLOOKUP(Tabela1[[#This Row],[PLACA]],UNIC!C:T,18,0)</f>
        <v>ATIVO</v>
      </c>
      <c r="V1490" s="5" t="str">
        <f>SUBSTITUTE(VLOOKUP(Tabela1[[#This Row],[PLACA]],UNIC!C:K,9,0),".", "")</f>
        <v>11011</v>
      </c>
      <c r="W1490" s="5">
        <f>VLOOKUP(Tabela1[[#This Row],[PLACA]],UNIC!C:M,10,0)</f>
        <v>20001</v>
      </c>
      <c r="X1490" s="5" t="str">
        <f>VLOOKUP(Tabela1[[#This Row],[PLACA]],UNIC!C:M,11,0)</f>
        <v>VIVO</v>
      </c>
      <c r="Y1490" s="7">
        <f>SUM(Tabela1[[#This Row],[GASTO COMBUSTÍVEL FEVEREIRO]:[GASTO COMBUSTÍVE ABRIL]])</f>
        <v>3874.8199999999997</v>
      </c>
      <c r="Z1490" s="7">
        <f>IFERROR(AVERAGE(Tabela1[[#This Row],[GASTO COMBUSTÍVE ABRIL]:[GASTO COMBUSTÍVE MARÇO]]),"-")</f>
        <v>1218.9299999999998</v>
      </c>
    </row>
    <row r="1491" spans="1:26" x14ac:dyDescent="0.25">
      <c r="A1491" s="5" t="s">
        <v>588</v>
      </c>
      <c r="B1491" s="5" t="str">
        <f>VLOOKUP(A1491,UNIC!C:W,2,0)</f>
        <v>MOBI</v>
      </c>
      <c r="C1491" s="5" t="str">
        <f>VLOOKUP(A1491,UNIC!C:W,3,0)</f>
        <v>LEVE</v>
      </c>
      <c r="D1491" s="10">
        <f>VLOOKUP(A1491,UNIC!C:W,5,0)</f>
        <v>2024</v>
      </c>
      <c r="E1491" s="5" t="str">
        <f>VLOOKUP(A1491,UNIC!C:W,21,0)</f>
        <v>MOVIDA</v>
      </c>
      <c r="F1491" s="5" t="str">
        <f>VLOOKUP(Tabela1[[#This Row],[PLACA]],UNIC!C:R,15,0)</f>
        <v>MA</v>
      </c>
      <c r="G1491" s="5" t="str">
        <f>VLOOKUP(Tabela1[[#This Row],[PLACA]],UNIC!C:R,16,0)</f>
        <v>NORTE</v>
      </c>
      <c r="H1491" s="5" t="str">
        <f>VLOOKUP(A1491,UNIC!C:H,6,0)</f>
        <v>MARDONIO LIMA SALES</v>
      </c>
      <c r="I1491" s="5" t="str">
        <f>VLOOKUP(H1491,UNIC!H:J,3,0)</f>
        <v>INSTALADOR MULTSKILL</v>
      </c>
      <c r="J1491" s="11" t="str">
        <f>VLOOKUP(Tabela1[[#This Row],[PLACA]],UNIC!C:V,20,0)</f>
        <v>R$ 1.806,47</v>
      </c>
      <c r="K1491" s="11">
        <f>IFERROR(VALUE(VLOOKUP(Tabela1[[#This Row],[PLACA]],[1]Planilha2!$A:$F,3,0)),"")</f>
        <v>1158.99</v>
      </c>
      <c r="L1491" s="11">
        <f>IFERROR(VALUE(VLOOKUP(Tabela1[[#This Row],[PLACA]],[1]Planilha2!$A:$F,4,0)),"")</f>
        <v>1235.1399999999999</v>
      </c>
      <c r="M1491" s="11">
        <f>IFERROR(VALUE(VLOOKUP(Tabela1[[#This Row],[PLACA]],[1]Planilha2!$A:$F,5,0)),"")</f>
        <v>564.86</v>
      </c>
      <c r="N1491" s="11"/>
      <c r="O1491" s="12" t="str">
        <f>VLOOKUP(Tabela1[[#This Row],[PLACA]],BASE_LOCADORAS!B:F,5,0)</f>
        <v>28/10/2026</v>
      </c>
      <c r="P149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1" s="11">
        <f>VLOOKUP(Tabela1[[#This Row],[PLACA]],BASE_LOCADORAS!B:G,6,0)</f>
        <v>1806.47</v>
      </c>
      <c r="R1491" s="5" t="b">
        <f>Tabela1[[#This Row],[VALOR LOCADORA]]=Tabela1[[#This Row],[GASTO ALUGUEL]]</f>
        <v>0</v>
      </c>
      <c r="S1491" s="5" t="str">
        <f>UPPER(TEXT(Tabela1[[#This Row],[VENCIMENTO CONTRATO]],"MMM"))</f>
        <v>OUT</v>
      </c>
      <c r="T1491" s="5">
        <f>IFERROR(YEAR(Tabela1[[#This Row],[VENCIMENTO CONTRATO]]),"-")</f>
        <v>2026</v>
      </c>
      <c r="U1491" s="5" t="str">
        <f>VLOOKUP(Tabela1[[#This Row],[PLACA]],UNIC!C:T,18,0)</f>
        <v>ATIVO</v>
      </c>
      <c r="V1491" s="5" t="str">
        <f>SUBSTITUTE(VLOOKUP(Tabela1[[#This Row],[PLACA]],UNIC!C:K,9,0),".", "")</f>
        <v>11011</v>
      </c>
      <c r="W1491" s="5">
        <f>VLOOKUP(Tabela1[[#This Row],[PLACA]],UNIC!C:M,10,0)</f>
        <v>20002</v>
      </c>
      <c r="X1491" s="5" t="str">
        <f>VLOOKUP(Tabela1[[#This Row],[PLACA]],UNIC!C:M,11,0)</f>
        <v>VIVO</v>
      </c>
      <c r="Y1491" s="7">
        <f>SUM(Tabela1[[#This Row],[GASTO COMBUSTÍVEL FEVEREIRO]:[GASTO COMBUSTÍVE ABRIL]])</f>
        <v>2958.9900000000002</v>
      </c>
      <c r="Z1491" s="7">
        <f>IFERROR(AVERAGE(Tabela1[[#This Row],[GASTO COMBUSTÍVE ABRIL]:[GASTO COMBUSTÍVE MARÇO]]),"-")</f>
        <v>900</v>
      </c>
    </row>
    <row r="1492" spans="1:26" x14ac:dyDescent="0.25">
      <c r="A1492" s="5" t="s">
        <v>877</v>
      </c>
      <c r="B1492" s="5" t="str">
        <f>VLOOKUP(A1492,UNIC!C:W,2,0)</f>
        <v>MOBI</v>
      </c>
      <c r="C1492" s="5" t="str">
        <f>VLOOKUP(A1492,UNIC!C:W,3,0)</f>
        <v>LEVE</v>
      </c>
      <c r="D1492" s="10">
        <f>VLOOKUP(A1492,UNIC!C:W,5,0)</f>
        <v>2024</v>
      </c>
      <c r="E1492" s="5" t="str">
        <f>VLOOKUP(A1492,UNIC!C:W,21,0)</f>
        <v>MOVIDA</v>
      </c>
      <c r="F1492" s="5" t="str">
        <f>VLOOKUP(Tabela1[[#This Row],[PLACA]],UNIC!C:R,15,0)</f>
        <v>MA</v>
      </c>
      <c r="G1492" s="5" t="str">
        <f>VLOOKUP(Tabela1[[#This Row],[PLACA]],UNIC!C:R,16,0)</f>
        <v>NORTE</v>
      </c>
      <c r="H1492" s="5" t="str">
        <f>VLOOKUP(A1492,UNIC!C:H,6,0)</f>
        <v>REGIVAL GOMES DE LIMA JUNIOR</v>
      </c>
      <c r="I1492" s="5" t="str">
        <f>VLOOKUP(H1492,UNIC!H:J,3,0)</f>
        <v>INST MULTI SKILL</v>
      </c>
      <c r="J1492" s="11" t="str">
        <f>VLOOKUP(Tabela1[[#This Row],[PLACA]],UNIC!C:V,20,0)</f>
        <v>R$ 1.806,47</v>
      </c>
      <c r="K1492" s="11">
        <f>IFERROR(VALUE(VLOOKUP(Tabela1[[#This Row],[PLACA]],[1]Planilha2!$A:$F,3,0)),"")</f>
        <v>1297.69</v>
      </c>
      <c r="L1492" s="11">
        <f>IFERROR(VALUE(VLOOKUP(Tabela1[[#This Row],[PLACA]],[1]Planilha2!$A:$F,4,0)),"")</f>
        <v>1406.77</v>
      </c>
      <c r="M1492" s="11">
        <f>IFERROR(VALUE(VLOOKUP(Tabela1[[#This Row],[PLACA]],[1]Planilha2!$A:$F,5,0)),"")</f>
        <v>656.58</v>
      </c>
      <c r="N1492" s="11"/>
      <c r="O1492" s="12" t="str">
        <f>VLOOKUP(Tabela1[[#This Row],[PLACA]],BASE_LOCADORAS!B:F,5,0)</f>
        <v>28/10/2026</v>
      </c>
      <c r="P149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2" s="11">
        <f>VLOOKUP(Tabela1[[#This Row],[PLACA]],BASE_LOCADORAS!B:G,6,0)</f>
        <v>1806.47</v>
      </c>
      <c r="R1492" s="5" t="b">
        <f>Tabela1[[#This Row],[VALOR LOCADORA]]=Tabela1[[#This Row],[GASTO ALUGUEL]]</f>
        <v>0</v>
      </c>
      <c r="S1492" s="5" t="str">
        <f>UPPER(TEXT(Tabela1[[#This Row],[VENCIMENTO CONTRATO]],"MMM"))</f>
        <v>OUT</v>
      </c>
      <c r="T1492" s="5">
        <f>IFERROR(YEAR(Tabela1[[#This Row],[VENCIMENTO CONTRATO]]),"-")</f>
        <v>2026</v>
      </c>
      <c r="U1492" s="5" t="str">
        <f>VLOOKUP(Tabela1[[#This Row],[PLACA]],UNIC!C:T,18,0)</f>
        <v>ATIVO</v>
      </c>
      <c r="V1492" s="5" t="str">
        <f>SUBSTITUTE(VLOOKUP(Tabela1[[#This Row],[PLACA]],UNIC!C:K,9,0),".", "")</f>
        <v>11011</v>
      </c>
      <c r="W1492" s="5">
        <f>VLOOKUP(Tabela1[[#This Row],[PLACA]],UNIC!C:M,10,0)</f>
        <v>20001</v>
      </c>
      <c r="X1492" s="5" t="str">
        <f>VLOOKUP(Tabela1[[#This Row],[PLACA]],UNIC!C:M,11,0)</f>
        <v>VIVO</v>
      </c>
      <c r="Y1492" s="7">
        <f>SUM(Tabela1[[#This Row],[GASTO COMBUSTÍVEL FEVEREIRO]:[GASTO COMBUSTÍVE ABRIL]])</f>
        <v>3361.04</v>
      </c>
      <c r="Z1492" s="7">
        <f>IFERROR(AVERAGE(Tabela1[[#This Row],[GASTO COMBUSTÍVE ABRIL]:[GASTO COMBUSTÍVE MARÇO]]),"-")</f>
        <v>1031.675</v>
      </c>
    </row>
    <row r="1493" spans="1:26" x14ac:dyDescent="0.25">
      <c r="A1493" s="5" t="s">
        <v>390</v>
      </c>
      <c r="B1493" s="5" t="str">
        <f>VLOOKUP(A1493,UNIC!C:W,2,0)</f>
        <v>MOBI</v>
      </c>
      <c r="C1493" s="5" t="str">
        <f>VLOOKUP(A1493,UNIC!C:W,3,0)</f>
        <v>LEVE</v>
      </c>
      <c r="D1493" s="10">
        <f>VLOOKUP(A1493,UNIC!C:W,5,0)</f>
        <v>2024</v>
      </c>
      <c r="E1493" s="5" t="str">
        <f>VLOOKUP(A1493,UNIC!C:W,21,0)</f>
        <v>MOVIDA</v>
      </c>
      <c r="F1493" s="5" t="str">
        <f>VLOOKUP(Tabela1[[#This Row],[PLACA]],UNIC!C:R,15,0)</f>
        <v>MA</v>
      </c>
      <c r="G1493" s="5" t="str">
        <f>VLOOKUP(Tabela1[[#This Row],[PLACA]],UNIC!C:R,16,0)</f>
        <v>NORTE</v>
      </c>
      <c r="H1493" s="5" t="str">
        <f>VLOOKUP(A1493,UNIC!C:H,6,0)</f>
        <v>DANIEL VICENTE LOBATO BRAGA</v>
      </c>
      <c r="I1493" s="5" t="str">
        <f>VLOOKUP(H1493,UNIC!H:J,3,0)</f>
        <v>INSTALADOR MULTSKILL</v>
      </c>
      <c r="J1493" s="11" t="str">
        <f>VLOOKUP(Tabela1[[#This Row],[PLACA]],UNIC!C:V,20,0)</f>
        <v>R$ 1.730,00</v>
      </c>
      <c r="K1493" s="11">
        <f>IFERROR(VALUE(VLOOKUP(Tabela1[[#This Row],[PLACA]],[1]Planilha2!$A:$F,3,0)),"")</f>
        <v>1138.6300000000001</v>
      </c>
      <c r="L1493" s="11">
        <f>IFERROR(VALUE(VLOOKUP(Tabela1[[#This Row],[PLACA]],[1]Planilha2!$A:$F,4,0)),"")</f>
        <v>1336.37</v>
      </c>
      <c r="M1493" s="11">
        <f>IFERROR(VALUE(VLOOKUP(Tabela1[[#This Row],[PLACA]],[1]Planilha2!$A:$F,5,0)),"")</f>
        <v>679.56999999999994</v>
      </c>
      <c r="N1493" s="11"/>
      <c r="O1493" s="12" t="str">
        <f>VLOOKUP(Tabela1[[#This Row],[PLACA]],BASE_LOCADORAS!B:F,5,0)</f>
        <v>16/11/2026</v>
      </c>
      <c r="P149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3" s="11">
        <f>VLOOKUP(Tabela1[[#This Row],[PLACA]],BASE_LOCADORAS!B:G,6,0)</f>
        <v>1730</v>
      </c>
      <c r="R1493" s="5" t="b">
        <f>Tabela1[[#This Row],[VALOR LOCADORA]]=Tabela1[[#This Row],[GASTO ALUGUEL]]</f>
        <v>0</v>
      </c>
      <c r="S1493" s="5" t="str">
        <f>UPPER(TEXT(Tabela1[[#This Row],[VENCIMENTO CONTRATO]],"MMM"))</f>
        <v>NOV</v>
      </c>
      <c r="T1493" s="5">
        <f>IFERROR(YEAR(Tabela1[[#This Row],[VENCIMENTO CONTRATO]]),"-")</f>
        <v>2026</v>
      </c>
      <c r="U1493" s="5" t="str">
        <f>VLOOKUP(Tabela1[[#This Row],[PLACA]],UNIC!C:T,18,0)</f>
        <v>ATIVO</v>
      </c>
      <c r="V1493" s="5" t="str">
        <f>SUBSTITUTE(VLOOKUP(Tabela1[[#This Row],[PLACA]],UNIC!C:K,9,0),".", "")</f>
        <v>11011</v>
      </c>
      <c r="W1493" s="5">
        <f>VLOOKUP(Tabela1[[#This Row],[PLACA]],UNIC!C:M,10,0)</f>
        <v>20001</v>
      </c>
      <c r="X1493" s="5" t="str">
        <f>VLOOKUP(Tabela1[[#This Row],[PLACA]],UNIC!C:M,11,0)</f>
        <v>VIVO</v>
      </c>
      <c r="Y1493" s="7">
        <f>SUM(Tabela1[[#This Row],[GASTO COMBUSTÍVEL FEVEREIRO]:[GASTO COMBUSTÍVE ABRIL]])</f>
        <v>3154.5699999999997</v>
      </c>
      <c r="Z1493" s="7">
        <f>IFERROR(AVERAGE(Tabela1[[#This Row],[GASTO COMBUSTÍVE ABRIL]:[GASTO COMBUSTÍVE MARÇO]]),"-")</f>
        <v>1007.9699999999999</v>
      </c>
    </row>
    <row r="1494" spans="1:26" x14ac:dyDescent="0.25">
      <c r="A1494" s="5" t="s">
        <v>756</v>
      </c>
      <c r="B1494" s="5" t="str">
        <f>VLOOKUP(A1494,UNIC!C:W,2,0)</f>
        <v>FIORINO</v>
      </c>
      <c r="C1494" s="5" t="str">
        <f>VLOOKUP(A1494,UNIC!C:W,3,0)</f>
        <v>UTILITARIO</v>
      </c>
      <c r="D1494" s="10">
        <f>VLOOKUP(A1494,UNIC!C:W,5,0)</f>
        <v>2025</v>
      </c>
      <c r="E1494" s="5" t="str">
        <f>VLOOKUP(A1494,UNIC!C:W,21,0)</f>
        <v>LOCALIZA</v>
      </c>
      <c r="F1494" s="5" t="str">
        <f>VLOOKUP(Tabela1[[#This Row],[PLACA]],UNIC!C:R,15,0)</f>
        <v>SC</v>
      </c>
      <c r="G1494" s="5" t="str">
        <f>VLOOKUP(Tabela1[[#This Row],[PLACA]],UNIC!C:R,16,0)</f>
        <v>SUL</v>
      </c>
      <c r="H1494" s="5" t="str">
        <f>VLOOKUP(A1494,UNIC!C:H,6,0)</f>
        <v>LUIS MIGUEL MUENSTER</v>
      </c>
      <c r="I1494" s="5" t="str">
        <f>VLOOKUP(H1494,UNIC!H:J,3,0)</f>
        <v>ASSISTENTE TEC. DE MANUTENCAO DE PI III</v>
      </c>
      <c r="J1494" s="11" t="str">
        <f>VLOOKUP(Tabela1[[#This Row],[PLACA]],UNIC!C:V,20,0)</f>
        <v>R$ 2.550,00</v>
      </c>
      <c r="K1494" s="11">
        <f>IFERROR(VALUE(VLOOKUP(Tabela1[[#This Row],[PLACA]],[1]Planilha2!$A:$F,3,0)),"")</f>
        <v>3131.84</v>
      </c>
      <c r="L1494" s="11">
        <f>IFERROR(VALUE(VLOOKUP(Tabela1[[#This Row],[PLACA]],[1]Planilha2!$A:$F,4,0)),"")</f>
        <v>2164.7600000000002</v>
      </c>
      <c r="M1494" s="11">
        <f>IFERROR(VALUE(VLOOKUP(Tabela1[[#This Row],[PLACA]],[1]Planilha2!$A:$F,5,0)),"")</f>
        <v>0</v>
      </c>
      <c r="N1494" s="11"/>
      <c r="O1494" s="12" t="str">
        <f>VLOOKUP(Tabela1[[#This Row],[PLACA]],BASE_LOCADORAS!B:F,5,0)</f>
        <v>15/08/2028</v>
      </c>
      <c r="P149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4" s="11">
        <f>VLOOKUP(Tabela1[[#This Row],[PLACA]],BASE_LOCADORAS!B:G,6,0)</f>
        <v>2692.09</v>
      </c>
      <c r="R1494" s="5" t="b">
        <f>Tabela1[[#This Row],[VALOR LOCADORA]]=Tabela1[[#This Row],[GASTO ALUGUEL]]</f>
        <v>0</v>
      </c>
      <c r="S1494" s="5" t="str">
        <f>UPPER(TEXT(Tabela1[[#This Row],[VENCIMENTO CONTRATO]],"MMM"))</f>
        <v>AGO</v>
      </c>
      <c r="T1494" s="5">
        <f>IFERROR(YEAR(Tabela1[[#This Row],[VENCIMENTO CONTRATO]]),"-")</f>
        <v>2028</v>
      </c>
      <c r="U1494" s="5" t="str">
        <f>VLOOKUP(Tabela1[[#This Row],[PLACA]],UNIC!C:T,18,0)</f>
        <v>MANUTENÇÃO</v>
      </c>
      <c r="V1494" s="5" t="str">
        <f>SUBSTITUTE(VLOOKUP(Tabela1[[#This Row],[PLACA]],UNIC!C:K,9,0),".", "")</f>
        <v>12081</v>
      </c>
      <c r="W1494" s="5">
        <f>VLOOKUP(Tabela1[[#This Row],[PLACA]],UNIC!C:M,10,0)</f>
        <v>34153</v>
      </c>
      <c r="X1494" s="5" t="str">
        <f>VLOOKUP(Tabela1[[#This Row],[PLACA]],UNIC!C:M,11,0)</f>
        <v>TIM MOVEL</v>
      </c>
      <c r="Y1494" s="7">
        <f>SUM(Tabela1[[#This Row],[GASTO COMBUSTÍVEL FEVEREIRO]:[GASTO COMBUSTÍVE ABRIL]])</f>
        <v>5296.6</v>
      </c>
      <c r="Z1494" s="7">
        <f>IFERROR(AVERAGE(Tabela1[[#This Row],[GASTO COMBUSTÍVE ABRIL]:[GASTO COMBUSTÍVE MARÇO]]),"-")</f>
        <v>1082.3800000000001</v>
      </c>
    </row>
    <row r="1495" spans="1:26" x14ac:dyDescent="0.25">
      <c r="A1495" s="5" t="s">
        <v>845</v>
      </c>
      <c r="B1495" s="5" t="str">
        <f>VLOOKUP(A1495,UNIC!C:W,2,0)</f>
        <v>FIORINO</v>
      </c>
      <c r="C1495" s="5" t="str">
        <f>VLOOKUP(A1495,UNIC!C:W,3,0)</f>
        <v>UTILITARIO</v>
      </c>
      <c r="D1495" s="10">
        <f>VLOOKUP(A1495,UNIC!C:W,5,0)</f>
        <v>2025</v>
      </c>
      <c r="E1495" s="5" t="str">
        <f>VLOOKUP(A1495,UNIC!C:W,21,0)</f>
        <v>LOCALIZA</v>
      </c>
      <c r="F1495" s="5" t="str">
        <f>VLOOKUP(Tabela1[[#This Row],[PLACA]],UNIC!C:R,15,0)</f>
        <v>GO</v>
      </c>
      <c r="G1495" s="5" t="str">
        <f>VLOOKUP(Tabela1[[#This Row],[PLACA]],UNIC!C:R,16,0)</f>
        <v>CENTRO OESTE</v>
      </c>
      <c r="H1495" s="5" t="str">
        <f>VLOOKUP(A1495,UNIC!C:H,6,0)</f>
        <v>LUIZ FERNANDO NUNES DA SILVA</v>
      </c>
      <c r="I1495" s="5" t="str">
        <f>VLOOKUP(H1495,UNIC!H:J,3,0)</f>
        <v>TECNICO DE FIBRA OPTICA III</v>
      </c>
      <c r="J1495" s="11" t="str">
        <f>VLOOKUP(Tabela1[[#This Row],[PLACA]],UNIC!C:V,20,0)</f>
        <v>R$ 2.400,00</v>
      </c>
      <c r="K1495" s="11">
        <f>IFERROR(VALUE(VLOOKUP(Tabela1[[#This Row],[PLACA]],[1]Planilha2!$A:$F,3,0)),"")</f>
        <v>4271.2800000000007</v>
      </c>
      <c r="L1495" s="11">
        <f>IFERROR(VALUE(VLOOKUP(Tabela1[[#This Row],[PLACA]],[1]Planilha2!$A:$F,4,0)),"")</f>
        <v>3275.2700000000004</v>
      </c>
      <c r="M1495" s="11">
        <f>IFERROR(VALUE(VLOOKUP(Tabela1[[#This Row],[PLACA]],[1]Planilha2!$A:$F,5,0)),"")</f>
        <v>1861.03</v>
      </c>
      <c r="N1495" s="11"/>
      <c r="O1495" s="12" t="str">
        <f>VLOOKUP(Tabela1[[#This Row],[PLACA]],BASE_LOCADORAS!B:F,5,0)</f>
        <v>04/07/2028</v>
      </c>
      <c r="P149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5" s="11">
        <f>VLOOKUP(Tabela1[[#This Row],[PLACA]],BASE_LOCADORAS!B:G,6,0)</f>
        <v>2548.9499999999998</v>
      </c>
      <c r="R1495" s="5" t="b">
        <f>Tabela1[[#This Row],[VALOR LOCADORA]]=Tabela1[[#This Row],[GASTO ALUGUEL]]</f>
        <v>0</v>
      </c>
      <c r="S1495" s="5" t="str">
        <f>UPPER(TEXT(Tabela1[[#This Row],[VENCIMENTO CONTRATO]],"MMM"))</f>
        <v>JUL</v>
      </c>
      <c r="T1495" s="5">
        <f>IFERROR(YEAR(Tabela1[[#This Row],[VENCIMENTO CONTRATO]]),"-")</f>
        <v>2028</v>
      </c>
      <c r="U1495" s="5" t="str">
        <f>VLOOKUP(Tabela1[[#This Row],[PLACA]],UNIC!C:T,18,0)</f>
        <v>ATIVO</v>
      </c>
      <c r="V1495" s="5" t="str">
        <f>SUBSTITUTE(VLOOKUP(Tabela1[[#This Row],[PLACA]],UNIC!C:K,9,0),".", "")</f>
        <v>11021</v>
      </c>
      <c r="W1495" s="5">
        <f>VLOOKUP(Tabela1[[#This Row],[PLACA]],UNIC!C:M,10,0)</f>
        <v>19140</v>
      </c>
      <c r="X1495" s="5" t="str">
        <f>VLOOKUP(Tabela1[[#This Row],[PLACA]],UNIC!C:M,11,0)</f>
        <v>VIVO</v>
      </c>
      <c r="Y1495" s="7">
        <f>SUM(Tabela1[[#This Row],[GASTO COMBUSTÍVEL FEVEREIRO]:[GASTO COMBUSTÍVE ABRIL]])</f>
        <v>9407.5800000000017</v>
      </c>
      <c r="Z1495" s="7">
        <f>IFERROR(AVERAGE(Tabela1[[#This Row],[GASTO COMBUSTÍVE ABRIL]:[GASTO COMBUSTÍVE MARÇO]]),"-")</f>
        <v>2568.15</v>
      </c>
    </row>
    <row r="1496" spans="1:26" x14ac:dyDescent="0.25">
      <c r="A1496" s="5" t="s">
        <v>1248</v>
      </c>
      <c r="B1496" s="5" t="str">
        <f>VLOOKUP(A1496,UNIC!C:W,2,0)</f>
        <v>HB20</v>
      </c>
      <c r="C1496" s="5" t="str">
        <f>VLOOKUP(A1496,UNIC!C:W,3,0)</f>
        <v>LEVE</v>
      </c>
      <c r="D1496" s="10">
        <f>VLOOKUP(A1496,UNIC!C:W,5,0)</f>
        <v>2017</v>
      </c>
      <c r="E1496" s="5" t="str">
        <f>VLOOKUP(A1496,UNIC!C:W,21,0)</f>
        <v>PARTICULAR</v>
      </c>
      <c r="F1496" s="5" t="str">
        <f>VLOOKUP(Tabela1[[#This Row],[PLACA]],UNIC!C:R,15,0)</f>
        <v>GO</v>
      </c>
      <c r="G1496" s="5" t="str">
        <f>VLOOKUP(Tabela1[[#This Row],[PLACA]],UNIC!C:R,16,0)</f>
        <v>CENTRO OESTE</v>
      </c>
      <c r="H1496" s="5" t="str">
        <f>VLOOKUP(A1496,UNIC!C:H,6,0)</f>
        <v>NILTON CESAR LOPES DA SILVA JUNIOR</v>
      </c>
      <c r="I1496" s="5" t="str">
        <f>VLOOKUP(H1496,UNIC!H:J,3,0)</f>
        <v>COORDENADOR DE OBRAS II</v>
      </c>
      <c r="J1496" s="11" t="str">
        <f>VLOOKUP(Tabela1[[#This Row],[PLACA]],UNIC!C:V,20,0)</f>
        <v>R$ 2.000,00</v>
      </c>
      <c r="K1496" s="11">
        <f>IFERROR(VALUE(VLOOKUP(Tabela1[[#This Row],[PLACA]],[1]Planilha2!$A:$F,3,0)),"")</f>
        <v>726.77</v>
      </c>
      <c r="L1496" s="11">
        <f>IFERROR(VALUE(VLOOKUP(Tabela1[[#This Row],[PLACA]],[1]Planilha2!$A:$F,4,0)),"")</f>
        <v>650</v>
      </c>
      <c r="M1496" s="11">
        <f>IFERROR(VALUE(VLOOKUP(Tabela1[[#This Row],[PLACA]],[1]Planilha2!$A:$F,5,0)),"")</f>
        <v>500</v>
      </c>
      <c r="N1496" s="11"/>
      <c r="O1496" s="12" t="str">
        <f>VLOOKUP(Tabela1[[#This Row],[PLACA]],BASE_LOCADORAS!B:F,5,0)</f>
        <v>01/01/2030</v>
      </c>
      <c r="P149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6" s="11">
        <f>VLOOKUP(Tabela1[[#This Row],[PLACA]],BASE_LOCADORAS!B:G,6,0)</f>
        <v>2000</v>
      </c>
      <c r="R1496" s="5" t="b">
        <f>Tabela1[[#This Row],[VALOR LOCADORA]]=Tabela1[[#This Row],[GASTO ALUGUEL]]</f>
        <v>0</v>
      </c>
      <c r="S1496" s="5" t="str">
        <f>UPPER(TEXT(Tabela1[[#This Row],[VENCIMENTO CONTRATO]],"MMM"))</f>
        <v>JAN</v>
      </c>
      <c r="T1496" s="5">
        <f>IFERROR(YEAR(Tabela1[[#This Row],[VENCIMENTO CONTRATO]]),"-")</f>
        <v>2030</v>
      </c>
      <c r="U1496" s="5" t="str">
        <f>VLOOKUP(Tabela1[[#This Row],[PLACA]],UNIC!C:T,18,0)</f>
        <v>ATIVO</v>
      </c>
      <c r="V1496" s="5" t="str">
        <f>SUBSTITUTE(VLOOKUP(Tabela1[[#This Row],[PLACA]],UNIC!C:K,9,0),".", "")</f>
        <v>11015</v>
      </c>
      <c r="W1496" s="5">
        <f>VLOOKUP(Tabela1[[#This Row],[PLACA]],UNIC!C:M,10,0)</f>
        <v>19125</v>
      </c>
      <c r="X1496" s="5" t="str">
        <f>VLOOKUP(Tabela1[[#This Row],[PLACA]],UNIC!C:M,11,0)</f>
        <v>VIVO</v>
      </c>
      <c r="Y1496" s="7">
        <f>SUM(Tabela1[[#This Row],[GASTO COMBUSTÍVEL FEVEREIRO]:[GASTO COMBUSTÍVE ABRIL]])</f>
        <v>1876.77</v>
      </c>
      <c r="Z1496" s="7">
        <f>IFERROR(AVERAGE(Tabela1[[#This Row],[GASTO COMBUSTÍVE ABRIL]:[GASTO COMBUSTÍVE MARÇO]]),"-")</f>
        <v>575</v>
      </c>
    </row>
    <row r="1497" spans="1:26" x14ac:dyDescent="0.25">
      <c r="A1497" s="5" t="s">
        <v>1309</v>
      </c>
      <c r="B1497" s="5" t="str">
        <f>VLOOKUP(A1497,UNIC!C:W,2,0)</f>
        <v>PRISMA</v>
      </c>
      <c r="C1497" s="5" t="str">
        <f>VLOOKUP(A1497,UNIC!C:W,3,0)</f>
        <v>LEVE</v>
      </c>
      <c r="D1497" s="10">
        <f>VLOOKUP(A1497,UNIC!C:W,5,0)</f>
        <v>2019</v>
      </c>
      <c r="E1497" s="5" t="str">
        <f>VLOOKUP(A1497,UNIC!C:W,21,0)</f>
        <v>PARTICULAR</v>
      </c>
      <c r="F1497" s="5" t="str">
        <f>VLOOKUP(Tabela1[[#This Row],[PLACA]],UNIC!C:R,15,0)</f>
        <v>GO</v>
      </c>
      <c r="G1497" s="5" t="str">
        <f>VLOOKUP(Tabela1[[#This Row],[PLACA]],UNIC!C:R,16,0)</f>
        <v>CENTRO OESTE</v>
      </c>
      <c r="H1497" s="5" t="str">
        <f>VLOOKUP(A1497,UNIC!C:H,6,0)</f>
        <v>MAXWELL DE SOUZA MENDONCA</v>
      </c>
      <c r="I1497" s="5" t="str">
        <f>VLOOKUP(H1497,UNIC!H:J,3,0)</f>
        <v>INSTALADOR E REPARADOR DE FO</v>
      </c>
      <c r="J1497" s="11" t="str">
        <f>VLOOKUP(Tabela1[[#This Row],[PLACA]],UNIC!C:V,20,0)</f>
        <v>R$ 1.553,56</v>
      </c>
      <c r="K1497" s="11">
        <f>IFERROR(VALUE(VLOOKUP(Tabela1[[#This Row],[PLACA]],[1]Planilha2!$A:$F,3,0)),"")</f>
        <v>1079.9100000000001</v>
      </c>
      <c r="L1497" s="11">
        <f>IFERROR(VALUE(VLOOKUP(Tabela1[[#This Row],[PLACA]],[1]Planilha2!$A:$F,4,0)),"")</f>
        <v>1389.71</v>
      </c>
      <c r="M1497" s="11">
        <f>IFERROR(VALUE(VLOOKUP(Tabela1[[#This Row],[PLACA]],[1]Planilha2!$A:$F,5,0)),"")</f>
        <v>1079.95</v>
      </c>
      <c r="N1497" s="11"/>
      <c r="O1497" s="12" t="str">
        <f>VLOOKUP(Tabela1[[#This Row],[PLACA]],BASE_LOCADORAS!B:F,5,0)</f>
        <v>01/01/2030</v>
      </c>
      <c r="P149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7" s="11">
        <f>VLOOKUP(Tabela1[[#This Row],[PLACA]],BASE_LOCADORAS!B:G,6,0)</f>
        <v>1553.56</v>
      </c>
      <c r="R1497" s="5" t="b">
        <f>Tabela1[[#This Row],[VALOR LOCADORA]]=Tabela1[[#This Row],[GASTO ALUGUEL]]</f>
        <v>0</v>
      </c>
      <c r="S1497" s="5" t="str">
        <f>UPPER(TEXT(Tabela1[[#This Row],[VENCIMENTO CONTRATO]],"MMM"))</f>
        <v>JAN</v>
      </c>
      <c r="T1497" s="5">
        <f>IFERROR(YEAR(Tabela1[[#This Row],[VENCIMENTO CONTRATO]]),"-")</f>
        <v>2030</v>
      </c>
      <c r="U1497" s="5" t="str">
        <f>VLOOKUP(Tabela1[[#This Row],[PLACA]],UNIC!C:T,18,0)</f>
        <v>ATIVO</v>
      </c>
      <c r="V1497" s="5" t="str">
        <f>SUBSTITUTE(VLOOKUP(Tabela1[[#This Row],[PLACA]],UNIC!C:K,9,0),".", "")</f>
        <v>11011</v>
      </c>
      <c r="W1497" s="5">
        <f>VLOOKUP(Tabela1[[#This Row],[PLACA]],UNIC!C:M,10,0)</f>
        <v>19121</v>
      </c>
      <c r="X1497" s="5" t="str">
        <f>VLOOKUP(Tabela1[[#This Row],[PLACA]],UNIC!C:M,11,0)</f>
        <v>VIVO</v>
      </c>
      <c r="Y1497" s="7">
        <f>SUM(Tabela1[[#This Row],[GASTO COMBUSTÍVEL FEVEREIRO]:[GASTO COMBUSTÍVE ABRIL]])</f>
        <v>3549.5699999999997</v>
      </c>
      <c r="Z1497" s="7">
        <f>IFERROR(AVERAGE(Tabela1[[#This Row],[GASTO COMBUSTÍVE ABRIL]:[GASTO COMBUSTÍVE MARÇO]]),"-")</f>
        <v>1234.83</v>
      </c>
    </row>
    <row r="1498" spans="1:26" x14ac:dyDescent="0.25">
      <c r="A1498" s="5" t="s">
        <v>508</v>
      </c>
      <c r="B1498" s="5" t="str">
        <f>VLOOKUP(A1498,UNIC!C:W,2,0)</f>
        <v>POLO</v>
      </c>
      <c r="C1498" s="5" t="str">
        <f>VLOOKUP(A1498,UNIC!C:W,3,0)</f>
        <v>LEVE</v>
      </c>
      <c r="D1498" s="10">
        <f>VLOOKUP(A1498,UNIC!C:W,5,0)</f>
        <v>2020</v>
      </c>
      <c r="E1498" s="5" t="str">
        <f>VLOOKUP(A1498,UNIC!C:W,21,0)</f>
        <v>PARTICULAR</v>
      </c>
      <c r="F1498" s="5" t="str">
        <f>VLOOKUP(Tabela1[[#This Row],[PLACA]],UNIC!C:R,15,0)</f>
        <v>GO</v>
      </c>
      <c r="G1498" s="5" t="str">
        <f>VLOOKUP(Tabela1[[#This Row],[PLACA]],UNIC!C:R,16,0)</f>
        <v>CENTRO OESTE</v>
      </c>
      <c r="H1498" s="5" t="str">
        <f>VLOOKUP(A1498,UNIC!C:H,6,0)</f>
        <v>LEOMARCOS PAULA DA SILVA</v>
      </c>
      <c r="I1498" s="5" t="str">
        <f>VLOOKUP(H1498,UNIC!H:J,3,0)</f>
        <v>INSTALADOR E REPARADOR DE FO</v>
      </c>
      <c r="J1498" s="11" t="str">
        <f>VLOOKUP(Tabela1[[#This Row],[PLACA]],UNIC!C:V,20,0)</f>
        <v>R$ 1.553,56</v>
      </c>
      <c r="K1498" s="11">
        <f>IFERROR(VALUE(VLOOKUP(Tabela1[[#This Row],[PLACA]],[1]Planilha2!$A:$F,3,0)),"")</f>
        <v>1080</v>
      </c>
      <c r="L1498" s="11">
        <f>IFERROR(VALUE(VLOOKUP(Tabela1[[#This Row],[PLACA]],[1]Planilha2!$A:$F,4,0)),"")</f>
        <v>1250</v>
      </c>
      <c r="M1498" s="11">
        <f>IFERROR(VALUE(VLOOKUP(Tabela1[[#This Row],[PLACA]],[1]Planilha2!$A:$F,5,0)),"")</f>
        <v>560</v>
      </c>
      <c r="N1498" s="11"/>
      <c r="O1498" s="12" t="str">
        <f>VLOOKUP(Tabela1[[#This Row],[PLACA]],BASE_LOCADORAS!B:F,5,0)</f>
        <v>01/01/2030</v>
      </c>
      <c r="P149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8" s="11">
        <f>VLOOKUP(Tabela1[[#This Row],[PLACA]],BASE_LOCADORAS!B:G,6,0)</f>
        <v>1553.56</v>
      </c>
      <c r="R1498" s="5" t="b">
        <f>Tabela1[[#This Row],[VALOR LOCADORA]]=Tabela1[[#This Row],[GASTO ALUGUEL]]</f>
        <v>0</v>
      </c>
      <c r="S1498" s="5" t="str">
        <f>UPPER(TEXT(Tabela1[[#This Row],[VENCIMENTO CONTRATO]],"MMM"))</f>
        <v>JAN</v>
      </c>
      <c r="T1498" s="5">
        <f>IFERROR(YEAR(Tabela1[[#This Row],[VENCIMENTO CONTRATO]]),"-")</f>
        <v>2030</v>
      </c>
      <c r="U1498" s="5" t="str">
        <f>VLOOKUP(Tabela1[[#This Row],[PLACA]],UNIC!C:T,18,0)</f>
        <v>ATIVO</v>
      </c>
      <c r="V1498" s="5" t="str">
        <f>SUBSTITUTE(VLOOKUP(Tabela1[[#This Row],[PLACA]],UNIC!C:K,9,0),".", "")</f>
        <v>11011</v>
      </c>
      <c r="W1498" s="5">
        <f>VLOOKUP(Tabela1[[#This Row],[PLACA]],UNIC!C:M,10,0)</f>
        <v>19194</v>
      </c>
      <c r="X1498" s="5" t="str">
        <f>VLOOKUP(Tabela1[[#This Row],[PLACA]],UNIC!C:M,11,0)</f>
        <v>VIVO</v>
      </c>
      <c r="Y1498" s="7">
        <f>SUM(Tabela1[[#This Row],[GASTO COMBUSTÍVEL FEVEREIRO]:[GASTO COMBUSTÍVE ABRIL]])</f>
        <v>2890</v>
      </c>
      <c r="Z1498" s="7">
        <f>IFERROR(AVERAGE(Tabela1[[#This Row],[GASTO COMBUSTÍVE ABRIL]:[GASTO COMBUSTÍVE MARÇO]]),"-")</f>
        <v>905</v>
      </c>
    </row>
    <row r="1499" spans="1:26" x14ac:dyDescent="0.25">
      <c r="A1499" s="5" t="s">
        <v>230</v>
      </c>
      <c r="B1499" s="5" t="str">
        <f>VLOOKUP(A1499,UNIC!C:W,2,0)</f>
        <v>MOBI</v>
      </c>
      <c r="C1499" s="5" t="str">
        <f>VLOOKUP(A1499,UNIC!C:W,3,0)</f>
        <v>LEVE</v>
      </c>
      <c r="D1499" s="10">
        <f>VLOOKUP(A1499,UNIC!C:W,5,0)</f>
        <v>2025</v>
      </c>
      <c r="E1499" s="5" t="str">
        <f>VLOOKUP(A1499,UNIC!C:W,21,0)</f>
        <v>MOVIDA</v>
      </c>
      <c r="F1499" s="5" t="str">
        <f>VLOOKUP(Tabela1[[#This Row],[PLACA]],UNIC!C:R,15,0)</f>
        <v>GO</v>
      </c>
      <c r="G1499" s="5" t="str">
        <f>VLOOKUP(Tabela1[[#This Row],[PLACA]],UNIC!C:R,16,0)</f>
        <v>CENTRO OESTE</v>
      </c>
      <c r="H1499" s="5" t="str">
        <f>VLOOKUP(A1499,UNIC!C:H,6,0)</f>
        <v>RUAN DIAS MOTA</v>
      </c>
      <c r="I1499" s="5" t="str">
        <f>VLOOKUP(H1499,UNIC!H:J,3,0)</f>
        <v>INSTALADOR E REPARADOR DE FO</v>
      </c>
      <c r="J1499" s="11" t="str">
        <f>VLOOKUP(Tabela1[[#This Row],[PLACA]],UNIC!C:V,20,0)</f>
        <v>R$ 1.822,55</v>
      </c>
      <c r="K1499" s="11">
        <f>IFERROR(VALUE(VLOOKUP(Tabela1[[#This Row],[PLACA]],[1]Planilha2!$A:$F,3,0)),"")</f>
        <v>1110</v>
      </c>
      <c r="L1499" s="11">
        <f>IFERROR(VALUE(VLOOKUP(Tabela1[[#This Row],[PLACA]],[1]Planilha2!$A:$F,4,0)),"")</f>
        <v>1250</v>
      </c>
      <c r="M1499" s="11">
        <f>IFERROR(VALUE(VLOOKUP(Tabela1[[#This Row],[PLACA]],[1]Planilha2!$A:$F,5,0)),"")</f>
        <v>560</v>
      </c>
      <c r="N1499" s="11"/>
      <c r="O1499" s="12" t="str">
        <f>VLOOKUP(Tabela1[[#This Row],[PLACA]],BASE_LOCADORAS!B:F,5,0)</f>
        <v>21/06/2027</v>
      </c>
      <c r="P149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499" s="11">
        <f>VLOOKUP(Tabela1[[#This Row],[PLACA]],BASE_LOCADORAS!B:G,6,0)</f>
        <v>1730</v>
      </c>
      <c r="R1499" s="5" t="b">
        <f>Tabela1[[#This Row],[VALOR LOCADORA]]=Tabela1[[#This Row],[GASTO ALUGUEL]]</f>
        <v>0</v>
      </c>
      <c r="S1499" s="5" t="str">
        <f>UPPER(TEXT(Tabela1[[#This Row],[VENCIMENTO CONTRATO]],"MMM"))</f>
        <v>JUN</v>
      </c>
      <c r="T1499" s="5">
        <f>IFERROR(YEAR(Tabela1[[#This Row],[VENCIMENTO CONTRATO]]),"-")</f>
        <v>2027</v>
      </c>
      <c r="U1499" s="5" t="str">
        <f>VLOOKUP(Tabela1[[#This Row],[PLACA]],UNIC!C:T,18,0)</f>
        <v>ATIVO</v>
      </c>
      <c r="V1499" s="5" t="str">
        <f>SUBSTITUTE(VLOOKUP(Tabela1[[#This Row],[PLACA]],UNIC!C:K,9,0),".", "")</f>
        <v>11011</v>
      </c>
      <c r="W1499" s="5">
        <f>VLOOKUP(Tabela1[[#This Row],[PLACA]],UNIC!C:M,10,0)</f>
        <v>19019</v>
      </c>
      <c r="X1499" s="5" t="str">
        <f>VLOOKUP(Tabela1[[#This Row],[PLACA]],UNIC!C:M,11,0)</f>
        <v>VIVO</v>
      </c>
      <c r="Y1499" s="7">
        <f>SUM(Tabela1[[#This Row],[GASTO COMBUSTÍVEL FEVEREIRO]:[GASTO COMBUSTÍVE ABRIL]])</f>
        <v>2920</v>
      </c>
      <c r="Z1499" s="7">
        <f>IFERROR(AVERAGE(Tabela1[[#This Row],[GASTO COMBUSTÍVE ABRIL]:[GASTO COMBUSTÍVE MARÇO]]),"-")</f>
        <v>905</v>
      </c>
    </row>
    <row r="1500" spans="1:26" x14ac:dyDescent="0.25">
      <c r="A1500" s="5" t="s">
        <v>1421</v>
      </c>
      <c r="B1500" s="5" t="str">
        <f>VLOOKUP(A1500,UNIC!C:W,2,0)</f>
        <v>FIORINO</v>
      </c>
      <c r="C1500" s="5" t="str">
        <f>VLOOKUP(A1500,UNIC!C:W,3,0)</f>
        <v>UTILITARIO</v>
      </c>
      <c r="D1500" s="10">
        <f>VLOOKUP(A1500,UNIC!C:W,5,0)</f>
        <v>2025</v>
      </c>
      <c r="E1500" s="5" t="str">
        <f>VLOOKUP(A1500,UNIC!C:W,21,0)</f>
        <v>LOCALIZA</v>
      </c>
      <c r="F1500" s="5" t="str">
        <f>VLOOKUP(Tabela1[[#This Row],[PLACA]],UNIC!C:R,15,0)</f>
        <v>GO</v>
      </c>
      <c r="G1500" s="5" t="str">
        <f>VLOOKUP(Tabela1[[#This Row],[PLACA]],UNIC!C:R,16,0)</f>
        <v>CENTRO OESTE</v>
      </c>
      <c r="H1500" s="5" t="str">
        <f>VLOOKUP(A1500,UNIC!C:H,6,0)</f>
        <v>PAULO HEBERT FERREIRA MONTEIRO</v>
      </c>
      <c r="I1500" s="5" t="str">
        <f>VLOOKUP(H1500,UNIC!H:J,3,0)</f>
        <v>ALMOXARIFE III</v>
      </c>
      <c r="J1500" s="11" t="str">
        <f>VLOOKUP(Tabela1[[#This Row],[PLACA]],UNIC!C:V,20,0)</f>
        <v>R$ 2.500,00</v>
      </c>
      <c r="K1500" s="11">
        <f>IFERROR(VALUE(VLOOKUP(Tabela1[[#This Row],[PLACA]],[1]Planilha2!$A:$F,3,0)),"")</f>
        <v>557.18000000000006</v>
      </c>
      <c r="L1500" s="11">
        <f>IFERROR(VALUE(VLOOKUP(Tabela1[[#This Row],[PLACA]],[1]Planilha2!$A:$F,4,0)),"")</f>
        <v>648.17000000000007</v>
      </c>
      <c r="M1500" s="11">
        <f>IFERROR(VALUE(VLOOKUP(Tabela1[[#This Row],[PLACA]],[1]Planilha2!$A:$F,5,0)),"")</f>
        <v>1025.67</v>
      </c>
      <c r="N1500" s="11"/>
      <c r="O1500" s="12" t="str">
        <f>VLOOKUP(Tabela1[[#This Row],[PLACA]],BASE_LOCADORAS!B:F,5,0)</f>
        <v>01/08/2028</v>
      </c>
      <c r="P150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0" s="11">
        <f>VLOOKUP(Tabela1[[#This Row],[PLACA]],BASE_LOCADORAS!B:G,6,0)</f>
        <v>2632.99</v>
      </c>
      <c r="R1500" s="5" t="b">
        <f>Tabela1[[#This Row],[VALOR LOCADORA]]=Tabela1[[#This Row],[GASTO ALUGUEL]]</f>
        <v>0</v>
      </c>
      <c r="S1500" s="5" t="str">
        <f>UPPER(TEXT(Tabela1[[#This Row],[VENCIMENTO CONTRATO]],"MMM"))</f>
        <v>AGO</v>
      </c>
      <c r="T1500" s="5">
        <f>IFERROR(YEAR(Tabela1[[#This Row],[VENCIMENTO CONTRATO]]),"-")</f>
        <v>2028</v>
      </c>
      <c r="U1500" s="5" t="str">
        <f>VLOOKUP(Tabela1[[#This Row],[PLACA]],UNIC!C:T,18,0)</f>
        <v>ATIVO</v>
      </c>
      <c r="V1500" s="5" t="str">
        <f>SUBSTITUTE(VLOOKUP(Tabela1[[#This Row],[PLACA]],UNIC!C:K,9,0),".", "")</f>
        <v>99568</v>
      </c>
      <c r="W1500" s="5">
        <f>VLOOKUP(Tabela1[[#This Row],[PLACA]],UNIC!C:M,10,0)</f>
        <v>19019</v>
      </c>
      <c r="X1500" s="5" t="str">
        <f>VLOOKUP(Tabela1[[#This Row],[PLACA]],UNIC!C:M,11,0)</f>
        <v>ADMINISTRATIVO</v>
      </c>
      <c r="Y1500" s="7">
        <f>SUM(Tabela1[[#This Row],[GASTO COMBUSTÍVEL FEVEREIRO]:[GASTO COMBUSTÍVE ABRIL]])</f>
        <v>2231.0200000000004</v>
      </c>
      <c r="Z1500" s="7">
        <f>IFERROR(AVERAGE(Tabela1[[#This Row],[GASTO COMBUSTÍVE ABRIL]:[GASTO COMBUSTÍVE MARÇO]]),"-")</f>
        <v>836.92000000000007</v>
      </c>
    </row>
    <row r="1501" spans="1:26" x14ac:dyDescent="0.25">
      <c r="A1501" s="5" t="s">
        <v>549</v>
      </c>
      <c r="B1501" s="5" t="str">
        <f>VLOOKUP(A1501,UNIC!C:W,2,0)</f>
        <v>MOBI</v>
      </c>
      <c r="C1501" s="5" t="str">
        <f>VLOOKUP(A1501,UNIC!C:W,3,0)</f>
        <v>LEVE</v>
      </c>
      <c r="D1501" s="10">
        <f>VLOOKUP(A1501,UNIC!C:W,5,0)</f>
        <v>2025</v>
      </c>
      <c r="E1501" s="5" t="str">
        <f>VLOOKUP(A1501,UNIC!C:W,21,0)</f>
        <v>LOCALIZA</v>
      </c>
      <c r="F1501" s="5" t="str">
        <f>VLOOKUP(Tabela1[[#This Row],[PLACA]],UNIC!C:R,15,0)</f>
        <v>MS</v>
      </c>
      <c r="G1501" s="5" t="str">
        <f>VLOOKUP(Tabela1[[#This Row],[PLACA]],UNIC!C:R,16,0)</f>
        <v>CENTRO OESTE</v>
      </c>
      <c r="H1501" s="5" t="str">
        <f>VLOOKUP(A1501,UNIC!C:H,6,0)</f>
        <v>FABIO JUNIOR DA SILVA</v>
      </c>
      <c r="I1501" s="5" t="str">
        <f>VLOOKUP(H1501,UNIC!H:J,3,0)</f>
        <v>INSTALADOR E REPARADOR DE FO</v>
      </c>
      <c r="J1501" s="11" t="str">
        <f>VLOOKUP(Tabela1[[#This Row],[PLACA]],UNIC!C:V,20,0)</f>
        <v>R$ 1.730,00</v>
      </c>
      <c r="K1501" s="11">
        <f>IFERROR(VALUE(VLOOKUP(Tabela1[[#This Row],[PLACA]],[1]Planilha2!$A:$F,3,0)),"")</f>
        <v>1520.4699999999998</v>
      </c>
      <c r="L1501" s="11">
        <f>IFERROR(VALUE(VLOOKUP(Tabela1[[#This Row],[PLACA]],[1]Planilha2!$A:$F,4,0)),"")</f>
        <v>1230</v>
      </c>
      <c r="M1501" s="11">
        <f>IFERROR(VALUE(VLOOKUP(Tabela1[[#This Row],[PLACA]],[1]Planilha2!$A:$F,5,0)),"")</f>
        <v>440</v>
      </c>
      <c r="N1501" s="11"/>
      <c r="O1501" s="12" t="str">
        <f>VLOOKUP(Tabela1[[#This Row],[PLACA]],BASE_LOCADORAS!B:F,5,0)</f>
        <v>22/07/2028</v>
      </c>
      <c r="P150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1" s="11">
        <f>VLOOKUP(Tabela1[[#This Row],[PLACA]],BASE_LOCADORAS!B:G,6,0)</f>
        <v>1837.37</v>
      </c>
      <c r="R1501" s="5" t="b">
        <f>Tabela1[[#This Row],[VALOR LOCADORA]]=Tabela1[[#This Row],[GASTO ALUGUEL]]</f>
        <v>0</v>
      </c>
      <c r="S1501" s="5" t="str">
        <f>UPPER(TEXT(Tabela1[[#This Row],[VENCIMENTO CONTRATO]],"MMM"))</f>
        <v>JUL</v>
      </c>
      <c r="T1501" s="5">
        <f>IFERROR(YEAR(Tabela1[[#This Row],[VENCIMENTO CONTRATO]]),"-")</f>
        <v>2028</v>
      </c>
      <c r="U1501" s="5" t="str">
        <f>VLOOKUP(Tabela1[[#This Row],[PLACA]],UNIC!C:T,18,0)</f>
        <v>ATIVO</v>
      </c>
      <c r="V1501" s="5" t="str">
        <f>SUBSTITUTE(VLOOKUP(Tabela1[[#This Row],[PLACA]],UNIC!C:K,9,0),".", "")</f>
        <v>11011</v>
      </c>
      <c r="W1501" s="5">
        <f>VLOOKUP(Tabela1[[#This Row],[PLACA]],UNIC!C:M,10,0)</f>
        <v>22020</v>
      </c>
      <c r="X1501" s="5" t="str">
        <f>VLOOKUP(Tabela1[[#This Row],[PLACA]],UNIC!C:M,11,0)</f>
        <v>VIVO</v>
      </c>
      <c r="Y1501" s="7">
        <f>SUM(Tabela1[[#This Row],[GASTO COMBUSTÍVEL FEVEREIRO]:[GASTO COMBUSTÍVE ABRIL]])</f>
        <v>3190.47</v>
      </c>
      <c r="Z1501" s="7">
        <f>IFERROR(AVERAGE(Tabela1[[#This Row],[GASTO COMBUSTÍVE ABRIL]:[GASTO COMBUSTÍVE MARÇO]]),"-")</f>
        <v>835</v>
      </c>
    </row>
    <row r="1502" spans="1:26" x14ac:dyDescent="0.25">
      <c r="A1502" s="5" t="s">
        <v>1191</v>
      </c>
      <c r="B1502" s="5" t="str">
        <f>VLOOKUP(A1502,UNIC!C:W,2,0)</f>
        <v>FIORINO</v>
      </c>
      <c r="C1502" s="5" t="str">
        <f>VLOOKUP(A1502,UNIC!C:W,3,0)</f>
        <v>UTILITARIO</v>
      </c>
      <c r="D1502" s="10">
        <f>VLOOKUP(A1502,UNIC!C:W,5,0)</f>
        <v>2025</v>
      </c>
      <c r="E1502" s="5" t="str">
        <f>VLOOKUP(A1502,UNIC!C:W,21,0)</f>
        <v>LOCALIZA</v>
      </c>
      <c r="F1502" s="5" t="str">
        <f>VLOOKUP(Tabela1[[#This Row],[PLACA]],UNIC!C:R,15,0)</f>
        <v>DF</v>
      </c>
      <c r="G1502" s="5" t="str">
        <f>VLOOKUP(Tabela1[[#This Row],[PLACA]],UNIC!C:R,16,0)</f>
        <v>CENTRO OESTE</v>
      </c>
      <c r="H1502" s="5" t="str">
        <f>VLOOKUP(A1502,UNIC!C:H,6,0)</f>
        <v>WESLEY ARAUJO DA SILVA</v>
      </c>
      <c r="I1502" s="5" t="str">
        <f>VLOOKUP(H1502,UNIC!H:J,3,0)</f>
        <v>TECNICO DE FIBRA OPTICA II</v>
      </c>
      <c r="J1502" s="11" t="str">
        <f>VLOOKUP(Tabela1[[#This Row],[PLACA]],UNIC!C:V,20,0)</f>
        <v>R$ 2.400,00</v>
      </c>
      <c r="K1502" s="11">
        <f>IFERROR(VALUE(VLOOKUP(Tabela1[[#This Row],[PLACA]],[1]Planilha2!$A:$F,3,0)),"")</f>
        <v>2799.51</v>
      </c>
      <c r="L1502" s="11">
        <f>IFERROR(VALUE(VLOOKUP(Tabela1[[#This Row],[PLACA]],[1]Planilha2!$A:$F,4,0)),"")</f>
        <v>3727.95</v>
      </c>
      <c r="M1502" s="11">
        <f>IFERROR(VALUE(VLOOKUP(Tabela1[[#This Row],[PLACA]],[1]Planilha2!$A:$F,5,0)),"")</f>
        <v>2816.61</v>
      </c>
      <c r="N1502" s="11"/>
      <c r="O1502" s="12" t="str">
        <f>VLOOKUP(Tabela1[[#This Row],[PLACA]],BASE_LOCADORAS!B:F,5,0)</f>
        <v>11/07/2028</v>
      </c>
      <c r="P150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2" s="11">
        <f>VLOOKUP(Tabela1[[#This Row],[PLACA]],BASE_LOCADORAS!B:G,6,0)</f>
        <v>2548.9499999999998</v>
      </c>
      <c r="R1502" s="5" t="b">
        <f>Tabela1[[#This Row],[VALOR LOCADORA]]=Tabela1[[#This Row],[GASTO ALUGUEL]]</f>
        <v>0</v>
      </c>
      <c r="S1502" s="5" t="str">
        <f>UPPER(TEXT(Tabela1[[#This Row],[VENCIMENTO CONTRATO]],"MMM"))</f>
        <v>JUL</v>
      </c>
      <c r="T1502" s="5">
        <f>IFERROR(YEAR(Tabela1[[#This Row],[VENCIMENTO CONTRATO]]),"-")</f>
        <v>2028</v>
      </c>
      <c r="U1502" s="5" t="str">
        <f>VLOOKUP(Tabela1[[#This Row],[PLACA]],UNIC!C:T,18,0)</f>
        <v>ATIVO</v>
      </c>
      <c r="V1502" s="5" t="str">
        <f>SUBSTITUTE(VLOOKUP(Tabela1[[#This Row],[PLACA]],UNIC!C:K,9,0),".", "")</f>
        <v>11031</v>
      </c>
      <c r="W1502" s="5">
        <f>VLOOKUP(Tabela1[[#This Row],[PLACA]],UNIC!C:M,10,0)</f>
        <v>17001</v>
      </c>
      <c r="X1502" s="5" t="str">
        <f>VLOOKUP(Tabela1[[#This Row],[PLACA]],UNIC!C:M,11,0)</f>
        <v>VIVO</v>
      </c>
      <c r="Y1502" s="7">
        <f>SUM(Tabela1[[#This Row],[GASTO COMBUSTÍVEL FEVEREIRO]:[GASTO COMBUSTÍVE ABRIL]])</f>
        <v>9344.07</v>
      </c>
      <c r="Z1502" s="7">
        <f>IFERROR(AVERAGE(Tabela1[[#This Row],[GASTO COMBUSTÍVE ABRIL]:[GASTO COMBUSTÍVE MARÇO]]),"-")</f>
        <v>3272.2799999999997</v>
      </c>
    </row>
    <row r="1503" spans="1:26" x14ac:dyDescent="0.25">
      <c r="A1503" s="5" t="s">
        <v>1422</v>
      </c>
      <c r="B1503" s="5" t="str">
        <f>VLOOKUP(A1503,UNIC!C:W,2,0)</f>
        <v>FIORINO</v>
      </c>
      <c r="C1503" s="5" t="str">
        <f>VLOOKUP(A1503,UNIC!C:W,3,0)</f>
        <v>UTILITARIO</v>
      </c>
      <c r="D1503" s="10">
        <f>VLOOKUP(A1503,UNIC!C:W,5,0)</f>
        <v>2025</v>
      </c>
      <c r="E1503" s="5" t="str">
        <f>VLOOKUP(A1503,UNIC!C:W,21,0)</f>
        <v>LOCALIZA</v>
      </c>
      <c r="F1503" s="5" t="str">
        <f>VLOOKUP(Tabela1[[#This Row],[PLACA]],UNIC!C:R,15,0)</f>
        <v>DF</v>
      </c>
      <c r="G1503" s="5" t="str">
        <f>VLOOKUP(Tabela1[[#This Row],[PLACA]],UNIC!C:R,16,0)</f>
        <v>CENTRO OESTE</v>
      </c>
      <c r="H1503" s="5" t="str">
        <f>VLOOKUP(A1503,UNIC!C:H,6,0)</f>
        <v>JULIANO FEITOSA DA SILVA</v>
      </c>
      <c r="I1503" s="5" t="str">
        <f>VLOOKUP(H1503,UNIC!H:J,3,0)</f>
        <v>TECNICO DE FIBRA OPTICA II</v>
      </c>
      <c r="J1503" s="11" t="str">
        <f>VLOOKUP(Tabela1[[#This Row],[PLACA]],UNIC!C:V,20,0)</f>
        <v>R$ 2.400,00</v>
      </c>
      <c r="K1503" s="11">
        <f>IFERROR(VALUE(VLOOKUP(Tabela1[[#This Row],[PLACA]],[1]Planilha2!$A:$F,3,0)),"")</f>
        <v>1560</v>
      </c>
      <c r="L1503" s="11">
        <f>IFERROR(VALUE(VLOOKUP(Tabela1[[#This Row],[PLACA]],[1]Planilha2!$A:$F,4,0)),"")</f>
        <v>2424.12</v>
      </c>
      <c r="M1503" s="11">
        <f>IFERROR(VALUE(VLOOKUP(Tabela1[[#This Row],[PLACA]],[1]Planilha2!$A:$F,5,0)),"")</f>
        <v>1050</v>
      </c>
      <c r="N1503" s="11"/>
      <c r="O1503" s="12" t="str">
        <f>VLOOKUP(Tabela1[[#This Row],[PLACA]],BASE_LOCADORAS!B:F,5,0)</f>
        <v>11/07/2028</v>
      </c>
      <c r="P150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3" s="11">
        <f>VLOOKUP(Tabela1[[#This Row],[PLACA]],BASE_LOCADORAS!B:G,6,0)</f>
        <v>2548.9499999999998</v>
      </c>
      <c r="R1503" s="5" t="b">
        <f>Tabela1[[#This Row],[VALOR LOCADORA]]=Tabela1[[#This Row],[GASTO ALUGUEL]]</f>
        <v>0</v>
      </c>
      <c r="S1503" s="5" t="str">
        <f>UPPER(TEXT(Tabela1[[#This Row],[VENCIMENTO CONTRATO]],"MMM"))</f>
        <v>JUL</v>
      </c>
      <c r="T1503" s="5">
        <f>IFERROR(YEAR(Tabela1[[#This Row],[VENCIMENTO CONTRATO]]),"-")</f>
        <v>2028</v>
      </c>
      <c r="U1503" s="5" t="str">
        <f>VLOOKUP(Tabela1[[#This Row],[PLACA]],UNIC!C:T,18,0)</f>
        <v>ATIVO</v>
      </c>
      <c r="V1503" s="5" t="str">
        <f>SUBSTITUTE(VLOOKUP(Tabela1[[#This Row],[PLACA]],UNIC!C:K,9,0),".", "")</f>
        <v>11021</v>
      </c>
      <c r="W1503" s="5">
        <f>VLOOKUP(Tabela1[[#This Row],[PLACA]],UNIC!C:M,10,0)</f>
        <v>17001</v>
      </c>
      <c r="X1503" s="5" t="str">
        <f>VLOOKUP(Tabela1[[#This Row],[PLACA]],UNIC!C:M,11,0)</f>
        <v>VIVO</v>
      </c>
      <c r="Y1503" s="7">
        <f>SUM(Tabela1[[#This Row],[GASTO COMBUSTÍVEL FEVEREIRO]:[GASTO COMBUSTÍVE ABRIL]])</f>
        <v>5034.12</v>
      </c>
      <c r="Z1503" s="7">
        <f>IFERROR(AVERAGE(Tabela1[[#This Row],[GASTO COMBUSTÍVE ABRIL]:[GASTO COMBUSTÍVE MARÇO]]),"-")</f>
        <v>1737.06</v>
      </c>
    </row>
    <row r="1504" spans="1:26" x14ac:dyDescent="0.25">
      <c r="A1504" s="5" t="s">
        <v>1049</v>
      </c>
      <c r="B1504" s="5" t="str">
        <f>VLOOKUP(A1504,UNIC!C:W,2,0)</f>
        <v>CRUZE</v>
      </c>
      <c r="C1504" s="5" t="str">
        <f>VLOOKUP(A1504,UNIC!C:W,3,0)</f>
        <v>LEVE</v>
      </c>
      <c r="D1504" s="10">
        <f>VLOOKUP(A1504,UNIC!C:W,5,0)</f>
        <v>2017</v>
      </c>
      <c r="E1504" s="5" t="str">
        <f>VLOOKUP(A1504,UNIC!C:W,21,0)</f>
        <v>PARTICULAR</v>
      </c>
      <c r="F1504" s="5" t="str">
        <f>VLOOKUP(Tabela1[[#This Row],[PLACA]],UNIC!C:R,15,0)</f>
        <v>GO</v>
      </c>
      <c r="G1504" s="5" t="str">
        <f>VLOOKUP(Tabela1[[#This Row],[PLACA]],UNIC!C:R,16,0)</f>
        <v>CENTRO OESTE</v>
      </c>
      <c r="H1504" s="5" t="str">
        <f>VLOOKUP(A1504,UNIC!C:H,6,0)</f>
        <v>PAULO ROBERTO MACHADO</v>
      </c>
      <c r="I1504" s="5" t="str">
        <f>VLOOKUP(H1504,UNIC!H:J,3,0)</f>
        <v>SUPERVISOR DE OPERACAO</v>
      </c>
      <c r="J1504" s="11" t="str">
        <f>VLOOKUP(Tabela1[[#This Row],[PLACA]],UNIC!C:V,20,0)</f>
        <v>R$ 1.553,56</v>
      </c>
      <c r="K1504" s="11">
        <f>IFERROR(VALUE(VLOOKUP(Tabela1[[#This Row],[PLACA]],[1]Planilha2!$A:$F,3,0)),"")</f>
        <v>230</v>
      </c>
      <c r="L1504" s="11">
        <f>IFERROR(VALUE(VLOOKUP(Tabela1[[#This Row],[PLACA]],[1]Planilha2!$A:$F,4,0)),"")</f>
        <v>990</v>
      </c>
      <c r="M1504" s="11">
        <f>IFERROR(VALUE(VLOOKUP(Tabela1[[#This Row],[PLACA]],[1]Planilha2!$A:$F,5,0)),"")</f>
        <v>598.18000000000006</v>
      </c>
      <c r="N1504" s="11"/>
      <c r="O1504" s="12" t="str">
        <f>VLOOKUP(Tabela1[[#This Row],[PLACA]],BASE_LOCADORAS!B:F,5,0)</f>
        <v>01/01/2030</v>
      </c>
      <c r="P150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4" s="11">
        <f>VLOOKUP(Tabela1[[#This Row],[PLACA]],BASE_LOCADORAS!B:G,6,0)</f>
        <v>1553.56</v>
      </c>
      <c r="R1504" s="5" t="b">
        <f>Tabela1[[#This Row],[VALOR LOCADORA]]=Tabela1[[#This Row],[GASTO ALUGUEL]]</f>
        <v>0</v>
      </c>
      <c r="S1504" s="5" t="str">
        <f>UPPER(TEXT(Tabela1[[#This Row],[VENCIMENTO CONTRATO]],"MMM"))</f>
        <v>JAN</v>
      </c>
      <c r="T1504" s="5">
        <f>IFERROR(YEAR(Tabela1[[#This Row],[VENCIMENTO CONTRATO]]),"-")</f>
        <v>2030</v>
      </c>
      <c r="U1504" s="5" t="str">
        <f>VLOOKUP(Tabela1[[#This Row],[PLACA]],UNIC!C:T,18,0)</f>
        <v>ATIVO</v>
      </c>
      <c r="V1504" s="5" t="str">
        <f>SUBSTITUTE(VLOOKUP(Tabela1[[#This Row],[PLACA]],UNIC!C:K,9,0),".", "")</f>
        <v>11015</v>
      </c>
      <c r="W1504" s="5">
        <f>VLOOKUP(Tabela1[[#This Row],[PLACA]],UNIC!C:M,10,0)</f>
        <v>19019</v>
      </c>
      <c r="X1504" s="5" t="str">
        <f>VLOOKUP(Tabela1[[#This Row],[PLACA]],UNIC!C:M,11,0)</f>
        <v>VIVO</v>
      </c>
      <c r="Y1504" s="7">
        <f>SUM(Tabela1[[#This Row],[GASTO COMBUSTÍVEL FEVEREIRO]:[GASTO COMBUSTÍVE ABRIL]])</f>
        <v>1818.18</v>
      </c>
      <c r="Z1504" s="7">
        <f>IFERROR(AVERAGE(Tabela1[[#This Row],[GASTO COMBUSTÍVE ABRIL]:[GASTO COMBUSTÍVE MARÇO]]),"-")</f>
        <v>794.09</v>
      </c>
    </row>
    <row r="1505" spans="1:26" x14ac:dyDescent="0.25">
      <c r="A1505" s="5" t="s">
        <v>864</v>
      </c>
      <c r="B1505" s="5" t="str">
        <f>VLOOKUP(A1505,UNIC!C:W,2,0)</f>
        <v>ONIX</v>
      </c>
      <c r="C1505" s="5" t="str">
        <f>VLOOKUP(A1505,UNIC!C:W,3,0)</f>
        <v>LEVE</v>
      </c>
      <c r="D1505" s="10">
        <f>VLOOKUP(A1505,UNIC!C:W,5,0)</f>
        <v>2024</v>
      </c>
      <c r="E1505" s="5" t="str">
        <f>VLOOKUP(A1505,UNIC!C:W,21,0)</f>
        <v>PARTICULAR</v>
      </c>
      <c r="F1505" s="5" t="str">
        <f>VLOOKUP(Tabela1[[#This Row],[PLACA]],UNIC!C:R,15,0)</f>
        <v>GO</v>
      </c>
      <c r="G1505" s="5" t="str">
        <f>VLOOKUP(Tabela1[[#This Row],[PLACA]],UNIC!C:R,16,0)</f>
        <v>CENTRO OESTE</v>
      </c>
      <c r="H1505" s="5" t="str">
        <f>VLOOKUP(A1505,UNIC!C:H,6,0)</f>
        <v>JOSE CARLOS DE SOUZA FILHO</v>
      </c>
      <c r="I1505" s="5" t="str">
        <f>VLOOKUP(H1505,UNIC!H:J,3,0)</f>
        <v>GERENTE OPERACAO PL</v>
      </c>
      <c r="J1505" s="11" t="str">
        <f>VLOOKUP(Tabela1[[#This Row],[PLACA]],UNIC!C:V,20,0)</f>
        <v>R$ 2.000,00</v>
      </c>
      <c r="K1505" s="11">
        <f>IFERROR(VALUE(VLOOKUP(Tabela1[[#This Row],[PLACA]],[1]Planilha2!$A:$F,3,0)),"")</f>
        <v>2597.0400000000004</v>
      </c>
      <c r="L1505" s="11">
        <f>IFERROR(VALUE(VLOOKUP(Tabela1[[#This Row],[PLACA]],[1]Planilha2!$A:$F,4,0)),"")</f>
        <v>2156.86</v>
      </c>
      <c r="M1505" s="11">
        <f>IFERROR(VALUE(VLOOKUP(Tabela1[[#This Row],[PLACA]],[1]Planilha2!$A:$F,5,0)),"")</f>
        <v>977.28</v>
      </c>
      <c r="N1505" s="11"/>
      <c r="O1505" s="12" t="str">
        <f>VLOOKUP(Tabela1[[#This Row],[PLACA]],BASE_LOCADORAS!B:F,5,0)</f>
        <v>01/01/2030</v>
      </c>
      <c r="P150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5" s="11">
        <f>VLOOKUP(Tabela1[[#This Row],[PLACA]],BASE_LOCADORAS!B:G,6,0)</f>
        <v>2000</v>
      </c>
      <c r="R1505" s="5" t="b">
        <f>Tabela1[[#This Row],[VALOR LOCADORA]]=Tabela1[[#This Row],[GASTO ALUGUEL]]</f>
        <v>0</v>
      </c>
      <c r="S1505" s="5" t="str">
        <f>UPPER(TEXT(Tabela1[[#This Row],[VENCIMENTO CONTRATO]],"MMM"))</f>
        <v>JAN</v>
      </c>
      <c r="T1505" s="5">
        <f>IFERROR(YEAR(Tabela1[[#This Row],[VENCIMENTO CONTRATO]]),"-")</f>
        <v>2030</v>
      </c>
      <c r="U1505" s="5" t="str">
        <f>VLOOKUP(Tabela1[[#This Row],[PLACA]],UNIC!C:T,18,0)</f>
        <v>ATIVO</v>
      </c>
      <c r="V1505" s="5" t="str">
        <f>SUBSTITUTE(VLOOKUP(Tabela1[[#This Row],[PLACA]],UNIC!C:K,9,0),".", "")</f>
        <v>99528</v>
      </c>
      <c r="W1505" s="5">
        <f>VLOOKUP(Tabela1[[#This Row],[PLACA]],UNIC!C:M,10,0)</f>
        <v>19093</v>
      </c>
      <c r="X1505" s="5" t="str">
        <f>VLOOKUP(Tabela1[[#This Row],[PLACA]],UNIC!C:M,11,0)</f>
        <v>ADMINISTRATIVO</v>
      </c>
      <c r="Y1505" s="7">
        <f>SUM(Tabela1[[#This Row],[GASTO COMBUSTÍVEL FEVEREIRO]:[GASTO COMBUSTÍVE ABRIL]])</f>
        <v>5731.18</v>
      </c>
      <c r="Z1505" s="7">
        <f>IFERROR(AVERAGE(Tabela1[[#This Row],[GASTO COMBUSTÍVE ABRIL]:[GASTO COMBUSTÍVE MARÇO]]),"-")</f>
        <v>1567.0700000000002</v>
      </c>
    </row>
    <row r="1506" spans="1:26" x14ac:dyDescent="0.25">
      <c r="A1506" s="5" t="s">
        <v>231</v>
      </c>
      <c r="B1506" s="5" t="str">
        <f>VLOOKUP(A1506,UNIC!C:W,2,0)</f>
        <v>MOBI</v>
      </c>
      <c r="C1506" s="5" t="str">
        <f>VLOOKUP(A1506,UNIC!C:W,3,0)</f>
        <v>LEVE</v>
      </c>
      <c r="D1506" s="10">
        <f>VLOOKUP(A1506,UNIC!C:W,5,0)</f>
        <v>2025</v>
      </c>
      <c r="E1506" s="5" t="str">
        <f>VLOOKUP(A1506,UNIC!C:W,21,0)</f>
        <v>LOCALIZA</v>
      </c>
      <c r="F1506" s="5" t="str">
        <f>VLOOKUP(Tabela1[[#This Row],[PLACA]],UNIC!C:R,15,0)</f>
        <v>MS</v>
      </c>
      <c r="G1506" s="5" t="str">
        <f>VLOOKUP(Tabela1[[#This Row],[PLACA]],UNIC!C:R,16,0)</f>
        <v>CENTRO OESTE</v>
      </c>
      <c r="H1506" s="5" t="str">
        <f>VLOOKUP(A1506,UNIC!C:H,6,0)</f>
        <v>FROTAS DE VEÍCULOS CAMPO GRANDE</v>
      </c>
      <c r="I1506" s="5" t="str">
        <f>VLOOKUP(H1506,UNIC!H:J,3,0)</f>
        <v>PARCEIRO</v>
      </c>
      <c r="J1506" s="11" t="str">
        <f>VLOOKUP(Tabela1[[#This Row],[PLACA]],UNIC!C:V,20,0)</f>
        <v>R$ 1.730,00</v>
      </c>
      <c r="K1506" s="11">
        <f>IFERROR(VALUE(VLOOKUP(Tabela1[[#This Row],[PLACA]],[1]Planilha2!$A:$F,3,0)),"")</f>
        <v>543.4</v>
      </c>
      <c r="L1506" s="11">
        <f>IFERROR(VALUE(VLOOKUP(Tabela1[[#This Row],[PLACA]],[1]Planilha2!$A:$F,4,0)),"")</f>
        <v>0</v>
      </c>
      <c r="M1506" s="11">
        <f>IFERROR(VALUE(VLOOKUP(Tabela1[[#This Row],[PLACA]],[1]Planilha2!$A:$F,5,0)),"")</f>
        <v>0</v>
      </c>
      <c r="N1506" s="11"/>
      <c r="O1506" s="12" t="str">
        <f>VLOOKUP(Tabela1[[#This Row],[PLACA]],BASE_LOCADORAS!B:F,5,0)</f>
        <v>13/06/2028</v>
      </c>
      <c r="P150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6" s="11">
        <f>VLOOKUP(Tabela1[[#This Row],[PLACA]],BASE_LOCADORAS!B:G,6,0)</f>
        <v>1832.6</v>
      </c>
      <c r="R1506" s="5" t="b">
        <f>Tabela1[[#This Row],[VALOR LOCADORA]]=Tabela1[[#This Row],[GASTO ALUGUEL]]</f>
        <v>0</v>
      </c>
      <c r="S1506" s="5" t="str">
        <f>UPPER(TEXT(Tabela1[[#This Row],[VENCIMENTO CONTRATO]],"MMM"))</f>
        <v>JUN</v>
      </c>
      <c r="T1506" s="5">
        <f>IFERROR(YEAR(Tabela1[[#This Row],[VENCIMENTO CONTRATO]]),"-")</f>
        <v>2028</v>
      </c>
      <c r="U1506" s="5" t="str">
        <f>VLOOKUP(Tabela1[[#This Row],[PLACA]],UNIC!C:T,18,0)</f>
        <v>MANUTENÇÃO</v>
      </c>
      <c r="V1506" s="5" t="str">
        <f>SUBSTITUTE(VLOOKUP(Tabela1[[#This Row],[PLACA]],UNIC!C:K,9,0),".", "")</f>
        <v>99628</v>
      </c>
      <c r="W1506" s="5">
        <f>VLOOKUP(Tabela1[[#This Row],[PLACA]],UNIC!C:M,10,0)</f>
        <v>22020</v>
      </c>
      <c r="X1506" s="5" t="str">
        <f>VLOOKUP(Tabela1[[#This Row],[PLACA]],UNIC!C:M,11,0)</f>
        <v>ADMINISTRATIVO</v>
      </c>
      <c r="Y1506" s="7">
        <f>SUM(Tabela1[[#This Row],[GASTO COMBUSTÍVEL FEVEREIRO]:[GASTO COMBUSTÍVE ABRIL]])</f>
        <v>543.4</v>
      </c>
      <c r="Z1506" s="7">
        <f>IFERROR(AVERAGE(Tabela1[[#This Row],[GASTO COMBUSTÍVE ABRIL]:[GASTO COMBUSTÍVE MARÇO]]),"-")</f>
        <v>0</v>
      </c>
    </row>
    <row r="1507" spans="1:26" x14ac:dyDescent="0.25">
      <c r="A1507" s="5" t="s">
        <v>1015</v>
      </c>
      <c r="B1507" s="5" t="str">
        <f>VLOOKUP(A1507,UNIC!C:W,2,0)</f>
        <v>MOBI</v>
      </c>
      <c r="C1507" s="5" t="str">
        <f>VLOOKUP(A1507,UNIC!C:W,3,0)</f>
        <v>LEVE</v>
      </c>
      <c r="D1507" s="10">
        <f>VLOOKUP(A1507,UNIC!C:W,5,0)</f>
        <v>2025</v>
      </c>
      <c r="E1507" s="5" t="str">
        <f>VLOOKUP(A1507,UNIC!C:W,21,0)</f>
        <v>MOVIDA</v>
      </c>
      <c r="F1507" s="5" t="str">
        <f>VLOOKUP(Tabela1[[#This Row],[PLACA]],UNIC!C:R,15,0)</f>
        <v>GO</v>
      </c>
      <c r="G1507" s="5" t="str">
        <f>VLOOKUP(Tabela1[[#This Row],[PLACA]],UNIC!C:R,16,0)</f>
        <v>CENTRO OESTE</v>
      </c>
      <c r="H1507" s="5" t="str">
        <f>VLOOKUP(A1507,UNIC!C:H,6,0)</f>
        <v>DOUGLAS MEDEIROS DE SOUZA</v>
      </c>
      <c r="I1507" s="5" t="str">
        <f>VLOOKUP(H1507,UNIC!H:J,3,0)</f>
        <v>INSTALADOR E REPARADOR DE FO</v>
      </c>
      <c r="J1507" s="11" t="str">
        <f>VLOOKUP(Tabela1[[#This Row],[PLACA]],UNIC!C:V,20,0)</f>
        <v>R$ 1.822,55</v>
      </c>
      <c r="K1507" s="11">
        <f>IFERROR(VALUE(VLOOKUP(Tabela1[[#This Row],[PLACA]],[1]Planilha2!$A:$F,3,0)),"")</f>
        <v>1090</v>
      </c>
      <c r="L1507" s="11">
        <f>IFERROR(VALUE(VLOOKUP(Tabela1[[#This Row],[PLACA]],[1]Planilha2!$A:$F,4,0)),"")</f>
        <v>1150</v>
      </c>
      <c r="M1507" s="11">
        <f>IFERROR(VALUE(VLOOKUP(Tabela1[[#This Row],[PLACA]],[1]Planilha2!$A:$F,5,0)),"")</f>
        <v>100</v>
      </c>
      <c r="N1507" s="11"/>
      <c r="O1507" s="12" t="str">
        <f>VLOOKUP(Tabela1[[#This Row],[PLACA]],BASE_LOCADORAS!B:F,5,0)</f>
        <v>21/06/2027</v>
      </c>
      <c r="P150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7" s="11">
        <f>VLOOKUP(Tabela1[[#This Row],[PLACA]],BASE_LOCADORAS!B:G,6,0)</f>
        <v>1730</v>
      </c>
      <c r="R1507" s="5" t="b">
        <f>Tabela1[[#This Row],[VALOR LOCADORA]]=Tabela1[[#This Row],[GASTO ALUGUEL]]</f>
        <v>0</v>
      </c>
      <c r="S1507" s="5" t="str">
        <f>UPPER(TEXT(Tabela1[[#This Row],[VENCIMENTO CONTRATO]],"MMM"))</f>
        <v>JUN</v>
      </c>
      <c r="T1507" s="5">
        <f>IFERROR(YEAR(Tabela1[[#This Row],[VENCIMENTO CONTRATO]]),"-")</f>
        <v>2027</v>
      </c>
      <c r="U1507" s="5" t="str">
        <f>VLOOKUP(Tabela1[[#This Row],[PLACA]],UNIC!C:T,18,0)</f>
        <v>ATIVO</v>
      </c>
      <c r="V1507" s="5" t="str">
        <f>SUBSTITUTE(VLOOKUP(Tabela1[[#This Row],[PLACA]],UNIC!C:K,9,0),".", "")</f>
        <v>11011</v>
      </c>
      <c r="W1507" s="5">
        <f>VLOOKUP(Tabela1[[#This Row],[PLACA]],UNIC!C:M,10,0)</f>
        <v>19019</v>
      </c>
      <c r="X1507" s="5" t="str">
        <f>VLOOKUP(Tabela1[[#This Row],[PLACA]],UNIC!C:M,11,0)</f>
        <v>VIVO</v>
      </c>
      <c r="Y1507" s="7">
        <f>SUM(Tabela1[[#This Row],[GASTO COMBUSTÍVEL FEVEREIRO]:[GASTO COMBUSTÍVE ABRIL]])</f>
        <v>2340</v>
      </c>
      <c r="Z1507" s="7">
        <f>IFERROR(AVERAGE(Tabela1[[#This Row],[GASTO COMBUSTÍVE ABRIL]:[GASTO COMBUSTÍVE MARÇO]]),"-")</f>
        <v>625</v>
      </c>
    </row>
    <row r="1508" spans="1:26" x14ac:dyDescent="0.25">
      <c r="A1508" s="5" t="s">
        <v>696</v>
      </c>
      <c r="B1508" s="5" t="str">
        <f>VLOOKUP(A1508,UNIC!C:W,2,0)</f>
        <v>MOBI</v>
      </c>
      <c r="C1508" s="5" t="str">
        <f>VLOOKUP(A1508,UNIC!C:W,3,0)</f>
        <v>LEVE</v>
      </c>
      <c r="D1508" s="10">
        <f>VLOOKUP(A1508,UNIC!C:W,5,0)</f>
        <v>2025</v>
      </c>
      <c r="E1508" s="5" t="str">
        <f>VLOOKUP(A1508,UNIC!C:W,21,0)</f>
        <v>LOCALIZA</v>
      </c>
      <c r="F1508" s="5" t="str">
        <f>VLOOKUP(Tabela1[[#This Row],[PLACA]],UNIC!C:R,15,0)</f>
        <v>GO</v>
      </c>
      <c r="G1508" s="5" t="str">
        <f>VLOOKUP(Tabela1[[#This Row],[PLACA]],UNIC!C:R,16,0)</f>
        <v>CENTRO OESTE</v>
      </c>
      <c r="H1508" s="5" t="str">
        <f>VLOOKUP(A1508,UNIC!C:H,6,0)</f>
        <v>REGINALDO ALVES DE SOUZA</v>
      </c>
      <c r="I1508" s="5" t="str">
        <f>VLOOKUP(H1508,UNIC!H:J,3,0)</f>
        <v>FISCAL DE QUALIDADE I</v>
      </c>
      <c r="J1508" s="11" t="str">
        <f>VLOOKUP(Tabela1[[#This Row],[PLACA]],UNIC!C:V,20,0)</f>
        <v>R$ 1.730,00</v>
      </c>
      <c r="K1508" s="11">
        <f>IFERROR(VALUE(VLOOKUP(Tabela1[[#This Row],[PLACA]],[1]Planilha2!$A:$F,3,0)),"")</f>
        <v>903</v>
      </c>
      <c r="L1508" s="11">
        <f>IFERROR(VALUE(VLOOKUP(Tabela1[[#This Row],[PLACA]],[1]Planilha2!$A:$F,4,0)),"")</f>
        <v>300</v>
      </c>
      <c r="M1508" s="11">
        <f>IFERROR(VALUE(VLOOKUP(Tabela1[[#This Row],[PLACA]],[1]Planilha2!$A:$F,5,0)),"")</f>
        <v>620</v>
      </c>
      <c r="N1508" s="11"/>
      <c r="O1508" s="12" t="str">
        <f>VLOOKUP(Tabela1[[#This Row],[PLACA]],BASE_LOCADORAS!B:F,5,0)</f>
        <v>13/06/2028</v>
      </c>
      <c r="P150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8" s="11">
        <f>VLOOKUP(Tabela1[[#This Row],[PLACA]],BASE_LOCADORAS!B:G,6,0)</f>
        <v>1832.6</v>
      </c>
      <c r="R1508" s="5" t="b">
        <f>Tabela1[[#This Row],[VALOR LOCADORA]]=Tabela1[[#This Row],[GASTO ALUGUEL]]</f>
        <v>0</v>
      </c>
      <c r="S1508" s="5" t="str">
        <f>UPPER(TEXT(Tabela1[[#This Row],[VENCIMENTO CONTRATO]],"MMM"))</f>
        <v>JUN</v>
      </c>
      <c r="T1508" s="5">
        <f>IFERROR(YEAR(Tabela1[[#This Row],[VENCIMENTO CONTRATO]]),"-")</f>
        <v>2028</v>
      </c>
      <c r="U1508" s="5" t="str">
        <f>VLOOKUP(Tabela1[[#This Row],[PLACA]],UNIC!C:T,18,0)</f>
        <v>ATIVO</v>
      </c>
      <c r="V1508" s="5" t="str">
        <f>SUBSTITUTE(VLOOKUP(Tabela1[[#This Row],[PLACA]],UNIC!C:K,9,0),".", "")</f>
        <v>99138</v>
      </c>
      <c r="W1508" s="5">
        <f>VLOOKUP(Tabela1[[#This Row],[PLACA]],UNIC!C:M,10,0)</f>
        <v>19019</v>
      </c>
      <c r="X1508" s="5" t="str">
        <f>VLOOKUP(Tabela1[[#This Row],[PLACA]],UNIC!C:M,11,0)</f>
        <v>ADMINISTRATIVO</v>
      </c>
      <c r="Y1508" s="7">
        <f>SUM(Tabela1[[#This Row],[GASTO COMBUSTÍVEL FEVEREIRO]:[GASTO COMBUSTÍVE ABRIL]])</f>
        <v>1823</v>
      </c>
      <c r="Z1508" s="7">
        <f>IFERROR(AVERAGE(Tabela1[[#This Row],[GASTO COMBUSTÍVE ABRIL]:[GASTO COMBUSTÍVE MARÇO]]),"-")</f>
        <v>460</v>
      </c>
    </row>
    <row r="1509" spans="1:26" x14ac:dyDescent="0.25">
      <c r="A1509" s="5" t="s">
        <v>800</v>
      </c>
      <c r="B1509" s="5" t="str">
        <f>VLOOKUP(A1509,UNIC!C:W,2,0)</f>
        <v>MOBI</v>
      </c>
      <c r="C1509" s="5" t="str">
        <f>VLOOKUP(A1509,UNIC!C:W,3,0)</f>
        <v>LEVE</v>
      </c>
      <c r="D1509" s="10">
        <f>VLOOKUP(A1509,UNIC!C:W,5,0)</f>
        <v>2025</v>
      </c>
      <c r="E1509" s="5" t="str">
        <f>VLOOKUP(A1509,UNIC!C:W,21,0)</f>
        <v>LOCALIZA</v>
      </c>
      <c r="F1509" s="5" t="str">
        <f>VLOOKUP(Tabela1[[#This Row],[PLACA]],UNIC!C:R,15,0)</f>
        <v>GO</v>
      </c>
      <c r="G1509" s="5" t="str">
        <f>VLOOKUP(Tabela1[[#This Row],[PLACA]],UNIC!C:R,16,0)</f>
        <v>CENTRO OESTE</v>
      </c>
      <c r="H1509" s="5" t="str">
        <f>VLOOKUP(A1509,UNIC!C:H,6,0)</f>
        <v>TULIO GOMES FERREIRA</v>
      </c>
      <c r="I1509" s="5" t="str">
        <f>VLOOKUP(H1509,UNIC!H:J,3,0)</f>
        <v>INSTALADOR E REPARADOR DE FO</v>
      </c>
      <c r="J1509" s="11" t="str">
        <f>VLOOKUP(Tabela1[[#This Row],[PLACA]],UNIC!C:V,20,0)</f>
        <v>R$ 1.730,00</v>
      </c>
      <c r="K1509" s="11">
        <f>IFERROR(VALUE(VLOOKUP(Tabela1[[#This Row],[PLACA]],[1]Planilha2!$A:$F,3,0)),"")</f>
        <v>1450</v>
      </c>
      <c r="L1509" s="11">
        <f>IFERROR(VALUE(VLOOKUP(Tabela1[[#This Row],[PLACA]],[1]Planilha2!$A:$F,4,0)),"")</f>
        <v>1470</v>
      </c>
      <c r="M1509" s="11">
        <f>IFERROR(VALUE(VLOOKUP(Tabela1[[#This Row],[PLACA]],[1]Planilha2!$A:$F,5,0)),"")</f>
        <v>799.72</v>
      </c>
      <c r="N1509" s="11"/>
      <c r="O1509" s="12" t="str">
        <f>VLOOKUP(Tabela1[[#This Row],[PLACA]],BASE_LOCADORAS!B:F,5,0)</f>
        <v>17/06/2028</v>
      </c>
      <c r="P150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09" s="11">
        <f>VLOOKUP(Tabela1[[#This Row],[PLACA]],BASE_LOCADORAS!B:G,6,0)</f>
        <v>1832.6</v>
      </c>
      <c r="R1509" s="5" t="b">
        <f>Tabela1[[#This Row],[VALOR LOCADORA]]=Tabela1[[#This Row],[GASTO ALUGUEL]]</f>
        <v>0</v>
      </c>
      <c r="S1509" s="5" t="str">
        <f>UPPER(TEXT(Tabela1[[#This Row],[VENCIMENTO CONTRATO]],"MMM"))</f>
        <v>JUN</v>
      </c>
      <c r="T1509" s="5">
        <f>IFERROR(YEAR(Tabela1[[#This Row],[VENCIMENTO CONTRATO]]),"-")</f>
        <v>2028</v>
      </c>
      <c r="U1509" s="5" t="str">
        <f>VLOOKUP(Tabela1[[#This Row],[PLACA]],UNIC!C:T,18,0)</f>
        <v>ATIVO</v>
      </c>
      <c r="V1509" s="5" t="str">
        <f>SUBSTITUTE(VLOOKUP(Tabela1[[#This Row],[PLACA]],UNIC!C:K,9,0),".", "")</f>
        <v>11011</v>
      </c>
      <c r="W1509" s="5">
        <f>VLOOKUP(Tabela1[[#This Row],[PLACA]],UNIC!C:M,10,0)</f>
        <v>19093</v>
      </c>
      <c r="X1509" s="5" t="str">
        <f>VLOOKUP(Tabela1[[#This Row],[PLACA]],UNIC!C:M,11,0)</f>
        <v>VIVO</v>
      </c>
      <c r="Y1509" s="7">
        <f>SUM(Tabela1[[#This Row],[GASTO COMBUSTÍVEL FEVEREIRO]:[GASTO COMBUSTÍVE ABRIL]])</f>
        <v>3719.7200000000003</v>
      </c>
      <c r="Z1509" s="7">
        <f>IFERROR(AVERAGE(Tabela1[[#This Row],[GASTO COMBUSTÍVE ABRIL]:[GASTO COMBUSTÍVE MARÇO]]),"-")</f>
        <v>1134.8600000000001</v>
      </c>
    </row>
    <row r="1510" spans="1:26" x14ac:dyDescent="0.25">
      <c r="A1510" s="5" t="s">
        <v>801</v>
      </c>
      <c r="B1510" s="5" t="str">
        <f>VLOOKUP(A1510,UNIC!C:W,2,0)</f>
        <v>MOBI</v>
      </c>
      <c r="C1510" s="5" t="str">
        <f>VLOOKUP(A1510,UNIC!C:W,3,0)</f>
        <v>LEVE</v>
      </c>
      <c r="D1510" s="10">
        <f>VLOOKUP(A1510,UNIC!C:W,5,0)</f>
        <v>2025</v>
      </c>
      <c r="E1510" s="5" t="str">
        <f>VLOOKUP(A1510,UNIC!C:W,21,0)</f>
        <v>LOCALIZA</v>
      </c>
      <c r="F1510" s="5" t="str">
        <f>VLOOKUP(Tabela1[[#This Row],[PLACA]],UNIC!C:R,15,0)</f>
        <v>GO</v>
      </c>
      <c r="G1510" s="5" t="str">
        <f>VLOOKUP(Tabela1[[#This Row],[PLACA]],UNIC!C:R,16,0)</f>
        <v>CENTRO OESTE</v>
      </c>
      <c r="H1510" s="5" t="str">
        <f>VLOOKUP(A1510,UNIC!C:H,6,0)</f>
        <v>CARLOS EDUARDO DOS SANTOS MAURICIO</v>
      </c>
      <c r="I1510" s="5" t="str">
        <f>VLOOKUP(H1510,UNIC!H:J,3,0)</f>
        <v>INSTALADOR E REPARADOR DE FO</v>
      </c>
      <c r="J1510" s="11" t="str">
        <f>VLOOKUP(Tabela1[[#This Row],[PLACA]],UNIC!C:V,20,0)</f>
        <v>R$ 1.730,00</v>
      </c>
      <c r="K1510" s="11">
        <f>IFERROR(VALUE(VLOOKUP(Tabela1[[#This Row],[PLACA]],[1]Planilha2!$A:$F,3,0)),"")</f>
        <v>1190</v>
      </c>
      <c r="L1510" s="11">
        <f>IFERROR(VALUE(VLOOKUP(Tabela1[[#This Row],[PLACA]],[1]Planilha2!$A:$F,4,0)),"")</f>
        <v>1066.69</v>
      </c>
      <c r="M1510" s="11">
        <f>IFERROR(VALUE(VLOOKUP(Tabela1[[#This Row],[PLACA]],[1]Planilha2!$A:$F,5,0)),"")</f>
        <v>625.08000000000004</v>
      </c>
      <c r="N1510" s="11"/>
      <c r="O1510" s="12" t="str">
        <f>VLOOKUP(Tabela1[[#This Row],[PLACA]],BASE_LOCADORAS!B:F,5,0)</f>
        <v>18/06/2028</v>
      </c>
      <c r="P151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0" s="11">
        <f>VLOOKUP(Tabela1[[#This Row],[PLACA]],BASE_LOCADORAS!B:G,6,0)</f>
        <v>1825.68</v>
      </c>
      <c r="R1510" s="5" t="b">
        <f>Tabela1[[#This Row],[VALOR LOCADORA]]=Tabela1[[#This Row],[GASTO ALUGUEL]]</f>
        <v>0</v>
      </c>
      <c r="S1510" s="5" t="str">
        <f>UPPER(TEXT(Tabela1[[#This Row],[VENCIMENTO CONTRATO]],"MMM"))</f>
        <v>JUN</v>
      </c>
      <c r="T1510" s="5">
        <f>IFERROR(YEAR(Tabela1[[#This Row],[VENCIMENTO CONTRATO]]),"-")</f>
        <v>2028</v>
      </c>
      <c r="U1510" s="5" t="str">
        <f>VLOOKUP(Tabela1[[#This Row],[PLACA]],UNIC!C:T,18,0)</f>
        <v>ATIVO</v>
      </c>
      <c r="V1510" s="5" t="str">
        <f>SUBSTITUTE(VLOOKUP(Tabela1[[#This Row],[PLACA]],UNIC!C:K,9,0),".", "")</f>
        <v>11011</v>
      </c>
      <c r="W1510" s="5">
        <f>VLOOKUP(Tabela1[[#This Row],[PLACA]],UNIC!C:M,10,0)</f>
        <v>19019</v>
      </c>
      <c r="X1510" s="5" t="str">
        <f>VLOOKUP(Tabela1[[#This Row],[PLACA]],UNIC!C:M,11,0)</f>
        <v>VIVO</v>
      </c>
      <c r="Y1510" s="7">
        <f>SUM(Tabela1[[#This Row],[GASTO COMBUSTÍVEL FEVEREIRO]:[GASTO COMBUSTÍVE ABRIL]])</f>
        <v>2881.77</v>
      </c>
      <c r="Z1510" s="7">
        <f>IFERROR(AVERAGE(Tabela1[[#This Row],[GASTO COMBUSTÍVE ABRIL]:[GASTO COMBUSTÍVE MARÇO]]),"-")</f>
        <v>845.88499999999999</v>
      </c>
    </row>
    <row r="1511" spans="1:26" x14ac:dyDescent="0.25">
      <c r="A1511" s="5" t="s">
        <v>854</v>
      </c>
      <c r="B1511" s="5" t="str">
        <f>VLOOKUP(A1511,UNIC!C:W,2,0)</f>
        <v>MOBI</v>
      </c>
      <c r="C1511" s="5" t="str">
        <f>VLOOKUP(A1511,UNIC!C:W,3,0)</f>
        <v>LEVE</v>
      </c>
      <c r="D1511" s="10">
        <f>VLOOKUP(A1511,UNIC!C:W,5,0)</f>
        <v>2025</v>
      </c>
      <c r="E1511" s="5" t="str">
        <f>VLOOKUP(A1511,UNIC!C:W,21,0)</f>
        <v>LOCALIZA</v>
      </c>
      <c r="F1511" s="5" t="str">
        <f>VLOOKUP(Tabela1[[#This Row],[PLACA]],UNIC!C:R,15,0)</f>
        <v>MS</v>
      </c>
      <c r="G1511" s="5" t="str">
        <f>VLOOKUP(Tabela1[[#This Row],[PLACA]],UNIC!C:R,16,0)</f>
        <v>CENTRO OESTE</v>
      </c>
      <c r="H1511" s="5" t="str">
        <f>VLOOKUP(A1511,UNIC!C:H,6,0)</f>
        <v>ELTON FERNANDES BRITO</v>
      </c>
      <c r="I1511" s="5" t="str">
        <f>VLOOKUP(H1511,UNIC!H:J,3,0)</f>
        <v>INSTALADOR E REPARADOR DE FO</v>
      </c>
      <c r="J1511" s="11" t="str">
        <f>VLOOKUP(Tabela1[[#This Row],[PLACA]],UNIC!C:V,20,0)</f>
        <v>R$ 1.730,00</v>
      </c>
      <c r="K1511" s="11">
        <f>IFERROR(VALUE(VLOOKUP(Tabela1[[#This Row],[PLACA]],[1]Planilha2!$A:$F,3,0)),"")</f>
        <v>1150</v>
      </c>
      <c r="L1511" s="11">
        <f>IFERROR(VALUE(VLOOKUP(Tabela1[[#This Row],[PLACA]],[1]Planilha2!$A:$F,4,0)),"")</f>
        <v>1680</v>
      </c>
      <c r="M1511" s="11">
        <f>IFERROR(VALUE(VLOOKUP(Tabela1[[#This Row],[PLACA]],[1]Planilha2!$A:$F,5,0)),"")</f>
        <v>779.86</v>
      </c>
      <c r="N1511" s="11"/>
      <c r="O1511" s="12" t="str">
        <f>VLOOKUP(Tabela1[[#This Row],[PLACA]],BASE_LOCADORAS!B:F,5,0)</f>
        <v>19/06/2028</v>
      </c>
      <c r="P151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1" s="11">
        <f>VLOOKUP(Tabela1[[#This Row],[PLACA]],BASE_LOCADORAS!B:G,6,0)</f>
        <v>1825.68</v>
      </c>
      <c r="R1511" s="5" t="b">
        <f>Tabela1[[#This Row],[VALOR LOCADORA]]=Tabela1[[#This Row],[GASTO ALUGUEL]]</f>
        <v>0</v>
      </c>
      <c r="S1511" s="5" t="str">
        <f>UPPER(TEXT(Tabela1[[#This Row],[VENCIMENTO CONTRATO]],"MMM"))</f>
        <v>JUN</v>
      </c>
      <c r="T1511" s="5">
        <f>IFERROR(YEAR(Tabela1[[#This Row],[VENCIMENTO CONTRATO]]),"-")</f>
        <v>2028</v>
      </c>
      <c r="U1511" s="5" t="str">
        <f>VLOOKUP(Tabela1[[#This Row],[PLACA]],UNIC!C:T,18,0)</f>
        <v>ATIVO</v>
      </c>
      <c r="V1511" s="5" t="str">
        <f>SUBSTITUTE(VLOOKUP(Tabela1[[#This Row],[PLACA]],UNIC!C:K,9,0),".", "")</f>
        <v>11011</v>
      </c>
      <c r="W1511" s="5">
        <f>VLOOKUP(Tabela1[[#This Row],[PLACA]],UNIC!C:M,10,0)</f>
        <v>22020</v>
      </c>
      <c r="X1511" s="5" t="str">
        <f>VLOOKUP(Tabela1[[#This Row],[PLACA]],UNIC!C:M,11,0)</f>
        <v>VIVO</v>
      </c>
      <c r="Y1511" s="7">
        <f>SUM(Tabela1[[#This Row],[GASTO COMBUSTÍVEL FEVEREIRO]:[GASTO COMBUSTÍVE ABRIL]])</f>
        <v>3609.86</v>
      </c>
      <c r="Z1511" s="7">
        <f>IFERROR(AVERAGE(Tabela1[[#This Row],[GASTO COMBUSTÍVE ABRIL]:[GASTO COMBUSTÍVE MARÇO]]),"-")</f>
        <v>1229.93</v>
      </c>
    </row>
    <row r="1512" spans="1:26" x14ac:dyDescent="0.25">
      <c r="A1512" s="5" t="s">
        <v>1554</v>
      </c>
      <c r="B1512" s="5" t="str">
        <f>VLOOKUP(A1512,UNIC!C:W,2,0)</f>
        <v>MOBI</v>
      </c>
      <c r="C1512" s="5" t="str">
        <f>VLOOKUP(A1512,UNIC!C:W,3,0)</f>
        <v>LEVE</v>
      </c>
      <c r="D1512" s="10">
        <f>VLOOKUP(A1512,UNIC!C:W,5,0)</f>
        <v>2025</v>
      </c>
      <c r="E1512" s="5" t="str">
        <f>VLOOKUP(A1512,UNIC!C:W,21,0)</f>
        <v>MOVIDA</v>
      </c>
      <c r="F1512" s="5" t="str">
        <f>VLOOKUP(Tabela1[[#This Row],[PLACA]],UNIC!C:R,15,0)</f>
        <v>MS</v>
      </c>
      <c r="G1512" s="5" t="str">
        <f>VLOOKUP(Tabela1[[#This Row],[PLACA]],UNIC!C:R,16,0)</f>
        <v>CENTRO OESTE</v>
      </c>
      <c r="H1512" s="5" t="str">
        <f>VLOOKUP(A1512,UNIC!C:H,6,0)</f>
        <v>VITOR GARCIA RIBEIRO</v>
      </c>
      <c r="I1512" s="5" t="str">
        <f>VLOOKUP(H1512,UNIC!H:J,3,0)</f>
        <v>INSTALADOR E REPARADOR DE FO</v>
      </c>
      <c r="J1512" s="11" t="str">
        <f>VLOOKUP(Tabela1[[#This Row],[PLACA]],UNIC!C:V,20,0)</f>
        <v>R$ 1.820,47</v>
      </c>
      <c r="K1512" s="11">
        <f>IFERROR(VALUE(VLOOKUP(Tabela1[[#This Row],[PLACA]],[1]Planilha2!$A:$F,3,0)),"")</f>
        <v>917.56999999999994</v>
      </c>
      <c r="L1512" s="11">
        <f>IFERROR(VALUE(VLOOKUP(Tabela1[[#This Row],[PLACA]],[1]Planilha2!$A:$F,4,0)),"")</f>
        <v>1533.2500000000005</v>
      </c>
      <c r="M1512" s="11">
        <f>IFERROR(VALUE(VLOOKUP(Tabela1[[#This Row],[PLACA]],[1]Planilha2!$A:$F,5,0)),"")</f>
        <v>425.12</v>
      </c>
      <c r="N1512" s="11"/>
      <c r="O1512" s="12" t="str">
        <f>VLOOKUP(Tabela1[[#This Row],[PLACA]],BASE_LOCADORAS!B:F,5,0)</f>
        <v>03/07/2027</v>
      </c>
      <c r="P151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2" s="11">
        <f>VLOOKUP(Tabela1[[#This Row],[PLACA]],BASE_LOCADORAS!B:G,6,0)</f>
        <v>1730</v>
      </c>
      <c r="R1512" s="5" t="b">
        <f>Tabela1[[#This Row],[VALOR LOCADORA]]=Tabela1[[#This Row],[GASTO ALUGUEL]]</f>
        <v>0</v>
      </c>
      <c r="S1512" s="5" t="str">
        <f>UPPER(TEXT(Tabela1[[#This Row],[VENCIMENTO CONTRATO]],"MMM"))</f>
        <v>JUL</v>
      </c>
      <c r="T1512" s="5">
        <f>IFERROR(YEAR(Tabela1[[#This Row],[VENCIMENTO CONTRATO]]),"-")</f>
        <v>2027</v>
      </c>
      <c r="U1512" s="5" t="str">
        <f>VLOOKUP(Tabela1[[#This Row],[PLACA]],UNIC!C:T,18,0)</f>
        <v>ATIVO</v>
      </c>
      <c r="V1512" s="5" t="str">
        <f>SUBSTITUTE(VLOOKUP(Tabela1[[#This Row],[PLACA]],UNIC!C:K,9,0),".", "")</f>
        <v>11011</v>
      </c>
      <c r="W1512" s="5">
        <f>VLOOKUP(Tabela1[[#This Row],[PLACA]],UNIC!C:M,10,0)</f>
        <v>22020</v>
      </c>
      <c r="X1512" s="5" t="str">
        <f>VLOOKUP(Tabela1[[#This Row],[PLACA]],UNIC!C:M,11,0)</f>
        <v>VIVO</v>
      </c>
      <c r="Y1512" s="7">
        <f>SUM(Tabela1[[#This Row],[GASTO COMBUSTÍVEL FEVEREIRO]:[GASTO COMBUSTÍVE ABRIL]])</f>
        <v>2875.9400000000005</v>
      </c>
      <c r="Z1512" s="7">
        <f>IFERROR(AVERAGE(Tabela1[[#This Row],[GASTO COMBUSTÍVE ABRIL]:[GASTO COMBUSTÍVE MARÇO]]),"-")</f>
        <v>979.18500000000017</v>
      </c>
    </row>
    <row r="1513" spans="1:26" x14ac:dyDescent="0.25">
      <c r="A1513" s="5" t="s">
        <v>232</v>
      </c>
      <c r="B1513" s="5" t="str">
        <f>VLOOKUP(A1513,UNIC!C:W,2,0)</f>
        <v>MOBI</v>
      </c>
      <c r="C1513" s="5" t="str">
        <f>VLOOKUP(A1513,UNIC!C:W,3,0)</f>
        <v>LEVE</v>
      </c>
      <c r="D1513" s="10">
        <f>VLOOKUP(A1513,UNIC!C:W,5,0)</f>
        <v>2025</v>
      </c>
      <c r="E1513" s="5" t="str">
        <f>VLOOKUP(A1513,UNIC!C:W,21,0)</f>
        <v>LOCALIZA</v>
      </c>
      <c r="F1513" s="5" t="str">
        <f>VLOOKUP(Tabela1[[#This Row],[PLACA]],UNIC!C:R,15,0)</f>
        <v>GO</v>
      </c>
      <c r="G1513" s="5" t="str">
        <f>VLOOKUP(Tabela1[[#This Row],[PLACA]],UNIC!C:R,16,0)</f>
        <v>CENTRO OESTE</v>
      </c>
      <c r="H1513" s="5" t="str">
        <f>VLOOKUP(A1513,UNIC!C:H,6,0)</f>
        <v>ANTONIO ANDERSON DA CRUZ CABRAL</v>
      </c>
      <c r="I1513" s="5" t="str">
        <f>VLOOKUP(H1513,UNIC!H:J,3,0)</f>
        <v>INSTALADOR E REPARADOR DE FO</v>
      </c>
      <c r="J1513" s="11" t="str">
        <f>VLOOKUP(Tabela1[[#This Row],[PLACA]],UNIC!C:V,20,0)</f>
        <v>R$ 1.730,00</v>
      </c>
      <c r="K1513" s="11">
        <f>IFERROR(VALUE(VLOOKUP(Tabela1[[#This Row],[PLACA]],[1]Planilha2!$A:$F,3,0)),"")</f>
        <v>1420</v>
      </c>
      <c r="L1513" s="11">
        <f>IFERROR(VALUE(VLOOKUP(Tabela1[[#This Row],[PLACA]],[1]Planilha2!$A:$F,4,0)),"")</f>
        <v>1382.75</v>
      </c>
      <c r="M1513" s="11">
        <f>IFERROR(VALUE(VLOOKUP(Tabela1[[#This Row],[PLACA]],[1]Planilha2!$A:$F,5,0)),"")</f>
        <v>573.81999999999994</v>
      </c>
      <c r="N1513" s="11"/>
      <c r="O1513" s="12" t="str">
        <f>VLOOKUP(Tabela1[[#This Row],[PLACA]],BASE_LOCADORAS!B:F,5,0)</f>
        <v>19/06/2028</v>
      </c>
      <c r="P151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3" s="11">
        <f>VLOOKUP(Tabela1[[#This Row],[PLACA]],BASE_LOCADORAS!B:G,6,0)</f>
        <v>1825.68</v>
      </c>
      <c r="R1513" s="5" t="b">
        <f>Tabela1[[#This Row],[VALOR LOCADORA]]=Tabela1[[#This Row],[GASTO ALUGUEL]]</f>
        <v>0</v>
      </c>
      <c r="S1513" s="5" t="str">
        <f>UPPER(TEXT(Tabela1[[#This Row],[VENCIMENTO CONTRATO]],"MMM"))</f>
        <v>JUN</v>
      </c>
      <c r="T1513" s="5">
        <f>IFERROR(YEAR(Tabela1[[#This Row],[VENCIMENTO CONTRATO]]),"-")</f>
        <v>2028</v>
      </c>
      <c r="U1513" s="5" t="str">
        <f>VLOOKUP(Tabela1[[#This Row],[PLACA]],UNIC!C:T,18,0)</f>
        <v>ATIVO</v>
      </c>
      <c r="V1513" s="5" t="str">
        <f>SUBSTITUTE(VLOOKUP(Tabela1[[#This Row],[PLACA]],UNIC!C:K,9,0),".", "")</f>
        <v>11011</v>
      </c>
      <c r="W1513" s="5">
        <f>VLOOKUP(Tabela1[[#This Row],[PLACA]],UNIC!C:M,10,0)</f>
        <v>19019</v>
      </c>
      <c r="X1513" s="5" t="str">
        <f>VLOOKUP(Tabela1[[#This Row],[PLACA]],UNIC!C:M,11,0)</f>
        <v>VIVO</v>
      </c>
      <c r="Y1513" s="7">
        <f>SUM(Tabela1[[#This Row],[GASTO COMBUSTÍVEL FEVEREIRO]:[GASTO COMBUSTÍVE ABRIL]])</f>
        <v>3376.5699999999997</v>
      </c>
      <c r="Z1513" s="7">
        <f>IFERROR(AVERAGE(Tabela1[[#This Row],[GASTO COMBUSTÍVE ABRIL]:[GASTO COMBUSTÍVE MARÇO]]),"-")</f>
        <v>978.28499999999997</v>
      </c>
    </row>
    <row r="1514" spans="1:26" x14ac:dyDescent="0.25">
      <c r="A1514" s="5" t="s">
        <v>1580</v>
      </c>
      <c r="B1514" s="5" t="str">
        <f>VLOOKUP(A1514,UNIC!C:W,2,0)</f>
        <v>MOBI</v>
      </c>
      <c r="C1514" s="5" t="str">
        <f>VLOOKUP(A1514,UNIC!C:W,3,0)</f>
        <v>LEVE</v>
      </c>
      <c r="D1514" s="10">
        <f>VLOOKUP(A1514,UNIC!C:W,5,0)</f>
        <v>2025</v>
      </c>
      <c r="E1514" s="5" t="str">
        <f>VLOOKUP(A1514,UNIC!C:W,21,0)</f>
        <v>LOCALIZA</v>
      </c>
      <c r="F1514" s="5" t="str">
        <f>VLOOKUP(Tabela1[[#This Row],[PLACA]],UNIC!C:R,15,0)</f>
        <v>MS</v>
      </c>
      <c r="G1514" s="5" t="str">
        <f>VLOOKUP(Tabela1[[#This Row],[PLACA]],UNIC!C:R,16,0)</f>
        <v>CENTRO OESTE</v>
      </c>
      <c r="H1514" s="5" t="str">
        <f>VLOOKUP(A1514,UNIC!C:H,6,0)</f>
        <v>RAMAO WILLIAM CHAVES</v>
      </c>
      <c r="I1514" s="5" t="str">
        <f>VLOOKUP(H1514,UNIC!H:J,3,0)</f>
        <v>SUPERVISOR DE OPERACAO</v>
      </c>
      <c r="J1514" s="11" t="str">
        <f>VLOOKUP(Tabela1[[#This Row],[PLACA]],UNIC!C:V,20,0)</f>
        <v>R$ 1.730,00</v>
      </c>
      <c r="K1514" s="11">
        <f>IFERROR(VALUE(VLOOKUP(Tabela1[[#This Row],[PLACA]],[1]Planilha2!$A:$F,3,0)),"")</f>
        <v>780</v>
      </c>
      <c r="L1514" s="11">
        <f>IFERROR(VALUE(VLOOKUP(Tabela1[[#This Row],[PLACA]],[1]Planilha2!$A:$F,4,0)),"")</f>
        <v>850</v>
      </c>
      <c r="M1514" s="11">
        <f>IFERROR(VALUE(VLOOKUP(Tabela1[[#This Row],[PLACA]],[1]Planilha2!$A:$F,5,0)),"")</f>
        <v>300</v>
      </c>
      <c r="N1514" s="11"/>
      <c r="O1514" s="12" t="str">
        <f>VLOOKUP(Tabela1[[#This Row],[PLACA]],BASE_LOCADORAS!B:F,5,0)</f>
        <v>19/06/2028</v>
      </c>
      <c r="P151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4" s="11">
        <f>VLOOKUP(Tabela1[[#This Row],[PLACA]],BASE_LOCADORAS!B:G,6,0)</f>
        <v>1825.68</v>
      </c>
      <c r="R1514" s="5" t="b">
        <f>Tabela1[[#This Row],[VALOR LOCADORA]]=Tabela1[[#This Row],[GASTO ALUGUEL]]</f>
        <v>0</v>
      </c>
      <c r="S1514" s="5" t="str">
        <f>UPPER(TEXT(Tabela1[[#This Row],[VENCIMENTO CONTRATO]],"MMM"))</f>
        <v>JUN</v>
      </c>
      <c r="T1514" s="5">
        <f>IFERROR(YEAR(Tabela1[[#This Row],[VENCIMENTO CONTRATO]]),"-")</f>
        <v>2028</v>
      </c>
      <c r="U1514" s="5" t="str">
        <f>VLOOKUP(Tabela1[[#This Row],[PLACA]],UNIC!C:T,18,0)</f>
        <v>ATIVO</v>
      </c>
      <c r="V1514" s="5" t="str">
        <f>SUBSTITUTE(VLOOKUP(Tabela1[[#This Row],[PLACA]],UNIC!C:K,9,0),".", "")</f>
        <v>11015</v>
      </c>
      <c r="W1514" s="5">
        <f>VLOOKUP(Tabela1[[#This Row],[PLACA]],UNIC!C:M,10,0)</f>
        <v>22020</v>
      </c>
      <c r="X1514" s="5" t="str">
        <f>VLOOKUP(Tabela1[[#This Row],[PLACA]],UNIC!C:M,11,0)</f>
        <v>VIVO</v>
      </c>
      <c r="Y1514" s="7">
        <f>SUM(Tabela1[[#This Row],[GASTO COMBUSTÍVEL FEVEREIRO]:[GASTO COMBUSTÍVE ABRIL]])</f>
        <v>1930</v>
      </c>
      <c r="Z1514" s="7">
        <f>IFERROR(AVERAGE(Tabela1[[#This Row],[GASTO COMBUSTÍVE ABRIL]:[GASTO COMBUSTÍVE MARÇO]]),"-")</f>
        <v>575</v>
      </c>
    </row>
    <row r="1515" spans="1:26" x14ac:dyDescent="0.25">
      <c r="A1515" s="5" t="s">
        <v>746</v>
      </c>
      <c r="B1515" s="5" t="str">
        <f>VLOOKUP(A1515,UNIC!C:W,2,0)</f>
        <v>MOBI</v>
      </c>
      <c r="C1515" s="5" t="str">
        <f>VLOOKUP(A1515,UNIC!C:W,3,0)</f>
        <v>LEVE</v>
      </c>
      <c r="D1515" s="10">
        <f>VLOOKUP(A1515,UNIC!C:W,5,0)</f>
        <v>2023</v>
      </c>
      <c r="E1515" s="5" t="str">
        <f>VLOOKUP(A1515,UNIC!C:W,21,0)</f>
        <v>LOCALIZA</v>
      </c>
      <c r="F1515" s="5" t="str">
        <f>VLOOKUP(Tabela1[[#This Row],[PLACA]],UNIC!C:R,15,0)</f>
        <v>ES</v>
      </c>
      <c r="G1515" s="5" t="str">
        <f>VLOOKUP(Tabela1[[#This Row],[PLACA]],UNIC!C:R,16,0)</f>
        <v>SUDESTE</v>
      </c>
      <c r="H1515" s="5" t="str">
        <f>VLOOKUP(A1515,UNIC!C:H,6,0)</f>
        <v>CASA CLIENTE VIVO SERRA</v>
      </c>
      <c r="I1515" s="5" t="str">
        <f>VLOOKUP(H1515,UNIC!H:J,3,0)</f>
        <v>PARCEIRO</v>
      </c>
      <c r="J1515" s="11" t="str">
        <f>VLOOKUP(Tabela1[[#This Row],[PLACA]],UNIC!C:V,20,0)</f>
        <v>R$ 1.904,54</v>
      </c>
      <c r="K1515" s="11">
        <f>IFERROR(VALUE(VLOOKUP(Tabela1[[#This Row],[PLACA]],[1]Planilha2!$A:$F,3,0)),"")</f>
        <v>999.99</v>
      </c>
      <c r="L1515" s="11">
        <f>IFERROR(VALUE(VLOOKUP(Tabela1[[#This Row],[PLACA]],[1]Planilha2!$A:$F,4,0)),"")</f>
        <v>1248.77</v>
      </c>
      <c r="M1515" s="11">
        <f>IFERROR(VALUE(VLOOKUP(Tabela1[[#This Row],[PLACA]],[1]Planilha2!$A:$F,5,0)),"")</f>
        <v>450</v>
      </c>
      <c r="N1515" s="11"/>
      <c r="O1515" s="12" t="str">
        <f>VLOOKUP(Tabela1[[#This Row],[PLACA]],BASE_LOCADORAS!B:F,5,0)</f>
        <v>25/05/2026</v>
      </c>
      <c r="P151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515" s="11">
        <f>VLOOKUP(Tabela1[[#This Row],[PLACA]],BASE_LOCADORAS!B:G,6,0)</f>
        <v>1904.54</v>
      </c>
      <c r="R1515" s="5" t="b">
        <f>Tabela1[[#This Row],[VALOR LOCADORA]]=Tabela1[[#This Row],[GASTO ALUGUEL]]</f>
        <v>0</v>
      </c>
      <c r="S1515" s="5" t="str">
        <f>UPPER(TEXT(Tabela1[[#This Row],[VENCIMENTO CONTRATO]],"MMM"))</f>
        <v>MAI</v>
      </c>
      <c r="T1515" s="5">
        <f>IFERROR(YEAR(Tabela1[[#This Row],[VENCIMENTO CONTRATO]]),"-")</f>
        <v>2026</v>
      </c>
      <c r="U1515" s="5" t="str">
        <f>VLOOKUP(Tabela1[[#This Row],[PLACA]],UNIC!C:T,18,0)</f>
        <v>MANUTENÇÃO</v>
      </c>
      <c r="V1515" s="5" t="str">
        <f>SUBSTITUTE(VLOOKUP(Tabela1[[#This Row],[PLACA]],UNIC!C:K,9,0),".", "")</f>
        <v>11011</v>
      </c>
      <c r="W1515" s="5">
        <f>VLOOKUP(Tabela1[[#This Row],[PLACA]],UNIC!C:M,10,0)</f>
        <v>18001</v>
      </c>
      <c r="X1515" s="5" t="str">
        <f>VLOOKUP(Tabela1[[#This Row],[PLACA]],UNIC!C:M,11,0)</f>
        <v>VIVO</v>
      </c>
      <c r="Y1515" s="7">
        <f>SUM(Tabela1[[#This Row],[GASTO COMBUSTÍVEL FEVEREIRO]:[GASTO COMBUSTÍVE ABRIL]])</f>
        <v>2698.76</v>
      </c>
      <c r="Z1515" s="7">
        <f>IFERROR(AVERAGE(Tabela1[[#This Row],[GASTO COMBUSTÍVE ABRIL]:[GASTO COMBUSTÍVE MARÇO]]),"-")</f>
        <v>849.38499999999999</v>
      </c>
    </row>
    <row r="1516" spans="1:26" x14ac:dyDescent="0.25">
      <c r="A1516" s="5" t="s">
        <v>233</v>
      </c>
      <c r="B1516" s="5" t="str">
        <f>VLOOKUP(A1516,UNIC!C:W,2,0)</f>
        <v>MOBI</v>
      </c>
      <c r="C1516" s="5" t="str">
        <f>VLOOKUP(A1516,UNIC!C:W,3,0)</f>
        <v>LEVE</v>
      </c>
      <c r="D1516" s="10">
        <f>VLOOKUP(A1516,UNIC!C:W,5,0)</f>
        <v>2024</v>
      </c>
      <c r="E1516" s="5" t="str">
        <f>VLOOKUP(A1516,UNIC!C:W,21,0)</f>
        <v>LOCALIZA</v>
      </c>
      <c r="F1516" s="5" t="str">
        <f>VLOOKUP(Tabela1[[#This Row],[PLACA]],UNIC!C:R,15,0)</f>
        <v>ES</v>
      </c>
      <c r="G1516" s="5" t="str">
        <f>VLOOKUP(Tabela1[[#This Row],[PLACA]],UNIC!C:R,16,0)</f>
        <v>SUDESTE</v>
      </c>
      <c r="H1516" s="5" t="str">
        <f>VLOOKUP(A1516,UNIC!C:H,6,0)</f>
        <v>DEYVID PECHINCHA NASCIMENTO</v>
      </c>
      <c r="I1516" s="5" t="str">
        <f>VLOOKUP(H1516,UNIC!H:J,3,0)</f>
        <v>INSTALADOR E REPARADOR DE FO</v>
      </c>
      <c r="J1516" s="11" t="str">
        <f>VLOOKUP(Tabela1[[#This Row],[PLACA]],UNIC!C:V,20,0)</f>
        <v>R$ 1.808,86</v>
      </c>
      <c r="K1516" s="11">
        <f>IFERROR(VALUE(VLOOKUP(Tabela1[[#This Row],[PLACA]],[1]Planilha2!$A:$F,3,0)),"")</f>
        <v>1459.44</v>
      </c>
      <c r="L1516" s="11">
        <f>IFERROR(VALUE(VLOOKUP(Tabela1[[#This Row],[PLACA]],[1]Planilha2!$A:$F,4,0)),"")</f>
        <v>1608.95</v>
      </c>
      <c r="M1516" s="11">
        <f>IFERROR(VALUE(VLOOKUP(Tabela1[[#This Row],[PLACA]],[1]Planilha2!$A:$F,5,0)),"")</f>
        <v>829.95</v>
      </c>
      <c r="N1516" s="11"/>
      <c r="O1516" s="12" t="str">
        <f>VLOOKUP(Tabela1[[#This Row],[PLACA]],BASE_LOCADORAS!B:F,5,0)</f>
        <v>05/01/2027</v>
      </c>
      <c r="P151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6" s="11">
        <f>VLOOKUP(Tabela1[[#This Row],[PLACA]],BASE_LOCADORAS!B:G,6,0)</f>
        <v>1808.86</v>
      </c>
      <c r="R1516" s="5" t="b">
        <f>Tabela1[[#This Row],[VALOR LOCADORA]]=Tabela1[[#This Row],[GASTO ALUGUEL]]</f>
        <v>0</v>
      </c>
      <c r="S1516" s="5" t="str">
        <f>UPPER(TEXT(Tabela1[[#This Row],[VENCIMENTO CONTRATO]],"MMM"))</f>
        <v>JAN</v>
      </c>
      <c r="T1516" s="5">
        <f>IFERROR(YEAR(Tabela1[[#This Row],[VENCIMENTO CONTRATO]]),"-")</f>
        <v>2027</v>
      </c>
      <c r="U1516" s="5" t="str">
        <f>VLOOKUP(Tabela1[[#This Row],[PLACA]],UNIC!C:T,18,0)</f>
        <v>ATIVO</v>
      </c>
      <c r="V1516" s="5" t="str">
        <f>SUBSTITUTE(VLOOKUP(Tabela1[[#This Row],[PLACA]],UNIC!C:K,9,0),".", "")</f>
        <v>11011</v>
      </c>
      <c r="W1516" s="5">
        <f>VLOOKUP(Tabela1[[#This Row],[PLACA]],UNIC!C:M,10,0)</f>
        <v>18001</v>
      </c>
      <c r="X1516" s="5" t="str">
        <f>VLOOKUP(Tabela1[[#This Row],[PLACA]],UNIC!C:M,11,0)</f>
        <v>VIVO</v>
      </c>
      <c r="Y1516" s="7">
        <f>SUM(Tabela1[[#This Row],[GASTO COMBUSTÍVEL FEVEREIRO]:[GASTO COMBUSTÍVE ABRIL]])</f>
        <v>3898.34</v>
      </c>
      <c r="Z1516" s="7">
        <f>IFERROR(AVERAGE(Tabela1[[#This Row],[GASTO COMBUSTÍVE ABRIL]:[GASTO COMBUSTÍVE MARÇO]]),"-")</f>
        <v>1219.45</v>
      </c>
    </row>
    <row r="1517" spans="1:26" x14ac:dyDescent="0.25">
      <c r="A1517" s="5" t="s">
        <v>1487</v>
      </c>
      <c r="B1517" s="5" t="str">
        <f>VLOOKUP(A1517,UNIC!C:W,2,0)</f>
        <v>MOBI</v>
      </c>
      <c r="C1517" s="5" t="str">
        <f>VLOOKUP(A1517,UNIC!C:W,3,0)</f>
        <v>LEVE</v>
      </c>
      <c r="D1517" s="10">
        <f>VLOOKUP(A1517,UNIC!C:W,5,0)</f>
        <v>2024</v>
      </c>
      <c r="E1517" s="5" t="str">
        <f>VLOOKUP(A1517,UNIC!C:W,21,0)</f>
        <v>MOVIDA</v>
      </c>
      <c r="F1517" s="5" t="str">
        <f>VLOOKUP(Tabela1[[#This Row],[PLACA]],UNIC!C:R,15,0)</f>
        <v>GO</v>
      </c>
      <c r="G1517" s="5" t="str">
        <f>VLOOKUP(Tabela1[[#This Row],[PLACA]],UNIC!C:R,16,0)</f>
        <v>CENTRO OESTE</v>
      </c>
      <c r="H1517" s="5" t="str">
        <f>VLOOKUP(A1517,UNIC!C:H,6,0)</f>
        <v>JOAO EVANGELISTA DOS SANTOS</v>
      </c>
      <c r="I1517" s="5" t="str">
        <f>VLOOKUP(H1517,UNIC!H:J,3,0)</f>
        <v>INSTALADOR E REPARADOR DE FO</v>
      </c>
      <c r="J1517" s="11" t="str">
        <f>VLOOKUP(Tabela1[[#This Row],[PLACA]],UNIC!C:V,20,0)</f>
        <v>R$ 1.822,03</v>
      </c>
      <c r="K1517" s="11">
        <f>IFERROR(VALUE(VLOOKUP(Tabela1[[#This Row],[PLACA]],[1]Planilha2!$A:$F,3,0)),"")</f>
        <v>2005.01</v>
      </c>
      <c r="L1517" s="11">
        <f>IFERROR(VALUE(VLOOKUP(Tabela1[[#This Row],[PLACA]],[1]Planilha2!$A:$F,4,0)),"")</f>
        <v>1489.3400000000001</v>
      </c>
      <c r="M1517" s="11">
        <f>IFERROR(VALUE(VLOOKUP(Tabela1[[#This Row],[PLACA]],[1]Planilha2!$A:$F,5,0)),"")</f>
        <v>680</v>
      </c>
      <c r="N1517" s="11"/>
      <c r="O1517" s="12" t="str">
        <f>VLOOKUP(Tabela1[[#This Row],[PLACA]],BASE_LOCADORAS!B:F,5,0)</f>
        <v>03/05/2027</v>
      </c>
      <c r="P151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17" s="11">
        <f>VLOOKUP(Tabela1[[#This Row],[PLACA]],BASE_LOCADORAS!B:G,6,0)</f>
        <v>1822.03</v>
      </c>
      <c r="R1517" s="5" t="b">
        <f>Tabela1[[#This Row],[VALOR LOCADORA]]=Tabela1[[#This Row],[GASTO ALUGUEL]]</f>
        <v>0</v>
      </c>
      <c r="S1517" s="5" t="str">
        <f>UPPER(TEXT(Tabela1[[#This Row],[VENCIMENTO CONTRATO]],"MMM"))</f>
        <v>MAI</v>
      </c>
      <c r="T1517" s="5">
        <f>IFERROR(YEAR(Tabela1[[#This Row],[VENCIMENTO CONTRATO]]),"-")</f>
        <v>2027</v>
      </c>
      <c r="U1517" s="5" t="str">
        <f>VLOOKUP(Tabela1[[#This Row],[PLACA]],UNIC!C:T,18,0)</f>
        <v>ATIVO</v>
      </c>
      <c r="V1517" s="5" t="str">
        <f>SUBSTITUTE(VLOOKUP(Tabela1[[#This Row],[PLACA]],UNIC!C:K,9,0),".", "")</f>
        <v>11011</v>
      </c>
      <c r="W1517" s="5">
        <f>VLOOKUP(Tabela1[[#This Row],[PLACA]],UNIC!C:M,10,0)</f>
        <v>19019</v>
      </c>
      <c r="X1517" s="5" t="str">
        <f>VLOOKUP(Tabela1[[#This Row],[PLACA]],UNIC!C:M,11,0)</f>
        <v>VIVO</v>
      </c>
      <c r="Y1517" s="7">
        <f>SUM(Tabela1[[#This Row],[GASTO COMBUSTÍVEL FEVEREIRO]:[GASTO COMBUSTÍVE ABRIL]])</f>
        <v>4174.3500000000004</v>
      </c>
      <c r="Z1517" s="7">
        <f>IFERROR(AVERAGE(Tabela1[[#This Row],[GASTO COMBUSTÍVE ABRIL]:[GASTO COMBUSTÍVE MARÇO]]),"-")</f>
        <v>1084.67</v>
      </c>
    </row>
    <row r="1518" spans="1:26" x14ac:dyDescent="0.25">
      <c r="A1518" s="5" t="s">
        <v>760</v>
      </c>
      <c r="B1518" s="5" t="str">
        <f>VLOOKUP(A1518,UNIC!C:W,2,0)</f>
        <v>MOBI</v>
      </c>
      <c r="C1518" s="5" t="str">
        <f>VLOOKUP(A1518,UNIC!C:W,3,0)</f>
        <v>LEVE</v>
      </c>
      <c r="D1518" s="10">
        <f>VLOOKUP(A1518,UNIC!C:W,5,0)</f>
        <v>2024</v>
      </c>
      <c r="E1518" s="5" t="str">
        <f>VLOOKUP(A1518,UNIC!C:W,21,0)</f>
        <v>LOCALIZA</v>
      </c>
      <c r="F1518" s="5" t="str">
        <f>VLOOKUP(Tabela1[[#This Row],[PLACA]],UNIC!C:R,15,0)</f>
        <v>MT</v>
      </c>
      <c r="G1518" s="5" t="str">
        <f>VLOOKUP(Tabela1[[#This Row],[PLACA]],UNIC!C:R,16,0)</f>
        <v>Centro-Oeste</v>
      </c>
      <c r="H1518" s="5" t="str">
        <f>VLOOKUP(A1518,UNIC!C:H,6,0)</f>
        <v>MANOEL JOAO SOUSA SOARES</v>
      </c>
      <c r="I1518" s="5" t="str">
        <f>VLOOKUP(H1518,UNIC!H:J,3,0)</f>
        <v>INSTALADOR E REPARADOR DE FO</v>
      </c>
      <c r="J1518" s="11" t="str">
        <f>VLOOKUP(Tabela1[[#This Row],[PLACA]],UNIC!C:V,20,0)</f>
        <v>R$ 1.904,54</v>
      </c>
      <c r="K1518" s="11">
        <f>IFERROR(VALUE(VLOOKUP(Tabela1[[#This Row],[PLACA]],[1]Planilha2!$A:$F,3,0)),"")</f>
        <v>819.02</v>
      </c>
      <c r="L1518" s="11">
        <f>IFERROR(VALUE(VLOOKUP(Tabela1[[#This Row],[PLACA]],[1]Planilha2!$A:$F,4,0)),"")</f>
        <v>50</v>
      </c>
      <c r="M1518" s="11">
        <f>IFERROR(VALUE(VLOOKUP(Tabela1[[#This Row],[PLACA]],[1]Planilha2!$A:$F,5,0)),"")</f>
        <v>375.74</v>
      </c>
      <c r="N1518" s="11"/>
      <c r="O1518" s="12" t="str">
        <f>VLOOKUP(Tabela1[[#This Row],[PLACA]],BASE_LOCADORAS!B:F,5,0)</f>
        <v>25/05/2026</v>
      </c>
      <c r="P151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518" s="11">
        <f>VLOOKUP(Tabela1[[#This Row],[PLACA]],BASE_LOCADORAS!B:G,6,0)</f>
        <v>1904.54</v>
      </c>
      <c r="R1518" s="5" t="b">
        <f>Tabela1[[#This Row],[VALOR LOCADORA]]=Tabela1[[#This Row],[GASTO ALUGUEL]]</f>
        <v>0</v>
      </c>
      <c r="S1518" s="5" t="str">
        <f>UPPER(TEXT(Tabela1[[#This Row],[VENCIMENTO CONTRATO]],"MMM"))</f>
        <v>MAI</v>
      </c>
      <c r="T1518" s="5">
        <f>IFERROR(YEAR(Tabela1[[#This Row],[VENCIMENTO CONTRATO]]),"-")</f>
        <v>2026</v>
      </c>
      <c r="U1518" s="5" t="str">
        <f>VLOOKUP(Tabela1[[#This Row],[PLACA]],UNIC!C:T,18,0)</f>
        <v>ATIVO</v>
      </c>
      <c r="V1518" s="5" t="str">
        <f>SUBSTITUTE(VLOOKUP(Tabela1[[#This Row],[PLACA]],UNIC!C:K,9,0),".", "")</f>
        <v>11011</v>
      </c>
      <c r="W1518" s="5">
        <f>VLOOKUP(Tabela1[[#This Row],[PLACA]],UNIC!C:M,10,0)</f>
        <v>21035</v>
      </c>
      <c r="X1518" s="5" t="str">
        <f>VLOOKUP(Tabela1[[#This Row],[PLACA]],UNIC!C:M,11,0)</f>
        <v>VIVO</v>
      </c>
      <c r="Y1518" s="7">
        <f>SUM(Tabela1[[#This Row],[GASTO COMBUSTÍVEL FEVEREIRO]:[GASTO COMBUSTÍVE ABRIL]])</f>
        <v>1244.76</v>
      </c>
      <c r="Z1518" s="7">
        <f>IFERROR(AVERAGE(Tabela1[[#This Row],[GASTO COMBUSTÍVE ABRIL]:[GASTO COMBUSTÍVE MARÇO]]),"-")</f>
        <v>212.87</v>
      </c>
    </row>
    <row r="1519" spans="1:26" x14ac:dyDescent="0.25">
      <c r="A1519" s="5" t="s">
        <v>1555</v>
      </c>
      <c r="B1519" s="5" t="str">
        <f>VLOOKUP(A1519,UNIC!C:W,2,0)</f>
        <v>MOBI</v>
      </c>
      <c r="C1519" s="5" t="str">
        <f>VLOOKUP(A1519,UNIC!C:W,3,0)</f>
        <v>LEVE</v>
      </c>
      <c r="D1519" s="10">
        <f>VLOOKUP(A1519,UNIC!C:W,5,0)</f>
        <v>2023</v>
      </c>
      <c r="E1519" s="5" t="str">
        <f>VLOOKUP(A1519,UNIC!C:W,21,0)</f>
        <v>LOCALIZA</v>
      </c>
      <c r="F1519" s="5" t="str">
        <f>VLOOKUP(Tabela1[[#This Row],[PLACA]],UNIC!C:R,15,0)</f>
        <v>SP</v>
      </c>
      <c r="G1519" s="5" t="str">
        <f>VLOOKUP(Tabela1[[#This Row],[PLACA]],UNIC!C:R,16,0)</f>
        <v>SUDESTE</v>
      </c>
      <c r="H1519" s="5" t="str">
        <f>VLOOKUP(A1519,UNIC!C:H,6,0)</f>
        <v>MAXIMILIANO DUARTE FERREIRA</v>
      </c>
      <c r="I1519" s="5" t="str">
        <f>VLOOKUP(H1519,UNIC!H:J,3,0)</f>
        <v>TECNICO MULTSKILL METALICO/FI</v>
      </c>
      <c r="J1519" s="11" t="str">
        <f>VLOOKUP(Tabela1[[#This Row],[PLACA]],UNIC!C:V,20,0)</f>
        <v>R$ 1.859,83</v>
      </c>
      <c r="K1519" s="11">
        <f>IFERROR(VALUE(VLOOKUP(Tabela1[[#This Row],[PLACA]],[1]Planilha2!$A:$F,3,0)),"")</f>
        <v>497.96000000000004</v>
      </c>
      <c r="L1519" s="11">
        <f>IFERROR(VALUE(VLOOKUP(Tabela1[[#This Row],[PLACA]],[1]Planilha2!$A:$F,4,0)),"")</f>
        <v>998.33</v>
      </c>
      <c r="M1519" s="11">
        <f>IFERROR(VALUE(VLOOKUP(Tabela1[[#This Row],[PLACA]],[1]Planilha2!$A:$F,5,0)),"")</f>
        <v>287.7</v>
      </c>
      <c r="N1519" s="11"/>
      <c r="O1519" s="12" t="str">
        <f>VLOOKUP(Tabela1[[#This Row],[PLACA]],BASE_LOCADORAS!B:F,5,0)</f>
        <v>09/02/2026</v>
      </c>
      <c r="P151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19" s="11">
        <f>VLOOKUP(Tabela1[[#This Row],[PLACA]],BASE_LOCADORAS!B:G,6,0)</f>
        <v>1859.83</v>
      </c>
      <c r="R1519" s="5" t="b">
        <f>Tabela1[[#This Row],[VALOR LOCADORA]]=Tabela1[[#This Row],[GASTO ALUGUEL]]</f>
        <v>0</v>
      </c>
      <c r="S1519" s="5" t="str">
        <f>UPPER(TEXT(Tabela1[[#This Row],[VENCIMENTO CONTRATO]],"MMM"))</f>
        <v>FEV</v>
      </c>
      <c r="T1519" s="5">
        <f>IFERROR(YEAR(Tabela1[[#This Row],[VENCIMENTO CONTRATO]]),"-")</f>
        <v>2026</v>
      </c>
      <c r="U1519" s="5" t="str">
        <f>VLOOKUP(Tabela1[[#This Row],[PLACA]],UNIC!C:T,18,0)</f>
        <v>ATIVO</v>
      </c>
      <c r="V1519" s="5" t="str">
        <f>SUBSTITUTE(VLOOKUP(Tabela1[[#This Row],[PLACA]],UNIC!C:K,9,0),".", "")</f>
        <v>14011</v>
      </c>
      <c r="W1519" s="5">
        <f>VLOOKUP(Tabela1[[#This Row],[PLACA]],UNIC!C:M,10,0)</f>
        <v>35001</v>
      </c>
      <c r="X1519" s="5" t="str">
        <f>VLOOKUP(Tabela1[[#This Row],[PLACA]],UNIC!C:M,11,0)</f>
        <v>I-SYSTEMS</v>
      </c>
      <c r="Y1519" s="7">
        <f>SUM(Tabela1[[#This Row],[GASTO COMBUSTÍVEL FEVEREIRO]:[GASTO COMBUSTÍVE ABRIL]])</f>
        <v>1783.99</v>
      </c>
      <c r="Z1519" s="7">
        <f>IFERROR(AVERAGE(Tabela1[[#This Row],[GASTO COMBUSTÍVE ABRIL]:[GASTO COMBUSTÍVE MARÇO]]),"-")</f>
        <v>643.01499999999999</v>
      </c>
    </row>
    <row r="1520" spans="1:26" x14ac:dyDescent="0.25">
      <c r="A1520" s="5" t="s">
        <v>989</v>
      </c>
      <c r="B1520" s="5" t="str">
        <f>VLOOKUP(A1520,UNIC!C:W,2,0)</f>
        <v>MOBI</v>
      </c>
      <c r="C1520" s="5" t="str">
        <f>VLOOKUP(A1520,UNIC!C:W,3,0)</f>
        <v>LEVE</v>
      </c>
      <c r="D1520" s="10">
        <f>VLOOKUP(A1520,UNIC!C:W,5,0)</f>
        <v>2024</v>
      </c>
      <c r="E1520" s="5" t="str">
        <f>VLOOKUP(A1520,UNIC!C:W,21,0)</f>
        <v>LOCALIZA</v>
      </c>
      <c r="F1520" s="5" t="str">
        <f>VLOOKUP(Tabela1[[#This Row],[PLACA]],UNIC!C:R,15,0)</f>
        <v>MT</v>
      </c>
      <c r="G1520" s="5" t="str">
        <f>VLOOKUP(Tabela1[[#This Row],[PLACA]],UNIC!C:R,16,0)</f>
        <v>Centro-Oeste</v>
      </c>
      <c r="H1520" s="5" t="str">
        <f>VLOOKUP(A1520,UNIC!C:H,6,0)</f>
        <v>LINIKER FRANCISCO DA SILVA MATOS</v>
      </c>
      <c r="I1520" s="5" t="str">
        <f>VLOOKUP(H1520,UNIC!H:J,3,0)</f>
        <v>INSTALADOR E REPARADOR DE FO</v>
      </c>
      <c r="J1520" s="11" t="str">
        <f>VLOOKUP(Tabela1[[#This Row],[PLACA]],UNIC!C:V,20,0)</f>
        <v>R$ 1.806,16</v>
      </c>
      <c r="K1520" s="11">
        <f>IFERROR(VALUE(VLOOKUP(Tabela1[[#This Row],[PLACA]],[1]Planilha2!$A:$F,3,0)),"")</f>
        <v>380</v>
      </c>
      <c r="L1520" s="11">
        <f>IFERROR(VALUE(VLOOKUP(Tabela1[[#This Row],[PLACA]],[1]Planilha2!$A:$F,4,0)),"")</f>
        <v>0</v>
      </c>
      <c r="M1520" s="11">
        <f>IFERROR(VALUE(VLOOKUP(Tabela1[[#This Row],[PLACA]],[1]Planilha2!$A:$F,5,0)),"")</f>
        <v>542.06000000000006</v>
      </c>
      <c r="N1520" s="11"/>
      <c r="O1520" s="12" t="str">
        <f>VLOOKUP(Tabela1[[#This Row],[PLACA]],BASE_LOCADORAS!B:F,5,0)</f>
        <v>13/12/2026</v>
      </c>
      <c r="P152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0" s="11">
        <f>VLOOKUP(Tabela1[[#This Row],[PLACA]],BASE_LOCADORAS!B:G,6,0)</f>
        <v>1806.16</v>
      </c>
      <c r="R1520" s="5" t="b">
        <f>Tabela1[[#This Row],[VALOR LOCADORA]]=Tabela1[[#This Row],[GASTO ALUGUEL]]</f>
        <v>0</v>
      </c>
      <c r="S1520" s="5" t="str">
        <f>UPPER(TEXT(Tabela1[[#This Row],[VENCIMENTO CONTRATO]],"MMM"))</f>
        <v>DEZ</v>
      </c>
      <c r="T1520" s="5">
        <f>IFERROR(YEAR(Tabela1[[#This Row],[VENCIMENTO CONTRATO]]),"-")</f>
        <v>2026</v>
      </c>
      <c r="U1520" s="5" t="str">
        <f>VLOOKUP(Tabela1[[#This Row],[PLACA]],UNIC!C:T,18,0)</f>
        <v>ATIVO</v>
      </c>
      <c r="V1520" s="5" t="str">
        <f>SUBSTITUTE(VLOOKUP(Tabela1[[#This Row],[PLACA]],UNIC!C:K,9,0),".", "")</f>
        <v>11011</v>
      </c>
      <c r="W1520" s="5">
        <f>VLOOKUP(Tabela1[[#This Row],[PLACA]],UNIC!C:M,10,0)</f>
        <v>21035</v>
      </c>
      <c r="X1520" s="5" t="str">
        <f>VLOOKUP(Tabela1[[#This Row],[PLACA]],UNIC!C:M,11,0)</f>
        <v>VIVO</v>
      </c>
      <c r="Y1520" s="7">
        <f>SUM(Tabela1[[#This Row],[GASTO COMBUSTÍVEL FEVEREIRO]:[GASTO COMBUSTÍVE ABRIL]])</f>
        <v>922.06000000000006</v>
      </c>
      <c r="Z1520" s="7">
        <f>IFERROR(AVERAGE(Tabela1[[#This Row],[GASTO COMBUSTÍVE ABRIL]:[GASTO COMBUSTÍVE MARÇO]]),"-")</f>
        <v>271.03000000000003</v>
      </c>
    </row>
    <row r="1521" spans="1:26" x14ac:dyDescent="0.25">
      <c r="A1521" s="5" t="s">
        <v>830</v>
      </c>
      <c r="B1521" s="5" t="str">
        <f>VLOOKUP(A1521,UNIC!C:W,2,0)</f>
        <v>MOBI</v>
      </c>
      <c r="C1521" s="5" t="str">
        <f>VLOOKUP(A1521,UNIC!C:W,3,0)</f>
        <v>LEVE</v>
      </c>
      <c r="D1521" s="10">
        <f>VLOOKUP(A1521,UNIC!C:W,5,0)</f>
        <v>2024</v>
      </c>
      <c r="E1521" s="5" t="str">
        <f>VLOOKUP(A1521,UNIC!C:W,21,0)</f>
        <v>MOVIDA</v>
      </c>
      <c r="F1521" s="5" t="str">
        <f>VLOOKUP(Tabela1[[#This Row],[PLACA]],UNIC!C:R,15,0)</f>
        <v>ES</v>
      </c>
      <c r="G1521" s="5" t="str">
        <f>VLOOKUP(Tabela1[[#This Row],[PLACA]],UNIC!C:R,16,0)</f>
        <v>SUDESTE</v>
      </c>
      <c r="H1521" s="5" t="str">
        <f>VLOOKUP(A1521,UNIC!C:H,6,0)</f>
        <v>CASA CLIENTE VIVO SERRA</v>
      </c>
      <c r="I1521" s="5" t="str">
        <f>VLOOKUP(H1521,UNIC!H:J,3,0)</f>
        <v>PARCEIRO</v>
      </c>
      <c r="J1521" s="11" t="str">
        <f>VLOOKUP(Tabela1[[#This Row],[PLACA]],UNIC!C:V,20,0)</f>
        <v>R$ 1.806,47</v>
      </c>
      <c r="K1521" s="11">
        <f>IFERROR(VALUE(VLOOKUP(Tabela1[[#This Row],[PLACA]],[1]Planilha2!$A:$F,3,0)),"")</f>
        <v>249.42</v>
      </c>
      <c r="L1521" s="11">
        <f>IFERROR(VALUE(VLOOKUP(Tabela1[[#This Row],[PLACA]],[1]Planilha2!$A:$F,4,0)),"")</f>
        <v>0</v>
      </c>
      <c r="M1521" s="11">
        <f>IFERROR(VALUE(VLOOKUP(Tabela1[[#This Row],[PLACA]],[1]Planilha2!$A:$F,5,0)),"")</f>
        <v>0</v>
      </c>
      <c r="N1521" s="11"/>
      <c r="O1521" s="12" t="str">
        <f>VLOOKUP(Tabela1[[#This Row],[PLACA]],BASE_LOCADORAS!B:F,5,0)</f>
        <v>28/10/2026</v>
      </c>
      <c r="P152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1" s="11">
        <f>VLOOKUP(Tabela1[[#This Row],[PLACA]],BASE_LOCADORAS!B:G,6,0)</f>
        <v>1806.47</v>
      </c>
      <c r="R1521" s="5" t="b">
        <f>Tabela1[[#This Row],[VALOR LOCADORA]]=Tabela1[[#This Row],[GASTO ALUGUEL]]</f>
        <v>0</v>
      </c>
      <c r="S1521" s="5" t="str">
        <f>UPPER(TEXT(Tabela1[[#This Row],[VENCIMENTO CONTRATO]],"MMM"))</f>
        <v>OUT</v>
      </c>
      <c r="T1521" s="5">
        <f>IFERROR(YEAR(Tabela1[[#This Row],[VENCIMENTO CONTRATO]]),"-")</f>
        <v>2026</v>
      </c>
      <c r="U1521" s="5" t="str">
        <f>VLOOKUP(Tabela1[[#This Row],[PLACA]],UNIC!C:T,18,0)</f>
        <v>MANUTENÇÃO</v>
      </c>
      <c r="V1521" s="5" t="str">
        <f>SUBSTITUTE(VLOOKUP(Tabela1[[#This Row],[PLACA]],UNIC!C:K,9,0),".", "")</f>
        <v>11011</v>
      </c>
      <c r="W1521" s="5">
        <f>VLOOKUP(Tabela1[[#This Row],[PLACA]],UNIC!C:M,10,0)</f>
        <v>18001</v>
      </c>
      <c r="X1521" s="5" t="str">
        <f>VLOOKUP(Tabela1[[#This Row],[PLACA]],UNIC!C:M,11,0)</f>
        <v>VIVO</v>
      </c>
      <c r="Y1521" s="7">
        <f>SUM(Tabela1[[#This Row],[GASTO COMBUSTÍVEL FEVEREIRO]:[GASTO COMBUSTÍVE ABRIL]])</f>
        <v>249.42</v>
      </c>
      <c r="Z1521" s="7">
        <f>IFERROR(AVERAGE(Tabela1[[#This Row],[GASTO COMBUSTÍVE ABRIL]:[GASTO COMBUSTÍVE MARÇO]]),"-")</f>
        <v>0</v>
      </c>
    </row>
    <row r="1522" spans="1:26" x14ac:dyDescent="0.25">
      <c r="A1522" s="5" t="s">
        <v>1204</v>
      </c>
      <c r="B1522" s="5" t="str">
        <f>VLOOKUP(A1522,UNIC!C:W,2,0)</f>
        <v>FIORINO</v>
      </c>
      <c r="C1522" s="5" t="str">
        <f>VLOOKUP(A1522,UNIC!C:W,3,0)</f>
        <v>UTILITARIO</v>
      </c>
      <c r="D1522" s="10">
        <f>VLOOKUP(A1522,UNIC!C:W,5,0)</f>
        <v>2024</v>
      </c>
      <c r="E1522" s="5" t="str">
        <f>VLOOKUP(A1522,UNIC!C:W,21,0)</f>
        <v>LOCALIZA</v>
      </c>
      <c r="F1522" s="5" t="str">
        <f>VLOOKUP(Tabela1[[#This Row],[PLACA]],UNIC!C:R,15,0)</f>
        <v>ES</v>
      </c>
      <c r="G1522" s="5" t="str">
        <f>VLOOKUP(Tabela1[[#This Row],[PLACA]],UNIC!C:R,16,0)</f>
        <v>SUDESTE</v>
      </c>
      <c r="H1522" s="5" t="str">
        <f>VLOOKUP(A1522,UNIC!C:H,6,0)</f>
        <v>DAVI RODRIGUES DA VITORIA</v>
      </c>
      <c r="I1522" s="5" t="str">
        <f>VLOOKUP(H1522,UNIC!H:J,3,0)</f>
        <v>TECNICO DE FIBRA OPTICA II</v>
      </c>
      <c r="J1522" s="11" t="str">
        <f>VLOOKUP(Tabela1[[#This Row],[PLACA]],UNIC!C:V,20,0)</f>
        <v>R$ 2.991,17</v>
      </c>
      <c r="K1522" s="11">
        <f>IFERROR(VALUE(VLOOKUP(Tabela1[[#This Row],[PLACA]],[1]Planilha2!$A:$F,3,0)),"")</f>
        <v>1119.3399999999999</v>
      </c>
      <c r="L1522" s="11">
        <f>IFERROR(VALUE(VLOOKUP(Tabela1[[#This Row],[PLACA]],[1]Planilha2!$A:$F,4,0)),"")</f>
        <v>1508.05</v>
      </c>
      <c r="M1522" s="11">
        <f>IFERROR(VALUE(VLOOKUP(Tabela1[[#This Row],[PLACA]],[1]Planilha2!$A:$F,5,0)),"")</f>
        <v>680</v>
      </c>
      <c r="N1522" s="11"/>
      <c r="O1522" s="12" t="str">
        <f>VLOOKUP(Tabela1[[#This Row],[PLACA]],BASE_LOCADORAS!B:F,5,0)</f>
        <v>13/07/2026</v>
      </c>
      <c r="P152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522" s="11">
        <f>VLOOKUP(Tabela1[[#This Row],[PLACA]],BASE_LOCADORAS!B:G,6,0)</f>
        <v>2991.17</v>
      </c>
      <c r="R1522" s="5" t="b">
        <f>Tabela1[[#This Row],[VALOR LOCADORA]]=Tabela1[[#This Row],[GASTO ALUGUEL]]</f>
        <v>0</v>
      </c>
      <c r="S1522" s="5" t="str">
        <f>UPPER(TEXT(Tabela1[[#This Row],[VENCIMENTO CONTRATO]],"MMM"))</f>
        <v>JUL</v>
      </c>
      <c r="T1522" s="5">
        <f>IFERROR(YEAR(Tabela1[[#This Row],[VENCIMENTO CONTRATO]]),"-")</f>
        <v>2026</v>
      </c>
      <c r="U1522" s="5" t="str">
        <f>VLOOKUP(Tabela1[[#This Row],[PLACA]],UNIC!C:T,18,0)</f>
        <v>ATIVO</v>
      </c>
      <c r="V1522" s="5" t="str">
        <f>SUBSTITUTE(VLOOKUP(Tabela1[[#This Row],[PLACA]],UNIC!C:K,9,0),".", "")</f>
        <v>11021</v>
      </c>
      <c r="W1522" s="5">
        <f>VLOOKUP(Tabela1[[#This Row],[PLACA]],UNIC!C:M,10,0)</f>
        <v>18001</v>
      </c>
      <c r="X1522" s="5" t="str">
        <f>VLOOKUP(Tabela1[[#This Row],[PLACA]],UNIC!C:M,11,0)</f>
        <v>VIVO</v>
      </c>
      <c r="Y1522" s="7">
        <f>SUM(Tabela1[[#This Row],[GASTO COMBUSTÍVEL FEVEREIRO]:[GASTO COMBUSTÍVE ABRIL]])</f>
        <v>3307.39</v>
      </c>
      <c r="Z1522" s="7">
        <f>IFERROR(AVERAGE(Tabela1[[#This Row],[GASTO COMBUSTÍVE ABRIL]:[GASTO COMBUSTÍVE MARÇO]]),"-")</f>
        <v>1094.0250000000001</v>
      </c>
    </row>
    <row r="1523" spans="1:26" x14ac:dyDescent="0.25">
      <c r="A1523" s="5" t="s">
        <v>638</v>
      </c>
      <c r="B1523" s="5" t="str">
        <f>VLOOKUP(A1523,UNIC!C:W,2,0)</f>
        <v>MOBI</v>
      </c>
      <c r="C1523" s="5" t="str">
        <f>VLOOKUP(A1523,UNIC!C:W,3,0)</f>
        <v>LEVE</v>
      </c>
      <c r="D1523" s="10">
        <f>VLOOKUP(A1523,UNIC!C:W,5,0)</f>
        <v>2024</v>
      </c>
      <c r="E1523" s="5" t="str">
        <f>VLOOKUP(A1523,UNIC!C:W,21,0)</f>
        <v>MOVIDA</v>
      </c>
      <c r="F1523" s="5" t="str">
        <f>VLOOKUP(Tabela1[[#This Row],[PLACA]],UNIC!C:R,15,0)</f>
        <v>ES</v>
      </c>
      <c r="G1523" s="5" t="str">
        <f>VLOOKUP(Tabela1[[#This Row],[PLACA]],UNIC!C:R,16,0)</f>
        <v>SUDESTE</v>
      </c>
      <c r="H1523" s="5" t="str">
        <f>VLOOKUP(A1523,UNIC!C:H,6,0)</f>
        <v>RICHARD DE SOUZA LINHARES</v>
      </c>
      <c r="I1523" s="5" t="str">
        <f>VLOOKUP(H1523,UNIC!H:J,3,0)</f>
        <v>INSTALADOR E REPARADOR DE FO</v>
      </c>
      <c r="J1523" s="11" t="str">
        <f>VLOOKUP(Tabela1[[#This Row],[PLACA]],UNIC!C:V,20,0)</f>
        <v>R$ 1.730,00</v>
      </c>
      <c r="K1523" s="11">
        <f>IFERROR(VALUE(VLOOKUP(Tabela1[[#This Row],[PLACA]],[1]Planilha2!$A:$F,3,0)),"")</f>
        <v>1267.97</v>
      </c>
      <c r="L1523" s="11">
        <f>IFERROR(VALUE(VLOOKUP(Tabela1[[#This Row],[PLACA]],[1]Planilha2!$A:$F,4,0)),"")</f>
        <v>1230</v>
      </c>
      <c r="M1523" s="11">
        <f>IFERROR(VALUE(VLOOKUP(Tabela1[[#This Row],[PLACA]],[1]Planilha2!$A:$F,5,0)),"")</f>
        <v>350.46000000000004</v>
      </c>
      <c r="N1523" s="11"/>
      <c r="O1523" s="12" t="str">
        <f>VLOOKUP(Tabela1[[#This Row],[PLACA]],BASE_LOCADORAS!B:F,5,0)</f>
        <v>16/11/2026</v>
      </c>
      <c r="P152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3" s="11">
        <f>VLOOKUP(Tabela1[[#This Row],[PLACA]],BASE_LOCADORAS!B:G,6,0)</f>
        <v>1730</v>
      </c>
      <c r="R1523" s="5" t="b">
        <f>Tabela1[[#This Row],[VALOR LOCADORA]]=Tabela1[[#This Row],[GASTO ALUGUEL]]</f>
        <v>0</v>
      </c>
      <c r="S1523" s="5" t="str">
        <f>UPPER(TEXT(Tabela1[[#This Row],[VENCIMENTO CONTRATO]],"MMM"))</f>
        <v>NOV</v>
      </c>
      <c r="T1523" s="5">
        <f>IFERROR(YEAR(Tabela1[[#This Row],[VENCIMENTO CONTRATO]]),"-")</f>
        <v>2026</v>
      </c>
      <c r="U1523" s="5" t="str">
        <f>VLOOKUP(Tabela1[[#This Row],[PLACA]],UNIC!C:T,18,0)</f>
        <v>ATIVO</v>
      </c>
      <c r="V1523" s="5" t="str">
        <f>SUBSTITUTE(VLOOKUP(Tabela1[[#This Row],[PLACA]],UNIC!C:K,9,0),".", "")</f>
        <v>11011</v>
      </c>
      <c r="W1523" s="5">
        <f>VLOOKUP(Tabela1[[#This Row],[PLACA]],UNIC!C:M,10,0)</f>
        <v>18001</v>
      </c>
      <c r="X1523" s="5" t="str">
        <f>VLOOKUP(Tabela1[[#This Row],[PLACA]],UNIC!C:M,11,0)</f>
        <v>VIVO</v>
      </c>
      <c r="Y1523" s="7">
        <f>SUM(Tabela1[[#This Row],[GASTO COMBUSTÍVEL FEVEREIRO]:[GASTO COMBUSTÍVE ABRIL]])</f>
        <v>2848.4300000000003</v>
      </c>
      <c r="Z1523" s="7">
        <f>IFERROR(AVERAGE(Tabela1[[#This Row],[GASTO COMBUSTÍVE ABRIL]:[GASTO COMBUSTÍVE MARÇO]]),"-")</f>
        <v>790.23</v>
      </c>
    </row>
    <row r="1524" spans="1:26" x14ac:dyDescent="0.25">
      <c r="A1524" s="5" t="s">
        <v>340</v>
      </c>
      <c r="B1524" s="5" t="str">
        <f>VLOOKUP(A1524,UNIC!C:W,2,0)</f>
        <v>MOBI</v>
      </c>
      <c r="C1524" s="5" t="str">
        <f>VLOOKUP(A1524,UNIC!C:W,3,0)</f>
        <v>LEVE</v>
      </c>
      <c r="D1524" s="10">
        <f>VLOOKUP(A1524,UNIC!C:W,5,0)</f>
        <v>2024</v>
      </c>
      <c r="E1524" s="5" t="str">
        <f>VLOOKUP(A1524,UNIC!C:W,21,0)</f>
        <v>MOVIDA</v>
      </c>
      <c r="F1524" s="5" t="str">
        <f>VLOOKUP(Tabela1[[#This Row],[PLACA]],UNIC!C:R,15,0)</f>
        <v>ES</v>
      </c>
      <c r="G1524" s="5" t="str">
        <f>VLOOKUP(Tabela1[[#This Row],[PLACA]],UNIC!C:R,16,0)</f>
        <v>SUDESTE</v>
      </c>
      <c r="H1524" s="5" t="str">
        <f>VLOOKUP(A1524,UNIC!C:H,6,0)</f>
        <v>ALEX JUNIO RAINHA DA SILVA</v>
      </c>
      <c r="I1524" s="5" t="str">
        <f>VLOOKUP(H1524,UNIC!H:J,3,0)</f>
        <v>INSTALADOR E REPARADOR DE FO</v>
      </c>
      <c r="J1524" s="11" t="str">
        <f>VLOOKUP(Tabela1[[#This Row],[PLACA]],UNIC!C:V,20,0)</f>
        <v>R$ 1.730,00</v>
      </c>
      <c r="K1524" s="11">
        <f>IFERROR(VALUE(VLOOKUP(Tabela1[[#This Row],[PLACA]],[1]Planilha2!$A:$F,3,0)),"")</f>
        <v>879.02</v>
      </c>
      <c r="L1524" s="11">
        <f>IFERROR(VALUE(VLOOKUP(Tabela1[[#This Row],[PLACA]],[1]Planilha2!$A:$F,4,0)),"")</f>
        <v>1069.51</v>
      </c>
      <c r="M1524" s="11">
        <f>IFERROR(VALUE(VLOOKUP(Tabela1[[#This Row],[PLACA]],[1]Planilha2!$A:$F,5,0)),"")</f>
        <v>389.85</v>
      </c>
      <c r="N1524" s="11"/>
      <c r="O1524" s="12" t="str">
        <f>VLOOKUP(Tabela1[[#This Row],[PLACA]],BASE_LOCADORAS!B:F,5,0)</f>
        <v>10/11/2026</v>
      </c>
      <c r="P152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4" s="11">
        <f>VLOOKUP(Tabela1[[#This Row],[PLACA]],BASE_LOCADORAS!B:G,6,0)</f>
        <v>1730</v>
      </c>
      <c r="R1524" s="5" t="b">
        <f>Tabela1[[#This Row],[VALOR LOCADORA]]=Tabela1[[#This Row],[GASTO ALUGUEL]]</f>
        <v>0</v>
      </c>
      <c r="S1524" s="5" t="str">
        <f>UPPER(TEXT(Tabela1[[#This Row],[VENCIMENTO CONTRATO]],"MMM"))</f>
        <v>NOV</v>
      </c>
      <c r="T1524" s="5">
        <f>IFERROR(YEAR(Tabela1[[#This Row],[VENCIMENTO CONTRATO]]),"-")</f>
        <v>2026</v>
      </c>
      <c r="U1524" s="5" t="str">
        <f>VLOOKUP(Tabela1[[#This Row],[PLACA]],UNIC!C:T,18,0)</f>
        <v>ATIVO</v>
      </c>
      <c r="V1524" s="5" t="str">
        <f>SUBSTITUTE(VLOOKUP(Tabela1[[#This Row],[PLACA]],UNIC!C:K,9,0),".", "")</f>
        <v>11011</v>
      </c>
      <c r="W1524" s="5">
        <f>VLOOKUP(Tabela1[[#This Row],[PLACA]],UNIC!C:M,10,0)</f>
        <v>18001</v>
      </c>
      <c r="X1524" s="5" t="str">
        <f>VLOOKUP(Tabela1[[#This Row],[PLACA]],UNIC!C:M,11,0)</f>
        <v>VIVO</v>
      </c>
      <c r="Y1524" s="7">
        <f>SUM(Tabela1[[#This Row],[GASTO COMBUSTÍVEL FEVEREIRO]:[GASTO COMBUSTÍVE ABRIL]])</f>
        <v>2338.38</v>
      </c>
      <c r="Z1524" s="7">
        <f>IFERROR(AVERAGE(Tabela1[[#This Row],[GASTO COMBUSTÍVE ABRIL]:[GASTO COMBUSTÍVE MARÇO]]),"-")</f>
        <v>729.68000000000006</v>
      </c>
    </row>
    <row r="1525" spans="1:26" x14ac:dyDescent="0.25">
      <c r="A1525" s="5" t="s">
        <v>747</v>
      </c>
      <c r="B1525" s="5" t="str">
        <f>VLOOKUP(A1525,UNIC!C:W,2,0)</f>
        <v>MOBI</v>
      </c>
      <c r="C1525" s="5" t="str">
        <f>VLOOKUP(A1525,UNIC!C:W,3,0)</f>
        <v>LEVE</v>
      </c>
      <c r="D1525" s="10">
        <f>VLOOKUP(A1525,UNIC!C:W,5,0)</f>
        <v>2024</v>
      </c>
      <c r="E1525" s="5" t="str">
        <f>VLOOKUP(A1525,UNIC!C:W,21,0)</f>
        <v>MOVIDA</v>
      </c>
      <c r="F1525" s="5" t="str">
        <f>VLOOKUP(Tabela1[[#This Row],[PLACA]],UNIC!C:R,15,0)</f>
        <v>ES</v>
      </c>
      <c r="G1525" s="5" t="str">
        <f>VLOOKUP(Tabela1[[#This Row],[PLACA]],UNIC!C:R,16,0)</f>
        <v>SUDESTE</v>
      </c>
      <c r="H1525" s="5" t="str">
        <f>VLOOKUP(A1525,UNIC!C:H,6,0)</f>
        <v>BRUNO FERREIRA DE MACEDO</v>
      </c>
      <c r="I1525" s="5" t="str">
        <f>VLOOKUP(H1525,UNIC!H:J,3,0)</f>
        <v>INSTALADOR E REPARADOR DE FO</v>
      </c>
      <c r="J1525" s="11" t="str">
        <f>VLOOKUP(Tabela1[[#This Row],[PLACA]],UNIC!C:V,20,0)</f>
        <v>R$ 1.822,03</v>
      </c>
      <c r="K1525" s="11">
        <f>IFERROR(VALUE(VLOOKUP(Tabela1[[#This Row],[PLACA]],[1]Planilha2!$A:$F,3,0)),"")</f>
        <v>1110</v>
      </c>
      <c r="L1525" s="11">
        <f>IFERROR(VALUE(VLOOKUP(Tabela1[[#This Row],[PLACA]],[1]Planilha2!$A:$F,4,0)),"")</f>
        <v>232.54</v>
      </c>
      <c r="M1525" s="11">
        <f>IFERROR(VALUE(VLOOKUP(Tabela1[[#This Row],[PLACA]],[1]Planilha2!$A:$F,5,0)),"")</f>
        <v>487.7</v>
      </c>
      <c r="N1525" s="11"/>
      <c r="O1525" s="12" t="str">
        <f>VLOOKUP(Tabela1[[#This Row],[PLACA]],BASE_LOCADORAS!B:F,5,0)</f>
        <v>03/05/2027</v>
      </c>
      <c r="P152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5" s="11">
        <f>VLOOKUP(Tabela1[[#This Row],[PLACA]],BASE_LOCADORAS!B:G,6,0)</f>
        <v>1822.03</v>
      </c>
      <c r="R1525" s="5" t="b">
        <f>Tabela1[[#This Row],[VALOR LOCADORA]]=Tabela1[[#This Row],[GASTO ALUGUEL]]</f>
        <v>0</v>
      </c>
      <c r="S1525" s="5" t="str">
        <f>UPPER(TEXT(Tabela1[[#This Row],[VENCIMENTO CONTRATO]],"MMM"))</f>
        <v>MAI</v>
      </c>
      <c r="T1525" s="5">
        <f>IFERROR(YEAR(Tabela1[[#This Row],[VENCIMENTO CONTRATO]]),"-")</f>
        <v>2027</v>
      </c>
      <c r="U1525" s="5" t="str">
        <f>VLOOKUP(Tabela1[[#This Row],[PLACA]],UNIC!C:T,18,0)</f>
        <v>ATIVO</v>
      </c>
      <c r="V1525" s="5" t="str">
        <f>SUBSTITUTE(VLOOKUP(Tabela1[[#This Row],[PLACA]],UNIC!C:K,9,0),".", "")</f>
        <v>11011</v>
      </c>
      <c r="W1525" s="5">
        <f>VLOOKUP(Tabela1[[#This Row],[PLACA]],UNIC!C:M,10,0)</f>
        <v>18001</v>
      </c>
      <c r="X1525" s="5" t="str">
        <f>VLOOKUP(Tabela1[[#This Row],[PLACA]],UNIC!C:M,11,0)</f>
        <v>VIVO</v>
      </c>
      <c r="Y1525" s="7">
        <f>SUM(Tabela1[[#This Row],[GASTO COMBUSTÍVEL FEVEREIRO]:[GASTO COMBUSTÍVE ABRIL]])</f>
        <v>1830.24</v>
      </c>
      <c r="Z1525" s="7">
        <f>IFERROR(AVERAGE(Tabela1[[#This Row],[GASTO COMBUSTÍVE ABRIL]:[GASTO COMBUSTÍVE MARÇO]]),"-")</f>
        <v>360.12</v>
      </c>
    </row>
    <row r="1526" spans="1:26" x14ac:dyDescent="0.25">
      <c r="A1526" s="5" t="s">
        <v>674</v>
      </c>
      <c r="B1526" s="5" t="str">
        <f>VLOOKUP(A1526,UNIC!C:W,2,0)</f>
        <v>POLO</v>
      </c>
      <c r="C1526" s="5" t="str">
        <f>VLOOKUP(A1526,UNIC!C:W,3,0)</f>
        <v>LEVE</v>
      </c>
      <c r="D1526" s="10">
        <f>VLOOKUP(A1526,UNIC!C:W,5,0)</f>
        <v>2018</v>
      </c>
      <c r="E1526" s="5" t="str">
        <f>VLOOKUP(A1526,UNIC!C:W,21,0)</f>
        <v>PARTICULAR</v>
      </c>
      <c r="F1526" s="5" t="str">
        <f>VLOOKUP(Tabela1[[#This Row],[PLACA]],UNIC!C:R,15,0)</f>
        <v>ES</v>
      </c>
      <c r="G1526" s="5" t="str">
        <f>VLOOKUP(Tabela1[[#This Row],[PLACA]],UNIC!C:R,16,0)</f>
        <v>SUDESTE</v>
      </c>
      <c r="H1526" s="5" t="str">
        <f>VLOOKUP(A1526,UNIC!C:H,6,0)</f>
        <v>LUCIO FERREIRA DE PAIVA</v>
      </c>
      <c r="I1526" s="5" t="str">
        <f>VLOOKUP(H1526,UNIC!H:J,3,0)</f>
        <v>SUPERVISOR DE MANUTENCAO III</v>
      </c>
      <c r="J1526" s="11" t="str">
        <f>VLOOKUP(Tabela1[[#This Row],[PLACA]],UNIC!C:V,20,0)</f>
        <v>R$ 850,00</v>
      </c>
      <c r="K1526" s="11">
        <f>IFERROR(VALUE(VLOOKUP(Tabela1[[#This Row],[PLACA]],[1]Planilha2!$A:$F,3,0)),"")</f>
        <v>1229.8699999999999</v>
      </c>
      <c r="L1526" s="11">
        <f>IFERROR(VALUE(VLOOKUP(Tabela1[[#This Row],[PLACA]],[1]Planilha2!$A:$F,4,0)),"")</f>
        <v>1549.97</v>
      </c>
      <c r="M1526" s="11">
        <f>IFERROR(VALUE(VLOOKUP(Tabela1[[#This Row],[PLACA]],[1]Planilha2!$A:$F,5,0)),"")</f>
        <v>629</v>
      </c>
      <c r="N1526" s="11"/>
      <c r="O1526" s="12" t="str">
        <f>VLOOKUP(Tabela1[[#This Row],[PLACA]],BASE_LOCADORAS!B:F,5,0)</f>
        <v>01/01/2030</v>
      </c>
      <c r="P152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6" s="11">
        <f>VLOOKUP(Tabela1[[#This Row],[PLACA]],BASE_LOCADORAS!B:G,6,0)</f>
        <v>850</v>
      </c>
      <c r="R1526" s="5" t="b">
        <f>Tabela1[[#This Row],[VALOR LOCADORA]]=Tabela1[[#This Row],[GASTO ALUGUEL]]</f>
        <v>0</v>
      </c>
      <c r="S1526" s="5" t="str">
        <f>UPPER(TEXT(Tabela1[[#This Row],[VENCIMENTO CONTRATO]],"MMM"))</f>
        <v>JAN</v>
      </c>
      <c r="T1526" s="5">
        <f>IFERROR(YEAR(Tabela1[[#This Row],[VENCIMENTO CONTRATO]]),"-")</f>
        <v>2030</v>
      </c>
      <c r="U1526" s="5" t="str">
        <f>VLOOKUP(Tabela1[[#This Row],[PLACA]],UNIC!C:T,18,0)</f>
        <v>ATIVO</v>
      </c>
      <c r="V1526" s="5" t="str">
        <f>SUBSTITUTE(VLOOKUP(Tabela1[[#This Row],[PLACA]],UNIC!C:K,9,0),".", "")</f>
        <v>11025</v>
      </c>
      <c r="W1526" s="5">
        <f>VLOOKUP(Tabela1[[#This Row],[PLACA]],UNIC!C:M,10,0)</f>
        <v>18001</v>
      </c>
      <c r="X1526" s="5" t="str">
        <f>VLOOKUP(Tabela1[[#This Row],[PLACA]],UNIC!C:M,11,0)</f>
        <v>VIVO</v>
      </c>
      <c r="Y1526" s="7">
        <f>SUM(Tabela1[[#This Row],[GASTO COMBUSTÍVEL FEVEREIRO]:[GASTO COMBUSTÍVE ABRIL]])</f>
        <v>3408.84</v>
      </c>
      <c r="Z1526" s="7">
        <f>IFERROR(AVERAGE(Tabela1[[#This Row],[GASTO COMBUSTÍVE ABRIL]:[GASTO COMBUSTÍVE MARÇO]]),"-")</f>
        <v>1089.4850000000001</v>
      </c>
    </row>
    <row r="1527" spans="1:26" x14ac:dyDescent="0.25">
      <c r="A1527" s="5" t="s">
        <v>1283</v>
      </c>
      <c r="B1527" s="5" t="str">
        <f>VLOOKUP(A1527,UNIC!C:W,2,0)</f>
        <v>MOBI</v>
      </c>
      <c r="C1527" s="5" t="str">
        <f>VLOOKUP(A1527,UNIC!C:W,3,0)</f>
        <v>LEVE</v>
      </c>
      <c r="D1527" s="10">
        <f>VLOOKUP(A1527,UNIC!C:W,5,0)</f>
        <v>2024</v>
      </c>
      <c r="E1527" s="5" t="str">
        <f>VLOOKUP(A1527,UNIC!C:W,21,0)</f>
        <v>MOVIDA</v>
      </c>
      <c r="F1527" s="5" t="str">
        <f>VLOOKUP(Tabela1[[#This Row],[PLACA]],UNIC!C:R,15,0)</f>
        <v>ES</v>
      </c>
      <c r="G1527" s="5" t="str">
        <f>VLOOKUP(Tabela1[[#This Row],[PLACA]],UNIC!C:R,16,0)</f>
        <v>SUDESTE</v>
      </c>
      <c r="H1527" s="5" t="str">
        <f>VLOOKUP(A1527,UNIC!C:H,6,0)</f>
        <v>CLEITON CIRILHO FERNANDES</v>
      </c>
      <c r="I1527" s="5" t="str">
        <f>VLOOKUP(H1527,UNIC!H:J,3,0)</f>
        <v>INSTALADOR E REPARADOR DE FO</v>
      </c>
      <c r="J1527" s="11" t="str">
        <f>VLOOKUP(Tabela1[[#This Row],[PLACA]],UNIC!C:V,20,0)</f>
        <v>R$ 1.806,47</v>
      </c>
      <c r="K1527" s="11">
        <f>IFERROR(VALUE(VLOOKUP(Tabela1[[#This Row],[PLACA]],[1]Planilha2!$A:$F,3,0)),"")</f>
        <v>1127.93</v>
      </c>
      <c r="L1527" s="11">
        <f>IFERROR(VALUE(VLOOKUP(Tabela1[[#This Row],[PLACA]],[1]Planilha2!$A:$F,4,0)),"")</f>
        <v>1154.1599999999999</v>
      </c>
      <c r="M1527" s="11">
        <f>IFERROR(VALUE(VLOOKUP(Tabela1[[#This Row],[PLACA]],[1]Planilha2!$A:$F,5,0)),"")</f>
        <v>589.91</v>
      </c>
      <c r="N1527" s="11"/>
      <c r="O1527" s="12" t="str">
        <f>VLOOKUP(Tabela1[[#This Row],[PLACA]],BASE_LOCADORAS!B:F,5,0)</f>
        <v>28/10/2026</v>
      </c>
      <c r="P152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7" s="11">
        <f>VLOOKUP(Tabela1[[#This Row],[PLACA]],BASE_LOCADORAS!B:G,6,0)</f>
        <v>1806.47</v>
      </c>
      <c r="R1527" s="5" t="b">
        <f>Tabela1[[#This Row],[VALOR LOCADORA]]=Tabela1[[#This Row],[GASTO ALUGUEL]]</f>
        <v>0</v>
      </c>
      <c r="S1527" s="5" t="str">
        <f>UPPER(TEXT(Tabela1[[#This Row],[VENCIMENTO CONTRATO]],"MMM"))</f>
        <v>OUT</v>
      </c>
      <c r="T1527" s="5">
        <f>IFERROR(YEAR(Tabela1[[#This Row],[VENCIMENTO CONTRATO]]),"-")</f>
        <v>2026</v>
      </c>
      <c r="U1527" s="5" t="str">
        <f>VLOOKUP(Tabela1[[#This Row],[PLACA]],UNIC!C:T,18,0)</f>
        <v>ATIVO</v>
      </c>
      <c r="V1527" s="5" t="str">
        <f>SUBSTITUTE(VLOOKUP(Tabela1[[#This Row],[PLACA]],UNIC!C:K,9,0),".", "")</f>
        <v>11011</v>
      </c>
      <c r="W1527" s="5">
        <f>VLOOKUP(Tabela1[[#This Row],[PLACA]],UNIC!C:M,10,0)</f>
        <v>18001</v>
      </c>
      <c r="X1527" s="5" t="str">
        <f>VLOOKUP(Tabela1[[#This Row],[PLACA]],UNIC!C:M,11,0)</f>
        <v>VIVO</v>
      </c>
      <c r="Y1527" s="7">
        <f>SUM(Tabela1[[#This Row],[GASTO COMBUSTÍVEL FEVEREIRO]:[GASTO COMBUSTÍVE ABRIL]])</f>
        <v>2872</v>
      </c>
      <c r="Z1527" s="7">
        <f>IFERROR(AVERAGE(Tabela1[[#This Row],[GASTO COMBUSTÍVE ABRIL]:[GASTO COMBUSTÍVE MARÇO]]),"-")</f>
        <v>872.03499999999985</v>
      </c>
    </row>
    <row r="1528" spans="1:26" x14ac:dyDescent="0.25">
      <c r="A1528" s="5" t="s">
        <v>484</v>
      </c>
      <c r="B1528" s="5" t="str">
        <f>VLOOKUP(A1528,UNIC!C:W,2,0)</f>
        <v>MOBI</v>
      </c>
      <c r="C1528" s="5" t="str">
        <f>VLOOKUP(A1528,UNIC!C:W,3,0)</f>
        <v>LEVE</v>
      </c>
      <c r="D1528" s="10">
        <f>VLOOKUP(A1528,UNIC!C:W,5,0)</f>
        <v>2024</v>
      </c>
      <c r="E1528" s="5" t="str">
        <f>VLOOKUP(A1528,UNIC!C:W,21,0)</f>
        <v>LOCALIZA</v>
      </c>
      <c r="F1528" s="5" t="str">
        <f>VLOOKUP(Tabela1[[#This Row],[PLACA]],UNIC!C:R,15,0)</f>
        <v>MT</v>
      </c>
      <c r="G1528" s="5" t="str">
        <f>VLOOKUP(Tabela1[[#This Row],[PLACA]],UNIC!C:R,16,0)</f>
        <v>Centro-Oeste</v>
      </c>
      <c r="H1528" s="5" t="str">
        <f>VLOOKUP(A1528,UNIC!C:H,6,0)</f>
        <v>-</v>
      </c>
      <c r="I1528" s="5" t="str">
        <f>VLOOKUP(H1528,UNIC!H:J,3,0)</f>
        <v>-</v>
      </c>
      <c r="J1528" s="11" t="str">
        <f>VLOOKUP(Tabela1[[#This Row],[PLACA]],UNIC!C:V,20,0)</f>
        <v>R$ 1.808,86</v>
      </c>
      <c r="K1528" s="11">
        <f>IFERROR(VALUE(VLOOKUP(Tabela1[[#This Row],[PLACA]],[1]Planilha2!$A:$F,3,0)),"")</f>
        <v>249.97000000000003</v>
      </c>
      <c r="L1528" s="11">
        <f>IFERROR(VALUE(VLOOKUP(Tabela1[[#This Row],[PLACA]],[1]Planilha2!$A:$F,4,0)),"")</f>
        <v>0</v>
      </c>
      <c r="M1528" s="11">
        <f>IFERROR(VALUE(VLOOKUP(Tabela1[[#This Row],[PLACA]],[1]Planilha2!$A:$F,5,0)),"")</f>
        <v>267.58999999999997</v>
      </c>
      <c r="N1528" s="11"/>
      <c r="O1528" s="12" t="str">
        <f>VLOOKUP(Tabela1[[#This Row],[PLACA]],BASE_LOCADORAS!B:F,5,0)</f>
        <v>10/01/2027</v>
      </c>
      <c r="P152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8" s="11">
        <f>VLOOKUP(Tabela1[[#This Row],[PLACA]],BASE_LOCADORAS!B:G,6,0)</f>
        <v>1808.86</v>
      </c>
      <c r="R1528" s="5" t="b">
        <f>Tabela1[[#This Row],[VALOR LOCADORA]]=Tabela1[[#This Row],[GASTO ALUGUEL]]</f>
        <v>0</v>
      </c>
      <c r="S1528" s="5" t="str">
        <f>UPPER(TEXT(Tabela1[[#This Row],[VENCIMENTO CONTRATO]],"MMM"))</f>
        <v>JAN</v>
      </c>
      <c r="T1528" s="5">
        <f>IFERROR(YEAR(Tabela1[[#This Row],[VENCIMENTO CONTRATO]]),"-")</f>
        <v>2027</v>
      </c>
      <c r="U1528" s="5" t="str">
        <f>VLOOKUP(Tabela1[[#This Row],[PLACA]],UNIC!C:T,18,0)</f>
        <v>PATIO</v>
      </c>
      <c r="V1528" s="5" t="str">
        <f>SUBSTITUTE(VLOOKUP(Tabela1[[#This Row],[PLACA]],UNIC!C:K,9,0),".", "")</f>
        <v/>
      </c>
      <c r="W1528" s="5">
        <f>VLOOKUP(Tabela1[[#This Row],[PLACA]],UNIC!C:M,10,0)</f>
        <v>0</v>
      </c>
      <c r="X1528" s="5">
        <f>VLOOKUP(Tabela1[[#This Row],[PLACA]],UNIC!C:M,11,0)</f>
        <v>0</v>
      </c>
      <c r="Y1528" s="7">
        <f>SUM(Tabela1[[#This Row],[GASTO COMBUSTÍVEL FEVEREIRO]:[GASTO COMBUSTÍVE ABRIL]])</f>
        <v>517.55999999999995</v>
      </c>
      <c r="Z1528" s="7">
        <f>IFERROR(AVERAGE(Tabela1[[#This Row],[GASTO COMBUSTÍVE ABRIL]:[GASTO COMBUSTÍVE MARÇO]]),"-")</f>
        <v>133.79499999999999</v>
      </c>
    </row>
    <row r="1529" spans="1:26" x14ac:dyDescent="0.25">
      <c r="A1529" s="5" t="s">
        <v>713</v>
      </c>
      <c r="B1529" s="5" t="str">
        <f>VLOOKUP(A1529,UNIC!C:W,2,0)</f>
        <v>MOBI</v>
      </c>
      <c r="C1529" s="5" t="str">
        <f>VLOOKUP(A1529,UNIC!C:W,3,0)</f>
        <v>LEVE</v>
      </c>
      <c r="D1529" s="10">
        <f>VLOOKUP(A1529,UNIC!C:W,5,0)</f>
        <v>2024</v>
      </c>
      <c r="E1529" s="5" t="str">
        <f>VLOOKUP(A1529,UNIC!C:W,21,0)</f>
        <v>MOVIDA</v>
      </c>
      <c r="F1529" s="5" t="str">
        <f>VLOOKUP(Tabela1[[#This Row],[PLACA]],UNIC!C:R,15,0)</f>
        <v>ES</v>
      </c>
      <c r="G1529" s="5" t="str">
        <f>VLOOKUP(Tabela1[[#This Row],[PLACA]],UNIC!C:R,16,0)</f>
        <v>SUDESTE</v>
      </c>
      <c r="H1529" s="5" t="str">
        <f>VLOOKUP(A1529,UNIC!C:H,6,0)</f>
        <v>ADRIANO CABRAL DE OLIVEIRA</v>
      </c>
      <c r="I1529" s="5" t="str">
        <f>VLOOKUP(H1529,UNIC!H:J,3,0)</f>
        <v>INSTALADOR E REPARADOR DE FO</v>
      </c>
      <c r="J1529" s="11" t="str">
        <f>VLOOKUP(Tabela1[[#This Row],[PLACA]],UNIC!C:V,20,0)</f>
        <v>R$ 1.806,47</v>
      </c>
      <c r="K1529" s="11">
        <f>IFERROR(VALUE(VLOOKUP(Tabela1[[#This Row],[PLACA]],[1]Planilha2!$A:$F,3,0)),"")</f>
        <v>1052.83</v>
      </c>
      <c r="L1529" s="11">
        <f>IFERROR(VALUE(VLOOKUP(Tabela1[[#This Row],[PLACA]],[1]Planilha2!$A:$F,4,0)),"")</f>
        <v>638.73</v>
      </c>
      <c r="M1529" s="11">
        <f>IFERROR(VALUE(VLOOKUP(Tabela1[[#This Row],[PLACA]],[1]Planilha2!$A:$F,5,0)),"")</f>
        <v>498.32999999999993</v>
      </c>
      <c r="N1529" s="11"/>
      <c r="O1529" s="12" t="str">
        <f>VLOOKUP(Tabela1[[#This Row],[PLACA]],BASE_LOCADORAS!B:F,5,0)</f>
        <v>28/10/2026</v>
      </c>
      <c r="P152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29" s="11">
        <f>VLOOKUP(Tabela1[[#This Row],[PLACA]],BASE_LOCADORAS!B:G,6,0)</f>
        <v>1806.47</v>
      </c>
      <c r="R1529" s="5" t="b">
        <f>Tabela1[[#This Row],[VALOR LOCADORA]]=Tabela1[[#This Row],[GASTO ALUGUEL]]</f>
        <v>0</v>
      </c>
      <c r="S1529" s="5" t="str">
        <f>UPPER(TEXT(Tabela1[[#This Row],[VENCIMENTO CONTRATO]],"MMM"))</f>
        <v>OUT</v>
      </c>
      <c r="T1529" s="5">
        <f>IFERROR(YEAR(Tabela1[[#This Row],[VENCIMENTO CONTRATO]]),"-")</f>
        <v>2026</v>
      </c>
      <c r="U1529" s="5" t="str">
        <f>VLOOKUP(Tabela1[[#This Row],[PLACA]],UNIC!C:T,18,0)</f>
        <v>ATIVO</v>
      </c>
      <c r="V1529" s="5" t="str">
        <f>SUBSTITUTE(VLOOKUP(Tabela1[[#This Row],[PLACA]],UNIC!C:K,9,0),".", "")</f>
        <v>11011</v>
      </c>
      <c r="W1529" s="5">
        <f>VLOOKUP(Tabela1[[#This Row],[PLACA]],UNIC!C:M,10,0)</f>
        <v>18001</v>
      </c>
      <c r="X1529" s="5" t="str">
        <f>VLOOKUP(Tabela1[[#This Row],[PLACA]],UNIC!C:M,11,0)</f>
        <v>VIVO</v>
      </c>
      <c r="Y1529" s="7">
        <f>SUM(Tabela1[[#This Row],[GASTO COMBUSTÍVEL FEVEREIRO]:[GASTO COMBUSTÍVE ABRIL]])</f>
        <v>2189.89</v>
      </c>
      <c r="Z1529" s="7">
        <f>IFERROR(AVERAGE(Tabela1[[#This Row],[GASTO COMBUSTÍVE ABRIL]:[GASTO COMBUSTÍVE MARÇO]]),"-")</f>
        <v>568.53</v>
      </c>
    </row>
    <row r="1530" spans="1:26" x14ac:dyDescent="0.25">
      <c r="A1530" s="5" t="s">
        <v>307</v>
      </c>
      <c r="B1530" s="5" t="str">
        <f>VLOOKUP(A1530,UNIC!C:W,2,0)</f>
        <v>MOBI</v>
      </c>
      <c r="C1530" s="5" t="str">
        <f>VLOOKUP(A1530,UNIC!C:W,3,0)</f>
        <v>LEVE</v>
      </c>
      <c r="D1530" s="10">
        <f>VLOOKUP(A1530,UNIC!C:W,5,0)</f>
        <v>2024</v>
      </c>
      <c r="E1530" s="5" t="str">
        <f>VLOOKUP(A1530,UNIC!C:W,21,0)</f>
        <v>LOCALIZA</v>
      </c>
      <c r="F1530" s="5" t="str">
        <f>VLOOKUP(Tabela1[[#This Row],[PLACA]],UNIC!C:R,15,0)</f>
        <v>GO</v>
      </c>
      <c r="G1530" s="5" t="str">
        <f>VLOOKUP(Tabela1[[#This Row],[PLACA]],UNIC!C:R,16,0)</f>
        <v>CENTRO OESTE</v>
      </c>
      <c r="H1530" s="5" t="str">
        <f>VLOOKUP(A1530,UNIC!C:H,6,0)</f>
        <v>ARTHUR NUNES BOTELHO</v>
      </c>
      <c r="I1530" s="5" t="str">
        <f>VLOOKUP(H1530,UNIC!H:J,3,0)</f>
        <v>INSTALADOR E REPARADOR DE FO</v>
      </c>
      <c r="J1530" s="11" t="str">
        <f>VLOOKUP(Tabela1[[#This Row],[PLACA]],UNIC!C:V,20,0)</f>
        <v>R$ 1.808,86</v>
      </c>
      <c r="K1530" s="11">
        <f>IFERROR(VALUE(VLOOKUP(Tabela1[[#This Row],[PLACA]],[1]Planilha2!$A:$F,3,0)),"")</f>
        <v>800.66</v>
      </c>
      <c r="L1530" s="11">
        <f>IFERROR(VALUE(VLOOKUP(Tabela1[[#This Row],[PLACA]],[1]Planilha2!$A:$F,4,0)),"")</f>
        <v>1387.0900000000001</v>
      </c>
      <c r="M1530" s="11">
        <f>IFERROR(VALUE(VLOOKUP(Tabela1[[#This Row],[PLACA]],[1]Planilha2!$A:$F,5,0)),"")</f>
        <v>600</v>
      </c>
      <c r="N1530" s="11"/>
      <c r="O1530" s="12" t="str">
        <f>VLOOKUP(Tabela1[[#This Row],[PLACA]],BASE_LOCADORAS!B:F,5,0)</f>
        <v>26/12/2026</v>
      </c>
      <c r="P153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0" s="11">
        <f>VLOOKUP(Tabela1[[#This Row],[PLACA]],BASE_LOCADORAS!B:G,6,0)</f>
        <v>1808.86</v>
      </c>
      <c r="R1530" s="5" t="b">
        <f>Tabela1[[#This Row],[VALOR LOCADORA]]=Tabela1[[#This Row],[GASTO ALUGUEL]]</f>
        <v>0</v>
      </c>
      <c r="S1530" s="5" t="str">
        <f>UPPER(TEXT(Tabela1[[#This Row],[VENCIMENTO CONTRATO]],"MMM"))</f>
        <v>DEZ</v>
      </c>
      <c r="T1530" s="5">
        <f>IFERROR(YEAR(Tabela1[[#This Row],[VENCIMENTO CONTRATO]]),"-")</f>
        <v>2026</v>
      </c>
      <c r="U1530" s="5" t="str">
        <f>VLOOKUP(Tabela1[[#This Row],[PLACA]],UNIC!C:T,18,0)</f>
        <v>ATIVO</v>
      </c>
      <c r="V1530" s="5" t="str">
        <f>SUBSTITUTE(VLOOKUP(Tabela1[[#This Row],[PLACA]],UNIC!C:K,9,0),".", "")</f>
        <v>11011</v>
      </c>
      <c r="W1530" s="5">
        <f>VLOOKUP(Tabela1[[#This Row],[PLACA]],UNIC!C:M,10,0)</f>
        <v>19058</v>
      </c>
      <c r="X1530" s="5" t="str">
        <f>VLOOKUP(Tabela1[[#This Row],[PLACA]],UNIC!C:M,11,0)</f>
        <v>VIVO</v>
      </c>
      <c r="Y1530" s="7">
        <f>SUM(Tabela1[[#This Row],[GASTO COMBUSTÍVEL FEVEREIRO]:[GASTO COMBUSTÍVE ABRIL]])</f>
        <v>2787.75</v>
      </c>
      <c r="Z1530" s="7">
        <f>IFERROR(AVERAGE(Tabela1[[#This Row],[GASTO COMBUSTÍVE ABRIL]:[GASTO COMBUSTÍVE MARÇO]]),"-")</f>
        <v>993.54500000000007</v>
      </c>
    </row>
    <row r="1531" spans="1:26" x14ac:dyDescent="0.25">
      <c r="A1531" s="5" t="s">
        <v>838</v>
      </c>
      <c r="B1531" s="5" t="str">
        <f>VLOOKUP(A1531,UNIC!C:W,2,0)</f>
        <v>MOBI</v>
      </c>
      <c r="C1531" s="5" t="str">
        <f>VLOOKUP(A1531,UNIC!C:W,3,0)</f>
        <v>LEVE</v>
      </c>
      <c r="D1531" s="10">
        <f>VLOOKUP(A1531,UNIC!C:W,5,0)</f>
        <v>2024</v>
      </c>
      <c r="E1531" s="5" t="str">
        <f>VLOOKUP(A1531,UNIC!C:W,21,0)</f>
        <v>MOVIDA</v>
      </c>
      <c r="F1531" s="5" t="str">
        <f>VLOOKUP(Tabela1[[#This Row],[PLACA]],UNIC!C:R,15,0)</f>
        <v>ES</v>
      </c>
      <c r="G1531" s="5" t="str">
        <f>VLOOKUP(Tabela1[[#This Row],[PLACA]],UNIC!C:R,16,0)</f>
        <v>SUDESTE</v>
      </c>
      <c r="H1531" s="5" t="str">
        <f>VLOOKUP(A1531,UNIC!C:H,6,0)</f>
        <v>EDMAR RODRIGUES DA SILVA</v>
      </c>
      <c r="I1531" s="5" t="str">
        <f>VLOOKUP(H1531,UNIC!H:J,3,0)</f>
        <v>INSTALADOR E REPARADOR DE FO</v>
      </c>
      <c r="J1531" s="11" t="str">
        <f>VLOOKUP(Tabela1[[#This Row],[PLACA]],UNIC!C:V,20,0)</f>
        <v>R$ 1.806,47</v>
      </c>
      <c r="K1531" s="11">
        <f>IFERROR(VALUE(VLOOKUP(Tabela1[[#This Row],[PLACA]],[1]Planilha2!$A:$F,3,0)),"")</f>
        <v>629.98</v>
      </c>
      <c r="L1531" s="11">
        <f>IFERROR(VALUE(VLOOKUP(Tabela1[[#This Row],[PLACA]],[1]Planilha2!$A:$F,4,0)),"")</f>
        <v>1360</v>
      </c>
      <c r="M1531" s="11">
        <f>IFERROR(VALUE(VLOOKUP(Tabela1[[#This Row],[PLACA]],[1]Planilha2!$A:$F,5,0)),"")</f>
        <v>600</v>
      </c>
      <c r="N1531" s="11"/>
      <c r="O1531" s="12" t="str">
        <f>VLOOKUP(Tabela1[[#This Row],[PLACA]],BASE_LOCADORAS!B:F,5,0)</f>
        <v>28/10/2026</v>
      </c>
      <c r="P153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1" s="11">
        <f>VLOOKUP(Tabela1[[#This Row],[PLACA]],BASE_LOCADORAS!B:G,6,0)</f>
        <v>1806.47</v>
      </c>
      <c r="R1531" s="5" t="b">
        <f>Tabela1[[#This Row],[VALOR LOCADORA]]=Tabela1[[#This Row],[GASTO ALUGUEL]]</f>
        <v>0</v>
      </c>
      <c r="S1531" s="5" t="str">
        <f>UPPER(TEXT(Tabela1[[#This Row],[VENCIMENTO CONTRATO]],"MMM"))</f>
        <v>OUT</v>
      </c>
      <c r="T1531" s="5">
        <f>IFERROR(YEAR(Tabela1[[#This Row],[VENCIMENTO CONTRATO]]),"-")</f>
        <v>2026</v>
      </c>
      <c r="U1531" s="5" t="str">
        <f>VLOOKUP(Tabela1[[#This Row],[PLACA]],UNIC!C:T,18,0)</f>
        <v>ATIVO</v>
      </c>
      <c r="V1531" s="5" t="str">
        <f>SUBSTITUTE(VLOOKUP(Tabela1[[#This Row],[PLACA]],UNIC!C:K,9,0),".", "")</f>
        <v>11011</v>
      </c>
      <c r="W1531" s="5">
        <f>VLOOKUP(Tabela1[[#This Row],[PLACA]],UNIC!C:M,10,0)</f>
        <v>18001</v>
      </c>
      <c r="X1531" s="5" t="str">
        <f>VLOOKUP(Tabela1[[#This Row],[PLACA]],UNIC!C:M,11,0)</f>
        <v>VIVO</v>
      </c>
      <c r="Y1531" s="7">
        <f>SUM(Tabela1[[#This Row],[GASTO COMBUSTÍVEL FEVEREIRO]:[GASTO COMBUSTÍVE ABRIL]])</f>
        <v>2589.98</v>
      </c>
      <c r="Z1531" s="7">
        <f>IFERROR(AVERAGE(Tabela1[[#This Row],[GASTO COMBUSTÍVE ABRIL]:[GASTO COMBUSTÍVE MARÇO]]),"-")</f>
        <v>980</v>
      </c>
    </row>
    <row r="1532" spans="1:26" x14ac:dyDescent="0.25">
      <c r="A1532" s="5" t="s">
        <v>1556</v>
      </c>
      <c r="B1532" s="5" t="str">
        <f>VLOOKUP(A1532,UNIC!C:W,2,0)</f>
        <v>MOBI</v>
      </c>
      <c r="C1532" s="5" t="str">
        <f>VLOOKUP(A1532,UNIC!C:W,3,0)</f>
        <v>LEVE</v>
      </c>
      <c r="D1532" s="10">
        <f>VLOOKUP(A1532,UNIC!C:W,5,0)</f>
        <v>2024</v>
      </c>
      <c r="E1532" s="5" t="str">
        <f>VLOOKUP(A1532,UNIC!C:W,21,0)</f>
        <v>MOVIDA</v>
      </c>
      <c r="F1532" s="5" t="str">
        <f>VLOOKUP(Tabela1[[#This Row],[PLACA]],UNIC!C:R,15,0)</f>
        <v>ES</v>
      </c>
      <c r="G1532" s="5" t="str">
        <f>VLOOKUP(Tabela1[[#This Row],[PLACA]],UNIC!C:R,16,0)</f>
        <v>SUDESTE</v>
      </c>
      <c r="H1532" s="5" t="str">
        <f>VLOOKUP(A1532,UNIC!C:H,6,0)</f>
        <v>TOMAZ OLIVEIRA ARAUJO DA SILVA</v>
      </c>
      <c r="I1532" s="5" t="str">
        <f>VLOOKUP(H1532,UNIC!H:J,3,0)</f>
        <v>INSTALADOR E REPARADOR DE FO</v>
      </c>
      <c r="J1532" s="11" t="str">
        <f>VLOOKUP(Tabela1[[#This Row],[PLACA]],UNIC!C:V,20,0)</f>
        <v>R$ 1.730,00</v>
      </c>
      <c r="K1532" s="11">
        <f>IFERROR(VALUE(VLOOKUP(Tabela1[[#This Row],[PLACA]],[1]Planilha2!$A:$F,3,0)),"")</f>
        <v>1189.93</v>
      </c>
      <c r="L1532" s="11">
        <f>IFERROR(VALUE(VLOOKUP(Tabela1[[#This Row],[PLACA]],[1]Planilha2!$A:$F,4,0)),"")</f>
        <v>1319.92</v>
      </c>
      <c r="M1532" s="11">
        <f>IFERROR(VALUE(VLOOKUP(Tabela1[[#This Row],[PLACA]],[1]Planilha2!$A:$F,5,0)),"")</f>
        <v>699.97</v>
      </c>
      <c r="N1532" s="11"/>
      <c r="O1532" s="12" t="str">
        <f>VLOOKUP(Tabela1[[#This Row],[PLACA]],BASE_LOCADORAS!B:F,5,0)</f>
        <v>23/11/2026</v>
      </c>
      <c r="P153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2" s="11">
        <f>VLOOKUP(Tabela1[[#This Row],[PLACA]],BASE_LOCADORAS!B:G,6,0)</f>
        <v>1730</v>
      </c>
      <c r="R1532" s="5" t="b">
        <f>Tabela1[[#This Row],[VALOR LOCADORA]]=Tabela1[[#This Row],[GASTO ALUGUEL]]</f>
        <v>0</v>
      </c>
      <c r="S1532" s="5" t="str">
        <f>UPPER(TEXT(Tabela1[[#This Row],[VENCIMENTO CONTRATO]],"MMM"))</f>
        <v>NOV</v>
      </c>
      <c r="T1532" s="5">
        <f>IFERROR(YEAR(Tabela1[[#This Row],[VENCIMENTO CONTRATO]]),"-")</f>
        <v>2026</v>
      </c>
      <c r="U1532" s="5" t="str">
        <f>VLOOKUP(Tabela1[[#This Row],[PLACA]],UNIC!C:T,18,0)</f>
        <v>ATIVO</v>
      </c>
      <c r="V1532" s="5" t="str">
        <f>SUBSTITUTE(VLOOKUP(Tabela1[[#This Row],[PLACA]],UNIC!C:K,9,0),".", "")</f>
        <v>11011</v>
      </c>
      <c r="W1532" s="5">
        <f>VLOOKUP(Tabela1[[#This Row],[PLACA]],UNIC!C:M,10,0)</f>
        <v>18001</v>
      </c>
      <c r="X1532" s="5" t="str">
        <f>VLOOKUP(Tabela1[[#This Row],[PLACA]],UNIC!C:M,11,0)</f>
        <v>VIVO</v>
      </c>
      <c r="Y1532" s="7">
        <f>SUM(Tabela1[[#This Row],[GASTO COMBUSTÍVEL FEVEREIRO]:[GASTO COMBUSTÍVE ABRIL]])</f>
        <v>3209.8200000000006</v>
      </c>
      <c r="Z1532" s="7">
        <f>IFERROR(AVERAGE(Tabela1[[#This Row],[GASTO COMBUSTÍVE ABRIL]:[GASTO COMBUSTÍVE MARÇO]]),"-")</f>
        <v>1009.9450000000001</v>
      </c>
    </row>
    <row r="1533" spans="1:26" x14ac:dyDescent="0.25">
      <c r="A1533" s="5" t="s">
        <v>909</v>
      </c>
      <c r="B1533" s="5" t="str">
        <f>VLOOKUP(A1533,UNIC!C:W,2,0)</f>
        <v>MOBI</v>
      </c>
      <c r="C1533" s="5" t="str">
        <f>VLOOKUP(A1533,UNIC!C:W,3,0)</f>
        <v>LEVE</v>
      </c>
      <c r="D1533" s="10">
        <f>VLOOKUP(A1533,UNIC!C:W,5,0)</f>
        <v>2024</v>
      </c>
      <c r="E1533" s="5" t="str">
        <f>VLOOKUP(A1533,UNIC!C:W,21,0)</f>
        <v>LOCALIZA</v>
      </c>
      <c r="F1533" s="5" t="str">
        <f>VLOOKUP(Tabela1[[#This Row],[PLACA]],UNIC!C:R,15,0)</f>
        <v>ES</v>
      </c>
      <c r="G1533" s="5" t="str">
        <f>VLOOKUP(Tabela1[[#This Row],[PLACA]],UNIC!C:R,16,0)</f>
        <v>SUDESTE</v>
      </c>
      <c r="H1533" s="5" t="str">
        <f>VLOOKUP(A1533,UNIC!C:H,6,0)</f>
        <v>ALEF DA SILVA PEREIRA</v>
      </c>
      <c r="I1533" s="5" t="str">
        <f>VLOOKUP(H1533,UNIC!H:J,3,0)</f>
        <v>INSTALADOR E REPARADOR DE FO</v>
      </c>
      <c r="J1533" s="11" t="str">
        <f>VLOOKUP(Tabela1[[#This Row],[PLACA]],UNIC!C:V,20,0)</f>
        <v>R$ 1.808,86</v>
      </c>
      <c r="K1533" s="11">
        <f>IFERROR(VALUE(VLOOKUP(Tabela1[[#This Row],[PLACA]],[1]Planilha2!$A:$F,3,0)),"")</f>
        <v>1048.44</v>
      </c>
      <c r="L1533" s="11">
        <f>IFERROR(VALUE(VLOOKUP(Tabela1[[#This Row],[PLACA]],[1]Planilha2!$A:$F,4,0)),"")</f>
        <v>992.67999999999984</v>
      </c>
      <c r="M1533" s="11">
        <f>IFERROR(VALUE(VLOOKUP(Tabela1[[#This Row],[PLACA]],[1]Planilha2!$A:$F,5,0)),"")</f>
        <v>643.37</v>
      </c>
      <c r="N1533" s="11"/>
      <c r="O1533" s="12" t="str">
        <f>VLOOKUP(Tabela1[[#This Row],[PLACA]],BASE_LOCADORAS!B:F,5,0)</f>
        <v>26/12/2026</v>
      </c>
      <c r="P153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3" s="11">
        <f>VLOOKUP(Tabela1[[#This Row],[PLACA]],BASE_LOCADORAS!B:G,6,0)</f>
        <v>1808.86</v>
      </c>
      <c r="R1533" s="5" t="b">
        <f>Tabela1[[#This Row],[VALOR LOCADORA]]=Tabela1[[#This Row],[GASTO ALUGUEL]]</f>
        <v>0</v>
      </c>
      <c r="S1533" s="5" t="str">
        <f>UPPER(TEXT(Tabela1[[#This Row],[VENCIMENTO CONTRATO]],"MMM"))</f>
        <v>DEZ</v>
      </c>
      <c r="T1533" s="5">
        <f>IFERROR(YEAR(Tabela1[[#This Row],[VENCIMENTO CONTRATO]]),"-")</f>
        <v>2026</v>
      </c>
      <c r="U1533" s="5" t="str">
        <f>VLOOKUP(Tabela1[[#This Row],[PLACA]],UNIC!C:T,18,0)</f>
        <v>ATIVO</v>
      </c>
      <c r="V1533" s="5" t="str">
        <f>SUBSTITUTE(VLOOKUP(Tabela1[[#This Row],[PLACA]],UNIC!C:K,9,0),".", "")</f>
        <v>11011</v>
      </c>
      <c r="W1533" s="5">
        <f>VLOOKUP(Tabela1[[#This Row],[PLACA]],UNIC!C:M,10,0)</f>
        <v>18001</v>
      </c>
      <c r="X1533" s="5" t="str">
        <f>VLOOKUP(Tabela1[[#This Row],[PLACA]],UNIC!C:M,11,0)</f>
        <v>VIVO</v>
      </c>
      <c r="Y1533" s="7">
        <f>SUM(Tabela1[[#This Row],[GASTO COMBUSTÍVEL FEVEREIRO]:[GASTO COMBUSTÍVE ABRIL]])</f>
        <v>2684.49</v>
      </c>
      <c r="Z1533" s="7">
        <f>IFERROR(AVERAGE(Tabela1[[#This Row],[GASTO COMBUSTÍVE ABRIL]:[GASTO COMBUSTÍVE MARÇO]]),"-")</f>
        <v>818.02499999999986</v>
      </c>
    </row>
    <row r="1534" spans="1:26" x14ac:dyDescent="0.25">
      <c r="A1534" s="5" t="s">
        <v>506</v>
      </c>
      <c r="B1534" s="5" t="str">
        <f>VLOOKUP(A1534,UNIC!C:W,2,0)</f>
        <v>MOBI</v>
      </c>
      <c r="C1534" s="5" t="str">
        <f>VLOOKUP(A1534,UNIC!C:W,3,0)</f>
        <v>LEVE</v>
      </c>
      <c r="D1534" s="10">
        <f>VLOOKUP(A1534,UNIC!C:W,5,0)</f>
        <v>2024</v>
      </c>
      <c r="E1534" s="5" t="str">
        <f>VLOOKUP(A1534,UNIC!C:W,21,0)</f>
        <v>MOVIDA</v>
      </c>
      <c r="F1534" s="5" t="str">
        <f>VLOOKUP(Tabela1[[#This Row],[PLACA]],UNIC!C:R,15,0)</f>
        <v>ES</v>
      </c>
      <c r="G1534" s="5" t="str">
        <f>VLOOKUP(Tabela1[[#This Row],[PLACA]],UNIC!C:R,16,0)</f>
        <v>SUDESTE</v>
      </c>
      <c r="H1534" s="5" t="str">
        <f>VLOOKUP(A1534,UNIC!C:H,6,0)</f>
        <v>FROTAS DE VEÍCULOS SERRA</v>
      </c>
      <c r="I1534" s="5" t="str">
        <f>VLOOKUP(H1534,UNIC!H:J,3,0)</f>
        <v>PARCEIRO</v>
      </c>
      <c r="J1534" s="11" t="str">
        <f>VLOOKUP(Tabela1[[#This Row],[PLACA]],UNIC!C:V,20,0)</f>
        <v>R$ 1.730,00</v>
      </c>
      <c r="K1534" s="11">
        <f>IFERROR(VALUE(VLOOKUP(Tabela1[[#This Row],[PLACA]],[1]Planilha2!$A:$F,3,0)),"")</f>
        <v>969.99</v>
      </c>
      <c r="L1534" s="11">
        <f>IFERROR(VALUE(VLOOKUP(Tabela1[[#This Row],[PLACA]],[1]Planilha2!$A:$F,4,0)),"")</f>
        <v>0</v>
      </c>
      <c r="M1534" s="11">
        <f>IFERROR(VALUE(VLOOKUP(Tabela1[[#This Row],[PLACA]],[1]Planilha2!$A:$F,5,0)),"")</f>
        <v>0</v>
      </c>
      <c r="N1534" s="11"/>
      <c r="O1534" s="12" t="str">
        <f>VLOOKUP(Tabela1[[#This Row],[PLACA]],BASE_LOCADORAS!B:F,5,0)</f>
        <v>15/11/2026</v>
      </c>
      <c r="P153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4" s="11">
        <f>VLOOKUP(Tabela1[[#This Row],[PLACA]],BASE_LOCADORAS!B:G,6,0)</f>
        <v>1730</v>
      </c>
      <c r="R1534" s="5" t="b">
        <f>Tabela1[[#This Row],[VALOR LOCADORA]]=Tabela1[[#This Row],[GASTO ALUGUEL]]</f>
        <v>0</v>
      </c>
      <c r="S1534" s="5" t="str">
        <f>UPPER(TEXT(Tabela1[[#This Row],[VENCIMENTO CONTRATO]],"MMM"))</f>
        <v>NOV</v>
      </c>
      <c r="T1534" s="5">
        <f>IFERROR(YEAR(Tabela1[[#This Row],[VENCIMENTO CONTRATO]]),"-")</f>
        <v>2026</v>
      </c>
      <c r="U1534" s="5" t="str">
        <f>VLOOKUP(Tabela1[[#This Row],[PLACA]],UNIC!C:T,18,0)</f>
        <v>SINISTRO</v>
      </c>
      <c r="V1534" s="5" t="str">
        <f>SUBSTITUTE(VLOOKUP(Tabela1[[#This Row],[PLACA]],UNIC!C:K,9,0),".", "")</f>
        <v>99628</v>
      </c>
      <c r="W1534" s="5">
        <f>VLOOKUP(Tabela1[[#This Row],[PLACA]],UNIC!C:M,10,0)</f>
        <v>18001</v>
      </c>
      <c r="X1534" s="5" t="str">
        <f>VLOOKUP(Tabela1[[#This Row],[PLACA]],UNIC!C:M,11,0)</f>
        <v>ADMINISTRATIVO</v>
      </c>
      <c r="Y1534" s="7">
        <f>SUM(Tabela1[[#This Row],[GASTO COMBUSTÍVEL FEVEREIRO]:[GASTO COMBUSTÍVE ABRIL]])</f>
        <v>969.99</v>
      </c>
      <c r="Z1534" s="7">
        <f>IFERROR(AVERAGE(Tabela1[[#This Row],[GASTO COMBUSTÍVE ABRIL]:[GASTO COMBUSTÍVE MARÇO]]),"-")</f>
        <v>0</v>
      </c>
    </row>
    <row r="1535" spans="1:26" x14ac:dyDescent="0.25">
      <c r="A1535" s="5" t="s">
        <v>748</v>
      </c>
      <c r="B1535" s="5" t="str">
        <f>VLOOKUP(A1535,UNIC!C:W,2,0)</f>
        <v>MOBI</v>
      </c>
      <c r="C1535" s="5" t="str">
        <f>VLOOKUP(A1535,UNIC!C:W,3,0)</f>
        <v>LEVE</v>
      </c>
      <c r="D1535" s="10">
        <f>VLOOKUP(A1535,UNIC!C:W,5,0)</f>
        <v>2024</v>
      </c>
      <c r="E1535" s="5" t="str">
        <f>VLOOKUP(A1535,UNIC!C:W,21,0)</f>
        <v>MOVIDA</v>
      </c>
      <c r="F1535" s="5" t="str">
        <f>VLOOKUP(Tabela1[[#This Row],[PLACA]],UNIC!C:R,15,0)</f>
        <v>MT</v>
      </c>
      <c r="G1535" s="5" t="str">
        <f>VLOOKUP(Tabela1[[#This Row],[PLACA]],UNIC!C:R,16,0)</f>
        <v>Centro-Oeste</v>
      </c>
      <c r="H1535" s="5" t="str">
        <f>VLOOKUP(A1535,UNIC!C:H,6,0)</f>
        <v>DOUGLAS LUIS LEITE TERIJE</v>
      </c>
      <c r="I1535" s="5" t="str">
        <f>VLOOKUP(H1535,UNIC!H:J,3,0)</f>
        <v>INSTALADOR E REPARADOR DE FO</v>
      </c>
      <c r="J1535" s="11" t="str">
        <f>VLOOKUP(Tabela1[[#This Row],[PLACA]],UNIC!C:V,20,0)</f>
        <v>R$ 1.730,00</v>
      </c>
      <c r="K1535" s="11">
        <f>IFERROR(VALUE(VLOOKUP(Tabela1[[#This Row],[PLACA]],[1]Planilha2!$A:$F,3,0)),"")</f>
        <v>903.93000000000006</v>
      </c>
      <c r="L1535" s="11">
        <f>IFERROR(VALUE(VLOOKUP(Tabela1[[#This Row],[PLACA]],[1]Planilha2!$A:$F,4,0)),"")</f>
        <v>190</v>
      </c>
      <c r="M1535" s="11">
        <f>IFERROR(VALUE(VLOOKUP(Tabela1[[#This Row],[PLACA]],[1]Planilha2!$A:$F,5,0)),"")</f>
        <v>420</v>
      </c>
      <c r="N1535" s="11"/>
      <c r="O1535" s="12" t="str">
        <f>VLOOKUP(Tabela1[[#This Row],[PLACA]],BASE_LOCADORAS!B:F,5,0)</f>
        <v>22/11/2026</v>
      </c>
      <c r="P153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5" s="11">
        <f>VLOOKUP(Tabela1[[#This Row],[PLACA]],BASE_LOCADORAS!B:G,6,0)</f>
        <v>1730</v>
      </c>
      <c r="R1535" s="5" t="b">
        <f>Tabela1[[#This Row],[VALOR LOCADORA]]=Tabela1[[#This Row],[GASTO ALUGUEL]]</f>
        <v>0</v>
      </c>
      <c r="S1535" s="5" t="str">
        <f>UPPER(TEXT(Tabela1[[#This Row],[VENCIMENTO CONTRATO]],"MMM"))</f>
        <v>NOV</v>
      </c>
      <c r="T1535" s="5">
        <f>IFERROR(YEAR(Tabela1[[#This Row],[VENCIMENTO CONTRATO]]),"-")</f>
        <v>2026</v>
      </c>
      <c r="U1535" s="5" t="str">
        <f>VLOOKUP(Tabela1[[#This Row],[PLACA]],UNIC!C:T,18,0)</f>
        <v>ATIVO</v>
      </c>
      <c r="V1535" s="5" t="str">
        <f>SUBSTITUTE(VLOOKUP(Tabela1[[#This Row],[PLACA]],UNIC!C:K,9,0),".", "")</f>
        <v>11011</v>
      </c>
      <c r="W1535" s="5">
        <f>VLOOKUP(Tabela1[[#This Row],[PLACA]],UNIC!C:M,10,0)</f>
        <v>21035</v>
      </c>
      <c r="X1535" s="5" t="str">
        <f>VLOOKUP(Tabela1[[#This Row],[PLACA]],UNIC!C:M,11,0)</f>
        <v>VIVO</v>
      </c>
      <c r="Y1535" s="7">
        <f>SUM(Tabela1[[#This Row],[GASTO COMBUSTÍVEL FEVEREIRO]:[GASTO COMBUSTÍVE ABRIL]])</f>
        <v>1513.93</v>
      </c>
      <c r="Z1535" s="7">
        <f>IFERROR(AVERAGE(Tabela1[[#This Row],[GASTO COMBUSTÍVE ABRIL]:[GASTO COMBUSTÍVE MARÇO]]),"-")</f>
        <v>305</v>
      </c>
    </row>
    <row r="1536" spans="1:26" x14ac:dyDescent="0.25">
      <c r="A1536" s="5" t="s">
        <v>1239</v>
      </c>
      <c r="B1536" s="5" t="str">
        <f>VLOOKUP(A1536,UNIC!C:W,2,0)</f>
        <v>MOBI</v>
      </c>
      <c r="C1536" s="5" t="str">
        <f>VLOOKUP(A1536,UNIC!C:W,3,0)</f>
        <v>LEVE</v>
      </c>
      <c r="D1536" s="10">
        <f>VLOOKUP(A1536,UNIC!C:W,5,0)</f>
        <v>2024</v>
      </c>
      <c r="E1536" s="5" t="str">
        <f>VLOOKUP(A1536,UNIC!C:W,21,0)</f>
        <v>MOVIDA</v>
      </c>
      <c r="F1536" s="5" t="str">
        <f>VLOOKUP(Tabela1[[#This Row],[PLACA]],UNIC!C:R,15,0)</f>
        <v>GO</v>
      </c>
      <c r="G1536" s="5" t="str">
        <f>VLOOKUP(Tabela1[[#This Row],[PLACA]],UNIC!C:R,16,0)</f>
        <v>CENTRO OESTE</v>
      </c>
      <c r="H1536" s="5" t="str">
        <f>VLOOKUP(A1536,UNIC!C:H,6,0)</f>
        <v>NACISO DA SILVA DA COSTA FILHO</v>
      </c>
      <c r="I1536" s="5" t="str">
        <f>VLOOKUP(H1536,UNIC!H:J,3,0)</f>
        <v>TECNICO DE FIBRA OPTICA II</v>
      </c>
      <c r="J1536" s="11" t="str">
        <f>VLOOKUP(Tabela1[[#This Row],[PLACA]],UNIC!C:V,20,0)</f>
        <v>R$ 1.822,03</v>
      </c>
      <c r="K1536" s="11">
        <f>IFERROR(VALUE(VLOOKUP(Tabela1[[#This Row],[PLACA]],[1]Planilha2!$A:$F,3,0)),"")</f>
        <v>1469.76</v>
      </c>
      <c r="L1536" s="11">
        <f>IFERROR(VALUE(VLOOKUP(Tabela1[[#This Row],[PLACA]],[1]Planilha2!$A:$F,4,0)),"")</f>
        <v>837.03</v>
      </c>
      <c r="M1536" s="11">
        <f>IFERROR(VALUE(VLOOKUP(Tabela1[[#This Row],[PLACA]],[1]Planilha2!$A:$F,5,0)),"")</f>
        <v>0</v>
      </c>
      <c r="N1536" s="11"/>
      <c r="O1536" s="12" t="str">
        <f>VLOOKUP(Tabela1[[#This Row],[PLACA]],BASE_LOCADORAS!B:F,5,0)</f>
        <v>03/05/2027</v>
      </c>
      <c r="P153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6" s="11">
        <f>VLOOKUP(Tabela1[[#This Row],[PLACA]],BASE_LOCADORAS!B:G,6,0)</f>
        <v>1822.03</v>
      </c>
      <c r="R1536" s="5" t="b">
        <f>Tabela1[[#This Row],[VALOR LOCADORA]]=Tabela1[[#This Row],[GASTO ALUGUEL]]</f>
        <v>0</v>
      </c>
      <c r="S1536" s="5" t="str">
        <f>UPPER(TEXT(Tabela1[[#This Row],[VENCIMENTO CONTRATO]],"MMM"))</f>
        <v>MAI</v>
      </c>
      <c r="T1536" s="5">
        <f>IFERROR(YEAR(Tabela1[[#This Row],[VENCIMENTO CONTRATO]]),"-")</f>
        <v>2027</v>
      </c>
      <c r="U1536" s="5" t="str">
        <f>VLOOKUP(Tabela1[[#This Row],[PLACA]],UNIC!C:T,18,0)</f>
        <v>ATIVO</v>
      </c>
      <c r="V1536" s="5" t="str">
        <f>SUBSTITUTE(VLOOKUP(Tabela1[[#This Row],[PLACA]],UNIC!C:K,9,0),".", "")</f>
        <v>11021</v>
      </c>
      <c r="W1536" s="5">
        <f>VLOOKUP(Tabela1[[#This Row],[PLACA]],UNIC!C:M,10,0)</f>
        <v>19194</v>
      </c>
      <c r="X1536" s="5" t="str">
        <f>VLOOKUP(Tabela1[[#This Row],[PLACA]],UNIC!C:M,11,0)</f>
        <v>VIVO</v>
      </c>
      <c r="Y1536" s="7">
        <f>SUM(Tabela1[[#This Row],[GASTO COMBUSTÍVEL FEVEREIRO]:[GASTO COMBUSTÍVE ABRIL]])</f>
        <v>2306.79</v>
      </c>
      <c r="Z1536" s="7">
        <f>IFERROR(AVERAGE(Tabela1[[#This Row],[GASTO COMBUSTÍVE ABRIL]:[GASTO COMBUSTÍVE MARÇO]]),"-")</f>
        <v>418.51499999999999</v>
      </c>
    </row>
    <row r="1537" spans="1:26" x14ac:dyDescent="0.25">
      <c r="A1537" s="5" t="s">
        <v>466</v>
      </c>
      <c r="B1537" s="5" t="str">
        <f>VLOOKUP(A1537,UNIC!C:W,2,0)</f>
        <v>MOBI</v>
      </c>
      <c r="C1537" s="5" t="str">
        <f>VLOOKUP(A1537,UNIC!C:W,3,0)</f>
        <v>LEVE</v>
      </c>
      <c r="D1537" s="10">
        <f>VLOOKUP(A1537,UNIC!C:W,5,0)</f>
        <v>2023</v>
      </c>
      <c r="E1537" s="5" t="str">
        <f>VLOOKUP(A1537,UNIC!C:W,21,0)</f>
        <v>LOCALIZA</v>
      </c>
      <c r="F1537" s="5" t="str">
        <f>VLOOKUP(Tabela1[[#This Row],[PLACA]],UNIC!C:R,15,0)</f>
        <v>PR</v>
      </c>
      <c r="G1537" s="5" t="str">
        <f>VLOOKUP(Tabela1[[#This Row],[PLACA]],UNIC!C:R,16,0)</f>
        <v>SUL</v>
      </c>
      <c r="H1537" s="5" t="str">
        <f>VLOOKUP(A1537,UNIC!C:H,6,0)</f>
        <v>FROTAS DE VEÍCULOS CURITIBA</v>
      </c>
      <c r="I1537" s="5" t="str">
        <f>VLOOKUP(H1537,UNIC!H:J,3,0)</f>
        <v>PARCEIRO</v>
      </c>
      <c r="J1537" s="11" t="str">
        <f>VLOOKUP(Tabela1[[#This Row],[PLACA]],UNIC!C:V,20,0)</f>
        <v>R$ 1.697,37</v>
      </c>
      <c r="K1537" s="11" t="str">
        <f>IFERROR(VALUE(VLOOKUP(Tabela1[[#This Row],[PLACA]],[1]Planilha2!$A:$F,3,0)),"")</f>
        <v/>
      </c>
      <c r="L1537" s="11" t="str">
        <f>IFERROR(VALUE(VLOOKUP(Tabela1[[#This Row],[PLACA]],[1]Planilha2!$A:$F,4,0)),"")</f>
        <v/>
      </c>
      <c r="M1537" s="11" t="str">
        <f>IFERROR(VALUE(VLOOKUP(Tabela1[[#This Row],[PLACA]],[1]Planilha2!$A:$F,5,0)),"")</f>
        <v/>
      </c>
      <c r="N1537" s="11"/>
      <c r="O1537" s="12" t="str">
        <f>VLOOKUP(Tabela1[[#This Row],[PLACA]],BASE_LOCADORAS!B:F,5,0)</f>
        <v>19/05/2026</v>
      </c>
      <c r="P153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ATENÇÃO</v>
      </c>
      <c r="Q1537" s="11">
        <f>VLOOKUP(Tabela1[[#This Row],[PLACA]],BASE_LOCADORAS!B:G,6,0)</f>
        <v>1785.16</v>
      </c>
      <c r="R1537" s="5" t="b">
        <f>Tabela1[[#This Row],[VALOR LOCADORA]]=Tabela1[[#This Row],[GASTO ALUGUEL]]</f>
        <v>0</v>
      </c>
      <c r="S1537" s="5" t="str">
        <f>UPPER(TEXT(Tabela1[[#This Row],[VENCIMENTO CONTRATO]],"MMM"))</f>
        <v>MAI</v>
      </c>
      <c r="T1537" s="5">
        <f>IFERROR(YEAR(Tabela1[[#This Row],[VENCIMENTO CONTRATO]]),"-")</f>
        <v>2026</v>
      </c>
      <c r="U1537" s="5" t="str">
        <f>VLOOKUP(Tabela1[[#This Row],[PLACA]],UNIC!C:T,18,0)</f>
        <v>MANUTENÇÃO</v>
      </c>
      <c r="V1537" s="5" t="str">
        <f>SUBSTITUTE(VLOOKUP(Tabela1[[#This Row],[PLACA]],UNIC!C:K,9,0),".", "")</f>
        <v>99628</v>
      </c>
      <c r="W1537" s="5">
        <f>VLOOKUP(Tabela1[[#This Row],[PLACA]],UNIC!C:M,10,0)</f>
        <v>26001</v>
      </c>
      <c r="X1537" s="5" t="str">
        <f>VLOOKUP(Tabela1[[#This Row],[PLACA]],UNIC!C:M,11,0)</f>
        <v>ADMINISTRATIVO</v>
      </c>
      <c r="Y1537" s="7">
        <f>SUM(Tabela1[[#This Row],[GASTO COMBUSTÍVEL FEVEREIRO]:[GASTO COMBUSTÍVE ABRIL]])</f>
        <v>0</v>
      </c>
      <c r="Z1537" s="7" t="str">
        <f>IFERROR(AVERAGE(Tabela1[[#This Row],[GASTO COMBUSTÍVE ABRIL]:[GASTO COMBUSTÍVE MARÇO]]),"-")</f>
        <v>-</v>
      </c>
    </row>
    <row r="1538" spans="1:26" x14ac:dyDescent="0.25">
      <c r="A1538" s="5" t="s">
        <v>569</v>
      </c>
      <c r="B1538" s="5" t="str">
        <f>VLOOKUP(A1538,UNIC!C:W,2,0)</f>
        <v>MOBI</v>
      </c>
      <c r="C1538" s="5" t="str">
        <f>VLOOKUP(A1538,UNIC!C:W,3,0)</f>
        <v>LEVE</v>
      </c>
      <c r="D1538" s="10">
        <f>VLOOKUP(A1538,UNIC!C:W,5,0)</f>
        <v>2024</v>
      </c>
      <c r="E1538" s="5" t="str">
        <f>VLOOKUP(A1538,UNIC!C:W,21,0)</f>
        <v>MOVIDA</v>
      </c>
      <c r="F1538" s="5" t="str">
        <f>VLOOKUP(Tabela1[[#This Row],[PLACA]],UNIC!C:R,15,0)</f>
        <v>DF</v>
      </c>
      <c r="G1538" s="5" t="str">
        <f>VLOOKUP(Tabela1[[#This Row],[PLACA]],UNIC!C:R,16,0)</f>
        <v>CENTRO OESTE</v>
      </c>
      <c r="H1538" s="5" t="str">
        <f>VLOOKUP(A1538,UNIC!C:H,6,0)</f>
        <v>JAQUES DOUGLAS GUTEMBERG MESSIAS NASCIMENTO</v>
      </c>
      <c r="I1538" s="5" t="str">
        <f>VLOOKUP(H1538,UNIC!H:J,3,0)</f>
        <v>INSTALADOR E REPARADOR DE FO</v>
      </c>
      <c r="J1538" s="11" t="str">
        <f>VLOOKUP(Tabela1[[#This Row],[PLACA]],UNIC!C:V,20,0)</f>
        <v>R$ 1.730,00</v>
      </c>
      <c r="K1538" s="11">
        <f>IFERROR(VALUE(VLOOKUP(Tabela1[[#This Row],[PLACA]],[1]Planilha2!$A:$F,3,0)),"")</f>
        <v>1113</v>
      </c>
      <c r="L1538" s="11">
        <f>IFERROR(VALUE(VLOOKUP(Tabela1[[#This Row],[PLACA]],[1]Planilha2!$A:$F,4,0)),"")</f>
        <v>1256</v>
      </c>
      <c r="M1538" s="11">
        <f>IFERROR(VALUE(VLOOKUP(Tabela1[[#This Row],[PLACA]],[1]Planilha2!$A:$F,5,0)),"")</f>
        <v>370</v>
      </c>
      <c r="N1538" s="11"/>
      <c r="O1538" s="12" t="str">
        <f>VLOOKUP(Tabela1[[#This Row],[PLACA]],BASE_LOCADORAS!B:F,5,0)</f>
        <v>14/02/2027</v>
      </c>
      <c r="P153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8" s="11">
        <f>VLOOKUP(Tabela1[[#This Row],[PLACA]],BASE_LOCADORAS!B:G,6,0)</f>
        <v>1730</v>
      </c>
      <c r="R1538" s="5" t="b">
        <f>Tabela1[[#This Row],[VALOR LOCADORA]]=Tabela1[[#This Row],[GASTO ALUGUEL]]</f>
        <v>0</v>
      </c>
      <c r="S1538" s="5" t="str">
        <f>UPPER(TEXT(Tabela1[[#This Row],[VENCIMENTO CONTRATO]],"MMM"))</f>
        <v>FEV</v>
      </c>
      <c r="T1538" s="5">
        <f>IFERROR(YEAR(Tabela1[[#This Row],[VENCIMENTO CONTRATO]]),"-")</f>
        <v>2027</v>
      </c>
      <c r="U1538" s="5" t="str">
        <f>VLOOKUP(Tabela1[[#This Row],[PLACA]],UNIC!C:T,18,0)</f>
        <v>ATIVO</v>
      </c>
      <c r="V1538" s="5" t="str">
        <f>SUBSTITUTE(VLOOKUP(Tabela1[[#This Row],[PLACA]],UNIC!C:K,9,0),".", "")</f>
        <v>11011</v>
      </c>
      <c r="W1538" s="5">
        <f>VLOOKUP(Tabela1[[#This Row],[PLACA]],UNIC!C:M,10,0)</f>
        <v>17001</v>
      </c>
      <c r="X1538" s="5" t="str">
        <f>VLOOKUP(Tabela1[[#This Row],[PLACA]],UNIC!C:M,11,0)</f>
        <v>VIVO</v>
      </c>
      <c r="Y1538" s="7">
        <f>SUM(Tabela1[[#This Row],[GASTO COMBUSTÍVEL FEVEREIRO]:[GASTO COMBUSTÍVE ABRIL]])</f>
        <v>2739</v>
      </c>
      <c r="Z1538" s="7">
        <f>IFERROR(AVERAGE(Tabela1[[#This Row],[GASTO COMBUSTÍVE ABRIL]:[GASTO COMBUSTÍVE MARÇO]]),"-")</f>
        <v>813</v>
      </c>
    </row>
    <row r="1539" spans="1:26" x14ac:dyDescent="0.25">
      <c r="A1539" s="5" t="s">
        <v>700</v>
      </c>
      <c r="B1539" s="5" t="str">
        <f>VLOOKUP(A1539,UNIC!C:W,2,0)</f>
        <v>MOBI</v>
      </c>
      <c r="C1539" s="5" t="str">
        <f>VLOOKUP(A1539,UNIC!C:W,3,0)</f>
        <v>LEVE</v>
      </c>
      <c r="D1539" s="10">
        <f>VLOOKUP(A1539,UNIC!C:W,5,0)</f>
        <v>2025</v>
      </c>
      <c r="E1539" s="5" t="str">
        <f>VLOOKUP(A1539,UNIC!C:W,21,0)</f>
        <v>MOVIDA</v>
      </c>
      <c r="F1539" s="5" t="str">
        <f>VLOOKUP(Tabela1[[#This Row],[PLACA]],UNIC!C:R,15,0)</f>
        <v>DF</v>
      </c>
      <c r="G1539" s="5" t="str">
        <f>VLOOKUP(Tabela1[[#This Row],[PLACA]],UNIC!C:R,16,0)</f>
        <v>CENTRO OESTE</v>
      </c>
      <c r="H1539" s="5" t="str">
        <f>VLOOKUP(A1539,UNIC!C:H,6,0)</f>
        <v>ROSIVAL JOSE FONSECA</v>
      </c>
      <c r="I1539" s="5" t="str">
        <f>VLOOKUP(H1539,UNIC!H:J,3,0)</f>
        <v>CABISTA II</v>
      </c>
      <c r="J1539" s="11" t="str">
        <f>VLOOKUP(Tabela1[[#This Row],[PLACA]],UNIC!C:V,20,0)</f>
        <v>R$ 1.820,47</v>
      </c>
      <c r="K1539" s="11">
        <f>IFERROR(VALUE(VLOOKUP(Tabela1[[#This Row],[PLACA]],[1]Planilha2!$A:$F,3,0)),"")</f>
        <v>1108</v>
      </c>
      <c r="L1539" s="11">
        <f>IFERROR(VALUE(VLOOKUP(Tabela1[[#This Row],[PLACA]],[1]Planilha2!$A:$F,4,0)),"")</f>
        <v>1428.05</v>
      </c>
      <c r="M1539" s="11">
        <f>IFERROR(VALUE(VLOOKUP(Tabela1[[#This Row],[PLACA]],[1]Planilha2!$A:$F,5,0)),"")</f>
        <v>650</v>
      </c>
      <c r="N1539" s="11"/>
      <c r="O1539" s="12" t="str">
        <f>VLOOKUP(Tabela1[[#This Row],[PLACA]],BASE_LOCADORAS!B:F,5,0)</f>
        <v>03/07/2027</v>
      </c>
      <c r="P153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39" s="11">
        <f>VLOOKUP(Tabela1[[#This Row],[PLACA]],BASE_LOCADORAS!B:G,6,0)</f>
        <v>1730</v>
      </c>
      <c r="R1539" s="5" t="b">
        <f>Tabela1[[#This Row],[VALOR LOCADORA]]=Tabela1[[#This Row],[GASTO ALUGUEL]]</f>
        <v>0</v>
      </c>
      <c r="S1539" s="5" t="str">
        <f>UPPER(TEXT(Tabela1[[#This Row],[VENCIMENTO CONTRATO]],"MMM"))</f>
        <v>JUL</v>
      </c>
      <c r="T1539" s="5">
        <f>IFERROR(YEAR(Tabela1[[#This Row],[VENCIMENTO CONTRATO]]),"-")</f>
        <v>2027</v>
      </c>
      <c r="U1539" s="5" t="str">
        <f>VLOOKUP(Tabela1[[#This Row],[PLACA]],UNIC!C:T,18,0)</f>
        <v>ATIVO</v>
      </c>
      <c r="V1539" s="5" t="str">
        <f>SUBSTITUTE(VLOOKUP(Tabela1[[#This Row],[PLACA]],UNIC!C:K,9,0),".", "")</f>
        <v>11021</v>
      </c>
      <c r="W1539" s="5">
        <f>VLOOKUP(Tabela1[[#This Row],[PLACA]],UNIC!C:M,10,0)</f>
        <v>17001</v>
      </c>
      <c r="X1539" s="5" t="str">
        <f>VLOOKUP(Tabela1[[#This Row],[PLACA]],UNIC!C:M,11,0)</f>
        <v>VIVO</v>
      </c>
      <c r="Y1539" s="7">
        <f>SUM(Tabela1[[#This Row],[GASTO COMBUSTÍVEL FEVEREIRO]:[GASTO COMBUSTÍVE ABRIL]])</f>
        <v>3186.05</v>
      </c>
      <c r="Z1539" s="7">
        <f>IFERROR(AVERAGE(Tabela1[[#This Row],[GASTO COMBUSTÍVE ABRIL]:[GASTO COMBUSTÍVE MARÇO]]),"-")</f>
        <v>1039.0250000000001</v>
      </c>
    </row>
    <row r="1540" spans="1:26" x14ac:dyDescent="0.25">
      <c r="A1540" s="5" t="s">
        <v>1423</v>
      </c>
      <c r="B1540" s="5" t="str">
        <f>VLOOKUP(A1540,UNIC!C:W,2,0)</f>
        <v>FIORINO</v>
      </c>
      <c r="C1540" s="5" t="str">
        <f>VLOOKUP(A1540,UNIC!C:W,3,0)</f>
        <v>UTILITARIO</v>
      </c>
      <c r="D1540" s="10">
        <f>VLOOKUP(A1540,UNIC!C:W,5,0)</f>
        <v>2025</v>
      </c>
      <c r="E1540" s="5" t="str">
        <f>VLOOKUP(A1540,UNIC!C:W,21,0)</f>
        <v>LOCALIZA</v>
      </c>
      <c r="F1540" s="5" t="str">
        <f>VLOOKUP(Tabela1[[#This Row],[PLACA]],UNIC!C:R,15,0)</f>
        <v>DF</v>
      </c>
      <c r="G1540" s="5" t="str">
        <f>VLOOKUP(Tabela1[[#This Row],[PLACA]],UNIC!C:R,16,0)</f>
        <v>CENTRO OESTE</v>
      </c>
      <c r="H1540" s="5" t="str">
        <f>VLOOKUP(A1540,UNIC!C:H,6,0)</f>
        <v>IPTEL DF</v>
      </c>
      <c r="I1540" s="5" t="str">
        <f>VLOOKUP(H1540,UNIC!H:J,3,0)</f>
        <v>PARCEIRO</v>
      </c>
      <c r="J1540" s="11" t="str">
        <f>VLOOKUP(Tabela1[[#This Row],[PLACA]],UNIC!C:V,20,0)</f>
        <v>R$ 2.400,00</v>
      </c>
      <c r="K1540" s="11" t="str">
        <f>IFERROR(VALUE(VLOOKUP(Tabela1[[#This Row],[PLACA]],[1]Planilha2!$A:$F,3,0)),"")</f>
        <v/>
      </c>
      <c r="L1540" s="11" t="str">
        <f>IFERROR(VALUE(VLOOKUP(Tabela1[[#This Row],[PLACA]],[1]Planilha2!$A:$F,4,0)),"")</f>
        <v/>
      </c>
      <c r="M1540" s="11" t="str">
        <f>IFERROR(VALUE(VLOOKUP(Tabela1[[#This Row],[PLACA]],[1]Planilha2!$A:$F,5,0)),"")</f>
        <v/>
      </c>
      <c r="N1540" s="11"/>
      <c r="O1540" s="12" t="str">
        <f>VLOOKUP(Tabela1[[#This Row],[PLACA]],BASE_LOCADORAS!B:F,5,0)</f>
        <v>04/07/2028</v>
      </c>
      <c r="P154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0" s="11">
        <f>VLOOKUP(Tabela1[[#This Row],[PLACA]],BASE_LOCADORAS!B:G,6,0)</f>
        <v>2548.9499999999998</v>
      </c>
      <c r="R1540" s="5" t="b">
        <f>Tabela1[[#This Row],[VALOR LOCADORA]]=Tabela1[[#This Row],[GASTO ALUGUEL]]</f>
        <v>0</v>
      </c>
      <c r="S1540" s="5" t="str">
        <f>UPPER(TEXT(Tabela1[[#This Row],[VENCIMENTO CONTRATO]],"MMM"))</f>
        <v>JUL</v>
      </c>
      <c r="T1540" s="5">
        <f>IFERROR(YEAR(Tabela1[[#This Row],[VENCIMENTO CONTRATO]]),"-")</f>
        <v>2028</v>
      </c>
      <c r="U1540" s="5" t="str">
        <f>VLOOKUP(Tabela1[[#This Row],[PLACA]],UNIC!C:T,18,0)</f>
        <v>ATIVO</v>
      </c>
      <c r="V1540" s="5" t="str">
        <f>SUBSTITUTE(VLOOKUP(Tabela1[[#This Row],[PLACA]],UNIC!C:K,9,0),".", "")</f>
        <v>11031</v>
      </c>
      <c r="W1540" s="5">
        <f>VLOOKUP(Tabela1[[#This Row],[PLACA]],UNIC!C:M,10,0)</f>
        <v>17001</v>
      </c>
      <c r="X1540" s="5" t="str">
        <f>VLOOKUP(Tabela1[[#This Row],[PLACA]],UNIC!C:M,11,0)</f>
        <v>VIVO</v>
      </c>
      <c r="Y1540" s="7">
        <f>SUM(Tabela1[[#This Row],[GASTO COMBUSTÍVEL FEVEREIRO]:[GASTO COMBUSTÍVE ABRIL]])</f>
        <v>0</v>
      </c>
      <c r="Z1540" s="7" t="str">
        <f>IFERROR(AVERAGE(Tabela1[[#This Row],[GASTO COMBUSTÍVE ABRIL]:[GASTO COMBUSTÍVE MARÇO]]),"-")</f>
        <v>-</v>
      </c>
    </row>
    <row r="1541" spans="1:26" x14ac:dyDescent="0.25">
      <c r="A1541" s="5" t="s">
        <v>691</v>
      </c>
      <c r="B1541" s="5" t="str">
        <f>VLOOKUP(A1541,UNIC!C:W,2,0)</f>
        <v>MOBI</v>
      </c>
      <c r="C1541" s="5" t="str">
        <f>VLOOKUP(A1541,UNIC!C:W,3,0)</f>
        <v>LEVE</v>
      </c>
      <c r="D1541" s="10">
        <f>VLOOKUP(A1541,UNIC!C:W,5,0)</f>
        <v>2024</v>
      </c>
      <c r="E1541" s="5" t="str">
        <f>VLOOKUP(A1541,UNIC!C:W,21,0)</f>
        <v>MOVIDA</v>
      </c>
      <c r="F1541" s="5" t="str">
        <f>VLOOKUP(Tabela1[[#This Row],[PLACA]],UNIC!C:R,15,0)</f>
        <v>MG</v>
      </c>
      <c r="G1541" s="5" t="str">
        <f>VLOOKUP(Tabela1[[#This Row],[PLACA]],UNIC!C:R,16,0)</f>
        <v>SUDESTE</v>
      </c>
      <c r="H1541" s="5" t="str">
        <f>VLOOKUP(A1541,UNIC!C:H,6,0)</f>
        <v>LEANDRO MANOEL DA SILVA</v>
      </c>
      <c r="I1541" s="5" t="str">
        <f>VLOOKUP(H1541,UNIC!H:J,3,0)</f>
        <v>TECNICO DE FIBRA OPTICA I</v>
      </c>
      <c r="J1541" s="11" t="str">
        <f>VLOOKUP(Tabela1[[#This Row],[PLACA]],UNIC!C:V,20,0)</f>
        <v>R$ 1.730,00</v>
      </c>
      <c r="K1541" s="11">
        <f>IFERROR(VALUE(VLOOKUP(Tabela1[[#This Row],[PLACA]],[1]Planilha2!$A:$F,3,0)),"")</f>
        <v>1030.02</v>
      </c>
      <c r="L1541" s="11">
        <f>IFERROR(VALUE(VLOOKUP(Tabela1[[#This Row],[PLACA]],[1]Planilha2!$A:$F,4,0)),"")</f>
        <v>719.97</v>
      </c>
      <c r="M1541" s="11">
        <f>IFERROR(VALUE(VLOOKUP(Tabela1[[#This Row],[PLACA]],[1]Planilha2!$A:$F,5,0)),"")</f>
        <v>376.62</v>
      </c>
      <c r="N1541" s="11"/>
      <c r="O1541" s="12" t="str">
        <f>VLOOKUP(Tabela1[[#This Row],[PLACA]],BASE_LOCADORAS!B:F,5,0)</f>
        <v>14/02/2027</v>
      </c>
      <c r="P154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1" s="11">
        <f>VLOOKUP(Tabela1[[#This Row],[PLACA]],BASE_LOCADORAS!B:G,6,0)</f>
        <v>1730</v>
      </c>
      <c r="R1541" s="5" t="b">
        <f>Tabela1[[#This Row],[VALOR LOCADORA]]=Tabela1[[#This Row],[GASTO ALUGUEL]]</f>
        <v>0</v>
      </c>
      <c r="S1541" s="5" t="str">
        <f>UPPER(TEXT(Tabela1[[#This Row],[VENCIMENTO CONTRATO]],"MMM"))</f>
        <v>FEV</v>
      </c>
      <c r="T1541" s="5">
        <f>IFERROR(YEAR(Tabela1[[#This Row],[VENCIMENTO CONTRATO]]),"-")</f>
        <v>2027</v>
      </c>
      <c r="U1541" s="5" t="str">
        <f>VLOOKUP(Tabela1[[#This Row],[PLACA]],UNIC!C:T,18,0)</f>
        <v>ATIVO</v>
      </c>
      <c r="V1541" s="5" t="str">
        <f>SUBSTITUTE(VLOOKUP(Tabela1[[#This Row],[PLACA]],UNIC!C:K,9,0),".", "")</f>
        <v>11011</v>
      </c>
      <c r="W1541" s="5">
        <f>VLOOKUP(Tabela1[[#This Row],[PLACA]],UNIC!C:M,10,0)</f>
        <v>23845</v>
      </c>
      <c r="X1541" s="5" t="str">
        <f>VLOOKUP(Tabela1[[#This Row],[PLACA]],UNIC!C:M,11,0)</f>
        <v>VIVO</v>
      </c>
      <c r="Y1541" s="7">
        <f>SUM(Tabela1[[#This Row],[GASTO COMBUSTÍVEL FEVEREIRO]:[GASTO COMBUSTÍVE ABRIL]])</f>
        <v>2126.61</v>
      </c>
      <c r="Z1541" s="7">
        <f>IFERROR(AVERAGE(Tabela1[[#This Row],[GASTO COMBUSTÍVE ABRIL]:[GASTO COMBUSTÍVE MARÇO]]),"-")</f>
        <v>548.29500000000007</v>
      </c>
    </row>
    <row r="1542" spans="1:26" x14ac:dyDescent="0.25">
      <c r="A1542" s="5" t="s">
        <v>266</v>
      </c>
      <c r="B1542" s="5" t="str">
        <f>VLOOKUP(A1542,UNIC!C:W,2,0)</f>
        <v>MOBI</v>
      </c>
      <c r="C1542" s="5" t="str">
        <f>VLOOKUP(A1542,UNIC!C:W,3,0)</f>
        <v>LEVE</v>
      </c>
      <c r="D1542" s="10">
        <f>VLOOKUP(A1542,UNIC!C:W,5,0)</f>
        <v>2024</v>
      </c>
      <c r="E1542" s="5" t="str">
        <f>VLOOKUP(A1542,UNIC!C:W,21,0)</f>
        <v>MOVIDA</v>
      </c>
      <c r="F1542" s="5" t="str">
        <f>VLOOKUP(Tabela1[[#This Row],[PLACA]],UNIC!C:R,15,0)</f>
        <v>GO</v>
      </c>
      <c r="G1542" s="5" t="str">
        <f>VLOOKUP(Tabela1[[#This Row],[PLACA]],UNIC!C:R,16,0)</f>
        <v>CENTRO OESTE</v>
      </c>
      <c r="H1542" s="5" t="str">
        <f>VLOOKUP(A1542,UNIC!C:H,6,0)</f>
        <v>DIORGELYS CAETANO DE OLIVEIRA</v>
      </c>
      <c r="I1542" s="5" t="str">
        <f>VLOOKUP(H1542,UNIC!H:J,3,0)</f>
        <v>TECNICO DE FIBRA OPTICA II</v>
      </c>
      <c r="J1542" s="11" t="str">
        <f>VLOOKUP(Tabela1[[#This Row],[PLACA]],UNIC!C:V,20,0)</f>
        <v>R$ 1.730,00</v>
      </c>
      <c r="K1542" s="11">
        <f>IFERROR(VALUE(VLOOKUP(Tabela1[[#This Row],[PLACA]],[1]Planilha2!$A:$F,3,0)),"")</f>
        <v>1520</v>
      </c>
      <c r="L1542" s="11">
        <f>IFERROR(VALUE(VLOOKUP(Tabela1[[#This Row],[PLACA]],[1]Planilha2!$A:$F,4,0)),"")</f>
        <v>1187.43</v>
      </c>
      <c r="M1542" s="11">
        <f>IFERROR(VALUE(VLOOKUP(Tabela1[[#This Row],[PLACA]],[1]Planilha2!$A:$F,5,0)),"")</f>
        <v>471.08000000000004</v>
      </c>
      <c r="N1542" s="11"/>
      <c r="O1542" s="12" t="str">
        <f>VLOOKUP(Tabela1[[#This Row],[PLACA]],BASE_LOCADORAS!B:F,5,0)</f>
        <v>14/02/2027</v>
      </c>
      <c r="P154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2" s="11">
        <f>VLOOKUP(Tabela1[[#This Row],[PLACA]],BASE_LOCADORAS!B:G,6,0)</f>
        <v>1730</v>
      </c>
      <c r="R1542" s="5" t="b">
        <f>Tabela1[[#This Row],[VALOR LOCADORA]]=Tabela1[[#This Row],[GASTO ALUGUEL]]</f>
        <v>0</v>
      </c>
      <c r="S1542" s="5" t="str">
        <f>UPPER(TEXT(Tabela1[[#This Row],[VENCIMENTO CONTRATO]],"MMM"))</f>
        <v>FEV</v>
      </c>
      <c r="T1542" s="5">
        <f>IFERROR(YEAR(Tabela1[[#This Row],[VENCIMENTO CONTRATO]]),"-")</f>
        <v>2027</v>
      </c>
      <c r="U1542" s="5" t="str">
        <f>VLOOKUP(Tabela1[[#This Row],[PLACA]],UNIC!C:T,18,0)</f>
        <v>ATIVO</v>
      </c>
      <c r="V1542" s="5" t="str">
        <f>SUBSTITUTE(VLOOKUP(Tabela1[[#This Row],[PLACA]],UNIC!C:K,9,0),".", "")</f>
        <v>11021</v>
      </c>
      <c r="W1542" s="5">
        <f>VLOOKUP(Tabela1[[#This Row],[PLACA]],UNIC!C:M,10,0)</f>
        <v>19019</v>
      </c>
      <c r="X1542" s="5" t="str">
        <f>VLOOKUP(Tabela1[[#This Row],[PLACA]],UNIC!C:M,11,0)</f>
        <v>VIVO</v>
      </c>
      <c r="Y1542" s="7">
        <f>SUM(Tabela1[[#This Row],[GASTO COMBUSTÍVEL FEVEREIRO]:[GASTO COMBUSTÍVE ABRIL]])</f>
        <v>3178.51</v>
      </c>
      <c r="Z1542" s="7">
        <f>IFERROR(AVERAGE(Tabela1[[#This Row],[GASTO COMBUSTÍVE ABRIL]:[GASTO COMBUSTÍVE MARÇO]]),"-")</f>
        <v>829.25500000000011</v>
      </c>
    </row>
    <row r="1543" spans="1:26" x14ac:dyDescent="0.25">
      <c r="A1543" s="5" t="s">
        <v>530</v>
      </c>
      <c r="B1543" s="5" t="str">
        <f>VLOOKUP(A1543,UNIC!C:W,2,0)</f>
        <v>MOBI</v>
      </c>
      <c r="C1543" s="5" t="str">
        <f>VLOOKUP(A1543,UNIC!C:W,3,0)</f>
        <v>LEVE</v>
      </c>
      <c r="D1543" s="10">
        <f>VLOOKUP(A1543,UNIC!C:W,5,0)</f>
        <v>2025</v>
      </c>
      <c r="E1543" s="5" t="str">
        <f>VLOOKUP(A1543,UNIC!C:W,21,0)</f>
        <v>MOVIDA</v>
      </c>
      <c r="F1543" s="5" t="str">
        <f>VLOOKUP(Tabela1[[#This Row],[PLACA]],UNIC!C:R,15,0)</f>
        <v>MG</v>
      </c>
      <c r="G1543" s="5" t="str">
        <f>VLOOKUP(Tabela1[[#This Row],[PLACA]],UNIC!C:R,16,0)</f>
        <v>SUDESTE</v>
      </c>
      <c r="H1543" s="5" t="str">
        <f>VLOOKUP(A1543,UNIC!C:H,6,0)</f>
        <v>RAPHAEL WILSON REIS CUNHA</v>
      </c>
      <c r="I1543" s="5" t="str">
        <f>VLOOKUP(H1543,UNIC!H:J,3,0)</f>
        <v>TECNICO DE FIBRA OPTICA I</v>
      </c>
      <c r="J1543" s="11" t="str">
        <f>VLOOKUP(Tabela1[[#This Row],[PLACA]],UNIC!C:V,20,0)</f>
        <v>R$ 1.818,74</v>
      </c>
      <c r="K1543" s="11">
        <f>IFERROR(VALUE(VLOOKUP(Tabela1[[#This Row],[PLACA]],[1]Planilha2!$A:$F,3,0)),"")</f>
        <v>1149.94</v>
      </c>
      <c r="L1543" s="11">
        <f>IFERROR(VALUE(VLOOKUP(Tabela1[[#This Row],[PLACA]],[1]Planilha2!$A:$F,4,0)),"")</f>
        <v>1243.47</v>
      </c>
      <c r="M1543" s="11">
        <f>IFERROR(VALUE(VLOOKUP(Tabela1[[#This Row],[PLACA]],[1]Planilha2!$A:$F,5,0)),"")</f>
        <v>650</v>
      </c>
      <c r="N1543" s="11"/>
      <c r="O1543" s="12" t="str">
        <f>VLOOKUP(Tabela1[[#This Row],[PLACA]],BASE_LOCADORAS!B:F,5,0)</f>
        <v>09/08/2027</v>
      </c>
      <c r="P154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3" s="11">
        <f>VLOOKUP(Tabela1[[#This Row],[PLACA]],BASE_LOCADORAS!B:G,6,0)</f>
        <v>1730</v>
      </c>
      <c r="R1543" s="5" t="b">
        <f>Tabela1[[#This Row],[VALOR LOCADORA]]=Tabela1[[#This Row],[GASTO ALUGUEL]]</f>
        <v>0</v>
      </c>
      <c r="S1543" s="5" t="str">
        <f>UPPER(TEXT(Tabela1[[#This Row],[VENCIMENTO CONTRATO]],"MMM"))</f>
        <v>AGO</v>
      </c>
      <c r="T1543" s="5">
        <f>IFERROR(YEAR(Tabela1[[#This Row],[VENCIMENTO CONTRATO]]),"-")</f>
        <v>2027</v>
      </c>
      <c r="U1543" s="5" t="str">
        <f>VLOOKUP(Tabela1[[#This Row],[PLACA]],UNIC!C:T,18,0)</f>
        <v>ATIVO</v>
      </c>
      <c r="V1543" s="5" t="str">
        <f>SUBSTITUTE(VLOOKUP(Tabela1[[#This Row],[PLACA]],UNIC!C:K,9,0),".", "")</f>
        <v>11011</v>
      </c>
      <c r="W1543" s="5">
        <f>VLOOKUP(Tabela1[[#This Row],[PLACA]],UNIC!C:M,10,0)</f>
        <v>23847</v>
      </c>
      <c r="X1543" s="5" t="str">
        <f>VLOOKUP(Tabela1[[#This Row],[PLACA]],UNIC!C:M,11,0)</f>
        <v>VIVO</v>
      </c>
      <c r="Y1543" s="7">
        <f>SUM(Tabela1[[#This Row],[GASTO COMBUSTÍVEL FEVEREIRO]:[GASTO COMBUSTÍVE ABRIL]])</f>
        <v>3043.41</v>
      </c>
      <c r="Z1543" s="7">
        <f>IFERROR(AVERAGE(Tabela1[[#This Row],[GASTO COMBUSTÍVE ABRIL]:[GASTO COMBUSTÍVE MARÇO]]),"-")</f>
        <v>946.73500000000001</v>
      </c>
    </row>
    <row r="1544" spans="1:26" x14ac:dyDescent="0.25">
      <c r="A1544" s="5" t="s">
        <v>1090</v>
      </c>
      <c r="B1544" s="5" t="str">
        <f>VLOOKUP(A1544,UNIC!C:W,2,0)</f>
        <v>MOBI</v>
      </c>
      <c r="C1544" s="5" t="str">
        <f>VLOOKUP(A1544,UNIC!C:W,3,0)</f>
        <v>LEVE</v>
      </c>
      <c r="D1544" s="10">
        <f>VLOOKUP(A1544,UNIC!C:W,5,0)</f>
        <v>2024</v>
      </c>
      <c r="E1544" s="5" t="str">
        <f>VLOOKUP(A1544,UNIC!C:W,21,0)</f>
        <v>LOCALIZA</v>
      </c>
      <c r="F1544" s="5" t="str">
        <f>VLOOKUP(Tabela1[[#This Row],[PLACA]],UNIC!C:R,15,0)</f>
        <v>DF</v>
      </c>
      <c r="G1544" s="5" t="str">
        <f>VLOOKUP(Tabela1[[#This Row],[PLACA]],UNIC!C:R,16,0)</f>
        <v>CENTRO OESTE</v>
      </c>
      <c r="H1544" s="5" t="str">
        <f>VLOOKUP(A1544,UNIC!C:H,6,0)</f>
        <v>AUNERIO BATISTA DOS SANTOS</v>
      </c>
      <c r="I1544" s="5" t="str">
        <f>VLOOKUP(H1544,UNIC!H:J,3,0)</f>
        <v>INSTALADOR E REPARADOR DE FO</v>
      </c>
      <c r="J1544" s="11" t="str">
        <f>VLOOKUP(Tabela1[[#This Row],[PLACA]],UNIC!C:V,20,0)</f>
        <v>R$ 1.730,00</v>
      </c>
      <c r="K1544" s="11">
        <f>IFERROR(VALUE(VLOOKUP(Tabela1[[#This Row],[PLACA]],[1]Planilha2!$A:$F,3,0)),"")</f>
        <v>1540</v>
      </c>
      <c r="L1544" s="11">
        <f>IFERROR(VALUE(VLOOKUP(Tabela1[[#This Row],[PLACA]],[1]Planilha2!$A:$F,4,0)),"")</f>
        <v>1639</v>
      </c>
      <c r="M1544" s="11">
        <f>IFERROR(VALUE(VLOOKUP(Tabela1[[#This Row],[PLACA]],[1]Planilha2!$A:$F,5,0)),"")</f>
        <v>706</v>
      </c>
      <c r="N1544" s="11"/>
      <c r="O1544" s="12" t="str">
        <f>VLOOKUP(Tabela1[[#This Row],[PLACA]],BASE_LOCADORAS!B:F,5,0)</f>
        <v>29/07/2028</v>
      </c>
      <c r="P154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4" s="11">
        <f>VLOOKUP(Tabela1[[#This Row],[PLACA]],BASE_LOCADORAS!B:G,6,0)</f>
        <v>1834.81</v>
      </c>
      <c r="R1544" s="5" t="b">
        <f>Tabela1[[#This Row],[VALOR LOCADORA]]=Tabela1[[#This Row],[GASTO ALUGUEL]]</f>
        <v>0</v>
      </c>
      <c r="S1544" s="5" t="str">
        <f>UPPER(TEXT(Tabela1[[#This Row],[VENCIMENTO CONTRATO]],"MMM"))</f>
        <v>JUL</v>
      </c>
      <c r="T1544" s="5">
        <f>IFERROR(YEAR(Tabela1[[#This Row],[VENCIMENTO CONTRATO]]),"-")</f>
        <v>2028</v>
      </c>
      <c r="U1544" s="5" t="str">
        <f>VLOOKUP(Tabela1[[#This Row],[PLACA]],UNIC!C:T,18,0)</f>
        <v>ATIVO</v>
      </c>
      <c r="V1544" s="5" t="str">
        <f>SUBSTITUTE(VLOOKUP(Tabela1[[#This Row],[PLACA]],UNIC!C:K,9,0),".", "")</f>
        <v>11011</v>
      </c>
      <c r="W1544" s="5">
        <f>VLOOKUP(Tabela1[[#This Row],[PLACA]],UNIC!C:M,10,0)</f>
        <v>17001</v>
      </c>
      <c r="X1544" s="5" t="str">
        <f>VLOOKUP(Tabela1[[#This Row],[PLACA]],UNIC!C:M,11,0)</f>
        <v>VIVO</v>
      </c>
      <c r="Y1544" s="7">
        <f>SUM(Tabela1[[#This Row],[GASTO COMBUSTÍVEL FEVEREIRO]:[GASTO COMBUSTÍVE ABRIL]])</f>
        <v>3885</v>
      </c>
      <c r="Z1544" s="7">
        <f>IFERROR(AVERAGE(Tabela1[[#This Row],[GASTO COMBUSTÍVE ABRIL]:[GASTO COMBUSTÍVE MARÇO]]),"-")</f>
        <v>1172.5</v>
      </c>
    </row>
    <row r="1545" spans="1:26" x14ac:dyDescent="0.25">
      <c r="A1545" s="5" t="s">
        <v>1154</v>
      </c>
      <c r="B1545" s="5" t="str">
        <f>VLOOKUP(A1545,UNIC!C:W,2,0)</f>
        <v>FIORINO</v>
      </c>
      <c r="C1545" s="5" t="str">
        <f>VLOOKUP(A1545,UNIC!C:W,3,0)</f>
        <v>UTILITARIO</v>
      </c>
      <c r="D1545" s="10">
        <f>VLOOKUP(A1545,UNIC!C:W,5,0)</f>
        <v>2025</v>
      </c>
      <c r="E1545" s="5" t="str">
        <f>VLOOKUP(A1545,UNIC!C:W,21,0)</f>
        <v>LOCALIZA</v>
      </c>
      <c r="F1545" s="5" t="str">
        <f>VLOOKUP(Tabela1[[#This Row],[PLACA]],UNIC!C:R,15,0)</f>
        <v>PR</v>
      </c>
      <c r="G1545" s="5" t="str">
        <f>VLOOKUP(Tabela1[[#This Row],[PLACA]],UNIC!C:R,16,0)</f>
        <v>SUL</v>
      </c>
      <c r="H1545" s="5" t="str">
        <f>VLOOKUP(A1545,UNIC!C:H,6,0)</f>
        <v>PAULO HENRIQUE FARIAS MOREIRA</v>
      </c>
      <c r="I1545" s="5" t="str">
        <f>VLOOKUP(H1545,UNIC!H:J,3,0)</f>
        <v>ESPECIALISTA OPERACIONAL DE PI I</v>
      </c>
      <c r="J1545" s="11" t="str">
        <f>VLOOKUP(Tabela1[[#This Row],[PLACA]],UNIC!C:V,20,0)</f>
        <v>R$ 2.400,00</v>
      </c>
      <c r="K1545" s="11">
        <f>IFERROR(VALUE(VLOOKUP(Tabela1[[#This Row],[PLACA]],[1]Planilha2!$A:$F,3,0)),"")</f>
        <v>803.78</v>
      </c>
      <c r="L1545" s="11">
        <f>IFERROR(VALUE(VLOOKUP(Tabela1[[#This Row],[PLACA]],[1]Planilha2!$A:$F,4,0)),"")</f>
        <v>395.71000000000004</v>
      </c>
      <c r="M1545" s="11">
        <f>IFERROR(VALUE(VLOOKUP(Tabela1[[#This Row],[PLACA]],[1]Planilha2!$A:$F,5,0)),"")</f>
        <v>930.02</v>
      </c>
      <c r="N1545" s="11"/>
      <c r="O1545" s="12" t="str">
        <f>VLOOKUP(Tabela1[[#This Row],[PLACA]],BASE_LOCADORAS!B:F,5,0)</f>
        <v>09/07/2028</v>
      </c>
      <c r="P154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5" s="11">
        <f>VLOOKUP(Tabela1[[#This Row],[PLACA]],BASE_LOCADORAS!B:G,6,0)</f>
        <v>2548.9499999999998</v>
      </c>
      <c r="R1545" s="5" t="b">
        <f>Tabela1[[#This Row],[VALOR LOCADORA]]=Tabela1[[#This Row],[GASTO ALUGUEL]]</f>
        <v>0</v>
      </c>
      <c r="S1545" s="5" t="str">
        <f>UPPER(TEXT(Tabela1[[#This Row],[VENCIMENTO CONTRATO]],"MMM"))</f>
        <v>JUL</v>
      </c>
      <c r="T1545" s="5">
        <f>IFERROR(YEAR(Tabela1[[#This Row],[VENCIMENTO CONTRATO]]),"-")</f>
        <v>2028</v>
      </c>
      <c r="U1545" s="5" t="str">
        <f>VLOOKUP(Tabela1[[#This Row],[PLACA]],UNIC!C:T,18,0)</f>
        <v>ATIVO</v>
      </c>
      <c r="V1545" s="5" t="str">
        <f>SUBSTITUTE(VLOOKUP(Tabela1[[#This Row],[PLACA]],UNIC!C:K,9,0),".", "")</f>
        <v>12081</v>
      </c>
      <c r="W1545" s="5">
        <f>VLOOKUP(Tabela1[[#This Row],[PLACA]],UNIC!C:M,10,0)</f>
        <v>26001</v>
      </c>
      <c r="X1545" s="5" t="str">
        <f>VLOOKUP(Tabela1[[#This Row],[PLACA]],UNIC!C:M,11,0)</f>
        <v>TIM MOVEL</v>
      </c>
      <c r="Y1545" s="7">
        <f>SUM(Tabela1[[#This Row],[GASTO COMBUSTÍVEL FEVEREIRO]:[GASTO COMBUSTÍVE ABRIL]])</f>
        <v>2129.5100000000002</v>
      </c>
      <c r="Z1545" s="7">
        <f>IFERROR(AVERAGE(Tabela1[[#This Row],[GASTO COMBUSTÍVE ABRIL]:[GASTO COMBUSTÍVE MARÇO]]),"-")</f>
        <v>662.86500000000001</v>
      </c>
    </row>
    <row r="1546" spans="1:26" x14ac:dyDescent="0.25">
      <c r="A1546" s="5" t="s">
        <v>1187</v>
      </c>
      <c r="B1546" s="5" t="str">
        <f>VLOOKUP(A1546,UNIC!C:W,2,0)</f>
        <v>MOBI</v>
      </c>
      <c r="C1546" s="5" t="str">
        <f>VLOOKUP(A1546,UNIC!C:W,3,0)</f>
        <v>LEVE</v>
      </c>
      <c r="D1546" s="10">
        <f>VLOOKUP(A1546,UNIC!C:W,5,0)</f>
        <v>2025</v>
      </c>
      <c r="E1546" s="5" t="str">
        <f>VLOOKUP(A1546,UNIC!C:W,21,0)</f>
        <v>MOVIDA</v>
      </c>
      <c r="F1546" s="5" t="str">
        <f>VLOOKUP(Tabela1[[#This Row],[PLACA]],UNIC!C:R,15,0)</f>
        <v>MG</v>
      </c>
      <c r="G1546" s="5" t="str">
        <f>VLOOKUP(Tabela1[[#This Row],[PLACA]],UNIC!C:R,16,0)</f>
        <v>SUDESTE</v>
      </c>
      <c r="H1546" s="5" t="str">
        <f>VLOOKUP(A1546,UNIC!C:H,6,0)</f>
        <v>ODAILSON EURIPEDES ALVES DOS SANTOS</v>
      </c>
      <c r="I1546" s="5" t="str">
        <f>VLOOKUP(H1546,UNIC!H:J,3,0)</f>
        <v>TECNICO DE FIBRA OPTICA I</v>
      </c>
      <c r="J1546" s="11" t="str">
        <f>VLOOKUP(Tabela1[[#This Row],[PLACA]],UNIC!C:V,20,0)</f>
        <v>R$ 1.820,47</v>
      </c>
      <c r="K1546" s="11">
        <f>IFERROR(VALUE(VLOOKUP(Tabela1[[#This Row],[PLACA]],[1]Planilha2!$A:$F,3,0)),"")</f>
        <v>1510.65</v>
      </c>
      <c r="L1546" s="11">
        <f>IFERROR(VALUE(VLOOKUP(Tabela1[[#This Row],[PLACA]],[1]Planilha2!$A:$F,4,0)),"")</f>
        <v>1500</v>
      </c>
      <c r="M1546" s="11">
        <f>IFERROR(VALUE(VLOOKUP(Tabela1[[#This Row],[PLACA]],[1]Planilha2!$A:$F,5,0)),"")</f>
        <v>750</v>
      </c>
      <c r="N1546" s="11"/>
      <c r="O1546" s="12" t="str">
        <f>VLOOKUP(Tabela1[[#This Row],[PLACA]],BASE_LOCADORAS!B:F,5,0)</f>
        <v>02/07/2027</v>
      </c>
      <c r="P154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6" s="11">
        <f>VLOOKUP(Tabela1[[#This Row],[PLACA]],BASE_LOCADORAS!B:G,6,0)</f>
        <v>1730</v>
      </c>
      <c r="R1546" s="5" t="b">
        <f>Tabela1[[#This Row],[VALOR LOCADORA]]=Tabela1[[#This Row],[GASTO ALUGUEL]]</f>
        <v>0</v>
      </c>
      <c r="S1546" s="5" t="str">
        <f>UPPER(TEXT(Tabela1[[#This Row],[VENCIMENTO CONTRATO]],"MMM"))</f>
        <v>JUL</v>
      </c>
      <c r="T1546" s="5">
        <f>IFERROR(YEAR(Tabela1[[#This Row],[VENCIMENTO CONTRATO]]),"-")</f>
        <v>2027</v>
      </c>
      <c r="U1546" s="5" t="str">
        <f>VLOOKUP(Tabela1[[#This Row],[PLACA]],UNIC!C:T,18,0)</f>
        <v>ATIVO</v>
      </c>
      <c r="V1546" s="5" t="str">
        <f>SUBSTITUTE(VLOOKUP(Tabela1[[#This Row],[PLACA]],UNIC!C:K,9,0),".", "")</f>
        <v>11011</v>
      </c>
      <c r="W1546" s="5">
        <f>VLOOKUP(Tabela1[[#This Row],[PLACA]],UNIC!C:M,10,0)</f>
        <v>23654</v>
      </c>
      <c r="X1546" s="5" t="str">
        <f>VLOOKUP(Tabela1[[#This Row],[PLACA]],UNIC!C:M,11,0)</f>
        <v>VIVO</v>
      </c>
      <c r="Y1546" s="7">
        <f>SUM(Tabela1[[#This Row],[GASTO COMBUSTÍVEL FEVEREIRO]:[GASTO COMBUSTÍVE ABRIL]])</f>
        <v>3760.65</v>
      </c>
      <c r="Z1546" s="7">
        <f>IFERROR(AVERAGE(Tabela1[[#This Row],[GASTO COMBUSTÍVE ABRIL]:[GASTO COMBUSTÍVE MARÇO]]),"-")</f>
        <v>1125</v>
      </c>
    </row>
    <row r="1547" spans="1:26" x14ac:dyDescent="0.25">
      <c r="A1547" s="5" t="s">
        <v>692</v>
      </c>
      <c r="B1547" s="5" t="str">
        <f>VLOOKUP(A1547,UNIC!C:W,2,0)</f>
        <v>MOBI</v>
      </c>
      <c r="C1547" s="5" t="str">
        <f>VLOOKUP(A1547,UNIC!C:W,3,0)</f>
        <v>LEVE</v>
      </c>
      <c r="D1547" s="10">
        <f>VLOOKUP(A1547,UNIC!C:W,5,0)</f>
        <v>2024</v>
      </c>
      <c r="E1547" s="5" t="str">
        <f>VLOOKUP(A1547,UNIC!C:W,21,0)</f>
        <v>MOVIDA</v>
      </c>
      <c r="F1547" s="5" t="str">
        <f>VLOOKUP(Tabela1[[#This Row],[PLACA]],UNIC!C:R,15,0)</f>
        <v>MG</v>
      </c>
      <c r="G1547" s="5" t="str">
        <f>VLOOKUP(Tabela1[[#This Row],[PLACA]],UNIC!C:R,16,0)</f>
        <v>SUDESTE</v>
      </c>
      <c r="H1547" s="5" t="str">
        <f>VLOOKUP(A1547,UNIC!C:H,6,0)</f>
        <v>MARLOS NOBRE ARAUJO DA SILVA</v>
      </c>
      <c r="I1547" s="5" t="str">
        <f>VLOOKUP(H1547,UNIC!H:J,3,0)</f>
        <v>TECNICO DE FIBRA OPTICA I</v>
      </c>
      <c r="J1547" s="11" t="str">
        <f>VLOOKUP(Tabela1[[#This Row],[PLACA]],UNIC!C:V,20,0)</f>
        <v>R$ 1.730,00</v>
      </c>
      <c r="K1547" s="11">
        <f>IFERROR(VALUE(VLOOKUP(Tabela1[[#This Row],[PLACA]],[1]Planilha2!$A:$F,3,0)),"")</f>
        <v>1251.1000000000001</v>
      </c>
      <c r="L1547" s="11">
        <f>IFERROR(VALUE(VLOOKUP(Tabela1[[#This Row],[PLACA]],[1]Planilha2!$A:$F,4,0)),"")</f>
        <v>739.96</v>
      </c>
      <c r="M1547" s="11">
        <f>IFERROR(VALUE(VLOOKUP(Tabela1[[#This Row],[PLACA]],[1]Planilha2!$A:$F,5,0)),"")</f>
        <v>901.7</v>
      </c>
      <c r="N1547" s="11"/>
      <c r="O1547" s="12" t="str">
        <f>VLOOKUP(Tabela1[[#This Row],[PLACA]],BASE_LOCADORAS!B:F,5,0)</f>
        <v>14/02/2027</v>
      </c>
      <c r="P154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7" s="11">
        <f>VLOOKUP(Tabela1[[#This Row],[PLACA]],BASE_LOCADORAS!B:G,6,0)</f>
        <v>1730</v>
      </c>
      <c r="R1547" s="5" t="b">
        <f>Tabela1[[#This Row],[VALOR LOCADORA]]=Tabela1[[#This Row],[GASTO ALUGUEL]]</f>
        <v>0</v>
      </c>
      <c r="S1547" s="5" t="str">
        <f>UPPER(TEXT(Tabela1[[#This Row],[VENCIMENTO CONTRATO]],"MMM"))</f>
        <v>FEV</v>
      </c>
      <c r="T1547" s="5">
        <f>IFERROR(YEAR(Tabela1[[#This Row],[VENCIMENTO CONTRATO]]),"-")</f>
        <v>2027</v>
      </c>
      <c r="U1547" s="5" t="str">
        <f>VLOOKUP(Tabela1[[#This Row],[PLACA]],UNIC!C:T,18,0)</f>
        <v>ATIVO</v>
      </c>
      <c r="V1547" s="5" t="str">
        <f>SUBSTITUTE(VLOOKUP(Tabela1[[#This Row],[PLACA]],UNIC!C:K,9,0),".", "")</f>
        <v>11011</v>
      </c>
      <c r="W1547" s="5">
        <f>VLOOKUP(Tabela1[[#This Row],[PLACA]],UNIC!C:M,10,0)</f>
        <v>23845</v>
      </c>
      <c r="X1547" s="5" t="str">
        <f>VLOOKUP(Tabela1[[#This Row],[PLACA]],UNIC!C:M,11,0)</f>
        <v>VIVO</v>
      </c>
      <c r="Y1547" s="7">
        <f>SUM(Tabela1[[#This Row],[GASTO COMBUSTÍVEL FEVEREIRO]:[GASTO COMBUSTÍVE ABRIL]])</f>
        <v>2892.76</v>
      </c>
      <c r="Z1547" s="7">
        <f>IFERROR(AVERAGE(Tabela1[[#This Row],[GASTO COMBUSTÍVE ABRIL]:[GASTO COMBUSTÍVE MARÇO]]),"-")</f>
        <v>820.83</v>
      </c>
    </row>
    <row r="1548" spans="1:26" x14ac:dyDescent="0.25">
      <c r="A1548" s="5" t="s">
        <v>427</v>
      </c>
      <c r="B1548" s="5" t="str">
        <f>VLOOKUP(A1548,UNIC!C:W,2,0)</f>
        <v>MOBI</v>
      </c>
      <c r="C1548" s="5" t="str">
        <f>VLOOKUP(A1548,UNIC!C:W,3,0)</f>
        <v>LEVE</v>
      </c>
      <c r="D1548" s="10">
        <f>VLOOKUP(A1548,UNIC!C:W,5,0)</f>
        <v>2025</v>
      </c>
      <c r="E1548" s="5" t="str">
        <f>VLOOKUP(A1548,UNIC!C:W,21,0)</f>
        <v>MOVIDA</v>
      </c>
      <c r="F1548" s="5" t="str">
        <f>VLOOKUP(Tabela1[[#This Row],[PLACA]],UNIC!C:R,15,0)</f>
        <v>MG</v>
      </c>
      <c r="G1548" s="5" t="str">
        <f>VLOOKUP(Tabela1[[#This Row],[PLACA]],UNIC!C:R,16,0)</f>
        <v>SUDESTE</v>
      </c>
      <c r="H1548" s="5" t="str">
        <f>VLOOKUP(A1548,UNIC!C:H,6,0)</f>
        <v>JUNEO RODRIGUES BOTELHO</v>
      </c>
      <c r="I1548" s="5" t="str">
        <f>VLOOKUP(H1548,UNIC!H:J,3,0)</f>
        <v>TECNICO DE FIBRA OPTICA I</v>
      </c>
      <c r="J1548" s="11" t="str">
        <f>VLOOKUP(Tabela1[[#This Row],[PLACA]],UNIC!C:V,20,0)</f>
        <v>R$ 1.820,47</v>
      </c>
      <c r="K1548" s="11">
        <f>IFERROR(VALUE(VLOOKUP(Tabela1[[#This Row],[PLACA]],[1]Planilha2!$A:$F,3,0)),"")</f>
        <v>720</v>
      </c>
      <c r="L1548" s="11">
        <f>IFERROR(VALUE(VLOOKUP(Tabela1[[#This Row],[PLACA]],[1]Planilha2!$A:$F,4,0)),"")</f>
        <v>852</v>
      </c>
      <c r="M1548" s="11">
        <f>IFERROR(VALUE(VLOOKUP(Tabela1[[#This Row],[PLACA]],[1]Planilha2!$A:$F,5,0)),"")</f>
        <v>300</v>
      </c>
      <c r="N1548" s="11"/>
      <c r="O1548" s="12" t="str">
        <f>VLOOKUP(Tabela1[[#This Row],[PLACA]],BASE_LOCADORAS!B:F,5,0)</f>
        <v>03/07/2027</v>
      </c>
      <c r="P154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8" s="11">
        <f>VLOOKUP(Tabela1[[#This Row],[PLACA]],BASE_LOCADORAS!B:G,6,0)</f>
        <v>1730</v>
      </c>
      <c r="R1548" s="5" t="b">
        <f>Tabela1[[#This Row],[VALOR LOCADORA]]=Tabela1[[#This Row],[GASTO ALUGUEL]]</f>
        <v>0</v>
      </c>
      <c r="S1548" s="5" t="str">
        <f>UPPER(TEXT(Tabela1[[#This Row],[VENCIMENTO CONTRATO]],"MMM"))</f>
        <v>JUL</v>
      </c>
      <c r="T1548" s="5">
        <f>IFERROR(YEAR(Tabela1[[#This Row],[VENCIMENTO CONTRATO]]),"-")</f>
        <v>2027</v>
      </c>
      <c r="U1548" s="5" t="str">
        <f>VLOOKUP(Tabela1[[#This Row],[PLACA]],UNIC!C:T,18,0)</f>
        <v>ATIVO</v>
      </c>
      <c r="V1548" s="5" t="str">
        <f>SUBSTITUTE(VLOOKUP(Tabela1[[#This Row],[PLACA]],UNIC!C:K,9,0),".", "")</f>
        <v>11011</v>
      </c>
      <c r="W1548" s="5">
        <f>VLOOKUP(Tabela1[[#This Row],[PLACA]],UNIC!C:M,10,0)</f>
        <v>23849</v>
      </c>
      <c r="X1548" s="5" t="str">
        <f>VLOOKUP(Tabela1[[#This Row],[PLACA]],UNIC!C:M,11,0)</f>
        <v>VIVO</v>
      </c>
      <c r="Y1548" s="7">
        <f>SUM(Tabela1[[#This Row],[GASTO COMBUSTÍVEL FEVEREIRO]:[GASTO COMBUSTÍVE ABRIL]])</f>
        <v>1872</v>
      </c>
      <c r="Z1548" s="7">
        <f>IFERROR(AVERAGE(Tabela1[[#This Row],[GASTO COMBUSTÍVE ABRIL]:[GASTO COMBUSTÍVE MARÇO]]),"-")</f>
        <v>576</v>
      </c>
    </row>
    <row r="1549" spans="1:26" x14ac:dyDescent="0.25">
      <c r="A1549" s="5" t="s">
        <v>867</v>
      </c>
      <c r="B1549" s="5" t="str">
        <f>VLOOKUP(A1549,UNIC!C:W,2,0)</f>
        <v>MOBI</v>
      </c>
      <c r="C1549" s="5" t="str">
        <f>VLOOKUP(A1549,UNIC!C:W,3,0)</f>
        <v>LEVE</v>
      </c>
      <c r="D1549" s="10">
        <f>VLOOKUP(A1549,UNIC!C:W,5,0)</f>
        <v>2024</v>
      </c>
      <c r="E1549" s="5" t="str">
        <f>VLOOKUP(A1549,UNIC!C:W,21,0)</f>
        <v>MOVIDA</v>
      </c>
      <c r="F1549" s="5" t="str">
        <f>VLOOKUP(Tabela1[[#This Row],[PLACA]],UNIC!C:R,15,0)</f>
        <v>MG</v>
      </c>
      <c r="G1549" s="5" t="str">
        <f>VLOOKUP(Tabela1[[#This Row],[PLACA]],UNIC!C:R,16,0)</f>
        <v>SUDESTE</v>
      </c>
      <c r="H1549" s="5" t="str">
        <f>VLOOKUP(A1549,UNIC!C:H,6,0)</f>
        <v>ILDER OLIVEIRA COSTA</v>
      </c>
      <c r="I1549" s="5" t="str">
        <f>VLOOKUP(H1549,UNIC!H:J,3,0)</f>
        <v>TECNICO DE FIBRA OPTICA I</v>
      </c>
      <c r="J1549" s="11" t="str">
        <f>VLOOKUP(Tabela1[[#This Row],[PLACA]],UNIC!C:V,20,0)</f>
        <v>R$ 1.730,00</v>
      </c>
      <c r="K1549" s="11">
        <f>IFERROR(VALUE(VLOOKUP(Tabela1[[#This Row],[PLACA]],[1]Planilha2!$A:$F,3,0)),"")</f>
        <v>384.53999999999996</v>
      </c>
      <c r="L1549" s="11">
        <f>IFERROR(VALUE(VLOOKUP(Tabela1[[#This Row],[PLACA]],[1]Planilha2!$A:$F,4,0)),"")</f>
        <v>782.95</v>
      </c>
      <c r="M1549" s="11">
        <f>IFERROR(VALUE(VLOOKUP(Tabela1[[#This Row],[PLACA]],[1]Planilha2!$A:$F,5,0)),"")</f>
        <v>550</v>
      </c>
      <c r="N1549" s="11"/>
      <c r="O1549" s="12" t="str">
        <f>VLOOKUP(Tabela1[[#This Row],[PLACA]],BASE_LOCADORAS!B:F,5,0)</f>
        <v>14/02/2027</v>
      </c>
      <c r="P154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49" s="11">
        <f>VLOOKUP(Tabela1[[#This Row],[PLACA]],BASE_LOCADORAS!B:G,6,0)</f>
        <v>1730</v>
      </c>
      <c r="R1549" s="5" t="b">
        <f>Tabela1[[#This Row],[VALOR LOCADORA]]=Tabela1[[#This Row],[GASTO ALUGUEL]]</f>
        <v>0</v>
      </c>
      <c r="S1549" s="5" t="str">
        <f>UPPER(TEXT(Tabela1[[#This Row],[VENCIMENTO CONTRATO]],"MMM"))</f>
        <v>FEV</v>
      </c>
      <c r="T1549" s="5">
        <f>IFERROR(YEAR(Tabela1[[#This Row],[VENCIMENTO CONTRATO]]),"-")</f>
        <v>2027</v>
      </c>
      <c r="U1549" s="5" t="str">
        <f>VLOOKUP(Tabela1[[#This Row],[PLACA]],UNIC!C:T,18,0)</f>
        <v>ATIVO</v>
      </c>
      <c r="V1549" s="5" t="str">
        <f>SUBSTITUTE(VLOOKUP(Tabela1[[#This Row],[PLACA]],UNIC!C:K,9,0),".", "")</f>
        <v>11011</v>
      </c>
      <c r="W1549" s="5">
        <f>VLOOKUP(Tabela1[[#This Row],[PLACA]],UNIC!C:M,10,0)</f>
        <v>23848</v>
      </c>
      <c r="X1549" s="5" t="str">
        <f>VLOOKUP(Tabela1[[#This Row],[PLACA]],UNIC!C:M,11,0)</f>
        <v>VIVO</v>
      </c>
      <c r="Y1549" s="7">
        <f>SUM(Tabela1[[#This Row],[GASTO COMBUSTÍVEL FEVEREIRO]:[GASTO COMBUSTÍVE ABRIL]])</f>
        <v>1717.49</v>
      </c>
      <c r="Z1549" s="7">
        <f>IFERROR(AVERAGE(Tabela1[[#This Row],[GASTO COMBUSTÍVE ABRIL]:[GASTO COMBUSTÍVE MARÇO]]),"-")</f>
        <v>666.47500000000002</v>
      </c>
    </row>
    <row r="1550" spans="1:26" x14ac:dyDescent="0.25">
      <c r="A1550" s="5" t="s">
        <v>1219</v>
      </c>
      <c r="B1550" s="5" t="str">
        <f>VLOOKUP(A1550,UNIC!C:W,2,0)</f>
        <v>MOBI</v>
      </c>
      <c r="C1550" s="5" t="str">
        <f>VLOOKUP(A1550,UNIC!C:W,3,0)</f>
        <v>LEVE</v>
      </c>
      <c r="D1550" s="10">
        <f>VLOOKUP(A1550,UNIC!C:W,5,0)</f>
        <v>2024</v>
      </c>
      <c r="E1550" s="5" t="str">
        <f>VLOOKUP(A1550,UNIC!C:W,21,0)</f>
        <v>MOVIDA</v>
      </c>
      <c r="F1550" s="5" t="str">
        <f>VLOOKUP(Tabela1[[#This Row],[PLACA]],UNIC!C:R,15,0)</f>
        <v>DF</v>
      </c>
      <c r="G1550" s="5" t="str">
        <f>VLOOKUP(Tabela1[[#This Row],[PLACA]],UNIC!C:R,16,0)</f>
        <v>CENTRO OESTE</v>
      </c>
      <c r="H1550" s="5" t="str">
        <f>VLOOKUP(A1550,UNIC!C:H,6,0)</f>
        <v>FAGNER CINOBELINO DA SILVA</v>
      </c>
      <c r="I1550" s="5" t="str">
        <f>VLOOKUP(H1550,UNIC!H:J,3,0)</f>
        <v>INSTALADOR E REPARADOR DE FO</v>
      </c>
      <c r="J1550" s="11" t="str">
        <f>VLOOKUP(Tabela1[[#This Row],[PLACA]],UNIC!C:V,20,0)</f>
        <v>R$ 1.730,00</v>
      </c>
      <c r="K1550" s="11">
        <f>IFERROR(VALUE(VLOOKUP(Tabela1[[#This Row],[PLACA]],[1]Planilha2!$A:$F,3,0)),"")</f>
        <v>603</v>
      </c>
      <c r="L1550" s="11">
        <f>IFERROR(VALUE(VLOOKUP(Tabela1[[#This Row],[PLACA]],[1]Planilha2!$A:$F,4,0)),"")</f>
        <v>1935</v>
      </c>
      <c r="M1550" s="11">
        <f>IFERROR(VALUE(VLOOKUP(Tabela1[[#This Row],[PLACA]],[1]Planilha2!$A:$F,5,0)),"")</f>
        <v>773</v>
      </c>
      <c r="N1550" s="11"/>
      <c r="O1550" s="12" t="str">
        <f>VLOOKUP(Tabela1[[#This Row],[PLACA]],BASE_LOCADORAS!B:F,5,0)</f>
        <v>14/02/2027</v>
      </c>
      <c r="P155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0" s="11">
        <f>VLOOKUP(Tabela1[[#This Row],[PLACA]],BASE_LOCADORAS!B:G,6,0)</f>
        <v>1730</v>
      </c>
      <c r="R1550" s="5" t="b">
        <f>Tabela1[[#This Row],[VALOR LOCADORA]]=Tabela1[[#This Row],[GASTO ALUGUEL]]</f>
        <v>0</v>
      </c>
      <c r="S1550" s="5" t="str">
        <f>UPPER(TEXT(Tabela1[[#This Row],[VENCIMENTO CONTRATO]],"MMM"))</f>
        <v>FEV</v>
      </c>
      <c r="T1550" s="5">
        <f>IFERROR(YEAR(Tabela1[[#This Row],[VENCIMENTO CONTRATO]]),"-")</f>
        <v>2027</v>
      </c>
      <c r="U1550" s="5" t="str">
        <f>VLOOKUP(Tabela1[[#This Row],[PLACA]],UNIC!C:T,18,0)</f>
        <v>ATIVO</v>
      </c>
      <c r="V1550" s="5" t="str">
        <f>SUBSTITUTE(VLOOKUP(Tabela1[[#This Row],[PLACA]],UNIC!C:K,9,0),".", "")</f>
        <v>11011</v>
      </c>
      <c r="W1550" s="5">
        <f>VLOOKUP(Tabela1[[#This Row],[PLACA]],UNIC!C:M,10,0)</f>
        <v>17001</v>
      </c>
      <c r="X1550" s="5" t="str">
        <f>VLOOKUP(Tabela1[[#This Row],[PLACA]],UNIC!C:M,11,0)</f>
        <v>VIVO</v>
      </c>
      <c r="Y1550" s="7">
        <f>SUM(Tabela1[[#This Row],[GASTO COMBUSTÍVEL FEVEREIRO]:[GASTO COMBUSTÍVE ABRIL]])</f>
        <v>3311</v>
      </c>
      <c r="Z1550" s="7">
        <f>IFERROR(AVERAGE(Tabela1[[#This Row],[GASTO COMBUSTÍVE ABRIL]:[GASTO COMBUSTÍVE MARÇO]]),"-")</f>
        <v>1354</v>
      </c>
    </row>
    <row r="1551" spans="1:26" x14ac:dyDescent="0.25">
      <c r="A1551" s="5" t="s">
        <v>570</v>
      </c>
      <c r="B1551" s="5" t="str">
        <f>VLOOKUP(A1551,UNIC!C:W,2,0)</f>
        <v>MOBI</v>
      </c>
      <c r="C1551" s="5" t="str">
        <f>VLOOKUP(A1551,UNIC!C:W,3,0)</f>
        <v>LEVE</v>
      </c>
      <c r="D1551" s="10">
        <f>VLOOKUP(A1551,UNIC!C:W,5,0)</f>
        <v>2025</v>
      </c>
      <c r="E1551" s="5" t="str">
        <f>VLOOKUP(A1551,UNIC!C:W,21,0)</f>
        <v>MOVIDA</v>
      </c>
      <c r="F1551" s="5" t="str">
        <f>VLOOKUP(Tabela1[[#This Row],[PLACA]],UNIC!C:R,15,0)</f>
        <v>DF</v>
      </c>
      <c r="G1551" s="5" t="str">
        <f>VLOOKUP(Tabela1[[#This Row],[PLACA]],UNIC!C:R,16,0)</f>
        <v>CENTRO OESTE</v>
      </c>
      <c r="H1551" s="5" t="str">
        <f>VLOOKUP(A1551,UNIC!C:H,6,0)</f>
        <v>LUCAS DANTAS MAMEDE</v>
      </c>
      <c r="I1551" s="5" t="str">
        <f>VLOOKUP(H1551,UNIC!H:J,3,0)</f>
        <v>INSTALADOR E REPARADOR DE FO</v>
      </c>
      <c r="J1551" s="11" t="str">
        <f>VLOOKUP(Tabela1[[#This Row],[PLACA]],UNIC!C:V,20,0)</f>
        <v>R$ 1.820,47</v>
      </c>
      <c r="K1551" s="11">
        <f>IFERROR(VALUE(VLOOKUP(Tabela1[[#This Row],[PLACA]],[1]Planilha2!$A:$F,3,0)),"")</f>
        <v>920</v>
      </c>
      <c r="L1551" s="11">
        <f>IFERROR(VALUE(VLOOKUP(Tabela1[[#This Row],[PLACA]],[1]Planilha2!$A:$F,4,0)),"")</f>
        <v>696</v>
      </c>
      <c r="M1551" s="11">
        <f>IFERROR(VALUE(VLOOKUP(Tabela1[[#This Row],[PLACA]],[1]Planilha2!$A:$F,5,0)),"")</f>
        <v>543</v>
      </c>
      <c r="N1551" s="11"/>
      <c r="O1551" s="12" t="str">
        <f>VLOOKUP(Tabela1[[#This Row],[PLACA]],BASE_LOCADORAS!B:F,5,0)</f>
        <v>03/07/2027</v>
      </c>
      <c r="P155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1" s="11">
        <f>VLOOKUP(Tabela1[[#This Row],[PLACA]],BASE_LOCADORAS!B:G,6,0)</f>
        <v>1730</v>
      </c>
      <c r="R1551" s="5" t="b">
        <f>Tabela1[[#This Row],[VALOR LOCADORA]]=Tabela1[[#This Row],[GASTO ALUGUEL]]</f>
        <v>0</v>
      </c>
      <c r="S1551" s="5" t="str">
        <f>UPPER(TEXT(Tabela1[[#This Row],[VENCIMENTO CONTRATO]],"MMM"))</f>
        <v>JUL</v>
      </c>
      <c r="T1551" s="5">
        <f>IFERROR(YEAR(Tabela1[[#This Row],[VENCIMENTO CONTRATO]]),"-")</f>
        <v>2027</v>
      </c>
      <c r="U1551" s="5" t="str">
        <f>VLOOKUP(Tabela1[[#This Row],[PLACA]],UNIC!C:T,18,0)</f>
        <v>ATIVO</v>
      </c>
      <c r="V1551" s="5" t="str">
        <f>SUBSTITUTE(VLOOKUP(Tabela1[[#This Row],[PLACA]],UNIC!C:K,9,0),".", "")</f>
        <v>11011</v>
      </c>
      <c r="W1551" s="5">
        <f>VLOOKUP(Tabela1[[#This Row],[PLACA]],UNIC!C:M,10,0)</f>
        <v>17001</v>
      </c>
      <c r="X1551" s="5" t="str">
        <f>VLOOKUP(Tabela1[[#This Row],[PLACA]],UNIC!C:M,11,0)</f>
        <v>VIVO</v>
      </c>
      <c r="Y1551" s="7">
        <f>SUM(Tabela1[[#This Row],[GASTO COMBUSTÍVEL FEVEREIRO]:[GASTO COMBUSTÍVE ABRIL]])</f>
        <v>2159</v>
      </c>
      <c r="Z1551" s="7">
        <f>IFERROR(AVERAGE(Tabela1[[#This Row],[GASTO COMBUSTÍVE ABRIL]:[GASTO COMBUSTÍVE MARÇO]]),"-")</f>
        <v>619.5</v>
      </c>
    </row>
    <row r="1552" spans="1:26" x14ac:dyDescent="0.25">
      <c r="A1552" s="5" t="s">
        <v>557</v>
      </c>
      <c r="B1552" s="5" t="str">
        <f>VLOOKUP(A1552,UNIC!C:W,2,0)</f>
        <v>MOBI</v>
      </c>
      <c r="C1552" s="5" t="str">
        <f>VLOOKUP(A1552,UNIC!C:W,3,0)</f>
        <v>LEVE</v>
      </c>
      <c r="D1552" s="10">
        <f>VLOOKUP(A1552,UNIC!C:W,5,0)</f>
        <v>2025</v>
      </c>
      <c r="E1552" s="5" t="str">
        <f>VLOOKUP(A1552,UNIC!C:W,21,0)</f>
        <v>LOCALIZA</v>
      </c>
      <c r="F1552" s="5" t="str">
        <f>VLOOKUP(Tabela1[[#This Row],[PLACA]],UNIC!C:R,15,0)</f>
        <v>DF</v>
      </c>
      <c r="G1552" s="5" t="str">
        <f>VLOOKUP(Tabela1[[#This Row],[PLACA]],UNIC!C:R,16,0)</f>
        <v>CENTRO OESTE</v>
      </c>
      <c r="H1552" s="5" t="str">
        <f>VLOOKUP(A1552,UNIC!C:H,6,0)</f>
        <v>EMERSON SILVINO DOS PASSOS</v>
      </c>
      <c r="I1552" s="5" t="str">
        <f>VLOOKUP(H1552,UNIC!H:J,3,0)</f>
        <v>INSTALADOR E REPARADOR DE FO</v>
      </c>
      <c r="J1552" s="11" t="str">
        <f>VLOOKUP(Tabela1[[#This Row],[PLACA]],UNIC!C:V,20,0)</f>
        <v>R$ 1.730,00</v>
      </c>
      <c r="K1552" s="11">
        <f>IFERROR(VALUE(VLOOKUP(Tabela1[[#This Row],[PLACA]],[1]Planilha2!$A:$F,3,0)),"")</f>
        <v>1427</v>
      </c>
      <c r="L1552" s="11">
        <f>IFERROR(VALUE(VLOOKUP(Tabela1[[#This Row],[PLACA]],[1]Planilha2!$A:$F,4,0)),"")</f>
        <v>1355</v>
      </c>
      <c r="M1552" s="11">
        <f>IFERROR(VALUE(VLOOKUP(Tabela1[[#This Row],[PLACA]],[1]Planilha2!$A:$F,5,0)),"")</f>
        <v>490</v>
      </c>
      <c r="N1552" s="11"/>
      <c r="O1552" s="12" t="str">
        <f>VLOOKUP(Tabela1[[#This Row],[PLACA]],BASE_LOCADORAS!B:F,5,0)</f>
        <v>19/06/2028</v>
      </c>
      <c r="P155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2" s="11">
        <f>VLOOKUP(Tabela1[[#This Row],[PLACA]],BASE_LOCADORAS!B:G,6,0)</f>
        <v>1825.68</v>
      </c>
      <c r="R1552" s="5" t="b">
        <f>Tabela1[[#This Row],[VALOR LOCADORA]]=Tabela1[[#This Row],[GASTO ALUGUEL]]</f>
        <v>0</v>
      </c>
      <c r="S1552" s="5" t="str">
        <f>UPPER(TEXT(Tabela1[[#This Row],[VENCIMENTO CONTRATO]],"MMM"))</f>
        <v>JUN</v>
      </c>
      <c r="T1552" s="5">
        <f>IFERROR(YEAR(Tabela1[[#This Row],[VENCIMENTO CONTRATO]]),"-")</f>
        <v>2028</v>
      </c>
      <c r="U1552" s="5" t="str">
        <f>VLOOKUP(Tabela1[[#This Row],[PLACA]],UNIC!C:T,18,0)</f>
        <v>ATIVO</v>
      </c>
      <c r="V1552" s="5" t="str">
        <f>SUBSTITUTE(VLOOKUP(Tabela1[[#This Row],[PLACA]],UNIC!C:K,9,0),".", "")</f>
        <v>11011</v>
      </c>
      <c r="W1552" s="5">
        <f>VLOOKUP(Tabela1[[#This Row],[PLACA]],UNIC!C:M,10,0)</f>
        <v>17001</v>
      </c>
      <c r="X1552" s="5" t="str">
        <f>VLOOKUP(Tabela1[[#This Row],[PLACA]],UNIC!C:M,11,0)</f>
        <v>VIVO</v>
      </c>
      <c r="Y1552" s="7">
        <f>SUM(Tabela1[[#This Row],[GASTO COMBUSTÍVEL FEVEREIRO]:[GASTO COMBUSTÍVE ABRIL]])</f>
        <v>3272</v>
      </c>
      <c r="Z1552" s="7">
        <f>IFERROR(AVERAGE(Tabela1[[#This Row],[GASTO COMBUSTÍVE ABRIL]:[GASTO COMBUSTÍVE MARÇO]]),"-")</f>
        <v>922.5</v>
      </c>
    </row>
    <row r="1553" spans="1:26" x14ac:dyDescent="0.25">
      <c r="A1553" s="5" t="s">
        <v>149</v>
      </c>
      <c r="B1553" s="5" t="str">
        <f>VLOOKUP(A1553,UNIC!C:W,2,0)</f>
        <v>MOBI</v>
      </c>
      <c r="C1553" s="5" t="str">
        <f>VLOOKUP(A1553,UNIC!C:W,3,0)</f>
        <v>LEVE</v>
      </c>
      <c r="D1553" s="10">
        <f>VLOOKUP(A1553,UNIC!C:W,5,0)</f>
        <v>2025</v>
      </c>
      <c r="E1553" s="5" t="str">
        <f>VLOOKUP(A1553,UNIC!C:W,21,0)</f>
        <v>MOVIDA</v>
      </c>
      <c r="F1553" s="5" t="str">
        <f>VLOOKUP(Tabela1[[#This Row],[PLACA]],UNIC!C:R,15,0)</f>
        <v>SC</v>
      </c>
      <c r="G1553" s="5" t="str">
        <f>VLOOKUP(Tabela1[[#This Row],[PLACA]],UNIC!C:R,16,0)</f>
        <v>SUL</v>
      </c>
      <c r="H1553" s="5" t="str">
        <f>VLOOKUP(A1553,UNIC!C:H,6,0)</f>
        <v>RAFAEL ARES CASTILHO</v>
      </c>
      <c r="I1553" s="5" t="str">
        <f>VLOOKUP(H1553,UNIC!H:J,3,0)</f>
        <v>TECNICO DE MANUTENCAO PI I</v>
      </c>
      <c r="J1553" s="11" t="str">
        <f>VLOOKUP(Tabela1[[#This Row],[PLACA]],UNIC!C:V,20,0)</f>
        <v>R$ 1.820,47</v>
      </c>
      <c r="K1553" s="11">
        <f>IFERROR(VALUE(VLOOKUP(Tabela1[[#This Row],[PLACA]],[1]Planilha2!$A:$F,3,0)),"")</f>
        <v>0</v>
      </c>
      <c r="L1553" s="11">
        <f>IFERROR(VALUE(VLOOKUP(Tabela1[[#This Row],[PLACA]],[1]Planilha2!$A:$F,4,0)),"")</f>
        <v>513.81999999999994</v>
      </c>
      <c r="M1553" s="11">
        <f>IFERROR(VALUE(VLOOKUP(Tabela1[[#This Row],[PLACA]],[1]Planilha2!$A:$F,5,0)),"")</f>
        <v>1151.2</v>
      </c>
      <c r="N1553" s="11"/>
      <c r="O1553" s="12" t="str">
        <f>VLOOKUP(Tabela1[[#This Row],[PLACA]],BASE_LOCADORAS!B:F,5,0)</f>
        <v>27/07/2027</v>
      </c>
      <c r="P155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3" s="11">
        <f>VLOOKUP(Tabela1[[#This Row],[PLACA]],BASE_LOCADORAS!B:G,6,0)</f>
        <v>1730</v>
      </c>
      <c r="R1553" s="5" t="b">
        <f>Tabela1[[#This Row],[VALOR LOCADORA]]=Tabela1[[#This Row],[GASTO ALUGUEL]]</f>
        <v>0</v>
      </c>
      <c r="S1553" s="5" t="str">
        <f>UPPER(TEXT(Tabela1[[#This Row],[VENCIMENTO CONTRATO]],"MMM"))</f>
        <v>JUL</v>
      </c>
      <c r="T1553" s="5">
        <f>IFERROR(YEAR(Tabela1[[#This Row],[VENCIMENTO CONTRATO]]),"-")</f>
        <v>2027</v>
      </c>
      <c r="U1553" s="5" t="str">
        <f>VLOOKUP(Tabela1[[#This Row],[PLACA]],UNIC!C:T,18,0)</f>
        <v>ATIVO</v>
      </c>
      <c r="V1553" s="5" t="str">
        <f>SUBSTITUTE(VLOOKUP(Tabela1[[#This Row],[PLACA]],UNIC!C:K,9,0),".", "")</f>
        <v>12081</v>
      </c>
      <c r="W1553" s="5">
        <f>VLOOKUP(Tabela1[[#This Row],[PLACA]],UNIC!C:M,10,0)</f>
        <v>34029</v>
      </c>
      <c r="X1553" s="5" t="str">
        <f>VLOOKUP(Tabela1[[#This Row],[PLACA]],UNIC!C:M,11,0)</f>
        <v>TIM MOVEL</v>
      </c>
      <c r="Y1553" s="7">
        <f>SUM(Tabela1[[#This Row],[GASTO COMBUSTÍVEL FEVEREIRO]:[GASTO COMBUSTÍVE ABRIL]])</f>
        <v>1665.02</v>
      </c>
      <c r="Z1553" s="7">
        <f>IFERROR(AVERAGE(Tabela1[[#This Row],[GASTO COMBUSTÍVE ABRIL]:[GASTO COMBUSTÍVE MARÇO]]),"-")</f>
        <v>832.51</v>
      </c>
    </row>
    <row r="1554" spans="1:26" x14ac:dyDescent="0.25">
      <c r="A1554" s="5" t="s">
        <v>1165</v>
      </c>
      <c r="B1554" s="5" t="str">
        <f>VLOOKUP(A1554,UNIC!C:W,2,0)</f>
        <v>VERSA</v>
      </c>
      <c r="C1554" s="5" t="str">
        <f>VLOOKUP(A1554,UNIC!C:W,3,0)</f>
        <v>LEVE</v>
      </c>
      <c r="D1554" s="10">
        <f>VLOOKUP(A1554,UNIC!C:W,5,0)</f>
        <v>2016</v>
      </c>
      <c r="E1554" s="5" t="str">
        <f>VLOOKUP(A1554,UNIC!C:W,21,0)</f>
        <v>PARTICULAR</v>
      </c>
      <c r="F1554" s="5" t="str">
        <f>VLOOKUP(Tabela1[[#This Row],[PLACA]],UNIC!C:R,15,0)</f>
        <v>DF</v>
      </c>
      <c r="G1554" s="5" t="str">
        <f>VLOOKUP(Tabela1[[#This Row],[PLACA]],UNIC!C:R,16,0)</f>
        <v>CENTRO OESTE</v>
      </c>
      <c r="H1554" s="5" t="str">
        <f>VLOOKUP(A1554,UNIC!C:H,6,0)</f>
        <v>JORGE DELCY DUARTE NOBRE</v>
      </c>
      <c r="I1554" s="5" t="str">
        <f>VLOOKUP(H1554,UNIC!H:J,3,0)</f>
        <v>SUPERVISOR DE IMPLANTACAO I</v>
      </c>
      <c r="J1554" s="11" t="str">
        <f>VLOOKUP(Tabela1[[#This Row],[PLACA]],UNIC!C:V,20,0)</f>
        <v>R$ 1.500,00</v>
      </c>
      <c r="K1554" s="11">
        <f>IFERROR(VALUE(VLOOKUP(Tabela1[[#This Row],[PLACA]],[1]Planilha2!$A:$F,3,0)),"")</f>
        <v>781</v>
      </c>
      <c r="L1554" s="11">
        <f>IFERROR(VALUE(VLOOKUP(Tabela1[[#This Row],[PLACA]],[1]Planilha2!$A:$F,4,0)),"")</f>
        <v>1260</v>
      </c>
      <c r="M1554" s="11">
        <f>IFERROR(VALUE(VLOOKUP(Tabela1[[#This Row],[PLACA]],[1]Planilha2!$A:$F,5,0)),"")</f>
        <v>657</v>
      </c>
      <c r="N1554" s="11"/>
      <c r="O1554" s="12" t="str">
        <f>VLOOKUP(Tabela1[[#This Row],[PLACA]],BASE_LOCADORAS!B:F,5,0)</f>
        <v>01/01/2030</v>
      </c>
      <c r="P155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4" s="11">
        <f>VLOOKUP(Tabela1[[#This Row],[PLACA]],BASE_LOCADORAS!B:G,6,0)</f>
        <v>1204.98</v>
      </c>
      <c r="R1554" s="5" t="b">
        <f>Tabela1[[#This Row],[VALOR LOCADORA]]=Tabela1[[#This Row],[GASTO ALUGUEL]]</f>
        <v>0</v>
      </c>
      <c r="S1554" s="5" t="str">
        <f>UPPER(TEXT(Tabela1[[#This Row],[VENCIMENTO CONTRATO]],"MMM"))</f>
        <v>JAN</v>
      </c>
      <c r="T1554" s="5">
        <f>IFERROR(YEAR(Tabela1[[#This Row],[VENCIMENTO CONTRATO]]),"-")</f>
        <v>2030</v>
      </c>
      <c r="U1554" s="5" t="str">
        <f>VLOOKUP(Tabela1[[#This Row],[PLACA]],UNIC!C:T,18,0)</f>
        <v>ATIVO</v>
      </c>
      <c r="V1554" s="5" t="str">
        <f>SUBSTITUTE(VLOOKUP(Tabela1[[#This Row],[PLACA]],UNIC!C:K,9,0),".", "")</f>
        <v>11035</v>
      </c>
      <c r="W1554" s="5">
        <f>VLOOKUP(Tabela1[[#This Row],[PLACA]],UNIC!C:M,10,0)</f>
        <v>17001</v>
      </c>
      <c r="X1554" s="5" t="str">
        <f>VLOOKUP(Tabela1[[#This Row],[PLACA]],UNIC!C:M,11,0)</f>
        <v>VIVO</v>
      </c>
      <c r="Y1554" s="7">
        <f>SUM(Tabela1[[#This Row],[GASTO COMBUSTÍVEL FEVEREIRO]:[GASTO COMBUSTÍVE ABRIL]])</f>
        <v>2698</v>
      </c>
      <c r="Z1554" s="7">
        <f>IFERROR(AVERAGE(Tabela1[[#This Row],[GASTO COMBUSTÍVE ABRIL]:[GASTO COMBUSTÍVE MARÇO]]),"-")</f>
        <v>958.5</v>
      </c>
    </row>
    <row r="1555" spans="1:26" x14ac:dyDescent="0.25">
      <c r="A1555" s="5" t="s">
        <v>710</v>
      </c>
      <c r="B1555" s="5" t="str">
        <f>VLOOKUP(A1555,UNIC!C:W,2,0)</f>
        <v>MOBI</v>
      </c>
      <c r="C1555" s="5" t="str">
        <f>VLOOKUP(A1555,UNIC!C:W,3,0)</f>
        <v>LEVE</v>
      </c>
      <c r="D1555" s="10">
        <f>VLOOKUP(A1555,UNIC!C:W,5,0)</f>
        <v>2025</v>
      </c>
      <c r="E1555" s="5" t="str">
        <f>VLOOKUP(A1555,UNIC!C:W,21,0)</f>
        <v>LOCALIZA</v>
      </c>
      <c r="F1555" s="5" t="str">
        <f>VLOOKUP(Tabela1[[#This Row],[PLACA]],UNIC!C:R,15,0)</f>
        <v>MG</v>
      </c>
      <c r="G1555" s="5" t="str">
        <f>VLOOKUP(Tabela1[[#This Row],[PLACA]],UNIC!C:R,16,0)</f>
        <v>SUDESTE</v>
      </c>
      <c r="H1555" s="5" t="str">
        <f>VLOOKUP(A1555,UNIC!C:H,6,0)</f>
        <v>IAGO DE OLIVEIRA COSTA</v>
      </c>
      <c r="I1555" s="5" t="str">
        <f>VLOOKUP(H1555,UNIC!H:J,3,0)</f>
        <v>TECNICO DE FIBRA OPTICA I</v>
      </c>
      <c r="J1555" s="11" t="str">
        <f>VLOOKUP(Tabela1[[#This Row],[PLACA]],UNIC!C:V,20,0)</f>
        <v>R$ 1.730,00</v>
      </c>
      <c r="K1555" s="11">
        <f>IFERROR(VALUE(VLOOKUP(Tabela1[[#This Row],[PLACA]],[1]Planilha2!$A:$F,3,0)),"")</f>
        <v>1548.65</v>
      </c>
      <c r="L1555" s="11">
        <f>IFERROR(VALUE(VLOOKUP(Tabela1[[#This Row],[PLACA]],[1]Planilha2!$A:$F,4,0)),"")</f>
        <v>949.27</v>
      </c>
      <c r="M1555" s="11">
        <f>IFERROR(VALUE(VLOOKUP(Tabela1[[#This Row],[PLACA]],[1]Planilha2!$A:$F,5,0)),"")</f>
        <v>553.98</v>
      </c>
      <c r="N1555" s="11"/>
      <c r="O1555" s="12" t="str">
        <f>VLOOKUP(Tabela1[[#This Row],[PLACA]],BASE_LOCADORAS!B:F,5,0)</f>
        <v>19/06/2028</v>
      </c>
      <c r="P155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5" s="11">
        <f>VLOOKUP(Tabela1[[#This Row],[PLACA]],BASE_LOCADORAS!B:G,6,0)</f>
        <v>1825.68</v>
      </c>
      <c r="R1555" s="5" t="b">
        <f>Tabela1[[#This Row],[VALOR LOCADORA]]=Tabela1[[#This Row],[GASTO ALUGUEL]]</f>
        <v>0</v>
      </c>
      <c r="S1555" s="5" t="str">
        <f>UPPER(TEXT(Tabela1[[#This Row],[VENCIMENTO CONTRATO]],"MMM"))</f>
        <v>JUN</v>
      </c>
      <c r="T1555" s="5">
        <f>IFERROR(YEAR(Tabela1[[#This Row],[VENCIMENTO CONTRATO]]),"-")</f>
        <v>2028</v>
      </c>
      <c r="U1555" s="5" t="str">
        <f>VLOOKUP(Tabela1[[#This Row],[PLACA]],UNIC!C:T,18,0)</f>
        <v>ATIVO</v>
      </c>
      <c r="V1555" s="5" t="str">
        <f>SUBSTITUTE(VLOOKUP(Tabela1[[#This Row],[PLACA]],UNIC!C:K,9,0),".", "")</f>
        <v>11011</v>
      </c>
      <c r="W1555" s="5">
        <f>VLOOKUP(Tabela1[[#This Row],[PLACA]],UNIC!C:M,10,0)</f>
        <v>23848</v>
      </c>
      <c r="X1555" s="5" t="str">
        <f>VLOOKUP(Tabela1[[#This Row],[PLACA]],UNIC!C:M,11,0)</f>
        <v>VIVO</v>
      </c>
      <c r="Y1555" s="7">
        <f>SUM(Tabela1[[#This Row],[GASTO COMBUSTÍVEL FEVEREIRO]:[GASTO COMBUSTÍVE ABRIL]])</f>
        <v>3051.9</v>
      </c>
      <c r="Z1555" s="7">
        <f>IFERROR(AVERAGE(Tabela1[[#This Row],[GASTO COMBUSTÍVE ABRIL]:[GASTO COMBUSTÍVE MARÇO]]),"-")</f>
        <v>751.625</v>
      </c>
    </row>
    <row r="1556" spans="1:26" x14ac:dyDescent="0.25">
      <c r="A1556" s="5" t="s">
        <v>486</v>
      </c>
      <c r="B1556" s="5" t="str">
        <f>VLOOKUP(A1556,UNIC!C:W,2,0)</f>
        <v>MOBI</v>
      </c>
      <c r="C1556" s="5" t="str">
        <f>VLOOKUP(A1556,UNIC!C:W,3,0)</f>
        <v>LEVE</v>
      </c>
      <c r="D1556" s="10">
        <f>VLOOKUP(A1556,UNIC!C:W,5,0)</f>
        <v>2025</v>
      </c>
      <c r="E1556" s="5" t="str">
        <f>VLOOKUP(A1556,UNIC!C:W,21,0)</f>
        <v>LOCALIZA</v>
      </c>
      <c r="F1556" s="5" t="str">
        <f>VLOOKUP(Tabela1[[#This Row],[PLACA]],UNIC!C:R,15,0)</f>
        <v>MG</v>
      </c>
      <c r="G1556" s="5" t="str">
        <f>VLOOKUP(Tabela1[[#This Row],[PLACA]],UNIC!C:R,16,0)</f>
        <v>SUDESTE</v>
      </c>
      <c r="H1556" s="5" t="str">
        <f>VLOOKUP(A1556,UNIC!C:H,6,0)</f>
        <v>ANDERSON ROGER CARDOSO DA SILVA</v>
      </c>
      <c r="I1556" s="5" t="str">
        <f>VLOOKUP(H1556,UNIC!H:J,3,0)</f>
        <v>TECNICO DE FIBRA OPTICA I</v>
      </c>
      <c r="J1556" s="11" t="str">
        <f>VLOOKUP(Tabela1[[#This Row],[PLACA]],UNIC!C:V,20,0)</f>
        <v>R$ 1.730,00</v>
      </c>
      <c r="K1556" s="11">
        <f>IFERROR(VALUE(VLOOKUP(Tabela1[[#This Row],[PLACA]],[1]Planilha2!$A:$F,3,0)),"")</f>
        <v>1132.48</v>
      </c>
      <c r="L1556" s="11">
        <f>IFERROR(VALUE(VLOOKUP(Tabela1[[#This Row],[PLACA]],[1]Planilha2!$A:$F,4,0)),"")</f>
        <v>1139.99</v>
      </c>
      <c r="M1556" s="11">
        <f>IFERROR(VALUE(VLOOKUP(Tabela1[[#This Row],[PLACA]],[1]Planilha2!$A:$F,5,0)),"")</f>
        <v>660</v>
      </c>
      <c r="N1556" s="11"/>
      <c r="O1556" s="12" t="str">
        <f>VLOOKUP(Tabela1[[#This Row],[PLACA]],BASE_LOCADORAS!B:F,5,0)</f>
        <v>19/06/2028</v>
      </c>
      <c r="P155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6" s="11">
        <f>VLOOKUP(Tabela1[[#This Row],[PLACA]],BASE_LOCADORAS!B:G,6,0)</f>
        <v>1825.68</v>
      </c>
      <c r="R1556" s="5" t="b">
        <f>Tabela1[[#This Row],[VALOR LOCADORA]]=Tabela1[[#This Row],[GASTO ALUGUEL]]</f>
        <v>0</v>
      </c>
      <c r="S1556" s="5" t="str">
        <f>UPPER(TEXT(Tabela1[[#This Row],[VENCIMENTO CONTRATO]],"MMM"))</f>
        <v>JUN</v>
      </c>
      <c r="T1556" s="5">
        <f>IFERROR(YEAR(Tabela1[[#This Row],[VENCIMENTO CONTRATO]]),"-")</f>
        <v>2028</v>
      </c>
      <c r="U1556" s="5" t="str">
        <f>VLOOKUP(Tabela1[[#This Row],[PLACA]],UNIC!C:T,18,0)</f>
        <v>ATIVO</v>
      </c>
      <c r="V1556" s="5" t="str">
        <f>SUBSTITUTE(VLOOKUP(Tabela1[[#This Row],[PLACA]],UNIC!C:K,9,0),".", "")</f>
        <v>11011</v>
      </c>
      <c r="W1556" s="5">
        <f>VLOOKUP(Tabela1[[#This Row],[PLACA]],UNIC!C:M,10,0)</f>
        <v>23849</v>
      </c>
      <c r="X1556" s="5" t="str">
        <f>VLOOKUP(Tabela1[[#This Row],[PLACA]],UNIC!C:M,11,0)</f>
        <v>VIVO</v>
      </c>
      <c r="Y1556" s="7">
        <f>SUM(Tabela1[[#This Row],[GASTO COMBUSTÍVEL FEVEREIRO]:[GASTO COMBUSTÍVE ABRIL]])</f>
        <v>2932.4700000000003</v>
      </c>
      <c r="Z1556" s="7">
        <f>IFERROR(AVERAGE(Tabela1[[#This Row],[GASTO COMBUSTÍVE ABRIL]:[GASTO COMBUSTÍVE MARÇO]]),"-")</f>
        <v>899.995</v>
      </c>
    </row>
    <row r="1557" spans="1:26" x14ac:dyDescent="0.25">
      <c r="A1557" s="5" t="s">
        <v>824</v>
      </c>
      <c r="B1557" s="5" t="str">
        <f>VLOOKUP(A1557,UNIC!C:W,2,0)</f>
        <v>MOBI</v>
      </c>
      <c r="C1557" s="5" t="str">
        <f>VLOOKUP(A1557,UNIC!C:W,3,0)</f>
        <v>LEVE</v>
      </c>
      <c r="D1557" s="10">
        <f>VLOOKUP(A1557,UNIC!C:W,5,0)</f>
        <v>2025</v>
      </c>
      <c r="E1557" s="5" t="str">
        <f>VLOOKUP(A1557,UNIC!C:W,21,0)</f>
        <v>LOCALIZA</v>
      </c>
      <c r="F1557" s="5" t="str">
        <f>VLOOKUP(Tabela1[[#This Row],[PLACA]],UNIC!C:R,15,0)</f>
        <v>DF</v>
      </c>
      <c r="G1557" s="5" t="str">
        <f>VLOOKUP(Tabela1[[#This Row],[PLACA]],UNIC!C:R,16,0)</f>
        <v>CENTRO OESTE</v>
      </c>
      <c r="H1557" s="5" t="str">
        <f>VLOOKUP(A1557,UNIC!C:H,6,0)</f>
        <v>RAUL LOURENCO DE MOURA</v>
      </c>
      <c r="I1557" s="5" t="str">
        <f>VLOOKUP(H1557,UNIC!H:J,3,0)</f>
        <v>INSTALADOR E REPARADOR DE FO</v>
      </c>
      <c r="J1557" s="11" t="str">
        <f>VLOOKUP(Tabela1[[#This Row],[PLACA]],UNIC!C:V,20,0)</f>
        <v>R$ 1.730,00</v>
      </c>
      <c r="K1557" s="11">
        <f>IFERROR(VALUE(VLOOKUP(Tabela1[[#This Row],[PLACA]],[1]Planilha2!$A:$F,3,0)),"")</f>
        <v>1318.55</v>
      </c>
      <c r="L1557" s="11">
        <f>IFERROR(VALUE(VLOOKUP(Tabela1[[#This Row],[PLACA]],[1]Planilha2!$A:$F,4,0)),"")</f>
        <v>1479</v>
      </c>
      <c r="M1557" s="11">
        <f>IFERROR(VALUE(VLOOKUP(Tabela1[[#This Row],[PLACA]],[1]Planilha2!$A:$F,5,0)),"")</f>
        <v>270</v>
      </c>
      <c r="N1557" s="11"/>
      <c r="O1557" s="12" t="str">
        <f>VLOOKUP(Tabela1[[#This Row],[PLACA]],BASE_LOCADORAS!B:F,5,0)</f>
        <v>18/06/2028</v>
      </c>
      <c r="P155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7" s="11">
        <f>VLOOKUP(Tabela1[[#This Row],[PLACA]],BASE_LOCADORAS!B:G,6,0)</f>
        <v>1825.68</v>
      </c>
      <c r="R1557" s="5" t="b">
        <f>Tabela1[[#This Row],[VALOR LOCADORA]]=Tabela1[[#This Row],[GASTO ALUGUEL]]</f>
        <v>0</v>
      </c>
      <c r="S1557" s="5" t="str">
        <f>UPPER(TEXT(Tabela1[[#This Row],[VENCIMENTO CONTRATO]],"MMM"))</f>
        <v>JUN</v>
      </c>
      <c r="T1557" s="5">
        <f>IFERROR(YEAR(Tabela1[[#This Row],[VENCIMENTO CONTRATO]]),"-")</f>
        <v>2028</v>
      </c>
      <c r="U1557" s="5" t="str">
        <f>VLOOKUP(Tabela1[[#This Row],[PLACA]],UNIC!C:T,18,0)</f>
        <v>ATIVO</v>
      </c>
      <c r="V1557" s="5" t="str">
        <f>SUBSTITUTE(VLOOKUP(Tabela1[[#This Row],[PLACA]],UNIC!C:K,9,0),".", "")</f>
        <v>11011</v>
      </c>
      <c r="W1557" s="5">
        <f>VLOOKUP(Tabela1[[#This Row],[PLACA]],UNIC!C:M,10,0)</f>
        <v>17001</v>
      </c>
      <c r="X1557" s="5" t="str">
        <f>VLOOKUP(Tabela1[[#This Row],[PLACA]],UNIC!C:M,11,0)</f>
        <v>VIVO</v>
      </c>
      <c r="Y1557" s="7">
        <f>SUM(Tabela1[[#This Row],[GASTO COMBUSTÍVEL FEVEREIRO]:[GASTO COMBUSTÍVE ABRIL]])</f>
        <v>3067.55</v>
      </c>
      <c r="Z1557" s="7">
        <f>IFERROR(AVERAGE(Tabela1[[#This Row],[GASTO COMBUSTÍVE ABRIL]:[GASTO COMBUSTÍVE MARÇO]]),"-")</f>
        <v>874.5</v>
      </c>
    </row>
    <row r="1558" spans="1:26" x14ac:dyDescent="0.25">
      <c r="A1558" s="5" t="s">
        <v>1175</v>
      </c>
      <c r="B1558" s="5" t="str">
        <f>VLOOKUP(A1558,UNIC!C:W,2,0)</f>
        <v>MOBI</v>
      </c>
      <c r="C1558" s="5" t="str">
        <f>VLOOKUP(A1558,UNIC!C:W,3,0)</f>
        <v>LEVE</v>
      </c>
      <c r="D1558" s="10">
        <f>VLOOKUP(A1558,UNIC!C:W,5,0)</f>
        <v>2024</v>
      </c>
      <c r="E1558" s="5" t="str">
        <f>VLOOKUP(A1558,UNIC!C:W,21,0)</f>
        <v>MOVIDA</v>
      </c>
      <c r="F1558" s="5" t="str">
        <f>VLOOKUP(Tabela1[[#This Row],[PLACA]],UNIC!C:R,15,0)</f>
        <v>MG</v>
      </c>
      <c r="G1558" s="5" t="str">
        <f>VLOOKUP(Tabela1[[#This Row],[PLACA]],UNIC!C:R,16,0)</f>
        <v>SUDESTE</v>
      </c>
      <c r="H1558" s="5" t="str">
        <f>VLOOKUP(A1558,UNIC!C:H,6,0)</f>
        <v>FROTAS DE VEÍCULOS UBERLANDIA</v>
      </c>
      <c r="I1558" s="5" t="str">
        <f>VLOOKUP(H1558,UNIC!H:J,3,0)</f>
        <v>PARCEIRO</v>
      </c>
      <c r="J1558" s="11" t="str">
        <f>VLOOKUP(Tabela1[[#This Row],[PLACA]],UNIC!C:V,20,0)</f>
        <v>R$ 1.730,00</v>
      </c>
      <c r="K1558" s="11">
        <f>IFERROR(VALUE(VLOOKUP(Tabela1[[#This Row],[PLACA]],[1]Planilha2!$A:$F,3,0)),"")</f>
        <v>0</v>
      </c>
      <c r="L1558" s="11">
        <f>IFERROR(VALUE(VLOOKUP(Tabela1[[#This Row],[PLACA]],[1]Planilha2!$A:$F,4,0)),"")</f>
        <v>0</v>
      </c>
      <c r="M1558" s="11">
        <f>IFERROR(VALUE(VLOOKUP(Tabela1[[#This Row],[PLACA]],[1]Planilha2!$A:$F,5,0)),"")</f>
        <v>0</v>
      </c>
      <c r="N1558" s="11"/>
      <c r="O1558" s="12" t="str">
        <f>VLOOKUP(Tabela1[[#This Row],[PLACA]],BASE_LOCADORAS!B:F,5,0)</f>
        <v>14/02/2027</v>
      </c>
      <c r="P155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8" s="11">
        <f>VLOOKUP(Tabela1[[#This Row],[PLACA]],BASE_LOCADORAS!B:G,6,0)</f>
        <v>1730</v>
      </c>
      <c r="R1558" s="5" t="b">
        <f>Tabela1[[#This Row],[VALOR LOCADORA]]=Tabela1[[#This Row],[GASTO ALUGUEL]]</f>
        <v>0</v>
      </c>
      <c r="S1558" s="5" t="str">
        <f>UPPER(TEXT(Tabela1[[#This Row],[VENCIMENTO CONTRATO]],"MMM"))</f>
        <v>FEV</v>
      </c>
      <c r="T1558" s="5">
        <f>IFERROR(YEAR(Tabela1[[#This Row],[VENCIMENTO CONTRATO]]),"-")</f>
        <v>2027</v>
      </c>
      <c r="U1558" s="5" t="str">
        <f>VLOOKUP(Tabela1[[#This Row],[PLACA]],UNIC!C:T,18,0)</f>
        <v>MANUTENÇÃO</v>
      </c>
      <c r="V1558" s="5" t="str">
        <f>SUBSTITUTE(VLOOKUP(Tabela1[[#This Row],[PLACA]],UNIC!C:K,9,0),".", "")</f>
        <v>99628</v>
      </c>
      <c r="W1558" s="5">
        <f>VLOOKUP(Tabela1[[#This Row],[PLACA]],UNIC!C:M,10,0)</f>
        <v>23845</v>
      </c>
      <c r="X1558" s="5" t="str">
        <f>VLOOKUP(Tabela1[[#This Row],[PLACA]],UNIC!C:M,11,0)</f>
        <v>ADMINISTRATIVO</v>
      </c>
      <c r="Y1558" s="7">
        <f>SUM(Tabela1[[#This Row],[GASTO COMBUSTÍVEL FEVEREIRO]:[GASTO COMBUSTÍVE ABRIL]])</f>
        <v>0</v>
      </c>
      <c r="Z1558" s="7">
        <f>IFERROR(AVERAGE(Tabela1[[#This Row],[GASTO COMBUSTÍVE ABRIL]:[GASTO COMBUSTÍVE MARÇO]]),"-")</f>
        <v>0</v>
      </c>
    </row>
    <row r="1559" spans="1:26" x14ac:dyDescent="0.25">
      <c r="A1559" s="5" t="s">
        <v>1285</v>
      </c>
      <c r="B1559" s="5" t="str">
        <f>VLOOKUP(A1559,UNIC!C:W,2,0)</f>
        <v>MOBI</v>
      </c>
      <c r="C1559" s="5" t="str">
        <f>VLOOKUP(A1559,UNIC!C:W,3,0)</f>
        <v>LEVE</v>
      </c>
      <c r="D1559" s="10">
        <f>VLOOKUP(A1559,UNIC!C:W,5,0)</f>
        <v>2023</v>
      </c>
      <c r="E1559" s="5" t="str">
        <f>VLOOKUP(A1559,UNIC!C:W,21,0)</f>
        <v>MOVIDA</v>
      </c>
      <c r="F1559" s="5" t="str">
        <f>VLOOKUP(Tabela1[[#This Row],[PLACA]],UNIC!C:R,15,0)</f>
        <v>DF</v>
      </c>
      <c r="G1559" s="5" t="str">
        <f>VLOOKUP(Tabela1[[#This Row],[PLACA]],UNIC!C:R,16,0)</f>
        <v>CENTRO OESTE</v>
      </c>
      <c r="H1559" s="5" t="str">
        <f>VLOOKUP(A1559,UNIC!C:H,6,0)</f>
        <v>ARLISON DE SOUZA RIPARDO</v>
      </c>
      <c r="I1559" s="5" t="str">
        <f>VLOOKUP(H1559,UNIC!H:J,3,0)</f>
        <v>TECNICO DE FIBRA OPTICA II</v>
      </c>
      <c r="J1559" s="11" t="str">
        <f>VLOOKUP(Tabela1[[#This Row],[PLACA]],UNIC!C:V,20,0)</f>
        <v>R$ 1.803,35</v>
      </c>
      <c r="K1559" s="11">
        <f>IFERROR(VALUE(VLOOKUP(Tabela1[[#This Row],[PLACA]],[1]Planilha2!$A:$F,3,0)),"")</f>
        <v>2088</v>
      </c>
      <c r="L1559" s="11">
        <f>IFERROR(VALUE(VLOOKUP(Tabela1[[#This Row],[PLACA]],[1]Planilha2!$A:$F,4,0)),"")</f>
        <v>2561.9300000000003</v>
      </c>
      <c r="M1559" s="11">
        <f>IFERROR(VALUE(VLOOKUP(Tabela1[[#This Row],[PLACA]],[1]Planilha2!$A:$F,5,0)),"")</f>
        <v>1450</v>
      </c>
      <c r="N1559" s="11"/>
      <c r="O1559" s="12" t="str">
        <f>VLOOKUP(Tabela1[[#This Row],[PLACA]],BASE_LOCADORAS!B:F,5,0)</f>
        <v>18/08/2026</v>
      </c>
      <c r="P155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59" s="11">
        <f>VLOOKUP(Tabela1[[#This Row],[PLACA]],BASE_LOCADORAS!B:G,6,0)</f>
        <v>1803.35</v>
      </c>
      <c r="R1559" s="5" t="b">
        <f>Tabela1[[#This Row],[VALOR LOCADORA]]=Tabela1[[#This Row],[GASTO ALUGUEL]]</f>
        <v>0</v>
      </c>
      <c r="S1559" s="5" t="str">
        <f>UPPER(TEXT(Tabela1[[#This Row],[VENCIMENTO CONTRATO]],"MMM"))</f>
        <v>AGO</v>
      </c>
      <c r="T1559" s="5">
        <f>IFERROR(YEAR(Tabela1[[#This Row],[VENCIMENTO CONTRATO]]),"-")</f>
        <v>2026</v>
      </c>
      <c r="U1559" s="5" t="str">
        <f>VLOOKUP(Tabela1[[#This Row],[PLACA]],UNIC!C:T,18,0)</f>
        <v>ATIVO</v>
      </c>
      <c r="V1559" s="5" t="str">
        <f>SUBSTITUTE(VLOOKUP(Tabela1[[#This Row],[PLACA]],UNIC!C:K,9,0),".", "")</f>
        <v>11021</v>
      </c>
      <c r="W1559" s="5">
        <f>VLOOKUP(Tabela1[[#This Row],[PLACA]],UNIC!C:M,10,0)</f>
        <v>17001</v>
      </c>
      <c r="X1559" s="5" t="str">
        <f>VLOOKUP(Tabela1[[#This Row],[PLACA]],UNIC!C:M,11,0)</f>
        <v>VIVO</v>
      </c>
      <c r="Y1559" s="7">
        <f>SUM(Tabela1[[#This Row],[GASTO COMBUSTÍVEL FEVEREIRO]:[GASTO COMBUSTÍVE ABRIL]])</f>
        <v>6099.93</v>
      </c>
      <c r="Z1559" s="7">
        <f>IFERROR(AVERAGE(Tabela1[[#This Row],[GASTO COMBUSTÍVE ABRIL]:[GASTO COMBUSTÍVE MARÇO]]),"-")</f>
        <v>2005.9650000000001</v>
      </c>
    </row>
    <row r="1560" spans="1:26" x14ac:dyDescent="0.25">
      <c r="A1560" s="5" t="s">
        <v>584</v>
      </c>
      <c r="B1560" s="5" t="str">
        <f>VLOOKUP(A1560,UNIC!C:W,2,0)</f>
        <v>MOBI</v>
      </c>
      <c r="C1560" s="5" t="str">
        <f>VLOOKUP(A1560,UNIC!C:W,3,0)</f>
        <v>LEVE</v>
      </c>
      <c r="D1560" s="10">
        <f>VLOOKUP(A1560,UNIC!C:W,5,0)</f>
        <v>2025</v>
      </c>
      <c r="E1560" s="5" t="str">
        <f>VLOOKUP(A1560,UNIC!C:W,21,0)</f>
        <v>MOVIDA</v>
      </c>
      <c r="F1560" s="5" t="str">
        <f>VLOOKUP(Tabela1[[#This Row],[PLACA]],UNIC!C:R,15,0)</f>
        <v>DF</v>
      </c>
      <c r="G1560" s="5" t="str">
        <f>VLOOKUP(Tabela1[[#This Row],[PLACA]],UNIC!C:R,16,0)</f>
        <v>CENTRO OESTE</v>
      </c>
      <c r="H1560" s="5" t="str">
        <f>VLOOKUP(A1560,UNIC!C:H,6,0)</f>
        <v>CLAUDIO VIEIRA DA COSTA</v>
      </c>
      <c r="I1560" s="5" t="str">
        <f>VLOOKUP(H1560,UNIC!H:J,3,0)</f>
        <v>TECNICO DE FIBRA OPTICA I</v>
      </c>
      <c r="J1560" s="11" t="str">
        <f>VLOOKUP(Tabela1[[#This Row],[PLACA]],UNIC!C:V,20,0)</f>
        <v>R$ 1.820,47</v>
      </c>
      <c r="K1560" s="11">
        <f>IFERROR(VALUE(VLOOKUP(Tabela1[[#This Row],[PLACA]],[1]Planilha2!$A:$F,3,0)),"")</f>
        <v>1423</v>
      </c>
      <c r="L1560" s="11">
        <f>IFERROR(VALUE(VLOOKUP(Tabela1[[#This Row],[PLACA]],[1]Planilha2!$A:$F,4,0)),"")</f>
        <v>1820</v>
      </c>
      <c r="M1560" s="11">
        <f>IFERROR(VALUE(VLOOKUP(Tabela1[[#This Row],[PLACA]],[1]Planilha2!$A:$F,5,0)),"")</f>
        <v>302</v>
      </c>
      <c r="N1560" s="11"/>
      <c r="O1560" s="12" t="str">
        <f>VLOOKUP(Tabela1[[#This Row],[PLACA]],BASE_LOCADORAS!B:F,5,0)</f>
        <v>03/07/2027</v>
      </c>
      <c r="P156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0" s="11">
        <f>VLOOKUP(Tabela1[[#This Row],[PLACA]],BASE_LOCADORAS!B:G,6,0)</f>
        <v>1730</v>
      </c>
      <c r="R1560" s="5" t="b">
        <f>Tabela1[[#This Row],[VALOR LOCADORA]]=Tabela1[[#This Row],[GASTO ALUGUEL]]</f>
        <v>0</v>
      </c>
      <c r="S1560" s="5" t="str">
        <f>UPPER(TEXT(Tabela1[[#This Row],[VENCIMENTO CONTRATO]],"MMM"))</f>
        <v>JUL</v>
      </c>
      <c r="T1560" s="5">
        <f>IFERROR(YEAR(Tabela1[[#This Row],[VENCIMENTO CONTRATO]]),"-")</f>
        <v>2027</v>
      </c>
      <c r="U1560" s="5" t="str">
        <f>VLOOKUP(Tabela1[[#This Row],[PLACA]],UNIC!C:T,18,0)</f>
        <v>ATIVO</v>
      </c>
      <c r="V1560" s="5" t="str">
        <f>SUBSTITUTE(VLOOKUP(Tabela1[[#This Row],[PLACA]],UNIC!C:K,9,0),".", "")</f>
        <v>11031</v>
      </c>
      <c r="W1560" s="5">
        <f>VLOOKUP(Tabela1[[#This Row],[PLACA]],UNIC!C:M,10,0)</f>
        <v>17001</v>
      </c>
      <c r="X1560" s="5" t="str">
        <f>VLOOKUP(Tabela1[[#This Row],[PLACA]],UNIC!C:M,11,0)</f>
        <v>VIVO</v>
      </c>
      <c r="Y1560" s="7">
        <f>SUM(Tabela1[[#This Row],[GASTO COMBUSTÍVEL FEVEREIRO]:[GASTO COMBUSTÍVE ABRIL]])</f>
        <v>3545</v>
      </c>
      <c r="Z1560" s="7">
        <f>IFERROR(AVERAGE(Tabela1[[#This Row],[GASTO COMBUSTÍVE ABRIL]:[GASTO COMBUSTÍVE MARÇO]]),"-")</f>
        <v>1061</v>
      </c>
    </row>
    <row r="1561" spans="1:26" x14ac:dyDescent="0.25">
      <c r="A1561" s="5" t="s">
        <v>1557</v>
      </c>
      <c r="B1561" s="5" t="str">
        <f>VLOOKUP(A1561,UNIC!C:W,2,0)</f>
        <v>MOBI</v>
      </c>
      <c r="C1561" s="5" t="str">
        <f>VLOOKUP(A1561,UNIC!C:W,3,0)</f>
        <v>LEVE</v>
      </c>
      <c r="D1561" s="10">
        <f>VLOOKUP(A1561,UNIC!C:W,5,0)</f>
        <v>2025</v>
      </c>
      <c r="E1561" s="5" t="str">
        <f>VLOOKUP(A1561,UNIC!C:W,21,0)</f>
        <v>MOVIDA</v>
      </c>
      <c r="F1561" s="5" t="str">
        <f>VLOOKUP(Tabela1[[#This Row],[PLACA]],UNIC!C:R,15,0)</f>
        <v>DF</v>
      </c>
      <c r="G1561" s="5" t="str">
        <f>VLOOKUP(Tabela1[[#This Row],[PLACA]],UNIC!C:R,16,0)</f>
        <v>CENTRO OESTE</v>
      </c>
      <c r="H1561" s="5" t="str">
        <f>VLOOKUP(A1561,UNIC!C:H,6,0)</f>
        <v>-</v>
      </c>
      <c r="I1561" s="5" t="str">
        <f>VLOOKUP(H1561,UNIC!H:J,3,0)</f>
        <v>-</v>
      </c>
      <c r="J1561" s="11" t="str">
        <f>VLOOKUP(Tabela1[[#This Row],[PLACA]],UNIC!C:V,20,0)</f>
        <v>R$ 1.820,47</v>
      </c>
      <c r="K1561" s="11" t="str">
        <f>IFERROR(VALUE(VLOOKUP(Tabela1[[#This Row],[PLACA]],[1]Planilha2!$A:$F,3,0)),"")</f>
        <v/>
      </c>
      <c r="L1561" s="11" t="str">
        <f>IFERROR(VALUE(VLOOKUP(Tabela1[[#This Row],[PLACA]],[1]Planilha2!$A:$F,4,0)),"")</f>
        <v/>
      </c>
      <c r="M1561" s="11" t="str">
        <f>IFERROR(VALUE(VLOOKUP(Tabela1[[#This Row],[PLACA]],[1]Planilha2!$A:$F,5,0)),"")</f>
        <v/>
      </c>
      <c r="N1561" s="11"/>
      <c r="O1561" s="12" t="str">
        <f>VLOOKUP(Tabela1[[#This Row],[PLACA]],BASE_LOCADORAS!B:F,5,0)</f>
        <v>03/07/2027</v>
      </c>
      <c r="P156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1" s="11">
        <f>VLOOKUP(Tabela1[[#This Row],[PLACA]],BASE_LOCADORAS!B:G,6,0)</f>
        <v>1730</v>
      </c>
      <c r="R1561" s="5" t="b">
        <f>Tabela1[[#This Row],[VALOR LOCADORA]]=Tabela1[[#This Row],[GASTO ALUGUEL]]</f>
        <v>0</v>
      </c>
      <c r="S1561" s="5" t="str">
        <f>UPPER(TEXT(Tabela1[[#This Row],[VENCIMENTO CONTRATO]],"MMM"))</f>
        <v>JUL</v>
      </c>
      <c r="T1561" s="5">
        <f>IFERROR(YEAR(Tabela1[[#This Row],[VENCIMENTO CONTRATO]]),"-")</f>
        <v>2027</v>
      </c>
      <c r="U1561" s="5" t="str">
        <f>VLOOKUP(Tabela1[[#This Row],[PLACA]],UNIC!C:T,18,0)</f>
        <v>ATIVO</v>
      </c>
      <c r="V1561" s="5" t="str">
        <f>SUBSTITUTE(VLOOKUP(Tabela1[[#This Row],[PLACA]],UNIC!C:K,9,0),".", "")</f>
        <v/>
      </c>
      <c r="W1561" s="5">
        <f>VLOOKUP(Tabela1[[#This Row],[PLACA]],UNIC!C:M,10,0)</f>
        <v>0</v>
      </c>
      <c r="X1561" s="5">
        <f>VLOOKUP(Tabela1[[#This Row],[PLACA]],UNIC!C:M,11,0)</f>
        <v>0</v>
      </c>
      <c r="Y1561" s="7">
        <f>SUM(Tabela1[[#This Row],[GASTO COMBUSTÍVEL FEVEREIRO]:[GASTO COMBUSTÍVE ABRIL]])</f>
        <v>0</v>
      </c>
      <c r="Z1561" s="7" t="str">
        <f>IFERROR(AVERAGE(Tabela1[[#This Row],[GASTO COMBUSTÍVE ABRIL]:[GASTO COMBUSTÍVE MARÇO]]),"-")</f>
        <v>-</v>
      </c>
    </row>
    <row r="1562" spans="1:26" x14ac:dyDescent="0.25">
      <c r="A1562" s="5" t="s">
        <v>749</v>
      </c>
      <c r="B1562" s="5" t="str">
        <f>VLOOKUP(A1562,UNIC!C:W,2,0)</f>
        <v>MOBI</v>
      </c>
      <c r="C1562" s="5" t="str">
        <f>VLOOKUP(A1562,UNIC!C:W,3,0)</f>
        <v>LEVE</v>
      </c>
      <c r="D1562" s="10">
        <f>VLOOKUP(A1562,UNIC!C:W,5,0)</f>
        <v>2025</v>
      </c>
      <c r="E1562" s="5" t="str">
        <f>VLOOKUP(A1562,UNIC!C:W,21,0)</f>
        <v>MOVIDA</v>
      </c>
      <c r="F1562" s="5" t="str">
        <f>VLOOKUP(Tabela1[[#This Row],[PLACA]],UNIC!C:R,15,0)</f>
        <v>MG</v>
      </c>
      <c r="G1562" s="5" t="str">
        <f>VLOOKUP(Tabela1[[#This Row],[PLACA]],UNIC!C:R,16,0)</f>
        <v>SUDESTE</v>
      </c>
      <c r="H1562" s="5" t="str">
        <f>VLOOKUP(A1562,UNIC!C:H,6,0)</f>
        <v>MANUTENÇÃO ACESSO-VIVO UBERLANDIA</v>
      </c>
      <c r="I1562" s="5" t="str">
        <f>VLOOKUP(H1562,UNIC!H:J,3,0)</f>
        <v>PARCEIRO</v>
      </c>
      <c r="J1562" s="11" t="str">
        <f>VLOOKUP(Tabela1[[#This Row],[PLACA]],UNIC!C:V,20,0)</f>
        <v>R$ 1.820,47</v>
      </c>
      <c r="K1562" s="11">
        <f>IFERROR(VALUE(VLOOKUP(Tabela1[[#This Row],[PLACA]],[1]Planilha2!$A:$F,3,0)),"")</f>
        <v>1651.72</v>
      </c>
      <c r="L1562" s="11">
        <f>IFERROR(VALUE(VLOOKUP(Tabela1[[#This Row],[PLACA]],[1]Planilha2!$A:$F,4,0)),"")</f>
        <v>591.16999999999996</v>
      </c>
      <c r="M1562" s="11">
        <f>IFERROR(VALUE(VLOOKUP(Tabela1[[#This Row],[PLACA]],[1]Planilha2!$A:$F,5,0)),"")</f>
        <v>893.04</v>
      </c>
      <c r="N1562" s="11"/>
      <c r="O1562" s="12" t="str">
        <f>VLOOKUP(Tabela1[[#This Row],[PLACA]],BASE_LOCADORAS!B:F,5,0)</f>
        <v>03/07/2027</v>
      </c>
      <c r="P156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2" s="11">
        <f>VLOOKUP(Tabela1[[#This Row],[PLACA]],BASE_LOCADORAS!B:G,6,0)</f>
        <v>1730</v>
      </c>
      <c r="R1562" s="5" t="b">
        <f>Tabela1[[#This Row],[VALOR LOCADORA]]=Tabela1[[#This Row],[GASTO ALUGUEL]]</f>
        <v>0</v>
      </c>
      <c r="S1562" s="5" t="str">
        <f>UPPER(TEXT(Tabela1[[#This Row],[VENCIMENTO CONTRATO]],"MMM"))</f>
        <v>JUL</v>
      </c>
      <c r="T1562" s="5">
        <f>IFERROR(YEAR(Tabela1[[#This Row],[VENCIMENTO CONTRATO]]),"-")</f>
        <v>2027</v>
      </c>
      <c r="U1562" s="5" t="str">
        <f>VLOOKUP(Tabela1[[#This Row],[PLACA]],UNIC!C:T,18,0)</f>
        <v>MANUTENÇÃO</v>
      </c>
      <c r="V1562" s="5" t="str">
        <f>SUBSTITUTE(VLOOKUP(Tabela1[[#This Row],[PLACA]],UNIC!C:K,9,0),".", "")</f>
        <v>11021</v>
      </c>
      <c r="W1562" s="5">
        <f>VLOOKUP(Tabela1[[#This Row],[PLACA]],UNIC!C:M,10,0)</f>
        <v>23845</v>
      </c>
      <c r="X1562" s="5" t="str">
        <f>VLOOKUP(Tabela1[[#This Row],[PLACA]],UNIC!C:M,11,0)</f>
        <v>VIVO</v>
      </c>
      <c r="Y1562" s="7">
        <f>SUM(Tabela1[[#This Row],[GASTO COMBUSTÍVEL FEVEREIRO]:[GASTO COMBUSTÍVE ABRIL]])</f>
        <v>3135.93</v>
      </c>
      <c r="Z1562" s="7">
        <f>IFERROR(AVERAGE(Tabela1[[#This Row],[GASTO COMBUSTÍVE ABRIL]:[GASTO COMBUSTÍVE MARÇO]]),"-")</f>
        <v>742.10500000000002</v>
      </c>
    </row>
    <row r="1563" spans="1:26" x14ac:dyDescent="0.25">
      <c r="A1563" s="5" t="s">
        <v>855</v>
      </c>
      <c r="B1563" s="5" t="str">
        <f>VLOOKUP(A1563,UNIC!C:W,2,0)</f>
        <v>MOBI</v>
      </c>
      <c r="C1563" s="5" t="str">
        <f>VLOOKUP(A1563,UNIC!C:W,3,0)</f>
        <v>LEVE</v>
      </c>
      <c r="D1563" s="10">
        <f>VLOOKUP(A1563,UNIC!C:W,5,0)</f>
        <v>2025</v>
      </c>
      <c r="E1563" s="5" t="str">
        <f>VLOOKUP(A1563,UNIC!C:W,21,0)</f>
        <v>LOCALIZA</v>
      </c>
      <c r="F1563" s="5" t="str">
        <f>VLOOKUP(Tabela1[[#This Row],[PLACA]],UNIC!C:R,15,0)</f>
        <v>DF</v>
      </c>
      <c r="G1563" s="5" t="str">
        <f>VLOOKUP(Tabela1[[#This Row],[PLACA]],UNIC!C:R,16,0)</f>
        <v>CENTRO OESTE</v>
      </c>
      <c r="H1563" s="5" t="str">
        <f>VLOOKUP(A1563,UNIC!C:H,6,0)</f>
        <v>FABIANO CORREIA DE SOUZA</v>
      </c>
      <c r="I1563" s="5" t="str">
        <f>VLOOKUP(H1563,UNIC!H:J,3,0)</f>
        <v>INSTALADOR E REPARADOR DE FO</v>
      </c>
      <c r="J1563" s="11" t="str">
        <f>VLOOKUP(Tabela1[[#This Row],[PLACA]],UNIC!C:V,20,0)</f>
        <v>R$ 1.730,00</v>
      </c>
      <c r="K1563" s="11">
        <f>IFERROR(VALUE(VLOOKUP(Tabela1[[#This Row],[PLACA]],[1]Planilha2!$A:$F,3,0)),"")</f>
        <v>1493</v>
      </c>
      <c r="L1563" s="11">
        <f>IFERROR(VALUE(VLOOKUP(Tabela1[[#This Row],[PLACA]],[1]Planilha2!$A:$F,4,0)),"")</f>
        <v>1672</v>
      </c>
      <c r="M1563" s="11">
        <f>IFERROR(VALUE(VLOOKUP(Tabela1[[#This Row],[PLACA]],[1]Planilha2!$A:$F,5,0)),"")</f>
        <v>783</v>
      </c>
      <c r="N1563" s="11"/>
      <c r="O1563" s="12" t="str">
        <f>VLOOKUP(Tabela1[[#This Row],[PLACA]],BASE_LOCADORAS!B:F,5,0)</f>
        <v>18/06/2028</v>
      </c>
      <c r="P156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3" s="11">
        <f>VLOOKUP(Tabela1[[#This Row],[PLACA]],BASE_LOCADORAS!B:G,6,0)</f>
        <v>1825.68</v>
      </c>
      <c r="R1563" s="5" t="b">
        <f>Tabela1[[#This Row],[VALOR LOCADORA]]=Tabela1[[#This Row],[GASTO ALUGUEL]]</f>
        <v>0</v>
      </c>
      <c r="S1563" s="5" t="str">
        <f>UPPER(TEXT(Tabela1[[#This Row],[VENCIMENTO CONTRATO]],"MMM"))</f>
        <v>JUN</v>
      </c>
      <c r="T1563" s="5">
        <f>IFERROR(YEAR(Tabela1[[#This Row],[VENCIMENTO CONTRATO]]),"-")</f>
        <v>2028</v>
      </c>
      <c r="U1563" s="5" t="str">
        <f>VLOOKUP(Tabela1[[#This Row],[PLACA]],UNIC!C:T,18,0)</f>
        <v>ATIVO</v>
      </c>
      <c r="V1563" s="5" t="str">
        <f>SUBSTITUTE(VLOOKUP(Tabela1[[#This Row],[PLACA]],UNIC!C:K,9,0),".", "")</f>
        <v>11011</v>
      </c>
      <c r="W1563" s="5">
        <f>VLOOKUP(Tabela1[[#This Row],[PLACA]],UNIC!C:M,10,0)</f>
        <v>17001</v>
      </c>
      <c r="X1563" s="5" t="str">
        <f>VLOOKUP(Tabela1[[#This Row],[PLACA]],UNIC!C:M,11,0)</f>
        <v>VIVO</v>
      </c>
      <c r="Y1563" s="7">
        <f>SUM(Tabela1[[#This Row],[GASTO COMBUSTÍVEL FEVEREIRO]:[GASTO COMBUSTÍVE ABRIL]])</f>
        <v>3948</v>
      </c>
      <c r="Z1563" s="7">
        <f>IFERROR(AVERAGE(Tabela1[[#This Row],[GASTO COMBUSTÍVE ABRIL]:[GASTO COMBUSTÍVE MARÇO]]),"-")</f>
        <v>1227.5</v>
      </c>
    </row>
    <row r="1564" spans="1:26" x14ac:dyDescent="0.25">
      <c r="A1564" s="5" t="s">
        <v>693</v>
      </c>
      <c r="B1564" s="5" t="str">
        <f>VLOOKUP(A1564,UNIC!C:W,2,0)</f>
        <v>MOBI</v>
      </c>
      <c r="C1564" s="5" t="str">
        <f>VLOOKUP(A1564,UNIC!C:W,3,0)</f>
        <v>LEVE</v>
      </c>
      <c r="D1564" s="10">
        <f>VLOOKUP(A1564,UNIC!C:W,5,0)</f>
        <v>2025</v>
      </c>
      <c r="E1564" s="5" t="str">
        <f>VLOOKUP(A1564,UNIC!C:W,21,0)</f>
        <v>LOCALIZA</v>
      </c>
      <c r="F1564" s="5" t="str">
        <f>VLOOKUP(Tabela1[[#This Row],[PLACA]],UNIC!C:R,15,0)</f>
        <v>GO</v>
      </c>
      <c r="G1564" s="5" t="str">
        <f>VLOOKUP(Tabela1[[#This Row],[PLACA]],UNIC!C:R,16,0)</f>
        <v>CENTRO OESTE</v>
      </c>
      <c r="H1564" s="5" t="str">
        <f>VLOOKUP(A1564,UNIC!C:H,6,0)</f>
        <v>LAZARO LEANDRO RAMOS</v>
      </c>
      <c r="I1564" s="5" t="str">
        <f>VLOOKUP(H1564,UNIC!H:J,3,0)</f>
        <v>INSTALADOR E REPARADOR DE FO</v>
      </c>
      <c r="J1564" s="11" t="str">
        <f>VLOOKUP(Tabela1[[#This Row],[PLACA]],UNIC!C:V,20,0)</f>
        <v>R$ 1.730,00</v>
      </c>
      <c r="K1564" s="11">
        <f>IFERROR(VALUE(VLOOKUP(Tabela1[[#This Row],[PLACA]],[1]Planilha2!$A:$F,3,0)),"")</f>
        <v>1300.04</v>
      </c>
      <c r="L1564" s="11">
        <f>IFERROR(VALUE(VLOOKUP(Tabela1[[#This Row],[PLACA]],[1]Planilha2!$A:$F,4,0)),"")</f>
        <v>1821.75</v>
      </c>
      <c r="M1564" s="11">
        <f>IFERROR(VALUE(VLOOKUP(Tabela1[[#This Row],[PLACA]],[1]Planilha2!$A:$F,5,0)),"")</f>
        <v>940</v>
      </c>
      <c r="N1564" s="11"/>
      <c r="O1564" s="12" t="str">
        <f>VLOOKUP(Tabela1[[#This Row],[PLACA]],BASE_LOCADORAS!B:F,5,0)</f>
        <v>18/06/2028</v>
      </c>
      <c r="P156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4" s="11">
        <f>VLOOKUP(Tabela1[[#This Row],[PLACA]],BASE_LOCADORAS!B:G,6,0)</f>
        <v>1825.68</v>
      </c>
      <c r="R1564" s="5" t="b">
        <f>Tabela1[[#This Row],[VALOR LOCADORA]]=Tabela1[[#This Row],[GASTO ALUGUEL]]</f>
        <v>0</v>
      </c>
      <c r="S1564" s="5" t="str">
        <f>UPPER(TEXT(Tabela1[[#This Row],[VENCIMENTO CONTRATO]],"MMM"))</f>
        <v>JUN</v>
      </c>
      <c r="T1564" s="5">
        <f>IFERROR(YEAR(Tabela1[[#This Row],[VENCIMENTO CONTRATO]]),"-")</f>
        <v>2028</v>
      </c>
      <c r="U1564" s="5" t="str">
        <f>VLOOKUP(Tabela1[[#This Row],[PLACA]],UNIC!C:T,18,0)</f>
        <v>ATIVO</v>
      </c>
      <c r="V1564" s="5" t="str">
        <f>SUBSTITUTE(VLOOKUP(Tabela1[[#This Row],[PLACA]],UNIC!C:K,9,0),".", "")</f>
        <v>11011</v>
      </c>
      <c r="W1564" s="5">
        <f>VLOOKUP(Tabela1[[#This Row],[PLACA]],UNIC!C:M,10,0)</f>
        <v>19125</v>
      </c>
      <c r="X1564" s="5" t="str">
        <f>VLOOKUP(Tabela1[[#This Row],[PLACA]],UNIC!C:M,11,0)</f>
        <v>VIVO</v>
      </c>
      <c r="Y1564" s="7">
        <f>SUM(Tabela1[[#This Row],[GASTO COMBUSTÍVEL FEVEREIRO]:[GASTO COMBUSTÍVE ABRIL]])</f>
        <v>4061.79</v>
      </c>
      <c r="Z1564" s="7">
        <f>IFERROR(AVERAGE(Tabela1[[#This Row],[GASTO COMBUSTÍVE ABRIL]:[GASTO COMBUSTÍVE MARÇO]]),"-")</f>
        <v>1380.875</v>
      </c>
    </row>
    <row r="1565" spans="1:26" x14ac:dyDescent="0.25">
      <c r="A1565" s="5" t="s">
        <v>236</v>
      </c>
      <c r="B1565" s="5" t="str">
        <f>VLOOKUP(A1565,UNIC!C:W,2,0)</f>
        <v>MOBI</v>
      </c>
      <c r="C1565" s="5" t="str">
        <f>VLOOKUP(A1565,UNIC!C:W,3,0)</f>
        <v>LEVE</v>
      </c>
      <c r="D1565" s="10">
        <f>VLOOKUP(A1565,UNIC!C:W,5,0)</f>
        <v>2025</v>
      </c>
      <c r="E1565" s="5" t="str">
        <f>VLOOKUP(A1565,UNIC!C:W,21,0)</f>
        <v>LOCALIZA</v>
      </c>
      <c r="F1565" s="5" t="str">
        <f>VLOOKUP(Tabela1[[#This Row],[PLACA]],UNIC!C:R,15,0)</f>
        <v>DF</v>
      </c>
      <c r="G1565" s="5" t="str">
        <f>VLOOKUP(Tabela1[[#This Row],[PLACA]],UNIC!C:R,16,0)</f>
        <v>CENTRO OESTE</v>
      </c>
      <c r="H1565" s="5" t="str">
        <f>VLOOKUP(A1565,UNIC!C:H,6,0)</f>
        <v>HEMERSON DE OLIVEIRA COSTA</v>
      </c>
      <c r="I1565" s="5" t="str">
        <f>VLOOKUP(H1565,UNIC!H:J,3,0)</f>
        <v>INSTALADOR E REPARADOR DE FO</v>
      </c>
      <c r="J1565" s="11" t="str">
        <f>VLOOKUP(Tabela1[[#This Row],[PLACA]],UNIC!C:V,20,0)</f>
        <v>R$ 1.730,00</v>
      </c>
      <c r="K1565" s="11">
        <f>IFERROR(VALUE(VLOOKUP(Tabela1[[#This Row],[PLACA]],[1]Planilha2!$A:$F,3,0)),"")</f>
        <v>1197</v>
      </c>
      <c r="L1565" s="11">
        <f>IFERROR(VALUE(VLOOKUP(Tabela1[[#This Row],[PLACA]],[1]Planilha2!$A:$F,4,0)),"")</f>
        <v>1213</v>
      </c>
      <c r="M1565" s="11">
        <f>IFERROR(VALUE(VLOOKUP(Tabela1[[#This Row],[PLACA]],[1]Planilha2!$A:$F,5,0)),"")</f>
        <v>743</v>
      </c>
      <c r="N1565" s="11"/>
      <c r="O1565" s="12" t="str">
        <f>VLOOKUP(Tabela1[[#This Row],[PLACA]],BASE_LOCADORAS!B:F,5,0)</f>
        <v>18/06/2028</v>
      </c>
      <c r="P156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5" s="11">
        <f>VLOOKUP(Tabela1[[#This Row],[PLACA]],BASE_LOCADORAS!B:G,6,0)</f>
        <v>1825.68</v>
      </c>
      <c r="R1565" s="5" t="b">
        <f>Tabela1[[#This Row],[VALOR LOCADORA]]=Tabela1[[#This Row],[GASTO ALUGUEL]]</f>
        <v>0</v>
      </c>
      <c r="S1565" s="5" t="str">
        <f>UPPER(TEXT(Tabela1[[#This Row],[VENCIMENTO CONTRATO]],"MMM"))</f>
        <v>JUN</v>
      </c>
      <c r="T1565" s="5">
        <f>IFERROR(YEAR(Tabela1[[#This Row],[VENCIMENTO CONTRATO]]),"-")</f>
        <v>2028</v>
      </c>
      <c r="U1565" s="5" t="str">
        <f>VLOOKUP(Tabela1[[#This Row],[PLACA]],UNIC!C:T,18,0)</f>
        <v>ATIVO</v>
      </c>
      <c r="V1565" s="5" t="str">
        <f>SUBSTITUTE(VLOOKUP(Tabela1[[#This Row],[PLACA]],UNIC!C:K,9,0),".", "")</f>
        <v>11011</v>
      </c>
      <c r="W1565" s="5">
        <f>VLOOKUP(Tabela1[[#This Row],[PLACA]],UNIC!C:M,10,0)</f>
        <v>17001</v>
      </c>
      <c r="X1565" s="5" t="str">
        <f>VLOOKUP(Tabela1[[#This Row],[PLACA]],UNIC!C:M,11,0)</f>
        <v>VIVO</v>
      </c>
      <c r="Y1565" s="7">
        <f>SUM(Tabela1[[#This Row],[GASTO COMBUSTÍVEL FEVEREIRO]:[GASTO COMBUSTÍVE ABRIL]])</f>
        <v>3153</v>
      </c>
      <c r="Z1565" s="7">
        <f>IFERROR(AVERAGE(Tabela1[[#This Row],[GASTO COMBUSTÍVE ABRIL]:[GASTO COMBUSTÍVE MARÇO]]),"-")</f>
        <v>978</v>
      </c>
    </row>
    <row r="1566" spans="1:26" x14ac:dyDescent="0.25">
      <c r="A1566" s="5" t="s">
        <v>945</v>
      </c>
      <c r="B1566" s="5" t="str">
        <f>VLOOKUP(A1566,UNIC!C:W,2,0)</f>
        <v>MOBI</v>
      </c>
      <c r="C1566" s="5" t="str">
        <f>VLOOKUP(A1566,UNIC!C:W,3,0)</f>
        <v>LEVE</v>
      </c>
      <c r="D1566" s="10">
        <f>VLOOKUP(A1566,UNIC!C:W,5,0)</f>
        <v>2024</v>
      </c>
      <c r="E1566" s="5" t="str">
        <f>VLOOKUP(A1566,UNIC!C:W,21,0)</f>
        <v>MOVIDA</v>
      </c>
      <c r="F1566" s="5" t="str">
        <f>VLOOKUP(Tabela1[[#This Row],[PLACA]],UNIC!C:R,15,0)</f>
        <v>ES</v>
      </c>
      <c r="G1566" s="5" t="str">
        <f>VLOOKUP(Tabela1[[#This Row],[PLACA]],UNIC!C:R,16,0)</f>
        <v>SUDESTE</v>
      </c>
      <c r="H1566" s="5" t="str">
        <f>VLOOKUP(A1566,UNIC!C:H,6,0)</f>
        <v>FROTAS DE VEÍCULOS SERRA</v>
      </c>
      <c r="I1566" s="5" t="str">
        <f>VLOOKUP(H1566,UNIC!H:J,3,0)</f>
        <v>PARCEIRO</v>
      </c>
      <c r="J1566" s="11" t="str">
        <f>VLOOKUP(Tabela1[[#This Row],[PLACA]],UNIC!C:V,20,0)</f>
        <v>R$ 1.817,53</v>
      </c>
      <c r="K1566" s="11">
        <f>IFERROR(VALUE(VLOOKUP(Tabela1[[#This Row],[PLACA]],[1]Planilha2!$A:$F,3,0)),"")</f>
        <v>780.87</v>
      </c>
      <c r="L1566" s="11">
        <f>IFERROR(VALUE(VLOOKUP(Tabela1[[#This Row],[PLACA]],[1]Planilha2!$A:$F,4,0)),"")</f>
        <v>0</v>
      </c>
      <c r="M1566" s="11">
        <f>IFERROR(VALUE(VLOOKUP(Tabela1[[#This Row],[PLACA]],[1]Planilha2!$A:$F,5,0)),"")</f>
        <v>0</v>
      </c>
      <c r="N1566" s="11"/>
      <c r="O1566" s="12" t="str">
        <f>VLOOKUP(Tabela1[[#This Row],[PLACA]],BASE_LOCADORAS!B:F,5,0)</f>
        <v>14/02/2027</v>
      </c>
      <c r="P156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6" s="11">
        <f>VLOOKUP(Tabela1[[#This Row],[PLACA]],BASE_LOCADORAS!B:G,6,0)</f>
        <v>1817.53</v>
      </c>
      <c r="R1566" s="5" t="b">
        <f>Tabela1[[#This Row],[VALOR LOCADORA]]=Tabela1[[#This Row],[GASTO ALUGUEL]]</f>
        <v>0</v>
      </c>
      <c r="S1566" s="5" t="str">
        <f>UPPER(TEXT(Tabela1[[#This Row],[VENCIMENTO CONTRATO]],"MMM"))</f>
        <v>FEV</v>
      </c>
      <c r="T1566" s="5">
        <f>IFERROR(YEAR(Tabela1[[#This Row],[VENCIMENTO CONTRATO]]),"-")</f>
        <v>2027</v>
      </c>
      <c r="U1566" s="5" t="str">
        <f>VLOOKUP(Tabela1[[#This Row],[PLACA]],UNIC!C:T,18,0)</f>
        <v>SINISTRO</v>
      </c>
      <c r="V1566" s="5" t="str">
        <f>SUBSTITUTE(VLOOKUP(Tabela1[[#This Row],[PLACA]],UNIC!C:K,9,0),".", "")</f>
        <v>99628</v>
      </c>
      <c r="W1566" s="5">
        <f>VLOOKUP(Tabela1[[#This Row],[PLACA]],UNIC!C:M,10,0)</f>
        <v>18001</v>
      </c>
      <c r="X1566" s="5" t="str">
        <f>VLOOKUP(Tabela1[[#This Row],[PLACA]],UNIC!C:M,11,0)</f>
        <v>ADMINISTRATIVO</v>
      </c>
      <c r="Y1566" s="7">
        <f>SUM(Tabela1[[#This Row],[GASTO COMBUSTÍVEL FEVEREIRO]:[GASTO COMBUSTÍVE ABRIL]])</f>
        <v>780.87</v>
      </c>
      <c r="Z1566" s="7">
        <f>IFERROR(AVERAGE(Tabela1[[#This Row],[GASTO COMBUSTÍVE ABRIL]:[GASTO COMBUSTÍVE MARÇO]]),"-")</f>
        <v>0</v>
      </c>
    </row>
    <row r="1567" spans="1:26" x14ac:dyDescent="0.25">
      <c r="A1567" s="5" t="s">
        <v>347</v>
      </c>
      <c r="B1567" s="5" t="str">
        <f>VLOOKUP(A1567,UNIC!C:W,2,0)</f>
        <v>YARIS</v>
      </c>
      <c r="C1567" s="5" t="str">
        <f>VLOOKUP(A1567,UNIC!C:W,3,0)</f>
        <v>LEVE</v>
      </c>
      <c r="D1567" s="10">
        <f>VLOOKUP(A1567,UNIC!C:W,5,0)</f>
        <v>2023</v>
      </c>
      <c r="E1567" s="5" t="str">
        <f>VLOOKUP(A1567,UNIC!C:W,21,0)</f>
        <v>PARTICULAR</v>
      </c>
      <c r="F1567" s="5" t="str">
        <f>VLOOKUP(Tabela1[[#This Row],[PLACA]],UNIC!C:R,15,0)</f>
        <v>DF</v>
      </c>
      <c r="G1567" s="5" t="str">
        <f>VLOOKUP(Tabela1[[#This Row],[PLACA]],UNIC!C:R,16,0)</f>
        <v>CENTRO OESTE</v>
      </c>
      <c r="H1567" s="5" t="str">
        <f>VLOOKUP(A1567,UNIC!C:H,6,0)</f>
        <v>EDUARDO ROSENE DE OLIVEIRA</v>
      </c>
      <c r="I1567" s="5" t="str">
        <f>VLOOKUP(H1567,UNIC!H:J,3,0)</f>
        <v>INSTALADOR E REPARADOR DE FO</v>
      </c>
      <c r="J1567" s="11" t="str">
        <f>VLOOKUP(Tabela1[[#This Row],[PLACA]],UNIC!C:V,20,0)</f>
        <v>R$ 1.500,00</v>
      </c>
      <c r="K1567" s="11">
        <f>IFERROR(VALUE(VLOOKUP(Tabela1[[#This Row],[PLACA]],[1]Planilha2!$A:$F,3,0)),"")</f>
        <v>1436.94</v>
      </c>
      <c r="L1567" s="11">
        <f>IFERROR(VALUE(VLOOKUP(Tabela1[[#This Row],[PLACA]],[1]Planilha2!$A:$F,4,0)),"")</f>
        <v>1539.7299999999998</v>
      </c>
      <c r="M1567" s="11">
        <f>IFERROR(VALUE(VLOOKUP(Tabela1[[#This Row],[PLACA]],[1]Planilha2!$A:$F,5,0)),"")</f>
        <v>572.92999999999995</v>
      </c>
      <c r="N1567" s="11"/>
      <c r="O1567" s="12" t="str">
        <f>VLOOKUP(Tabela1[[#This Row],[PLACA]],BASE_LOCADORAS!B:F,5,0)</f>
        <v>01/01/2030</v>
      </c>
      <c r="P156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7" s="11">
        <f>VLOOKUP(Tabela1[[#This Row],[PLACA]],BASE_LOCADORAS!B:G,6,0)</f>
        <v>1390.98</v>
      </c>
      <c r="R1567" s="5" t="b">
        <f>Tabela1[[#This Row],[VALOR LOCADORA]]=Tabela1[[#This Row],[GASTO ALUGUEL]]</f>
        <v>0</v>
      </c>
      <c r="S1567" s="5" t="str">
        <f>UPPER(TEXT(Tabela1[[#This Row],[VENCIMENTO CONTRATO]],"MMM"))</f>
        <v>JAN</v>
      </c>
      <c r="T1567" s="5">
        <f>IFERROR(YEAR(Tabela1[[#This Row],[VENCIMENTO CONTRATO]]),"-")</f>
        <v>2030</v>
      </c>
      <c r="U1567" s="5" t="str">
        <f>VLOOKUP(Tabela1[[#This Row],[PLACA]],UNIC!C:T,18,0)</f>
        <v>ATIVO</v>
      </c>
      <c r="V1567" s="5" t="str">
        <f>SUBSTITUTE(VLOOKUP(Tabela1[[#This Row],[PLACA]],UNIC!C:K,9,0),".", "")</f>
        <v>11011</v>
      </c>
      <c r="W1567" s="5">
        <f>VLOOKUP(Tabela1[[#This Row],[PLACA]],UNIC!C:M,10,0)</f>
        <v>17001</v>
      </c>
      <c r="X1567" s="5" t="str">
        <f>VLOOKUP(Tabela1[[#This Row],[PLACA]],UNIC!C:M,11,0)</f>
        <v>VIVO</v>
      </c>
      <c r="Y1567" s="7">
        <f>SUM(Tabela1[[#This Row],[GASTO COMBUSTÍVEL FEVEREIRO]:[GASTO COMBUSTÍVE ABRIL]])</f>
        <v>3549.6</v>
      </c>
      <c r="Z1567" s="7">
        <f>IFERROR(AVERAGE(Tabela1[[#This Row],[GASTO COMBUSTÍVE ABRIL]:[GASTO COMBUSTÍVE MARÇO]]),"-")</f>
        <v>1056.33</v>
      </c>
    </row>
    <row r="1568" spans="1:26" x14ac:dyDescent="0.25">
      <c r="A1568" s="5" t="s">
        <v>346</v>
      </c>
      <c r="B1568" s="5" t="str">
        <f>VLOOKUP(A1568,UNIC!C:W,2,0)</f>
        <v>ETIOS</v>
      </c>
      <c r="C1568" s="5" t="str">
        <f>VLOOKUP(A1568,UNIC!C:W,3,0)</f>
        <v>LEVE</v>
      </c>
      <c r="D1568" s="10">
        <f>VLOOKUP(A1568,UNIC!C:W,5,0)</f>
        <v>2020</v>
      </c>
      <c r="E1568" s="5" t="str">
        <f>VLOOKUP(A1568,UNIC!C:W,21,0)</f>
        <v>PARTICULAR</v>
      </c>
      <c r="F1568" s="5" t="str">
        <f>VLOOKUP(Tabela1[[#This Row],[PLACA]],UNIC!C:R,15,0)</f>
        <v>DF</v>
      </c>
      <c r="G1568" s="5" t="str">
        <f>VLOOKUP(Tabela1[[#This Row],[PLACA]],UNIC!C:R,16,0)</f>
        <v>CENTRO OESTE</v>
      </c>
      <c r="H1568" s="5" t="str">
        <f>VLOOKUP(A1568,UNIC!C:H,6,0)</f>
        <v>DIEGO GOMES SILVA</v>
      </c>
      <c r="I1568" s="5" t="str">
        <f>VLOOKUP(H1568,UNIC!H:J,3,0)</f>
        <v>INSTALADOR E REPARADOR DE FO</v>
      </c>
      <c r="J1568" s="11" t="str">
        <f>VLOOKUP(Tabela1[[#This Row],[PLACA]],UNIC!C:V,20,0)</f>
        <v>R$ 1.500,00</v>
      </c>
      <c r="K1568" s="11">
        <f>IFERROR(VALUE(VLOOKUP(Tabela1[[#This Row],[PLACA]],[1]Planilha2!$A:$F,3,0)),"")</f>
        <v>1123</v>
      </c>
      <c r="L1568" s="11">
        <f>IFERROR(VALUE(VLOOKUP(Tabela1[[#This Row],[PLACA]],[1]Planilha2!$A:$F,4,0)),"")</f>
        <v>1441.9099999999999</v>
      </c>
      <c r="M1568" s="11">
        <f>IFERROR(VALUE(VLOOKUP(Tabela1[[#This Row],[PLACA]],[1]Planilha2!$A:$F,5,0)),"")</f>
        <v>703</v>
      </c>
      <c r="N1568" s="11"/>
      <c r="O1568" s="12" t="str">
        <f>VLOOKUP(Tabela1[[#This Row],[PLACA]],BASE_LOCADORAS!B:F,5,0)</f>
        <v>01/01/2030</v>
      </c>
      <c r="P156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8" s="11">
        <f>VLOOKUP(Tabela1[[#This Row],[PLACA]],BASE_LOCADORAS!B:G,6,0)</f>
        <v>1390.98</v>
      </c>
      <c r="R1568" s="5" t="b">
        <f>Tabela1[[#This Row],[VALOR LOCADORA]]=Tabela1[[#This Row],[GASTO ALUGUEL]]</f>
        <v>0</v>
      </c>
      <c r="S1568" s="5" t="str">
        <f>UPPER(TEXT(Tabela1[[#This Row],[VENCIMENTO CONTRATO]],"MMM"))</f>
        <v>JAN</v>
      </c>
      <c r="T1568" s="5">
        <f>IFERROR(YEAR(Tabela1[[#This Row],[VENCIMENTO CONTRATO]]),"-")</f>
        <v>2030</v>
      </c>
      <c r="U1568" s="5" t="str">
        <f>VLOOKUP(Tabela1[[#This Row],[PLACA]],UNIC!C:T,18,0)</f>
        <v>ATIVO</v>
      </c>
      <c r="V1568" s="5" t="str">
        <f>SUBSTITUTE(VLOOKUP(Tabela1[[#This Row],[PLACA]],UNIC!C:K,9,0),".", "")</f>
        <v>11011</v>
      </c>
      <c r="W1568" s="5">
        <f>VLOOKUP(Tabela1[[#This Row],[PLACA]],UNIC!C:M,10,0)</f>
        <v>17001</v>
      </c>
      <c r="X1568" s="5" t="str">
        <f>VLOOKUP(Tabela1[[#This Row],[PLACA]],UNIC!C:M,11,0)</f>
        <v>VIVO</v>
      </c>
      <c r="Y1568" s="7">
        <f>SUM(Tabela1[[#This Row],[GASTO COMBUSTÍVEL FEVEREIRO]:[GASTO COMBUSTÍVE ABRIL]])</f>
        <v>3267.91</v>
      </c>
      <c r="Z1568" s="7">
        <f>IFERROR(AVERAGE(Tabela1[[#This Row],[GASTO COMBUSTÍVE ABRIL]:[GASTO COMBUSTÍVE MARÇO]]),"-")</f>
        <v>1072.4549999999999</v>
      </c>
    </row>
    <row r="1569" spans="1:26" x14ac:dyDescent="0.25">
      <c r="A1569" s="5" t="s">
        <v>784</v>
      </c>
      <c r="B1569" s="5" t="str">
        <f>VLOOKUP(A1569,UNIC!C:W,2,0)</f>
        <v>MOBI</v>
      </c>
      <c r="C1569" s="5" t="str">
        <f>VLOOKUP(A1569,UNIC!C:W,3,0)</f>
        <v>LEVE</v>
      </c>
      <c r="D1569" s="10">
        <f>VLOOKUP(A1569,UNIC!C:W,5,0)</f>
        <v>2025</v>
      </c>
      <c r="E1569" s="5" t="str">
        <f>VLOOKUP(A1569,UNIC!C:W,21,0)</f>
        <v>MOVIDA</v>
      </c>
      <c r="F1569" s="5" t="str">
        <f>VLOOKUP(Tabela1[[#This Row],[PLACA]],UNIC!C:R,15,0)</f>
        <v>MG</v>
      </c>
      <c r="G1569" s="5" t="str">
        <f>VLOOKUP(Tabela1[[#This Row],[PLACA]],UNIC!C:R,16,0)</f>
        <v>SUDESTE</v>
      </c>
      <c r="H1569" s="5" t="str">
        <f>VLOOKUP(A1569,UNIC!C:H,6,0)</f>
        <v>ALEXANDRE BORGES VIANA</v>
      </c>
      <c r="I1569" s="5" t="str">
        <f>VLOOKUP(H1569,UNIC!H:J,3,0)</f>
        <v>TECNICO DE FIBRA OPTICA I</v>
      </c>
      <c r="J1569" s="11" t="str">
        <f>VLOOKUP(Tabela1[[#This Row],[PLACA]],UNIC!C:V,20,0)</f>
        <v>R$ 1.820,47</v>
      </c>
      <c r="K1569" s="11">
        <f>IFERROR(VALUE(VLOOKUP(Tabela1[[#This Row],[PLACA]],[1]Planilha2!$A:$F,3,0)),"")</f>
        <v>1907.6499999999999</v>
      </c>
      <c r="L1569" s="11">
        <f>IFERROR(VALUE(VLOOKUP(Tabela1[[#This Row],[PLACA]],[1]Planilha2!$A:$F,4,0)),"")</f>
        <v>1220.22</v>
      </c>
      <c r="M1569" s="11">
        <f>IFERROR(VALUE(VLOOKUP(Tabela1[[#This Row],[PLACA]],[1]Planilha2!$A:$F,5,0)),"")</f>
        <v>689.5</v>
      </c>
      <c r="N1569" s="11"/>
      <c r="O1569" s="12" t="str">
        <f>VLOOKUP(Tabela1[[#This Row],[PLACA]],BASE_LOCADORAS!B:F,5,0)</f>
        <v>03/07/2027</v>
      </c>
      <c r="P156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69" s="11">
        <f>VLOOKUP(Tabela1[[#This Row],[PLACA]],BASE_LOCADORAS!B:G,6,0)</f>
        <v>1730</v>
      </c>
      <c r="R1569" s="5" t="b">
        <f>Tabela1[[#This Row],[VALOR LOCADORA]]=Tabela1[[#This Row],[GASTO ALUGUEL]]</f>
        <v>0</v>
      </c>
      <c r="S1569" s="5" t="str">
        <f>UPPER(TEXT(Tabela1[[#This Row],[VENCIMENTO CONTRATO]],"MMM"))</f>
        <v>JUL</v>
      </c>
      <c r="T1569" s="5">
        <f>IFERROR(YEAR(Tabela1[[#This Row],[VENCIMENTO CONTRATO]]),"-")</f>
        <v>2027</v>
      </c>
      <c r="U1569" s="5" t="str">
        <f>VLOOKUP(Tabela1[[#This Row],[PLACA]],UNIC!C:T,18,0)</f>
        <v>ATIVO</v>
      </c>
      <c r="V1569" s="5" t="str">
        <f>SUBSTITUTE(VLOOKUP(Tabela1[[#This Row],[PLACA]],UNIC!C:K,9,0),".", "")</f>
        <v>11011</v>
      </c>
      <c r="W1569" s="5">
        <f>VLOOKUP(Tabela1[[#This Row],[PLACA]],UNIC!C:M,10,0)</f>
        <v>23845</v>
      </c>
      <c r="X1569" s="5" t="str">
        <f>VLOOKUP(Tabela1[[#This Row],[PLACA]],UNIC!C:M,11,0)</f>
        <v>VIVO</v>
      </c>
      <c r="Y1569" s="7">
        <f>SUM(Tabela1[[#This Row],[GASTO COMBUSTÍVEL FEVEREIRO]:[GASTO COMBUSTÍVE ABRIL]])</f>
        <v>3817.37</v>
      </c>
      <c r="Z1569" s="7">
        <f>IFERROR(AVERAGE(Tabela1[[#This Row],[GASTO COMBUSTÍVE ABRIL]:[GASTO COMBUSTÍVE MARÇO]]),"-")</f>
        <v>954.86</v>
      </c>
    </row>
    <row r="1570" spans="1:26" x14ac:dyDescent="0.25">
      <c r="A1570" s="5" t="s">
        <v>681</v>
      </c>
      <c r="B1570" s="5" t="str">
        <f>VLOOKUP(A1570,UNIC!C:W,2,0)</f>
        <v>MOBI</v>
      </c>
      <c r="C1570" s="5" t="str">
        <f>VLOOKUP(A1570,UNIC!C:W,3,0)</f>
        <v>LEVE</v>
      </c>
      <c r="D1570" s="10">
        <f>VLOOKUP(A1570,UNIC!C:W,5,0)</f>
        <v>2025</v>
      </c>
      <c r="E1570" s="5" t="str">
        <f>VLOOKUP(A1570,UNIC!C:W,21,0)</f>
        <v>MOVIDA</v>
      </c>
      <c r="F1570" s="5" t="str">
        <f>VLOOKUP(Tabela1[[#This Row],[PLACA]],UNIC!C:R,15,0)</f>
        <v>MG</v>
      </c>
      <c r="G1570" s="5" t="str">
        <f>VLOOKUP(Tabela1[[#This Row],[PLACA]],UNIC!C:R,16,0)</f>
        <v>SUDESTE</v>
      </c>
      <c r="H1570" s="5" t="str">
        <f>VLOOKUP(A1570,UNIC!C:H,6,0)</f>
        <v>ANDRE SANTOS RIBEIRO</v>
      </c>
      <c r="I1570" s="5" t="str">
        <f>VLOOKUP(H1570,UNIC!H:J,3,0)</f>
        <v>TEC FIBRA OPTICA MG</v>
      </c>
      <c r="J1570" s="11" t="str">
        <f>VLOOKUP(Tabela1[[#This Row],[PLACA]],UNIC!C:V,20,0)</f>
        <v>R$ 1.820,47</v>
      </c>
      <c r="K1570" s="11">
        <f>IFERROR(VALUE(VLOOKUP(Tabela1[[#This Row],[PLACA]],[1]Planilha2!$A:$F,3,0)),"")</f>
        <v>1038.94</v>
      </c>
      <c r="L1570" s="11">
        <f>IFERROR(VALUE(VLOOKUP(Tabela1[[#This Row],[PLACA]],[1]Planilha2!$A:$F,4,0)),"")</f>
        <v>1190</v>
      </c>
      <c r="M1570" s="11">
        <f>IFERROR(VALUE(VLOOKUP(Tabela1[[#This Row],[PLACA]],[1]Planilha2!$A:$F,5,0)),"")</f>
        <v>383.96000000000004</v>
      </c>
      <c r="N1570" s="11"/>
      <c r="O1570" s="12" t="str">
        <f>VLOOKUP(Tabela1[[#This Row],[PLACA]],BASE_LOCADORAS!B:F,5,0)</f>
        <v>03/07/2027</v>
      </c>
      <c r="P157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0" s="11">
        <f>VLOOKUP(Tabela1[[#This Row],[PLACA]],BASE_LOCADORAS!B:G,6,0)</f>
        <v>1730</v>
      </c>
      <c r="R1570" s="5" t="b">
        <f>Tabela1[[#This Row],[VALOR LOCADORA]]=Tabela1[[#This Row],[GASTO ALUGUEL]]</f>
        <v>0</v>
      </c>
      <c r="S1570" s="5" t="str">
        <f>UPPER(TEXT(Tabela1[[#This Row],[VENCIMENTO CONTRATO]],"MMM"))</f>
        <v>JUL</v>
      </c>
      <c r="T1570" s="5">
        <f>IFERROR(YEAR(Tabela1[[#This Row],[VENCIMENTO CONTRATO]]),"-")</f>
        <v>2027</v>
      </c>
      <c r="U1570" s="5" t="str">
        <f>VLOOKUP(Tabela1[[#This Row],[PLACA]],UNIC!C:T,18,0)</f>
        <v>ATIVO</v>
      </c>
      <c r="V1570" s="5" t="str">
        <f>SUBSTITUTE(VLOOKUP(Tabela1[[#This Row],[PLACA]],UNIC!C:K,9,0),".", "")</f>
        <v>11011</v>
      </c>
      <c r="W1570" s="5">
        <f>VLOOKUP(Tabela1[[#This Row],[PLACA]],UNIC!C:M,10,0)</f>
        <v>23845</v>
      </c>
      <c r="X1570" s="5" t="str">
        <f>VLOOKUP(Tabela1[[#This Row],[PLACA]],UNIC!C:M,11,0)</f>
        <v>VIVO</v>
      </c>
      <c r="Y1570" s="7">
        <f>SUM(Tabela1[[#This Row],[GASTO COMBUSTÍVEL FEVEREIRO]:[GASTO COMBUSTÍVE ABRIL]])</f>
        <v>2612.9</v>
      </c>
      <c r="Z1570" s="7">
        <f>IFERROR(AVERAGE(Tabela1[[#This Row],[GASTO COMBUSTÍVE ABRIL]:[GASTO COMBUSTÍVE MARÇO]]),"-")</f>
        <v>786.98</v>
      </c>
    </row>
    <row r="1571" spans="1:26" x14ac:dyDescent="0.25">
      <c r="A1571" s="5" t="s">
        <v>144</v>
      </c>
      <c r="B1571" s="5" t="str">
        <f>VLOOKUP(A1571,UNIC!C:W,2,0)</f>
        <v>MOBI</v>
      </c>
      <c r="C1571" s="5" t="str">
        <f>VLOOKUP(A1571,UNIC!C:W,3,0)</f>
        <v>LEVE</v>
      </c>
      <c r="D1571" s="10">
        <f>VLOOKUP(A1571,UNIC!C:W,5,0)</f>
        <v>2025</v>
      </c>
      <c r="E1571" s="5" t="str">
        <f>VLOOKUP(A1571,UNIC!C:W,21,0)</f>
        <v>MOVIDA</v>
      </c>
      <c r="F1571" s="5" t="str">
        <f>VLOOKUP(Tabela1[[#This Row],[PLACA]],UNIC!C:R,15,0)</f>
        <v>DF</v>
      </c>
      <c r="G1571" s="5" t="str">
        <f>VLOOKUP(Tabela1[[#This Row],[PLACA]],UNIC!C:R,16,0)</f>
        <v>CENTRO OESTE</v>
      </c>
      <c r="H1571" s="5" t="str">
        <f>VLOOKUP(A1571,UNIC!C:H,6,0)</f>
        <v>-</v>
      </c>
      <c r="I1571" s="5" t="str">
        <f>VLOOKUP(H1571,UNIC!H:J,3,0)</f>
        <v>-</v>
      </c>
      <c r="J1571" s="11" t="str">
        <f>VLOOKUP(Tabela1[[#This Row],[PLACA]],UNIC!C:V,20,0)</f>
        <v>R$ 1.820,47</v>
      </c>
      <c r="K1571" s="11">
        <f>IFERROR(VALUE(VLOOKUP(Tabela1[[#This Row],[PLACA]],[1]Planilha2!$A:$F,3,0)),"")</f>
        <v>1484</v>
      </c>
      <c r="L1571" s="11">
        <f>IFERROR(VALUE(VLOOKUP(Tabela1[[#This Row],[PLACA]],[1]Planilha2!$A:$F,4,0)),"")</f>
        <v>1628.3899999999999</v>
      </c>
      <c r="M1571" s="11">
        <f>IFERROR(VALUE(VLOOKUP(Tabela1[[#This Row],[PLACA]],[1]Planilha2!$A:$F,5,0)),"")</f>
        <v>800</v>
      </c>
      <c r="N1571" s="11"/>
      <c r="O1571" s="12" t="str">
        <f>VLOOKUP(Tabela1[[#This Row],[PLACA]],BASE_LOCADORAS!B:F,5,0)</f>
        <v>02/07/2027</v>
      </c>
      <c r="P157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1" s="11">
        <f>VLOOKUP(Tabela1[[#This Row],[PLACA]],BASE_LOCADORAS!B:G,6,0)</f>
        <v>1730</v>
      </c>
      <c r="R1571" s="5" t="b">
        <f>Tabela1[[#This Row],[VALOR LOCADORA]]=Tabela1[[#This Row],[GASTO ALUGUEL]]</f>
        <v>0</v>
      </c>
      <c r="S1571" s="5" t="str">
        <f>UPPER(TEXT(Tabela1[[#This Row],[VENCIMENTO CONTRATO]],"MMM"))</f>
        <v>JUL</v>
      </c>
      <c r="T1571" s="5">
        <f>IFERROR(YEAR(Tabela1[[#This Row],[VENCIMENTO CONTRATO]]),"-")</f>
        <v>2027</v>
      </c>
      <c r="U1571" s="5" t="str">
        <f>VLOOKUP(Tabela1[[#This Row],[PLACA]],UNIC!C:T,18,0)</f>
        <v>PATIO</v>
      </c>
      <c r="V1571" s="5" t="str">
        <f>SUBSTITUTE(VLOOKUP(Tabela1[[#This Row],[PLACA]],UNIC!C:K,9,0),".", "")</f>
        <v/>
      </c>
      <c r="W1571" s="5">
        <f>VLOOKUP(Tabela1[[#This Row],[PLACA]],UNIC!C:M,10,0)</f>
        <v>0</v>
      </c>
      <c r="X1571" s="5">
        <f>VLOOKUP(Tabela1[[#This Row],[PLACA]],UNIC!C:M,11,0)</f>
        <v>0</v>
      </c>
      <c r="Y1571" s="7">
        <f>SUM(Tabela1[[#This Row],[GASTO COMBUSTÍVEL FEVEREIRO]:[GASTO COMBUSTÍVE ABRIL]])</f>
        <v>3912.39</v>
      </c>
      <c r="Z1571" s="7">
        <f>IFERROR(AVERAGE(Tabela1[[#This Row],[GASTO COMBUSTÍVE ABRIL]:[GASTO COMBUSTÍVE MARÇO]]),"-")</f>
        <v>1214.1949999999999</v>
      </c>
    </row>
    <row r="1572" spans="1:26" x14ac:dyDescent="0.25">
      <c r="A1572" s="5" t="s">
        <v>308</v>
      </c>
      <c r="B1572" s="5" t="str">
        <f>VLOOKUP(A1572,UNIC!C:W,2,0)</f>
        <v>MOBI</v>
      </c>
      <c r="C1572" s="5" t="str">
        <f>VLOOKUP(A1572,UNIC!C:W,3,0)</f>
        <v>LEVE</v>
      </c>
      <c r="D1572" s="10">
        <f>VLOOKUP(A1572,UNIC!C:W,5,0)</f>
        <v>2024</v>
      </c>
      <c r="E1572" s="5" t="str">
        <f>VLOOKUP(A1572,UNIC!C:W,21,0)</f>
        <v>MOVIDA</v>
      </c>
      <c r="F1572" s="5" t="str">
        <f>VLOOKUP(Tabela1[[#This Row],[PLACA]],UNIC!C:R,15,0)</f>
        <v>GO</v>
      </c>
      <c r="G1572" s="5" t="str">
        <f>VLOOKUP(Tabela1[[#This Row],[PLACA]],UNIC!C:R,16,0)</f>
        <v>CENTRO OESTE</v>
      </c>
      <c r="H1572" s="5" t="str">
        <f>VLOOKUP(A1572,UNIC!C:H,6,0)</f>
        <v>MICHAEL JHONY BALBINO DOS SANTOS</v>
      </c>
      <c r="I1572" s="5" t="str">
        <f>VLOOKUP(H1572,UNIC!H:J,3,0)</f>
        <v>INSTALADOR E REPARADOR DE FO</v>
      </c>
      <c r="J1572" s="11" t="str">
        <f>VLOOKUP(Tabela1[[#This Row],[PLACA]],UNIC!C:V,20,0)</f>
        <v>R$ 1.730,00</v>
      </c>
      <c r="K1572" s="11">
        <f>IFERROR(VALUE(VLOOKUP(Tabela1[[#This Row],[PLACA]],[1]Planilha2!$A:$F,3,0)),"")</f>
        <v>920</v>
      </c>
      <c r="L1572" s="11">
        <f>IFERROR(VALUE(VLOOKUP(Tabela1[[#This Row],[PLACA]],[1]Planilha2!$A:$F,4,0)),"")</f>
        <v>953.25</v>
      </c>
      <c r="M1572" s="11">
        <f>IFERROR(VALUE(VLOOKUP(Tabela1[[#This Row],[PLACA]],[1]Planilha2!$A:$F,5,0)),"")</f>
        <v>539.01</v>
      </c>
      <c r="N1572" s="11"/>
      <c r="O1572" s="12" t="str">
        <f>VLOOKUP(Tabela1[[#This Row],[PLACA]],BASE_LOCADORAS!B:F,5,0)</f>
        <v>14/02/2027</v>
      </c>
      <c r="P157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2" s="11">
        <f>VLOOKUP(Tabela1[[#This Row],[PLACA]],BASE_LOCADORAS!B:G,6,0)</f>
        <v>1730</v>
      </c>
      <c r="R1572" s="5" t="b">
        <f>Tabela1[[#This Row],[VALOR LOCADORA]]=Tabela1[[#This Row],[GASTO ALUGUEL]]</f>
        <v>0</v>
      </c>
      <c r="S1572" s="5" t="str">
        <f>UPPER(TEXT(Tabela1[[#This Row],[VENCIMENTO CONTRATO]],"MMM"))</f>
        <v>FEV</v>
      </c>
      <c r="T1572" s="5">
        <f>IFERROR(YEAR(Tabela1[[#This Row],[VENCIMENTO CONTRATO]]),"-")</f>
        <v>2027</v>
      </c>
      <c r="U1572" s="5" t="str">
        <f>VLOOKUP(Tabela1[[#This Row],[PLACA]],UNIC!C:T,18,0)</f>
        <v>ATIVO</v>
      </c>
      <c r="V1572" s="5" t="str">
        <f>SUBSTITUTE(VLOOKUP(Tabela1[[#This Row],[PLACA]],UNIC!C:K,9,0),".", "")</f>
        <v>11011</v>
      </c>
      <c r="W1572" s="5">
        <f>VLOOKUP(Tabela1[[#This Row],[PLACA]],UNIC!C:M,10,0)</f>
        <v>19194</v>
      </c>
      <c r="X1572" s="5" t="str">
        <f>VLOOKUP(Tabela1[[#This Row],[PLACA]],UNIC!C:M,11,0)</f>
        <v>VIVO</v>
      </c>
      <c r="Y1572" s="7">
        <f>SUM(Tabela1[[#This Row],[GASTO COMBUSTÍVEL FEVEREIRO]:[GASTO COMBUSTÍVE ABRIL]])</f>
        <v>2412.2600000000002</v>
      </c>
      <c r="Z1572" s="7">
        <f>IFERROR(AVERAGE(Tabela1[[#This Row],[GASTO COMBUSTÍVE ABRIL]:[GASTO COMBUSTÍVE MARÇO]]),"-")</f>
        <v>746.13</v>
      </c>
    </row>
    <row r="1573" spans="1:26" x14ac:dyDescent="0.25">
      <c r="A1573" s="5" t="s">
        <v>1595</v>
      </c>
      <c r="B1573" s="5" t="str">
        <f>VLOOKUP(A1573,UNIC!C:W,2,0)</f>
        <v>PRISMA</v>
      </c>
      <c r="C1573" s="5" t="str">
        <f>VLOOKUP(A1573,UNIC!C:W,3,0)</f>
        <v>LEVE</v>
      </c>
      <c r="D1573" s="10">
        <f>VLOOKUP(A1573,UNIC!C:W,5,0)</f>
        <v>2014</v>
      </c>
      <c r="E1573" s="5" t="str">
        <f>VLOOKUP(A1573,UNIC!C:W,21,0)</f>
        <v>PARTICULAR</v>
      </c>
      <c r="F1573" s="5" t="str">
        <f>VLOOKUP(Tabela1[[#This Row],[PLACA]],UNIC!C:R,15,0)</f>
        <v>DF</v>
      </c>
      <c r="G1573" s="5" t="str">
        <f>VLOOKUP(Tabela1[[#This Row],[PLACA]],UNIC!C:R,16,0)</f>
        <v>CENTRO OESTE</v>
      </c>
      <c r="H1573" s="5" t="str">
        <f>VLOOKUP(A1573,UNIC!C:H,6,0)</f>
        <v>CLEITON DOS SANTOS DIAS MAIA</v>
      </c>
      <c r="I1573" s="5" t="str">
        <f>VLOOKUP(H1573,UNIC!H:J,3,0)</f>
        <v>GERENTE OPERACAO JR</v>
      </c>
      <c r="J1573" s="11" t="str">
        <f>VLOOKUP(Tabela1[[#This Row],[PLACA]],UNIC!C:V,20,0)</f>
        <v>R$ 2.000,00</v>
      </c>
      <c r="K1573" s="11">
        <f>IFERROR(VALUE(VLOOKUP(Tabela1[[#This Row],[PLACA]],[1]Planilha2!$A:$F,3,0)),"")</f>
        <v>1520</v>
      </c>
      <c r="L1573" s="11">
        <f>IFERROR(VALUE(VLOOKUP(Tabela1[[#This Row],[PLACA]],[1]Planilha2!$A:$F,4,0)),"")</f>
        <v>1000</v>
      </c>
      <c r="M1573" s="11">
        <f>IFERROR(VALUE(VLOOKUP(Tabela1[[#This Row],[PLACA]],[1]Planilha2!$A:$F,5,0)),"")</f>
        <v>0</v>
      </c>
      <c r="N1573" s="11"/>
      <c r="O1573" s="12" t="str">
        <f>VLOOKUP(Tabela1[[#This Row],[PLACA]],BASE_LOCADORAS!B:F,5,0)</f>
        <v>01/01/2030</v>
      </c>
      <c r="P157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3" s="11">
        <f>VLOOKUP(Tabela1[[#This Row],[PLACA]],BASE_LOCADORAS!B:G,6,0)</f>
        <v>2000</v>
      </c>
      <c r="R1573" s="5" t="b">
        <f>Tabela1[[#This Row],[VALOR LOCADORA]]=Tabela1[[#This Row],[GASTO ALUGUEL]]</f>
        <v>0</v>
      </c>
      <c r="S1573" s="5" t="str">
        <f>UPPER(TEXT(Tabela1[[#This Row],[VENCIMENTO CONTRATO]],"MMM"))</f>
        <v>JAN</v>
      </c>
      <c r="T1573" s="5">
        <f>IFERROR(YEAR(Tabela1[[#This Row],[VENCIMENTO CONTRATO]]),"-")</f>
        <v>2030</v>
      </c>
      <c r="U1573" s="5" t="str">
        <f>VLOOKUP(Tabela1[[#This Row],[PLACA]],UNIC!C:T,18,0)</f>
        <v>ATIVO</v>
      </c>
      <c r="V1573" s="5" t="str">
        <f>SUBSTITUTE(VLOOKUP(Tabela1[[#This Row],[PLACA]],UNIC!C:K,9,0),".", "")</f>
        <v>99538</v>
      </c>
      <c r="W1573" s="5">
        <f>VLOOKUP(Tabela1[[#This Row],[PLACA]],UNIC!C:M,10,0)</f>
        <v>17001</v>
      </c>
      <c r="X1573" s="5" t="str">
        <f>VLOOKUP(Tabela1[[#This Row],[PLACA]],UNIC!C:M,11,0)</f>
        <v>ADMINISTRATIVO</v>
      </c>
      <c r="Y1573" s="7">
        <f>SUM(Tabela1[[#This Row],[GASTO COMBUSTÍVEL FEVEREIRO]:[GASTO COMBUSTÍVE ABRIL]])</f>
        <v>2520</v>
      </c>
      <c r="Z1573" s="7">
        <f>IFERROR(AVERAGE(Tabela1[[#This Row],[GASTO COMBUSTÍVE ABRIL]:[GASTO COMBUSTÍVE MARÇO]]),"-")</f>
        <v>500</v>
      </c>
    </row>
    <row r="1574" spans="1:26" x14ac:dyDescent="0.25">
      <c r="A1574" s="5" t="s">
        <v>1087</v>
      </c>
      <c r="B1574" s="5" t="str">
        <f>VLOOKUP(A1574,UNIC!C:W,2,0)</f>
        <v>MOBI</v>
      </c>
      <c r="C1574" s="5" t="str">
        <f>VLOOKUP(A1574,UNIC!C:W,3,0)</f>
        <v>LEVE</v>
      </c>
      <c r="D1574" s="10">
        <f>VLOOKUP(A1574,UNIC!C:W,5,0)</f>
        <v>2024</v>
      </c>
      <c r="E1574" s="5" t="str">
        <f>VLOOKUP(A1574,UNIC!C:W,21,0)</f>
        <v>MOVIDA</v>
      </c>
      <c r="F1574" s="5" t="str">
        <f>VLOOKUP(Tabela1[[#This Row],[PLACA]],UNIC!C:R,15,0)</f>
        <v>DF</v>
      </c>
      <c r="G1574" s="5" t="str">
        <f>VLOOKUP(Tabela1[[#This Row],[PLACA]],UNIC!C:R,16,0)</f>
        <v>CENTRO OESTE</v>
      </c>
      <c r="H1574" s="5" t="str">
        <f>VLOOKUP(A1574,UNIC!C:H,6,0)</f>
        <v>WANDERSON GERVASIO GOUVEIA</v>
      </c>
      <c r="I1574" s="5" t="str">
        <f>VLOOKUP(H1574,UNIC!H:J,3,0)</f>
        <v>TECNICO DE FIBRA OPTICA II</v>
      </c>
      <c r="J1574" s="11" t="str">
        <f>VLOOKUP(Tabela1[[#This Row],[PLACA]],UNIC!C:V,20,0)</f>
        <v>R$ 1.730,00</v>
      </c>
      <c r="K1574" s="11">
        <f>IFERROR(VALUE(VLOOKUP(Tabela1[[#This Row],[PLACA]],[1]Planilha2!$A:$F,3,0)),"")</f>
        <v>504</v>
      </c>
      <c r="L1574" s="11">
        <f>IFERROR(VALUE(VLOOKUP(Tabela1[[#This Row],[PLACA]],[1]Planilha2!$A:$F,4,0)),"")</f>
        <v>1812</v>
      </c>
      <c r="M1574" s="11">
        <f>IFERROR(VALUE(VLOOKUP(Tabela1[[#This Row],[PLACA]],[1]Planilha2!$A:$F,5,0)),"")</f>
        <v>1531.51</v>
      </c>
      <c r="N1574" s="11"/>
      <c r="O1574" s="12" t="str">
        <f>VLOOKUP(Tabela1[[#This Row],[PLACA]],BASE_LOCADORAS!B:F,5,0)</f>
        <v>14/02/2027</v>
      </c>
      <c r="P157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4" s="11">
        <f>VLOOKUP(Tabela1[[#This Row],[PLACA]],BASE_LOCADORAS!B:G,6,0)</f>
        <v>1730</v>
      </c>
      <c r="R1574" s="5" t="b">
        <f>Tabela1[[#This Row],[VALOR LOCADORA]]=Tabela1[[#This Row],[GASTO ALUGUEL]]</f>
        <v>0</v>
      </c>
      <c r="S1574" s="5" t="str">
        <f>UPPER(TEXT(Tabela1[[#This Row],[VENCIMENTO CONTRATO]],"MMM"))</f>
        <v>FEV</v>
      </c>
      <c r="T1574" s="5">
        <f>IFERROR(YEAR(Tabela1[[#This Row],[VENCIMENTO CONTRATO]]),"-")</f>
        <v>2027</v>
      </c>
      <c r="U1574" s="5" t="str">
        <f>VLOOKUP(Tabela1[[#This Row],[PLACA]],UNIC!C:T,18,0)</f>
        <v>ATIVO</v>
      </c>
      <c r="V1574" s="5" t="str">
        <f>SUBSTITUTE(VLOOKUP(Tabela1[[#This Row],[PLACA]],UNIC!C:K,9,0),".", "")</f>
        <v>11021</v>
      </c>
      <c r="W1574" s="5">
        <f>VLOOKUP(Tabela1[[#This Row],[PLACA]],UNIC!C:M,10,0)</f>
        <v>17001</v>
      </c>
      <c r="X1574" s="5" t="str">
        <f>VLOOKUP(Tabela1[[#This Row],[PLACA]],UNIC!C:M,11,0)</f>
        <v>VIVO</v>
      </c>
      <c r="Y1574" s="7">
        <f>SUM(Tabela1[[#This Row],[GASTO COMBUSTÍVEL FEVEREIRO]:[GASTO COMBUSTÍVE ABRIL]])</f>
        <v>3847.51</v>
      </c>
      <c r="Z1574" s="7">
        <f>IFERROR(AVERAGE(Tabela1[[#This Row],[GASTO COMBUSTÍVE ABRIL]:[GASTO COMBUSTÍVE MARÇO]]),"-")</f>
        <v>1671.7550000000001</v>
      </c>
    </row>
    <row r="1575" spans="1:26" x14ac:dyDescent="0.25">
      <c r="A1575" s="5" t="s">
        <v>770</v>
      </c>
      <c r="B1575" s="5" t="str">
        <f>VLOOKUP(A1575,UNIC!C:W,2,0)</f>
        <v>GOL</v>
      </c>
      <c r="C1575" s="5" t="str">
        <f>VLOOKUP(A1575,UNIC!C:W,3,0)</f>
        <v>LEVE</v>
      </c>
      <c r="D1575" s="10">
        <f>VLOOKUP(A1575,UNIC!C:W,5,0)</f>
        <v>2021</v>
      </c>
      <c r="E1575" s="5" t="str">
        <f>VLOOKUP(A1575,UNIC!C:W,21,0)</f>
        <v>PARTICULAR</v>
      </c>
      <c r="F1575" s="5" t="str">
        <f>VLOOKUP(Tabela1[[#This Row],[PLACA]],UNIC!C:R,15,0)</f>
        <v>DF</v>
      </c>
      <c r="G1575" s="5" t="str">
        <f>VLOOKUP(Tabela1[[#This Row],[PLACA]],UNIC!C:R,16,0)</f>
        <v>CENTRO OESTE</v>
      </c>
      <c r="H1575" s="5" t="str">
        <f>VLOOKUP(A1575,UNIC!C:H,6,0)</f>
        <v>CARLOS EDUARDO MARTINS DA SILVA</v>
      </c>
      <c r="I1575" s="5" t="str">
        <f>VLOOKUP(H1575,UNIC!H:J,3,0)</f>
        <v>INSTALADOR E REPARADOR DE FO</v>
      </c>
      <c r="J1575" s="11" t="str">
        <f>VLOOKUP(Tabela1[[#This Row],[PLACA]],UNIC!C:V,20,0)</f>
        <v>R$ 1.500,00</v>
      </c>
      <c r="K1575" s="11">
        <f>IFERROR(VALUE(VLOOKUP(Tabela1[[#This Row],[PLACA]],[1]Planilha2!$A:$F,3,0)),"")</f>
        <v>583</v>
      </c>
      <c r="L1575" s="11">
        <f>IFERROR(VALUE(VLOOKUP(Tabela1[[#This Row],[PLACA]],[1]Planilha2!$A:$F,4,0)),"")</f>
        <v>1469</v>
      </c>
      <c r="M1575" s="11">
        <f>IFERROR(VALUE(VLOOKUP(Tabela1[[#This Row],[PLACA]],[1]Planilha2!$A:$F,5,0)),"")</f>
        <v>730</v>
      </c>
      <c r="N1575" s="11"/>
      <c r="O1575" s="12" t="str">
        <f>VLOOKUP(Tabela1[[#This Row],[PLACA]],BASE_LOCADORAS!B:F,5,0)</f>
        <v>01/01/2030</v>
      </c>
      <c r="P157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5" s="11">
        <f>VLOOKUP(Tabela1[[#This Row],[PLACA]],BASE_LOCADORAS!B:G,6,0)</f>
        <v>1390.98</v>
      </c>
      <c r="R1575" s="5" t="b">
        <f>Tabela1[[#This Row],[VALOR LOCADORA]]=Tabela1[[#This Row],[GASTO ALUGUEL]]</f>
        <v>0</v>
      </c>
      <c r="S1575" s="5" t="str">
        <f>UPPER(TEXT(Tabela1[[#This Row],[VENCIMENTO CONTRATO]],"MMM"))</f>
        <v>JAN</v>
      </c>
      <c r="T1575" s="5">
        <f>IFERROR(YEAR(Tabela1[[#This Row],[VENCIMENTO CONTRATO]]),"-")</f>
        <v>2030</v>
      </c>
      <c r="U1575" s="5" t="str">
        <f>VLOOKUP(Tabela1[[#This Row],[PLACA]],UNIC!C:T,18,0)</f>
        <v>ATIVO</v>
      </c>
      <c r="V1575" s="5" t="str">
        <f>SUBSTITUTE(VLOOKUP(Tabela1[[#This Row],[PLACA]],UNIC!C:K,9,0),".", "")</f>
        <v>11011</v>
      </c>
      <c r="W1575" s="5">
        <f>VLOOKUP(Tabela1[[#This Row],[PLACA]],UNIC!C:M,10,0)</f>
        <v>17001</v>
      </c>
      <c r="X1575" s="5" t="str">
        <f>VLOOKUP(Tabela1[[#This Row],[PLACA]],UNIC!C:M,11,0)</f>
        <v>VIVO</v>
      </c>
      <c r="Y1575" s="7">
        <f>SUM(Tabela1[[#This Row],[GASTO COMBUSTÍVEL FEVEREIRO]:[GASTO COMBUSTÍVE ABRIL]])</f>
        <v>2782</v>
      </c>
      <c r="Z1575" s="7">
        <f>IFERROR(AVERAGE(Tabela1[[#This Row],[GASTO COMBUSTÍVE ABRIL]:[GASTO COMBUSTÍVE MARÇO]]),"-")</f>
        <v>1099.5</v>
      </c>
    </row>
    <row r="1576" spans="1:26" x14ac:dyDescent="0.25">
      <c r="A1576" s="5" t="s">
        <v>1077</v>
      </c>
      <c r="B1576" s="5" t="str">
        <f>VLOOKUP(A1576,UNIC!C:W,2,0)</f>
        <v>MOBI</v>
      </c>
      <c r="C1576" s="5" t="str">
        <f>VLOOKUP(A1576,UNIC!C:W,3,0)</f>
        <v>LEVE</v>
      </c>
      <c r="D1576" s="10">
        <f>VLOOKUP(A1576,UNIC!C:W,5,0)</f>
        <v>2025</v>
      </c>
      <c r="E1576" s="5" t="str">
        <f>VLOOKUP(A1576,UNIC!C:W,21,0)</f>
        <v>MOVIDA</v>
      </c>
      <c r="F1576" s="5" t="str">
        <f>VLOOKUP(Tabela1[[#This Row],[PLACA]],UNIC!C:R,15,0)</f>
        <v>DF</v>
      </c>
      <c r="G1576" s="5" t="str">
        <f>VLOOKUP(Tabela1[[#This Row],[PLACA]],UNIC!C:R,16,0)</f>
        <v>CENTRO OESTE</v>
      </c>
      <c r="H1576" s="5" t="str">
        <f>VLOOKUP(A1576,UNIC!C:H,6,0)</f>
        <v>JONATHAN DA SILVA MACEDO</v>
      </c>
      <c r="I1576" s="5" t="str">
        <f>VLOOKUP(H1576,UNIC!H:J,3,0)</f>
        <v>INSTALADOR E REPARADOR DE FO</v>
      </c>
      <c r="J1576" s="11" t="str">
        <f>VLOOKUP(Tabela1[[#This Row],[PLACA]],UNIC!C:V,20,0)</f>
        <v>R$ 1.820,47</v>
      </c>
      <c r="K1576" s="11">
        <f>IFERROR(VALUE(VLOOKUP(Tabela1[[#This Row],[PLACA]],[1]Planilha2!$A:$F,3,0)),"")</f>
        <v>300</v>
      </c>
      <c r="L1576" s="11">
        <f>IFERROR(VALUE(VLOOKUP(Tabela1[[#This Row],[PLACA]],[1]Planilha2!$A:$F,4,0)),"")</f>
        <v>1497.52</v>
      </c>
      <c r="M1576" s="11">
        <f>IFERROR(VALUE(VLOOKUP(Tabela1[[#This Row],[PLACA]],[1]Planilha2!$A:$F,5,0)),"")</f>
        <v>623</v>
      </c>
      <c r="N1576" s="11"/>
      <c r="O1576" s="12" t="str">
        <f>VLOOKUP(Tabela1[[#This Row],[PLACA]],BASE_LOCADORAS!B:F,5,0)</f>
        <v>03/07/2027</v>
      </c>
      <c r="P157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6" s="11">
        <f>VLOOKUP(Tabela1[[#This Row],[PLACA]],BASE_LOCADORAS!B:G,6,0)</f>
        <v>1730</v>
      </c>
      <c r="R1576" s="5" t="b">
        <f>Tabela1[[#This Row],[VALOR LOCADORA]]=Tabela1[[#This Row],[GASTO ALUGUEL]]</f>
        <v>0</v>
      </c>
      <c r="S1576" s="5" t="str">
        <f>UPPER(TEXT(Tabela1[[#This Row],[VENCIMENTO CONTRATO]],"MMM"))</f>
        <v>JUL</v>
      </c>
      <c r="T1576" s="5">
        <f>IFERROR(YEAR(Tabela1[[#This Row],[VENCIMENTO CONTRATO]]),"-")</f>
        <v>2027</v>
      </c>
      <c r="U1576" s="5" t="str">
        <f>VLOOKUP(Tabela1[[#This Row],[PLACA]],UNIC!C:T,18,0)</f>
        <v>ATIVO</v>
      </c>
      <c r="V1576" s="5" t="str">
        <f>SUBSTITUTE(VLOOKUP(Tabela1[[#This Row],[PLACA]],UNIC!C:K,9,0),".", "")</f>
        <v>11011</v>
      </c>
      <c r="W1576" s="5">
        <f>VLOOKUP(Tabela1[[#This Row],[PLACA]],UNIC!C:M,10,0)</f>
        <v>17001</v>
      </c>
      <c r="X1576" s="5" t="str">
        <f>VLOOKUP(Tabela1[[#This Row],[PLACA]],UNIC!C:M,11,0)</f>
        <v>VIVO</v>
      </c>
      <c r="Y1576" s="7">
        <f>SUM(Tabela1[[#This Row],[GASTO COMBUSTÍVEL FEVEREIRO]:[GASTO COMBUSTÍVE ABRIL]])</f>
        <v>2420.52</v>
      </c>
      <c r="Z1576" s="7">
        <f>IFERROR(AVERAGE(Tabela1[[#This Row],[GASTO COMBUSTÍVE ABRIL]:[GASTO COMBUSTÍVE MARÇO]]),"-")</f>
        <v>1060.26</v>
      </c>
    </row>
    <row r="1577" spans="1:26" x14ac:dyDescent="0.25">
      <c r="A1577" s="5" t="s">
        <v>547</v>
      </c>
      <c r="B1577" s="5" t="str">
        <f>VLOOKUP(A1577,UNIC!C:W,2,0)</f>
        <v>MOBI</v>
      </c>
      <c r="C1577" s="5" t="str">
        <f>VLOOKUP(A1577,UNIC!C:W,3,0)</f>
        <v>LEVE</v>
      </c>
      <c r="D1577" s="10">
        <f>VLOOKUP(A1577,UNIC!C:W,5,0)</f>
        <v>2024</v>
      </c>
      <c r="E1577" s="5" t="str">
        <f>VLOOKUP(A1577,UNIC!C:W,21,0)</f>
        <v>MOVIDA</v>
      </c>
      <c r="F1577" s="5" t="str">
        <f>VLOOKUP(Tabela1[[#This Row],[PLACA]],UNIC!C:R,15,0)</f>
        <v>GO</v>
      </c>
      <c r="G1577" s="5" t="str">
        <f>VLOOKUP(Tabela1[[#This Row],[PLACA]],UNIC!C:R,16,0)</f>
        <v>CENTRO OESTE</v>
      </c>
      <c r="H1577" s="5" t="str">
        <f>VLOOKUP(A1577,UNIC!C:H,6,0)</f>
        <v>LAZARO JOSE MONTE JUNIOR</v>
      </c>
      <c r="I1577" s="5" t="str">
        <f>VLOOKUP(H1577,UNIC!H:J,3,0)</f>
        <v>INSTALADOR E REPARADOR DE FO</v>
      </c>
      <c r="J1577" s="11" t="str">
        <f>VLOOKUP(Tabela1[[#This Row],[PLACA]],UNIC!C:V,20,0)</f>
        <v>R$ 1.730,00</v>
      </c>
      <c r="K1577" s="11">
        <f>IFERROR(VALUE(VLOOKUP(Tabela1[[#This Row],[PLACA]],[1]Planilha2!$A:$F,3,0)),"")</f>
        <v>1440</v>
      </c>
      <c r="L1577" s="11">
        <f>IFERROR(VALUE(VLOOKUP(Tabela1[[#This Row],[PLACA]],[1]Planilha2!$A:$F,4,0)),"")</f>
        <v>1463.7399999999998</v>
      </c>
      <c r="M1577" s="11">
        <f>IFERROR(VALUE(VLOOKUP(Tabela1[[#This Row],[PLACA]],[1]Planilha2!$A:$F,5,0)),"")</f>
        <v>684.06999999999994</v>
      </c>
      <c r="N1577" s="11"/>
      <c r="O1577" s="12" t="str">
        <f>VLOOKUP(Tabela1[[#This Row],[PLACA]],BASE_LOCADORAS!B:F,5,0)</f>
        <v>14/02/2027</v>
      </c>
      <c r="P157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7" s="11">
        <f>VLOOKUP(Tabela1[[#This Row],[PLACA]],BASE_LOCADORAS!B:G,6,0)</f>
        <v>1730</v>
      </c>
      <c r="R1577" s="5" t="b">
        <f>Tabela1[[#This Row],[VALOR LOCADORA]]=Tabela1[[#This Row],[GASTO ALUGUEL]]</f>
        <v>0</v>
      </c>
      <c r="S1577" s="5" t="str">
        <f>UPPER(TEXT(Tabela1[[#This Row],[VENCIMENTO CONTRATO]],"MMM"))</f>
        <v>FEV</v>
      </c>
      <c r="T1577" s="5">
        <f>IFERROR(YEAR(Tabela1[[#This Row],[VENCIMENTO CONTRATO]]),"-")</f>
        <v>2027</v>
      </c>
      <c r="U1577" s="5" t="str">
        <f>VLOOKUP(Tabela1[[#This Row],[PLACA]],UNIC!C:T,18,0)</f>
        <v>ATIVO</v>
      </c>
      <c r="V1577" s="5" t="str">
        <f>SUBSTITUTE(VLOOKUP(Tabela1[[#This Row],[PLACA]],UNIC!C:K,9,0),".", "")</f>
        <v>11011</v>
      </c>
      <c r="W1577" s="5">
        <f>VLOOKUP(Tabela1[[#This Row],[PLACA]],UNIC!C:M,10,0)</f>
        <v>19019</v>
      </c>
      <c r="X1577" s="5" t="str">
        <f>VLOOKUP(Tabela1[[#This Row],[PLACA]],UNIC!C:M,11,0)</f>
        <v>VIVO</v>
      </c>
      <c r="Y1577" s="7">
        <f>SUM(Tabela1[[#This Row],[GASTO COMBUSTÍVEL FEVEREIRO]:[GASTO COMBUSTÍVE ABRIL]])</f>
        <v>3587.8099999999995</v>
      </c>
      <c r="Z1577" s="7">
        <f>IFERROR(AVERAGE(Tabela1[[#This Row],[GASTO COMBUSTÍVE ABRIL]:[GASTO COMBUSTÍVE MARÇO]]),"-")</f>
        <v>1073.9049999999997</v>
      </c>
    </row>
    <row r="1578" spans="1:26" x14ac:dyDescent="0.25">
      <c r="A1578" s="5" t="s">
        <v>1088</v>
      </c>
      <c r="B1578" s="5" t="str">
        <f>VLOOKUP(A1578,UNIC!C:W,2,0)</f>
        <v>MOBI</v>
      </c>
      <c r="C1578" s="5" t="str">
        <f>VLOOKUP(A1578,UNIC!C:W,3,0)</f>
        <v>LEVE</v>
      </c>
      <c r="D1578" s="10">
        <f>VLOOKUP(A1578,UNIC!C:W,5,0)</f>
        <v>2025</v>
      </c>
      <c r="E1578" s="5" t="str">
        <f>VLOOKUP(A1578,UNIC!C:W,21,0)</f>
        <v>MOVIDA</v>
      </c>
      <c r="F1578" s="5" t="str">
        <f>VLOOKUP(Tabela1[[#This Row],[PLACA]],UNIC!C:R,15,0)</f>
        <v>DF</v>
      </c>
      <c r="G1578" s="5" t="str">
        <f>VLOOKUP(Tabela1[[#This Row],[PLACA]],UNIC!C:R,16,0)</f>
        <v>CENTRO OESTE</v>
      </c>
      <c r="H1578" s="5" t="str">
        <f>VLOOKUP(A1578,UNIC!C:H,6,0)</f>
        <v>ALEXANDRO PEREIRA LIMA</v>
      </c>
      <c r="I1578" s="5" t="str">
        <f>VLOOKUP(H1578,UNIC!H:J,3,0)</f>
        <v>TECNICO DE FIBRA OPTICA II</v>
      </c>
      <c r="J1578" s="11" t="str">
        <f>VLOOKUP(Tabela1[[#This Row],[PLACA]],UNIC!C:V,20,0)</f>
        <v>R$ 1.822,55</v>
      </c>
      <c r="K1578" s="11">
        <f>IFERROR(VALUE(VLOOKUP(Tabela1[[#This Row],[PLACA]],[1]Planilha2!$A:$F,3,0)),"")</f>
        <v>1108</v>
      </c>
      <c r="L1578" s="11">
        <f>IFERROR(VALUE(VLOOKUP(Tabela1[[#This Row],[PLACA]],[1]Planilha2!$A:$F,4,0)),"")</f>
        <v>1304</v>
      </c>
      <c r="M1578" s="11">
        <f>IFERROR(VALUE(VLOOKUP(Tabela1[[#This Row],[PLACA]],[1]Planilha2!$A:$F,5,0)),"")</f>
        <v>600</v>
      </c>
      <c r="N1578" s="11"/>
      <c r="O1578" s="12" t="str">
        <f>VLOOKUP(Tabela1[[#This Row],[PLACA]],BASE_LOCADORAS!B:F,5,0)</f>
        <v>25/06/2027</v>
      </c>
      <c r="P157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8" s="11">
        <f>VLOOKUP(Tabela1[[#This Row],[PLACA]],BASE_LOCADORAS!B:G,6,0)</f>
        <v>1730</v>
      </c>
      <c r="R1578" s="5" t="b">
        <f>Tabela1[[#This Row],[VALOR LOCADORA]]=Tabela1[[#This Row],[GASTO ALUGUEL]]</f>
        <v>0</v>
      </c>
      <c r="S1578" s="5" t="str">
        <f>UPPER(TEXT(Tabela1[[#This Row],[VENCIMENTO CONTRATO]],"MMM"))</f>
        <v>JUN</v>
      </c>
      <c r="T1578" s="5">
        <f>IFERROR(YEAR(Tabela1[[#This Row],[VENCIMENTO CONTRATO]]),"-")</f>
        <v>2027</v>
      </c>
      <c r="U1578" s="5" t="str">
        <f>VLOOKUP(Tabela1[[#This Row],[PLACA]],UNIC!C:T,18,0)</f>
        <v>ATIVO</v>
      </c>
      <c r="V1578" s="5" t="str">
        <f>SUBSTITUTE(VLOOKUP(Tabela1[[#This Row],[PLACA]],UNIC!C:K,9,0),".", "")</f>
        <v>11021</v>
      </c>
      <c r="W1578" s="5">
        <f>VLOOKUP(Tabela1[[#This Row],[PLACA]],UNIC!C:M,10,0)</f>
        <v>17001</v>
      </c>
      <c r="X1578" s="5" t="str">
        <f>VLOOKUP(Tabela1[[#This Row],[PLACA]],UNIC!C:M,11,0)</f>
        <v>VIVO</v>
      </c>
      <c r="Y1578" s="7">
        <f>SUM(Tabela1[[#This Row],[GASTO COMBUSTÍVEL FEVEREIRO]:[GASTO COMBUSTÍVE ABRIL]])</f>
        <v>3012</v>
      </c>
      <c r="Z1578" s="7">
        <f>IFERROR(AVERAGE(Tabela1[[#This Row],[GASTO COMBUSTÍVE ABRIL]:[GASTO COMBUSTÍVE MARÇO]]),"-")</f>
        <v>952</v>
      </c>
    </row>
    <row r="1579" spans="1:26" x14ac:dyDescent="0.25">
      <c r="A1579" s="5" t="s">
        <v>553</v>
      </c>
      <c r="B1579" s="5" t="str">
        <f>VLOOKUP(A1579,UNIC!C:W,2,0)</f>
        <v>CRONOS</v>
      </c>
      <c r="C1579" s="5" t="str">
        <f>VLOOKUP(A1579,UNIC!C:W,3,0)</f>
        <v>LEVE</v>
      </c>
      <c r="D1579" s="10">
        <f>VLOOKUP(A1579,UNIC!C:W,5,0)</f>
        <v>2023</v>
      </c>
      <c r="E1579" s="5" t="str">
        <f>VLOOKUP(A1579,UNIC!C:W,21,0)</f>
        <v>PARTICULAR</v>
      </c>
      <c r="F1579" s="5" t="str">
        <f>VLOOKUP(Tabela1[[#This Row],[PLACA]],UNIC!C:R,15,0)</f>
        <v>DF</v>
      </c>
      <c r="G1579" s="5" t="str">
        <f>VLOOKUP(Tabela1[[#This Row],[PLACA]],UNIC!C:R,16,0)</f>
        <v>CENTRO OESTE</v>
      </c>
      <c r="H1579" s="5" t="str">
        <f>VLOOKUP(A1579,UNIC!C:H,6,0)</f>
        <v>ALEXANDRO NASCIMENTO DOS REIS</v>
      </c>
      <c r="I1579" s="5" t="str">
        <f>VLOOKUP(H1579,UNIC!H:J,3,0)</f>
        <v>INSTALADOR E REPARADOR DE FO</v>
      </c>
      <c r="J1579" s="11" t="str">
        <f>VLOOKUP(Tabela1[[#This Row],[PLACA]],UNIC!C:V,20,0)</f>
        <v>R$ 1.500,00</v>
      </c>
      <c r="K1579" s="11">
        <f>IFERROR(VALUE(VLOOKUP(Tabela1[[#This Row],[PLACA]],[1]Planilha2!$A:$F,3,0)),"")</f>
        <v>1183</v>
      </c>
      <c r="L1579" s="11">
        <f>IFERROR(VALUE(VLOOKUP(Tabela1[[#This Row],[PLACA]],[1]Planilha2!$A:$F,4,0)),"")</f>
        <v>1282</v>
      </c>
      <c r="M1579" s="11">
        <f>IFERROR(VALUE(VLOOKUP(Tabela1[[#This Row],[PLACA]],[1]Planilha2!$A:$F,5,0)),"")</f>
        <v>0</v>
      </c>
      <c r="N1579" s="11"/>
      <c r="O1579" s="12" t="str">
        <f>VLOOKUP(Tabela1[[#This Row],[PLACA]],BASE_LOCADORAS!B:F,5,0)</f>
        <v>01/01/2030</v>
      </c>
      <c r="P157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79" s="11">
        <f>VLOOKUP(Tabela1[[#This Row],[PLACA]],BASE_LOCADORAS!B:G,6,0)</f>
        <v>1390.98</v>
      </c>
      <c r="R1579" s="5" t="b">
        <f>Tabela1[[#This Row],[VALOR LOCADORA]]=Tabela1[[#This Row],[GASTO ALUGUEL]]</f>
        <v>0</v>
      </c>
      <c r="S1579" s="5" t="str">
        <f>UPPER(TEXT(Tabela1[[#This Row],[VENCIMENTO CONTRATO]],"MMM"))</f>
        <v>JAN</v>
      </c>
      <c r="T1579" s="5">
        <f>IFERROR(YEAR(Tabela1[[#This Row],[VENCIMENTO CONTRATO]]),"-")</f>
        <v>2030</v>
      </c>
      <c r="U1579" s="5" t="str">
        <f>VLOOKUP(Tabela1[[#This Row],[PLACA]],UNIC!C:T,18,0)</f>
        <v>ATIVO</v>
      </c>
      <c r="V1579" s="5" t="str">
        <f>SUBSTITUTE(VLOOKUP(Tabela1[[#This Row],[PLACA]],UNIC!C:K,9,0),".", "")</f>
        <v>11011</v>
      </c>
      <c r="W1579" s="5">
        <f>VLOOKUP(Tabela1[[#This Row],[PLACA]],UNIC!C:M,10,0)</f>
        <v>17001</v>
      </c>
      <c r="X1579" s="5" t="str">
        <f>VLOOKUP(Tabela1[[#This Row],[PLACA]],UNIC!C:M,11,0)</f>
        <v>VIVO</v>
      </c>
      <c r="Y1579" s="7">
        <f>SUM(Tabela1[[#This Row],[GASTO COMBUSTÍVEL FEVEREIRO]:[GASTO COMBUSTÍVE ABRIL]])</f>
        <v>2465</v>
      </c>
      <c r="Z1579" s="7">
        <f>IFERROR(AVERAGE(Tabela1[[#This Row],[GASTO COMBUSTÍVE ABRIL]:[GASTO COMBUSTÍVE MARÇO]]),"-")</f>
        <v>641</v>
      </c>
    </row>
    <row r="1580" spans="1:26" x14ac:dyDescent="0.25">
      <c r="A1580" s="5" t="s">
        <v>1558</v>
      </c>
      <c r="B1580" s="5" t="str">
        <f>VLOOKUP(A1580,UNIC!C:W,2,0)</f>
        <v>MOBI</v>
      </c>
      <c r="C1580" s="5" t="str">
        <f>VLOOKUP(A1580,UNIC!C:W,3,0)</f>
        <v>LEVE</v>
      </c>
      <c r="D1580" s="10">
        <f>VLOOKUP(A1580,UNIC!C:W,5,0)</f>
        <v>2024</v>
      </c>
      <c r="E1580" s="5" t="str">
        <f>VLOOKUP(A1580,UNIC!C:W,21,0)</f>
        <v>MOVIDA</v>
      </c>
      <c r="F1580" s="5" t="str">
        <f>VLOOKUP(Tabela1[[#This Row],[PLACA]],UNIC!C:R,15,0)</f>
        <v>ES</v>
      </c>
      <c r="G1580" s="5" t="str">
        <f>VLOOKUP(Tabela1[[#This Row],[PLACA]],UNIC!C:R,16,0)</f>
        <v>SUDESTE</v>
      </c>
      <c r="H1580" s="5" t="str">
        <f>VLOOKUP(A1580,UNIC!C:H,6,0)</f>
        <v>LUCAS SOUZA FRANCA</v>
      </c>
      <c r="I1580" s="5" t="str">
        <f>VLOOKUP(H1580,UNIC!H:J,3,0)</f>
        <v>INSTALADOR E REPARADOR DE FO</v>
      </c>
      <c r="J1580" s="11" t="str">
        <f>VLOOKUP(Tabela1[[#This Row],[PLACA]],UNIC!C:V,20,0)</f>
        <v>R$ 1.730,00</v>
      </c>
      <c r="K1580" s="11">
        <f>IFERROR(VALUE(VLOOKUP(Tabela1[[#This Row],[PLACA]],[1]Planilha2!$A:$F,3,0)),"")</f>
        <v>1407.18</v>
      </c>
      <c r="L1580" s="11">
        <f>IFERROR(VALUE(VLOOKUP(Tabela1[[#This Row],[PLACA]],[1]Planilha2!$A:$F,4,0)),"")</f>
        <v>1758.69</v>
      </c>
      <c r="M1580" s="11">
        <f>IFERROR(VALUE(VLOOKUP(Tabela1[[#This Row],[PLACA]],[1]Planilha2!$A:$F,5,0)),"")</f>
        <v>756.3</v>
      </c>
      <c r="N1580" s="11"/>
      <c r="O1580" s="12" t="str">
        <f>VLOOKUP(Tabela1[[#This Row],[PLACA]],BASE_LOCADORAS!B:F,5,0)</f>
        <v>14/02/2027</v>
      </c>
      <c r="P158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0" s="11">
        <f>VLOOKUP(Tabela1[[#This Row],[PLACA]],BASE_LOCADORAS!B:G,6,0)</f>
        <v>1730</v>
      </c>
      <c r="R1580" s="5" t="b">
        <f>Tabela1[[#This Row],[VALOR LOCADORA]]=Tabela1[[#This Row],[GASTO ALUGUEL]]</f>
        <v>0</v>
      </c>
      <c r="S1580" s="5" t="str">
        <f>UPPER(TEXT(Tabela1[[#This Row],[VENCIMENTO CONTRATO]],"MMM"))</f>
        <v>FEV</v>
      </c>
      <c r="T1580" s="5">
        <f>IFERROR(YEAR(Tabela1[[#This Row],[VENCIMENTO CONTRATO]]),"-")</f>
        <v>2027</v>
      </c>
      <c r="U1580" s="5" t="str">
        <f>VLOOKUP(Tabela1[[#This Row],[PLACA]],UNIC!C:T,18,0)</f>
        <v>ATIVO</v>
      </c>
      <c r="V1580" s="5" t="str">
        <f>SUBSTITUTE(VLOOKUP(Tabela1[[#This Row],[PLACA]],UNIC!C:K,9,0),".", "")</f>
        <v>11011</v>
      </c>
      <c r="W1580" s="5">
        <f>VLOOKUP(Tabela1[[#This Row],[PLACA]],UNIC!C:M,10,0)</f>
        <v>18001</v>
      </c>
      <c r="X1580" s="5" t="str">
        <f>VLOOKUP(Tabela1[[#This Row],[PLACA]],UNIC!C:M,11,0)</f>
        <v>VIVO</v>
      </c>
      <c r="Y1580" s="7">
        <f>SUM(Tabela1[[#This Row],[GASTO COMBUSTÍVEL FEVEREIRO]:[GASTO COMBUSTÍVE ABRIL]])</f>
        <v>3922.17</v>
      </c>
      <c r="Z1580" s="7">
        <f>IFERROR(AVERAGE(Tabela1[[#This Row],[GASTO COMBUSTÍVE ABRIL]:[GASTO COMBUSTÍVE MARÇO]]),"-")</f>
        <v>1257.4949999999999</v>
      </c>
    </row>
    <row r="1581" spans="1:26" x14ac:dyDescent="0.25">
      <c r="A1581" s="5" t="s">
        <v>146</v>
      </c>
      <c r="B1581" s="5" t="str">
        <f>VLOOKUP(A1581,UNIC!C:W,2,0)</f>
        <v>MOBI</v>
      </c>
      <c r="C1581" s="5" t="str">
        <f>VLOOKUP(A1581,UNIC!C:W,3,0)</f>
        <v>LEVE</v>
      </c>
      <c r="D1581" s="10">
        <f>VLOOKUP(A1581,UNIC!C:W,5,0)</f>
        <v>2025</v>
      </c>
      <c r="E1581" s="5" t="str">
        <f>VLOOKUP(A1581,UNIC!C:W,21,0)</f>
        <v>MOVIDA</v>
      </c>
      <c r="F1581" s="5" t="str">
        <f>VLOOKUP(Tabela1[[#This Row],[PLACA]],UNIC!C:R,15,0)</f>
        <v>DF</v>
      </c>
      <c r="G1581" s="5" t="str">
        <f>VLOOKUP(Tabela1[[#This Row],[PLACA]],UNIC!C:R,16,0)</f>
        <v>CENTRO OESTE</v>
      </c>
      <c r="H1581" s="5" t="str">
        <f>VLOOKUP(A1581,UNIC!C:H,6,0)</f>
        <v>GEFERSON FERREIRA SOARES</v>
      </c>
      <c r="I1581" s="5" t="str">
        <f>VLOOKUP(H1581,UNIC!H:J,3,0)</f>
        <v>INSTALADOR E REPARADOR DE FO</v>
      </c>
      <c r="J1581" s="11" t="str">
        <f>VLOOKUP(Tabela1[[#This Row],[PLACA]],UNIC!C:V,20,0)</f>
        <v>R$ 1.820,47</v>
      </c>
      <c r="K1581" s="11">
        <f>IFERROR(VALUE(VLOOKUP(Tabela1[[#This Row],[PLACA]],[1]Planilha2!$A:$F,3,0)),"")</f>
        <v>1556</v>
      </c>
      <c r="L1581" s="11">
        <f>IFERROR(VALUE(VLOOKUP(Tabela1[[#This Row],[PLACA]],[1]Planilha2!$A:$F,4,0)),"")</f>
        <v>1772</v>
      </c>
      <c r="M1581" s="11">
        <f>IFERROR(VALUE(VLOOKUP(Tabela1[[#This Row],[PLACA]],[1]Planilha2!$A:$F,5,0)),"")</f>
        <v>846</v>
      </c>
      <c r="N1581" s="11"/>
      <c r="O1581" s="12" t="str">
        <f>VLOOKUP(Tabela1[[#This Row],[PLACA]],BASE_LOCADORAS!B:F,5,0)</f>
        <v>02/07/2027</v>
      </c>
      <c r="P158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1" s="11">
        <f>VLOOKUP(Tabela1[[#This Row],[PLACA]],BASE_LOCADORAS!B:G,6,0)</f>
        <v>1730</v>
      </c>
      <c r="R1581" s="5" t="b">
        <f>Tabela1[[#This Row],[VALOR LOCADORA]]=Tabela1[[#This Row],[GASTO ALUGUEL]]</f>
        <v>0</v>
      </c>
      <c r="S1581" s="5" t="str">
        <f>UPPER(TEXT(Tabela1[[#This Row],[VENCIMENTO CONTRATO]],"MMM"))</f>
        <v>JUL</v>
      </c>
      <c r="T1581" s="5">
        <f>IFERROR(YEAR(Tabela1[[#This Row],[VENCIMENTO CONTRATO]]),"-")</f>
        <v>2027</v>
      </c>
      <c r="U1581" s="5" t="str">
        <f>VLOOKUP(Tabela1[[#This Row],[PLACA]],UNIC!C:T,18,0)</f>
        <v>ATIVO</v>
      </c>
      <c r="V1581" s="5" t="str">
        <f>SUBSTITUTE(VLOOKUP(Tabela1[[#This Row],[PLACA]],UNIC!C:K,9,0),".", "")</f>
        <v>11011</v>
      </c>
      <c r="W1581" s="5">
        <f>VLOOKUP(Tabela1[[#This Row],[PLACA]],UNIC!C:M,10,0)</f>
        <v>17001</v>
      </c>
      <c r="X1581" s="5" t="str">
        <f>VLOOKUP(Tabela1[[#This Row],[PLACA]],UNIC!C:M,11,0)</f>
        <v>VIVO</v>
      </c>
      <c r="Y1581" s="7">
        <f>SUM(Tabela1[[#This Row],[GASTO COMBUSTÍVEL FEVEREIRO]:[GASTO COMBUSTÍVE ABRIL]])</f>
        <v>4174</v>
      </c>
      <c r="Z1581" s="7">
        <f>IFERROR(AVERAGE(Tabela1[[#This Row],[GASTO COMBUSTÍVE ABRIL]:[GASTO COMBUSTÍVE MARÇO]]),"-")</f>
        <v>1309</v>
      </c>
    </row>
    <row r="1582" spans="1:26" x14ac:dyDescent="0.25">
      <c r="A1582" s="5" t="s">
        <v>603</v>
      </c>
      <c r="B1582" s="5" t="str">
        <f>VLOOKUP(A1582,UNIC!C:W,2,0)</f>
        <v>FIORINO</v>
      </c>
      <c r="C1582" s="5" t="str">
        <f>VLOOKUP(A1582,UNIC!C:W,3,0)</f>
        <v>UTILITARIO</v>
      </c>
      <c r="D1582" s="10">
        <f>VLOOKUP(A1582,UNIC!C:W,5,0)</f>
        <v>2025</v>
      </c>
      <c r="E1582" s="5" t="str">
        <f>VLOOKUP(A1582,UNIC!C:W,21,0)</f>
        <v>LOCALIZA</v>
      </c>
      <c r="F1582" s="5" t="str">
        <f>VLOOKUP(Tabela1[[#This Row],[PLACA]],UNIC!C:R,15,0)</f>
        <v>PR</v>
      </c>
      <c r="G1582" s="5" t="str">
        <f>VLOOKUP(Tabela1[[#This Row],[PLACA]],UNIC!C:R,16,0)</f>
        <v>SUL</v>
      </c>
      <c r="H1582" s="5" t="str">
        <f>VLOOKUP(A1582,UNIC!C:H,6,0)</f>
        <v>SANDRO MARTINS DE MELO</v>
      </c>
      <c r="I1582" s="5" t="str">
        <f>VLOOKUP(H1582,UNIC!H:J,3,0)</f>
        <v>TECNICO DE MANUTENCAO PI II</v>
      </c>
      <c r="J1582" s="11" t="str">
        <f>VLOOKUP(Tabela1[[#This Row],[PLACA]],UNIC!C:V,20,0)</f>
        <v>R$ 2.400,00</v>
      </c>
      <c r="K1582" s="11">
        <f>IFERROR(VALUE(VLOOKUP(Tabela1[[#This Row],[PLACA]],[1]Planilha2!$A:$F,3,0)),"")</f>
        <v>865.06000000000017</v>
      </c>
      <c r="L1582" s="11">
        <f>IFERROR(VALUE(VLOOKUP(Tabela1[[#This Row],[PLACA]],[1]Planilha2!$A:$F,4,0)),"")</f>
        <v>1185.47</v>
      </c>
      <c r="M1582" s="11">
        <f>IFERROR(VALUE(VLOOKUP(Tabela1[[#This Row],[PLACA]],[1]Planilha2!$A:$F,5,0)),"")</f>
        <v>479.45</v>
      </c>
      <c r="N1582" s="11"/>
      <c r="O1582" s="12" t="str">
        <f>VLOOKUP(Tabela1[[#This Row],[PLACA]],BASE_LOCADORAS!B:F,5,0)</f>
        <v>03/07/2028</v>
      </c>
      <c r="P158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2" s="11">
        <f>VLOOKUP(Tabela1[[#This Row],[PLACA]],BASE_LOCADORAS!B:G,6,0)</f>
        <v>2548.9499999999998</v>
      </c>
      <c r="R1582" s="5" t="b">
        <f>Tabela1[[#This Row],[VALOR LOCADORA]]=Tabela1[[#This Row],[GASTO ALUGUEL]]</f>
        <v>0</v>
      </c>
      <c r="S1582" s="5" t="str">
        <f>UPPER(TEXT(Tabela1[[#This Row],[VENCIMENTO CONTRATO]],"MMM"))</f>
        <v>JUL</v>
      </c>
      <c r="T1582" s="5">
        <f>IFERROR(YEAR(Tabela1[[#This Row],[VENCIMENTO CONTRATO]]),"-")</f>
        <v>2028</v>
      </c>
      <c r="U1582" s="5" t="str">
        <f>VLOOKUP(Tabela1[[#This Row],[PLACA]],UNIC!C:T,18,0)</f>
        <v>ATIVO</v>
      </c>
      <c r="V1582" s="5" t="str">
        <f>SUBSTITUTE(VLOOKUP(Tabela1[[#This Row],[PLACA]],UNIC!C:K,9,0),".", "")</f>
        <v>12081</v>
      </c>
      <c r="W1582" s="5">
        <f>VLOOKUP(Tabela1[[#This Row],[PLACA]],UNIC!C:M,10,0)</f>
        <v>26001</v>
      </c>
      <c r="X1582" s="5" t="str">
        <f>VLOOKUP(Tabela1[[#This Row],[PLACA]],UNIC!C:M,11,0)</f>
        <v>TIM MOVEL</v>
      </c>
      <c r="Y1582" s="7">
        <f>SUM(Tabela1[[#This Row],[GASTO COMBUSTÍVEL FEVEREIRO]:[GASTO COMBUSTÍVE ABRIL]])</f>
        <v>2529.98</v>
      </c>
      <c r="Z1582" s="7">
        <f>IFERROR(AVERAGE(Tabela1[[#This Row],[GASTO COMBUSTÍVE ABRIL]:[GASTO COMBUSTÍVE MARÇO]]),"-")</f>
        <v>832.46</v>
      </c>
    </row>
    <row r="1583" spans="1:26" x14ac:dyDescent="0.25">
      <c r="A1583" s="5" t="s">
        <v>1032</v>
      </c>
      <c r="B1583" s="5" t="str">
        <f>VLOOKUP(A1583,UNIC!C:W,2,0)</f>
        <v>FIORINO</v>
      </c>
      <c r="C1583" s="5" t="str">
        <f>VLOOKUP(A1583,UNIC!C:W,3,0)</f>
        <v>UTILITARIO</v>
      </c>
      <c r="D1583" s="10">
        <f>VLOOKUP(A1583,UNIC!C:W,5,0)</f>
        <v>2025</v>
      </c>
      <c r="E1583" s="5" t="str">
        <f>VLOOKUP(A1583,UNIC!C:W,21,0)</f>
        <v>LOCALIZA</v>
      </c>
      <c r="F1583" s="5" t="str">
        <f>VLOOKUP(Tabela1[[#This Row],[PLACA]],UNIC!C:R,15,0)</f>
        <v>DF</v>
      </c>
      <c r="G1583" s="5" t="str">
        <f>VLOOKUP(Tabela1[[#This Row],[PLACA]],UNIC!C:R,16,0)</f>
        <v>CENTRO OESTE</v>
      </c>
      <c r="H1583" s="5" t="str">
        <f>VLOOKUP(A1583,UNIC!C:H,6,0)</f>
        <v>RIAN ALEXANDRE MOTA MATOS</v>
      </c>
      <c r="I1583" s="5" t="str">
        <f>VLOOKUP(H1583,UNIC!H:J,3,0)</f>
        <v>TECNICO DE FIBRA OPTICA III</v>
      </c>
      <c r="J1583" s="11" t="str">
        <f>VLOOKUP(Tabela1[[#This Row],[PLACA]],UNIC!C:V,20,0)</f>
        <v>R$ 2.400,00</v>
      </c>
      <c r="K1583" s="11">
        <f>IFERROR(VALUE(VLOOKUP(Tabela1[[#This Row],[PLACA]],[1]Planilha2!$A:$F,3,0)),"")</f>
        <v>1534</v>
      </c>
      <c r="L1583" s="11">
        <f>IFERROR(VALUE(VLOOKUP(Tabela1[[#This Row],[PLACA]],[1]Planilha2!$A:$F,4,0)),"")</f>
        <v>1862</v>
      </c>
      <c r="M1583" s="11">
        <f>IFERROR(VALUE(VLOOKUP(Tabela1[[#This Row],[PLACA]],[1]Planilha2!$A:$F,5,0)),"")</f>
        <v>1100</v>
      </c>
      <c r="N1583" s="11"/>
      <c r="O1583" s="12" t="str">
        <f>VLOOKUP(Tabela1[[#This Row],[PLACA]],BASE_LOCADORAS!B:F,5,0)</f>
        <v>03/07/2028</v>
      </c>
      <c r="P158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3" s="11">
        <f>VLOOKUP(Tabela1[[#This Row],[PLACA]],BASE_LOCADORAS!B:G,6,0)</f>
        <v>2548.9499999999998</v>
      </c>
      <c r="R1583" s="5" t="b">
        <f>Tabela1[[#This Row],[VALOR LOCADORA]]=Tabela1[[#This Row],[GASTO ALUGUEL]]</f>
        <v>0</v>
      </c>
      <c r="S1583" s="5" t="str">
        <f>UPPER(TEXT(Tabela1[[#This Row],[VENCIMENTO CONTRATO]],"MMM"))</f>
        <v>JUL</v>
      </c>
      <c r="T1583" s="5">
        <f>IFERROR(YEAR(Tabela1[[#This Row],[VENCIMENTO CONTRATO]]),"-")</f>
        <v>2028</v>
      </c>
      <c r="U1583" s="5" t="str">
        <f>VLOOKUP(Tabela1[[#This Row],[PLACA]],UNIC!C:T,18,0)</f>
        <v>ATIVO</v>
      </c>
      <c r="V1583" s="5" t="str">
        <f>SUBSTITUTE(VLOOKUP(Tabela1[[#This Row],[PLACA]],UNIC!C:K,9,0),".", "")</f>
        <v>11021</v>
      </c>
      <c r="W1583" s="5">
        <f>VLOOKUP(Tabela1[[#This Row],[PLACA]],UNIC!C:M,10,0)</f>
        <v>17001</v>
      </c>
      <c r="X1583" s="5" t="str">
        <f>VLOOKUP(Tabela1[[#This Row],[PLACA]],UNIC!C:M,11,0)</f>
        <v>VIVO</v>
      </c>
      <c r="Y1583" s="7">
        <f>SUM(Tabela1[[#This Row],[GASTO COMBUSTÍVEL FEVEREIRO]:[GASTO COMBUSTÍVE ABRIL]])</f>
        <v>4496</v>
      </c>
      <c r="Z1583" s="7">
        <f>IFERROR(AVERAGE(Tabela1[[#This Row],[GASTO COMBUSTÍVE ABRIL]:[GASTO COMBUSTÍVE MARÇO]]),"-")</f>
        <v>1481</v>
      </c>
    </row>
    <row r="1584" spans="1:26" x14ac:dyDescent="0.25">
      <c r="A1584" s="5" t="s">
        <v>1574</v>
      </c>
      <c r="B1584" s="5" t="str">
        <f>VLOOKUP(A1584,UNIC!C:W,2,0)</f>
        <v>MOBI</v>
      </c>
      <c r="C1584" s="5" t="str">
        <f>VLOOKUP(A1584,UNIC!C:W,3,0)</f>
        <v>LEVE</v>
      </c>
      <c r="D1584" s="10">
        <f>VLOOKUP(A1584,UNIC!C:W,5,0)</f>
        <v>2025</v>
      </c>
      <c r="E1584" s="5" t="str">
        <f>VLOOKUP(A1584,UNIC!C:W,21,0)</f>
        <v>MOVIDA</v>
      </c>
      <c r="F1584" s="5" t="str">
        <f>VLOOKUP(Tabela1[[#This Row],[PLACA]],UNIC!C:R,15,0)</f>
        <v>MT</v>
      </c>
      <c r="G1584" s="5" t="str">
        <f>VLOOKUP(Tabela1[[#This Row],[PLACA]],UNIC!C:R,16,0)</f>
        <v>Centro-Oeste</v>
      </c>
      <c r="H1584" s="5" t="str">
        <f>VLOOKUP(A1584,UNIC!C:H,6,0)</f>
        <v>GUILHERME EDUARDO SAMPAIO SILVA</v>
      </c>
      <c r="I1584" s="5" t="str">
        <f>VLOOKUP(H1584,UNIC!H:J,3,0)</f>
        <v>INSTALADOR E REPARADOR DE FO</v>
      </c>
      <c r="J1584" s="11" t="str">
        <f>VLOOKUP(Tabela1[[#This Row],[PLACA]],UNIC!C:V,20,0)</f>
        <v>R$ 1.820,47</v>
      </c>
      <c r="K1584" s="11">
        <f>IFERROR(VALUE(VLOOKUP(Tabela1[[#This Row],[PLACA]],[1]Planilha2!$A:$F,3,0)),"")</f>
        <v>0</v>
      </c>
      <c r="L1584" s="11">
        <f>IFERROR(VALUE(VLOOKUP(Tabela1[[#This Row],[PLACA]],[1]Planilha2!$A:$F,4,0)),"")</f>
        <v>200.03</v>
      </c>
      <c r="M1584" s="11">
        <f>IFERROR(VALUE(VLOOKUP(Tabela1[[#This Row],[PLACA]],[1]Planilha2!$A:$F,5,0)),"")</f>
        <v>369.15999999999997</v>
      </c>
      <c r="N1584" s="11"/>
      <c r="O1584" s="12" t="str">
        <f>VLOOKUP(Tabela1[[#This Row],[PLACA]],BASE_LOCADORAS!B:F,5,0)</f>
        <v>06/07/2027</v>
      </c>
      <c r="P158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4" s="11">
        <f>VLOOKUP(Tabela1[[#This Row],[PLACA]],BASE_LOCADORAS!B:G,6,0)</f>
        <v>1730</v>
      </c>
      <c r="R1584" s="5" t="b">
        <f>Tabela1[[#This Row],[VALOR LOCADORA]]=Tabela1[[#This Row],[GASTO ALUGUEL]]</f>
        <v>0</v>
      </c>
      <c r="S1584" s="5" t="str">
        <f>UPPER(TEXT(Tabela1[[#This Row],[VENCIMENTO CONTRATO]],"MMM"))</f>
        <v>JUL</v>
      </c>
      <c r="T1584" s="5">
        <f>IFERROR(YEAR(Tabela1[[#This Row],[VENCIMENTO CONTRATO]]),"-")</f>
        <v>2027</v>
      </c>
      <c r="U1584" s="5" t="str">
        <f>VLOOKUP(Tabela1[[#This Row],[PLACA]],UNIC!C:T,18,0)</f>
        <v>ATIVO</v>
      </c>
      <c r="V1584" s="5" t="str">
        <f>SUBSTITUTE(VLOOKUP(Tabela1[[#This Row],[PLACA]],UNIC!C:K,9,0),".", "")</f>
        <v>11011</v>
      </c>
      <c r="W1584" s="5">
        <f>VLOOKUP(Tabela1[[#This Row],[PLACA]],UNIC!C:M,10,0)</f>
        <v>21035</v>
      </c>
      <c r="X1584" s="5" t="str">
        <f>VLOOKUP(Tabela1[[#This Row],[PLACA]],UNIC!C:M,11,0)</f>
        <v>VIVO</v>
      </c>
      <c r="Y1584" s="7">
        <f>SUM(Tabela1[[#This Row],[GASTO COMBUSTÍVEL FEVEREIRO]:[GASTO COMBUSTÍVE ABRIL]])</f>
        <v>569.18999999999994</v>
      </c>
      <c r="Z1584" s="7">
        <f>IFERROR(AVERAGE(Tabela1[[#This Row],[GASTO COMBUSTÍVE ABRIL]:[GASTO COMBUSTÍVE MARÇO]]),"-")</f>
        <v>284.59499999999997</v>
      </c>
    </row>
    <row r="1585" spans="1:26" x14ac:dyDescent="0.25">
      <c r="A1585" s="5" t="s">
        <v>571</v>
      </c>
      <c r="B1585" s="5" t="str">
        <f>VLOOKUP(A1585,UNIC!C:W,2,0)</f>
        <v>MOBI</v>
      </c>
      <c r="C1585" s="5" t="str">
        <f>VLOOKUP(A1585,UNIC!C:W,3,0)</f>
        <v>LEVE</v>
      </c>
      <c r="D1585" s="10">
        <f>VLOOKUP(A1585,UNIC!C:W,5,0)</f>
        <v>2025</v>
      </c>
      <c r="E1585" s="5" t="str">
        <f>VLOOKUP(A1585,UNIC!C:W,21,0)</f>
        <v>MOVIDA</v>
      </c>
      <c r="F1585" s="5" t="str">
        <f>VLOOKUP(Tabela1[[#This Row],[PLACA]],UNIC!C:R,15,0)</f>
        <v>DF</v>
      </c>
      <c r="G1585" s="5" t="str">
        <f>VLOOKUP(Tabela1[[#This Row],[PLACA]],UNIC!C:R,16,0)</f>
        <v>CENTRO OESTE</v>
      </c>
      <c r="H1585" s="5" t="str">
        <f>VLOOKUP(A1585,UNIC!C:H,6,0)</f>
        <v>FRANCISCO LUCAS SOUSA FERREIRA</v>
      </c>
      <c r="I1585" s="5" t="str">
        <f>VLOOKUP(H1585,UNIC!H:J,3,0)</f>
        <v>INSTALADOR E REPARADOR DE FO</v>
      </c>
      <c r="J1585" s="11" t="str">
        <f>VLOOKUP(Tabela1[[#This Row],[PLACA]],UNIC!C:V,20,0)</f>
        <v>R$ 1.820,47</v>
      </c>
      <c r="K1585" s="11">
        <f>IFERROR(VALUE(VLOOKUP(Tabela1[[#This Row],[PLACA]],[1]Planilha2!$A:$F,3,0)),"")</f>
        <v>1203</v>
      </c>
      <c r="L1585" s="11">
        <f>IFERROR(VALUE(VLOOKUP(Tabela1[[#This Row],[PLACA]],[1]Planilha2!$A:$F,4,0)),"")</f>
        <v>1363</v>
      </c>
      <c r="M1585" s="11">
        <f>IFERROR(VALUE(VLOOKUP(Tabela1[[#This Row],[PLACA]],[1]Planilha2!$A:$F,5,0)),"")</f>
        <v>540</v>
      </c>
      <c r="N1585" s="11"/>
      <c r="O1585" s="12" t="str">
        <f>VLOOKUP(Tabela1[[#This Row],[PLACA]],BASE_LOCADORAS!B:F,5,0)</f>
        <v>02/07/2027</v>
      </c>
      <c r="P158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5" s="11">
        <f>VLOOKUP(Tabela1[[#This Row],[PLACA]],BASE_LOCADORAS!B:G,6,0)</f>
        <v>1730</v>
      </c>
      <c r="R1585" s="5" t="b">
        <f>Tabela1[[#This Row],[VALOR LOCADORA]]=Tabela1[[#This Row],[GASTO ALUGUEL]]</f>
        <v>0</v>
      </c>
      <c r="S1585" s="5" t="str">
        <f>UPPER(TEXT(Tabela1[[#This Row],[VENCIMENTO CONTRATO]],"MMM"))</f>
        <v>JUL</v>
      </c>
      <c r="T1585" s="5">
        <f>IFERROR(YEAR(Tabela1[[#This Row],[VENCIMENTO CONTRATO]]),"-")</f>
        <v>2027</v>
      </c>
      <c r="U1585" s="5" t="str">
        <f>VLOOKUP(Tabela1[[#This Row],[PLACA]],UNIC!C:T,18,0)</f>
        <v>ATIVO</v>
      </c>
      <c r="V1585" s="5" t="str">
        <f>SUBSTITUTE(VLOOKUP(Tabela1[[#This Row],[PLACA]],UNIC!C:K,9,0),".", "")</f>
        <v>11011</v>
      </c>
      <c r="W1585" s="5">
        <f>VLOOKUP(Tabela1[[#This Row],[PLACA]],UNIC!C:M,10,0)</f>
        <v>17001</v>
      </c>
      <c r="X1585" s="5" t="str">
        <f>VLOOKUP(Tabela1[[#This Row],[PLACA]],UNIC!C:M,11,0)</f>
        <v>VIVO</v>
      </c>
      <c r="Y1585" s="7">
        <f>SUM(Tabela1[[#This Row],[GASTO COMBUSTÍVEL FEVEREIRO]:[GASTO COMBUSTÍVE ABRIL]])</f>
        <v>3106</v>
      </c>
      <c r="Z1585" s="7">
        <f>IFERROR(AVERAGE(Tabela1[[#This Row],[GASTO COMBUSTÍVE ABRIL]:[GASTO COMBUSTÍVE MARÇO]]),"-")</f>
        <v>951.5</v>
      </c>
    </row>
    <row r="1586" spans="1:26" x14ac:dyDescent="0.25">
      <c r="A1586" s="5" t="s">
        <v>1197</v>
      </c>
      <c r="B1586" s="5" t="str">
        <f>VLOOKUP(A1586,UNIC!C:W,2,0)</f>
        <v>FIORINO</v>
      </c>
      <c r="C1586" s="5" t="str">
        <f>VLOOKUP(A1586,UNIC!C:W,3,0)</f>
        <v>UTILITARIO</v>
      </c>
      <c r="D1586" s="10">
        <f>VLOOKUP(A1586,UNIC!C:W,5,0)</f>
        <v>2025</v>
      </c>
      <c r="E1586" s="5" t="str">
        <f>VLOOKUP(A1586,UNIC!C:W,21,0)</f>
        <v>LOCALIZA</v>
      </c>
      <c r="F1586" s="5" t="str">
        <f>VLOOKUP(Tabela1[[#This Row],[PLACA]],UNIC!C:R,15,0)</f>
        <v>PR</v>
      </c>
      <c r="G1586" s="5" t="str">
        <f>VLOOKUP(Tabela1[[#This Row],[PLACA]],UNIC!C:R,16,0)</f>
        <v>SUL</v>
      </c>
      <c r="H1586" s="5" t="str">
        <f>VLOOKUP(A1586,UNIC!C:H,6,0)</f>
        <v>ALEXANDRO SANTIAGO</v>
      </c>
      <c r="I1586" s="5" t="str">
        <f>VLOOKUP(H1586,UNIC!H:J,3,0)</f>
        <v>TECNICO DE MANUTENCAO PI II</v>
      </c>
      <c r="J1586" s="11" t="str">
        <f>VLOOKUP(Tabela1[[#This Row],[PLACA]],UNIC!C:V,20,0)</f>
        <v>R$ 2.400,00</v>
      </c>
      <c r="K1586" s="11">
        <f>IFERROR(VALUE(VLOOKUP(Tabela1[[#This Row],[PLACA]],[1]Planilha2!$A:$F,3,0)),"")</f>
        <v>2006.06</v>
      </c>
      <c r="L1586" s="11">
        <f>IFERROR(VALUE(VLOOKUP(Tabela1[[#This Row],[PLACA]],[1]Planilha2!$A:$F,4,0)),"")</f>
        <v>2678.1499999999996</v>
      </c>
      <c r="M1586" s="11">
        <f>IFERROR(VALUE(VLOOKUP(Tabela1[[#This Row],[PLACA]],[1]Planilha2!$A:$F,5,0)),"")</f>
        <v>1277.6100000000001</v>
      </c>
      <c r="N1586" s="11"/>
      <c r="O1586" s="12" t="str">
        <f>VLOOKUP(Tabela1[[#This Row],[PLACA]],BASE_LOCADORAS!B:F,5,0)</f>
        <v>05/07/2028</v>
      </c>
      <c r="P158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6" s="11">
        <f>VLOOKUP(Tabela1[[#This Row],[PLACA]],BASE_LOCADORAS!B:G,6,0)</f>
        <v>2548.9499999999998</v>
      </c>
      <c r="R1586" s="5" t="b">
        <f>Tabela1[[#This Row],[VALOR LOCADORA]]=Tabela1[[#This Row],[GASTO ALUGUEL]]</f>
        <v>0</v>
      </c>
      <c r="S1586" s="5" t="str">
        <f>UPPER(TEXT(Tabela1[[#This Row],[VENCIMENTO CONTRATO]],"MMM"))</f>
        <v>JUL</v>
      </c>
      <c r="T1586" s="5">
        <f>IFERROR(YEAR(Tabela1[[#This Row],[VENCIMENTO CONTRATO]]),"-")</f>
        <v>2028</v>
      </c>
      <c r="U1586" s="5" t="str">
        <f>VLOOKUP(Tabela1[[#This Row],[PLACA]],UNIC!C:T,18,0)</f>
        <v>ATIVO</v>
      </c>
      <c r="V1586" s="5" t="str">
        <f>SUBSTITUTE(VLOOKUP(Tabela1[[#This Row],[PLACA]],UNIC!C:K,9,0),".", "")</f>
        <v>12081</v>
      </c>
      <c r="W1586" s="5">
        <f>VLOOKUP(Tabela1[[#This Row],[PLACA]],UNIC!C:M,10,0)</f>
        <v>26010</v>
      </c>
      <c r="X1586" s="5" t="str">
        <f>VLOOKUP(Tabela1[[#This Row],[PLACA]],UNIC!C:M,11,0)</f>
        <v>TIM MOVEL</v>
      </c>
      <c r="Y1586" s="7">
        <f>SUM(Tabela1[[#This Row],[GASTO COMBUSTÍVEL FEVEREIRO]:[GASTO COMBUSTÍVE ABRIL]])</f>
        <v>5961.82</v>
      </c>
      <c r="Z1586" s="7">
        <f>IFERROR(AVERAGE(Tabela1[[#This Row],[GASTO COMBUSTÍVE ABRIL]:[GASTO COMBUSTÍVE MARÇO]]),"-")</f>
        <v>1977.8799999999999</v>
      </c>
    </row>
    <row r="1587" spans="1:26" x14ac:dyDescent="0.25">
      <c r="A1587" s="5" t="s">
        <v>1078</v>
      </c>
      <c r="B1587" s="5" t="str">
        <f>VLOOKUP(A1587,UNIC!C:W,2,0)</f>
        <v>MOBI</v>
      </c>
      <c r="C1587" s="5" t="str">
        <f>VLOOKUP(A1587,UNIC!C:W,3,0)</f>
        <v>LEVE</v>
      </c>
      <c r="D1587" s="10">
        <f>VLOOKUP(A1587,UNIC!C:W,5,0)</f>
        <v>2025</v>
      </c>
      <c r="E1587" s="5" t="str">
        <f>VLOOKUP(A1587,UNIC!C:W,21,0)</f>
        <v>MOVIDA</v>
      </c>
      <c r="F1587" s="5" t="str">
        <f>VLOOKUP(Tabela1[[#This Row],[PLACA]],UNIC!C:R,15,0)</f>
        <v>DF</v>
      </c>
      <c r="G1587" s="5" t="str">
        <f>VLOOKUP(Tabela1[[#This Row],[PLACA]],UNIC!C:R,16,0)</f>
        <v>CENTRO OESTE</v>
      </c>
      <c r="H1587" s="5" t="str">
        <f>VLOOKUP(A1587,UNIC!C:H,6,0)</f>
        <v>FERNANDO LEITE DA SILVA</v>
      </c>
      <c r="I1587" s="5" t="str">
        <f>VLOOKUP(H1587,UNIC!H:J,3,0)</f>
        <v>INSTALADOR E REPARADOR DE FO</v>
      </c>
      <c r="J1587" s="11" t="str">
        <f>VLOOKUP(Tabela1[[#This Row],[PLACA]],UNIC!C:V,20,0)</f>
        <v>R$ 1.820,47</v>
      </c>
      <c r="K1587" s="11">
        <f>IFERROR(VALUE(VLOOKUP(Tabela1[[#This Row],[PLACA]],[1]Planilha2!$A:$F,3,0)),"")</f>
        <v>1643</v>
      </c>
      <c r="L1587" s="11">
        <f>IFERROR(VALUE(VLOOKUP(Tabela1[[#This Row],[PLACA]],[1]Planilha2!$A:$F,4,0)),"")</f>
        <v>1882</v>
      </c>
      <c r="M1587" s="11">
        <f>IFERROR(VALUE(VLOOKUP(Tabela1[[#This Row],[PLACA]],[1]Planilha2!$A:$F,5,0)),"")</f>
        <v>1066</v>
      </c>
      <c r="N1587" s="11"/>
      <c r="O1587" s="12" t="str">
        <f>VLOOKUP(Tabela1[[#This Row],[PLACA]],BASE_LOCADORAS!B:F,5,0)</f>
        <v>03/07/2027</v>
      </c>
      <c r="P158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7" s="11">
        <f>VLOOKUP(Tabela1[[#This Row],[PLACA]],BASE_LOCADORAS!B:G,6,0)</f>
        <v>1730</v>
      </c>
      <c r="R1587" s="5" t="b">
        <f>Tabela1[[#This Row],[VALOR LOCADORA]]=Tabela1[[#This Row],[GASTO ALUGUEL]]</f>
        <v>0</v>
      </c>
      <c r="S1587" s="5" t="str">
        <f>UPPER(TEXT(Tabela1[[#This Row],[VENCIMENTO CONTRATO]],"MMM"))</f>
        <v>JUL</v>
      </c>
      <c r="T1587" s="5">
        <f>IFERROR(YEAR(Tabela1[[#This Row],[VENCIMENTO CONTRATO]]),"-")</f>
        <v>2027</v>
      </c>
      <c r="U1587" s="5" t="str">
        <f>VLOOKUP(Tabela1[[#This Row],[PLACA]],UNIC!C:T,18,0)</f>
        <v>ATIVO</v>
      </c>
      <c r="V1587" s="5" t="str">
        <f>SUBSTITUTE(VLOOKUP(Tabela1[[#This Row],[PLACA]],UNIC!C:K,9,0),".", "")</f>
        <v>11011</v>
      </c>
      <c r="W1587" s="5">
        <f>VLOOKUP(Tabela1[[#This Row],[PLACA]],UNIC!C:M,10,0)</f>
        <v>17001</v>
      </c>
      <c r="X1587" s="5" t="str">
        <f>VLOOKUP(Tabela1[[#This Row],[PLACA]],UNIC!C:M,11,0)</f>
        <v>VIVO</v>
      </c>
      <c r="Y1587" s="7">
        <f>SUM(Tabela1[[#This Row],[GASTO COMBUSTÍVEL FEVEREIRO]:[GASTO COMBUSTÍVE ABRIL]])</f>
        <v>4591</v>
      </c>
      <c r="Z1587" s="7">
        <f>IFERROR(AVERAGE(Tabela1[[#This Row],[GASTO COMBUSTÍVE ABRIL]:[GASTO COMBUSTÍVE MARÇO]]),"-")</f>
        <v>1474</v>
      </c>
    </row>
    <row r="1588" spans="1:26" x14ac:dyDescent="0.25">
      <c r="A1588" s="5" t="s">
        <v>1091</v>
      </c>
      <c r="B1588" s="5" t="str">
        <f>VLOOKUP(A1588,UNIC!C:W,2,0)</f>
        <v>MOBI</v>
      </c>
      <c r="C1588" s="5" t="str">
        <f>VLOOKUP(A1588,UNIC!C:W,3,0)</f>
        <v>LEVE</v>
      </c>
      <c r="D1588" s="10">
        <f>VLOOKUP(A1588,UNIC!C:W,5,0)</f>
        <v>2025</v>
      </c>
      <c r="E1588" s="5" t="str">
        <f>VLOOKUP(A1588,UNIC!C:W,21,0)</f>
        <v>MOVIDA</v>
      </c>
      <c r="F1588" s="5" t="str">
        <f>VLOOKUP(Tabela1[[#This Row],[PLACA]],UNIC!C:R,15,0)</f>
        <v>DF</v>
      </c>
      <c r="G1588" s="5" t="str">
        <f>VLOOKUP(Tabela1[[#This Row],[PLACA]],UNIC!C:R,16,0)</f>
        <v>CENTRO OESTE</v>
      </c>
      <c r="H1588" s="5" t="str">
        <f>VLOOKUP(A1588,UNIC!C:H,6,0)</f>
        <v>RENAN MAGALHAES DE JESUS</v>
      </c>
      <c r="I1588" s="5" t="str">
        <f>VLOOKUP(H1588,UNIC!H:J,3,0)</f>
        <v>TECNICO DE MANUTENCAO PI I</v>
      </c>
      <c r="J1588" s="11" t="str">
        <f>VLOOKUP(Tabela1[[#This Row],[PLACA]],UNIC!C:V,20,0)</f>
        <v>R$ 1.822,55</v>
      </c>
      <c r="K1588" s="11">
        <f>IFERROR(VALUE(VLOOKUP(Tabela1[[#This Row],[PLACA]],[1]Planilha2!$A:$F,3,0)),"")</f>
        <v>1536</v>
      </c>
      <c r="L1588" s="11">
        <f>IFERROR(VALUE(VLOOKUP(Tabela1[[#This Row],[PLACA]],[1]Planilha2!$A:$F,4,0)),"")</f>
        <v>1519.76</v>
      </c>
      <c r="M1588" s="11">
        <f>IFERROR(VALUE(VLOOKUP(Tabela1[[#This Row],[PLACA]],[1]Planilha2!$A:$F,5,0)),"")</f>
        <v>687.5</v>
      </c>
      <c r="N1588" s="11"/>
      <c r="O1588" s="12" t="str">
        <f>VLOOKUP(Tabela1[[#This Row],[PLACA]],BASE_LOCADORAS!B:F,5,0)</f>
        <v>25/06/2027</v>
      </c>
      <c r="P158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8" s="11">
        <f>VLOOKUP(Tabela1[[#This Row],[PLACA]],BASE_LOCADORAS!B:G,6,0)</f>
        <v>1730</v>
      </c>
      <c r="R1588" s="5" t="b">
        <f>Tabela1[[#This Row],[VALOR LOCADORA]]=Tabela1[[#This Row],[GASTO ALUGUEL]]</f>
        <v>0</v>
      </c>
      <c r="S1588" s="5" t="str">
        <f>UPPER(TEXT(Tabela1[[#This Row],[VENCIMENTO CONTRATO]],"MMM"))</f>
        <v>JUN</v>
      </c>
      <c r="T1588" s="5">
        <f>IFERROR(YEAR(Tabela1[[#This Row],[VENCIMENTO CONTRATO]]),"-")</f>
        <v>2027</v>
      </c>
      <c r="U1588" s="5" t="str">
        <f>VLOOKUP(Tabela1[[#This Row],[PLACA]],UNIC!C:T,18,0)</f>
        <v>ATIVO</v>
      </c>
      <c r="V1588" s="5" t="str">
        <f>SUBSTITUTE(VLOOKUP(Tabela1[[#This Row],[PLACA]],UNIC!C:K,9,0),".", "")</f>
        <v>12081</v>
      </c>
      <c r="W1588" s="5">
        <f>VLOOKUP(Tabela1[[#This Row],[PLACA]],UNIC!C:M,10,0)</f>
        <v>17001</v>
      </c>
      <c r="X1588" s="5" t="str">
        <f>VLOOKUP(Tabela1[[#This Row],[PLACA]],UNIC!C:M,11,0)</f>
        <v>TIM MOVEL</v>
      </c>
      <c r="Y1588" s="7">
        <f>SUM(Tabela1[[#This Row],[GASTO COMBUSTÍVEL FEVEREIRO]:[GASTO COMBUSTÍVE ABRIL]])</f>
        <v>3743.26</v>
      </c>
      <c r="Z1588" s="7">
        <f>IFERROR(AVERAGE(Tabela1[[#This Row],[GASTO COMBUSTÍVE ABRIL]:[GASTO COMBUSTÍVE MARÇO]]),"-")</f>
        <v>1103.6300000000001</v>
      </c>
    </row>
    <row r="1589" spans="1:26" x14ac:dyDescent="0.25">
      <c r="A1589" s="5" t="s">
        <v>1489</v>
      </c>
      <c r="B1589" s="5" t="str">
        <f>VLOOKUP(A1589,UNIC!C:W,2,0)</f>
        <v>MOBI</v>
      </c>
      <c r="C1589" s="5" t="str">
        <f>VLOOKUP(A1589,UNIC!C:W,3,0)</f>
        <v>LEVE</v>
      </c>
      <c r="D1589" s="10">
        <f>VLOOKUP(A1589,UNIC!C:W,5,0)</f>
        <v>2024</v>
      </c>
      <c r="E1589" s="5" t="str">
        <f>VLOOKUP(A1589,UNIC!C:W,21,0)</f>
        <v>MOVIDA</v>
      </c>
      <c r="F1589" s="5" t="str">
        <f>VLOOKUP(Tabela1[[#This Row],[PLACA]],UNIC!C:R,15,0)</f>
        <v>DF</v>
      </c>
      <c r="G1589" s="5" t="str">
        <f>VLOOKUP(Tabela1[[#This Row],[PLACA]],UNIC!C:R,16,0)</f>
        <v>CENTRO OESTE</v>
      </c>
      <c r="H1589" s="5" t="str">
        <f>VLOOKUP(A1589,UNIC!C:H,6,0)</f>
        <v>IPTEL DF</v>
      </c>
      <c r="I1589" s="5" t="str">
        <f>VLOOKUP(H1589,UNIC!H:J,3,0)</f>
        <v>PARCEIRO</v>
      </c>
      <c r="J1589" s="11" t="str">
        <f>VLOOKUP(Tabela1[[#This Row],[PLACA]],UNIC!C:V,20,0)</f>
        <v>R$ 1.730,00</v>
      </c>
      <c r="K1589" s="11" t="str">
        <f>IFERROR(VALUE(VLOOKUP(Tabela1[[#This Row],[PLACA]],[1]Planilha2!$A:$F,3,0)),"")</f>
        <v/>
      </c>
      <c r="L1589" s="11" t="str">
        <f>IFERROR(VALUE(VLOOKUP(Tabela1[[#This Row],[PLACA]],[1]Planilha2!$A:$F,4,0)),"")</f>
        <v/>
      </c>
      <c r="M1589" s="11" t="str">
        <f>IFERROR(VALUE(VLOOKUP(Tabela1[[#This Row],[PLACA]],[1]Planilha2!$A:$F,5,0)),"")</f>
        <v/>
      </c>
      <c r="N1589" s="11"/>
      <c r="O1589" s="12" t="str">
        <f>VLOOKUP(Tabela1[[#This Row],[PLACA]],BASE_LOCADORAS!B:F,5,0)</f>
        <v>14/02/2027</v>
      </c>
      <c r="P158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89" s="11">
        <f>VLOOKUP(Tabela1[[#This Row],[PLACA]],BASE_LOCADORAS!B:G,6,0)</f>
        <v>1730</v>
      </c>
      <c r="R1589" s="5" t="b">
        <f>Tabela1[[#This Row],[VALOR LOCADORA]]=Tabela1[[#This Row],[GASTO ALUGUEL]]</f>
        <v>0</v>
      </c>
      <c r="S1589" s="5" t="str">
        <f>UPPER(TEXT(Tabela1[[#This Row],[VENCIMENTO CONTRATO]],"MMM"))</f>
        <v>FEV</v>
      </c>
      <c r="T1589" s="5">
        <f>IFERROR(YEAR(Tabela1[[#This Row],[VENCIMENTO CONTRATO]]),"-")</f>
        <v>2027</v>
      </c>
      <c r="U1589" s="5" t="str">
        <f>VLOOKUP(Tabela1[[#This Row],[PLACA]],UNIC!C:T,18,0)</f>
        <v>ATIVO</v>
      </c>
      <c r="V1589" s="5" t="str">
        <f>SUBSTITUTE(VLOOKUP(Tabela1[[#This Row],[PLACA]],UNIC!C:K,9,0),".", "")</f>
        <v>11031</v>
      </c>
      <c r="W1589" s="5">
        <f>VLOOKUP(Tabela1[[#This Row],[PLACA]],UNIC!C:M,10,0)</f>
        <v>17001</v>
      </c>
      <c r="X1589" s="5" t="str">
        <f>VLOOKUP(Tabela1[[#This Row],[PLACA]],UNIC!C:M,11,0)</f>
        <v>VIVO</v>
      </c>
      <c r="Y1589" s="7">
        <f>SUM(Tabela1[[#This Row],[GASTO COMBUSTÍVEL FEVEREIRO]:[GASTO COMBUSTÍVE ABRIL]])</f>
        <v>0</v>
      </c>
      <c r="Z1589" s="7" t="str">
        <f>IFERROR(AVERAGE(Tabela1[[#This Row],[GASTO COMBUSTÍVE ABRIL]:[GASTO COMBUSTÍVE MARÇO]]),"-")</f>
        <v>-</v>
      </c>
    </row>
    <row r="1590" spans="1:26" x14ac:dyDescent="0.25">
      <c r="A1590" s="5" t="s">
        <v>750</v>
      </c>
      <c r="B1590" s="5" t="str">
        <f>VLOOKUP(A1590,UNIC!C:W,2,0)</f>
        <v>MOBI</v>
      </c>
      <c r="C1590" s="5" t="str">
        <f>VLOOKUP(A1590,UNIC!C:W,3,0)</f>
        <v>LEVE</v>
      </c>
      <c r="D1590" s="10">
        <f>VLOOKUP(A1590,UNIC!C:W,5,0)</f>
        <v>2024</v>
      </c>
      <c r="E1590" s="5" t="str">
        <f>VLOOKUP(A1590,UNIC!C:W,21,0)</f>
        <v>LOCALIZA</v>
      </c>
      <c r="F1590" s="5" t="str">
        <f>VLOOKUP(Tabela1[[#This Row],[PLACA]],UNIC!C:R,15,0)</f>
        <v>BA</v>
      </c>
      <c r="G1590" s="5" t="str">
        <f>VLOOKUP(Tabela1[[#This Row],[PLACA]],UNIC!C:R,16,0)</f>
        <v>NORDESTE</v>
      </c>
      <c r="H1590" s="5" t="str">
        <f>VLOOKUP(A1590,UNIC!C:H,6,0)</f>
        <v>RONALD SILVA REIS</v>
      </c>
      <c r="I1590" s="5" t="str">
        <f>VLOOKUP(H1590,UNIC!H:J,3,0)</f>
        <v>TECNICO MULTSKILL FO</v>
      </c>
      <c r="J1590" s="11" t="str">
        <f>VLOOKUP(Tabela1[[#This Row],[PLACA]],UNIC!C:V,20,0)</f>
        <v>R$ 1.822,64</v>
      </c>
      <c r="K1590" s="11">
        <f>IFERROR(VALUE(VLOOKUP(Tabela1[[#This Row],[PLACA]],[1]Planilha2!$A:$F,3,0)),"")</f>
        <v>1133.3499999999999</v>
      </c>
      <c r="L1590" s="11">
        <f>IFERROR(VALUE(VLOOKUP(Tabela1[[#This Row],[PLACA]],[1]Planilha2!$A:$F,4,0)),"")</f>
        <v>900</v>
      </c>
      <c r="M1590" s="11">
        <f>IFERROR(VALUE(VLOOKUP(Tabela1[[#This Row],[PLACA]],[1]Planilha2!$A:$F,5,0)),"")</f>
        <v>900</v>
      </c>
      <c r="N1590" s="11"/>
      <c r="O1590" s="12" t="str">
        <f>VLOOKUP(Tabela1[[#This Row],[PLACA]],BASE_LOCADORAS!B:F,5,0)</f>
        <v>29/01/2027</v>
      </c>
      <c r="P159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90" s="11">
        <f>VLOOKUP(Tabela1[[#This Row],[PLACA]],BASE_LOCADORAS!B:G,6,0)</f>
        <v>1822.64</v>
      </c>
      <c r="R1590" s="5" t="b">
        <f>Tabela1[[#This Row],[VALOR LOCADORA]]=Tabela1[[#This Row],[GASTO ALUGUEL]]</f>
        <v>0</v>
      </c>
      <c r="S1590" s="5" t="str">
        <f>UPPER(TEXT(Tabela1[[#This Row],[VENCIMENTO CONTRATO]],"MMM"))</f>
        <v>JAN</v>
      </c>
      <c r="T1590" s="5">
        <f>IFERROR(YEAR(Tabela1[[#This Row],[VENCIMENTO CONTRATO]]),"-")</f>
        <v>2027</v>
      </c>
      <c r="U1590" s="5" t="str">
        <f>VLOOKUP(Tabela1[[#This Row],[PLACA]],UNIC!C:T,18,0)</f>
        <v>ATIVO</v>
      </c>
      <c r="V1590" s="5" t="str">
        <f>SUBSTITUTE(VLOOKUP(Tabela1[[#This Row],[PLACA]],UNIC!C:K,9,0),".", "")</f>
        <v>14011</v>
      </c>
      <c r="W1590" s="5">
        <f>VLOOKUP(Tabela1[[#This Row],[PLACA]],UNIC!C:M,10,0)</f>
        <v>15001</v>
      </c>
      <c r="X1590" s="5" t="str">
        <f>VLOOKUP(Tabela1[[#This Row],[PLACA]],UNIC!C:M,11,0)</f>
        <v>I-SYSTEMS</v>
      </c>
      <c r="Y1590" s="7">
        <f>SUM(Tabela1[[#This Row],[GASTO COMBUSTÍVEL FEVEREIRO]:[GASTO COMBUSTÍVE ABRIL]])</f>
        <v>2933.35</v>
      </c>
      <c r="Z1590" s="7">
        <f>IFERROR(AVERAGE(Tabela1[[#This Row],[GASTO COMBUSTÍVE ABRIL]:[GASTO COMBUSTÍVE MARÇO]]),"-")</f>
        <v>900</v>
      </c>
    </row>
    <row r="1591" spans="1:26" x14ac:dyDescent="0.25">
      <c r="A1591" s="5" t="s">
        <v>1261</v>
      </c>
      <c r="B1591" s="5" t="str">
        <f>VLOOKUP(A1591,UNIC!C:W,2,0)</f>
        <v>MOBI</v>
      </c>
      <c r="C1591" s="5" t="str">
        <f>VLOOKUP(A1591,UNIC!C:W,3,0)</f>
        <v>LEVE</v>
      </c>
      <c r="D1591" s="10">
        <f>VLOOKUP(A1591,UNIC!C:W,5,0)</f>
        <v>2023</v>
      </c>
      <c r="E1591" s="5" t="str">
        <f>VLOOKUP(A1591,UNIC!C:W,21,0)</f>
        <v>LOCALIZA</v>
      </c>
      <c r="F1591" s="5" t="str">
        <f>VLOOKUP(Tabela1[[#This Row],[PLACA]],UNIC!C:R,15,0)</f>
        <v>BA</v>
      </c>
      <c r="G1591" s="5" t="str">
        <f>VLOOKUP(Tabela1[[#This Row],[PLACA]],UNIC!C:R,16,0)</f>
        <v>NORDESTE</v>
      </c>
      <c r="H1591" s="5" t="str">
        <f>VLOOKUP(A1591,UNIC!C:H,6,0)</f>
        <v>ADILSON BORGES DA SILVA</v>
      </c>
      <c r="I1591" s="5" t="str">
        <f>VLOOKUP(H1591,UNIC!H:J,3,0)</f>
        <v>TECNICO MULTSKILL FO</v>
      </c>
      <c r="J1591" s="11" t="str">
        <f>VLOOKUP(Tabela1[[#This Row],[PLACA]],UNIC!C:V,20,0)</f>
        <v>R$ 1.822,64</v>
      </c>
      <c r="K1591" s="11">
        <f>IFERROR(VALUE(VLOOKUP(Tabela1[[#This Row],[PLACA]],[1]Planilha2!$A:$F,3,0)),"")</f>
        <v>1100</v>
      </c>
      <c r="L1591" s="11">
        <f>IFERROR(VALUE(VLOOKUP(Tabela1[[#This Row],[PLACA]],[1]Planilha2!$A:$F,4,0)),"")</f>
        <v>1289.23</v>
      </c>
      <c r="M1591" s="11">
        <f>IFERROR(VALUE(VLOOKUP(Tabela1[[#This Row],[PLACA]],[1]Planilha2!$A:$F,5,0)),"")</f>
        <v>680</v>
      </c>
      <c r="N1591" s="11"/>
      <c r="O1591" s="12" t="str">
        <f>VLOOKUP(Tabela1[[#This Row],[PLACA]],BASE_LOCADORAS!B:F,5,0)</f>
        <v>29/01/2027</v>
      </c>
      <c r="P159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91" s="11">
        <f>VLOOKUP(Tabela1[[#This Row],[PLACA]],BASE_LOCADORAS!B:G,6,0)</f>
        <v>1822.64</v>
      </c>
      <c r="R1591" s="5" t="b">
        <f>Tabela1[[#This Row],[VALOR LOCADORA]]=Tabela1[[#This Row],[GASTO ALUGUEL]]</f>
        <v>0</v>
      </c>
      <c r="S1591" s="5" t="str">
        <f>UPPER(TEXT(Tabela1[[#This Row],[VENCIMENTO CONTRATO]],"MMM"))</f>
        <v>JAN</v>
      </c>
      <c r="T1591" s="5">
        <f>IFERROR(YEAR(Tabela1[[#This Row],[VENCIMENTO CONTRATO]]),"-")</f>
        <v>2027</v>
      </c>
      <c r="U1591" s="5" t="str">
        <f>VLOOKUP(Tabela1[[#This Row],[PLACA]],UNIC!C:T,18,0)</f>
        <v>ATIVO</v>
      </c>
      <c r="V1591" s="5" t="str">
        <f>SUBSTITUTE(VLOOKUP(Tabela1[[#This Row],[PLACA]],UNIC!C:K,9,0),".", "")</f>
        <v>14011</v>
      </c>
      <c r="W1591" s="5">
        <f>VLOOKUP(Tabela1[[#This Row],[PLACA]],UNIC!C:M,10,0)</f>
        <v>15001</v>
      </c>
      <c r="X1591" s="5" t="str">
        <f>VLOOKUP(Tabela1[[#This Row],[PLACA]],UNIC!C:M,11,0)</f>
        <v>I-SYSTEMS</v>
      </c>
      <c r="Y1591" s="7">
        <f>SUM(Tabela1[[#This Row],[GASTO COMBUSTÍVEL FEVEREIRO]:[GASTO COMBUSTÍVE ABRIL]])</f>
        <v>3069.23</v>
      </c>
      <c r="Z1591" s="7">
        <f>IFERROR(AVERAGE(Tabela1[[#This Row],[GASTO COMBUSTÍVE ABRIL]:[GASTO COMBUSTÍVE MARÇO]]),"-")</f>
        <v>984.61500000000001</v>
      </c>
    </row>
    <row r="1592" spans="1:26" x14ac:dyDescent="0.25">
      <c r="A1592" s="5" t="s">
        <v>1128</v>
      </c>
      <c r="B1592" s="5" t="str">
        <f>VLOOKUP(A1592,UNIC!C:W,2,0)</f>
        <v>MOBI</v>
      </c>
      <c r="C1592" s="5" t="str">
        <f>VLOOKUP(A1592,UNIC!C:W,3,0)</f>
        <v>LEVE</v>
      </c>
      <c r="D1592" s="10">
        <f>VLOOKUP(A1592,UNIC!C:W,5,0)</f>
        <v>2023</v>
      </c>
      <c r="E1592" s="5" t="str">
        <f>VLOOKUP(A1592,UNIC!C:W,21,0)</f>
        <v>LOCALIZA</v>
      </c>
      <c r="F1592" s="5" t="str">
        <f>VLOOKUP(Tabela1[[#This Row],[PLACA]],UNIC!C:R,15,0)</f>
        <v>AP</v>
      </c>
      <c r="G1592" s="5" t="str">
        <f>VLOOKUP(Tabela1[[#This Row],[PLACA]],UNIC!C:R,16,0)</f>
        <v>NORTE</v>
      </c>
      <c r="H1592" s="5" t="str">
        <f>VLOOKUP(A1592,UNIC!C:H,6,0)</f>
        <v>CASA CLIENTE VIVO MACAPA</v>
      </c>
      <c r="I1592" s="5" t="str">
        <f>VLOOKUP(H1592,UNIC!H:J,3,0)</f>
        <v>PARCEIRO</v>
      </c>
      <c r="J1592" s="11" t="str">
        <f>VLOOKUP(Tabela1[[#This Row],[PLACA]],UNIC!C:V,20,0)</f>
        <v>R$ 1.898,47</v>
      </c>
      <c r="K1592" s="11">
        <f>IFERROR(VALUE(VLOOKUP(Tabela1[[#This Row],[PLACA]],[1]Planilha2!$A:$F,3,0)),"")</f>
        <v>1359.99</v>
      </c>
      <c r="L1592" s="11">
        <f>IFERROR(VALUE(VLOOKUP(Tabela1[[#This Row],[PLACA]],[1]Planilha2!$A:$F,4,0)),"")</f>
        <v>1657.89</v>
      </c>
      <c r="M1592" s="11">
        <f>IFERROR(VALUE(VLOOKUP(Tabela1[[#This Row],[PLACA]],[1]Planilha2!$A:$F,5,0)),"")</f>
        <v>324</v>
      </c>
      <c r="N1592" s="11"/>
      <c r="O1592" s="12" t="str">
        <f>VLOOKUP(Tabela1[[#This Row],[PLACA]],BASE_LOCADORAS!B:F,5,0)</f>
        <v>02/03/2026</v>
      </c>
      <c r="P159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2" s="11">
        <f>VLOOKUP(Tabela1[[#This Row],[PLACA]],BASE_LOCADORAS!B:G,6,0)</f>
        <v>1898.47</v>
      </c>
      <c r="R1592" s="5" t="b">
        <f>Tabela1[[#This Row],[VALOR LOCADORA]]=Tabela1[[#This Row],[GASTO ALUGUEL]]</f>
        <v>0</v>
      </c>
      <c r="S1592" s="5" t="str">
        <f>UPPER(TEXT(Tabela1[[#This Row],[VENCIMENTO CONTRATO]],"MMM"))</f>
        <v>MAR</v>
      </c>
      <c r="T1592" s="5">
        <f>IFERROR(YEAR(Tabela1[[#This Row],[VENCIMENTO CONTRATO]]),"-")</f>
        <v>2026</v>
      </c>
      <c r="U1592" s="5" t="str">
        <f>VLOOKUP(Tabela1[[#This Row],[PLACA]],UNIC!C:T,18,0)</f>
        <v>A DEVOLVER</v>
      </c>
      <c r="V1592" s="5" t="str">
        <f>SUBSTITUTE(VLOOKUP(Tabela1[[#This Row],[PLACA]],UNIC!C:K,9,0),".", "")</f>
        <v>11015</v>
      </c>
      <c r="W1592" s="5">
        <f>VLOOKUP(Tabela1[[#This Row],[PLACA]],UNIC!C:M,10,0)</f>
        <v>13001</v>
      </c>
      <c r="X1592" s="5" t="str">
        <f>VLOOKUP(Tabela1[[#This Row],[PLACA]],UNIC!C:M,11,0)</f>
        <v>VIVO</v>
      </c>
      <c r="Y1592" s="7">
        <f>SUM(Tabela1[[#This Row],[GASTO COMBUSTÍVEL FEVEREIRO]:[GASTO COMBUSTÍVE ABRIL]])</f>
        <v>3341.88</v>
      </c>
      <c r="Z1592" s="7">
        <f>IFERROR(AVERAGE(Tabela1[[#This Row],[GASTO COMBUSTÍVE ABRIL]:[GASTO COMBUSTÍVE MARÇO]]),"-")</f>
        <v>990.94500000000005</v>
      </c>
    </row>
    <row r="1593" spans="1:26" x14ac:dyDescent="0.25">
      <c r="A1593" s="5" t="s">
        <v>671</v>
      </c>
      <c r="B1593" s="5" t="str">
        <f>VLOOKUP(A1593,UNIC!C:W,2,0)</f>
        <v>MOBI</v>
      </c>
      <c r="C1593" s="5" t="str">
        <f>VLOOKUP(A1593,UNIC!C:W,3,0)</f>
        <v>LEVE</v>
      </c>
      <c r="D1593" s="10">
        <f>VLOOKUP(A1593,UNIC!C:W,5,0)</f>
        <v>2023</v>
      </c>
      <c r="E1593" s="5" t="str">
        <f>VLOOKUP(A1593,UNIC!C:W,21,0)</f>
        <v>LOCALIZA</v>
      </c>
      <c r="F1593" s="5" t="str">
        <f>VLOOKUP(Tabela1[[#This Row],[PLACA]],UNIC!C:R,15,0)</f>
        <v>AP</v>
      </c>
      <c r="G1593" s="5" t="str">
        <f>VLOOKUP(Tabela1[[#This Row],[PLACA]],UNIC!C:R,16,0)</f>
        <v>NORTE</v>
      </c>
      <c r="H1593" s="5" t="str">
        <f>VLOOKUP(A1593,UNIC!C:H,6,0)</f>
        <v>JOSE MELO DAS CHAGAS JUNIOR</v>
      </c>
      <c r="I1593" s="5" t="str">
        <f>VLOOKUP(H1593,UNIC!H:J,3,0)</f>
        <v>TECNICO DE TELECOM</v>
      </c>
      <c r="J1593" s="11" t="str">
        <f>VLOOKUP(Tabela1[[#This Row],[PLACA]],UNIC!C:V,20,0)</f>
        <v>R$ 1.898,47</v>
      </c>
      <c r="K1593" s="11">
        <f>IFERROR(VALUE(VLOOKUP(Tabela1[[#This Row],[PLACA]],[1]Planilha2!$A:$F,3,0)),"")</f>
        <v>1480.95</v>
      </c>
      <c r="L1593" s="11">
        <f>IFERROR(VALUE(VLOOKUP(Tabela1[[#This Row],[PLACA]],[1]Planilha2!$A:$F,4,0)),"")</f>
        <v>1512</v>
      </c>
      <c r="M1593" s="11">
        <f>IFERROR(VALUE(VLOOKUP(Tabela1[[#This Row],[PLACA]],[1]Planilha2!$A:$F,5,0)),"")</f>
        <v>871.99</v>
      </c>
      <c r="N1593" s="11"/>
      <c r="O1593" s="12" t="str">
        <f>VLOOKUP(Tabela1[[#This Row],[PLACA]],BASE_LOCADORAS!B:F,5,0)</f>
        <v>13/03/2026</v>
      </c>
      <c r="P159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3" s="11">
        <f>VLOOKUP(Tabela1[[#This Row],[PLACA]],BASE_LOCADORAS!B:G,6,0)</f>
        <v>1898.47</v>
      </c>
      <c r="R1593" s="5" t="b">
        <f>Tabela1[[#This Row],[VALOR LOCADORA]]=Tabela1[[#This Row],[GASTO ALUGUEL]]</f>
        <v>0</v>
      </c>
      <c r="S1593" s="5" t="str">
        <f>UPPER(TEXT(Tabela1[[#This Row],[VENCIMENTO CONTRATO]],"MMM"))</f>
        <v>MAR</v>
      </c>
      <c r="T1593" s="5">
        <f>IFERROR(YEAR(Tabela1[[#This Row],[VENCIMENTO CONTRATO]]),"-")</f>
        <v>2026</v>
      </c>
      <c r="U1593" s="5" t="str">
        <f>VLOOKUP(Tabela1[[#This Row],[PLACA]],UNIC!C:T,18,0)</f>
        <v>ATIVO</v>
      </c>
      <c r="V1593" s="5" t="str">
        <f>SUBSTITUTE(VLOOKUP(Tabela1[[#This Row],[PLACA]],UNIC!C:K,9,0),".", "")</f>
        <v>11011</v>
      </c>
      <c r="W1593" s="5">
        <f>VLOOKUP(Tabela1[[#This Row],[PLACA]],UNIC!C:M,10,0)</f>
        <v>13001</v>
      </c>
      <c r="X1593" s="5" t="str">
        <f>VLOOKUP(Tabela1[[#This Row],[PLACA]],UNIC!C:M,11,0)</f>
        <v>VIVO</v>
      </c>
      <c r="Y1593" s="7">
        <f>SUM(Tabela1[[#This Row],[GASTO COMBUSTÍVEL FEVEREIRO]:[GASTO COMBUSTÍVE ABRIL]])</f>
        <v>3864.9399999999996</v>
      </c>
      <c r="Z1593" s="7">
        <f>IFERROR(AVERAGE(Tabela1[[#This Row],[GASTO COMBUSTÍVE ABRIL]:[GASTO COMBUSTÍVE MARÇO]]),"-")</f>
        <v>1191.9949999999999</v>
      </c>
    </row>
    <row r="1594" spans="1:26" x14ac:dyDescent="0.25">
      <c r="A1594" s="5" t="s">
        <v>396</v>
      </c>
      <c r="B1594" s="5" t="str">
        <f>VLOOKUP(A1594,UNIC!C:W,2,0)</f>
        <v>MOBI</v>
      </c>
      <c r="C1594" s="5" t="str">
        <f>VLOOKUP(A1594,UNIC!C:W,3,0)</f>
        <v>LEVE</v>
      </c>
      <c r="D1594" s="10">
        <f>VLOOKUP(A1594,UNIC!C:W,5,0)</f>
        <v>2024</v>
      </c>
      <c r="E1594" s="5" t="str">
        <f>VLOOKUP(A1594,UNIC!C:W,21,0)</f>
        <v>MOVIDA</v>
      </c>
      <c r="F1594" s="5" t="str">
        <f>VLOOKUP(Tabela1[[#This Row],[PLACA]],UNIC!C:R,15,0)</f>
        <v>AP</v>
      </c>
      <c r="G1594" s="5" t="str">
        <f>VLOOKUP(Tabela1[[#This Row],[PLACA]],UNIC!C:R,16,0)</f>
        <v>NORTE</v>
      </c>
      <c r="H1594" s="5" t="str">
        <f>VLOOKUP(A1594,UNIC!C:H,6,0)</f>
        <v>REGINALDO GIUSTI JUNIOR</v>
      </c>
      <c r="I1594" s="5" t="str">
        <f>VLOOKUP(H1594,UNIC!H:J,3,0)</f>
        <v>TECNICO DE TELECOM</v>
      </c>
      <c r="J1594" s="11" t="str">
        <f>VLOOKUP(Tabela1[[#This Row],[PLACA]],UNIC!C:V,20,0)</f>
        <v>R$ 1.730,00</v>
      </c>
      <c r="K1594" s="11">
        <f>IFERROR(VALUE(VLOOKUP(Tabela1[[#This Row],[PLACA]],[1]Planilha2!$A:$F,3,0)),"")</f>
        <v>1423.95</v>
      </c>
      <c r="L1594" s="11">
        <f>IFERROR(VALUE(VLOOKUP(Tabela1[[#This Row],[PLACA]],[1]Planilha2!$A:$F,4,0)),"")</f>
        <v>1609</v>
      </c>
      <c r="M1594" s="11">
        <f>IFERROR(VALUE(VLOOKUP(Tabela1[[#This Row],[PLACA]],[1]Planilha2!$A:$F,5,0)),"")</f>
        <v>759.97</v>
      </c>
      <c r="N1594" s="11"/>
      <c r="O1594" s="12" t="str">
        <f>VLOOKUP(Tabela1[[#This Row],[PLACA]],BASE_LOCADORAS!B:F,5,0)</f>
        <v>15/11/2026</v>
      </c>
      <c r="P159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94" s="11">
        <f>VLOOKUP(Tabela1[[#This Row],[PLACA]],BASE_LOCADORAS!B:G,6,0)</f>
        <v>1730</v>
      </c>
      <c r="R1594" s="5" t="b">
        <f>Tabela1[[#This Row],[VALOR LOCADORA]]=Tabela1[[#This Row],[GASTO ALUGUEL]]</f>
        <v>0</v>
      </c>
      <c r="S1594" s="5" t="str">
        <f>UPPER(TEXT(Tabela1[[#This Row],[VENCIMENTO CONTRATO]],"MMM"))</f>
        <v>NOV</v>
      </c>
      <c r="T1594" s="5">
        <f>IFERROR(YEAR(Tabela1[[#This Row],[VENCIMENTO CONTRATO]]),"-")</f>
        <v>2026</v>
      </c>
      <c r="U1594" s="5" t="str">
        <f>VLOOKUP(Tabela1[[#This Row],[PLACA]],UNIC!C:T,18,0)</f>
        <v>ATIVO</v>
      </c>
      <c r="V1594" s="5" t="str">
        <f>SUBSTITUTE(VLOOKUP(Tabela1[[#This Row],[PLACA]],UNIC!C:K,9,0),".", "")</f>
        <v>11011</v>
      </c>
      <c r="W1594" s="5">
        <f>VLOOKUP(Tabela1[[#This Row],[PLACA]],UNIC!C:M,10,0)</f>
        <v>13001</v>
      </c>
      <c r="X1594" s="5" t="str">
        <f>VLOOKUP(Tabela1[[#This Row],[PLACA]],UNIC!C:M,11,0)</f>
        <v>VIVO</v>
      </c>
      <c r="Y1594" s="7">
        <f>SUM(Tabela1[[#This Row],[GASTO COMBUSTÍVEL FEVEREIRO]:[GASTO COMBUSTÍVE ABRIL]])</f>
        <v>3792.92</v>
      </c>
      <c r="Z1594" s="7">
        <f>IFERROR(AVERAGE(Tabela1[[#This Row],[GASTO COMBUSTÍVE ABRIL]:[GASTO COMBUSTÍVE MARÇO]]),"-")</f>
        <v>1184.4850000000001</v>
      </c>
    </row>
    <row r="1595" spans="1:26" x14ac:dyDescent="0.25">
      <c r="A1595" s="5" t="s">
        <v>997</v>
      </c>
      <c r="B1595" s="5" t="str">
        <f>VLOOKUP(A1595,UNIC!C:W,2,0)</f>
        <v>MOBI</v>
      </c>
      <c r="C1595" s="5" t="str">
        <f>VLOOKUP(A1595,UNIC!C:W,3,0)</f>
        <v>LEVE</v>
      </c>
      <c r="D1595" s="10">
        <f>VLOOKUP(A1595,UNIC!C:W,5,0)</f>
        <v>2023</v>
      </c>
      <c r="E1595" s="5" t="str">
        <f>VLOOKUP(A1595,UNIC!C:W,21,0)</f>
        <v>LOCALIZA</v>
      </c>
      <c r="F1595" s="5" t="str">
        <f>VLOOKUP(Tabela1[[#This Row],[PLACA]],UNIC!C:R,15,0)</f>
        <v>AP</v>
      </c>
      <c r="G1595" s="5" t="str">
        <f>VLOOKUP(Tabela1[[#This Row],[PLACA]],UNIC!C:R,16,0)</f>
        <v>NORTE</v>
      </c>
      <c r="H1595" s="5" t="str">
        <f>VLOOKUP(A1595,UNIC!C:H,6,0)</f>
        <v>BENEDITO FREITAS PANTOJA</v>
      </c>
      <c r="I1595" s="5" t="str">
        <f>VLOOKUP(H1595,UNIC!H:J,3,0)</f>
        <v>TECNICO DE TELECOM</v>
      </c>
      <c r="J1595" s="11" t="str">
        <f>VLOOKUP(Tabela1[[#This Row],[PLACA]],UNIC!C:V,20,0)</f>
        <v>R$ 1.899,59</v>
      </c>
      <c r="K1595" s="11">
        <f>IFERROR(VALUE(VLOOKUP(Tabela1[[#This Row],[PLACA]],[1]Planilha2!$A:$F,3,0)),"")</f>
        <v>1029.99</v>
      </c>
      <c r="L1595" s="11">
        <f>IFERROR(VALUE(VLOOKUP(Tabela1[[#This Row],[PLACA]],[1]Planilha2!$A:$F,4,0)),"")</f>
        <v>1556</v>
      </c>
      <c r="M1595" s="11">
        <f>IFERROR(VALUE(VLOOKUP(Tabela1[[#This Row],[PLACA]],[1]Planilha2!$A:$F,5,0)),"")</f>
        <v>684.98</v>
      </c>
      <c r="N1595" s="11"/>
      <c r="O1595" s="12" t="str">
        <f>VLOOKUP(Tabela1[[#This Row],[PLACA]],BASE_LOCADORAS!B:F,5,0)</f>
        <v>02/03/2026</v>
      </c>
      <c r="P159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5" s="11">
        <f>VLOOKUP(Tabela1[[#This Row],[PLACA]],BASE_LOCADORAS!B:G,6,0)</f>
        <v>1899.59</v>
      </c>
      <c r="R1595" s="5" t="b">
        <f>Tabela1[[#This Row],[VALOR LOCADORA]]=Tabela1[[#This Row],[GASTO ALUGUEL]]</f>
        <v>0</v>
      </c>
      <c r="S1595" s="5" t="str">
        <f>UPPER(TEXT(Tabela1[[#This Row],[VENCIMENTO CONTRATO]],"MMM"))</f>
        <v>MAR</v>
      </c>
      <c r="T1595" s="5">
        <f>IFERROR(YEAR(Tabela1[[#This Row],[VENCIMENTO CONTRATO]]),"-")</f>
        <v>2026</v>
      </c>
      <c r="U1595" s="5" t="str">
        <f>VLOOKUP(Tabela1[[#This Row],[PLACA]],UNIC!C:T,18,0)</f>
        <v>ATIVO</v>
      </c>
      <c r="V1595" s="5" t="str">
        <f>SUBSTITUTE(VLOOKUP(Tabela1[[#This Row],[PLACA]],UNIC!C:K,9,0),".", "")</f>
        <v>11011</v>
      </c>
      <c r="W1595" s="5">
        <f>VLOOKUP(Tabela1[[#This Row],[PLACA]],UNIC!C:M,10,0)</f>
        <v>13001</v>
      </c>
      <c r="X1595" s="5" t="str">
        <f>VLOOKUP(Tabela1[[#This Row],[PLACA]],UNIC!C:M,11,0)</f>
        <v>VIVO</v>
      </c>
      <c r="Y1595" s="7">
        <f>SUM(Tabela1[[#This Row],[GASTO COMBUSTÍVEL FEVEREIRO]:[GASTO COMBUSTÍVE ABRIL]])</f>
        <v>3270.97</v>
      </c>
      <c r="Z1595" s="7">
        <f>IFERROR(AVERAGE(Tabela1[[#This Row],[GASTO COMBUSTÍVE ABRIL]:[GASTO COMBUSTÍVE MARÇO]]),"-")</f>
        <v>1120.49</v>
      </c>
    </row>
    <row r="1596" spans="1:26" x14ac:dyDescent="0.25">
      <c r="A1596" s="5" t="s">
        <v>1016</v>
      </c>
      <c r="B1596" s="5" t="str">
        <f>VLOOKUP(A1596,UNIC!C:W,2,0)</f>
        <v>MOBI</v>
      </c>
      <c r="C1596" s="5" t="str">
        <f>VLOOKUP(A1596,UNIC!C:W,3,0)</f>
        <v>LEVE</v>
      </c>
      <c r="D1596" s="10">
        <f>VLOOKUP(A1596,UNIC!C:W,5,0)</f>
        <v>2023</v>
      </c>
      <c r="E1596" s="5" t="str">
        <f>VLOOKUP(A1596,UNIC!C:W,21,0)</f>
        <v>LOCALIZA</v>
      </c>
      <c r="F1596" s="5" t="str">
        <f>VLOOKUP(Tabela1[[#This Row],[PLACA]],UNIC!C:R,15,0)</f>
        <v>AP</v>
      </c>
      <c r="G1596" s="5" t="str">
        <f>VLOOKUP(Tabela1[[#This Row],[PLACA]],UNIC!C:R,16,0)</f>
        <v>NORTE</v>
      </c>
      <c r="H1596" s="5" t="str">
        <f>VLOOKUP(A1596,UNIC!C:H,6,0)</f>
        <v>JOTANAEL FRANCA DO NASCIMENTO</v>
      </c>
      <c r="I1596" s="5" t="str">
        <f>VLOOKUP(H1596,UNIC!H:J,3,0)</f>
        <v>TECNICO DE TELECOM</v>
      </c>
      <c r="J1596" s="11" t="str">
        <f>VLOOKUP(Tabela1[[#This Row],[PLACA]],UNIC!C:V,20,0)</f>
        <v>R$ 1.897,35</v>
      </c>
      <c r="K1596" s="11">
        <f>IFERROR(VALUE(VLOOKUP(Tabela1[[#This Row],[PLACA]],[1]Planilha2!$A:$F,3,0)),"")</f>
        <v>920</v>
      </c>
      <c r="L1596" s="11">
        <f>IFERROR(VALUE(VLOOKUP(Tabela1[[#This Row],[PLACA]],[1]Planilha2!$A:$F,4,0)),"")</f>
        <v>1215.99</v>
      </c>
      <c r="M1596" s="11">
        <f>IFERROR(VALUE(VLOOKUP(Tabela1[[#This Row],[PLACA]],[1]Planilha2!$A:$F,5,0)),"")</f>
        <v>545</v>
      </c>
      <c r="N1596" s="11"/>
      <c r="O1596" s="12" t="str">
        <f>VLOOKUP(Tabela1[[#This Row],[PLACA]],BASE_LOCADORAS!B:F,5,0)</f>
        <v>09/03/2026</v>
      </c>
      <c r="P159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6" s="11">
        <f>VLOOKUP(Tabela1[[#This Row],[PLACA]],BASE_LOCADORAS!B:G,6,0)</f>
        <v>1897.35</v>
      </c>
      <c r="R1596" s="5" t="b">
        <f>Tabela1[[#This Row],[VALOR LOCADORA]]=Tabela1[[#This Row],[GASTO ALUGUEL]]</f>
        <v>0</v>
      </c>
      <c r="S1596" s="5" t="str">
        <f>UPPER(TEXT(Tabela1[[#This Row],[VENCIMENTO CONTRATO]],"MMM"))</f>
        <v>MAR</v>
      </c>
      <c r="T1596" s="5">
        <f>IFERROR(YEAR(Tabela1[[#This Row],[VENCIMENTO CONTRATO]]),"-")</f>
        <v>2026</v>
      </c>
      <c r="U1596" s="5" t="str">
        <f>VLOOKUP(Tabela1[[#This Row],[PLACA]],UNIC!C:T,18,0)</f>
        <v>ATIVO</v>
      </c>
      <c r="V1596" s="5" t="str">
        <f>SUBSTITUTE(VLOOKUP(Tabela1[[#This Row],[PLACA]],UNIC!C:K,9,0),".", "")</f>
        <v>11011</v>
      </c>
      <c r="W1596" s="5">
        <f>VLOOKUP(Tabela1[[#This Row],[PLACA]],UNIC!C:M,10,0)</f>
        <v>13001</v>
      </c>
      <c r="X1596" s="5" t="str">
        <f>VLOOKUP(Tabela1[[#This Row],[PLACA]],UNIC!C:M,11,0)</f>
        <v>VIVO</v>
      </c>
      <c r="Y1596" s="7">
        <f>SUM(Tabela1[[#This Row],[GASTO COMBUSTÍVEL FEVEREIRO]:[GASTO COMBUSTÍVE ABRIL]])</f>
        <v>2680.99</v>
      </c>
      <c r="Z1596" s="7">
        <f>IFERROR(AVERAGE(Tabela1[[#This Row],[GASTO COMBUSTÍVE ABRIL]:[GASTO COMBUSTÍVE MARÇO]]),"-")</f>
        <v>880.495</v>
      </c>
    </row>
    <row r="1597" spans="1:26" x14ac:dyDescent="0.25">
      <c r="A1597" s="5" t="s">
        <v>1274</v>
      </c>
      <c r="B1597" s="5" t="str">
        <f>VLOOKUP(A1597,UNIC!C:W,2,0)</f>
        <v>MOBI</v>
      </c>
      <c r="C1597" s="5" t="str">
        <f>VLOOKUP(A1597,UNIC!C:W,3,0)</f>
        <v>LEVE</v>
      </c>
      <c r="D1597" s="10">
        <f>VLOOKUP(A1597,UNIC!C:W,5,0)</f>
        <v>2023</v>
      </c>
      <c r="E1597" s="5" t="str">
        <f>VLOOKUP(A1597,UNIC!C:W,21,0)</f>
        <v>LOCALIZA</v>
      </c>
      <c r="F1597" s="5" t="str">
        <f>VLOOKUP(Tabela1[[#This Row],[PLACA]],UNIC!C:R,15,0)</f>
        <v>AP</v>
      </c>
      <c r="G1597" s="5" t="str">
        <f>VLOOKUP(Tabela1[[#This Row],[PLACA]],UNIC!C:R,16,0)</f>
        <v>NORTE</v>
      </c>
      <c r="H1597" s="5" t="str">
        <f>VLOOKUP(A1597,UNIC!C:H,6,0)</f>
        <v>JOAO WAGNER RIBEIRO MARTINS</v>
      </c>
      <c r="I1597" s="5" t="str">
        <f>VLOOKUP(H1597,UNIC!H:J,3,0)</f>
        <v>TECNICO DE TELECOM</v>
      </c>
      <c r="J1597" s="11" t="str">
        <f>VLOOKUP(Tabela1[[#This Row],[PLACA]],UNIC!C:V,20,0)</f>
        <v>R$ 1.898,47</v>
      </c>
      <c r="K1597" s="11">
        <f>IFERROR(VALUE(VLOOKUP(Tabela1[[#This Row],[PLACA]],[1]Planilha2!$A:$F,3,0)),"")</f>
        <v>565.99</v>
      </c>
      <c r="L1597" s="11">
        <f>IFERROR(VALUE(VLOOKUP(Tabela1[[#This Row],[PLACA]],[1]Planilha2!$A:$F,4,0)),"")</f>
        <v>1361.99</v>
      </c>
      <c r="M1597" s="11">
        <f>IFERROR(VALUE(VLOOKUP(Tabela1[[#This Row],[PLACA]],[1]Planilha2!$A:$F,5,0)),"")</f>
        <v>520.96</v>
      </c>
      <c r="N1597" s="11"/>
      <c r="O1597" s="12" t="str">
        <f>VLOOKUP(Tabela1[[#This Row],[PLACA]],BASE_LOCADORAS!B:F,5,0)</f>
        <v>08/03/2026</v>
      </c>
      <c r="P159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7" s="11">
        <f>VLOOKUP(Tabela1[[#This Row],[PLACA]],BASE_LOCADORAS!B:G,6,0)</f>
        <v>1898.47</v>
      </c>
      <c r="R1597" s="5" t="b">
        <f>Tabela1[[#This Row],[VALOR LOCADORA]]=Tabela1[[#This Row],[GASTO ALUGUEL]]</f>
        <v>0</v>
      </c>
      <c r="S1597" s="5" t="str">
        <f>UPPER(TEXT(Tabela1[[#This Row],[VENCIMENTO CONTRATO]],"MMM"))</f>
        <v>MAR</v>
      </c>
      <c r="T1597" s="5">
        <f>IFERROR(YEAR(Tabela1[[#This Row],[VENCIMENTO CONTRATO]]),"-")</f>
        <v>2026</v>
      </c>
      <c r="U1597" s="5" t="str">
        <f>VLOOKUP(Tabela1[[#This Row],[PLACA]],UNIC!C:T,18,0)</f>
        <v>ATIVO</v>
      </c>
      <c r="V1597" s="5" t="str">
        <f>SUBSTITUTE(VLOOKUP(Tabela1[[#This Row],[PLACA]],UNIC!C:K,9,0),".", "")</f>
        <v>11011</v>
      </c>
      <c r="W1597" s="5">
        <f>VLOOKUP(Tabela1[[#This Row],[PLACA]],UNIC!C:M,10,0)</f>
        <v>13001</v>
      </c>
      <c r="X1597" s="5" t="str">
        <f>VLOOKUP(Tabela1[[#This Row],[PLACA]],UNIC!C:M,11,0)</f>
        <v>VIVO</v>
      </c>
      <c r="Y1597" s="7">
        <f>SUM(Tabela1[[#This Row],[GASTO COMBUSTÍVEL FEVEREIRO]:[GASTO COMBUSTÍVE ABRIL]])</f>
        <v>2448.94</v>
      </c>
      <c r="Z1597" s="7">
        <f>IFERROR(AVERAGE(Tabela1[[#This Row],[GASTO COMBUSTÍVE ABRIL]:[GASTO COMBUSTÍVE MARÇO]]),"-")</f>
        <v>941.47500000000002</v>
      </c>
    </row>
    <row r="1598" spans="1:26" x14ac:dyDescent="0.25">
      <c r="A1598" s="5" t="s">
        <v>402</v>
      </c>
      <c r="B1598" s="5" t="str">
        <f>VLOOKUP(A1598,UNIC!C:W,2,0)</f>
        <v>HB20</v>
      </c>
      <c r="C1598" s="5" t="str">
        <f>VLOOKUP(A1598,UNIC!C:W,3,0)</f>
        <v>LEVE</v>
      </c>
      <c r="D1598" s="10">
        <f>VLOOKUP(A1598,UNIC!C:W,5,0)</f>
        <v>2019</v>
      </c>
      <c r="E1598" s="5" t="str">
        <f>VLOOKUP(A1598,UNIC!C:W,21,0)</f>
        <v>PARTICULAR</v>
      </c>
      <c r="F1598" s="5" t="str">
        <f>VLOOKUP(Tabela1[[#This Row],[PLACA]],UNIC!C:R,15,0)</f>
        <v>AP</v>
      </c>
      <c r="G1598" s="5" t="str">
        <f>VLOOKUP(Tabela1[[#This Row],[PLACA]],UNIC!C:R,16,0)</f>
        <v>NORTE</v>
      </c>
      <c r="H1598" s="5" t="str">
        <f>VLOOKUP(A1598,UNIC!C:H,6,0)</f>
        <v>EMERSON LEITE FARIAS</v>
      </c>
      <c r="I1598" s="5" t="str">
        <f>VLOOKUP(H1598,UNIC!H:J,3,0)</f>
        <v>ENCARREGADO DE ALMOXARIFADO</v>
      </c>
      <c r="J1598" s="11" t="str">
        <f>VLOOKUP(Tabela1[[#This Row],[PLACA]],UNIC!C:V,20,0)</f>
        <v>R$ 850,00</v>
      </c>
      <c r="K1598" s="11">
        <f>IFERROR(VALUE(VLOOKUP(Tabela1[[#This Row],[PLACA]],[1]Planilha2!$A:$F,3,0)),"")</f>
        <v>919.97</v>
      </c>
      <c r="L1598" s="11">
        <f>IFERROR(VALUE(VLOOKUP(Tabela1[[#This Row],[PLACA]],[1]Planilha2!$A:$F,4,0)),"")</f>
        <v>1149.99</v>
      </c>
      <c r="M1598" s="11">
        <f>IFERROR(VALUE(VLOOKUP(Tabela1[[#This Row],[PLACA]],[1]Planilha2!$A:$F,5,0)),"")</f>
        <v>460</v>
      </c>
      <c r="N1598" s="11"/>
      <c r="O1598" s="12" t="str">
        <f>VLOOKUP(Tabela1[[#This Row],[PLACA]],BASE_LOCADORAS!B:F,5,0)</f>
        <v>01/01/2030</v>
      </c>
      <c r="P159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598" s="11">
        <f>VLOOKUP(Tabela1[[#This Row],[PLACA]],BASE_LOCADORAS!B:G,6,0)</f>
        <v>850</v>
      </c>
      <c r="R1598" s="5" t="b">
        <f>Tabela1[[#This Row],[VALOR LOCADORA]]=Tabela1[[#This Row],[GASTO ALUGUEL]]</f>
        <v>0</v>
      </c>
      <c r="S1598" s="5" t="str">
        <f>UPPER(TEXT(Tabela1[[#This Row],[VENCIMENTO CONTRATO]],"MMM"))</f>
        <v>JAN</v>
      </c>
      <c r="T1598" s="5">
        <f>IFERROR(YEAR(Tabela1[[#This Row],[VENCIMENTO CONTRATO]]),"-")</f>
        <v>2030</v>
      </c>
      <c r="U1598" s="5" t="str">
        <f>VLOOKUP(Tabela1[[#This Row],[PLACA]],UNIC!C:T,18,0)</f>
        <v>ATIVO</v>
      </c>
      <c r="V1598" s="5" t="str">
        <f>SUBSTITUTE(VLOOKUP(Tabela1[[#This Row],[PLACA]],UNIC!C:K,9,0),".", "")</f>
        <v>99568</v>
      </c>
      <c r="W1598" s="5">
        <f>VLOOKUP(Tabela1[[#This Row],[PLACA]],UNIC!C:M,10,0)</f>
        <v>13001</v>
      </c>
      <c r="X1598" s="5" t="str">
        <f>VLOOKUP(Tabela1[[#This Row],[PLACA]],UNIC!C:M,11,0)</f>
        <v>ADMINISTRATIVO</v>
      </c>
      <c r="Y1598" s="7">
        <f>SUM(Tabela1[[#This Row],[GASTO COMBUSTÍVEL FEVEREIRO]:[GASTO COMBUSTÍVE ABRIL]])</f>
        <v>2529.96</v>
      </c>
      <c r="Z1598" s="7">
        <f>IFERROR(AVERAGE(Tabela1[[#This Row],[GASTO COMBUSTÍVE ABRIL]:[GASTO COMBUSTÍVE MARÇO]]),"-")</f>
        <v>804.995</v>
      </c>
    </row>
    <row r="1599" spans="1:26" x14ac:dyDescent="0.25">
      <c r="A1599" s="5" t="s">
        <v>802</v>
      </c>
      <c r="B1599" s="5" t="str">
        <f>VLOOKUP(A1599,UNIC!C:W,2,0)</f>
        <v>MOBI</v>
      </c>
      <c r="C1599" s="5" t="str">
        <f>VLOOKUP(A1599,UNIC!C:W,3,0)</f>
        <v>LEVE</v>
      </c>
      <c r="D1599" s="10">
        <f>VLOOKUP(A1599,UNIC!C:W,5,0)</f>
        <v>2023</v>
      </c>
      <c r="E1599" s="5" t="str">
        <f>VLOOKUP(A1599,UNIC!C:W,21,0)</f>
        <v>LOCALIZA</v>
      </c>
      <c r="F1599" s="5" t="str">
        <f>VLOOKUP(Tabela1[[#This Row],[PLACA]],UNIC!C:R,15,0)</f>
        <v>AP</v>
      </c>
      <c r="G1599" s="5" t="str">
        <f>VLOOKUP(Tabela1[[#This Row],[PLACA]],UNIC!C:R,16,0)</f>
        <v>NORTE</v>
      </c>
      <c r="H1599" s="5" t="str">
        <f>VLOOKUP(A1599,UNIC!C:H,6,0)</f>
        <v>-</v>
      </c>
      <c r="I1599" s="5" t="str">
        <f>VLOOKUP(H1599,UNIC!H:J,3,0)</f>
        <v>-</v>
      </c>
      <c r="J1599" s="11" t="str">
        <f>VLOOKUP(Tabela1[[#This Row],[PLACA]],UNIC!C:V,20,0)</f>
        <v>R$ 1.898,47</v>
      </c>
      <c r="K1599" s="11">
        <f>IFERROR(VALUE(VLOOKUP(Tabela1[[#This Row],[PLACA]],[1]Planilha2!$A:$F,3,0)),"")</f>
        <v>1239.99</v>
      </c>
      <c r="L1599" s="11">
        <f>IFERROR(VALUE(VLOOKUP(Tabela1[[#This Row],[PLACA]],[1]Planilha2!$A:$F,4,0)),"")</f>
        <v>1699.99</v>
      </c>
      <c r="M1599" s="11">
        <f>IFERROR(VALUE(VLOOKUP(Tabela1[[#This Row],[PLACA]],[1]Planilha2!$A:$F,5,0)),"")</f>
        <v>0</v>
      </c>
      <c r="N1599" s="11"/>
      <c r="O1599" s="12" t="str">
        <f>VLOOKUP(Tabela1[[#This Row],[PLACA]],BASE_LOCADORAS!B:F,5,0)</f>
        <v>08/03/2026</v>
      </c>
      <c r="P159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599" s="11">
        <f>VLOOKUP(Tabela1[[#This Row],[PLACA]],BASE_LOCADORAS!B:G,6,0)</f>
        <v>1898.47</v>
      </c>
      <c r="R1599" s="5" t="b">
        <f>Tabela1[[#This Row],[VALOR LOCADORA]]=Tabela1[[#This Row],[GASTO ALUGUEL]]</f>
        <v>0</v>
      </c>
      <c r="S1599" s="5" t="str">
        <f>UPPER(TEXT(Tabela1[[#This Row],[VENCIMENTO CONTRATO]],"MMM"))</f>
        <v>MAR</v>
      </c>
      <c r="T1599" s="5">
        <f>IFERROR(YEAR(Tabela1[[#This Row],[VENCIMENTO CONTRATO]]),"-")</f>
        <v>2026</v>
      </c>
      <c r="U1599" s="5" t="str">
        <f>VLOOKUP(Tabela1[[#This Row],[PLACA]],UNIC!C:T,18,0)</f>
        <v>A DEVOLVER</v>
      </c>
      <c r="V1599" s="5" t="str">
        <f>SUBSTITUTE(VLOOKUP(Tabela1[[#This Row],[PLACA]],UNIC!C:K,9,0),".", "")</f>
        <v/>
      </c>
      <c r="W1599" s="5">
        <f>VLOOKUP(Tabela1[[#This Row],[PLACA]],UNIC!C:M,10,0)</f>
        <v>0</v>
      </c>
      <c r="X1599" s="5">
        <f>VLOOKUP(Tabela1[[#This Row],[PLACA]],UNIC!C:M,11,0)</f>
        <v>0</v>
      </c>
      <c r="Y1599" s="7">
        <f>SUM(Tabela1[[#This Row],[GASTO COMBUSTÍVEL FEVEREIRO]:[GASTO COMBUSTÍVE ABRIL]])</f>
        <v>2939.98</v>
      </c>
      <c r="Z1599" s="7">
        <f>IFERROR(AVERAGE(Tabela1[[#This Row],[GASTO COMBUSTÍVE ABRIL]:[GASTO COMBUSTÍVE MARÇO]]),"-")</f>
        <v>849.995</v>
      </c>
    </row>
    <row r="1600" spans="1:26" x14ac:dyDescent="0.25">
      <c r="A1600" s="5" t="s">
        <v>394</v>
      </c>
      <c r="B1600" s="5" t="str">
        <f>VLOOKUP(A1600,UNIC!C:W,2,0)</f>
        <v>MOBI</v>
      </c>
      <c r="C1600" s="5" t="str">
        <f>VLOOKUP(A1600,UNIC!C:W,3,0)</f>
        <v>LEVE</v>
      </c>
      <c r="D1600" s="10">
        <f>VLOOKUP(A1600,UNIC!C:W,5,0)</f>
        <v>2023</v>
      </c>
      <c r="E1600" s="5" t="str">
        <f>VLOOKUP(A1600,UNIC!C:W,21,0)</f>
        <v>LOCALIZA</v>
      </c>
      <c r="F1600" s="5" t="str">
        <f>VLOOKUP(Tabela1[[#This Row],[PLACA]],UNIC!C:R,15,0)</f>
        <v>AP</v>
      </c>
      <c r="G1600" s="5" t="str">
        <f>VLOOKUP(Tabela1[[#This Row],[PLACA]],UNIC!C:R,16,0)</f>
        <v>NORTE</v>
      </c>
      <c r="H1600" s="5" t="str">
        <f>VLOOKUP(A1600,UNIC!C:H,6,0)</f>
        <v>EVERTON RODRIGUES CUNHA</v>
      </c>
      <c r="I1600" s="5" t="str">
        <f>VLOOKUP(H1600,UNIC!H:J,3,0)</f>
        <v>TECNICO DE TELECOM</v>
      </c>
      <c r="J1600" s="11" t="str">
        <f>VLOOKUP(Tabela1[[#This Row],[PLACA]],UNIC!C:V,20,0)</f>
        <v>R$ 1.898,47</v>
      </c>
      <c r="K1600" s="11">
        <f>IFERROR(VALUE(VLOOKUP(Tabela1[[#This Row],[PLACA]],[1]Planilha2!$A:$F,3,0)),"")</f>
        <v>972.97</v>
      </c>
      <c r="L1600" s="11">
        <f>IFERROR(VALUE(VLOOKUP(Tabela1[[#This Row],[PLACA]],[1]Planilha2!$A:$F,4,0)),"")</f>
        <v>919.99</v>
      </c>
      <c r="M1600" s="11">
        <f>IFERROR(VALUE(VLOOKUP(Tabela1[[#This Row],[PLACA]],[1]Planilha2!$A:$F,5,0)),"")</f>
        <v>690</v>
      </c>
      <c r="N1600" s="11"/>
      <c r="O1600" s="12" t="str">
        <f>VLOOKUP(Tabela1[[#This Row],[PLACA]],BASE_LOCADORAS!B:F,5,0)</f>
        <v>02/03/2026</v>
      </c>
      <c r="P160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00" s="11">
        <f>VLOOKUP(Tabela1[[#This Row],[PLACA]],BASE_LOCADORAS!B:G,6,0)</f>
        <v>1898.47</v>
      </c>
      <c r="R1600" s="5" t="b">
        <f>Tabela1[[#This Row],[VALOR LOCADORA]]=Tabela1[[#This Row],[GASTO ALUGUEL]]</f>
        <v>0</v>
      </c>
      <c r="S1600" s="5" t="str">
        <f>UPPER(TEXT(Tabela1[[#This Row],[VENCIMENTO CONTRATO]],"MMM"))</f>
        <v>MAR</v>
      </c>
      <c r="T1600" s="5">
        <f>IFERROR(YEAR(Tabela1[[#This Row],[VENCIMENTO CONTRATO]]),"-")</f>
        <v>2026</v>
      </c>
      <c r="U1600" s="5" t="str">
        <f>VLOOKUP(Tabela1[[#This Row],[PLACA]],UNIC!C:T,18,0)</f>
        <v>ATIVO</v>
      </c>
      <c r="V1600" s="5" t="str">
        <f>SUBSTITUTE(VLOOKUP(Tabela1[[#This Row],[PLACA]],UNIC!C:K,9,0),".", "")</f>
        <v>11011</v>
      </c>
      <c r="W1600" s="5">
        <f>VLOOKUP(Tabela1[[#This Row],[PLACA]],UNIC!C:M,10,0)</f>
        <v>13001</v>
      </c>
      <c r="X1600" s="5" t="str">
        <f>VLOOKUP(Tabela1[[#This Row],[PLACA]],UNIC!C:M,11,0)</f>
        <v>VIVO</v>
      </c>
      <c r="Y1600" s="7">
        <f>SUM(Tabela1[[#This Row],[GASTO COMBUSTÍVEL FEVEREIRO]:[GASTO COMBUSTÍVE ABRIL]])</f>
        <v>2582.96</v>
      </c>
      <c r="Z1600" s="7">
        <f>IFERROR(AVERAGE(Tabela1[[#This Row],[GASTO COMBUSTÍVE ABRIL]:[GASTO COMBUSTÍVE MARÇO]]),"-")</f>
        <v>804.995</v>
      </c>
    </row>
    <row r="1601" spans="1:26" x14ac:dyDescent="0.25">
      <c r="A1601" s="5" t="s">
        <v>1047</v>
      </c>
      <c r="B1601" s="5" t="str">
        <f>VLOOKUP(A1601,UNIC!C:W,2,0)</f>
        <v>VOYAGE</v>
      </c>
      <c r="C1601" s="5" t="str">
        <f>VLOOKUP(A1601,UNIC!C:W,3,0)</f>
        <v>LEVE</v>
      </c>
      <c r="D1601" s="10">
        <f>VLOOKUP(A1601,UNIC!C:W,5,0)</f>
        <v>2010</v>
      </c>
      <c r="E1601" s="5" t="str">
        <f>VLOOKUP(A1601,UNIC!C:W,21,0)</f>
        <v>PARTICULAR</v>
      </c>
      <c r="F1601" s="5" t="str">
        <f>VLOOKUP(Tabela1[[#This Row],[PLACA]],UNIC!C:R,15,0)</f>
        <v>AP</v>
      </c>
      <c r="G1601" s="5" t="str">
        <f>VLOOKUP(Tabela1[[#This Row],[PLACA]],UNIC!C:R,16,0)</f>
        <v>NORTE</v>
      </c>
      <c r="H1601" s="5" t="str">
        <f>VLOOKUP(A1601,UNIC!C:H,6,0)</f>
        <v>ALAMIRO GOMES DOS SANTOS</v>
      </c>
      <c r="I1601" s="5" t="str">
        <f>VLOOKUP(H1601,UNIC!H:J,3,0)</f>
        <v>SUPERVISOR DE REDE</v>
      </c>
      <c r="J1601" s="11" t="str">
        <f>VLOOKUP(Tabela1[[#This Row],[PLACA]],UNIC!C:V,20,0)</f>
        <v>R$ 850,00</v>
      </c>
      <c r="K1601" s="11">
        <f>IFERROR(VALUE(VLOOKUP(Tabela1[[#This Row],[PLACA]],[1]Planilha2!$A:$F,3,0)),"")</f>
        <v>920</v>
      </c>
      <c r="L1601" s="11">
        <f>IFERROR(VALUE(VLOOKUP(Tabela1[[#This Row],[PLACA]],[1]Planilha2!$A:$F,4,0)),"")</f>
        <v>1415.99</v>
      </c>
      <c r="M1601" s="11">
        <f>IFERROR(VALUE(VLOOKUP(Tabela1[[#This Row],[PLACA]],[1]Planilha2!$A:$F,5,0)),"")</f>
        <v>620</v>
      </c>
      <c r="N1601" s="11"/>
      <c r="O1601" s="12" t="str">
        <f>VLOOKUP(Tabela1[[#This Row],[PLACA]],BASE_LOCADORAS!B:F,5,0)</f>
        <v>01/01/2030</v>
      </c>
      <c r="P160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1" s="11">
        <f>VLOOKUP(Tabela1[[#This Row],[PLACA]],BASE_LOCADORAS!B:G,6,0)</f>
        <v>850</v>
      </c>
      <c r="R1601" s="5" t="b">
        <f>Tabela1[[#This Row],[VALOR LOCADORA]]=Tabela1[[#This Row],[GASTO ALUGUEL]]</f>
        <v>0</v>
      </c>
      <c r="S1601" s="5" t="str">
        <f>UPPER(TEXT(Tabela1[[#This Row],[VENCIMENTO CONTRATO]],"MMM"))</f>
        <v>JAN</v>
      </c>
      <c r="T1601" s="5">
        <f>IFERROR(YEAR(Tabela1[[#This Row],[VENCIMENTO CONTRATO]]),"-")</f>
        <v>2030</v>
      </c>
      <c r="U1601" s="5" t="str">
        <f>VLOOKUP(Tabela1[[#This Row],[PLACA]],UNIC!C:T,18,0)</f>
        <v>ATIVO</v>
      </c>
      <c r="V1601" s="5" t="str">
        <f>SUBSTITUTE(VLOOKUP(Tabela1[[#This Row],[PLACA]],UNIC!C:K,9,0),".", "")</f>
        <v>11015</v>
      </c>
      <c r="W1601" s="5">
        <f>VLOOKUP(Tabela1[[#This Row],[PLACA]],UNIC!C:M,10,0)</f>
        <v>13001</v>
      </c>
      <c r="X1601" s="5" t="str">
        <f>VLOOKUP(Tabela1[[#This Row],[PLACA]],UNIC!C:M,11,0)</f>
        <v>VIVO</v>
      </c>
      <c r="Y1601" s="7">
        <f>SUM(Tabela1[[#This Row],[GASTO COMBUSTÍVEL FEVEREIRO]:[GASTO COMBUSTÍVE ABRIL]])</f>
        <v>2955.99</v>
      </c>
      <c r="Z1601" s="7">
        <f>IFERROR(AVERAGE(Tabela1[[#This Row],[GASTO COMBUSTÍVE ABRIL]:[GASTO COMBUSTÍVE MARÇO]]),"-")</f>
        <v>1017.995</v>
      </c>
    </row>
    <row r="1602" spans="1:26" x14ac:dyDescent="0.25">
      <c r="A1602" s="5" t="s">
        <v>973</v>
      </c>
      <c r="B1602" s="5" t="str">
        <f>VLOOKUP(A1602,UNIC!C:W,2,0)</f>
        <v>MOBI</v>
      </c>
      <c r="C1602" s="5" t="str">
        <f>VLOOKUP(A1602,UNIC!C:W,3,0)</f>
        <v>LEVE</v>
      </c>
      <c r="D1602" s="10">
        <f>VLOOKUP(A1602,UNIC!C:W,5,0)</f>
        <v>2025</v>
      </c>
      <c r="E1602" s="5" t="str">
        <f>VLOOKUP(A1602,UNIC!C:W,21,0)</f>
        <v>LOCALIZA</v>
      </c>
      <c r="F1602" s="5" t="str">
        <f>VLOOKUP(Tabela1[[#This Row],[PLACA]],UNIC!C:R,15,0)</f>
        <v>MA</v>
      </c>
      <c r="G1602" s="5" t="str">
        <f>VLOOKUP(Tabela1[[#This Row],[PLACA]],UNIC!C:R,16,0)</f>
        <v>NORTE</v>
      </c>
      <c r="H1602" s="5" t="str">
        <f>VLOOKUP(A1602,UNIC!C:H,6,0)</f>
        <v>PAULO ROBERTO RODRIGUES DE FREITAS</v>
      </c>
      <c r="I1602" s="5" t="str">
        <f>VLOOKUP(H1602,UNIC!H:J,3,0)</f>
        <v>CABISTA DE FTTX</v>
      </c>
      <c r="J1602" s="11" t="str">
        <f>VLOOKUP(Tabela1[[#This Row],[PLACA]],UNIC!C:V,20,0)</f>
        <v>R$ 1.823,00</v>
      </c>
      <c r="K1602" s="11">
        <f>IFERROR(VALUE(VLOOKUP(Tabela1[[#This Row],[PLACA]],[1]Planilha2!$A:$F,3,0)),"")</f>
        <v>1350.17</v>
      </c>
      <c r="L1602" s="11">
        <f>IFERROR(VALUE(VLOOKUP(Tabela1[[#This Row],[PLACA]],[1]Planilha2!$A:$F,4,0)),"")</f>
        <v>1349.14</v>
      </c>
      <c r="M1602" s="11">
        <f>IFERROR(VALUE(VLOOKUP(Tabela1[[#This Row],[PLACA]],[1]Planilha2!$A:$F,5,0)),"")</f>
        <v>779.6</v>
      </c>
      <c r="N1602" s="11"/>
      <c r="O1602" s="12" t="str">
        <f>VLOOKUP(Tabela1[[#This Row],[PLACA]],BASE_LOCADORAS!B:F,5,0)</f>
        <v>16/07/2028</v>
      </c>
      <c r="P160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2" s="11">
        <f>VLOOKUP(Tabela1[[#This Row],[PLACA]],BASE_LOCADORAS!B:G,6,0)</f>
        <v>1928.81</v>
      </c>
      <c r="R1602" s="5" t="b">
        <f>Tabela1[[#This Row],[VALOR LOCADORA]]=Tabela1[[#This Row],[GASTO ALUGUEL]]</f>
        <v>0</v>
      </c>
      <c r="S1602" s="5" t="str">
        <f>UPPER(TEXT(Tabela1[[#This Row],[VENCIMENTO CONTRATO]],"MMM"))</f>
        <v>JUL</v>
      </c>
      <c r="T1602" s="5">
        <f>IFERROR(YEAR(Tabela1[[#This Row],[VENCIMENTO CONTRATO]]),"-")</f>
        <v>2028</v>
      </c>
      <c r="U1602" s="5" t="str">
        <f>VLOOKUP(Tabela1[[#This Row],[PLACA]],UNIC!C:T,18,0)</f>
        <v>ATIVO</v>
      </c>
      <c r="V1602" s="5" t="str">
        <f>SUBSTITUTE(VLOOKUP(Tabela1[[#This Row],[PLACA]],UNIC!C:K,9,0),".", "")</f>
        <v>11011</v>
      </c>
      <c r="W1602" s="5">
        <f>VLOOKUP(Tabela1[[#This Row],[PLACA]],UNIC!C:M,10,0)</f>
        <v>20004</v>
      </c>
      <c r="X1602" s="5" t="str">
        <f>VLOOKUP(Tabela1[[#This Row],[PLACA]],UNIC!C:M,11,0)</f>
        <v>VIVO</v>
      </c>
      <c r="Y1602" s="7">
        <f>SUM(Tabela1[[#This Row],[GASTO COMBUSTÍVEL FEVEREIRO]:[GASTO COMBUSTÍVE ABRIL]])</f>
        <v>3478.9100000000003</v>
      </c>
      <c r="Z1602" s="7">
        <f>IFERROR(AVERAGE(Tabela1[[#This Row],[GASTO COMBUSTÍVE ABRIL]:[GASTO COMBUSTÍVE MARÇO]]),"-")</f>
        <v>1064.3700000000001</v>
      </c>
    </row>
    <row r="1603" spans="1:26" x14ac:dyDescent="0.25">
      <c r="A1603" s="5" t="s">
        <v>1218</v>
      </c>
      <c r="B1603" s="5" t="str">
        <f>VLOOKUP(A1603,UNIC!C:W,2,0)</f>
        <v>MOBI</v>
      </c>
      <c r="C1603" s="5" t="str">
        <f>VLOOKUP(A1603,UNIC!C:W,3,0)</f>
        <v>LEVE</v>
      </c>
      <c r="D1603" s="10">
        <f>VLOOKUP(A1603,UNIC!C:W,5,0)</f>
        <v>2025</v>
      </c>
      <c r="E1603" s="5" t="str">
        <f>VLOOKUP(A1603,UNIC!C:W,21,0)</f>
        <v>MOVIDA</v>
      </c>
      <c r="F1603" s="5" t="str">
        <f>VLOOKUP(Tabela1[[#This Row],[PLACA]],UNIC!C:R,15,0)</f>
        <v>AM</v>
      </c>
      <c r="G1603" s="5" t="str">
        <f>VLOOKUP(Tabela1[[#This Row],[PLACA]],UNIC!C:R,16,0)</f>
        <v>NORTE</v>
      </c>
      <c r="H1603" s="5" t="str">
        <f>VLOOKUP(A1603,UNIC!C:H,6,0)</f>
        <v>HIAGO ANTONIO MEDINA DA SILVA</v>
      </c>
      <c r="I1603" s="5" t="str">
        <f>VLOOKUP(H1603,UNIC!H:J,3,0)</f>
        <v>INSTALADOR E REPARADOR DE FO</v>
      </c>
      <c r="J1603" s="11" t="str">
        <f>VLOOKUP(Tabela1[[#This Row],[PLACA]],UNIC!C:V,20,0)</f>
        <v>R$ 1.822,55</v>
      </c>
      <c r="K1603" s="11">
        <f>IFERROR(VALUE(VLOOKUP(Tabela1[[#This Row],[PLACA]],[1]Planilha2!$A:$F,3,0)),"")</f>
        <v>1579.42</v>
      </c>
      <c r="L1603" s="11">
        <f>IFERROR(VALUE(VLOOKUP(Tabela1[[#This Row],[PLACA]],[1]Planilha2!$A:$F,4,0)),"")</f>
        <v>2019.99</v>
      </c>
      <c r="M1603" s="11">
        <f>IFERROR(VALUE(VLOOKUP(Tabela1[[#This Row],[PLACA]],[1]Planilha2!$A:$F,5,0)),"")</f>
        <v>814.53</v>
      </c>
      <c r="N1603" s="11"/>
      <c r="O1603" s="12" t="str">
        <f>VLOOKUP(Tabela1[[#This Row],[PLACA]],BASE_LOCADORAS!B:F,5,0)</f>
        <v>01/06/2027</v>
      </c>
      <c r="P160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3" s="11">
        <f>VLOOKUP(Tabela1[[#This Row],[PLACA]],BASE_LOCADORAS!B:G,6,0)</f>
        <v>1730</v>
      </c>
      <c r="R1603" s="5" t="b">
        <f>Tabela1[[#This Row],[VALOR LOCADORA]]=Tabela1[[#This Row],[GASTO ALUGUEL]]</f>
        <v>0</v>
      </c>
      <c r="S1603" s="5" t="str">
        <f>UPPER(TEXT(Tabela1[[#This Row],[VENCIMENTO CONTRATO]],"MMM"))</f>
        <v>JUN</v>
      </c>
      <c r="T1603" s="5">
        <f>IFERROR(YEAR(Tabela1[[#This Row],[VENCIMENTO CONTRATO]]),"-")</f>
        <v>2027</v>
      </c>
      <c r="U1603" s="5" t="str">
        <f>VLOOKUP(Tabela1[[#This Row],[PLACA]],UNIC!C:T,18,0)</f>
        <v>ATIVO</v>
      </c>
      <c r="V1603" s="5" t="str">
        <f>SUBSTITUTE(VLOOKUP(Tabela1[[#This Row],[PLACA]],UNIC!C:K,9,0),".", "")</f>
        <v>11011</v>
      </c>
      <c r="W1603" s="5">
        <f>VLOOKUP(Tabela1[[#This Row],[PLACA]],UNIC!C:M,10,0)</f>
        <v>14001</v>
      </c>
      <c r="X1603" s="5" t="str">
        <f>VLOOKUP(Tabela1[[#This Row],[PLACA]],UNIC!C:M,11,0)</f>
        <v>VIVO</v>
      </c>
      <c r="Y1603" s="7">
        <f>SUM(Tabela1[[#This Row],[GASTO COMBUSTÍVEL FEVEREIRO]:[GASTO COMBUSTÍVE ABRIL]])</f>
        <v>4413.9399999999996</v>
      </c>
      <c r="Z1603" s="7">
        <f>IFERROR(AVERAGE(Tabela1[[#This Row],[GASTO COMBUSTÍVE ABRIL]:[GASTO COMBUSTÍVE MARÇO]]),"-")</f>
        <v>1417.26</v>
      </c>
    </row>
    <row r="1604" spans="1:26" x14ac:dyDescent="0.25">
      <c r="A1604" s="5" t="s">
        <v>1202</v>
      </c>
      <c r="B1604" s="5" t="str">
        <f>VLOOKUP(A1604,UNIC!C:W,2,0)</f>
        <v>MOBI</v>
      </c>
      <c r="C1604" s="5" t="str">
        <f>VLOOKUP(A1604,UNIC!C:W,3,0)</f>
        <v>LEVE</v>
      </c>
      <c r="D1604" s="10">
        <f>VLOOKUP(A1604,UNIC!C:W,5,0)</f>
        <v>2023</v>
      </c>
      <c r="E1604" s="5" t="str">
        <f>VLOOKUP(A1604,UNIC!C:W,21,0)</f>
        <v>MOVIDA</v>
      </c>
      <c r="F1604" s="5" t="str">
        <f>VLOOKUP(Tabela1[[#This Row],[PLACA]],UNIC!C:R,15,0)</f>
        <v>AM</v>
      </c>
      <c r="G1604" s="5" t="str">
        <f>VLOOKUP(Tabela1[[#This Row],[PLACA]],UNIC!C:R,16,0)</f>
        <v>NORTE</v>
      </c>
      <c r="H1604" s="5" t="str">
        <f>VLOOKUP(A1604,UNIC!C:H,6,0)</f>
        <v>LEONARDO SANTOS DA SILVA</v>
      </c>
      <c r="I1604" s="5" t="str">
        <f>VLOOKUP(H1604,UNIC!H:J,3,0)</f>
        <v>INSTALADOR E REPARADOR DE FO</v>
      </c>
      <c r="J1604" s="11" t="str">
        <f>VLOOKUP(Tabela1[[#This Row],[PLACA]],UNIC!C:V,20,0)</f>
        <v>R$ 1.803,35</v>
      </c>
      <c r="K1604" s="11">
        <f>IFERROR(VALUE(VLOOKUP(Tabela1[[#This Row],[PLACA]],[1]Planilha2!$A:$F,3,0)),"")</f>
        <v>1068.5999999999999</v>
      </c>
      <c r="L1604" s="11">
        <f>IFERROR(VALUE(VLOOKUP(Tabela1[[#This Row],[PLACA]],[1]Planilha2!$A:$F,4,0)),"")</f>
        <v>1309.8900000000001</v>
      </c>
      <c r="M1604" s="11">
        <f>IFERROR(VALUE(VLOOKUP(Tabela1[[#This Row],[PLACA]],[1]Planilha2!$A:$F,5,0)),"")</f>
        <v>318.98</v>
      </c>
      <c r="N1604" s="11"/>
      <c r="O1604" s="12" t="str">
        <f>VLOOKUP(Tabela1[[#This Row],[PLACA]],BASE_LOCADORAS!B:F,5,0)</f>
        <v>19/08/2026</v>
      </c>
      <c r="P160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4" s="11">
        <f>VLOOKUP(Tabela1[[#This Row],[PLACA]],BASE_LOCADORAS!B:G,6,0)</f>
        <v>1803.35</v>
      </c>
      <c r="R1604" s="5" t="b">
        <f>Tabela1[[#This Row],[VALOR LOCADORA]]=Tabela1[[#This Row],[GASTO ALUGUEL]]</f>
        <v>0</v>
      </c>
      <c r="S1604" s="5" t="str">
        <f>UPPER(TEXT(Tabela1[[#This Row],[VENCIMENTO CONTRATO]],"MMM"))</f>
        <v>AGO</v>
      </c>
      <c r="T1604" s="5">
        <f>IFERROR(YEAR(Tabela1[[#This Row],[VENCIMENTO CONTRATO]]),"-")</f>
        <v>2026</v>
      </c>
      <c r="U1604" s="5" t="str">
        <f>VLOOKUP(Tabela1[[#This Row],[PLACA]],UNIC!C:T,18,0)</f>
        <v>ATIVO</v>
      </c>
      <c r="V1604" s="5" t="str">
        <f>SUBSTITUTE(VLOOKUP(Tabela1[[#This Row],[PLACA]],UNIC!C:K,9,0),".", "")</f>
        <v>11011</v>
      </c>
      <c r="W1604" s="5">
        <f>VLOOKUP(Tabela1[[#This Row],[PLACA]],UNIC!C:M,10,0)</f>
        <v>14001</v>
      </c>
      <c r="X1604" s="5" t="str">
        <f>VLOOKUP(Tabela1[[#This Row],[PLACA]],UNIC!C:M,11,0)</f>
        <v>VIVO</v>
      </c>
      <c r="Y1604" s="7">
        <f>SUM(Tabela1[[#This Row],[GASTO COMBUSTÍVEL FEVEREIRO]:[GASTO COMBUSTÍVE ABRIL]])</f>
        <v>2697.47</v>
      </c>
      <c r="Z1604" s="7">
        <f>IFERROR(AVERAGE(Tabela1[[#This Row],[GASTO COMBUSTÍVE ABRIL]:[GASTO COMBUSTÍVE MARÇO]]),"-")</f>
        <v>814.43500000000006</v>
      </c>
    </row>
    <row r="1605" spans="1:26" x14ac:dyDescent="0.25">
      <c r="A1605" s="5" t="s">
        <v>950</v>
      </c>
      <c r="B1605" s="5" t="str">
        <f>VLOOKUP(A1605,UNIC!C:W,2,0)</f>
        <v>MOBI</v>
      </c>
      <c r="C1605" s="5" t="str">
        <f>VLOOKUP(A1605,UNIC!C:W,3,0)</f>
        <v>LEVE</v>
      </c>
      <c r="D1605" s="10">
        <f>VLOOKUP(A1605,UNIC!C:W,5,0)</f>
        <v>2022</v>
      </c>
      <c r="E1605" s="5" t="str">
        <f>VLOOKUP(A1605,UNIC!C:W,21,0)</f>
        <v>MOVIDA</v>
      </c>
      <c r="F1605" s="5" t="str">
        <f>VLOOKUP(Tabela1[[#This Row],[PLACA]],UNIC!C:R,15,0)</f>
        <v>AM</v>
      </c>
      <c r="G1605" s="5" t="str">
        <f>VLOOKUP(Tabela1[[#This Row],[PLACA]],UNIC!C:R,16,0)</f>
        <v>NORTE</v>
      </c>
      <c r="H1605" s="5" t="str">
        <f>VLOOKUP(A1605,UNIC!C:H,6,0)</f>
        <v>-</v>
      </c>
      <c r="I1605" s="5" t="str">
        <f>VLOOKUP(H1605,UNIC!H:J,3,0)</f>
        <v>-</v>
      </c>
      <c r="J1605" s="11" t="str">
        <f>VLOOKUP(Tabela1[[#This Row],[PLACA]],UNIC!C:V,20,0)</f>
        <v>R$ 1.970,00</v>
      </c>
      <c r="K1605" s="11">
        <f>IFERROR(VALUE(VLOOKUP(Tabela1[[#This Row],[PLACA]],[1]Planilha2!$A:$F,3,0)),"")</f>
        <v>0</v>
      </c>
      <c r="L1605" s="11">
        <f>IFERROR(VALUE(VLOOKUP(Tabela1[[#This Row],[PLACA]],[1]Planilha2!$A:$F,4,0)),"")</f>
        <v>0</v>
      </c>
      <c r="M1605" s="11">
        <f>IFERROR(VALUE(VLOOKUP(Tabela1[[#This Row],[PLACA]],[1]Planilha2!$A:$F,5,0)),"")</f>
        <v>0</v>
      </c>
      <c r="N1605" s="11"/>
      <c r="O1605" s="12" t="str">
        <f>VLOOKUP(Tabela1[[#This Row],[PLACA]],BASE_LOCADORAS!B:F,5,0)</f>
        <v>21/09/2024</v>
      </c>
      <c r="P160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05" s="11">
        <f>VLOOKUP(Tabela1[[#This Row],[PLACA]],BASE_LOCADORAS!B:G,6,0)</f>
        <v>1313.33</v>
      </c>
      <c r="R1605" s="5" t="b">
        <f>Tabela1[[#This Row],[VALOR LOCADORA]]=Tabela1[[#This Row],[GASTO ALUGUEL]]</f>
        <v>0</v>
      </c>
      <c r="S1605" s="5" t="str">
        <f>UPPER(TEXT(Tabela1[[#This Row],[VENCIMENTO CONTRATO]],"MMM"))</f>
        <v>SET</v>
      </c>
      <c r="T1605" s="5">
        <f>IFERROR(YEAR(Tabela1[[#This Row],[VENCIMENTO CONTRATO]]),"-")</f>
        <v>2024</v>
      </c>
      <c r="U1605" s="5" t="str">
        <f>VLOOKUP(Tabela1[[#This Row],[PLACA]],UNIC!C:T,18,0)</f>
        <v>PATIO</v>
      </c>
      <c r="V1605" s="5" t="str">
        <f>SUBSTITUTE(VLOOKUP(Tabela1[[#This Row],[PLACA]],UNIC!C:K,9,0),".", "")</f>
        <v/>
      </c>
      <c r="W1605" s="5">
        <f>VLOOKUP(Tabela1[[#This Row],[PLACA]],UNIC!C:M,10,0)</f>
        <v>0</v>
      </c>
      <c r="X1605" s="5">
        <f>VLOOKUP(Tabela1[[#This Row],[PLACA]],UNIC!C:M,11,0)</f>
        <v>0</v>
      </c>
      <c r="Y1605" s="7">
        <f>SUM(Tabela1[[#This Row],[GASTO COMBUSTÍVEL FEVEREIRO]:[GASTO COMBUSTÍVE ABRIL]])</f>
        <v>0</v>
      </c>
      <c r="Z1605" s="7">
        <f>IFERROR(AVERAGE(Tabela1[[#This Row],[GASTO COMBUSTÍVE ABRIL]:[GASTO COMBUSTÍVE MARÇO]]),"-")</f>
        <v>0</v>
      </c>
    </row>
    <row r="1606" spans="1:26" x14ac:dyDescent="0.25">
      <c r="A1606" s="5" t="s">
        <v>978</v>
      </c>
      <c r="B1606" s="5" t="str">
        <f>VLOOKUP(A1606,UNIC!C:W,2,0)</f>
        <v>MOBI</v>
      </c>
      <c r="C1606" s="5" t="str">
        <f>VLOOKUP(A1606,UNIC!C:W,3,0)</f>
        <v>LEVE</v>
      </c>
      <c r="D1606" s="10">
        <f>VLOOKUP(A1606,UNIC!C:W,5,0)</f>
        <v>2025</v>
      </c>
      <c r="E1606" s="5" t="str">
        <f>VLOOKUP(A1606,UNIC!C:W,21,0)</f>
        <v>LOCALIZA</v>
      </c>
      <c r="F1606" s="5" t="str">
        <f>VLOOKUP(Tabela1[[#This Row],[PLACA]],UNIC!C:R,15,0)</f>
        <v>AM</v>
      </c>
      <c r="G1606" s="5" t="str">
        <f>VLOOKUP(Tabela1[[#This Row],[PLACA]],UNIC!C:R,16,0)</f>
        <v>NORTE</v>
      </c>
      <c r="H1606" s="5" t="str">
        <f>VLOOKUP(A1606,UNIC!C:H,6,0)</f>
        <v>LUCIANO FARIAS ARRUDA</v>
      </c>
      <c r="I1606" s="5" t="str">
        <f>VLOOKUP(H1606,UNIC!H:J,3,0)</f>
        <v>INSTALADOR E REPARADOR DE FO</v>
      </c>
      <c r="J1606" s="11" t="str">
        <f>VLOOKUP(Tabela1[[#This Row],[PLACA]],UNIC!C:V,20,0)</f>
        <v>R$ 1.933,44</v>
      </c>
      <c r="K1606" s="11">
        <f>IFERROR(VALUE(VLOOKUP(Tabela1[[#This Row],[PLACA]],[1]Planilha2!$A:$F,3,0)),"")</f>
        <v>1129.96</v>
      </c>
      <c r="L1606" s="11">
        <f>IFERROR(VALUE(VLOOKUP(Tabela1[[#This Row],[PLACA]],[1]Planilha2!$A:$F,4,0)),"")</f>
        <v>1519.57</v>
      </c>
      <c r="M1606" s="11">
        <f>IFERROR(VALUE(VLOOKUP(Tabela1[[#This Row],[PLACA]],[1]Planilha2!$A:$F,5,0)),"")</f>
        <v>849.99</v>
      </c>
      <c r="N1606" s="11"/>
      <c r="O1606" s="12" t="str">
        <f>VLOOKUP(Tabela1[[#This Row],[PLACA]],BASE_LOCADORAS!B:F,5,0)</f>
        <v>07/08/2028</v>
      </c>
      <c r="P160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6" s="11">
        <f>VLOOKUP(Tabela1[[#This Row],[PLACA]],BASE_LOCADORAS!B:G,6,0)</f>
        <v>1933.44</v>
      </c>
      <c r="R1606" s="5" t="b">
        <f>Tabela1[[#This Row],[VALOR LOCADORA]]=Tabela1[[#This Row],[GASTO ALUGUEL]]</f>
        <v>0</v>
      </c>
      <c r="S1606" s="5" t="str">
        <f>UPPER(TEXT(Tabela1[[#This Row],[VENCIMENTO CONTRATO]],"MMM"))</f>
        <v>AGO</v>
      </c>
      <c r="T1606" s="5">
        <f>IFERROR(YEAR(Tabela1[[#This Row],[VENCIMENTO CONTRATO]]),"-")</f>
        <v>2028</v>
      </c>
      <c r="U1606" s="5" t="str">
        <f>VLOOKUP(Tabela1[[#This Row],[PLACA]],UNIC!C:T,18,0)</f>
        <v>ATIVO</v>
      </c>
      <c r="V1606" s="5" t="str">
        <f>SUBSTITUTE(VLOOKUP(Tabela1[[#This Row],[PLACA]],UNIC!C:K,9,0),".", "")</f>
        <v>11011</v>
      </c>
      <c r="W1606" s="5">
        <f>VLOOKUP(Tabela1[[#This Row],[PLACA]],UNIC!C:M,10,0)</f>
        <v>14001</v>
      </c>
      <c r="X1606" s="5" t="str">
        <f>VLOOKUP(Tabela1[[#This Row],[PLACA]],UNIC!C:M,11,0)</f>
        <v>VIVO</v>
      </c>
      <c r="Y1606" s="7">
        <f>SUM(Tabela1[[#This Row],[GASTO COMBUSTÍVEL FEVEREIRO]:[GASTO COMBUSTÍVE ABRIL]])</f>
        <v>3499.5199999999995</v>
      </c>
      <c r="Z1606" s="7">
        <f>IFERROR(AVERAGE(Tabela1[[#This Row],[GASTO COMBUSTÍVE ABRIL]:[GASTO COMBUSTÍVE MARÇO]]),"-")</f>
        <v>1184.78</v>
      </c>
    </row>
    <row r="1607" spans="1:26" x14ac:dyDescent="0.25">
      <c r="A1607" s="5" t="s">
        <v>1424</v>
      </c>
      <c r="B1607" s="5" t="str">
        <f>VLOOKUP(A1607,UNIC!C:W,2,0)</f>
        <v>FIORINO</v>
      </c>
      <c r="C1607" s="5" t="str">
        <f>VLOOKUP(A1607,UNIC!C:W,3,0)</f>
        <v>UTILITARIO</v>
      </c>
      <c r="D1607" s="10">
        <f>VLOOKUP(A1607,UNIC!C:W,5,0)</f>
        <v>2021</v>
      </c>
      <c r="E1607" s="5" t="str">
        <f>VLOOKUP(A1607,UNIC!C:W,21,0)</f>
        <v>MOVIDA</v>
      </c>
      <c r="F1607" s="5" t="str">
        <f>VLOOKUP(Tabela1[[#This Row],[PLACA]],UNIC!C:R,15,0)</f>
        <v>AM</v>
      </c>
      <c r="G1607" s="5" t="str">
        <f>VLOOKUP(Tabela1[[#This Row],[PLACA]],UNIC!C:R,16,0)</f>
        <v>NORTE</v>
      </c>
      <c r="H1607" s="5" t="str">
        <f>VLOOKUP(A1607,UNIC!C:H,6,0)</f>
        <v>SATEC</v>
      </c>
      <c r="I1607" s="5" t="str">
        <f>VLOOKUP(H1607,UNIC!H:J,3,0)</f>
        <v>PARCEIRO</v>
      </c>
      <c r="J1607" s="11" t="str">
        <f>VLOOKUP(Tabela1[[#This Row],[PLACA]],UNIC!C:V,20,0)</f>
        <v>R$ 2.375,45</v>
      </c>
      <c r="K1607" s="11" t="str">
        <f>IFERROR(VALUE(VLOOKUP(Tabela1[[#This Row],[PLACA]],[1]Planilha2!$A:$F,3,0)),"")</f>
        <v/>
      </c>
      <c r="L1607" s="11" t="str">
        <f>IFERROR(VALUE(VLOOKUP(Tabela1[[#This Row],[PLACA]],[1]Planilha2!$A:$F,4,0)),"")</f>
        <v/>
      </c>
      <c r="M1607" s="11" t="str">
        <f>IFERROR(VALUE(VLOOKUP(Tabela1[[#This Row],[PLACA]],[1]Planilha2!$A:$F,5,0)),"")</f>
        <v/>
      </c>
      <c r="N1607" s="11"/>
      <c r="O1607" s="12" t="str">
        <f>VLOOKUP(Tabela1[[#This Row],[PLACA]],BASE_LOCADORAS!B:F,5,0)</f>
        <v>14/10/2024</v>
      </c>
      <c r="P160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07" s="11">
        <f>VLOOKUP(Tabela1[[#This Row],[PLACA]],BASE_LOCADORAS!B:G,6,0)</f>
        <v>1583.63</v>
      </c>
      <c r="R1607" s="5" t="b">
        <f>Tabela1[[#This Row],[VALOR LOCADORA]]=Tabela1[[#This Row],[GASTO ALUGUEL]]</f>
        <v>0</v>
      </c>
      <c r="S1607" s="5" t="str">
        <f>UPPER(TEXT(Tabela1[[#This Row],[VENCIMENTO CONTRATO]],"MMM"))</f>
        <v>OUT</v>
      </c>
      <c r="T1607" s="5">
        <f>IFERROR(YEAR(Tabela1[[#This Row],[VENCIMENTO CONTRATO]]),"-")</f>
        <v>2024</v>
      </c>
      <c r="U1607" s="5" t="str">
        <f>VLOOKUP(Tabela1[[#This Row],[PLACA]],UNIC!C:T,18,0)</f>
        <v>ATIVO</v>
      </c>
      <c r="V1607" s="5" t="str">
        <f>SUBSTITUTE(VLOOKUP(Tabela1[[#This Row],[PLACA]],UNIC!C:K,9,0),".", "")</f>
        <v>15031</v>
      </c>
      <c r="W1607" s="5">
        <f>VLOOKUP(Tabela1[[#This Row],[PLACA]],UNIC!C:M,10,0)</f>
        <v>14001</v>
      </c>
      <c r="X1607" s="5" t="str">
        <f>VLOOKUP(Tabela1[[#This Row],[PLACA]],UNIC!C:M,11,0)</f>
        <v>FIBRASIL</v>
      </c>
      <c r="Y1607" s="7">
        <f>SUM(Tabela1[[#This Row],[GASTO COMBUSTÍVEL FEVEREIRO]:[GASTO COMBUSTÍVE ABRIL]])</f>
        <v>0</v>
      </c>
      <c r="Z1607" s="7" t="str">
        <f>IFERROR(AVERAGE(Tabela1[[#This Row],[GASTO COMBUSTÍVE ABRIL]:[GASTO COMBUSTÍVE MARÇO]]),"-")</f>
        <v>-</v>
      </c>
    </row>
    <row r="1608" spans="1:26" x14ac:dyDescent="0.25">
      <c r="A1608" s="5" t="s">
        <v>361</v>
      </c>
      <c r="B1608" s="5" t="str">
        <f>VLOOKUP(A1608,UNIC!C:W,2,0)</f>
        <v>MOBI</v>
      </c>
      <c r="C1608" s="5" t="str">
        <f>VLOOKUP(A1608,UNIC!C:W,3,0)</f>
        <v>LEVE</v>
      </c>
      <c r="D1608" s="10">
        <f>VLOOKUP(A1608,UNIC!C:W,5,0)</f>
        <v>2023</v>
      </c>
      <c r="E1608" s="5" t="str">
        <f>VLOOKUP(A1608,UNIC!C:W,21,0)</f>
        <v>MOVIDA</v>
      </c>
      <c r="F1608" s="5" t="str">
        <f>VLOOKUP(Tabela1[[#This Row],[PLACA]],UNIC!C:R,15,0)</f>
        <v>AM</v>
      </c>
      <c r="G1608" s="5" t="str">
        <f>VLOOKUP(Tabela1[[#This Row],[PLACA]],UNIC!C:R,16,0)</f>
        <v>NORTE</v>
      </c>
      <c r="H1608" s="5" t="str">
        <f>VLOOKUP(A1608,UNIC!C:H,6,0)</f>
        <v>CASA CLIENTE VIVO MANAUS</v>
      </c>
      <c r="I1608" s="5" t="str">
        <f>VLOOKUP(H1608,UNIC!H:J,3,0)</f>
        <v>PARCEIRO</v>
      </c>
      <c r="J1608" s="11" t="str">
        <f>VLOOKUP(Tabela1[[#This Row],[PLACA]],UNIC!C:V,20,0)</f>
        <v>R$ 1.806,47</v>
      </c>
      <c r="K1608" s="11">
        <f>IFERROR(VALUE(VLOOKUP(Tabela1[[#This Row],[PLACA]],[1]Planilha2!$A:$F,3,0)),"")</f>
        <v>0</v>
      </c>
      <c r="L1608" s="11">
        <f>IFERROR(VALUE(VLOOKUP(Tabela1[[#This Row],[PLACA]],[1]Planilha2!$A:$F,4,0)),"")</f>
        <v>0</v>
      </c>
      <c r="M1608" s="11">
        <f>IFERROR(VALUE(VLOOKUP(Tabela1[[#This Row],[PLACA]],[1]Planilha2!$A:$F,5,0)),"")</f>
        <v>0</v>
      </c>
      <c r="N1608" s="11"/>
      <c r="O1608" s="12" t="str">
        <f>VLOOKUP(Tabela1[[#This Row],[PLACA]],BASE_LOCADORAS!B:F,5,0)</f>
        <v>27/09/2026</v>
      </c>
      <c r="P160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08" s="11">
        <f>VLOOKUP(Tabela1[[#This Row],[PLACA]],BASE_LOCADORAS!B:G,6,0)</f>
        <v>1806.47</v>
      </c>
      <c r="R1608" s="5" t="b">
        <f>Tabela1[[#This Row],[VALOR LOCADORA]]=Tabela1[[#This Row],[GASTO ALUGUEL]]</f>
        <v>0</v>
      </c>
      <c r="S1608" s="5" t="str">
        <f>UPPER(TEXT(Tabela1[[#This Row],[VENCIMENTO CONTRATO]],"MMM"))</f>
        <v>SET</v>
      </c>
      <c r="T1608" s="5">
        <f>IFERROR(YEAR(Tabela1[[#This Row],[VENCIMENTO CONTRATO]]),"-")</f>
        <v>2026</v>
      </c>
      <c r="U1608" s="5" t="str">
        <f>VLOOKUP(Tabela1[[#This Row],[PLACA]],UNIC!C:T,18,0)</f>
        <v>SINISTRO</v>
      </c>
      <c r="V1608" s="5" t="str">
        <f>SUBSTITUTE(VLOOKUP(Tabela1[[#This Row],[PLACA]],UNIC!C:K,9,0),".", "")</f>
        <v>11015</v>
      </c>
      <c r="W1608" s="5">
        <f>VLOOKUP(Tabela1[[#This Row],[PLACA]],UNIC!C:M,10,0)</f>
        <v>14001</v>
      </c>
      <c r="X1608" s="5" t="str">
        <f>VLOOKUP(Tabela1[[#This Row],[PLACA]],UNIC!C:M,11,0)</f>
        <v>VIVO</v>
      </c>
      <c r="Y1608" s="7">
        <f>SUM(Tabela1[[#This Row],[GASTO COMBUSTÍVEL FEVEREIRO]:[GASTO COMBUSTÍVE ABRIL]])</f>
        <v>0</v>
      </c>
      <c r="Z1608" s="7">
        <f>IFERROR(AVERAGE(Tabela1[[#This Row],[GASTO COMBUSTÍVE ABRIL]:[GASTO COMBUSTÍVE MARÇO]]),"-")</f>
        <v>0</v>
      </c>
    </row>
    <row r="1609" spans="1:26" x14ac:dyDescent="0.25">
      <c r="A1609" s="5" t="s">
        <v>893</v>
      </c>
      <c r="B1609" s="5" t="str">
        <f>VLOOKUP(A1609,UNIC!C:W,2,0)</f>
        <v>MOBI</v>
      </c>
      <c r="C1609" s="5" t="str">
        <f>VLOOKUP(A1609,UNIC!C:W,3,0)</f>
        <v>LEVE</v>
      </c>
      <c r="D1609" s="10">
        <f>VLOOKUP(A1609,UNIC!C:W,5,0)</f>
        <v>2023</v>
      </c>
      <c r="E1609" s="5" t="str">
        <f>VLOOKUP(A1609,UNIC!C:W,21,0)</f>
        <v>LOCALIZA</v>
      </c>
      <c r="F1609" s="5" t="str">
        <f>VLOOKUP(Tabela1[[#This Row],[PLACA]],UNIC!C:R,15,0)</f>
        <v>AM</v>
      </c>
      <c r="G1609" s="5" t="str">
        <f>VLOOKUP(Tabela1[[#This Row],[PLACA]],UNIC!C:R,16,0)</f>
        <v>NORTE</v>
      </c>
      <c r="H1609" s="5" t="str">
        <f>VLOOKUP(A1609,UNIC!C:H,6,0)</f>
        <v>WILLIAN DE SOUZA MOUTINHO</v>
      </c>
      <c r="I1609" s="5" t="str">
        <f>VLOOKUP(H1609,UNIC!H:J,3,0)</f>
        <v>INSTALADOR E REPARADOR DE FO</v>
      </c>
      <c r="J1609" s="11" t="str">
        <f>VLOOKUP(Tabela1[[#This Row],[PLACA]],UNIC!C:V,20,0)</f>
        <v>R$ 1.898,47</v>
      </c>
      <c r="K1609" s="11">
        <f>IFERROR(VALUE(VLOOKUP(Tabela1[[#This Row],[PLACA]],[1]Planilha2!$A:$F,3,0)),"")</f>
        <v>1139.68</v>
      </c>
      <c r="L1609" s="11">
        <f>IFERROR(VALUE(VLOOKUP(Tabela1[[#This Row],[PLACA]],[1]Planilha2!$A:$F,4,0)),"")</f>
        <v>1548.41</v>
      </c>
      <c r="M1609" s="11">
        <f>IFERROR(VALUE(VLOOKUP(Tabela1[[#This Row],[PLACA]],[1]Planilha2!$A:$F,5,0)),"")</f>
        <v>640</v>
      </c>
      <c r="N1609" s="11"/>
      <c r="O1609" s="12" t="str">
        <f>VLOOKUP(Tabela1[[#This Row],[PLACA]],BASE_LOCADORAS!B:F,5,0)</f>
        <v>08/03/2026</v>
      </c>
      <c r="P160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09" s="11">
        <f>VLOOKUP(Tabela1[[#This Row],[PLACA]],BASE_LOCADORAS!B:G,6,0)</f>
        <v>1898.47</v>
      </c>
      <c r="R1609" s="5" t="b">
        <f>Tabela1[[#This Row],[VALOR LOCADORA]]=Tabela1[[#This Row],[GASTO ALUGUEL]]</f>
        <v>0</v>
      </c>
      <c r="S1609" s="5" t="str">
        <f>UPPER(TEXT(Tabela1[[#This Row],[VENCIMENTO CONTRATO]],"MMM"))</f>
        <v>MAR</v>
      </c>
      <c r="T1609" s="5">
        <f>IFERROR(YEAR(Tabela1[[#This Row],[VENCIMENTO CONTRATO]]),"-")</f>
        <v>2026</v>
      </c>
      <c r="U1609" s="5" t="str">
        <f>VLOOKUP(Tabela1[[#This Row],[PLACA]],UNIC!C:T,18,0)</f>
        <v>ATIVO</v>
      </c>
      <c r="V1609" s="5" t="str">
        <f>SUBSTITUTE(VLOOKUP(Tabela1[[#This Row],[PLACA]],UNIC!C:K,9,0),".", "")</f>
        <v>11011</v>
      </c>
      <c r="W1609" s="5">
        <f>VLOOKUP(Tabela1[[#This Row],[PLACA]],UNIC!C:M,10,0)</f>
        <v>14001</v>
      </c>
      <c r="X1609" s="5" t="str">
        <f>VLOOKUP(Tabela1[[#This Row],[PLACA]],UNIC!C:M,11,0)</f>
        <v>VIVO</v>
      </c>
      <c r="Y1609" s="7">
        <f>SUM(Tabela1[[#This Row],[GASTO COMBUSTÍVEL FEVEREIRO]:[GASTO COMBUSTÍVE ABRIL]])</f>
        <v>3328.09</v>
      </c>
      <c r="Z1609" s="7">
        <f>IFERROR(AVERAGE(Tabela1[[#This Row],[GASTO COMBUSTÍVE ABRIL]:[GASTO COMBUSTÍVE MARÇO]]),"-")</f>
        <v>1094.2049999999999</v>
      </c>
    </row>
    <row r="1610" spans="1:26" x14ac:dyDescent="0.25">
      <c r="A1610" s="5" t="s">
        <v>964</v>
      </c>
      <c r="B1610" s="5" t="str">
        <f>VLOOKUP(A1610,UNIC!C:W,2,0)</f>
        <v>MOBI</v>
      </c>
      <c r="C1610" s="5" t="str">
        <f>VLOOKUP(A1610,UNIC!C:W,3,0)</f>
        <v>LEVE</v>
      </c>
      <c r="D1610" s="10">
        <f>VLOOKUP(A1610,UNIC!C:W,5,0)</f>
        <v>2023</v>
      </c>
      <c r="E1610" s="5" t="str">
        <f>VLOOKUP(A1610,UNIC!C:W,21,0)</f>
        <v>MOVIDA</v>
      </c>
      <c r="F1610" s="5" t="str">
        <f>VLOOKUP(Tabela1[[#This Row],[PLACA]],UNIC!C:R,15,0)</f>
        <v>AM</v>
      </c>
      <c r="G1610" s="5" t="str">
        <f>VLOOKUP(Tabela1[[#This Row],[PLACA]],UNIC!C:R,16,0)</f>
        <v>NORTE</v>
      </c>
      <c r="H1610" s="5" t="str">
        <f>VLOOKUP(A1610,UNIC!C:H,6,0)</f>
        <v>ALEX BRITO NAZARETH</v>
      </c>
      <c r="I1610" s="5" t="str">
        <f>VLOOKUP(H1610,UNIC!H:J,3,0)</f>
        <v>INSTALADOR E REPARADOR DE FO</v>
      </c>
      <c r="J1610" s="11" t="str">
        <f>VLOOKUP(Tabela1[[#This Row],[PLACA]],UNIC!C:V,20,0)</f>
        <v>R$ 1.803,35</v>
      </c>
      <c r="K1610" s="11">
        <f>IFERROR(VALUE(VLOOKUP(Tabela1[[#This Row],[PLACA]],[1]Planilha2!$A:$F,3,0)),"")</f>
        <v>1529.99</v>
      </c>
      <c r="L1610" s="11">
        <f>IFERROR(VALUE(VLOOKUP(Tabela1[[#This Row],[PLACA]],[1]Planilha2!$A:$F,4,0)),"")</f>
        <v>860</v>
      </c>
      <c r="M1610" s="11">
        <f>IFERROR(VALUE(VLOOKUP(Tabela1[[#This Row],[PLACA]],[1]Planilha2!$A:$F,5,0)),"")</f>
        <v>628.26</v>
      </c>
      <c r="N1610" s="11"/>
      <c r="O1610" s="12" t="str">
        <f>VLOOKUP(Tabela1[[#This Row],[PLACA]],BASE_LOCADORAS!B:F,5,0)</f>
        <v>24/08/2026</v>
      </c>
      <c r="P161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0" s="11">
        <f>VLOOKUP(Tabela1[[#This Row],[PLACA]],BASE_LOCADORAS!B:G,6,0)</f>
        <v>1803.35</v>
      </c>
      <c r="R1610" s="5" t="b">
        <f>Tabela1[[#This Row],[VALOR LOCADORA]]=Tabela1[[#This Row],[GASTO ALUGUEL]]</f>
        <v>0</v>
      </c>
      <c r="S1610" s="5" t="str">
        <f>UPPER(TEXT(Tabela1[[#This Row],[VENCIMENTO CONTRATO]],"MMM"))</f>
        <v>AGO</v>
      </c>
      <c r="T1610" s="5">
        <f>IFERROR(YEAR(Tabela1[[#This Row],[VENCIMENTO CONTRATO]]),"-")</f>
        <v>2026</v>
      </c>
      <c r="U1610" s="5" t="str">
        <f>VLOOKUP(Tabela1[[#This Row],[PLACA]],UNIC!C:T,18,0)</f>
        <v>ATIVO</v>
      </c>
      <c r="V1610" s="5" t="str">
        <f>SUBSTITUTE(VLOOKUP(Tabela1[[#This Row],[PLACA]],UNIC!C:K,9,0),".", "")</f>
        <v>11011</v>
      </c>
      <c r="W1610" s="5">
        <f>VLOOKUP(Tabela1[[#This Row],[PLACA]],UNIC!C:M,10,0)</f>
        <v>14001</v>
      </c>
      <c r="X1610" s="5" t="str">
        <f>VLOOKUP(Tabela1[[#This Row],[PLACA]],UNIC!C:M,11,0)</f>
        <v>VIVO</v>
      </c>
      <c r="Y1610" s="7">
        <f>SUM(Tabela1[[#This Row],[GASTO COMBUSTÍVEL FEVEREIRO]:[GASTO COMBUSTÍVE ABRIL]])</f>
        <v>3018.25</v>
      </c>
      <c r="Z1610" s="7">
        <f>IFERROR(AVERAGE(Tabela1[[#This Row],[GASTO COMBUSTÍVE ABRIL]:[GASTO COMBUSTÍVE MARÇO]]),"-")</f>
        <v>744.13</v>
      </c>
    </row>
    <row r="1611" spans="1:26" x14ac:dyDescent="0.25">
      <c r="A1611" s="5" t="s">
        <v>791</v>
      </c>
      <c r="B1611" s="5" t="str">
        <f>VLOOKUP(A1611,UNIC!C:W,2,0)</f>
        <v>MOBI</v>
      </c>
      <c r="C1611" s="5" t="str">
        <f>VLOOKUP(A1611,UNIC!C:W,3,0)</f>
        <v>LEVE</v>
      </c>
      <c r="D1611" s="10">
        <f>VLOOKUP(A1611,UNIC!C:W,5,0)</f>
        <v>2025</v>
      </c>
      <c r="E1611" s="5" t="str">
        <f>VLOOKUP(A1611,UNIC!C:W,21,0)</f>
        <v>LOCALIZA</v>
      </c>
      <c r="F1611" s="5" t="str">
        <f>VLOOKUP(Tabela1[[#This Row],[PLACA]],UNIC!C:R,15,0)</f>
        <v>PA</v>
      </c>
      <c r="G1611" s="5" t="str">
        <f>VLOOKUP(Tabela1[[#This Row],[PLACA]],UNIC!C:R,16,0)</f>
        <v>NORTE</v>
      </c>
      <c r="H1611" s="5" t="str">
        <f>VLOOKUP(A1611,UNIC!C:H,6,0)</f>
        <v>HENRIQUE LISBOA SANTIAGO</v>
      </c>
      <c r="I1611" s="5" t="str">
        <f>VLOOKUP(H1611,UNIC!H:J,3,0)</f>
        <v>COORDENADOR</v>
      </c>
      <c r="J1611" s="11" t="str">
        <f>VLOOKUP(Tabela1[[#This Row],[PLACA]],UNIC!C:V,20,0)</f>
        <v>R$ 1.832,60</v>
      </c>
      <c r="K1611" s="11">
        <f>IFERROR(VALUE(VLOOKUP(Tabela1[[#This Row],[PLACA]],[1]Planilha2!$A:$F,3,0)),"")</f>
        <v>827.35</v>
      </c>
      <c r="L1611" s="11">
        <f>IFERROR(VALUE(VLOOKUP(Tabela1[[#This Row],[PLACA]],[1]Planilha2!$A:$F,4,0)),"")</f>
        <v>1007.1299999999999</v>
      </c>
      <c r="M1611" s="11">
        <f>IFERROR(VALUE(VLOOKUP(Tabela1[[#This Row],[PLACA]],[1]Planilha2!$A:$F,5,0)),"")</f>
        <v>1154.94</v>
      </c>
      <c r="N1611" s="11"/>
      <c r="O1611" s="12" t="str">
        <f>VLOOKUP(Tabela1[[#This Row],[PLACA]],BASE_LOCADORAS!B:F,5,0)</f>
        <v>07/06/2027</v>
      </c>
      <c r="P161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1" s="11">
        <f>VLOOKUP(Tabela1[[#This Row],[PLACA]],BASE_LOCADORAS!B:G,6,0)</f>
        <v>1832.6</v>
      </c>
      <c r="R1611" s="5" t="b">
        <f>Tabela1[[#This Row],[VALOR LOCADORA]]=Tabela1[[#This Row],[GASTO ALUGUEL]]</f>
        <v>0</v>
      </c>
      <c r="S1611" s="5" t="str">
        <f>UPPER(TEXT(Tabela1[[#This Row],[VENCIMENTO CONTRATO]],"MMM"))</f>
        <v>JUN</v>
      </c>
      <c r="T1611" s="5">
        <f>IFERROR(YEAR(Tabela1[[#This Row],[VENCIMENTO CONTRATO]]),"-")</f>
        <v>2027</v>
      </c>
      <c r="U1611" s="5" t="str">
        <f>VLOOKUP(Tabela1[[#This Row],[PLACA]],UNIC!C:T,18,0)</f>
        <v>ATIVO</v>
      </c>
      <c r="V1611" s="5" t="str">
        <f>SUBSTITUTE(VLOOKUP(Tabela1[[#This Row],[PLACA]],UNIC!C:K,9,0),".", "")</f>
        <v>11035</v>
      </c>
      <c r="W1611" s="5">
        <f>VLOOKUP(Tabela1[[#This Row],[PLACA]],UNIC!C:M,10,0)</f>
        <v>24001</v>
      </c>
      <c r="X1611" s="5" t="str">
        <f>VLOOKUP(Tabela1[[#This Row],[PLACA]],UNIC!C:M,11,0)</f>
        <v>VIVO</v>
      </c>
      <c r="Y1611" s="7">
        <f>SUM(Tabela1[[#This Row],[GASTO COMBUSTÍVEL FEVEREIRO]:[GASTO COMBUSTÍVE ABRIL]])</f>
        <v>2989.42</v>
      </c>
      <c r="Z1611" s="7">
        <f>IFERROR(AVERAGE(Tabela1[[#This Row],[GASTO COMBUSTÍVE ABRIL]:[GASTO COMBUSTÍVE MARÇO]]),"-")</f>
        <v>1081.0349999999999</v>
      </c>
    </row>
    <row r="1612" spans="1:26" x14ac:dyDescent="0.25">
      <c r="A1612" s="5" t="s">
        <v>1294</v>
      </c>
      <c r="B1612" s="5" t="str">
        <f>VLOOKUP(A1612,UNIC!C:W,2,0)</f>
        <v>MOBI</v>
      </c>
      <c r="C1612" s="5" t="str">
        <f>VLOOKUP(A1612,UNIC!C:W,3,0)</f>
        <v>LEVE</v>
      </c>
      <c r="D1612" s="10">
        <f>VLOOKUP(A1612,UNIC!C:W,5,0)</f>
        <v>2025</v>
      </c>
      <c r="E1612" s="5" t="str">
        <f>VLOOKUP(A1612,UNIC!C:W,21,0)</f>
        <v>MOVIDA</v>
      </c>
      <c r="F1612" s="5" t="str">
        <f>VLOOKUP(Tabela1[[#This Row],[PLACA]],UNIC!C:R,15,0)</f>
        <v>AM</v>
      </c>
      <c r="G1612" s="5" t="str">
        <f>VLOOKUP(Tabela1[[#This Row],[PLACA]],UNIC!C:R,16,0)</f>
        <v>NORTE</v>
      </c>
      <c r="H1612" s="5" t="str">
        <f>VLOOKUP(A1612,UNIC!C:H,6,0)</f>
        <v>ROGERIO LUCAS SANTAREM DA SILVA</v>
      </c>
      <c r="I1612" s="5" t="str">
        <f>VLOOKUP(H1612,UNIC!H:J,3,0)</f>
        <v>INSTALADOR E REPARADOR DE FO</v>
      </c>
      <c r="J1612" s="11" t="str">
        <f>VLOOKUP(Tabela1[[#This Row],[PLACA]],UNIC!C:V,20,0)</f>
        <v>R$ 1.822,55</v>
      </c>
      <c r="K1612" s="11">
        <f>IFERROR(VALUE(VLOOKUP(Tabela1[[#This Row],[PLACA]],[1]Planilha2!$A:$F,3,0)),"")</f>
        <v>1364.98</v>
      </c>
      <c r="L1612" s="11">
        <f>IFERROR(VALUE(VLOOKUP(Tabela1[[#This Row],[PLACA]],[1]Planilha2!$A:$F,4,0)),"")</f>
        <v>1819.87</v>
      </c>
      <c r="M1612" s="11">
        <f>IFERROR(VALUE(VLOOKUP(Tabela1[[#This Row],[PLACA]],[1]Planilha2!$A:$F,5,0)),"")</f>
        <v>712.21</v>
      </c>
      <c r="N1612" s="11"/>
      <c r="O1612" s="12" t="str">
        <f>VLOOKUP(Tabela1[[#This Row],[PLACA]],BASE_LOCADORAS!B:F,5,0)</f>
        <v>08/06/2027</v>
      </c>
      <c r="P161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2" s="11">
        <f>VLOOKUP(Tabela1[[#This Row],[PLACA]],BASE_LOCADORAS!B:G,6,0)</f>
        <v>1730</v>
      </c>
      <c r="R1612" s="5" t="b">
        <f>Tabela1[[#This Row],[VALOR LOCADORA]]=Tabela1[[#This Row],[GASTO ALUGUEL]]</f>
        <v>0</v>
      </c>
      <c r="S1612" s="5" t="str">
        <f>UPPER(TEXT(Tabela1[[#This Row],[VENCIMENTO CONTRATO]],"MMM"))</f>
        <v>JUN</v>
      </c>
      <c r="T1612" s="5">
        <f>IFERROR(YEAR(Tabela1[[#This Row],[VENCIMENTO CONTRATO]]),"-")</f>
        <v>2027</v>
      </c>
      <c r="U1612" s="5" t="str">
        <f>VLOOKUP(Tabela1[[#This Row],[PLACA]],UNIC!C:T,18,0)</f>
        <v>ATIVO</v>
      </c>
      <c r="V1612" s="5" t="str">
        <f>SUBSTITUTE(VLOOKUP(Tabela1[[#This Row],[PLACA]],UNIC!C:K,9,0),".", "")</f>
        <v>11011</v>
      </c>
      <c r="W1612" s="5">
        <f>VLOOKUP(Tabela1[[#This Row],[PLACA]],UNIC!C:M,10,0)</f>
        <v>14001</v>
      </c>
      <c r="X1612" s="5" t="str">
        <f>VLOOKUP(Tabela1[[#This Row],[PLACA]],UNIC!C:M,11,0)</f>
        <v>VIVO</v>
      </c>
      <c r="Y1612" s="7">
        <f>SUM(Tabela1[[#This Row],[GASTO COMBUSTÍVEL FEVEREIRO]:[GASTO COMBUSTÍVE ABRIL]])</f>
        <v>3897.06</v>
      </c>
      <c r="Z1612" s="7">
        <f>IFERROR(AVERAGE(Tabela1[[#This Row],[GASTO COMBUSTÍVE ABRIL]:[GASTO COMBUSTÍVE MARÇO]]),"-")</f>
        <v>1266.04</v>
      </c>
    </row>
    <row r="1613" spans="1:26" x14ac:dyDescent="0.25">
      <c r="A1613" s="5" t="s">
        <v>536</v>
      </c>
      <c r="B1613" s="5" t="str">
        <f>VLOOKUP(A1613,UNIC!C:W,2,0)</f>
        <v>SENTRA</v>
      </c>
      <c r="C1613" s="5" t="str">
        <f>VLOOKUP(A1613,UNIC!C:W,3,0)</f>
        <v>LEVE</v>
      </c>
      <c r="D1613" s="10">
        <f>VLOOKUP(A1613,UNIC!C:W,5,0)</f>
        <v>2014</v>
      </c>
      <c r="E1613" s="5" t="str">
        <f>VLOOKUP(A1613,UNIC!C:W,21,0)</f>
        <v>PARTICULAR</v>
      </c>
      <c r="F1613" s="5" t="str">
        <f>VLOOKUP(Tabela1[[#This Row],[PLACA]],UNIC!C:R,15,0)</f>
        <v>AM</v>
      </c>
      <c r="G1613" s="5" t="str">
        <f>VLOOKUP(Tabela1[[#This Row],[PLACA]],UNIC!C:R,16,0)</f>
        <v>NORTE</v>
      </c>
      <c r="H1613" s="5" t="str">
        <f>VLOOKUP(A1613,UNIC!C:H,6,0)</f>
        <v>RENATO MAQUINE PINHEIRO</v>
      </c>
      <c r="I1613" s="5" t="str">
        <f>VLOOKUP(H1613,UNIC!H:J,3,0)</f>
        <v>GERENTE OPERACAO PL</v>
      </c>
      <c r="J1613" s="11" t="str">
        <f>VLOOKUP(Tabela1[[#This Row],[PLACA]],UNIC!C:V,20,0)</f>
        <v>R$ 2.000,00</v>
      </c>
      <c r="K1613" s="11">
        <f>IFERROR(VALUE(VLOOKUP(Tabela1[[#This Row],[PLACA]],[1]Planilha2!$A:$F,3,0)),"")</f>
        <v>1019.97</v>
      </c>
      <c r="L1613" s="11">
        <f>IFERROR(VALUE(VLOOKUP(Tabela1[[#This Row],[PLACA]],[1]Planilha2!$A:$F,4,0)),"")</f>
        <v>819.99</v>
      </c>
      <c r="M1613" s="11">
        <f>IFERROR(VALUE(VLOOKUP(Tabela1[[#This Row],[PLACA]],[1]Planilha2!$A:$F,5,0)),"")</f>
        <v>490</v>
      </c>
      <c r="N1613" s="11"/>
      <c r="O1613" s="12" t="str">
        <f>VLOOKUP(Tabela1[[#This Row],[PLACA]],BASE_LOCADORAS!B:F,5,0)</f>
        <v>01/01/2030</v>
      </c>
      <c r="P161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3" s="11">
        <f>VLOOKUP(Tabela1[[#This Row],[PLACA]],BASE_LOCADORAS!B:G,6,0)</f>
        <v>2000</v>
      </c>
      <c r="R1613" s="5" t="b">
        <f>Tabela1[[#This Row],[VALOR LOCADORA]]=Tabela1[[#This Row],[GASTO ALUGUEL]]</f>
        <v>0</v>
      </c>
      <c r="S1613" s="5" t="str">
        <f>UPPER(TEXT(Tabela1[[#This Row],[VENCIMENTO CONTRATO]],"MMM"))</f>
        <v>JAN</v>
      </c>
      <c r="T1613" s="5">
        <f>IFERROR(YEAR(Tabela1[[#This Row],[VENCIMENTO CONTRATO]]),"-")</f>
        <v>2030</v>
      </c>
      <c r="U1613" s="5" t="str">
        <f>VLOOKUP(Tabela1[[#This Row],[PLACA]],UNIC!C:T,18,0)</f>
        <v>ATIVO</v>
      </c>
      <c r="V1613" s="5" t="str">
        <f>SUBSTITUTE(VLOOKUP(Tabela1[[#This Row],[PLACA]],UNIC!C:K,9,0),".", "")</f>
        <v>99538</v>
      </c>
      <c r="W1613" s="5">
        <f>VLOOKUP(Tabela1[[#This Row],[PLACA]],UNIC!C:M,10,0)</f>
        <v>14001</v>
      </c>
      <c r="X1613" s="5" t="str">
        <f>VLOOKUP(Tabela1[[#This Row],[PLACA]],UNIC!C:M,11,0)</f>
        <v>ADMINISTRATIVO</v>
      </c>
      <c r="Y1613" s="7">
        <f>SUM(Tabela1[[#This Row],[GASTO COMBUSTÍVEL FEVEREIRO]:[GASTO COMBUSTÍVE ABRIL]])</f>
        <v>2329.96</v>
      </c>
      <c r="Z1613" s="7">
        <f>IFERROR(AVERAGE(Tabela1[[#This Row],[GASTO COMBUSTÍVE ABRIL]:[GASTO COMBUSTÍVE MARÇO]]),"-")</f>
        <v>654.995</v>
      </c>
    </row>
    <row r="1614" spans="1:26" x14ac:dyDescent="0.25">
      <c r="A1614" s="5" t="s">
        <v>435</v>
      </c>
      <c r="B1614" s="5" t="str">
        <f>VLOOKUP(A1614,UNIC!C:W,2,0)</f>
        <v>ONIX</v>
      </c>
      <c r="C1614" s="5" t="str">
        <f>VLOOKUP(A1614,UNIC!C:W,3,0)</f>
        <v>LEVE</v>
      </c>
      <c r="D1614" s="10">
        <f>VLOOKUP(A1614,UNIC!C:W,5,0)</f>
        <v>2023</v>
      </c>
      <c r="E1614" s="5" t="str">
        <f>VLOOKUP(A1614,UNIC!C:W,21,0)</f>
        <v>PARTICULAR</v>
      </c>
      <c r="F1614" s="5" t="str">
        <f>VLOOKUP(Tabela1[[#This Row],[PLACA]],UNIC!C:R,15,0)</f>
        <v>AM</v>
      </c>
      <c r="G1614" s="5" t="str">
        <f>VLOOKUP(Tabela1[[#This Row],[PLACA]],UNIC!C:R,16,0)</f>
        <v>NORTE</v>
      </c>
      <c r="H1614" s="5" t="str">
        <f>VLOOKUP(A1614,UNIC!C:H,6,0)</f>
        <v>RENAN WILLIAN DE MOURA FRANCA</v>
      </c>
      <c r="I1614" s="5" t="str">
        <f>VLOOKUP(H1614,UNIC!H:J,3,0)</f>
        <v>INSTRUTOR</v>
      </c>
      <c r="J1614" s="11" t="str">
        <f>VLOOKUP(Tabela1[[#This Row],[PLACA]],UNIC!C:V,20,0)</f>
        <v>R$ 850,00</v>
      </c>
      <c r="K1614" s="11">
        <f>IFERROR(VALUE(VLOOKUP(Tabela1[[#This Row],[PLACA]],[1]Planilha2!$A:$F,3,0)),"")</f>
        <v>909.96</v>
      </c>
      <c r="L1614" s="11">
        <f>IFERROR(VALUE(VLOOKUP(Tabela1[[#This Row],[PLACA]],[1]Planilha2!$A:$F,4,0)),"")</f>
        <v>1129.93</v>
      </c>
      <c r="M1614" s="11">
        <f>IFERROR(VALUE(VLOOKUP(Tabela1[[#This Row],[PLACA]],[1]Planilha2!$A:$F,5,0)),"")</f>
        <v>459.97</v>
      </c>
      <c r="N1614" s="11"/>
      <c r="O1614" s="12" t="str">
        <f>VLOOKUP(Tabela1[[#This Row],[PLACA]],BASE_LOCADORAS!B:F,5,0)</f>
        <v>01/01/2030</v>
      </c>
      <c r="P161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4" s="11">
        <f>VLOOKUP(Tabela1[[#This Row],[PLACA]],BASE_LOCADORAS!B:G,6,0)</f>
        <v>850</v>
      </c>
      <c r="R1614" s="5" t="b">
        <f>Tabela1[[#This Row],[VALOR LOCADORA]]=Tabela1[[#This Row],[GASTO ALUGUEL]]</f>
        <v>0</v>
      </c>
      <c r="S1614" s="5" t="str">
        <f>UPPER(TEXT(Tabela1[[#This Row],[VENCIMENTO CONTRATO]],"MMM"))</f>
        <v>JAN</v>
      </c>
      <c r="T1614" s="5">
        <f>IFERROR(YEAR(Tabela1[[#This Row],[VENCIMENTO CONTRATO]]),"-")</f>
        <v>2030</v>
      </c>
      <c r="U1614" s="5" t="str">
        <f>VLOOKUP(Tabela1[[#This Row],[PLACA]],UNIC!C:T,18,0)</f>
        <v>ATIVO</v>
      </c>
      <c r="V1614" s="5" t="str">
        <f>SUBSTITUTE(VLOOKUP(Tabela1[[#This Row],[PLACA]],UNIC!C:K,9,0),".", "")</f>
        <v>11015</v>
      </c>
      <c r="W1614" s="5">
        <f>VLOOKUP(Tabela1[[#This Row],[PLACA]],UNIC!C:M,10,0)</f>
        <v>14001</v>
      </c>
      <c r="X1614" s="5" t="str">
        <f>VLOOKUP(Tabela1[[#This Row],[PLACA]],UNIC!C:M,11,0)</f>
        <v>VIVO</v>
      </c>
      <c r="Y1614" s="7">
        <f>SUM(Tabela1[[#This Row],[GASTO COMBUSTÍVEL FEVEREIRO]:[GASTO COMBUSTÍVE ABRIL]])</f>
        <v>2499.86</v>
      </c>
      <c r="Z1614" s="7">
        <f>IFERROR(AVERAGE(Tabela1[[#This Row],[GASTO COMBUSTÍVE ABRIL]:[GASTO COMBUSTÍVE MARÇO]]),"-")</f>
        <v>794.95</v>
      </c>
    </row>
    <row r="1615" spans="1:26" x14ac:dyDescent="0.25">
      <c r="A1615" s="5" t="s">
        <v>1162</v>
      </c>
      <c r="B1615" s="5" t="str">
        <f>VLOOKUP(A1615,UNIC!C:W,2,0)</f>
        <v>MOBI</v>
      </c>
      <c r="C1615" s="5" t="str">
        <f>VLOOKUP(A1615,UNIC!C:W,3,0)</f>
        <v>LEVE</v>
      </c>
      <c r="D1615" s="10">
        <f>VLOOKUP(A1615,UNIC!C:W,5,0)</f>
        <v>2024</v>
      </c>
      <c r="E1615" s="5" t="str">
        <f>VLOOKUP(A1615,UNIC!C:W,21,0)</f>
        <v>MOVIDA</v>
      </c>
      <c r="F1615" s="5" t="str">
        <f>VLOOKUP(Tabela1[[#This Row],[PLACA]],UNIC!C:R,15,0)</f>
        <v>AM</v>
      </c>
      <c r="G1615" s="5" t="str">
        <f>VLOOKUP(Tabela1[[#This Row],[PLACA]],UNIC!C:R,16,0)</f>
        <v>NORTE</v>
      </c>
      <c r="H1615" s="5" t="str">
        <f>VLOOKUP(A1615,UNIC!C:H,6,0)</f>
        <v>SAINT CLAIR BARBOSA DA SILVA FILHO</v>
      </c>
      <c r="I1615" s="5" t="str">
        <f>VLOOKUP(H1615,UNIC!H:J,3,0)</f>
        <v>INSTALADOR E REPARADOR DE FO</v>
      </c>
      <c r="J1615" s="11" t="str">
        <f>VLOOKUP(Tabela1[[#This Row],[PLACA]],UNIC!C:V,20,0)</f>
        <v>R$ 1.822,03</v>
      </c>
      <c r="K1615" s="11">
        <f>IFERROR(VALUE(VLOOKUP(Tabela1[[#This Row],[PLACA]],[1]Planilha2!$A:$F,3,0)),"")</f>
        <v>1019.95</v>
      </c>
      <c r="L1615" s="11">
        <f>IFERROR(VALUE(VLOOKUP(Tabela1[[#This Row],[PLACA]],[1]Planilha2!$A:$F,4,0)),"")</f>
        <v>1249.96</v>
      </c>
      <c r="M1615" s="11">
        <f>IFERROR(VALUE(VLOOKUP(Tabela1[[#This Row],[PLACA]],[1]Planilha2!$A:$F,5,0)),"")</f>
        <v>508.46000000000004</v>
      </c>
      <c r="N1615" s="11"/>
      <c r="O1615" s="12" t="str">
        <f>VLOOKUP(Tabela1[[#This Row],[PLACA]],BASE_LOCADORAS!B:F,5,0)</f>
        <v>30/05/2027</v>
      </c>
      <c r="P161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5" s="11">
        <f>VLOOKUP(Tabela1[[#This Row],[PLACA]],BASE_LOCADORAS!B:G,6,0)</f>
        <v>1822.03</v>
      </c>
      <c r="R1615" s="5" t="b">
        <f>Tabela1[[#This Row],[VALOR LOCADORA]]=Tabela1[[#This Row],[GASTO ALUGUEL]]</f>
        <v>0</v>
      </c>
      <c r="S1615" s="5" t="str">
        <f>UPPER(TEXT(Tabela1[[#This Row],[VENCIMENTO CONTRATO]],"MMM"))</f>
        <v>MAI</v>
      </c>
      <c r="T1615" s="5">
        <f>IFERROR(YEAR(Tabela1[[#This Row],[VENCIMENTO CONTRATO]]),"-")</f>
        <v>2027</v>
      </c>
      <c r="U1615" s="5" t="str">
        <f>VLOOKUP(Tabela1[[#This Row],[PLACA]],UNIC!C:T,18,0)</f>
        <v>ATIVO</v>
      </c>
      <c r="V1615" s="5" t="str">
        <f>SUBSTITUTE(VLOOKUP(Tabela1[[#This Row],[PLACA]],UNIC!C:K,9,0),".", "")</f>
        <v>11011</v>
      </c>
      <c r="W1615" s="5">
        <f>VLOOKUP(Tabela1[[#This Row],[PLACA]],UNIC!C:M,10,0)</f>
        <v>14001</v>
      </c>
      <c r="X1615" s="5" t="str">
        <f>VLOOKUP(Tabela1[[#This Row],[PLACA]],UNIC!C:M,11,0)</f>
        <v>VIVO</v>
      </c>
      <c r="Y1615" s="7">
        <f>SUM(Tabela1[[#This Row],[GASTO COMBUSTÍVEL FEVEREIRO]:[GASTO COMBUSTÍVE ABRIL]])</f>
        <v>2778.37</v>
      </c>
      <c r="Z1615" s="7">
        <f>IFERROR(AVERAGE(Tabela1[[#This Row],[GASTO COMBUSTÍVE ABRIL]:[GASTO COMBUSTÍVE MARÇO]]),"-")</f>
        <v>879.21</v>
      </c>
    </row>
    <row r="1616" spans="1:26" x14ac:dyDescent="0.25">
      <c r="A1616" s="5" t="s">
        <v>1140</v>
      </c>
      <c r="B1616" s="5" t="str">
        <f>VLOOKUP(A1616,UNIC!C:W,2,0)</f>
        <v>MOBI</v>
      </c>
      <c r="C1616" s="5" t="str">
        <f>VLOOKUP(A1616,UNIC!C:W,3,0)</f>
        <v>LEVE</v>
      </c>
      <c r="D1616" s="10">
        <f>VLOOKUP(A1616,UNIC!C:W,5,0)</f>
        <v>2023</v>
      </c>
      <c r="E1616" s="5" t="str">
        <f>VLOOKUP(A1616,UNIC!C:W,21,0)</f>
        <v>MOVIDA</v>
      </c>
      <c r="F1616" s="5" t="str">
        <f>VLOOKUP(Tabela1[[#This Row],[PLACA]],UNIC!C:R,15,0)</f>
        <v>AM</v>
      </c>
      <c r="G1616" s="5" t="str">
        <f>VLOOKUP(Tabela1[[#This Row],[PLACA]],UNIC!C:R,16,0)</f>
        <v>NORTE</v>
      </c>
      <c r="H1616" s="5" t="str">
        <f>VLOOKUP(A1616,UNIC!C:H,6,0)</f>
        <v>ISMAEL VIANA RIBEIRO</v>
      </c>
      <c r="I1616" s="5" t="str">
        <f>VLOOKUP(H1616,UNIC!H:J,3,0)</f>
        <v>INSTALADOR E REPARADOR DE FO</v>
      </c>
      <c r="J1616" s="11" t="str">
        <f>VLOOKUP(Tabela1[[#This Row],[PLACA]],UNIC!C:V,20,0)</f>
        <v>R$ 1.803,35</v>
      </c>
      <c r="K1616" s="11">
        <f>IFERROR(VALUE(VLOOKUP(Tabela1[[#This Row],[PLACA]],[1]Planilha2!$A:$F,3,0)),"")</f>
        <v>1439.93</v>
      </c>
      <c r="L1616" s="11">
        <f>IFERROR(VALUE(VLOOKUP(Tabela1[[#This Row],[PLACA]],[1]Planilha2!$A:$F,4,0)),"")</f>
        <v>1568.8500000000001</v>
      </c>
      <c r="M1616" s="11">
        <f>IFERROR(VALUE(VLOOKUP(Tabela1[[#This Row],[PLACA]],[1]Planilha2!$A:$F,5,0)),"")</f>
        <v>679.40000000000009</v>
      </c>
      <c r="N1616" s="11"/>
      <c r="O1616" s="12" t="str">
        <f>VLOOKUP(Tabela1[[#This Row],[PLACA]],BASE_LOCADORAS!B:F,5,0)</f>
        <v>24/08/2026</v>
      </c>
      <c r="P161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6" s="11">
        <f>VLOOKUP(Tabela1[[#This Row],[PLACA]],BASE_LOCADORAS!B:G,6,0)</f>
        <v>1803.35</v>
      </c>
      <c r="R1616" s="5" t="b">
        <f>Tabela1[[#This Row],[VALOR LOCADORA]]=Tabela1[[#This Row],[GASTO ALUGUEL]]</f>
        <v>0</v>
      </c>
      <c r="S1616" s="5" t="str">
        <f>UPPER(TEXT(Tabela1[[#This Row],[VENCIMENTO CONTRATO]],"MMM"))</f>
        <v>AGO</v>
      </c>
      <c r="T1616" s="5">
        <f>IFERROR(YEAR(Tabela1[[#This Row],[VENCIMENTO CONTRATO]]),"-")</f>
        <v>2026</v>
      </c>
      <c r="U1616" s="5" t="str">
        <f>VLOOKUP(Tabela1[[#This Row],[PLACA]],UNIC!C:T,18,0)</f>
        <v>ATIVO</v>
      </c>
      <c r="V1616" s="5" t="str">
        <f>SUBSTITUTE(VLOOKUP(Tabela1[[#This Row],[PLACA]],UNIC!C:K,9,0),".", "")</f>
        <v>11011</v>
      </c>
      <c r="W1616" s="5">
        <f>VLOOKUP(Tabela1[[#This Row],[PLACA]],UNIC!C:M,10,0)</f>
        <v>14001</v>
      </c>
      <c r="X1616" s="5" t="str">
        <f>VLOOKUP(Tabela1[[#This Row],[PLACA]],UNIC!C:M,11,0)</f>
        <v>VIVO</v>
      </c>
      <c r="Y1616" s="7">
        <f>SUM(Tabela1[[#This Row],[GASTO COMBUSTÍVEL FEVEREIRO]:[GASTO COMBUSTÍVE ABRIL]])</f>
        <v>3688.1800000000003</v>
      </c>
      <c r="Z1616" s="7">
        <f>IFERROR(AVERAGE(Tabela1[[#This Row],[GASTO COMBUSTÍVE ABRIL]:[GASTO COMBUSTÍVE MARÇO]]),"-")</f>
        <v>1124.125</v>
      </c>
    </row>
    <row r="1617" spans="1:26" x14ac:dyDescent="0.25">
      <c r="A1617" s="5" t="s">
        <v>1272</v>
      </c>
      <c r="B1617" s="5" t="str">
        <f>VLOOKUP(A1617,UNIC!C:W,2,0)</f>
        <v>MOBI</v>
      </c>
      <c r="C1617" s="5" t="str">
        <f>VLOOKUP(A1617,UNIC!C:W,3,0)</f>
        <v>LEVE</v>
      </c>
      <c r="D1617" s="10">
        <f>VLOOKUP(A1617,UNIC!C:W,5,0)</f>
        <v>2023</v>
      </c>
      <c r="E1617" s="5" t="str">
        <f>VLOOKUP(A1617,UNIC!C:W,21,0)</f>
        <v>MOVIDA</v>
      </c>
      <c r="F1617" s="5" t="str">
        <f>VLOOKUP(Tabela1[[#This Row],[PLACA]],UNIC!C:R,15,0)</f>
        <v>AM</v>
      </c>
      <c r="G1617" s="5" t="str">
        <f>VLOOKUP(Tabela1[[#This Row],[PLACA]],UNIC!C:R,16,0)</f>
        <v>NORTE</v>
      </c>
      <c r="H1617" s="5" t="str">
        <f>VLOOKUP(A1617,UNIC!C:H,6,0)</f>
        <v>JAMERSON SANTANA RIBEIRO</v>
      </c>
      <c r="I1617" s="5" t="str">
        <f>VLOOKUP(H1617,UNIC!H:J,3,0)</f>
        <v>INSTALADOR E REPARADOR DE FO</v>
      </c>
      <c r="J1617" s="11" t="str">
        <f>VLOOKUP(Tabela1[[#This Row],[PLACA]],UNIC!C:V,20,0)</f>
        <v>R$ 1.803,35</v>
      </c>
      <c r="K1617" s="11">
        <f>IFERROR(VALUE(VLOOKUP(Tabela1[[#This Row],[PLACA]],[1]Planilha2!$A:$F,3,0)),"")</f>
        <v>1189.99</v>
      </c>
      <c r="L1617" s="11">
        <f>IFERROR(VALUE(VLOOKUP(Tabela1[[#This Row],[PLACA]],[1]Planilha2!$A:$F,4,0)),"")</f>
        <v>1429.99</v>
      </c>
      <c r="M1617" s="11">
        <f>IFERROR(VALUE(VLOOKUP(Tabela1[[#This Row],[PLACA]],[1]Planilha2!$A:$F,5,0)),"")</f>
        <v>720</v>
      </c>
      <c r="N1617" s="11"/>
      <c r="O1617" s="12" t="str">
        <f>VLOOKUP(Tabela1[[#This Row],[PLACA]],BASE_LOCADORAS!B:F,5,0)</f>
        <v>24/08/2026</v>
      </c>
      <c r="P161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7" s="11">
        <f>VLOOKUP(Tabela1[[#This Row],[PLACA]],BASE_LOCADORAS!B:G,6,0)</f>
        <v>1803.35</v>
      </c>
      <c r="R1617" s="5" t="b">
        <f>Tabela1[[#This Row],[VALOR LOCADORA]]=Tabela1[[#This Row],[GASTO ALUGUEL]]</f>
        <v>0</v>
      </c>
      <c r="S1617" s="5" t="str">
        <f>UPPER(TEXT(Tabela1[[#This Row],[VENCIMENTO CONTRATO]],"MMM"))</f>
        <v>AGO</v>
      </c>
      <c r="T1617" s="5">
        <f>IFERROR(YEAR(Tabela1[[#This Row],[VENCIMENTO CONTRATO]]),"-")</f>
        <v>2026</v>
      </c>
      <c r="U1617" s="5" t="str">
        <f>VLOOKUP(Tabela1[[#This Row],[PLACA]],UNIC!C:T,18,0)</f>
        <v>ATIVO</v>
      </c>
      <c r="V1617" s="5" t="str">
        <f>SUBSTITUTE(VLOOKUP(Tabela1[[#This Row],[PLACA]],UNIC!C:K,9,0),".", "")</f>
        <v>11011</v>
      </c>
      <c r="W1617" s="5">
        <f>VLOOKUP(Tabela1[[#This Row],[PLACA]],UNIC!C:M,10,0)</f>
        <v>14001</v>
      </c>
      <c r="X1617" s="5" t="str">
        <f>VLOOKUP(Tabela1[[#This Row],[PLACA]],UNIC!C:M,11,0)</f>
        <v>VIVO</v>
      </c>
      <c r="Y1617" s="7">
        <f>SUM(Tabela1[[#This Row],[GASTO COMBUSTÍVEL FEVEREIRO]:[GASTO COMBUSTÍVE ABRIL]])</f>
        <v>3339.98</v>
      </c>
      <c r="Z1617" s="7">
        <f>IFERROR(AVERAGE(Tabela1[[#This Row],[GASTO COMBUSTÍVE ABRIL]:[GASTO COMBUSTÍVE MARÇO]]),"-")</f>
        <v>1074.9949999999999</v>
      </c>
    </row>
    <row r="1618" spans="1:26" x14ac:dyDescent="0.25">
      <c r="A1618" s="5" t="s">
        <v>363</v>
      </c>
      <c r="B1618" s="5" t="str">
        <f>VLOOKUP(A1618,UNIC!C:W,2,0)</f>
        <v>CRONOS</v>
      </c>
      <c r="C1618" s="5" t="str">
        <f>VLOOKUP(A1618,UNIC!C:W,3,0)</f>
        <v>LEVE</v>
      </c>
      <c r="D1618" s="10">
        <f>VLOOKUP(A1618,UNIC!C:W,5,0)</f>
        <v>2024</v>
      </c>
      <c r="E1618" s="5" t="str">
        <f>VLOOKUP(A1618,UNIC!C:W,21,0)</f>
        <v>LOCALIZA</v>
      </c>
      <c r="F1618" s="5" t="str">
        <f>VLOOKUP(Tabela1[[#This Row],[PLACA]],UNIC!C:R,15,0)</f>
        <v>AM</v>
      </c>
      <c r="G1618" s="5" t="str">
        <f>VLOOKUP(Tabela1[[#This Row],[PLACA]],UNIC!C:R,16,0)</f>
        <v>NORTE</v>
      </c>
      <c r="H1618" s="5" t="str">
        <f>VLOOKUP(A1618,UNIC!C:H,6,0)</f>
        <v>CASA CLIENTE VIVO MANAUS</v>
      </c>
      <c r="I1618" s="5" t="str">
        <f>VLOOKUP(H1618,UNIC!H:J,3,0)</f>
        <v>PARCEIRO</v>
      </c>
      <c r="J1618" s="11" t="str">
        <f>VLOOKUP(Tabela1[[#This Row],[PLACA]],UNIC!C:V,20,0)</f>
        <v>R$ 2.021,42</v>
      </c>
      <c r="K1618" s="11">
        <f>IFERROR(VALUE(VLOOKUP(Tabela1[[#This Row],[PLACA]],[1]Planilha2!$A:$F,3,0)),"")</f>
        <v>784.88000000000011</v>
      </c>
      <c r="L1618" s="11">
        <f>IFERROR(VALUE(VLOOKUP(Tabela1[[#This Row],[PLACA]],[1]Planilha2!$A:$F,4,0)),"")</f>
        <v>1076.2</v>
      </c>
      <c r="M1618" s="11">
        <f>IFERROR(VALUE(VLOOKUP(Tabela1[[#This Row],[PLACA]],[1]Planilha2!$A:$F,5,0)),"")</f>
        <v>389.13</v>
      </c>
      <c r="N1618" s="11"/>
      <c r="O1618" s="12" t="str">
        <f>VLOOKUP(Tabela1[[#This Row],[PLACA]],BASE_LOCADORAS!B:F,5,0)</f>
        <v>29/11/2026</v>
      </c>
      <c r="P161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8" s="11">
        <f>VLOOKUP(Tabela1[[#This Row],[PLACA]],BASE_LOCADORAS!B:G,6,0)</f>
        <v>2021.42</v>
      </c>
      <c r="R1618" s="5" t="b">
        <f>Tabela1[[#This Row],[VALOR LOCADORA]]=Tabela1[[#This Row],[GASTO ALUGUEL]]</f>
        <v>0</v>
      </c>
      <c r="S1618" s="5" t="str">
        <f>UPPER(TEXT(Tabela1[[#This Row],[VENCIMENTO CONTRATO]],"MMM"))</f>
        <v>NOV</v>
      </c>
      <c r="T1618" s="5">
        <f>IFERROR(YEAR(Tabela1[[#This Row],[VENCIMENTO CONTRATO]]),"-")</f>
        <v>2026</v>
      </c>
      <c r="U1618" s="5" t="str">
        <f>VLOOKUP(Tabela1[[#This Row],[PLACA]],UNIC!C:T,18,0)</f>
        <v>PATIO</v>
      </c>
      <c r="V1618" s="5" t="str">
        <f>SUBSTITUTE(VLOOKUP(Tabela1[[#This Row],[PLACA]],UNIC!C:K,9,0),".", "")</f>
        <v>11015</v>
      </c>
      <c r="W1618" s="5">
        <f>VLOOKUP(Tabela1[[#This Row],[PLACA]],UNIC!C:M,10,0)</f>
        <v>14001</v>
      </c>
      <c r="X1618" s="5" t="str">
        <f>VLOOKUP(Tabela1[[#This Row],[PLACA]],UNIC!C:M,11,0)</f>
        <v>VIVO</v>
      </c>
      <c r="Y1618" s="7">
        <f>SUM(Tabela1[[#This Row],[GASTO COMBUSTÍVEL FEVEREIRO]:[GASTO COMBUSTÍVE ABRIL]])</f>
        <v>2250.21</v>
      </c>
      <c r="Z1618" s="7">
        <f>IFERROR(AVERAGE(Tabela1[[#This Row],[GASTO COMBUSTÍVE ABRIL]:[GASTO COMBUSTÍVE MARÇO]]),"-")</f>
        <v>732.66499999999996</v>
      </c>
    </row>
    <row r="1619" spans="1:26" x14ac:dyDescent="0.25">
      <c r="A1619" s="5" t="s">
        <v>910</v>
      </c>
      <c r="B1619" s="5" t="str">
        <f>VLOOKUP(A1619,UNIC!C:W,2,0)</f>
        <v>MOBI</v>
      </c>
      <c r="C1619" s="5" t="str">
        <f>VLOOKUP(A1619,UNIC!C:W,3,0)</f>
        <v>LEVE</v>
      </c>
      <c r="D1619" s="10">
        <f>VLOOKUP(A1619,UNIC!C:W,5,0)</f>
        <v>2025</v>
      </c>
      <c r="E1619" s="5" t="str">
        <f>VLOOKUP(A1619,UNIC!C:W,21,0)</f>
        <v>MOVIDA</v>
      </c>
      <c r="F1619" s="5" t="str">
        <f>VLOOKUP(Tabela1[[#This Row],[PLACA]],UNIC!C:R,15,0)</f>
        <v>AM</v>
      </c>
      <c r="G1619" s="5" t="str">
        <f>VLOOKUP(Tabela1[[#This Row],[PLACA]],UNIC!C:R,16,0)</f>
        <v>NORTE</v>
      </c>
      <c r="H1619" s="5" t="str">
        <f>VLOOKUP(A1619,UNIC!C:H,6,0)</f>
        <v>PAULO RAFAEL SOUSA BELEM DA SILVA</v>
      </c>
      <c r="I1619" s="5" t="str">
        <f>VLOOKUP(H1619,UNIC!H:J,3,0)</f>
        <v>INSTALADOR E REPARADOR DE FO</v>
      </c>
      <c r="J1619" s="11" t="str">
        <f>VLOOKUP(Tabela1[[#This Row],[PLACA]],UNIC!C:V,20,0)</f>
        <v>R$ 1.822,55</v>
      </c>
      <c r="K1619" s="11">
        <f>IFERROR(VALUE(VLOOKUP(Tabela1[[#This Row],[PLACA]],[1]Planilha2!$A:$F,3,0)),"")</f>
        <v>1353.37</v>
      </c>
      <c r="L1619" s="11">
        <f>IFERROR(VALUE(VLOOKUP(Tabela1[[#This Row],[PLACA]],[1]Planilha2!$A:$F,4,0)),"")</f>
        <v>1705.21</v>
      </c>
      <c r="M1619" s="11">
        <f>IFERROR(VALUE(VLOOKUP(Tabela1[[#This Row],[PLACA]],[1]Planilha2!$A:$F,5,0)),"")</f>
        <v>736.18000000000006</v>
      </c>
      <c r="N1619" s="11"/>
      <c r="O1619" s="12" t="str">
        <f>VLOOKUP(Tabela1[[#This Row],[PLACA]],BASE_LOCADORAS!B:F,5,0)</f>
        <v>08/06/2027</v>
      </c>
      <c r="P161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19" s="11">
        <f>VLOOKUP(Tabela1[[#This Row],[PLACA]],BASE_LOCADORAS!B:G,6,0)</f>
        <v>1730</v>
      </c>
      <c r="R1619" s="5" t="b">
        <f>Tabela1[[#This Row],[VALOR LOCADORA]]=Tabela1[[#This Row],[GASTO ALUGUEL]]</f>
        <v>0</v>
      </c>
      <c r="S1619" s="5" t="str">
        <f>UPPER(TEXT(Tabela1[[#This Row],[VENCIMENTO CONTRATO]],"MMM"))</f>
        <v>JUN</v>
      </c>
      <c r="T1619" s="5">
        <f>IFERROR(YEAR(Tabela1[[#This Row],[VENCIMENTO CONTRATO]]),"-")</f>
        <v>2027</v>
      </c>
      <c r="U1619" s="5" t="str">
        <f>VLOOKUP(Tabela1[[#This Row],[PLACA]],UNIC!C:T,18,0)</f>
        <v>ATIVO</v>
      </c>
      <c r="V1619" s="5" t="str">
        <f>SUBSTITUTE(VLOOKUP(Tabela1[[#This Row],[PLACA]],UNIC!C:K,9,0),".", "")</f>
        <v>11011</v>
      </c>
      <c r="W1619" s="5">
        <f>VLOOKUP(Tabela1[[#This Row],[PLACA]],UNIC!C:M,10,0)</f>
        <v>14001</v>
      </c>
      <c r="X1619" s="5" t="str">
        <f>VLOOKUP(Tabela1[[#This Row],[PLACA]],UNIC!C:M,11,0)</f>
        <v>VIVO</v>
      </c>
      <c r="Y1619" s="7">
        <f>SUM(Tabela1[[#This Row],[GASTO COMBUSTÍVEL FEVEREIRO]:[GASTO COMBUSTÍVE ABRIL]])</f>
        <v>3794.76</v>
      </c>
      <c r="Z1619" s="7">
        <f>IFERROR(AVERAGE(Tabela1[[#This Row],[GASTO COMBUSTÍVE ABRIL]:[GASTO COMBUSTÍVE MARÇO]]),"-")</f>
        <v>1220.6950000000002</v>
      </c>
    </row>
    <row r="1620" spans="1:26" x14ac:dyDescent="0.25">
      <c r="A1620" s="5" t="s">
        <v>1167</v>
      </c>
      <c r="B1620" s="5" t="str">
        <f>VLOOKUP(A1620,UNIC!C:W,2,0)</f>
        <v>MOBI</v>
      </c>
      <c r="C1620" s="5" t="str">
        <f>VLOOKUP(A1620,UNIC!C:W,3,0)</f>
        <v>LEVE</v>
      </c>
      <c r="D1620" s="10">
        <f>VLOOKUP(A1620,UNIC!C:W,5,0)</f>
        <v>2023</v>
      </c>
      <c r="E1620" s="5" t="str">
        <f>VLOOKUP(A1620,UNIC!C:W,21,0)</f>
        <v>LOCALIZA</v>
      </c>
      <c r="F1620" s="5" t="str">
        <f>VLOOKUP(Tabela1[[#This Row],[PLACA]],UNIC!C:R,15,0)</f>
        <v>AM</v>
      </c>
      <c r="G1620" s="5" t="str">
        <f>VLOOKUP(Tabela1[[#This Row],[PLACA]],UNIC!C:R,16,0)</f>
        <v>NORTE</v>
      </c>
      <c r="H1620" s="5" t="str">
        <f>VLOOKUP(A1620,UNIC!C:H,6,0)</f>
        <v>RICHARD CLEYDERSON SANTIAGO MATA</v>
      </c>
      <c r="I1620" s="5" t="str">
        <f>VLOOKUP(H1620,UNIC!H:J,3,0)</f>
        <v>INSTALADOR E REPARADOR DE FO</v>
      </c>
      <c r="J1620" s="11" t="str">
        <f>VLOOKUP(Tabela1[[#This Row],[PLACA]],UNIC!C:V,20,0)</f>
        <v>R$ 1.898,47</v>
      </c>
      <c r="K1620" s="11">
        <f>IFERROR(VALUE(VLOOKUP(Tabela1[[#This Row],[PLACA]],[1]Planilha2!$A:$F,3,0)),"")</f>
        <v>1556.7199999999998</v>
      </c>
      <c r="L1620" s="11">
        <f>IFERROR(VALUE(VLOOKUP(Tabela1[[#This Row],[PLACA]],[1]Planilha2!$A:$F,4,0)),"")</f>
        <v>1815</v>
      </c>
      <c r="M1620" s="11">
        <f>IFERROR(VALUE(VLOOKUP(Tabela1[[#This Row],[PLACA]],[1]Planilha2!$A:$F,5,0)),"")</f>
        <v>947.77</v>
      </c>
      <c r="N1620" s="11"/>
      <c r="O1620" s="12" t="str">
        <f>VLOOKUP(Tabela1[[#This Row],[PLACA]],BASE_LOCADORAS!B:F,5,0)</f>
        <v>02/03/2026</v>
      </c>
      <c r="P162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20" s="11">
        <f>VLOOKUP(Tabela1[[#This Row],[PLACA]],BASE_LOCADORAS!B:G,6,0)</f>
        <v>1898.47</v>
      </c>
      <c r="R1620" s="5" t="b">
        <f>Tabela1[[#This Row],[VALOR LOCADORA]]=Tabela1[[#This Row],[GASTO ALUGUEL]]</f>
        <v>0</v>
      </c>
      <c r="S1620" s="5" t="str">
        <f>UPPER(TEXT(Tabela1[[#This Row],[VENCIMENTO CONTRATO]],"MMM"))</f>
        <v>MAR</v>
      </c>
      <c r="T1620" s="5">
        <f>IFERROR(YEAR(Tabela1[[#This Row],[VENCIMENTO CONTRATO]]),"-")</f>
        <v>2026</v>
      </c>
      <c r="U1620" s="5" t="str">
        <f>VLOOKUP(Tabela1[[#This Row],[PLACA]],UNIC!C:T,18,0)</f>
        <v>ATIVO</v>
      </c>
      <c r="V1620" s="5" t="str">
        <f>SUBSTITUTE(VLOOKUP(Tabela1[[#This Row],[PLACA]],UNIC!C:K,9,0),".", "")</f>
        <v>11011</v>
      </c>
      <c r="W1620" s="5">
        <f>VLOOKUP(Tabela1[[#This Row],[PLACA]],UNIC!C:M,10,0)</f>
        <v>14001</v>
      </c>
      <c r="X1620" s="5" t="str">
        <f>VLOOKUP(Tabela1[[#This Row],[PLACA]],UNIC!C:M,11,0)</f>
        <v>VIVO</v>
      </c>
      <c r="Y1620" s="7">
        <f>SUM(Tabela1[[#This Row],[GASTO COMBUSTÍVEL FEVEREIRO]:[GASTO COMBUSTÍVE ABRIL]])</f>
        <v>4319.49</v>
      </c>
      <c r="Z1620" s="7">
        <f>IFERROR(AVERAGE(Tabela1[[#This Row],[GASTO COMBUSTÍVE ABRIL]:[GASTO COMBUSTÍVE MARÇO]]),"-")</f>
        <v>1381.385</v>
      </c>
    </row>
    <row r="1621" spans="1:26" x14ac:dyDescent="0.25">
      <c r="A1621" s="5" t="s">
        <v>730</v>
      </c>
      <c r="B1621" s="5" t="str">
        <f>VLOOKUP(A1621,UNIC!C:W,2,0)</f>
        <v>MOBI</v>
      </c>
      <c r="C1621" s="5" t="str">
        <f>VLOOKUP(A1621,UNIC!C:W,3,0)</f>
        <v>LEVE</v>
      </c>
      <c r="D1621" s="10">
        <f>VLOOKUP(A1621,UNIC!C:W,5,0)</f>
        <v>2023</v>
      </c>
      <c r="E1621" s="5" t="str">
        <f>VLOOKUP(A1621,UNIC!C:W,21,0)</f>
        <v>MOVIDA</v>
      </c>
      <c r="F1621" s="5" t="str">
        <f>VLOOKUP(Tabela1[[#This Row],[PLACA]],UNIC!C:R,15,0)</f>
        <v>AM</v>
      </c>
      <c r="G1621" s="5" t="str">
        <f>VLOOKUP(Tabela1[[#This Row],[PLACA]],UNIC!C:R,16,0)</f>
        <v>NORTE</v>
      </c>
      <c r="H1621" s="5" t="str">
        <f>VLOOKUP(A1621,UNIC!C:H,6,0)</f>
        <v>MATHEUS MONTELES FREIRE</v>
      </c>
      <c r="I1621" s="5" t="str">
        <f>VLOOKUP(H1621,UNIC!H:J,3,0)</f>
        <v>TECNICO DE FIBRA OPTICA I</v>
      </c>
      <c r="J1621" s="11" t="str">
        <f>VLOOKUP(Tabela1[[#This Row],[PLACA]],UNIC!C:V,20,0)</f>
        <v>R$ 1.803,35</v>
      </c>
      <c r="K1621" s="11">
        <f>IFERROR(VALUE(VLOOKUP(Tabela1[[#This Row],[PLACA]],[1]Planilha2!$A:$F,3,0)),"")</f>
        <v>1299.95</v>
      </c>
      <c r="L1621" s="11">
        <f>IFERROR(VALUE(VLOOKUP(Tabela1[[#This Row],[PLACA]],[1]Planilha2!$A:$F,4,0)),"")</f>
        <v>1618.48</v>
      </c>
      <c r="M1621" s="11">
        <f>IFERROR(VALUE(VLOOKUP(Tabela1[[#This Row],[PLACA]],[1]Planilha2!$A:$F,5,0)),"")</f>
        <v>820</v>
      </c>
      <c r="N1621" s="11"/>
      <c r="O1621" s="12" t="str">
        <f>VLOOKUP(Tabela1[[#This Row],[PLACA]],BASE_LOCADORAS!B:F,5,0)</f>
        <v>24/08/2026</v>
      </c>
      <c r="P162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1" s="11">
        <f>VLOOKUP(Tabela1[[#This Row],[PLACA]],BASE_LOCADORAS!B:G,6,0)</f>
        <v>1803.35</v>
      </c>
      <c r="R1621" s="5" t="b">
        <f>Tabela1[[#This Row],[VALOR LOCADORA]]=Tabela1[[#This Row],[GASTO ALUGUEL]]</f>
        <v>0</v>
      </c>
      <c r="S1621" s="5" t="str">
        <f>UPPER(TEXT(Tabela1[[#This Row],[VENCIMENTO CONTRATO]],"MMM"))</f>
        <v>AGO</v>
      </c>
      <c r="T1621" s="5">
        <f>IFERROR(YEAR(Tabela1[[#This Row],[VENCIMENTO CONTRATO]]),"-")</f>
        <v>2026</v>
      </c>
      <c r="U1621" s="5" t="str">
        <f>VLOOKUP(Tabela1[[#This Row],[PLACA]],UNIC!C:T,18,0)</f>
        <v>ATIVO</v>
      </c>
      <c r="V1621" s="5" t="str">
        <f>SUBSTITUTE(VLOOKUP(Tabela1[[#This Row],[PLACA]],UNIC!C:K,9,0),".", "")</f>
        <v>11021</v>
      </c>
      <c r="W1621" s="5">
        <f>VLOOKUP(Tabela1[[#This Row],[PLACA]],UNIC!C:M,10,0)</f>
        <v>14001</v>
      </c>
      <c r="X1621" s="5" t="str">
        <f>VLOOKUP(Tabela1[[#This Row],[PLACA]],UNIC!C:M,11,0)</f>
        <v>VIVO</v>
      </c>
      <c r="Y1621" s="7">
        <f>SUM(Tabela1[[#This Row],[GASTO COMBUSTÍVEL FEVEREIRO]:[GASTO COMBUSTÍVE ABRIL]])</f>
        <v>3738.4300000000003</v>
      </c>
      <c r="Z1621" s="7">
        <f>IFERROR(AVERAGE(Tabela1[[#This Row],[GASTO COMBUSTÍVE ABRIL]:[GASTO COMBUSTÍVE MARÇO]]),"-")</f>
        <v>1219.24</v>
      </c>
    </row>
    <row r="1622" spans="1:26" x14ac:dyDescent="0.25">
      <c r="A1622" s="5" t="s">
        <v>888</v>
      </c>
      <c r="B1622" s="5" t="str">
        <f>VLOOKUP(A1622,UNIC!C:W,2,0)</f>
        <v>ONIX</v>
      </c>
      <c r="C1622" s="5" t="str">
        <f>VLOOKUP(A1622,UNIC!C:W,3,0)</f>
        <v>LEVE</v>
      </c>
      <c r="D1622" s="10">
        <f>VLOOKUP(A1622,UNIC!C:W,5,0)</f>
        <v>2014</v>
      </c>
      <c r="E1622" s="5" t="str">
        <f>VLOOKUP(A1622,UNIC!C:W,21,0)</f>
        <v>PARTICULAR</v>
      </c>
      <c r="F1622" s="5" t="str">
        <f>VLOOKUP(Tabela1[[#This Row],[PLACA]],UNIC!C:R,15,0)</f>
        <v>AM</v>
      </c>
      <c r="G1622" s="5" t="str">
        <f>VLOOKUP(Tabela1[[#This Row],[PLACA]],UNIC!C:R,16,0)</f>
        <v>NORTE</v>
      </c>
      <c r="H1622" s="5" t="str">
        <f>VLOOKUP(A1622,UNIC!C:H,6,0)</f>
        <v>MATHEUS BAZILIO DE ARAUJO</v>
      </c>
      <c r="I1622" s="5" t="str">
        <f>VLOOKUP(H1622,UNIC!H:J,3,0)</f>
        <v>SUPERVISOR DE OPERACAO</v>
      </c>
      <c r="J1622" s="11" t="str">
        <f>VLOOKUP(Tabela1[[#This Row],[PLACA]],UNIC!C:V,20,0)</f>
        <v>R$ 850,00</v>
      </c>
      <c r="K1622" s="11">
        <f>IFERROR(VALUE(VLOOKUP(Tabela1[[#This Row],[PLACA]],[1]Planilha2!$A:$F,3,0)),"")</f>
        <v>1648.3999999999999</v>
      </c>
      <c r="L1622" s="11">
        <f>IFERROR(VALUE(VLOOKUP(Tabela1[[#This Row],[PLACA]],[1]Planilha2!$A:$F,4,0)),"")</f>
        <v>1481.52</v>
      </c>
      <c r="M1622" s="11">
        <f>IFERROR(VALUE(VLOOKUP(Tabela1[[#This Row],[PLACA]],[1]Planilha2!$A:$F,5,0)),"")</f>
        <v>847.19</v>
      </c>
      <c r="N1622" s="11"/>
      <c r="O1622" s="12" t="str">
        <f>VLOOKUP(Tabela1[[#This Row],[PLACA]],BASE_LOCADORAS!B:F,5,0)</f>
        <v>01/01/2030</v>
      </c>
      <c r="P162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2" s="11">
        <f>VLOOKUP(Tabela1[[#This Row],[PLACA]],BASE_LOCADORAS!B:G,6,0)</f>
        <v>850</v>
      </c>
      <c r="R1622" s="5" t="b">
        <f>Tabela1[[#This Row],[VALOR LOCADORA]]=Tabela1[[#This Row],[GASTO ALUGUEL]]</f>
        <v>0</v>
      </c>
      <c r="S1622" s="5" t="str">
        <f>UPPER(TEXT(Tabela1[[#This Row],[VENCIMENTO CONTRATO]],"MMM"))</f>
        <v>JAN</v>
      </c>
      <c r="T1622" s="5">
        <f>IFERROR(YEAR(Tabela1[[#This Row],[VENCIMENTO CONTRATO]]),"-")</f>
        <v>2030</v>
      </c>
      <c r="U1622" s="5" t="str">
        <f>VLOOKUP(Tabela1[[#This Row],[PLACA]],UNIC!C:T,18,0)</f>
        <v>ATIVO</v>
      </c>
      <c r="V1622" s="5" t="str">
        <f>SUBSTITUTE(VLOOKUP(Tabela1[[#This Row],[PLACA]],UNIC!C:K,9,0),".", "")</f>
        <v>11011</v>
      </c>
      <c r="W1622" s="5">
        <f>VLOOKUP(Tabela1[[#This Row],[PLACA]],UNIC!C:M,10,0)</f>
        <v>14001</v>
      </c>
      <c r="X1622" s="5" t="str">
        <f>VLOOKUP(Tabela1[[#This Row],[PLACA]],UNIC!C:M,11,0)</f>
        <v>VIVO</v>
      </c>
      <c r="Y1622" s="7">
        <f>SUM(Tabela1[[#This Row],[GASTO COMBUSTÍVEL FEVEREIRO]:[GASTO COMBUSTÍVE ABRIL]])</f>
        <v>3977.11</v>
      </c>
      <c r="Z1622" s="7">
        <f>IFERROR(AVERAGE(Tabela1[[#This Row],[GASTO COMBUSTÍVE ABRIL]:[GASTO COMBUSTÍVE MARÇO]]),"-")</f>
        <v>1164.355</v>
      </c>
    </row>
    <row r="1623" spans="1:26" x14ac:dyDescent="0.25">
      <c r="A1623" s="5" t="s">
        <v>431</v>
      </c>
      <c r="B1623" s="5" t="str">
        <f>VLOOKUP(A1623,UNIC!C:W,2,0)</f>
        <v>MOBI</v>
      </c>
      <c r="C1623" s="5" t="str">
        <f>VLOOKUP(A1623,UNIC!C:W,3,0)</f>
        <v>LEVE</v>
      </c>
      <c r="D1623" s="10">
        <f>VLOOKUP(A1623,UNIC!C:W,5,0)</f>
        <v>2022</v>
      </c>
      <c r="E1623" s="5" t="str">
        <f>VLOOKUP(A1623,UNIC!C:W,21,0)</f>
        <v>MOVIDA</v>
      </c>
      <c r="F1623" s="5" t="str">
        <f>VLOOKUP(Tabela1[[#This Row],[PLACA]],UNIC!C:R,15,0)</f>
        <v>AM</v>
      </c>
      <c r="G1623" s="5" t="str">
        <f>VLOOKUP(Tabela1[[#This Row],[PLACA]],UNIC!C:R,16,0)</f>
        <v>NORTE</v>
      </c>
      <c r="H1623" s="5" t="str">
        <f>VLOOKUP(A1623,UNIC!C:H,6,0)</f>
        <v>SATEC</v>
      </c>
      <c r="I1623" s="5" t="str">
        <f>VLOOKUP(H1623,UNIC!H:J,3,0)</f>
        <v>PARCEIRO</v>
      </c>
      <c r="J1623" s="11" t="str">
        <f>VLOOKUP(Tabela1[[#This Row],[PLACA]],UNIC!C:V,20,0)</f>
        <v>R$ 1.970,00</v>
      </c>
      <c r="K1623" s="11" t="str">
        <f>IFERROR(VALUE(VLOOKUP(Tabela1[[#This Row],[PLACA]],[1]Planilha2!$A:$F,3,0)),"")</f>
        <v/>
      </c>
      <c r="L1623" s="11" t="str">
        <f>IFERROR(VALUE(VLOOKUP(Tabela1[[#This Row],[PLACA]],[1]Planilha2!$A:$F,4,0)),"")</f>
        <v/>
      </c>
      <c r="M1623" s="11" t="str">
        <f>IFERROR(VALUE(VLOOKUP(Tabela1[[#This Row],[PLACA]],[1]Planilha2!$A:$F,5,0)),"")</f>
        <v/>
      </c>
      <c r="N1623" s="11"/>
      <c r="O1623" s="12" t="str">
        <f>VLOOKUP(Tabela1[[#This Row],[PLACA]],BASE_LOCADORAS!B:F,5,0)</f>
        <v>15/09/2024</v>
      </c>
      <c r="P162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23" s="11">
        <f>VLOOKUP(Tabela1[[#This Row],[PLACA]],BASE_LOCADORAS!B:G,6,0)</f>
        <v>1313.33</v>
      </c>
      <c r="R1623" s="5" t="b">
        <f>Tabela1[[#This Row],[VALOR LOCADORA]]=Tabela1[[#This Row],[GASTO ALUGUEL]]</f>
        <v>0</v>
      </c>
      <c r="S1623" s="5" t="str">
        <f>UPPER(TEXT(Tabela1[[#This Row],[VENCIMENTO CONTRATO]],"MMM"))</f>
        <v>SET</v>
      </c>
      <c r="T1623" s="5">
        <f>IFERROR(YEAR(Tabela1[[#This Row],[VENCIMENTO CONTRATO]]),"-")</f>
        <v>2024</v>
      </c>
      <c r="U1623" s="5" t="str">
        <f>VLOOKUP(Tabela1[[#This Row],[PLACA]],UNIC!C:T,18,0)</f>
        <v>ATIVO</v>
      </c>
      <c r="V1623" s="5" t="str">
        <f>SUBSTITUTE(VLOOKUP(Tabela1[[#This Row],[PLACA]],UNIC!C:K,9,0),".", "")</f>
        <v>15031</v>
      </c>
      <c r="W1623" s="5">
        <f>VLOOKUP(Tabela1[[#This Row],[PLACA]],UNIC!C:M,10,0)</f>
        <v>14001</v>
      </c>
      <c r="X1623" s="5" t="str">
        <f>VLOOKUP(Tabela1[[#This Row],[PLACA]],UNIC!C:M,11,0)</f>
        <v>FIBRASIL</v>
      </c>
      <c r="Y1623" s="7">
        <f>SUM(Tabela1[[#This Row],[GASTO COMBUSTÍVEL FEVEREIRO]:[GASTO COMBUSTÍVE ABRIL]])</f>
        <v>0</v>
      </c>
      <c r="Z1623" s="7" t="str">
        <f>IFERROR(AVERAGE(Tabela1[[#This Row],[GASTO COMBUSTÍVE ABRIL]:[GASTO COMBUSTÍVE MARÇO]]),"-")</f>
        <v>-</v>
      </c>
    </row>
    <row r="1624" spans="1:26" x14ac:dyDescent="0.25">
      <c r="A1624" s="5" t="s">
        <v>1018</v>
      </c>
      <c r="B1624" s="5" t="str">
        <f>VLOOKUP(A1624,UNIC!C:W,2,0)</f>
        <v>MOBI</v>
      </c>
      <c r="C1624" s="5" t="str">
        <f>VLOOKUP(A1624,UNIC!C:W,3,0)</f>
        <v>LEVE</v>
      </c>
      <c r="D1624" s="10">
        <f>VLOOKUP(A1624,UNIC!C:W,5,0)</f>
        <v>2023</v>
      </c>
      <c r="E1624" s="5" t="str">
        <f>VLOOKUP(A1624,UNIC!C:W,21,0)</f>
        <v>LOCALIZA</v>
      </c>
      <c r="F1624" s="5" t="str">
        <f>VLOOKUP(Tabela1[[#This Row],[PLACA]],UNIC!C:R,15,0)</f>
        <v>AM</v>
      </c>
      <c r="G1624" s="5" t="str">
        <f>VLOOKUP(Tabela1[[#This Row],[PLACA]],UNIC!C:R,16,0)</f>
        <v>NORTE</v>
      </c>
      <c r="H1624" s="5" t="str">
        <f>VLOOKUP(A1624,UNIC!C:H,6,0)</f>
        <v>ADILSON FRANCO MAIA</v>
      </c>
      <c r="I1624" s="5" t="str">
        <f>VLOOKUP(H1624,UNIC!H:J,3,0)</f>
        <v>INSTALADOR E REPARADOR DE FO</v>
      </c>
      <c r="J1624" s="11" t="str">
        <f>VLOOKUP(Tabela1[[#This Row],[PLACA]],UNIC!C:V,20,0)</f>
        <v>R$ 1.898,47</v>
      </c>
      <c r="K1624" s="11">
        <f>IFERROR(VALUE(VLOOKUP(Tabela1[[#This Row],[PLACA]],[1]Planilha2!$A:$F,3,0)),"")</f>
        <v>809.08</v>
      </c>
      <c r="L1624" s="11">
        <f>IFERROR(VALUE(VLOOKUP(Tabela1[[#This Row],[PLACA]],[1]Planilha2!$A:$F,4,0)),"")</f>
        <v>1452.99</v>
      </c>
      <c r="M1624" s="11">
        <f>IFERROR(VALUE(VLOOKUP(Tabela1[[#This Row],[PLACA]],[1]Planilha2!$A:$F,5,0)),"")</f>
        <v>894.84</v>
      </c>
      <c r="N1624" s="11"/>
      <c r="O1624" s="12" t="str">
        <f>VLOOKUP(Tabela1[[#This Row],[PLACA]],BASE_LOCADORAS!B:F,5,0)</f>
        <v>08/03/2026</v>
      </c>
      <c r="P162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24" s="11">
        <f>VLOOKUP(Tabela1[[#This Row],[PLACA]],BASE_LOCADORAS!B:G,6,0)</f>
        <v>1898.47</v>
      </c>
      <c r="R1624" s="5" t="b">
        <f>Tabela1[[#This Row],[VALOR LOCADORA]]=Tabela1[[#This Row],[GASTO ALUGUEL]]</f>
        <v>0</v>
      </c>
      <c r="S1624" s="5" t="str">
        <f>UPPER(TEXT(Tabela1[[#This Row],[VENCIMENTO CONTRATO]],"MMM"))</f>
        <v>MAR</v>
      </c>
      <c r="T1624" s="5">
        <f>IFERROR(YEAR(Tabela1[[#This Row],[VENCIMENTO CONTRATO]]),"-")</f>
        <v>2026</v>
      </c>
      <c r="U1624" s="5" t="str">
        <f>VLOOKUP(Tabela1[[#This Row],[PLACA]],UNIC!C:T,18,0)</f>
        <v>ATIVO</v>
      </c>
      <c r="V1624" s="5" t="str">
        <f>SUBSTITUTE(VLOOKUP(Tabela1[[#This Row],[PLACA]],UNIC!C:K,9,0),".", "")</f>
        <v>11011</v>
      </c>
      <c r="W1624" s="5">
        <f>VLOOKUP(Tabela1[[#This Row],[PLACA]],UNIC!C:M,10,0)</f>
        <v>14001</v>
      </c>
      <c r="X1624" s="5" t="str">
        <f>VLOOKUP(Tabela1[[#This Row],[PLACA]],UNIC!C:M,11,0)</f>
        <v>VIVO</v>
      </c>
      <c r="Y1624" s="7">
        <f>SUM(Tabela1[[#This Row],[GASTO COMBUSTÍVEL FEVEREIRO]:[GASTO COMBUSTÍVE ABRIL]])</f>
        <v>3156.9100000000003</v>
      </c>
      <c r="Z1624" s="7">
        <f>IFERROR(AVERAGE(Tabela1[[#This Row],[GASTO COMBUSTÍVE ABRIL]:[GASTO COMBUSTÍVE MARÇO]]),"-")</f>
        <v>1173.915</v>
      </c>
    </row>
    <row r="1625" spans="1:26" x14ac:dyDescent="0.25">
      <c r="A1625" s="5" t="s">
        <v>779</v>
      </c>
      <c r="B1625" s="5" t="str">
        <f>VLOOKUP(A1625,UNIC!C:W,2,0)</f>
        <v>CRONOS</v>
      </c>
      <c r="C1625" s="5" t="str">
        <f>VLOOKUP(A1625,UNIC!C:W,3,0)</f>
        <v>LEVE</v>
      </c>
      <c r="D1625" s="10">
        <f>VLOOKUP(A1625,UNIC!C:W,5,0)</f>
        <v>2024</v>
      </c>
      <c r="E1625" s="5" t="str">
        <f>VLOOKUP(A1625,UNIC!C:W,21,0)</f>
        <v>LOCALIZA</v>
      </c>
      <c r="F1625" s="5" t="str">
        <f>VLOOKUP(Tabela1[[#This Row],[PLACA]],UNIC!C:R,15,0)</f>
        <v>AM</v>
      </c>
      <c r="G1625" s="5" t="str">
        <f>VLOOKUP(Tabela1[[#This Row],[PLACA]],UNIC!C:R,16,0)</f>
        <v>NORTE</v>
      </c>
      <c r="H1625" s="5" t="str">
        <f>VLOOKUP(A1625,UNIC!C:H,6,0)</f>
        <v>DENIS MARTINS DE OLIVEIRA</v>
      </c>
      <c r="I1625" s="5" t="str">
        <f>VLOOKUP(H1625,UNIC!H:J,3,0)</f>
        <v>COORDENADOR DE OPERACAO I</v>
      </c>
      <c r="J1625" s="11" t="str">
        <f>VLOOKUP(Tabela1[[#This Row],[PLACA]],UNIC!C:V,20,0)</f>
        <v>R$ 2.021,42</v>
      </c>
      <c r="K1625" s="11">
        <f>IFERROR(VALUE(VLOOKUP(Tabela1[[#This Row],[PLACA]],[1]Planilha2!$A:$F,3,0)),"")</f>
        <v>734.9</v>
      </c>
      <c r="L1625" s="11">
        <f>IFERROR(VALUE(VLOOKUP(Tabela1[[#This Row],[PLACA]],[1]Planilha2!$A:$F,4,0)),"")</f>
        <v>862.21</v>
      </c>
      <c r="M1625" s="11">
        <f>IFERROR(VALUE(VLOOKUP(Tabela1[[#This Row],[PLACA]],[1]Planilha2!$A:$F,5,0)),"")</f>
        <v>517.25</v>
      </c>
      <c r="N1625" s="11"/>
      <c r="O1625" s="12" t="str">
        <f>VLOOKUP(Tabela1[[#This Row],[PLACA]],BASE_LOCADORAS!B:F,5,0)</f>
        <v>12/12/2026</v>
      </c>
      <c r="P162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5" s="11">
        <f>VLOOKUP(Tabela1[[#This Row],[PLACA]],BASE_LOCADORAS!B:G,6,0)</f>
        <v>2021.42</v>
      </c>
      <c r="R1625" s="5" t="b">
        <f>Tabela1[[#This Row],[VALOR LOCADORA]]=Tabela1[[#This Row],[GASTO ALUGUEL]]</f>
        <v>0</v>
      </c>
      <c r="S1625" s="5" t="str">
        <f>UPPER(TEXT(Tabela1[[#This Row],[VENCIMENTO CONTRATO]],"MMM"))</f>
        <v>DEZ</v>
      </c>
      <c r="T1625" s="5">
        <f>IFERROR(YEAR(Tabela1[[#This Row],[VENCIMENTO CONTRATO]]),"-")</f>
        <v>2026</v>
      </c>
      <c r="U1625" s="5" t="str">
        <f>VLOOKUP(Tabela1[[#This Row],[PLACA]],UNIC!C:T,18,0)</f>
        <v>ATIVO</v>
      </c>
      <c r="V1625" s="5" t="str">
        <f>SUBSTITUTE(VLOOKUP(Tabela1[[#This Row],[PLACA]],UNIC!C:K,9,0),".", "")</f>
        <v>14015</v>
      </c>
      <c r="W1625" s="5">
        <f>VLOOKUP(Tabela1[[#This Row],[PLACA]],UNIC!C:M,10,0)</f>
        <v>14001</v>
      </c>
      <c r="X1625" s="5" t="str">
        <f>VLOOKUP(Tabela1[[#This Row],[PLACA]],UNIC!C:M,11,0)</f>
        <v>I-SYSTEMS</v>
      </c>
      <c r="Y1625" s="7">
        <f>SUM(Tabela1[[#This Row],[GASTO COMBUSTÍVEL FEVEREIRO]:[GASTO COMBUSTÍVE ABRIL]])</f>
        <v>2114.36</v>
      </c>
      <c r="Z1625" s="7">
        <f>IFERROR(AVERAGE(Tabela1[[#This Row],[GASTO COMBUSTÍVE ABRIL]:[GASTO COMBUSTÍVE MARÇO]]),"-")</f>
        <v>689.73</v>
      </c>
    </row>
    <row r="1626" spans="1:26" x14ac:dyDescent="0.25">
      <c r="A1626" s="5" t="s">
        <v>1019</v>
      </c>
      <c r="B1626" s="5" t="str">
        <f>VLOOKUP(A1626,UNIC!C:W,2,0)</f>
        <v>MOBI</v>
      </c>
      <c r="C1626" s="5" t="str">
        <f>VLOOKUP(A1626,UNIC!C:W,3,0)</f>
        <v>LEVE</v>
      </c>
      <c r="D1626" s="10">
        <f>VLOOKUP(A1626,UNIC!C:W,5,0)</f>
        <v>2025</v>
      </c>
      <c r="E1626" s="5" t="str">
        <f>VLOOKUP(A1626,UNIC!C:W,21,0)</f>
        <v>MOVIDA</v>
      </c>
      <c r="F1626" s="5" t="str">
        <f>VLOOKUP(Tabela1[[#This Row],[PLACA]],UNIC!C:R,15,0)</f>
        <v>AM</v>
      </c>
      <c r="G1626" s="5" t="str">
        <f>VLOOKUP(Tabela1[[#This Row],[PLACA]],UNIC!C:R,16,0)</f>
        <v>NORTE</v>
      </c>
      <c r="H1626" s="5" t="str">
        <f>VLOOKUP(A1626,UNIC!C:H,6,0)</f>
        <v>FABIO JORGE BORGES BASTOS</v>
      </c>
      <c r="I1626" s="5" t="str">
        <f>VLOOKUP(H1626,UNIC!H:J,3,0)</f>
        <v>INSTALADOR E REPARADOR DE FO</v>
      </c>
      <c r="J1626" s="11" t="str">
        <f>VLOOKUP(Tabela1[[#This Row],[PLACA]],UNIC!C:V,20,0)</f>
        <v>R$ 1.822,55</v>
      </c>
      <c r="K1626" s="11">
        <f>IFERROR(VALUE(VLOOKUP(Tabela1[[#This Row],[PLACA]],[1]Planilha2!$A:$F,3,0)),"")</f>
        <v>1408.6</v>
      </c>
      <c r="L1626" s="11">
        <f>IFERROR(VALUE(VLOOKUP(Tabela1[[#This Row],[PLACA]],[1]Planilha2!$A:$F,4,0)),"")</f>
        <v>1516.83</v>
      </c>
      <c r="M1626" s="11">
        <f>IFERROR(VALUE(VLOOKUP(Tabela1[[#This Row],[PLACA]],[1]Planilha2!$A:$F,5,0)),"")</f>
        <v>619.11</v>
      </c>
      <c r="N1626" s="11"/>
      <c r="O1626" s="12" t="str">
        <f>VLOOKUP(Tabela1[[#This Row],[PLACA]],BASE_LOCADORAS!B:F,5,0)</f>
        <v>08/06/2027</v>
      </c>
      <c r="P162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6" s="11">
        <f>VLOOKUP(Tabela1[[#This Row],[PLACA]],BASE_LOCADORAS!B:G,6,0)</f>
        <v>1730</v>
      </c>
      <c r="R1626" s="5" t="b">
        <f>Tabela1[[#This Row],[VALOR LOCADORA]]=Tabela1[[#This Row],[GASTO ALUGUEL]]</f>
        <v>0</v>
      </c>
      <c r="S1626" s="5" t="str">
        <f>UPPER(TEXT(Tabela1[[#This Row],[VENCIMENTO CONTRATO]],"MMM"))</f>
        <v>JUN</v>
      </c>
      <c r="T1626" s="5">
        <f>IFERROR(YEAR(Tabela1[[#This Row],[VENCIMENTO CONTRATO]]),"-")</f>
        <v>2027</v>
      </c>
      <c r="U1626" s="5" t="str">
        <f>VLOOKUP(Tabela1[[#This Row],[PLACA]],UNIC!C:T,18,0)</f>
        <v>ATIVO</v>
      </c>
      <c r="V1626" s="5" t="str">
        <f>SUBSTITUTE(VLOOKUP(Tabela1[[#This Row],[PLACA]],UNIC!C:K,9,0),".", "")</f>
        <v>11011</v>
      </c>
      <c r="W1626" s="5">
        <f>VLOOKUP(Tabela1[[#This Row],[PLACA]],UNIC!C:M,10,0)</f>
        <v>14001</v>
      </c>
      <c r="X1626" s="5" t="str">
        <f>VLOOKUP(Tabela1[[#This Row],[PLACA]],UNIC!C:M,11,0)</f>
        <v>VIVO</v>
      </c>
      <c r="Y1626" s="7">
        <f>SUM(Tabela1[[#This Row],[GASTO COMBUSTÍVEL FEVEREIRO]:[GASTO COMBUSTÍVE ABRIL]])</f>
        <v>3544.54</v>
      </c>
      <c r="Z1626" s="7">
        <f>IFERROR(AVERAGE(Tabela1[[#This Row],[GASTO COMBUSTÍVE ABRIL]:[GASTO COMBUSTÍVE MARÇO]]),"-")</f>
        <v>1067.97</v>
      </c>
    </row>
    <row r="1627" spans="1:26" x14ac:dyDescent="0.25">
      <c r="A1627" s="5" t="s">
        <v>1153</v>
      </c>
      <c r="B1627" s="5" t="str">
        <f>VLOOKUP(A1627,UNIC!C:W,2,0)</f>
        <v>MOBI</v>
      </c>
      <c r="C1627" s="5" t="str">
        <f>VLOOKUP(A1627,UNIC!C:W,3,0)</f>
        <v>LEVE</v>
      </c>
      <c r="D1627" s="10">
        <f>VLOOKUP(A1627,UNIC!C:W,5,0)</f>
        <v>2023</v>
      </c>
      <c r="E1627" s="5" t="str">
        <f>VLOOKUP(A1627,UNIC!C:W,21,0)</f>
        <v>MOVIDA</v>
      </c>
      <c r="F1627" s="5" t="str">
        <f>VLOOKUP(Tabela1[[#This Row],[PLACA]],UNIC!C:R,15,0)</f>
        <v>AM</v>
      </c>
      <c r="G1627" s="5" t="str">
        <f>VLOOKUP(Tabela1[[#This Row],[PLACA]],UNIC!C:R,16,0)</f>
        <v>NORTE</v>
      </c>
      <c r="H1627" s="5" t="str">
        <f>VLOOKUP(A1627,UNIC!C:H,6,0)</f>
        <v>DANIEL CALEBE BATISTA CRUZ</v>
      </c>
      <c r="I1627" s="5" t="str">
        <f>VLOOKUP(H1627,UNIC!H:J,3,0)</f>
        <v>INSTALADOR E REPARADOR DE FO</v>
      </c>
      <c r="J1627" s="11" t="str">
        <f>VLOOKUP(Tabela1[[#This Row],[PLACA]],UNIC!C:V,20,0)</f>
        <v>R$ 1.803,35</v>
      </c>
      <c r="K1627" s="11">
        <f>IFERROR(VALUE(VLOOKUP(Tabela1[[#This Row],[PLACA]],[1]Planilha2!$A:$F,3,0)),"")</f>
        <v>1618.94</v>
      </c>
      <c r="L1627" s="11">
        <f>IFERROR(VALUE(VLOOKUP(Tabela1[[#This Row],[PLACA]],[1]Planilha2!$A:$F,4,0)),"")</f>
        <v>1926.06</v>
      </c>
      <c r="M1627" s="11">
        <f>IFERROR(VALUE(VLOOKUP(Tabela1[[#This Row],[PLACA]],[1]Planilha2!$A:$F,5,0)),"")</f>
        <v>972.1</v>
      </c>
      <c r="N1627" s="11"/>
      <c r="O1627" s="12" t="str">
        <f>VLOOKUP(Tabela1[[#This Row],[PLACA]],BASE_LOCADORAS!B:F,5,0)</f>
        <v>24/08/2026</v>
      </c>
      <c r="P162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7" s="11">
        <f>VLOOKUP(Tabela1[[#This Row],[PLACA]],BASE_LOCADORAS!B:G,6,0)</f>
        <v>1803.35</v>
      </c>
      <c r="R1627" s="5" t="b">
        <f>Tabela1[[#This Row],[VALOR LOCADORA]]=Tabela1[[#This Row],[GASTO ALUGUEL]]</f>
        <v>0</v>
      </c>
      <c r="S1627" s="5" t="str">
        <f>UPPER(TEXT(Tabela1[[#This Row],[VENCIMENTO CONTRATO]],"MMM"))</f>
        <v>AGO</v>
      </c>
      <c r="T1627" s="5">
        <f>IFERROR(YEAR(Tabela1[[#This Row],[VENCIMENTO CONTRATO]]),"-")</f>
        <v>2026</v>
      </c>
      <c r="U1627" s="5" t="str">
        <f>VLOOKUP(Tabela1[[#This Row],[PLACA]],UNIC!C:T,18,0)</f>
        <v>ATIVO</v>
      </c>
      <c r="V1627" s="5" t="str">
        <f>SUBSTITUTE(VLOOKUP(Tabela1[[#This Row],[PLACA]],UNIC!C:K,9,0),".", "")</f>
        <v>11011</v>
      </c>
      <c r="W1627" s="5">
        <f>VLOOKUP(Tabela1[[#This Row],[PLACA]],UNIC!C:M,10,0)</f>
        <v>14001</v>
      </c>
      <c r="X1627" s="5" t="str">
        <f>VLOOKUP(Tabela1[[#This Row],[PLACA]],UNIC!C:M,11,0)</f>
        <v>VIVO</v>
      </c>
      <c r="Y1627" s="7">
        <f>SUM(Tabela1[[#This Row],[GASTO COMBUSTÍVEL FEVEREIRO]:[GASTO COMBUSTÍVE ABRIL]])</f>
        <v>4517.1000000000004</v>
      </c>
      <c r="Z1627" s="7">
        <f>IFERROR(AVERAGE(Tabela1[[#This Row],[GASTO COMBUSTÍVE ABRIL]:[GASTO COMBUSTÍVE MARÇO]]),"-")</f>
        <v>1449.08</v>
      </c>
    </row>
    <row r="1628" spans="1:26" x14ac:dyDescent="0.25">
      <c r="A1628" s="5" t="s">
        <v>1151</v>
      </c>
      <c r="B1628" s="5" t="str">
        <f>VLOOKUP(A1628,UNIC!C:W,2,0)</f>
        <v>MOBI</v>
      </c>
      <c r="C1628" s="5" t="str">
        <f>VLOOKUP(A1628,UNIC!C:W,3,0)</f>
        <v>LEVE</v>
      </c>
      <c r="D1628" s="10">
        <f>VLOOKUP(A1628,UNIC!C:W,5,0)</f>
        <v>2023</v>
      </c>
      <c r="E1628" s="5" t="str">
        <f>VLOOKUP(A1628,UNIC!C:W,21,0)</f>
        <v>MOVIDA</v>
      </c>
      <c r="F1628" s="5" t="str">
        <f>VLOOKUP(Tabela1[[#This Row],[PLACA]],UNIC!C:R,15,0)</f>
        <v>AM</v>
      </c>
      <c r="G1628" s="5" t="str">
        <f>VLOOKUP(Tabela1[[#This Row],[PLACA]],UNIC!C:R,16,0)</f>
        <v>NORTE</v>
      </c>
      <c r="H1628" s="5" t="str">
        <f>VLOOKUP(A1628,UNIC!C:H,6,0)</f>
        <v>CID MICKEY NUNES DA SILVA</v>
      </c>
      <c r="I1628" s="5" t="str">
        <f>VLOOKUP(H1628,UNIC!H:J,3,0)</f>
        <v>INSTALADOR E REPARADOR DE FO</v>
      </c>
      <c r="J1628" s="11" t="str">
        <f>VLOOKUP(Tabela1[[#This Row],[PLACA]],UNIC!C:V,20,0)</f>
        <v>R$ 1.803,35</v>
      </c>
      <c r="K1628" s="11">
        <f>IFERROR(VALUE(VLOOKUP(Tabela1[[#This Row],[PLACA]],[1]Planilha2!$A:$F,3,0)),"")</f>
        <v>1043.1399999999999</v>
      </c>
      <c r="L1628" s="11">
        <f>IFERROR(VALUE(VLOOKUP(Tabela1[[#This Row],[PLACA]],[1]Planilha2!$A:$F,4,0)),"")</f>
        <v>1330</v>
      </c>
      <c r="M1628" s="11">
        <f>IFERROR(VALUE(VLOOKUP(Tabela1[[#This Row],[PLACA]],[1]Planilha2!$A:$F,5,0)),"")</f>
        <v>709.96</v>
      </c>
      <c r="N1628" s="11"/>
      <c r="O1628" s="12" t="str">
        <f>VLOOKUP(Tabela1[[#This Row],[PLACA]],BASE_LOCADORAS!B:F,5,0)</f>
        <v>19/08/2026</v>
      </c>
      <c r="P162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8" s="11">
        <f>VLOOKUP(Tabela1[[#This Row],[PLACA]],BASE_LOCADORAS!B:G,6,0)</f>
        <v>1803.35</v>
      </c>
      <c r="R1628" s="5" t="b">
        <f>Tabela1[[#This Row],[VALOR LOCADORA]]=Tabela1[[#This Row],[GASTO ALUGUEL]]</f>
        <v>0</v>
      </c>
      <c r="S1628" s="5" t="str">
        <f>UPPER(TEXT(Tabela1[[#This Row],[VENCIMENTO CONTRATO]],"MMM"))</f>
        <v>AGO</v>
      </c>
      <c r="T1628" s="5">
        <f>IFERROR(YEAR(Tabela1[[#This Row],[VENCIMENTO CONTRATO]]),"-")</f>
        <v>2026</v>
      </c>
      <c r="U1628" s="5" t="str">
        <f>VLOOKUP(Tabela1[[#This Row],[PLACA]],UNIC!C:T,18,0)</f>
        <v>ATIVO</v>
      </c>
      <c r="V1628" s="5" t="str">
        <f>SUBSTITUTE(VLOOKUP(Tabela1[[#This Row],[PLACA]],UNIC!C:K,9,0),".", "")</f>
        <v>11011</v>
      </c>
      <c r="W1628" s="5">
        <f>VLOOKUP(Tabela1[[#This Row],[PLACA]],UNIC!C:M,10,0)</f>
        <v>14001</v>
      </c>
      <c r="X1628" s="5" t="str">
        <f>VLOOKUP(Tabela1[[#This Row],[PLACA]],UNIC!C:M,11,0)</f>
        <v>VIVO</v>
      </c>
      <c r="Y1628" s="7">
        <f>SUM(Tabela1[[#This Row],[GASTO COMBUSTÍVEL FEVEREIRO]:[GASTO COMBUSTÍVE ABRIL]])</f>
        <v>3083.1</v>
      </c>
      <c r="Z1628" s="7">
        <f>IFERROR(AVERAGE(Tabela1[[#This Row],[GASTO COMBUSTÍVE ABRIL]:[GASTO COMBUSTÍVE MARÇO]]),"-")</f>
        <v>1019.98</v>
      </c>
    </row>
    <row r="1629" spans="1:26" x14ac:dyDescent="0.25">
      <c r="A1629" s="5" t="s">
        <v>1289</v>
      </c>
      <c r="B1629" s="5" t="str">
        <f>VLOOKUP(A1629,UNIC!C:W,2,0)</f>
        <v>MOBI</v>
      </c>
      <c r="C1629" s="5" t="str">
        <f>VLOOKUP(A1629,UNIC!C:W,3,0)</f>
        <v>LEVE</v>
      </c>
      <c r="D1629" s="10">
        <f>VLOOKUP(A1629,UNIC!C:W,5,0)</f>
        <v>2023</v>
      </c>
      <c r="E1629" s="5" t="str">
        <f>VLOOKUP(A1629,UNIC!C:W,21,0)</f>
        <v>MOVIDA</v>
      </c>
      <c r="F1629" s="5" t="str">
        <f>VLOOKUP(Tabela1[[#This Row],[PLACA]],UNIC!C:R,15,0)</f>
        <v>AM</v>
      </c>
      <c r="G1629" s="5" t="str">
        <f>VLOOKUP(Tabela1[[#This Row],[PLACA]],UNIC!C:R,16,0)</f>
        <v>NORTE</v>
      </c>
      <c r="H1629" s="5" t="str">
        <f>VLOOKUP(A1629,UNIC!C:H,6,0)</f>
        <v>THIAGO JONATA VIEIRA ASSUNCAO</v>
      </c>
      <c r="I1629" s="5" t="str">
        <f>VLOOKUP(H1629,UNIC!H:J,3,0)</f>
        <v>INSTALADOR E REPARADOR DE FO</v>
      </c>
      <c r="J1629" s="11" t="str">
        <f>VLOOKUP(Tabela1[[#This Row],[PLACA]],UNIC!C:V,20,0)</f>
        <v>R$ 1.803,35</v>
      </c>
      <c r="K1629" s="11">
        <f>IFERROR(VALUE(VLOOKUP(Tabela1[[#This Row],[PLACA]],[1]Planilha2!$A:$F,3,0)),"")</f>
        <v>1525.72</v>
      </c>
      <c r="L1629" s="11">
        <f>IFERROR(VALUE(VLOOKUP(Tabela1[[#This Row],[PLACA]],[1]Planilha2!$A:$F,4,0)),"")</f>
        <v>2011.1200000000001</v>
      </c>
      <c r="M1629" s="11">
        <f>IFERROR(VALUE(VLOOKUP(Tabela1[[#This Row],[PLACA]],[1]Planilha2!$A:$F,5,0)),"")</f>
        <v>812.3</v>
      </c>
      <c r="N1629" s="11"/>
      <c r="O1629" s="12" t="str">
        <f>VLOOKUP(Tabela1[[#This Row],[PLACA]],BASE_LOCADORAS!B:F,5,0)</f>
        <v>24/08/2026</v>
      </c>
      <c r="P162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29" s="11">
        <f>VLOOKUP(Tabela1[[#This Row],[PLACA]],BASE_LOCADORAS!B:G,6,0)</f>
        <v>1803.35</v>
      </c>
      <c r="R1629" s="5" t="b">
        <f>Tabela1[[#This Row],[VALOR LOCADORA]]=Tabela1[[#This Row],[GASTO ALUGUEL]]</f>
        <v>0</v>
      </c>
      <c r="S1629" s="5" t="str">
        <f>UPPER(TEXT(Tabela1[[#This Row],[VENCIMENTO CONTRATO]],"MMM"))</f>
        <v>AGO</v>
      </c>
      <c r="T1629" s="5">
        <f>IFERROR(YEAR(Tabela1[[#This Row],[VENCIMENTO CONTRATO]]),"-")</f>
        <v>2026</v>
      </c>
      <c r="U1629" s="5" t="str">
        <f>VLOOKUP(Tabela1[[#This Row],[PLACA]],UNIC!C:T,18,0)</f>
        <v>ATIVO</v>
      </c>
      <c r="V1629" s="5" t="str">
        <f>SUBSTITUTE(VLOOKUP(Tabela1[[#This Row],[PLACA]],UNIC!C:K,9,0),".", "")</f>
        <v>11011</v>
      </c>
      <c r="W1629" s="5">
        <f>VLOOKUP(Tabela1[[#This Row],[PLACA]],UNIC!C:M,10,0)</f>
        <v>14001</v>
      </c>
      <c r="X1629" s="5" t="str">
        <f>VLOOKUP(Tabela1[[#This Row],[PLACA]],UNIC!C:M,11,0)</f>
        <v>VIVO</v>
      </c>
      <c r="Y1629" s="7">
        <f>SUM(Tabela1[[#This Row],[GASTO COMBUSTÍVEL FEVEREIRO]:[GASTO COMBUSTÍVE ABRIL]])</f>
        <v>4349.1400000000003</v>
      </c>
      <c r="Z1629" s="7">
        <f>IFERROR(AVERAGE(Tabela1[[#This Row],[GASTO COMBUSTÍVE ABRIL]:[GASTO COMBUSTÍVE MARÇO]]),"-")</f>
        <v>1411.71</v>
      </c>
    </row>
    <row r="1630" spans="1:26" x14ac:dyDescent="0.25">
      <c r="A1630" s="5" t="s">
        <v>952</v>
      </c>
      <c r="B1630" s="5" t="str">
        <f>VLOOKUP(A1630,UNIC!C:W,2,0)</f>
        <v>ONIX</v>
      </c>
      <c r="C1630" s="5" t="str">
        <f>VLOOKUP(A1630,UNIC!C:W,3,0)</f>
        <v>LEVE</v>
      </c>
      <c r="D1630" s="10">
        <f>VLOOKUP(A1630,UNIC!C:W,5,0)</f>
        <v>2023</v>
      </c>
      <c r="E1630" s="5" t="str">
        <f>VLOOKUP(A1630,UNIC!C:W,21,0)</f>
        <v>PARTICULAR</v>
      </c>
      <c r="F1630" s="5" t="str">
        <f>VLOOKUP(Tabela1[[#This Row],[PLACA]],UNIC!C:R,15,0)</f>
        <v>AM</v>
      </c>
      <c r="G1630" s="5" t="str">
        <f>VLOOKUP(Tabela1[[#This Row],[PLACA]],UNIC!C:R,16,0)</f>
        <v>NORTE</v>
      </c>
      <c r="H1630" s="5" t="str">
        <f>VLOOKUP(A1630,UNIC!C:H,6,0)</f>
        <v>LEANDRO GUIMARAES ANDRADE</v>
      </c>
      <c r="I1630" s="5" t="str">
        <f>VLOOKUP(H1630,UNIC!H:J,3,0)</f>
        <v>SUPERVISOR DE IMPLANTACAO</v>
      </c>
      <c r="J1630" s="11" t="str">
        <f>VLOOKUP(Tabela1[[#This Row],[PLACA]],UNIC!C:V,20,0)</f>
        <v>R$ 850,00</v>
      </c>
      <c r="K1630" s="11">
        <f>IFERROR(VALUE(VLOOKUP(Tabela1[[#This Row],[PLACA]],[1]Planilha2!$A:$F,3,0)),"")</f>
        <v>836.06</v>
      </c>
      <c r="L1630" s="11">
        <f>IFERROR(VALUE(VLOOKUP(Tabela1[[#This Row],[PLACA]],[1]Planilha2!$A:$F,4,0)),"")</f>
        <v>1290</v>
      </c>
      <c r="M1630" s="11">
        <f>IFERROR(VALUE(VLOOKUP(Tabela1[[#This Row],[PLACA]],[1]Planilha2!$A:$F,5,0)),"")</f>
        <v>759.99</v>
      </c>
      <c r="N1630" s="11"/>
      <c r="O1630" s="12" t="str">
        <f>VLOOKUP(Tabela1[[#This Row],[PLACA]],BASE_LOCADORAS!B:F,5,0)</f>
        <v>01/01/2030</v>
      </c>
      <c r="P163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0" s="11">
        <f>VLOOKUP(Tabela1[[#This Row],[PLACA]],BASE_LOCADORAS!B:G,6,0)</f>
        <v>850</v>
      </c>
      <c r="R1630" s="5" t="b">
        <f>Tabela1[[#This Row],[VALOR LOCADORA]]=Tabela1[[#This Row],[GASTO ALUGUEL]]</f>
        <v>0</v>
      </c>
      <c r="S1630" s="5" t="str">
        <f>UPPER(TEXT(Tabela1[[#This Row],[VENCIMENTO CONTRATO]],"MMM"))</f>
        <v>JAN</v>
      </c>
      <c r="T1630" s="5">
        <f>IFERROR(YEAR(Tabela1[[#This Row],[VENCIMENTO CONTRATO]]),"-")</f>
        <v>2030</v>
      </c>
      <c r="U1630" s="5" t="str">
        <f>VLOOKUP(Tabela1[[#This Row],[PLACA]],UNIC!C:T,18,0)</f>
        <v>ATIVO</v>
      </c>
      <c r="V1630" s="5" t="str">
        <f>SUBSTITUTE(VLOOKUP(Tabela1[[#This Row],[PLACA]],UNIC!C:K,9,0),".", "")</f>
        <v>14015</v>
      </c>
      <c r="W1630" s="5">
        <f>VLOOKUP(Tabela1[[#This Row],[PLACA]],UNIC!C:M,10,0)</f>
        <v>14001</v>
      </c>
      <c r="X1630" s="5" t="str">
        <f>VLOOKUP(Tabela1[[#This Row],[PLACA]],UNIC!C:M,11,0)</f>
        <v>I-SYSTEMS</v>
      </c>
      <c r="Y1630" s="7">
        <f>SUM(Tabela1[[#This Row],[GASTO COMBUSTÍVEL FEVEREIRO]:[GASTO COMBUSTÍVE ABRIL]])</f>
        <v>2886.05</v>
      </c>
      <c r="Z1630" s="7">
        <f>IFERROR(AVERAGE(Tabela1[[#This Row],[GASTO COMBUSTÍVE ABRIL]:[GASTO COMBUSTÍVE MARÇO]]),"-")</f>
        <v>1024.9949999999999</v>
      </c>
    </row>
    <row r="1631" spans="1:26" x14ac:dyDescent="0.25">
      <c r="A1631" s="5" t="s">
        <v>783</v>
      </c>
      <c r="B1631" s="5" t="str">
        <f>VLOOKUP(A1631,UNIC!C:W,2,0)</f>
        <v>MOBI</v>
      </c>
      <c r="C1631" s="5" t="str">
        <f>VLOOKUP(A1631,UNIC!C:W,3,0)</f>
        <v>LEVE</v>
      </c>
      <c r="D1631" s="10">
        <f>VLOOKUP(A1631,UNIC!C:W,5,0)</f>
        <v>2025</v>
      </c>
      <c r="E1631" s="5" t="str">
        <f>VLOOKUP(A1631,UNIC!C:W,21,0)</f>
        <v>MOVIDA</v>
      </c>
      <c r="F1631" s="5" t="str">
        <f>VLOOKUP(Tabela1[[#This Row],[PLACA]],UNIC!C:R,15,0)</f>
        <v>AM</v>
      </c>
      <c r="G1631" s="5" t="str">
        <f>VLOOKUP(Tabela1[[#This Row],[PLACA]],UNIC!C:R,16,0)</f>
        <v>NORTE</v>
      </c>
      <c r="H1631" s="5" t="str">
        <f>VLOOKUP(A1631,UNIC!C:H,6,0)</f>
        <v>SUERMINO PEREIRA DE SOUZA</v>
      </c>
      <c r="I1631" s="5" t="str">
        <f>VLOOKUP(H1631,UNIC!H:J,3,0)</f>
        <v>INSTALADOR E REPARADOR DE FO</v>
      </c>
      <c r="J1631" s="11" t="str">
        <f>VLOOKUP(Tabela1[[#This Row],[PLACA]],UNIC!C:V,20,0)</f>
        <v>R$ 1.822,55</v>
      </c>
      <c r="K1631" s="11">
        <f>IFERROR(VALUE(VLOOKUP(Tabela1[[#This Row],[PLACA]],[1]Planilha2!$A:$F,3,0)),"")</f>
        <v>1174.73</v>
      </c>
      <c r="L1631" s="11">
        <f>IFERROR(VALUE(VLOOKUP(Tabela1[[#This Row],[PLACA]],[1]Planilha2!$A:$F,4,0)),"")</f>
        <v>1589.94</v>
      </c>
      <c r="M1631" s="11">
        <f>IFERROR(VALUE(VLOOKUP(Tabela1[[#This Row],[PLACA]],[1]Planilha2!$A:$F,5,0)),"")</f>
        <v>640.99</v>
      </c>
      <c r="N1631" s="11"/>
      <c r="O1631" s="12" t="str">
        <f>VLOOKUP(Tabela1[[#This Row],[PLACA]],BASE_LOCADORAS!B:F,5,0)</f>
        <v>08/06/2027</v>
      </c>
      <c r="P163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1" s="11">
        <f>VLOOKUP(Tabela1[[#This Row],[PLACA]],BASE_LOCADORAS!B:G,6,0)</f>
        <v>1730</v>
      </c>
      <c r="R1631" s="5" t="b">
        <f>Tabela1[[#This Row],[VALOR LOCADORA]]=Tabela1[[#This Row],[GASTO ALUGUEL]]</f>
        <v>0</v>
      </c>
      <c r="S1631" s="5" t="str">
        <f>UPPER(TEXT(Tabela1[[#This Row],[VENCIMENTO CONTRATO]],"MMM"))</f>
        <v>JUN</v>
      </c>
      <c r="T1631" s="5">
        <f>IFERROR(YEAR(Tabela1[[#This Row],[VENCIMENTO CONTRATO]]),"-")</f>
        <v>2027</v>
      </c>
      <c r="U1631" s="5" t="str">
        <f>VLOOKUP(Tabela1[[#This Row],[PLACA]],UNIC!C:T,18,0)</f>
        <v>ATIVO</v>
      </c>
      <c r="V1631" s="5" t="str">
        <f>SUBSTITUTE(VLOOKUP(Tabela1[[#This Row],[PLACA]],UNIC!C:K,9,0),".", "")</f>
        <v>11011</v>
      </c>
      <c r="W1631" s="5">
        <f>VLOOKUP(Tabela1[[#This Row],[PLACA]],UNIC!C:M,10,0)</f>
        <v>14001</v>
      </c>
      <c r="X1631" s="5" t="str">
        <f>VLOOKUP(Tabela1[[#This Row],[PLACA]],UNIC!C:M,11,0)</f>
        <v>VIVO</v>
      </c>
      <c r="Y1631" s="7">
        <f>SUM(Tabela1[[#This Row],[GASTO COMBUSTÍVEL FEVEREIRO]:[GASTO COMBUSTÍVE ABRIL]])</f>
        <v>3405.66</v>
      </c>
      <c r="Z1631" s="7">
        <f>IFERROR(AVERAGE(Tabela1[[#This Row],[GASTO COMBUSTÍVE ABRIL]:[GASTO COMBUSTÍVE MARÇO]]),"-")</f>
        <v>1115.4650000000001</v>
      </c>
    </row>
    <row r="1632" spans="1:26" x14ac:dyDescent="0.25">
      <c r="A1632" s="5" t="s">
        <v>1227</v>
      </c>
      <c r="B1632" s="5" t="str">
        <f>VLOOKUP(A1632,UNIC!C:W,2,0)</f>
        <v>MOBI</v>
      </c>
      <c r="C1632" s="5" t="str">
        <f>VLOOKUP(A1632,UNIC!C:W,3,0)</f>
        <v>LEVE</v>
      </c>
      <c r="D1632" s="10">
        <f>VLOOKUP(A1632,UNIC!C:W,5,0)</f>
        <v>2025</v>
      </c>
      <c r="E1632" s="5" t="str">
        <f>VLOOKUP(A1632,UNIC!C:W,21,0)</f>
        <v>LOCALIZA</v>
      </c>
      <c r="F1632" s="5" t="str">
        <f>VLOOKUP(Tabela1[[#This Row],[PLACA]],UNIC!C:R,15,0)</f>
        <v>AM</v>
      </c>
      <c r="G1632" s="5" t="str">
        <f>VLOOKUP(Tabela1[[#This Row],[PLACA]],UNIC!C:R,16,0)</f>
        <v>NORTE</v>
      </c>
      <c r="H1632" s="5" t="str">
        <f>VLOOKUP(A1632,UNIC!C:H,6,0)</f>
        <v>SANDRO DOS ANJOS MARTINS</v>
      </c>
      <c r="I1632" s="5" t="str">
        <f>VLOOKUP(H1632,UNIC!H:J,3,0)</f>
        <v>INSTALADOR E REPARADOR DE FO</v>
      </c>
      <c r="J1632" s="11" t="str">
        <f>VLOOKUP(Tabela1[[#This Row],[PLACA]],UNIC!C:V,20,0)</f>
        <v>R$ 1.933,44</v>
      </c>
      <c r="K1632" s="11">
        <f>IFERROR(VALUE(VLOOKUP(Tabela1[[#This Row],[PLACA]],[1]Planilha2!$A:$F,3,0)),"")</f>
        <v>1416.94</v>
      </c>
      <c r="L1632" s="11">
        <f>IFERROR(VALUE(VLOOKUP(Tabela1[[#This Row],[PLACA]],[1]Planilha2!$A:$F,4,0)),"")</f>
        <v>1312.2</v>
      </c>
      <c r="M1632" s="11">
        <f>IFERROR(VALUE(VLOOKUP(Tabela1[[#This Row],[PLACA]],[1]Planilha2!$A:$F,5,0)),"")</f>
        <v>510.85</v>
      </c>
      <c r="N1632" s="11"/>
      <c r="O1632" s="12" t="str">
        <f>VLOOKUP(Tabela1[[#This Row],[PLACA]],BASE_LOCADORAS!B:F,5,0)</f>
        <v>07/08/2028</v>
      </c>
      <c r="P163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2" s="11">
        <f>VLOOKUP(Tabela1[[#This Row],[PLACA]],BASE_LOCADORAS!B:G,6,0)</f>
        <v>1933.44</v>
      </c>
      <c r="R1632" s="5" t="b">
        <f>Tabela1[[#This Row],[VALOR LOCADORA]]=Tabela1[[#This Row],[GASTO ALUGUEL]]</f>
        <v>0</v>
      </c>
      <c r="S1632" s="5" t="str">
        <f>UPPER(TEXT(Tabela1[[#This Row],[VENCIMENTO CONTRATO]],"MMM"))</f>
        <v>AGO</v>
      </c>
      <c r="T1632" s="5">
        <f>IFERROR(YEAR(Tabela1[[#This Row],[VENCIMENTO CONTRATO]]),"-")</f>
        <v>2028</v>
      </c>
      <c r="U1632" s="5" t="str">
        <f>VLOOKUP(Tabela1[[#This Row],[PLACA]],UNIC!C:T,18,0)</f>
        <v>ATIVO</v>
      </c>
      <c r="V1632" s="5" t="str">
        <f>SUBSTITUTE(VLOOKUP(Tabela1[[#This Row],[PLACA]],UNIC!C:K,9,0),".", "")</f>
        <v>11011</v>
      </c>
      <c r="W1632" s="5">
        <f>VLOOKUP(Tabela1[[#This Row],[PLACA]],UNIC!C:M,10,0)</f>
        <v>14001</v>
      </c>
      <c r="X1632" s="5" t="str">
        <f>VLOOKUP(Tabela1[[#This Row],[PLACA]],UNIC!C:M,11,0)</f>
        <v>VIVO</v>
      </c>
      <c r="Y1632" s="7">
        <f>SUM(Tabela1[[#This Row],[GASTO COMBUSTÍVEL FEVEREIRO]:[GASTO COMBUSTÍVE ABRIL]])</f>
        <v>3239.9900000000002</v>
      </c>
      <c r="Z1632" s="7">
        <f>IFERROR(AVERAGE(Tabela1[[#This Row],[GASTO COMBUSTÍVE ABRIL]:[GASTO COMBUSTÍVE MARÇO]]),"-")</f>
        <v>911.52500000000009</v>
      </c>
    </row>
    <row r="1633" spans="1:26" x14ac:dyDescent="0.25">
      <c r="A1633" s="5" t="s">
        <v>365</v>
      </c>
      <c r="B1633" s="5" t="str">
        <f>VLOOKUP(A1633,UNIC!C:W,2,0)</f>
        <v>MOBI</v>
      </c>
      <c r="C1633" s="5" t="str">
        <f>VLOOKUP(A1633,UNIC!C:W,3,0)</f>
        <v>LEVE</v>
      </c>
      <c r="D1633" s="10">
        <f>VLOOKUP(A1633,UNIC!C:W,5,0)</f>
        <v>2023</v>
      </c>
      <c r="E1633" s="5" t="str">
        <f>VLOOKUP(A1633,UNIC!C:W,21,0)</f>
        <v>MOVIDA</v>
      </c>
      <c r="F1633" s="5" t="str">
        <f>VLOOKUP(Tabela1[[#This Row],[PLACA]],UNIC!C:R,15,0)</f>
        <v>AM</v>
      </c>
      <c r="G1633" s="5" t="str">
        <f>VLOOKUP(Tabela1[[#This Row],[PLACA]],UNIC!C:R,16,0)</f>
        <v>NORTE</v>
      </c>
      <c r="H1633" s="5" t="str">
        <f>VLOOKUP(A1633,UNIC!C:H,6,0)</f>
        <v>SATEC</v>
      </c>
      <c r="I1633" s="5" t="str">
        <f>VLOOKUP(H1633,UNIC!H:J,3,0)</f>
        <v>PARCEIRO</v>
      </c>
      <c r="J1633" s="11" t="str">
        <f>VLOOKUP(Tabela1[[#This Row],[PLACA]],UNIC!C:V,20,0)</f>
        <v>R$ 1.803,35</v>
      </c>
      <c r="K1633" s="11">
        <f>IFERROR(VALUE(VLOOKUP(Tabela1[[#This Row],[PLACA]],[1]Planilha2!$A:$F,3,0)),"")</f>
        <v>917.00999999999988</v>
      </c>
      <c r="L1633" s="11">
        <f>IFERROR(VALUE(VLOOKUP(Tabela1[[#This Row],[PLACA]],[1]Planilha2!$A:$F,4,0)),"")</f>
        <v>409.02</v>
      </c>
      <c r="M1633" s="11">
        <f>IFERROR(VALUE(VLOOKUP(Tabela1[[#This Row],[PLACA]],[1]Planilha2!$A:$F,5,0)),"")</f>
        <v>0</v>
      </c>
      <c r="N1633" s="11"/>
      <c r="O1633" s="12" t="str">
        <f>VLOOKUP(Tabela1[[#This Row],[PLACA]],BASE_LOCADORAS!B:F,5,0)</f>
        <v>26/08/2026</v>
      </c>
      <c r="P163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3" s="11">
        <f>VLOOKUP(Tabela1[[#This Row],[PLACA]],BASE_LOCADORAS!B:G,6,0)</f>
        <v>1803.35</v>
      </c>
      <c r="R1633" s="5" t="b">
        <f>Tabela1[[#This Row],[VALOR LOCADORA]]=Tabela1[[#This Row],[GASTO ALUGUEL]]</f>
        <v>0</v>
      </c>
      <c r="S1633" s="5" t="str">
        <f>UPPER(TEXT(Tabela1[[#This Row],[VENCIMENTO CONTRATO]],"MMM"))</f>
        <v>AGO</v>
      </c>
      <c r="T1633" s="5">
        <f>IFERROR(YEAR(Tabela1[[#This Row],[VENCIMENTO CONTRATO]]),"-")</f>
        <v>2026</v>
      </c>
      <c r="U1633" s="5" t="str">
        <f>VLOOKUP(Tabela1[[#This Row],[PLACA]],UNIC!C:T,18,0)</f>
        <v>ATIVO</v>
      </c>
      <c r="V1633" s="5" t="str">
        <f>SUBSTITUTE(VLOOKUP(Tabela1[[#This Row],[PLACA]],UNIC!C:K,9,0),".", "")</f>
        <v>15031</v>
      </c>
      <c r="W1633" s="5">
        <f>VLOOKUP(Tabela1[[#This Row],[PLACA]],UNIC!C:M,10,0)</f>
        <v>14001</v>
      </c>
      <c r="X1633" s="5" t="str">
        <f>VLOOKUP(Tabela1[[#This Row],[PLACA]],UNIC!C:M,11,0)</f>
        <v>FIBRASIL</v>
      </c>
      <c r="Y1633" s="7">
        <f>SUM(Tabela1[[#This Row],[GASTO COMBUSTÍVEL FEVEREIRO]:[GASTO COMBUSTÍVE ABRIL]])</f>
        <v>1326.0299999999997</v>
      </c>
      <c r="Z1633" s="7">
        <f>IFERROR(AVERAGE(Tabela1[[#This Row],[GASTO COMBUSTÍVE ABRIL]:[GASTO COMBUSTÍVE MARÇO]]),"-")</f>
        <v>204.51</v>
      </c>
    </row>
    <row r="1634" spans="1:26" x14ac:dyDescent="0.25">
      <c r="A1634" s="5" t="s">
        <v>817</v>
      </c>
      <c r="B1634" s="5" t="str">
        <f>VLOOKUP(A1634,UNIC!C:W,2,0)</f>
        <v>MOBI</v>
      </c>
      <c r="C1634" s="5" t="str">
        <f>VLOOKUP(A1634,UNIC!C:W,3,0)</f>
        <v>LEVE</v>
      </c>
      <c r="D1634" s="10">
        <f>VLOOKUP(A1634,UNIC!C:W,5,0)</f>
        <v>2023</v>
      </c>
      <c r="E1634" s="5" t="str">
        <f>VLOOKUP(A1634,UNIC!C:W,21,0)</f>
        <v>MOVIDA</v>
      </c>
      <c r="F1634" s="5" t="str">
        <f>VLOOKUP(Tabela1[[#This Row],[PLACA]],UNIC!C:R,15,0)</f>
        <v>AM</v>
      </c>
      <c r="G1634" s="5" t="str">
        <f>VLOOKUP(Tabela1[[#This Row],[PLACA]],UNIC!C:R,16,0)</f>
        <v>NORTE</v>
      </c>
      <c r="H1634" s="5" t="str">
        <f>VLOOKUP(A1634,UNIC!C:H,6,0)</f>
        <v>CASA CLIENTE VIVO MANAUS</v>
      </c>
      <c r="I1634" s="5" t="str">
        <f>VLOOKUP(H1634,UNIC!H:J,3,0)</f>
        <v>PARCEIRO</v>
      </c>
      <c r="J1634" s="11" t="str">
        <f>VLOOKUP(Tabela1[[#This Row],[PLACA]],UNIC!C:V,20,0)</f>
        <v>R$ 1.803,35</v>
      </c>
      <c r="K1634" s="11">
        <f>IFERROR(VALUE(VLOOKUP(Tabela1[[#This Row],[PLACA]],[1]Planilha2!$A:$F,3,0)),"")</f>
        <v>230</v>
      </c>
      <c r="L1634" s="11">
        <f>IFERROR(VALUE(VLOOKUP(Tabela1[[#This Row],[PLACA]],[1]Planilha2!$A:$F,4,0)),"")</f>
        <v>1459.9</v>
      </c>
      <c r="M1634" s="11">
        <f>IFERROR(VALUE(VLOOKUP(Tabela1[[#This Row],[PLACA]],[1]Planilha2!$A:$F,5,0)),"")</f>
        <v>409.3</v>
      </c>
      <c r="N1634" s="11"/>
      <c r="O1634" s="12" t="str">
        <f>VLOOKUP(Tabela1[[#This Row],[PLACA]],BASE_LOCADORAS!B:F,5,0)</f>
        <v>24/08/2026</v>
      </c>
      <c r="P163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4" s="11">
        <f>VLOOKUP(Tabela1[[#This Row],[PLACA]],BASE_LOCADORAS!B:G,6,0)</f>
        <v>1803.35</v>
      </c>
      <c r="R1634" s="5" t="b">
        <f>Tabela1[[#This Row],[VALOR LOCADORA]]=Tabela1[[#This Row],[GASTO ALUGUEL]]</f>
        <v>0</v>
      </c>
      <c r="S1634" s="5" t="str">
        <f>UPPER(TEXT(Tabela1[[#This Row],[VENCIMENTO CONTRATO]],"MMM"))</f>
        <v>AGO</v>
      </c>
      <c r="T1634" s="5">
        <f>IFERROR(YEAR(Tabela1[[#This Row],[VENCIMENTO CONTRATO]]),"-")</f>
        <v>2026</v>
      </c>
      <c r="U1634" s="5" t="str">
        <f>VLOOKUP(Tabela1[[#This Row],[PLACA]],UNIC!C:T,18,0)</f>
        <v>MANUTENÇÃO</v>
      </c>
      <c r="V1634" s="5" t="str">
        <f>SUBSTITUTE(VLOOKUP(Tabela1[[#This Row],[PLACA]],UNIC!C:K,9,0),".", "")</f>
        <v>11015</v>
      </c>
      <c r="W1634" s="5">
        <f>VLOOKUP(Tabela1[[#This Row],[PLACA]],UNIC!C:M,10,0)</f>
        <v>14001</v>
      </c>
      <c r="X1634" s="5" t="str">
        <f>VLOOKUP(Tabela1[[#This Row],[PLACA]],UNIC!C:M,11,0)</f>
        <v>VIVO</v>
      </c>
      <c r="Y1634" s="7">
        <f>SUM(Tabela1[[#This Row],[GASTO COMBUSTÍVEL FEVEREIRO]:[GASTO COMBUSTÍVE ABRIL]])</f>
        <v>2099.2000000000003</v>
      </c>
      <c r="Z1634" s="7">
        <f>IFERROR(AVERAGE(Tabela1[[#This Row],[GASTO COMBUSTÍVE ABRIL]:[GASTO COMBUSTÍVE MARÇO]]),"-")</f>
        <v>934.6</v>
      </c>
    </row>
    <row r="1635" spans="1:26" x14ac:dyDescent="0.25">
      <c r="A1635" s="5" t="s">
        <v>803</v>
      </c>
      <c r="B1635" s="5" t="str">
        <f>VLOOKUP(A1635,UNIC!C:W,2,0)</f>
        <v>MOBI</v>
      </c>
      <c r="C1635" s="5" t="str">
        <f>VLOOKUP(A1635,UNIC!C:W,3,0)</f>
        <v>LEVE</v>
      </c>
      <c r="D1635" s="10">
        <f>VLOOKUP(A1635,UNIC!C:W,5,0)</f>
        <v>2025</v>
      </c>
      <c r="E1635" s="5" t="str">
        <f>VLOOKUP(A1635,UNIC!C:W,21,0)</f>
        <v>MOVIDA</v>
      </c>
      <c r="F1635" s="5" t="str">
        <f>VLOOKUP(Tabela1[[#This Row],[PLACA]],UNIC!C:R,15,0)</f>
        <v>AM</v>
      </c>
      <c r="G1635" s="5" t="str">
        <f>VLOOKUP(Tabela1[[#This Row],[PLACA]],UNIC!C:R,16,0)</f>
        <v>NORTE</v>
      </c>
      <c r="H1635" s="5" t="str">
        <f>VLOOKUP(A1635,UNIC!C:H,6,0)</f>
        <v>JOSE SERGIO MARIS ARAUJO SANTANNA</v>
      </c>
      <c r="I1635" s="5" t="str">
        <f>VLOOKUP(H1635,UNIC!H:J,3,0)</f>
        <v>INSTALADOR E REPARADOR DE FO</v>
      </c>
      <c r="J1635" s="11" t="str">
        <f>VLOOKUP(Tabela1[[#This Row],[PLACA]],UNIC!C:V,20,0)</f>
        <v>R$ 1.822,55</v>
      </c>
      <c r="K1635" s="11">
        <f>IFERROR(VALUE(VLOOKUP(Tabela1[[#This Row],[PLACA]],[1]Planilha2!$A:$F,3,0)),"")</f>
        <v>1258.78</v>
      </c>
      <c r="L1635" s="11">
        <f>IFERROR(VALUE(VLOOKUP(Tabela1[[#This Row],[PLACA]],[1]Planilha2!$A:$F,4,0)),"")</f>
        <v>1221.42</v>
      </c>
      <c r="M1635" s="11">
        <f>IFERROR(VALUE(VLOOKUP(Tabela1[[#This Row],[PLACA]],[1]Planilha2!$A:$F,5,0)),"")</f>
        <v>909.25</v>
      </c>
      <c r="N1635" s="11"/>
      <c r="O1635" s="12" t="str">
        <f>VLOOKUP(Tabela1[[#This Row],[PLACA]],BASE_LOCADORAS!B:F,5,0)</f>
        <v>21/06/2027</v>
      </c>
      <c r="P163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5" s="11">
        <f>VLOOKUP(Tabela1[[#This Row],[PLACA]],BASE_LOCADORAS!B:G,6,0)</f>
        <v>1730</v>
      </c>
      <c r="R1635" s="5" t="b">
        <f>Tabela1[[#This Row],[VALOR LOCADORA]]=Tabela1[[#This Row],[GASTO ALUGUEL]]</f>
        <v>0</v>
      </c>
      <c r="S1635" s="5" t="str">
        <f>UPPER(TEXT(Tabela1[[#This Row],[VENCIMENTO CONTRATO]],"MMM"))</f>
        <v>JUN</v>
      </c>
      <c r="T1635" s="5">
        <f>IFERROR(YEAR(Tabela1[[#This Row],[VENCIMENTO CONTRATO]]),"-")</f>
        <v>2027</v>
      </c>
      <c r="U1635" s="5" t="str">
        <f>VLOOKUP(Tabela1[[#This Row],[PLACA]],UNIC!C:T,18,0)</f>
        <v>ATIVO</v>
      </c>
      <c r="V1635" s="5" t="str">
        <f>SUBSTITUTE(VLOOKUP(Tabela1[[#This Row],[PLACA]],UNIC!C:K,9,0),".", "")</f>
        <v>11011</v>
      </c>
      <c r="W1635" s="5">
        <f>VLOOKUP(Tabela1[[#This Row],[PLACA]],UNIC!C:M,10,0)</f>
        <v>14001</v>
      </c>
      <c r="X1635" s="5" t="str">
        <f>VLOOKUP(Tabela1[[#This Row],[PLACA]],UNIC!C:M,11,0)</f>
        <v>VIVO</v>
      </c>
      <c r="Y1635" s="7">
        <f>SUM(Tabela1[[#This Row],[GASTO COMBUSTÍVEL FEVEREIRO]:[GASTO COMBUSTÍVE ABRIL]])</f>
        <v>3389.45</v>
      </c>
      <c r="Z1635" s="7">
        <f>IFERROR(AVERAGE(Tabela1[[#This Row],[GASTO COMBUSTÍVE ABRIL]:[GASTO COMBUSTÍVE MARÇO]]),"-")</f>
        <v>1065.335</v>
      </c>
    </row>
    <row r="1636" spans="1:26" x14ac:dyDescent="0.25">
      <c r="A1636" s="5" t="s">
        <v>1082</v>
      </c>
      <c r="B1636" s="5" t="str">
        <f>VLOOKUP(A1636,UNIC!C:W,2,0)</f>
        <v>MOBI</v>
      </c>
      <c r="C1636" s="5" t="str">
        <f>VLOOKUP(A1636,UNIC!C:W,3,0)</f>
        <v>LEVE</v>
      </c>
      <c r="D1636" s="10">
        <f>VLOOKUP(A1636,UNIC!C:W,5,0)</f>
        <v>2023</v>
      </c>
      <c r="E1636" s="5" t="str">
        <f>VLOOKUP(A1636,UNIC!C:W,21,0)</f>
        <v>MOVIDA</v>
      </c>
      <c r="F1636" s="5" t="str">
        <f>VLOOKUP(Tabela1[[#This Row],[PLACA]],UNIC!C:R,15,0)</f>
        <v>AM</v>
      </c>
      <c r="G1636" s="5" t="str">
        <f>VLOOKUP(Tabela1[[#This Row],[PLACA]],UNIC!C:R,16,0)</f>
        <v>NORTE</v>
      </c>
      <c r="H1636" s="5" t="str">
        <f>VLOOKUP(A1636,UNIC!C:H,6,0)</f>
        <v>MARCELO SOUZA DE OLIVEIRA</v>
      </c>
      <c r="I1636" s="5" t="str">
        <f>VLOOKUP(H1636,UNIC!H:J,3,0)</f>
        <v>INSTALADOR E REPARADOR DE FO</v>
      </c>
      <c r="J1636" s="11" t="str">
        <f>VLOOKUP(Tabela1[[#This Row],[PLACA]],UNIC!C:V,20,0)</f>
        <v>R$ 1.803,35</v>
      </c>
      <c r="K1636" s="11">
        <f>IFERROR(VALUE(VLOOKUP(Tabela1[[#This Row],[PLACA]],[1]Planilha2!$A:$F,3,0)),"")</f>
        <v>1419.3200000000002</v>
      </c>
      <c r="L1636" s="11">
        <f>IFERROR(VALUE(VLOOKUP(Tabela1[[#This Row],[PLACA]],[1]Planilha2!$A:$F,4,0)),"")</f>
        <v>1479.91</v>
      </c>
      <c r="M1636" s="11">
        <f>IFERROR(VALUE(VLOOKUP(Tabela1[[#This Row],[PLACA]],[1]Planilha2!$A:$F,5,0)),"")</f>
        <v>789.99</v>
      </c>
      <c r="N1636" s="11"/>
      <c r="O1636" s="12" t="str">
        <f>VLOOKUP(Tabela1[[#This Row],[PLACA]],BASE_LOCADORAS!B:F,5,0)</f>
        <v>19/08/2026</v>
      </c>
      <c r="P163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6" s="11">
        <f>VLOOKUP(Tabela1[[#This Row],[PLACA]],BASE_LOCADORAS!B:G,6,0)</f>
        <v>1803.35</v>
      </c>
      <c r="R1636" s="5" t="b">
        <f>Tabela1[[#This Row],[VALOR LOCADORA]]=Tabela1[[#This Row],[GASTO ALUGUEL]]</f>
        <v>0</v>
      </c>
      <c r="S1636" s="5" t="str">
        <f>UPPER(TEXT(Tabela1[[#This Row],[VENCIMENTO CONTRATO]],"MMM"))</f>
        <v>AGO</v>
      </c>
      <c r="T1636" s="5">
        <f>IFERROR(YEAR(Tabela1[[#This Row],[VENCIMENTO CONTRATO]]),"-")</f>
        <v>2026</v>
      </c>
      <c r="U1636" s="5" t="str">
        <f>VLOOKUP(Tabela1[[#This Row],[PLACA]],UNIC!C:T,18,0)</f>
        <v>ATIVO</v>
      </c>
      <c r="V1636" s="5" t="str">
        <f>SUBSTITUTE(VLOOKUP(Tabela1[[#This Row],[PLACA]],UNIC!C:K,9,0),".", "")</f>
        <v>11011</v>
      </c>
      <c r="W1636" s="5">
        <f>VLOOKUP(Tabela1[[#This Row],[PLACA]],UNIC!C:M,10,0)</f>
        <v>14001</v>
      </c>
      <c r="X1636" s="5" t="str">
        <f>VLOOKUP(Tabela1[[#This Row],[PLACA]],UNIC!C:M,11,0)</f>
        <v>VIVO</v>
      </c>
      <c r="Y1636" s="7">
        <f>SUM(Tabela1[[#This Row],[GASTO COMBUSTÍVEL FEVEREIRO]:[GASTO COMBUSTÍVE ABRIL]])</f>
        <v>3689.2200000000003</v>
      </c>
      <c r="Z1636" s="7">
        <f>IFERROR(AVERAGE(Tabela1[[#This Row],[GASTO COMBUSTÍVE ABRIL]:[GASTO COMBUSTÍVE MARÇO]]),"-")</f>
        <v>1134.95</v>
      </c>
    </row>
    <row r="1637" spans="1:26" x14ac:dyDescent="0.25">
      <c r="A1637" s="5" t="s">
        <v>816</v>
      </c>
      <c r="B1637" s="5" t="str">
        <f>VLOOKUP(A1637,UNIC!C:W,2,0)</f>
        <v>MOBI</v>
      </c>
      <c r="C1637" s="5" t="str">
        <f>VLOOKUP(A1637,UNIC!C:W,3,0)</f>
        <v>LEVE</v>
      </c>
      <c r="D1637" s="10">
        <f>VLOOKUP(A1637,UNIC!C:W,5,0)</f>
        <v>2025</v>
      </c>
      <c r="E1637" s="5" t="str">
        <f>VLOOKUP(A1637,UNIC!C:W,21,0)</f>
        <v>LOCALIZA</v>
      </c>
      <c r="F1637" s="5" t="str">
        <f>VLOOKUP(Tabela1[[#This Row],[PLACA]],UNIC!C:R,15,0)</f>
        <v>AM</v>
      </c>
      <c r="G1637" s="5" t="str">
        <f>VLOOKUP(Tabela1[[#This Row],[PLACA]],UNIC!C:R,16,0)</f>
        <v>NORTE</v>
      </c>
      <c r="H1637" s="5" t="str">
        <f>VLOOKUP(A1637,UNIC!C:H,6,0)</f>
        <v>DANIEL CARDOSO DOS SANTOS</v>
      </c>
      <c r="I1637" s="5" t="str">
        <f>VLOOKUP(H1637,UNIC!H:J,3,0)</f>
        <v>SUPERVISOR DE OPERACAO</v>
      </c>
      <c r="J1637" s="11" t="str">
        <f>VLOOKUP(Tabela1[[#This Row],[PLACA]],UNIC!C:V,20,0)</f>
        <v>R$ 1.832,60</v>
      </c>
      <c r="K1637" s="11">
        <f>IFERROR(VALUE(VLOOKUP(Tabela1[[#This Row],[PLACA]],[1]Planilha2!$A:$F,3,0)),"")</f>
        <v>1757</v>
      </c>
      <c r="L1637" s="11">
        <f>IFERROR(VALUE(VLOOKUP(Tabela1[[#This Row],[PLACA]],[1]Planilha2!$A:$F,4,0)),"")</f>
        <v>869.89</v>
      </c>
      <c r="M1637" s="11">
        <f>IFERROR(VALUE(VLOOKUP(Tabela1[[#This Row],[PLACA]],[1]Planilha2!$A:$F,5,0)),"")</f>
        <v>839.93000000000006</v>
      </c>
      <c r="N1637" s="11"/>
      <c r="O1637" s="12" t="str">
        <f>VLOOKUP(Tabela1[[#This Row],[PLACA]],BASE_LOCADORAS!B:F,5,0)</f>
        <v>07/06/2027</v>
      </c>
      <c r="P163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7" s="11">
        <f>VLOOKUP(Tabela1[[#This Row],[PLACA]],BASE_LOCADORAS!B:G,6,0)</f>
        <v>1832.6</v>
      </c>
      <c r="R1637" s="5" t="b">
        <f>Tabela1[[#This Row],[VALOR LOCADORA]]=Tabela1[[#This Row],[GASTO ALUGUEL]]</f>
        <v>0</v>
      </c>
      <c r="S1637" s="5" t="str">
        <f>UPPER(TEXT(Tabela1[[#This Row],[VENCIMENTO CONTRATO]],"MMM"))</f>
        <v>JUN</v>
      </c>
      <c r="T1637" s="5">
        <f>IFERROR(YEAR(Tabela1[[#This Row],[VENCIMENTO CONTRATO]]),"-")</f>
        <v>2027</v>
      </c>
      <c r="U1637" s="5" t="str">
        <f>VLOOKUP(Tabela1[[#This Row],[PLACA]],UNIC!C:T,18,0)</f>
        <v>ATIVO</v>
      </c>
      <c r="V1637" s="5" t="str">
        <f>SUBSTITUTE(VLOOKUP(Tabela1[[#This Row],[PLACA]],UNIC!C:K,9,0),".", "")</f>
        <v>11015</v>
      </c>
      <c r="W1637" s="5">
        <f>VLOOKUP(Tabela1[[#This Row],[PLACA]],UNIC!C:M,10,0)</f>
        <v>14001</v>
      </c>
      <c r="X1637" s="5" t="str">
        <f>VLOOKUP(Tabela1[[#This Row],[PLACA]],UNIC!C:M,11,0)</f>
        <v>VIVO</v>
      </c>
      <c r="Y1637" s="7">
        <f>SUM(Tabela1[[#This Row],[GASTO COMBUSTÍVEL FEVEREIRO]:[GASTO COMBUSTÍVE ABRIL]])</f>
        <v>3466.8199999999997</v>
      </c>
      <c r="Z1637" s="7">
        <f>IFERROR(AVERAGE(Tabela1[[#This Row],[GASTO COMBUSTÍVE ABRIL]:[GASTO COMBUSTÍVE MARÇO]]),"-")</f>
        <v>854.91000000000008</v>
      </c>
    </row>
    <row r="1638" spans="1:26" x14ac:dyDescent="0.25">
      <c r="A1638" s="5" t="s">
        <v>1196</v>
      </c>
      <c r="B1638" s="5" t="str">
        <f>VLOOKUP(A1638,UNIC!C:W,2,0)</f>
        <v>MOBI</v>
      </c>
      <c r="C1638" s="5" t="str">
        <f>VLOOKUP(A1638,UNIC!C:W,3,0)</f>
        <v>LEVE</v>
      </c>
      <c r="D1638" s="10">
        <f>VLOOKUP(A1638,UNIC!C:W,5,0)</f>
        <v>2025</v>
      </c>
      <c r="E1638" s="5" t="str">
        <f>VLOOKUP(A1638,UNIC!C:W,21,0)</f>
        <v>MOVIDA</v>
      </c>
      <c r="F1638" s="5" t="str">
        <f>VLOOKUP(Tabela1[[#This Row],[PLACA]],UNIC!C:R,15,0)</f>
        <v>AM</v>
      </c>
      <c r="G1638" s="5" t="str">
        <f>VLOOKUP(Tabela1[[#This Row],[PLACA]],UNIC!C:R,16,0)</f>
        <v>NORTE</v>
      </c>
      <c r="H1638" s="5" t="str">
        <f>VLOOKUP(A1638,UNIC!C:H,6,0)</f>
        <v>FABRICIO HENRIQUE DE OLIVEIRA RODRIGUES</v>
      </c>
      <c r="I1638" s="5" t="str">
        <f>VLOOKUP(H1638,UNIC!H:J,3,0)</f>
        <v>INSTALADOR E REPARADOR DE FO</v>
      </c>
      <c r="J1638" s="11" t="str">
        <f>VLOOKUP(Tabela1[[#This Row],[PLACA]],UNIC!C:V,20,0)</f>
        <v>R$ 1.822,55</v>
      </c>
      <c r="K1638" s="11">
        <f>IFERROR(VALUE(VLOOKUP(Tabela1[[#This Row],[PLACA]],[1]Planilha2!$A:$F,3,0)),"")</f>
        <v>1219.94</v>
      </c>
      <c r="L1638" s="11">
        <f>IFERROR(VALUE(VLOOKUP(Tabela1[[#This Row],[PLACA]],[1]Planilha2!$A:$F,4,0)),"")</f>
        <v>1508.88</v>
      </c>
      <c r="M1638" s="11">
        <f>IFERROR(VALUE(VLOOKUP(Tabela1[[#This Row],[PLACA]],[1]Planilha2!$A:$F,5,0)),"")</f>
        <v>718.4</v>
      </c>
      <c r="N1638" s="11"/>
      <c r="O1638" s="12" t="str">
        <f>VLOOKUP(Tabela1[[#This Row],[PLACA]],BASE_LOCADORAS!B:F,5,0)</f>
        <v>08/06/2027</v>
      </c>
      <c r="P163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8" s="11">
        <f>VLOOKUP(Tabela1[[#This Row],[PLACA]],BASE_LOCADORAS!B:G,6,0)</f>
        <v>1730</v>
      </c>
      <c r="R1638" s="5" t="b">
        <f>Tabela1[[#This Row],[VALOR LOCADORA]]=Tabela1[[#This Row],[GASTO ALUGUEL]]</f>
        <v>0</v>
      </c>
      <c r="S1638" s="5" t="str">
        <f>UPPER(TEXT(Tabela1[[#This Row],[VENCIMENTO CONTRATO]],"MMM"))</f>
        <v>JUN</v>
      </c>
      <c r="T1638" s="5">
        <f>IFERROR(YEAR(Tabela1[[#This Row],[VENCIMENTO CONTRATO]]),"-")</f>
        <v>2027</v>
      </c>
      <c r="U1638" s="5" t="str">
        <f>VLOOKUP(Tabela1[[#This Row],[PLACA]],UNIC!C:T,18,0)</f>
        <v>ATIVO</v>
      </c>
      <c r="V1638" s="5" t="str">
        <f>SUBSTITUTE(VLOOKUP(Tabela1[[#This Row],[PLACA]],UNIC!C:K,9,0),".", "")</f>
        <v>11011</v>
      </c>
      <c r="W1638" s="5">
        <f>VLOOKUP(Tabela1[[#This Row],[PLACA]],UNIC!C:M,10,0)</f>
        <v>14001</v>
      </c>
      <c r="X1638" s="5" t="str">
        <f>VLOOKUP(Tabela1[[#This Row],[PLACA]],UNIC!C:M,11,0)</f>
        <v>VIVO</v>
      </c>
      <c r="Y1638" s="7">
        <f>SUM(Tabela1[[#This Row],[GASTO COMBUSTÍVEL FEVEREIRO]:[GASTO COMBUSTÍVE ABRIL]])</f>
        <v>3447.2200000000003</v>
      </c>
      <c r="Z1638" s="7">
        <f>IFERROR(AVERAGE(Tabela1[[#This Row],[GASTO COMBUSTÍVE ABRIL]:[GASTO COMBUSTÍVE MARÇO]]),"-")</f>
        <v>1113.6400000000001</v>
      </c>
    </row>
    <row r="1639" spans="1:26" x14ac:dyDescent="0.25">
      <c r="A1639" s="5" t="s">
        <v>1006</v>
      </c>
      <c r="B1639" s="5" t="str">
        <f>VLOOKUP(A1639,UNIC!C:W,2,0)</f>
        <v>MOBI</v>
      </c>
      <c r="C1639" s="5" t="str">
        <f>VLOOKUP(A1639,UNIC!C:W,3,0)</f>
        <v>LEVE</v>
      </c>
      <c r="D1639" s="10">
        <f>VLOOKUP(A1639,UNIC!C:W,5,0)</f>
        <v>2025</v>
      </c>
      <c r="E1639" s="5" t="str">
        <f>VLOOKUP(A1639,UNIC!C:W,21,0)</f>
        <v>MOVIDA</v>
      </c>
      <c r="F1639" s="5" t="str">
        <f>VLOOKUP(Tabela1[[#This Row],[PLACA]],UNIC!C:R,15,0)</f>
        <v>AM</v>
      </c>
      <c r="G1639" s="5" t="str">
        <f>VLOOKUP(Tabela1[[#This Row],[PLACA]],UNIC!C:R,16,0)</f>
        <v>NORTE</v>
      </c>
      <c r="H1639" s="5" t="str">
        <f>VLOOKUP(A1639,UNIC!C:H,6,0)</f>
        <v>WEVERTON DA SILVA SANTOS</v>
      </c>
      <c r="I1639" s="5" t="str">
        <f>VLOOKUP(H1639,UNIC!H:J,3,0)</f>
        <v>TECNICO DE REDE</v>
      </c>
      <c r="J1639" s="11" t="str">
        <f>VLOOKUP(Tabela1[[#This Row],[PLACA]],UNIC!C:V,20,0)</f>
        <v>R$ 1.822,55</v>
      </c>
      <c r="K1639" s="11">
        <f>IFERROR(VALUE(VLOOKUP(Tabela1[[#This Row],[PLACA]],[1]Planilha2!$A:$F,3,0)),"")</f>
        <v>1209.25</v>
      </c>
      <c r="L1639" s="11">
        <f>IFERROR(VALUE(VLOOKUP(Tabela1[[#This Row],[PLACA]],[1]Planilha2!$A:$F,4,0)),"")</f>
        <v>1489.95</v>
      </c>
      <c r="M1639" s="11">
        <f>IFERROR(VALUE(VLOOKUP(Tabela1[[#This Row],[PLACA]],[1]Planilha2!$A:$F,5,0)),"")</f>
        <v>859.91</v>
      </c>
      <c r="N1639" s="11"/>
      <c r="O1639" s="12" t="str">
        <f>VLOOKUP(Tabela1[[#This Row],[PLACA]],BASE_LOCADORAS!B:F,5,0)</f>
        <v>21/06/2027</v>
      </c>
      <c r="P163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39" s="11">
        <f>VLOOKUP(Tabela1[[#This Row],[PLACA]],BASE_LOCADORAS!B:G,6,0)</f>
        <v>1730</v>
      </c>
      <c r="R1639" s="5" t="b">
        <f>Tabela1[[#This Row],[VALOR LOCADORA]]=Tabela1[[#This Row],[GASTO ALUGUEL]]</f>
        <v>0</v>
      </c>
      <c r="S1639" s="5" t="str">
        <f>UPPER(TEXT(Tabela1[[#This Row],[VENCIMENTO CONTRATO]],"MMM"))</f>
        <v>JUN</v>
      </c>
      <c r="T1639" s="5">
        <f>IFERROR(YEAR(Tabela1[[#This Row],[VENCIMENTO CONTRATO]]),"-")</f>
        <v>2027</v>
      </c>
      <c r="U1639" s="5" t="str">
        <f>VLOOKUP(Tabela1[[#This Row],[PLACA]],UNIC!C:T,18,0)</f>
        <v>ATIVO</v>
      </c>
      <c r="V1639" s="5" t="str">
        <f>SUBSTITUTE(VLOOKUP(Tabela1[[#This Row],[PLACA]],UNIC!C:K,9,0),".", "")</f>
        <v>14011</v>
      </c>
      <c r="W1639" s="5">
        <f>VLOOKUP(Tabela1[[#This Row],[PLACA]],UNIC!C:M,10,0)</f>
        <v>14001</v>
      </c>
      <c r="X1639" s="5" t="str">
        <f>VLOOKUP(Tabela1[[#This Row],[PLACA]],UNIC!C:M,11,0)</f>
        <v>I-SYSTEMS</v>
      </c>
      <c r="Y1639" s="7">
        <f>SUM(Tabela1[[#This Row],[GASTO COMBUSTÍVEL FEVEREIRO]:[GASTO COMBUSTÍVE ABRIL]])</f>
        <v>3559.1099999999997</v>
      </c>
      <c r="Z1639" s="7">
        <f>IFERROR(AVERAGE(Tabela1[[#This Row],[GASTO COMBUSTÍVE ABRIL]:[GASTO COMBUSTÍVE MARÇO]]),"-")</f>
        <v>1174.93</v>
      </c>
    </row>
    <row r="1640" spans="1:26" x14ac:dyDescent="0.25">
      <c r="A1640" s="5" t="s">
        <v>1002</v>
      </c>
      <c r="B1640" s="5" t="str">
        <f>VLOOKUP(A1640,UNIC!C:W,2,0)</f>
        <v>MOBI</v>
      </c>
      <c r="C1640" s="5" t="str">
        <f>VLOOKUP(A1640,UNIC!C:W,3,0)</f>
        <v>LEVE</v>
      </c>
      <c r="D1640" s="10">
        <f>VLOOKUP(A1640,UNIC!C:W,5,0)</f>
        <v>2023</v>
      </c>
      <c r="E1640" s="5" t="str">
        <f>VLOOKUP(A1640,UNIC!C:W,21,0)</f>
        <v>MOVIDA</v>
      </c>
      <c r="F1640" s="5" t="str">
        <f>VLOOKUP(Tabela1[[#This Row],[PLACA]],UNIC!C:R,15,0)</f>
        <v>AM</v>
      </c>
      <c r="G1640" s="5" t="str">
        <f>VLOOKUP(Tabela1[[#This Row],[PLACA]],UNIC!C:R,16,0)</f>
        <v>NORTE</v>
      </c>
      <c r="H1640" s="5" t="str">
        <f>VLOOKUP(A1640,UNIC!C:H,6,0)</f>
        <v>ALEX CASCAES DO ESPIRITO SANTO</v>
      </c>
      <c r="I1640" s="5" t="str">
        <f>VLOOKUP(H1640,UNIC!H:J,3,0)</f>
        <v>INSTALADOR E REPARADOR DE FO</v>
      </c>
      <c r="J1640" s="11" t="str">
        <f>VLOOKUP(Tabela1[[#This Row],[PLACA]],UNIC!C:V,20,0)</f>
        <v>R$ 1.803,35</v>
      </c>
      <c r="K1640" s="11">
        <f>IFERROR(VALUE(VLOOKUP(Tabela1[[#This Row],[PLACA]],[1]Planilha2!$A:$F,3,0)),"")</f>
        <v>1430.98</v>
      </c>
      <c r="L1640" s="11">
        <f>IFERROR(VALUE(VLOOKUP(Tabela1[[#This Row],[PLACA]],[1]Planilha2!$A:$F,4,0)),"")</f>
        <v>1688.48</v>
      </c>
      <c r="M1640" s="11">
        <f>IFERROR(VALUE(VLOOKUP(Tabela1[[#This Row],[PLACA]],[1]Planilha2!$A:$F,5,0)),"")</f>
        <v>659.99</v>
      </c>
      <c r="N1640" s="11"/>
      <c r="O1640" s="12" t="str">
        <f>VLOOKUP(Tabela1[[#This Row],[PLACA]],BASE_LOCADORAS!B:F,5,0)</f>
        <v>24/08/2026</v>
      </c>
      <c r="P164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0" s="11">
        <f>VLOOKUP(Tabela1[[#This Row],[PLACA]],BASE_LOCADORAS!B:G,6,0)</f>
        <v>1803.35</v>
      </c>
      <c r="R1640" s="5" t="b">
        <f>Tabela1[[#This Row],[VALOR LOCADORA]]=Tabela1[[#This Row],[GASTO ALUGUEL]]</f>
        <v>0</v>
      </c>
      <c r="S1640" s="5" t="str">
        <f>UPPER(TEXT(Tabela1[[#This Row],[VENCIMENTO CONTRATO]],"MMM"))</f>
        <v>AGO</v>
      </c>
      <c r="T1640" s="5">
        <f>IFERROR(YEAR(Tabela1[[#This Row],[VENCIMENTO CONTRATO]]),"-")</f>
        <v>2026</v>
      </c>
      <c r="U1640" s="5" t="str">
        <f>VLOOKUP(Tabela1[[#This Row],[PLACA]],UNIC!C:T,18,0)</f>
        <v>ATIVO</v>
      </c>
      <c r="V1640" s="5" t="str">
        <f>SUBSTITUTE(VLOOKUP(Tabela1[[#This Row],[PLACA]],UNIC!C:K,9,0),".", "")</f>
        <v>11011</v>
      </c>
      <c r="W1640" s="5">
        <f>VLOOKUP(Tabela1[[#This Row],[PLACA]],UNIC!C:M,10,0)</f>
        <v>14001</v>
      </c>
      <c r="X1640" s="5" t="str">
        <f>VLOOKUP(Tabela1[[#This Row],[PLACA]],UNIC!C:M,11,0)</f>
        <v>VIVO</v>
      </c>
      <c r="Y1640" s="7">
        <f>SUM(Tabela1[[#This Row],[GASTO COMBUSTÍVEL FEVEREIRO]:[GASTO COMBUSTÍVE ABRIL]])</f>
        <v>3779.45</v>
      </c>
      <c r="Z1640" s="7">
        <f>IFERROR(AVERAGE(Tabela1[[#This Row],[GASTO COMBUSTÍVE ABRIL]:[GASTO COMBUSTÍVE MARÇO]]),"-")</f>
        <v>1174.2350000000001</v>
      </c>
    </row>
    <row r="1641" spans="1:26" x14ac:dyDescent="0.25">
      <c r="A1641" s="5" t="s">
        <v>1169</v>
      </c>
      <c r="B1641" s="5" t="str">
        <f>VLOOKUP(A1641,UNIC!C:W,2,0)</f>
        <v>MOBI</v>
      </c>
      <c r="C1641" s="5" t="str">
        <f>VLOOKUP(A1641,UNIC!C:W,3,0)</f>
        <v>LEVE</v>
      </c>
      <c r="D1641" s="10">
        <f>VLOOKUP(A1641,UNIC!C:W,5,0)</f>
        <v>2023</v>
      </c>
      <c r="E1641" s="5" t="str">
        <f>VLOOKUP(A1641,UNIC!C:W,21,0)</f>
        <v>MOVIDA</v>
      </c>
      <c r="F1641" s="5" t="str">
        <f>VLOOKUP(Tabela1[[#This Row],[PLACA]],UNIC!C:R,15,0)</f>
        <v>AM</v>
      </c>
      <c r="G1641" s="5" t="str">
        <f>VLOOKUP(Tabela1[[#This Row],[PLACA]],UNIC!C:R,16,0)</f>
        <v>NORTE</v>
      </c>
      <c r="H1641" s="5" t="str">
        <f>VLOOKUP(A1641,UNIC!C:H,6,0)</f>
        <v>-</v>
      </c>
      <c r="I1641" s="5" t="str">
        <f>VLOOKUP(H1641,UNIC!H:J,3,0)</f>
        <v>-</v>
      </c>
      <c r="J1641" s="11" t="str">
        <f>VLOOKUP(Tabela1[[#This Row],[PLACA]],UNIC!C:V,20,0)</f>
        <v>R$ 1.803,35</v>
      </c>
      <c r="K1641" s="11">
        <f>IFERROR(VALUE(VLOOKUP(Tabela1[[#This Row],[PLACA]],[1]Planilha2!$A:$F,3,0)),"")</f>
        <v>376.9</v>
      </c>
      <c r="L1641" s="11">
        <f>IFERROR(VALUE(VLOOKUP(Tabela1[[#This Row],[PLACA]],[1]Planilha2!$A:$F,4,0)),"")</f>
        <v>1687.96</v>
      </c>
      <c r="M1641" s="11">
        <f>IFERROR(VALUE(VLOOKUP(Tabela1[[#This Row],[PLACA]],[1]Planilha2!$A:$F,5,0)),"")</f>
        <v>479.99</v>
      </c>
      <c r="N1641" s="11"/>
      <c r="O1641" s="12" t="str">
        <f>VLOOKUP(Tabela1[[#This Row],[PLACA]],BASE_LOCADORAS!B:F,5,0)</f>
        <v>24/08/2026</v>
      </c>
      <c r="P164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1" s="11">
        <f>VLOOKUP(Tabela1[[#This Row],[PLACA]],BASE_LOCADORAS!B:G,6,0)</f>
        <v>1803.35</v>
      </c>
      <c r="R1641" s="5" t="b">
        <f>Tabela1[[#This Row],[VALOR LOCADORA]]=Tabela1[[#This Row],[GASTO ALUGUEL]]</f>
        <v>0</v>
      </c>
      <c r="S1641" s="5" t="str">
        <f>UPPER(TEXT(Tabela1[[#This Row],[VENCIMENTO CONTRATO]],"MMM"))</f>
        <v>AGO</v>
      </c>
      <c r="T1641" s="5">
        <f>IFERROR(YEAR(Tabela1[[#This Row],[VENCIMENTO CONTRATO]]),"-")</f>
        <v>2026</v>
      </c>
      <c r="U1641" s="5" t="str">
        <f>VLOOKUP(Tabela1[[#This Row],[PLACA]],UNIC!C:T,18,0)</f>
        <v>MANUTENÇÃO</v>
      </c>
      <c r="V1641" s="5" t="str">
        <f>SUBSTITUTE(VLOOKUP(Tabela1[[#This Row],[PLACA]],UNIC!C:K,9,0),".", "")</f>
        <v/>
      </c>
      <c r="W1641" s="5">
        <f>VLOOKUP(Tabela1[[#This Row],[PLACA]],UNIC!C:M,10,0)</f>
        <v>0</v>
      </c>
      <c r="X1641" s="5">
        <f>VLOOKUP(Tabela1[[#This Row],[PLACA]],UNIC!C:M,11,0)</f>
        <v>0</v>
      </c>
      <c r="Y1641" s="7">
        <f>SUM(Tabela1[[#This Row],[GASTO COMBUSTÍVEL FEVEREIRO]:[GASTO COMBUSTÍVE ABRIL]])</f>
        <v>2544.8500000000004</v>
      </c>
      <c r="Z1641" s="7">
        <f>IFERROR(AVERAGE(Tabela1[[#This Row],[GASTO COMBUSTÍVE ABRIL]:[GASTO COMBUSTÍVE MARÇO]]),"-")</f>
        <v>1083.9749999999999</v>
      </c>
    </row>
    <row r="1642" spans="1:26" x14ac:dyDescent="0.25">
      <c r="A1642" s="5" t="s">
        <v>1280</v>
      </c>
      <c r="B1642" s="5" t="str">
        <f>VLOOKUP(A1642,UNIC!C:W,2,0)</f>
        <v>MOBI</v>
      </c>
      <c r="C1642" s="5" t="str">
        <f>VLOOKUP(A1642,UNIC!C:W,3,0)</f>
        <v>LEVE</v>
      </c>
      <c r="D1642" s="10">
        <f>VLOOKUP(A1642,UNIC!C:W,5,0)</f>
        <v>2025</v>
      </c>
      <c r="E1642" s="5" t="str">
        <f>VLOOKUP(A1642,UNIC!C:W,21,0)</f>
        <v>MOVIDA</v>
      </c>
      <c r="F1642" s="5" t="str">
        <f>VLOOKUP(Tabela1[[#This Row],[PLACA]],UNIC!C:R,15,0)</f>
        <v>AM</v>
      </c>
      <c r="G1642" s="5" t="str">
        <f>VLOOKUP(Tabela1[[#This Row],[PLACA]],UNIC!C:R,16,0)</f>
        <v>NORTE</v>
      </c>
      <c r="H1642" s="5" t="str">
        <f>VLOOKUP(A1642,UNIC!C:H,6,0)</f>
        <v>NATANAEL PRAIA GUEDES</v>
      </c>
      <c r="I1642" s="5" t="str">
        <f>VLOOKUP(H1642,UNIC!H:J,3,0)</f>
        <v>INSTALADOR E REPARADOR DE FO</v>
      </c>
      <c r="J1642" s="11" t="str">
        <f>VLOOKUP(Tabela1[[#This Row],[PLACA]],UNIC!C:V,20,0)</f>
        <v>R$ 1.822,55</v>
      </c>
      <c r="K1642" s="11">
        <f>IFERROR(VALUE(VLOOKUP(Tabela1[[#This Row],[PLACA]],[1]Planilha2!$A:$F,3,0)),"")</f>
        <v>1220</v>
      </c>
      <c r="L1642" s="11">
        <f>IFERROR(VALUE(VLOOKUP(Tabela1[[#This Row],[PLACA]],[1]Planilha2!$A:$F,4,0)),"")</f>
        <v>1488.4099999999999</v>
      </c>
      <c r="M1642" s="11">
        <f>IFERROR(VALUE(VLOOKUP(Tabela1[[#This Row],[PLACA]],[1]Planilha2!$A:$F,5,0)),"")</f>
        <v>932.81999999999994</v>
      </c>
      <c r="N1642" s="11"/>
      <c r="O1642" s="12" t="str">
        <f>VLOOKUP(Tabela1[[#This Row],[PLACA]],BASE_LOCADORAS!B:F,5,0)</f>
        <v>21/06/2027</v>
      </c>
      <c r="P164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2" s="11">
        <f>VLOOKUP(Tabela1[[#This Row],[PLACA]],BASE_LOCADORAS!B:G,6,0)</f>
        <v>1730</v>
      </c>
      <c r="R1642" s="5" t="b">
        <f>Tabela1[[#This Row],[VALOR LOCADORA]]=Tabela1[[#This Row],[GASTO ALUGUEL]]</f>
        <v>0</v>
      </c>
      <c r="S1642" s="5" t="str">
        <f>UPPER(TEXT(Tabela1[[#This Row],[VENCIMENTO CONTRATO]],"MMM"))</f>
        <v>JUN</v>
      </c>
      <c r="T1642" s="5">
        <f>IFERROR(YEAR(Tabela1[[#This Row],[VENCIMENTO CONTRATO]]),"-")</f>
        <v>2027</v>
      </c>
      <c r="U1642" s="5" t="str">
        <f>VLOOKUP(Tabela1[[#This Row],[PLACA]],UNIC!C:T,18,0)</f>
        <v>ATIVO</v>
      </c>
      <c r="V1642" s="5" t="str">
        <f>SUBSTITUTE(VLOOKUP(Tabela1[[#This Row],[PLACA]],UNIC!C:K,9,0),".", "")</f>
        <v>11011</v>
      </c>
      <c r="W1642" s="5">
        <f>VLOOKUP(Tabela1[[#This Row],[PLACA]],UNIC!C:M,10,0)</f>
        <v>14001</v>
      </c>
      <c r="X1642" s="5" t="str">
        <f>VLOOKUP(Tabela1[[#This Row],[PLACA]],UNIC!C:M,11,0)</f>
        <v>VIVO</v>
      </c>
      <c r="Y1642" s="7">
        <f>SUM(Tabela1[[#This Row],[GASTO COMBUSTÍVEL FEVEREIRO]:[GASTO COMBUSTÍVE ABRIL]])</f>
        <v>3641.2299999999996</v>
      </c>
      <c r="Z1642" s="7">
        <f>IFERROR(AVERAGE(Tabela1[[#This Row],[GASTO COMBUSTÍVE ABRIL]:[GASTO COMBUSTÍVE MARÇO]]),"-")</f>
        <v>1210.6149999999998</v>
      </c>
    </row>
    <row r="1643" spans="1:26" x14ac:dyDescent="0.25">
      <c r="A1643" s="5" t="s">
        <v>1257</v>
      </c>
      <c r="B1643" s="5" t="str">
        <f>VLOOKUP(A1643,UNIC!C:W,2,0)</f>
        <v>MOBI</v>
      </c>
      <c r="C1643" s="5" t="str">
        <f>VLOOKUP(A1643,UNIC!C:W,3,0)</f>
        <v>LEVE</v>
      </c>
      <c r="D1643" s="10">
        <f>VLOOKUP(A1643,UNIC!C:W,5,0)</f>
        <v>2023</v>
      </c>
      <c r="E1643" s="5" t="str">
        <f>VLOOKUP(A1643,UNIC!C:W,21,0)</f>
        <v>MOVIDA</v>
      </c>
      <c r="F1643" s="5" t="str">
        <f>VLOOKUP(Tabela1[[#This Row],[PLACA]],UNIC!C:R,15,0)</f>
        <v>AM</v>
      </c>
      <c r="G1643" s="5" t="str">
        <f>VLOOKUP(Tabela1[[#This Row],[PLACA]],UNIC!C:R,16,0)</f>
        <v>NORTE</v>
      </c>
      <c r="H1643" s="5" t="str">
        <f>VLOOKUP(A1643,UNIC!C:H,6,0)</f>
        <v>SATEC</v>
      </c>
      <c r="I1643" s="5" t="str">
        <f>VLOOKUP(H1643,UNIC!H:J,3,0)</f>
        <v>PARCEIRO</v>
      </c>
      <c r="J1643" s="11" t="str">
        <f>VLOOKUP(Tabela1[[#This Row],[PLACA]],UNIC!C:V,20,0)</f>
        <v>R$ 1.803,35</v>
      </c>
      <c r="K1643" s="11">
        <f>IFERROR(VALUE(VLOOKUP(Tabela1[[#This Row],[PLACA]],[1]Planilha2!$A:$F,3,0)),"")</f>
        <v>1188.46</v>
      </c>
      <c r="L1643" s="11">
        <f>IFERROR(VALUE(VLOOKUP(Tabela1[[#This Row],[PLACA]],[1]Planilha2!$A:$F,4,0)),"")</f>
        <v>1174.69</v>
      </c>
      <c r="M1643" s="11">
        <f>IFERROR(VALUE(VLOOKUP(Tabela1[[#This Row],[PLACA]],[1]Planilha2!$A:$F,5,0)),"")</f>
        <v>0</v>
      </c>
      <c r="N1643" s="11"/>
      <c r="O1643" s="12" t="str">
        <f>VLOOKUP(Tabela1[[#This Row],[PLACA]],BASE_LOCADORAS!B:F,5,0)</f>
        <v>24/08/2026</v>
      </c>
      <c r="P164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3" s="11">
        <f>VLOOKUP(Tabela1[[#This Row],[PLACA]],BASE_LOCADORAS!B:G,6,0)</f>
        <v>1803.35</v>
      </c>
      <c r="R1643" s="5" t="b">
        <f>Tabela1[[#This Row],[VALOR LOCADORA]]=Tabela1[[#This Row],[GASTO ALUGUEL]]</f>
        <v>0</v>
      </c>
      <c r="S1643" s="5" t="str">
        <f>UPPER(TEXT(Tabela1[[#This Row],[VENCIMENTO CONTRATO]],"MMM"))</f>
        <v>AGO</v>
      </c>
      <c r="T1643" s="5">
        <f>IFERROR(YEAR(Tabela1[[#This Row],[VENCIMENTO CONTRATO]]),"-")</f>
        <v>2026</v>
      </c>
      <c r="U1643" s="5" t="str">
        <f>VLOOKUP(Tabela1[[#This Row],[PLACA]],UNIC!C:T,18,0)</f>
        <v>ATIVO</v>
      </c>
      <c r="V1643" s="5" t="str">
        <f>SUBSTITUTE(VLOOKUP(Tabela1[[#This Row],[PLACA]],UNIC!C:K,9,0),".", "")</f>
        <v>15031</v>
      </c>
      <c r="W1643" s="5">
        <f>VLOOKUP(Tabela1[[#This Row],[PLACA]],UNIC!C:M,10,0)</f>
        <v>14001</v>
      </c>
      <c r="X1643" s="5" t="str">
        <f>VLOOKUP(Tabela1[[#This Row],[PLACA]],UNIC!C:M,11,0)</f>
        <v>FIBRASIL</v>
      </c>
      <c r="Y1643" s="7">
        <f>SUM(Tabela1[[#This Row],[GASTO COMBUSTÍVEL FEVEREIRO]:[GASTO COMBUSTÍVE ABRIL]])</f>
        <v>2363.15</v>
      </c>
      <c r="Z1643" s="7">
        <f>IFERROR(AVERAGE(Tabela1[[#This Row],[GASTO COMBUSTÍVE ABRIL]:[GASTO COMBUSTÍVE MARÇO]]),"-")</f>
        <v>587.34500000000003</v>
      </c>
    </row>
    <row r="1644" spans="1:26" x14ac:dyDescent="0.25">
      <c r="A1644" s="5" t="s">
        <v>751</v>
      </c>
      <c r="B1644" s="5" t="str">
        <f>VLOOKUP(A1644,UNIC!C:W,2,0)</f>
        <v>MOBI</v>
      </c>
      <c r="C1644" s="5" t="str">
        <f>VLOOKUP(A1644,UNIC!C:W,3,0)</f>
        <v>LEVE</v>
      </c>
      <c r="D1644" s="10">
        <f>VLOOKUP(A1644,UNIC!C:W,5,0)</f>
        <v>2025</v>
      </c>
      <c r="E1644" s="5" t="str">
        <f>VLOOKUP(A1644,UNIC!C:W,21,0)</f>
        <v>MOVIDA</v>
      </c>
      <c r="F1644" s="5" t="str">
        <f>VLOOKUP(Tabela1[[#This Row],[PLACA]],UNIC!C:R,15,0)</f>
        <v>AM</v>
      </c>
      <c r="G1644" s="5" t="str">
        <f>VLOOKUP(Tabela1[[#This Row],[PLACA]],UNIC!C:R,16,0)</f>
        <v>NORTE</v>
      </c>
      <c r="H1644" s="5" t="str">
        <f>VLOOKUP(A1644,UNIC!C:H,6,0)</f>
        <v>DOUGLAS JHONATHAN BARBOSA DOS SANTOS</v>
      </c>
      <c r="I1644" s="5" t="str">
        <f>VLOOKUP(H1644,UNIC!H:J,3,0)</f>
        <v>INSTALADOR E REPARADOR DE FO</v>
      </c>
      <c r="J1644" s="11" t="str">
        <f>VLOOKUP(Tabela1[[#This Row],[PLACA]],UNIC!C:V,20,0)</f>
        <v>R$ 1.822,55</v>
      </c>
      <c r="K1644" s="11">
        <f>IFERROR(VALUE(VLOOKUP(Tabela1[[#This Row],[PLACA]],[1]Planilha2!$A:$F,3,0)),"")</f>
        <v>1749.99</v>
      </c>
      <c r="L1644" s="11">
        <f>IFERROR(VALUE(VLOOKUP(Tabela1[[#This Row],[PLACA]],[1]Planilha2!$A:$F,4,0)),"")</f>
        <v>2011.97</v>
      </c>
      <c r="M1644" s="11">
        <f>IFERROR(VALUE(VLOOKUP(Tabela1[[#This Row],[PLACA]],[1]Planilha2!$A:$F,5,0)),"")</f>
        <v>687.40000000000009</v>
      </c>
      <c r="N1644" s="11"/>
      <c r="O1644" s="12" t="str">
        <f>VLOOKUP(Tabela1[[#This Row],[PLACA]],BASE_LOCADORAS!B:F,5,0)</f>
        <v>08/06/2027</v>
      </c>
      <c r="P164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4" s="11">
        <f>VLOOKUP(Tabela1[[#This Row],[PLACA]],BASE_LOCADORAS!B:G,6,0)</f>
        <v>1730</v>
      </c>
      <c r="R1644" s="5" t="b">
        <f>Tabela1[[#This Row],[VALOR LOCADORA]]=Tabela1[[#This Row],[GASTO ALUGUEL]]</f>
        <v>0</v>
      </c>
      <c r="S1644" s="5" t="str">
        <f>UPPER(TEXT(Tabela1[[#This Row],[VENCIMENTO CONTRATO]],"MMM"))</f>
        <v>JUN</v>
      </c>
      <c r="T1644" s="5">
        <f>IFERROR(YEAR(Tabela1[[#This Row],[VENCIMENTO CONTRATO]]),"-")</f>
        <v>2027</v>
      </c>
      <c r="U1644" s="5" t="str">
        <f>VLOOKUP(Tabela1[[#This Row],[PLACA]],UNIC!C:T,18,0)</f>
        <v>ATIVO</v>
      </c>
      <c r="V1644" s="5" t="str">
        <f>SUBSTITUTE(VLOOKUP(Tabela1[[#This Row],[PLACA]],UNIC!C:K,9,0),".", "")</f>
        <v>11011</v>
      </c>
      <c r="W1644" s="5">
        <f>VLOOKUP(Tabela1[[#This Row],[PLACA]],UNIC!C:M,10,0)</f>
        <v>14001</v>
      </c>
      <c r="X1644" s="5" t="str">
        <f>VLOOKUP(Tabela1[[#This Row],[PLACA]],UNIC!C:M,11,0)</f>
        <v>VIVO</v>
      </c>
      <c r="Y1644" s="7">
        <f>SUM(Tabela1[[#This Row],[GASTO COMBUSTÍVEL FEVEREIRO]:[GASTO COMBUSTÍVE ABRIL]])</f>
        <v>4449.3600000000006</v>
      </c>
      <c r="Z1644" s="7">
        <f>IFERROR(AVERAGE(Tabela1[[#This Row],[GASTO COMBUSTÍVE ABRIL]:[GASTO COMBUSTÍVE MARÇO]]),"-")</f>
        <v>1349.6849999999999</v>
      </c>
    </row>
    <row r="1645" spans="1:26" x14ac:dyDescent="0.25">
      <c r="A1645" s="5" t="s">
        <v>956</v>
      </c>
      <c r="B1645" s="5" t="str">
        <f>VLOOKUP(A1645,UNIC!C:W,2,0)</f>
        <v>MOBI</v>
      </c>
      <c r="C1645" s="5" t="str">
        <f>VLOOKUP(A1645,UNIC!C:W,3,0)</f>
        <v>LEVE</v>
      </c>
      <c r="D1645" s="10">
        <f>VLOOKUP(A1645,UNIC!C:W,5,0)</f>
        <v>2023</v>
      </c>
      <c r="E1645" s="5" t="str">
        <f>VLOOKUP(A1645,UNIC!C:W,21,0)</f>
        <v>MOVIDA</v>
      </c>
      <c r="F1645" s="5" t="str">
        <f>VLOOKUP(Tabela1[[#This Row],[PLACA]],UNIC!C:R,15,0)</f>
        <v>AM</v>
      </c>
      <c r="G1645" s="5" t="str">
        <f>VLOOKUP(Tabela1[[#This Row],[PLACA]],UNIC!C:R,16,0)</f>
        <v>NORTE</v>
      </c>
      <c r="H1645" s="5" t="str">
        <f>VLOOKUP(A1645,UNIC!C:H,6,0)</f>
        <v>CASA CLIENTE VIVO MANAUS</v>
      </c>
      <c r="I1645" s="5" t="str">
        <f>VLOOKUP(H1645,UNIC!H:J,3,0)</f>
        <v>PARCEIRO</v>
      </c>
      <c r="J1645" s="11" t="str">
        <f>VLOOKUP(Tabela1[[#This Row],[PLACA]],UNIC!C:V,20,0)</f>
        <v>R$ 1.803,35</v>
      </c>
      <c r="K1645" s="11">
        <f>IFERROR(VALUE(VLOOKUP(Tabela1[[#This Row],[PLACA]],[1]Planilha2!$A:$F,3,0)),"")</f>
        <v>1579.68</v>
      </c>
      <c r="L1645" s="11">
        <f>IFERROR(VALUE(VLOOKUP(Tabela1[[#This Row],[PLACA]],[1]Planilha2!$A:$F,4,0)),"")</f>
        <v>1283.51</v>
      </c>
      <c r="M1645" s="11">
        <f>IFERROR(VALUE(VLOOKUP(Tabela1[[#This Row],[PLACA]],[1]Planilha2!$A:$F,5,0)),"")</f>
        <v>899.84</v>
      </c>
      <c r="N1645" s="11"/>
      <c r="O1645" s="12" t="str">
        <f>VLOOKUP(Tabela1[[#This Row],[PLACA]],BASE_LOCADORAS!B:F,5,0)</f>
        <v>19/08/2026</v>
      </c>
      <c r="P164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5" s="11">
        <f>VLOOKUP(Tabela1[[#This Row],[PLACA]],BASE_LOCADORAS!B:G,6,0)</f>
        <v>1803.35</v>
      </c>
      <c r="R1645" s="5" t="b">
        <f>Tabela1[[#This Row],[VALOR LOCADORA]]=Tabela1[[#This Row],[GASTO ALUGUEL]]</f>
        <v>0</v>
      </c>
      <c r="S1645" s="5" t="str">
        <f>UPPER(TEXT(Tabela1[[#This Row],[VENCIMENTO CONTRATO]],"MMM"))</f>
        <v>AGO</v>
      </c>
      <c r="T1645" s="5">
        <f>IFERROR(YEAR(Tabela1[[#This Row],[VENCIMENTO CONTRATO]]),"-")</f>
        <v>2026</v>
      </c>
      <c r="U1645" s="5" t="str">
        <f>VLOOKUP(Tabela1[[#This Row],[PLACA]],UNIC!C:T,18,0)</f>
        <v>MANUTENÇÃO</v>
      </c>
      <c r="V1645" s="5" t="str">
        <f>SUBSTITUTE(VLOOKUP(Tabela1[[#This Row],[PLACA]],UNIC!C:K,9,0),".", "")</f>
        <v>11015</v>
      </c>
      <c r="W1645" s="5">
        <f>VLOOKUP(Tabela1[[#This Row],[PLACA]],UNIC!C:M,10,0)</f>
        <v>14001</v>
      </c>
      <c r="X1645" s="5" t="str">
        <f>VLOOKUP(Tabela1[[#This Row],[PLACA]],UNIC!C:M,11,0)</f>
        <v>VIVO</v>
      </c>
      <c r="Y1645" s="7">
        <f>SUM(Tabela1[[#This Row],[GASTO COMBUSTÍVEL FEVEREIRO]:[GASTO COMBUSTÍVE ABRIL]])</f>
        <v>3763.03</v>
      </c>
      <c r="Z1645" s="7">
        <f>IFERROR(AVERAGE(Tabela1[[#This Row],[GASTO COMBUSTÍVE ABRIL]:[GASTO COMBUSTÍVE MARÇO]]),"-")</f>
        <v>1091.675</v>
      </c>
    </row>
    <row r="1646" spans="1:26" x14ac:dyDescent="0.25">
      <c r="A1646" s="5" t="s">
        <v>1212</v>
      </c>
      <c r="B1646" s="5" t="str">
        <f>VLOOKUP(A1646,UNIC!C:W,2,0)</f>
        <v>MOBI</v>
      </c>
      <c r="C1646" s="5" t="str">
        <f>VLOOKUP(A1646,UNIC!C:W,3,0)</f>
        <v>LEVE</v>
      </c>
      <c r="D1646" s="10">
        <f>VLOOKUP(A1646,UNIC!C:W,5,0)</f>
        <v>2025</v>
      </c>
      <c r="E1646" s="5" t="str">
        <f>VLOOKUP(A1646,UNIC!C:W,21,0)</f>
        <v>MOVIDA</v>
      </c>
      <c r="F1646" s="5" t="str">
        <f>VLOOKUP(Tabela1[[#This Row],[PLACA]],UNIC!C:R,15,0)</f>
        <v>AM</v>
      </c>
      <c r="G1646" s="5" t="str">
        <f>VLOOKUP(Tabela1[[#This Row],[PLACA]],UNIC!C:R,16,0)</f>
        <v>NORTE</v>
      </c>
      <c r="H1646" s="5" t="str">
        <f>VLOOKUP(A1646,UNIC!C:H,6,0)</f>
        <v>MATEUS PEREIRA OLIVEIRA</v>
      </c>
      <c r="I1646" s="5" t="str">
        <f>VLOOKUP(H1646,UNIC!H:J,3,0)</f>
        <v>INSTALADOR E REPARADOR DE FO</v>
      </c>
      <c r="J1646" s="11" t="str">
        <f>VLOOKUP(Tabela1[[#This Row],[PLACA]],UNIC!C:V,20,0)</f>
        <v>R$ 1.822,55</v>
      </c>
      <c r="K1646" s="11">
        <f>IFERROR(VALUE(VLOOKUP(Tabela1[[#This Row],[PLACA]],[1]Planilha2!$A:$F,3,0)),"")</f>
        <v>1504.9</v>
      </c>
      <c r="L1646" s="11">
        <f>IFERROR(VALUE(VLOOKUP(Tabela1[[#This Row],[PLACA]],[1]Planilha2!$A:$F,4,0)),"")</f>
        <v>1630.07</v>
      </c>
      <c r="M1646" s="11">
        <f>IFERROR(VALUE(VLOOKUP(Tabela1[[#This Row],[PLACA]],[1]Planilha2!$A:$F,5,0)),"")</f>
        <v>807.99</v>
      </c>
      <c r="N1646" s="11"/>
      <c r="O1646" s="12" t="str">
        <f>VLOOKUP(Tabela1[[#This Row],[PLACA]],BASE_LOCADORAS!B:F,5,0)</f>
        <v>08/06/2027</v>
      </c>
      <c r="P164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6" s="11">
        <f>VLOOKUP(Tabela1[[#This Row],[PLACA]],BASE_LOCADORAS!B:G,6,0)</f>
        <v>1730</v>
      </c>
      <c r="R1646" s="5" t="b">
        <f>Tabela1[[#This Row],[VALOR LOCADORA]]=Tabela1[[#This Row],[GASTO ALUGUEL]]</f>
        <v>0</v>
      </c>
      <c r="S1646" s="5" t="str">
        <f>UPPER(TEXT(Tabela1[[#This Row],[VENCIMENTO CONTRATO]],"MMM"))</f>
        <v>JUN</v>
      </c>
      <c r="T1646" s="5">
        <f>IFERROR(YEAR(Tabela1[[#This Row],[VENCIMENTO CONTRATO]]),"-")</f>
        <v>2027</v>
      </c>
      <c r="U1646" s="5" t="str">
        <f>VLOOKUP(Tabela1[[#This Row],[PLACA]],UNIC!C:T,18,0)</f>
        <v>ATIVO</v>
      </c>
      <c r="V1646" s="5" t="str">
        <f>SUBSTITUTE(VLOOKUP(Tabela1[[#This Row],[PLACA]],UNIC!C:K,9,0),".", "")</f>
        <v>11011</v>
      </c>
      <c r="W1646" s="5">
        <f>VLOOKUP(Tabela1[[#This Row],[PLACA]],UNIC!C:M,10,0)</f>
        <v>14001</v>
      </c>
      <c r="X1646" s="5" t="str">
        <f>VLOOKUP(Tabela1[[#This Row],[PLACA]],UNIC!C:M,11,0)</f>
        <v>VIVO</v>
      </c>
      <c r="Y1646" s="7">
        <f>SUM(Tabela1[[#This Row],[GASTO COMBUSTÍVEL FEVEREIRO]:[GASTO COMBUSTÍVE ABRIL]])</f>
        <v>3942.96</v>
      </c>
      <c r="Z1646" s="7">
        <f>IFERROR(AVERAGE(Tabela1[[#This Row],[GASTO COMBUSTÍVE ABRIL]:[GASTO COMBUSTÍVE MARÇO]]),"-")</f>
        <v>1219.03</v>
      </c>
    </row>
    <row r="1647" spans="1:26" x14ac:dyDescent="0.25">
      <c r="A1647" s="5" t="s">
        <v>1560</v>
      </c>
      <c r="B1647" s="5" t="str">
        <f>VLOOKUP(A1647,UNIC!C:W,2,0)</f>
        <v>MOBI</v>
      </c>
      <c r="C1647" s="5" t="str">
        <f>VLOOKUP(A1647,UNIC!C:W,3,0)</f>
        <v>LEVE</v>
      </c>
      <c r="D1647" s="10">
        <f>VLOOKUP(A1647,UNIC!C:W,5,0)</f>
        <v>2023</v>
      </c>
      <c r="E1647" s="5" t="str">
        <f>VLOOKUP(A1647,UNIC!C:W,21,0)</f>
        <v>MOVIDA</v>
      </c>
      <c r="F1647" s="5" t="str">
        <f>VLOOKUP(Tabela1[[#This Row],[PLACA]],UNIC!C:R,15,0)</f>
        <v>AM</v>
      </c>
      <c r="G1647" s="5" t="str">
        <f>VLOOKUP(Tabela1[[#This Row],[PLACA]],UNIC!C:R,16,0)</f>
        <v>NORTE</v>
      </c>
      <c r="H1647" s="5" t="str">
        <f>VLOOKUP(A1647,UNIC!C:H,6,0)</f>
        <v>WELITON DE AGUIAR RODRIGUES</v>
      </c>
      <c r="I1647" s="5" t="str">
        <f>VLOOKUP(H1647,UNIC!H:J,3,0)</f>
        <v>INSTALADOR E REPARADOR DE FO</v>
      </c>
      <c r="J1647" s="11" t="str">
        <f>VLOOKUP(Tabela1[[#This Row],[PLACA]],UNIC!C:V,20,0)</f>
        <v>R$ 1.806,47</v>
      </c>
      <c r="K1647" s="11">
        <f>IFERROR(VALUE(VLOOKUP(Tabela1[[#This Row],[PLACA]],[1]Planilha2!$A:$F,3,0)),"")</f>
        <v>1536.8200000000002</v>
      </c>
      <c r="L1647" s="11">
        <f>IFERROR(VALUE(VLOOKUP(Tabela1[[#This Row],[PLACA]],[1]Planilha2!$A:$F,4,0)),"")</f>
        <v>1999.51</v>
      </c>
      <c r="M1647" s="11">
        <f>IFERROR(VALUE(VLOOKUP(Tabela1[[#This Row],[PLACA]],[1]Planilha2!$A:$F,5,0)),"")</f>
        <v>728.11</v>
      </c>
      <c r="N1647" s="11"/>
      <c r="O1647" s="12" t="str">
        <f>VLOOKUP(Tabela1[[#This Row],[PLACA]],BASE_LOCADORAS!B:F,5,0)</f>
        <v>28/09/2026</v>
      </c>
      <c r="P164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7" s="11">
        <f>VLOOKUP(Tabela1[[#This Row],[PLACA]],BASE_LOCADORAS!B:G,6,0)</f>
        <v>1806.47</v>
      </c>
      <c r="R1647" s="5" t="b">
        <f>Tabela1[[#This Row],[VALOR LOCADORA]]=Tabela1[[#This Row],[GASTO ALUGUEL]]</f>
        <v>0</v>
      </c>
      <c r="S1647" s="5" t="str">
        <f>UPPER(TEXT(Tabela1[[#This Row],[VENCIMENTO CONTRATO]],"MMM"))</f>
        <v>SET</v>
      </c>
      <c r="T1647" s="5">
        <f>IFERROR(YEAR(Tabela1[[#This Row],[VENCIMENTO CONTRATO]]),"-")</f>
        <v>2026</v>
      </c>
      <c r="U1647" s="5" t="str">
        <f>VLOOKUP(Tabela1[[#This Row],[PLACA]],UNIC!C:T,18,0)</f>
        <v>ATIVO</v>
      </c>
      <c r="V1647" s="5" t="str">
        <f>SUBSTITUTE(VLOOKUP(Tabela1[[#This Row],[PLACA]],UNIC!C:K,9,0),".", "")</f>
        <v>11011</v>
      </c>
      <c r="W1647" s="5">
        <f>VLOOKUP(Tabela1[[#This Row],[PLACA]],UNIC!C:M,10,0)</f>
        <v>14001</v>
      </c>
      <c r="X1647" s="5" t="str">
        <f>VLOOKUP(Tabela1[[#This Row],[PLACA]],UNIC!C:M,11,0)</f>
        <v>VIVO</v>
      </c>
      <c r="Y1647" s="7">
        <f>SUM(Tabela1[[#This Row],[GASTO COMBUSTÍVEL FEVEREIRO]:[GASTO COMBUSTÍVE ABRIL]])</f>
        <v>4264.4399999999996</v>
      </c>
      <c r="Z1647" s="7">
        <f>IFERROR(AVERAGE(Tabela1[[#This Row],[GASTO COMBUSTÍVE ABRIL]:[GASTO COMBUSTÍVE MARÇO]]),"-")</f>
        <v>1363.81</v>
      </c>
    </row>
    <row r="1648" spans="1:26" x14ac:dyDescent="0.25">
      <c r="A1648" s="5" t="s">
        <v>428</v>
      </c>
      <c r="B1648" s="5" t="str">
        <f>VLOOKUP(A1648,UNIC!C:W,2,0)</f>
        <v>MOBI</v>
      </c>
      <c r="C1648" s="5" t="str">
        <f>VLOOKUP(A1648,UNIC!C:W,3,0)</f>
        <v>LEVE</v>
      </c>
      <c r="D1648" s="10">
        <f>VLOOKUP(A1648,UNIC!C:W,5,0)</f>
        <v>2023</v>
      </c>
      <c r="E1648" s="5" t="str">
        <f>VLOOKUP(A1648,UNIC!C:W,21,0)</f>
        <v>MOVIDA</v>
      </c>
      <c r="F1648" s="5" t="str">
        <f>VLOOKUP(Tabela1[[#This Row],[PLACA]],UNIC!C:R,15,0)</f>
        <v>AM</v>
      </c>
      <c r="G1648" s="5" t="str">
        <f>VLOOKUP(Tabela1[[#This Row],[PLACA]],UNIC!C:R,16,0)</f>
        <v>NORTE</v>
      </c>
      <c r="H1648" s="5" t="str">
        <f>VLOOKUP(A1648,UNIC!C:H,6,0)</f>
        <v>GABRIEL REIS DE LIMA</v>
      </c>
      <c r="I1648" s="5" t="str">
        <f>VLOOKUP(H1648,UNIC!H:J,3,0)</f>
        <v>INSTALADOR E REPARADOR DE FO</v>
      </c>
      <c r="J1648" s="11" t="str">
        <f>VLOOKUP(Tabela1[[#This Row],[PLACA]],UNIC!C:V,20,0)</f>
        <v>R$ 1.803,35</v>
      </c>
      <c r="K1648" s="11">
        <f>IFERROR(VALUE(VLOOKUP(Tabela1[[#This Row],[PLACA]],[1]Planilha2!$A:$F,3,0)),"")</f>
        <v>1130.3</v>
      </c>
      <c r="L1648" s="11">
        <f>IFERROR(VALUE(VLOOKUP(Tabela1[[#This Row],[PLACA]],[1]Planilha2!$A:$F,4,0)),"")</f>
        <v>1452.8999999999999</v>
      </c>
      <c r="M1648" s="11">
        <f>IFERROR(VALUE(VLOOKUP(Tabela1[[#This Row],[PLACA]],[1]Planilha2!$A:$F,5,0)),"")</f>
        <v>324.82</v>
      </c>
      <c r="N1648" s="11"/>
      <c r="O1648" s="12" t="str">
        <f>VLOOKUP(Tabela1[[#This Row],[PLACA]],BASE_LOCADORAS!B:F,5,0)</f>
        <v>26/08/2026</v>
      </c>
      <c r="P164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8" s="11">
        <f>VLOOKUP(Tabela1[[#This Row],[PLACA]],BASE_LOCADORAS!B:G,6,0)</f>
        <v>1803.35</v>
      </c>
      <c r="R1648" s="5" t="b">
        <f>Tabela1[[#This Row],[VALOR LOCADORA]]=Tabela1[[#This Row],[GASTO ALUGUEL]]</f>
        <v>0</v>
      </c>
      <c r="S1648" s="5" t="str">
        <f>UPPER(TEXT(Tabela1[[#This Row],[VENCIMENTO CONTRATO]],"MMM"))</f>
        <v>AGO</v>
      </c>
      <c r="T1648" s="5">
        <f>IFERROR(YEAR(Tabela1[[#This Row],[VENCIMENTO CONTRATO]]),"-")</f>
        <v>2026</v>
      </c>
      <c r="U1648" s="5" t="str">
        <f>VLOOKUP(Tabela1[[#This Row],[PLACA]],UNIC!C:T,18,0)</f>
        <v>ATIVO</v>
      </c>
      <c r="V1648" s="5" t="str">
        <f>SUBSTITUTE(VLOOKUP(Tabela1[[#This Row],[PLACA]],UNIC!C:K,9,0),".", "")</f>
        <v>11011</v>
      </c>
      <c r="W1648" s="5">
        <f>VLOOKUP(Tabela1[[#This Row],[PLACA]],UNIC!C:M,10,0)</f>
        <v>14001</v>
      </c>
      <c r="X1648" s="5" t="str">
        <f>VLOOKUP(Tabela1[[#This Row],[PLACA]],UNIC!C:M,11,0)</f>
        <v>VIVO</v>
      </c>
      <c r="Y1648" s="7">
        <f>SUM(Tabela1[[#This Row],[GASTO COMBUSTÍVEL FEVEREIRO]:[GASTO COMBUSTÍVE ABRIL]])</f>
        <v>2908.02</v>
      </c>
      <c r="Z1648" s="7">
        <f>IFERROR(AVERAGE(Tabela1[[#This Row],[GASTO COMBUSTÍVE ABRIL]:[GASTO COMBUSTÍVE MARÇO]]),"-")</f>
        <v>888.8599999999999</v>
      </c>
    </row>
    <row r="1649" spans="1:26" x14ac:dyDescent="0.25">
      <c r="A1649" s="5" t="s">
        <v>804</v>
      </c>
      <c r="B1649" s="5" t="str">
        <f>VLOOKUP(A1649,UNIC!C:W,2,0)</f>
        <v>MOBI</v>
      </c>
      <c r="C1649" s="5" t="str">
        <f>VLOOKUP(A1649,UNIC!C:W,3,0)</f>
        <v>LEVE</v>
      </c>
      <c r="D1649" s="10">
        <f>VLOOKUP(A1649,UNIC!C:W,5,0)</f>
        <v>2024</v>
      </c>
      <c r="E1649" s="5" t="str">
        <f>VLOOKUP(A1649,UNIC!C:W,21,0)</f>
        <v>MOVIDA</v>
      </c>
      <c r="F1649" s="5" t="str">
        <f>VLOOKUP(Tabela1[[#This Row],[PLACA]],UNIC!C:R,15,0)</f>
        <v>AM</v>
      </c>
      <c r="G1649" s="5" t="str">
        <f>VLOOKUP(Tabela1[[#This Row],[PLACA]],UNIC!C:R,16,0)</f>
        <v>NORTE</v>
      </c>
      <c r="H1649" s="5" t="str">
        <f>VLOOKUP(A1649,UNIC!C:H,6,0)</f>
        <v>CASA CLIENTE VIVO MANAUS</v>
      </c>
      <c r="I1649" s="5" t="str">
        <f>VLOOKUP(H1649,UNIC!H:J,3,0)</f>
        <v>PARCEIRO</v>
      </c>
      <c r="J1649" s="11" t="str">
        <f>VLOOKUP(Tabela1[[#This Row],[PLACA]],UNIC!C:V,20,0)</f>
        <v>R$ 1.822,03</v>
      </c>
      <c r="K1649" s="11">
        <f>IFERROR(VALUE(VLOOKUP(Tabela1[[#This Row],[PLACA]],[1]Planilha2!$A:$F,3,0)),"")</f>
        <v>1568.71</v>
      </c>
      <c r="L1649" s="11">
        <f>IFERROR(VALUE(VLOOKUP(Tabela1[[#This Row],[PLACA]],[1]Planilha2!$A:$F,4,0)),"")</f>
        <v>1745.57</v>
      </c>
      <c r="M1649" s="11">
        <f>IFERROR(VALUE(VLOOKUP(Tabela1[[#This Row],[PLACA]],[1]Planilha2!$A:$F,5,0)),"")</f>
        <v>759.83</v>
      </c>
      <c r="N1649" s="11"/>
      <c r="O1649" s="12" t="str">
        <f>VLOOKUP(Tabela1[[#This Row],[PLACA]],BASE_LOCADORAS!B:F,5,0)</f>
        <v>30/05/2027</v>
      </c>
      <c r="P164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49" s="11">
        <f>VLOOKUP(Tabela1[[#This Row],[PLACA]],BASE_LOCADORAS!B:G,6,0)</f>
        <v>1822.03</v>
      </c>
      <c r="R1649" s="5" t="b">
        <f>Tabela1[[#This Row],[VALOR LOCADORA]]=Tabela1[[#This Row],[GASTO ALUGUEL]]</f>
        <v>0</v>
      </c>
      <c r="S1649" s="5" t="str">
        <f>UPPER(TEXT(Tabela1[[#This Row],[VENCIMENTO CONTRATO]],"MMM"))</f>
        <v>MAI</v>
      </c>
      <c r="T1649" s="5">
        <f>IFERROR(YEAR(Tabela1[[#This Row],[VENCIMENTO CONTRATO]]),"-")</f>
        <v>2027</v>
      </c>
      <c r="U1649" s="5" t="str">
        <f>VLOOKUP(Tabela1[[#This Row],[PLACA]],UNIC!C:T,18,0)</f>
        <v>MANUTENÇÃO</v>
      </c>
      <c r="V1649" s="5" t="str">
        <f>SUBSTITUTE(VLOOKUP(Tabela1[[#This Row],[PLACA]],UNIC!C:K,9,0),".", "")</f>
        <v>11015</v>
      </c>
      <c r="W1649" s="5">
        <f>VLOOKUP(Tabela1[[#This Row],[PLACA]],UNIC!C:M,10,0)</f>
        <v>14001</v>
      </c>
      <c r="X1649" s="5" t="str">
        <f>VLOOKUP(Tabela1[[#This Row],[PLACA]],UNIC!C:M,11,0)</f>
        <v>VIVO</v>
      </c>
      <c r="Y1649" s="7">
        <f>SUM(Tabela1[[#This Row],[GASTO COMBUSTÍVEL FEVEREIRO]:[GASTO COMBUSTÍVE ABRIL]])</f>
        <v>4074.1099999999997</v>
      </c>
      <c r="Z1649" s="7">
        <f>IFERROR(AVERAGE(Tabela1[[#This Row],[GASTO COMBUSTÍVE ABRIL]:[GASTO COMBUSTÍVE MARÇO]]),"-")</f>
        <v>1252.7</v>
      </c>
    </row>
    <row r="1650" spans="1:26" x14ac:dyDescent="0.25">
      <c r="A1650" s="5" t="s">
        <v>998</v>
      </c>
      <c r="B1650" s="5" t="str">
        <f>VLOOKUP(A1650,UNIC!C:W,2,0)</f>
        <v>MOBI</v>
      </c>
      <c r="C1650" s="5" t="str">
        <f>VLOOKUP(A1650,UNIC!C:W,3,0)</f>
        <v>LEVE</v>
      </c>
      <c r="D1650" s="10">
        <f>VLOOKUP(A1650,UNIC!C:W,5,0)</f>
        <v>2023</v>
      </c>
      <c r="E1650" s="5" t="str">
        <f>VLOOKUP(A1650,UNIC!C:W,21,0)</f>
        <v>MOVIDA</v>
      </c>
      <c r="F1650" s="5" t="str">
        <f>VLOOKUP(Tabela1[[#This Row],[PLACA]],UNIC!C:R,15,0)</f>
        <v>AM</v>
      </c>
      <c r="G1650" s="5" t="str">
        <f>VLOOKUP(Tabela1[[#This Row],[PLACA]],UNIC!C:R,16,0)</f>
        <v>NORTE</v>
      </c>
      <c r="H1650" s="5" t="str">
        <f>VLOOKUP(A1650,UNIC!C:H,6,0)</f>
        <v>MOISES CAMPOS NUNES</v>
      </c>
      <c r="I1650" s="5" t="str">
        <f>VLOOKUP(H1650,UNIC!H:J,3,0)</f>
        <v>INSTALADOR E REPARADOR DE FO</v>
      </c>
      <c r="J1650" s="11" t="str">
        <f>VLOOKUP(Tabela1[[#This Row],[PLACA]],UNIC!C:V,20,0)</f>
        <v>R$ 1.803,35</v>
      </c>
      <c r="K1650" s="11">
        <f>IFERROR(VALUE(VLOOKUP(Tabela1[[#This Row],[PLACA]],[1]Planilha2!$A:$F,3,0)),"")</f>
        <v>1132.26</v>
      </c>
      <c r="L1650" s="11">
        <f>IFERROR(VALUE(VLOOKUP(Tabela1[[#This Row],[PLACA]],[1]Planilha2!$A:$F,4,0)),"")</f>
        <v>489.11</v>
      </c>
      <c r="M1650" s="11">
        <f>IFERROR(VALUE(VLOOKUP(Tabela1[[#This Row],[PLACA]],[1]Planilha2!$A:$F,5,0)),"")</f>
        <v>600</v>
      </c>
      <c r="N1650" s="11"/>
      <c r="O1650" s="12" t="str">
        <f>VLOOKUP(Tabela1[[#This Row],[PLACA]],BASE_LOCADORAS!B:F,5,0)</f>
        <v>19/08/2026</v>
      </c>
      <c r="P165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0" s="11">
        <f>VLOOKUP(Tabela1[[#This Row],[PLACA]],BASE_LOCADORAS!B:G,6,0)</f>
        <v>1803.35</v>
      </c>
      <c r="R1650" s="5" t="b">
        <f>Tabela1[[#This Row],[VALOR LOCADORA]]=Tabela1[[#This Row],[GASTO ALUGUEL]]</f>
        <v>0</v>
      </c>
      <c r="S1650" s="5" t="str">
        <f>UPPER(TEXT(Tabela1[[#This Row],[VENCIMENTO CONTRATO]],"MMM"))</f>
        <v>AGO</v>
      </c>
      <c r="T1650" s="5">
        <f>IFERROR(YEAR(Tabela1[[#This Row],[VENCIMENTO CONTRATO]]),"-")</f>
        <v>2026</v>
      </c>
      <c r="U1650" s="5" t="str">
        <f>VLOOKUP(Tabela1[[#This Row],[PLACA]],UNIC!C:T,18,0)</f>
        <v>ATIVO</v>
      </c>
      <c r="V1650" s="5" t="str">
        <f>SUBSTITUTE(VLOOKUP(Tabela1[[#This Row],[PLACA]],UNIC!C:K,9,0),".", "")</f>
        <v>11011</v>
      </c>
      <c r="W1650" s="5">
        <f>VLOOKUP(Tabela1[[#This Row],[PLACA]],UNIC!C:M,10,0)</f>
        <v>14001</v>
      </c>
      <c r="X1650" s="5" t="str">
        <f>VLOOKUP(Tabela1[[#This Row],[PLACA]],UNIC!C:M,11,0)</f>
        <v>VIVO</v>
      </c>
      <c r="Y1650" s="7">
        <f>SUM(Tabela1[[#This Row],[GASTO COMBUSTÍVEL FEVEREIRO]:[GASTO COMBUSTÍVE ABRIL]])</f>
        <v>2221.37</v>
      </c>
      <c r="Z1650" s="7">
        <f>IFERROR(AVERAGE(Tabela1[[#This Row],[GASTO COMBUSTÍVE ABRIL]:[GASTO COMBUSTÍVE MARÇO]]),"-")</f>
        <v>544.55500000000006</v>
      </c>
    </row>
    <row r="1651" spans="1:26" x14ac:dyDescent="0.25">
      <c r="A1651" s="5" t="s">
        <v>1190</v>
      </c>
      <c r="B1651" s="5" t="str">
        <f>VLOOKUP(A1651,UNIC!C:W,2,0)</f>
        <v>MOBI</v>
      </c>
      <c r="C1651" s="5" t="str">
        <f>VLOOKUP(A1651,UNIC!C:W,3,0)</f>
        <v>LEVE</v>
      </c>
      <c r="D1651" s="10">
        <f>VLOOKUP(A1651,UNIC!C:W,5,0)</f>
        <v>2025</v>
      </c>
      <c r="E1651" s="5" t="str">
        <f>VLOOKUP(A1651,UNIC!C:W,21,0)</f>
        <v>MOVIDA</v>
      </c>
      <c r="F1651" s="5" t="str">
        <f>VLOOKUP(Tabela1[[#This Row],[PLACA]],UNIC!C:R,15,0)</f>
        <v>AM</v>
      </c>
      <c r="G1651" s="5" t="str">
        <f>VLOOKUP(Tabela1[[#This Row],[PLACA]],UNIC!C:R,16,0)</f>
        <v>NORTE</v>
      </c>
      <c r="H1651" s="5" t="str">
        <f>VLOOKUP(A1651,UNIC!C:H,6,0)</f>
        <v>KELVEM RUBENS CARDOSO DA SILVA</v>
      </c>
      <c r="I1651" s="5" t="str">
        <f>VLOOKUP(H1651,UNIC!H:J,3,0)</f>
        <v>INSTALADOR E REPARADOR DE FO</v>
      </c>
      <c r="J1651" s="11" t="str">
        <f>VLOOKUP(Tabela1[[#This Row],[PLACA]],UNIC!C:V,20,0)</f>
        <v>R$ 1.822,55</v>
      </c>
      <c r="K1651" s="11">
        <f>IFERROR(VALUE(VLOOKUP(Tabela1[[#This Row],[PLACA]],[1]Planilha2!$A:$F,3,0)),"")</f>
        <v>1166.1199999999999</v>
      </c>
      <c r="L1651" s="11">
        <f>IFERROR(VALUE(VLOOKUP(Tabela1[[#This Row],[PLACA]],[1]Planilha2!$A:$F,4,0)),"")</f>
        <v>1298.2</v>
      </c>
      <c r="M1651" s="11">
        <f>IFERROR(VALUE(VLOOKUP(Tabela1[[#This Row],[PLACA]],[1]Planilha2!$A:$F,5,0)),"")</f>
        <v>629.95000000000005</v>
      </c>
      <c r="N1651" s="11"/>
      <c r="O1651" s="12" t="str">
        <f>VLOOKUP(Tabela1[[#This Row],[PLACA]],BASE_LOCADORAS!B:F,5,0)</f>
        <v>21/06/2027</v>
      </c>
      <c r="P165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1" s="11">
        <f>VLOOKUP(Tabela1[[#This Row],[PLACA]],BASE_LOCADORAS!B:G,6,0)</f>
        <v>1730</v>
      </c>
      <c r="R1651" s="5" t="b">
        <f>Tabela1[[#This Row],[VALOR LOCADORA]]=Tabela1[[#This Row],[GASTO ALUGUEL]]</f>
        <v>0</v>
      </c>
      <c r="S1651" s="5" t="str">
        <f>UPPER(TEXT(Tabela1[[#This Row],[VENCIMENTO CONTRATO]],"MMM"))</f>
        <v>JUN</v>
      </c>
      <c r="T1651" s="5">
        <f>IFERROR(YEAR(Tabela1[[#This Row],[VENCIMENTO CONTRATO]]),"-")</f>
        <v>2027</v>
      </c>
      <c r="U1651" s="5" t="str">
        <f>VLOOKUP(Tabela1[[#This Row],[PLACA]],UNIC!C:T,18,0)</f>
        <v>ATIVO</v>
      </c>
      <c r="V1651" s="5" t="str">
        <f>SUBSTITUTE(VLOOKUP(Tabela1[[#This Row],[PLACA]],UNIC!C:K,9,0),".", "")</f>
        <v>11011</v>
      </c>
      <c r="W1651" s="5">
        <f>VLOOKUP(Tabela1[[#This Row],[PLACA]],UNIC!C:M,10,0)</f>
        <v>14001</v>
      </c>
      <c r="X1651" s="5" t="str">
        <f>VLOOKUP(Tabela1[[#This Row],[PLACA]],UNIC!C:M,11,0)</f>
        <v>VIVO</v>
      </c>
      <c r="Y1651" s="7">
        <f>SUM(Tabela1[[#This Row],[GASTO COMBUSTÍVEL FEVEREIRO]:[GASTO COMBUSTÍVE ABRIL]])</f>
        <v>3094.2699999999995</v>
      </c>
      <c r="Z1651" s="7">
        <f>IFERROR(AVERAGE(Tabela1[[#This Row],[GASTO COMBUSTÍVE ABRIL]:[GASTO COMBUSTÍVE MARÇO]]),"-")</f>
        <v>964.07500000000005</v>
      </c>
    </row>
    <row r="1652" spans="1:26" x14ac:dyDescent="0.25">
      <c r="A1652" s="5" t="s">
        <v>725</v>
      </c>
      <c r="B1652" s="5" t="str">
        <f>VLOOKUP(A1652,UNIC!C:W,2,0)</f>
        <v>MOBI</v>
      </c>
      <c r="C1652" s="5" t="str">
        <f>VLOOKUP(A1652,UNIC!C:W,3,0)</f>
        <v>LEVE</v>
      </c>
      <c r="D1652" s="10">
        <f>VLOOKUP(A1652,UNIC!C:W,5,0)</f>
        <v>2023</v>
      </c>
      <c r="E1652" s="5" t="str">
        <f>VLOOKUP(A1652,UNIC!C:W,21,0)</f>
        <v>LOCALIZA</v>
      </c>
      <c r="F1652" s="5" t="str">
        <f>VLOOKUP(Tabela1[[#This Row],[PLACA]],UNIC!C:R,15,0)</f>
        <v>AM</v>
      </c>
      <c r="G1652" s="5" t="str">
        <f>VLOOKUP(Tabela1[[#This Row],[PLACA]],UNIC!C:R,16,0)</f>
        <v>NORTE</v>
      </c>
      <c r="H1652" s="5" t="str">
        <f>VLOOKUP(A1652,UNIC!C:H,6,0)</f>
        <v>NEY ANDRADE NUNES</v>
      </c>
      <c r="I1652" s="5" t="str">
        <f>VLOOKUP(H1652,UNIC!H:J,3,0)</f>
        <v>TECNICO DE FIBRA OPTICA I</v>
      </c>
      <c r="J1652" s="11" t="str">
        <f>VLOOKUP(Tabela1[[#This Row],[PLACA]],UNIC!C:V,20,0)</f>
        <v>R$ 1.897,35</v>
      </c>
      <c r="K1652" s="11">
        <f>IFERROR(VALUE(VLOOKUP(Tabela1[[#This Row],[PLACA]],[1]Planilha2!$A:$F,3,0)),"")</f>
        <v>1358.88</v>
      </c>
      <c r="L1652" s="11">
        <f>IFERROR(VALUE(VLOOKUP(Tabela1[[#This Row],[PLACA]],[1]Planilha2!$A:$F,4,0)),"")</f>
        <v>1659.08</v>
      </c>
      <c r="M1652" s="11">
        <f>IFERROR(VALUE(VLOOKUP(Tabela1[[#This Row],[PLACA]],[1]Planilha2!$A:$F,5,0)),"")</f>
        <v>560</v>
      </c>
      <c r="N1652" s="11"/>
      <c r="O1652" s="12" t="str">
        <f>VLOOKUP(Tabela1[[#This Row],[PLACA]],BASE_LOCADORAS!B:F,5,0)</f>
        <v>02/03/2026</v>
      </c>
      <c r="P165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52" s="11">
        <f>VLOOKUP(Tabela1[[#This Row],[PLACA]],BASE_LOCADORAS!B:G,6,0)</f>
        <v>1897.35</v>
      </c>
      <c r="R1652" s="5" t="b">
        <f>Tabela1[[#This Row],[VALOR LOCADORA]]=Tabela1[[#This Row],[GASTO ALUGUEL]]</f>
        <v>0</v>
      </c>
      <c r="S1652" s="5" t="str">
        <f>UPPER(TEXT(Tabela1[[#This Row],[VENCIMENTO CONTRATO]],"MMM"))</f>
        <v>MAR</v>
      </c>
      <c r="T1652" s="5">
        <f>IFERROR(YEAR(Tabela1[[#This Row],[VENCIMENTO CONTRATO]]),"-")</f>
        <v>2026</v>
      </c>
      <c r="U1652" s="5" t="str">
        <f>VLOOKUP(Tabela1[[#This Row],[PLACA]],UNIC!C:T,18,0)</f>
        <v>ATIVO</v>
      </c>
      <c r="V1652" s="5" t="str">
        <f>SUBSTITUTE(VLOOKUP(Tabela1[[#This Row],[PLACA]],UNIC!C:K,9,0),".", "")</f>
        <v>11021</v>
      </c>
      <c r="W1652" s="5">
        <f>VLOOKUP(Tabela1[[#This Row],[PLACA]],UNIC!C:M,10,0)</f>
        <v>14001</v>
      </c>
      <c r="X1652" s="5" t="str">
        <f>VLOOKUP(Tabela1[[#This Row],[PLACA]],UNIC!C:M,11,0)</f>
        <v>VIVO</v>
      </c>
      <c r="Y1652" s="7">
        <f>SUM(Tabela1[[#This Row],[GASTO COMBUSTÍVEL FEVEREIRO]:[GASTO COMBUSTÍVE ABRIL]])</f>
        <v>3577.96</v>
      </c>
      <c r="Z1652" s="7">
        <f>IFERROR(AVERAGE(Tabela1[[#This Row],[GASTO COMBUSTÍVE ABRIL]:[GASTO COMBUSTÍVE MARÇO]]),"-")</f>
        <v>1109.54</v>
      </c>
    </row>
    <row r="1653" spans="1:26" x14ac:dyDescent="0.25">
      <c r="A1653" s="5" t="s">
        <v>1171</v>
      </c>
      <c r="B1653" s="5" t="str">
        <f>VLOOKUP(A1653,UNIC!C:W,2,0)</f>
        <v>MOBI</v>
      </c>
      <c r="C1653" s="5" t="str">
        <f>VLOOKUP(A1653,UNIC!C:W,3,0)</f>
        <v>LEVE</v>
      </c>
      <c r="D1653" s="10">
        <f>VLOOKUP(A1653,UNIC!C:W,5,0)</f>
        <v>2025</v>
      </c>
      <c r="E1653" s="5" t="str">
        <f>VLOOKUP(A1653,UNIC!C:W,21,0)</f>
        <v>LOCALIZA</v>
      </c>
      <c r="F1653" s="5" t="str">
        <f>VLOOKUP(Tabela1[[#This Row],[PLACA]],UNIC!C:R,15,0)</f>
        <v>AM</v>
      </c>
      <c r="G1653" s="5" t="str">
        <f>VLOOKUP(Tabela1[[#This Row],[PLACA]],UNIC!C:R,16,0)</f>
        <v>NORTE</v>
      </c>
      <c r="H1653" s="5" t="str">
        <f>VLOOKUP(A1653,UNIC!C:H,6,0)</f>
        <v>MOISES DE SOUZA E SOUZA</v>
      </c>
      <c r="I1653" s="5" t="str">
        <f>VLOOKUP(H1653,UNIC!H:J,3,0)</f>
        <v>INSTALADOR E REPARADOR DE FO</v>
      </c>
      <c r="J1653" s="11" t="str">
        <f>VLOOKUP(Tabela1[[#This Row],[PLACA]],UNIC!C:V,20,0)</f>
        <v>R$ 1.933,44</v>
      </c>
      <c r="K1653" s="11">
        <f>IFERROR(VALUE(VLOOKUP(Tabela1[[#This Row],[PLACA]],[1]Planilha2!$A:$F,3,0)),"")</f>
        <v>1439.89</v>
      </c>
      <c r="L1653" s="11">
        <f>IFERROR(VALUE(VLOOKUP(Tabela1[[#This Row],[PLACA]],[1]Planilha2!$A:$F,4,0)),"")</f>
        <v>1899.15</v>
      </c>
      <c r="M1653" s="11">
        <f>IFERROR(VALUE(VLOOKUP(Tabela1[[#This Row],[PLACA]],[1]Planilha2!$A:$F,5,0)),"")</f>
        <v>859.96</v>
      </c>
      <c r="N1653" s="11"/>
      <c r="O1653" s="12" t="str">
        <f>VLOOKUP(Tabela1[[#This Row],[PLACA]],BASE_LOCADORAS!B:F,5,0)</f>
        <v>02/08/2028</v>
      </c>
      <c r="P165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3" s="11">
        <f>VLOOKUP(Tabela1[[#This Row],[PLACA]],BASE_LOCADORAS!B:G,6,0)</f>
        <v>1933.44</v>
      </c>
      <c r="R1653" s="5" t="b">
        <f>Tabela1[[#This Row],[VALOR LOCADORA]]=Tabela1[[#This Row],[GASTO ALUGUEL]]</f>
        <v>0</v>
      </c>
      <c r="S1653" s="5" t="str">
        <f>UPPER(TEXT(Tabela1[[#This Row],[VENCIMENTO CONTRATO]],"MMM"))</f>
        <v>AGO</v>
      </c>
      <c r="T1653" s="5">
        <f>IFERROR(YEAR(Tabela1[[#This Row],[VENCIMENTO CONTRATO]]),"-")</f>
        <v>2028</v>
      </c>
      <c r="U1653" s="5" t="str">
        <f>VLOOKUP(Tabela1[[#This Row],[PLACA]],UNIC!C:T,18,0)</f>
        <v>ATIVO</v>
      </c>
      <c r="V1653" s="5" t="str">
        <f>SUBSTITUTE(VLOOKUP(Tabela1[[#This Row],[PLACA]],UNIC!C:K,9,0),".", "")</f>
        <v>11011</v>
      </c>
      <c r="W1653" s="5">
        <f>VLOOKUP(Tabela1[[#This Row],[PLACA]],UNIC!C:M,10,0)</f>
        <v>14001</v>
      </c>
      <c r="X1653" s="5" t="str">
        <f>VLOOKUP(Tabela1[[#This Row],[PLACA]],UNIC!C:M,11,0)</f>
        <v>VIVO</v>
      </c>
      <c r="Y1653" s="7">
        <f>SUM(Tabela1[[#This Row],[GASTO COMBUSTÍVEL FEVEREIRO]:[GASTO COMBUSTÍVE ABRIL]])</f>
        <v>4199</v>
      </c>
      <c r="Z1653" s="7">
        <f>IFERROR(AVERAGE(Tabela1[[#This Row],[GASTO COMBUSTÍVE ABRIL]:[GASTO COMBUSTÍVE MARÇO]]),"-")</f>
        <v>1379.5550000000001</v>
      </c>
    </row>
    <row r="1654" spans="1:26" x14ac:dyDescent="0.25">
      <c r="A1654" s="5" t="s">
        <v>1436</v>
      </c>
      <c r="B1654" s="5" t="str">
        <f>VLOOKUP(A1654,UNIC!C:W,2,0)</f>
        <v>GOL</v>
      </c>
      <c r="C1654" s="5" t="str">
        <f>VLOOKUP(A1654,UNIC!C:W,3,0)</f>
        <v>LEVE</v>
      </c>
      <c r="D1654" s="10">
        <f>VLOOKUP(A1654,UNIC!C:W,5,0)</f>
        <v>2012</v>
      </c>
      <c r="E1654" s="5" t="str">
        <f>VLOOKUP(A1654,UNIC!C:W,21,0)</f>
        <v>PARTICULAR</v>
      </c>
      <c r="F1654" s="5" t="str">
        <f>VLOOKUP(Tabela1[[#This Row],[PLACA]],UNIC!C:R,15,0)</f>
        <v>AM</v>
      </c>
      <c r="G1654" s="5" t="str">
        <f>VLOOKUP(Tabela1[[#This Row],[PLACA]],UNIC!C:R,16,0)</f>
        <v>NORTE</v>
      </c>
      <c r="H1654" s="5" t="str">
        <f>VLOOKUP(A1654,UNIC!C:H,6,0)</f>
        <v>ELIZABETE SANTOS DA COSTA</v>
      </c>
      <c r="I1654" s="5" t="str">
        <f>VLOOKUP(H1654,UNIC!H:J,3,0)</f>
        <v>SUPERVISOR DE FROTA</v>
      </c>
      <c r="J1654" s="11" t="str">
        <f>VLOOKUP(Tabela1[[#This Row],[PLACA]],UNIC!C:V,20,0)</f>
        <v>R$ 750,00</v>
      </c>
      <c r="K1654" s="11">
        <f>IFERROR(VALUE(VLOOKUP(Tabela1[[#This Row],[PLACA]],[1]Planilha2!$A:$F,3,0)),"")</f>
        <v>430</v>
      </c>
      <c r="L1654" s="11">
        <f>IFERROR(VALUE(VLOOKUP(Tabela1[[#This Row],[PLACA]],[1]Planilha2!$A:$F,4,0)),"")</f>
        <v>229.99</v>
      </c>
      <c r="M1654" s="11">
        <f>IFERROR(VALUE(VLOOKUP(Tabela1[[#This Row],[PLACA]],[1]Planilha2!$A:$F,5,0)),"")</f>
        <v>200</v>
      </c>
      <c r="N1654" s="11"/>
      <c r="O1654" s="12" t="str">
        <f>VLOOKUP(Tabela1[[#This Row],[PLACA]],BASE_LOCADORAS!B:F,5,0)</f>
        <v>01/01/2030</v>
      </c>
      <c r="P165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4" s="11">
        <f>VLOOKUP(Tabela1[[#This Row],[PLACA]],BASE_LOCADORAS!B:G,6,0)</f>
        <v>750</v>
      </c>
      <c r="R1654" s="5" t="b">
        <f>Tabela1[[#This Row],[VALOR LOCADORA]]=Tabela1[[#This Row],[GASTO ALUGUEL]]</f>
        <v>0</v>
      </c>
      <c r="S1654" s="5" t="str">
        <f>UPPER(TEXT(Tabela1[[#This Row],[VENCIMENTO CONTRATO]],"MMM"))</f>
        <v>JAN</v>
      </c>
      <c r="T1654" s="5">
        <f>IFERROR(YEAR(Tabela1[[#This Row],[VENCIMENTO CONTRATO]]),"-")</f>
        <v>2030</v>
      </c>
      <c r="U1654" s="5" t="str">
        <f>VLOOKUP(Tabela1[[#This Row],[PLACA]],UNIC!C:T,18,0)</f>
        <v>ATIVO</v>
      </c>
      <c r="V1654" s="5" t="str">
        <f>SUBSTITUTE(VLOOKUP(Tabela1[[#This Row],[PLACA]],UNIC!C:K,9,0),".", "")</f>
        <v>99628</v>
      </c>
      <c r="W1654" s="5">
        <f>VLOOKUP(Tabela1[[#This Row],[PLACA]],UNIC!C:M,10,0)</f>
        <v>14001</v>
      </c>
      <c r="X1654" s="5" t="str">
        <f>VLOOKUP(Tabela1[[#This Row],[PLACA]],UNIC!C:M,11,0)</f>
        <v>ADMINISTRATIVO</v>
      </c>
      <c r="Y1654" s="7">
        <f>SUM(Tabela1[[#This Row],[GASTO COMBUSTÍVEL FEVEREIRO]:[GASTO COMBUSTÍVE ABRIL]])</f>
        <v>859.99</v>
      </c>
      <c r="Z1654" s="7">
        <f>IFERROR(AVERAGE(Tabela1[[#This Row],[GASTO COMBUSTÍVE ABRIL]:[GASTO COMBUSTÍVE MARÇO]]),"-")</f>
        <v>214.995</v>
      </c>
    </row>
    <row r="1655" spans="1:26" x14ac:dyDescent="0.25">
      <c r="A1655" s="5" t="s">
        <v>915</v>
      </c>
      <c r="B1655" s="5" t="str">
        <f>VLOOKUP(A1655,UNIC!C:W,2,0)</f>
        <v>MOBI</v>
      </c>
      <c r="C1655" s="5" t="str">
        <f>VLOOKUP(A1655,UNIC!C:W,3,0)</f>
        <v>LEVE</v>
      </c>
      <c r="D1655" s="10">
        <f>VLOOKUP(A1655,UNIC!C:W,5,0)</f>
        <v>2025</v>
      </c>
      <c r="E1655" s="5" t="str">
        <f>VLOOKUP(A1655,UNIC!C:W,21,0)</f>
        <v>LOCALIZA</v>
      </c>
      <c r="F1655" s="5" t="str">
        <f>VLOOKUP(Tabela1[[#This Row],[PLACA]],UNIC!C:R,15,0)</f>
        <v>AM</v>
      </c>
      <c r="G1655" s="5" t="str">
        <f>VLOOKUP(Tabela1[[#This Row],[PLACA]],UNIC!C:R,16,0)</f>
        <v>NORTE</v>
      </c>
      <c r="H1655" s="5" t="str">
        <f>VLOOKUP(A1655,UNIC!C:H,6,0)</f>
        <v>LAZARO MATOS RODRIGUES</v>
      </c>
      <c r="I1655" s="5" t="str">
        <f>VLOOKUP(H1655,UNIC!H:J,3,0)</f>
        <v>INSTALADOR E REPARADOR DE FO</v>
      </c>
      <c r="J1655" s="11" t="str">
        <f>VLOOKUP(Tabela1[[#This Row],[PLACA]],UNIC!C:V,20,0)</f>
        <v>R$ 1.933,44</v>
      </c>
      <c r="K1655" s="11">
        <f>IFERROR(VALUE(VLOOKUP(Tabela1[[#This Row],[PLACA]],[1]Planilha2!$A:$F,3,0)),"")</f>
        <v>1417.22</v>
      </c>
      <c r="L1655" s="11">
        <f>IFERROR(VALUE(VLOOKUP(Tabela1[[#This Row],[PLACA]],[1]Planilha2!$A:$F,4,0)),"")</f>
        <v>1640.37</v>
      </c>
      <c r="M1655" s="11">
        <f>IFERROR(VALUE(VLOOKUP(Tabela1[[#This Row],[PLACA]],[1]Planilha2!$A:$F,5,0)),"")</f>
        <v>629.98</v>
      </c>
      <c r="N1655" s="11"/>
      <c r="O1655" s="12" t="str">
        <f>VLOOKUP(Tabela1[[#This Row],[PLACA]],BASE_LOCADORAS!B:F,5,0)</f>
        <v>07/08/2028</v>
      </c>
      <c r="P165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5" s="11">
        <f>VLOOKUP(Tabela1[[#This Row],[PLACA]],BASE_LOCADORAS!B:G,6,0)</f>
        <v>1933.44</v>
      </c>
      <c r="R1655" s="5" t="b">
        <f>Tabela1[[#This Row],[VALOR LOCADORA]]=Tabela1[[#This Row],[GASTO ALUGUEL]]</f>
        <v>0</v>
      </c>
      <c r="S1655" s="5" t="str">
        <f>UPPER(TEXT(Tabela1[[#This Row],[VENCIMENTO CONTRATO]],"MMM"))</f>
        <v>AGO</v>
      </c>
      <c r="T1655" s="5">
        <f>IFERROR(YEAR(Tabela1[[#This Row],[VENCIMENTO CONTRATO]]),"-")</f>
        <v>2028</v>
      </c>
      <c r="U1655" s="5" t="str">
        <f>VLOOKUP(Tabela1[[#This Row],[PLACA]],UNIC!C:T,18,0)</f>
        <v>ATIVO</v>
      </c>
      <c r="V1655" s="5" t="str">
        <f>SUBSTITUTE(VLOOKUP(Tabela1[[#This Row],[PLACA]],UNIC!C:K,9,0),".", "")</f>
        <v>11011</v>
      </c>
      <c r="W1655" s="5">
        <f>VLOOKUP(Tabela1[[#This Row],[PLACA]],UNIC!C:M,10,0)</f>
        <v>14001</v>
      </c>
      <c r="X1655" s="5" t="str">
        <f>VLOOKUP(Tabela1[[#This Row],[PLACA]],UNIC!C:M,11,0)</f>
        <v>VIVO</v>
      </c>
      <c r="Y1655" s="7">
        <f>SUM(Tabela1[[#This Row],[GASTO COMBUSTÍVEL FEVEREIRO]:[GASTO COMBUSTÍVE ABRIL]])</f>
        <v>3687.57</v>
      </c>
      <c r="Z1655" s="7">
        <f>IFERROR(AVERAGE(Tabela1[[#This Row],[GASTO COMBUSTÍVE ABRIL]:[GASTO COMBUSTÍVE MARÇO]]),"-")</f>
        <v>1135.175</v>
      </c>
    </row>
    <row r="1656" spans="1:26" x14ac:dyDescent="0.25">
      <c r="A1656" s="5" t="s">
        <v>1236</v>
      </c>
      <c r="B1656" s="5" t="str">
        <f>VLOOKUP(A1656,UNIC!C:W,2,0)</f>
        <v>MOBI</v>
      </c>
      <c r="C1656" s="5" t="str">
        <f>VLOOKUP(A1656,UNIC!C:W,3,0)</f>
        <v>LEVE</v>
      </c>
      <c r="D1656" s="10">
        <f>VLOOKUP(A1656,UNIC!C:W,5,0)</f>
        <v>2024</v>
      </c>
      <c r="E1656" s="5" t="str">
        <f>VLOOKUP(A1656,UNIC!C:W,21,0)</f>
        <v>MOVIDA</v>
      </c>
      <c r="F1656" s="5" t="str">
        <f>VLOOKUP(Tabela1[[#This Row],[PLACA]],UNIC!C:R,15,0)</f>
        <v>AM</v>
      </c>
      <c r="G1656" s="5" t="str">
        <f>VLOOKUP(Tabela1[[#This Row],[PLACA]],UNIC!C:R,16,0)</f>
        <v>NORTE</v>
      </c>
      <c r="H1656" s="5" t="str">
        <f>VLOOKUP(A1656,UNIC!C:H,6,0)</f>
        <v>ALEXANDRE MELO BONIFACIO</v>
      </c>
      <c r="I1656" s="5" t="str">
        <f>VLOOKUP(H1656,UNIC!H:J,3,0)</f>
        <v>INSTALADOR E REPARADOR DE FO</v>
      </c>
      <c r="J1656" s="11" t="str">
        <f>VLOOKUP(Tabela1[[#This Row],[PLACA]],UNIC!C:V,20,0)</f>
        <v>R$ 1.730,00</v>
      </c>
      <c r="K1656" s="11">
        <f>IFERROR(VALUE(VLOOKUP(Tabela1[[#This Row],[PLACA]],[1]Planilha2!$A:$F,3,0)),"")</f>
        <v>1585.84</v>
      </c>
      <c r="L1656" s="11">
        <f>IFERROR(VALUE(VLOOKUP(Tabela1[[#This Row],[PLACA]],[1]Planilha2!$A:$F,4,0)),"")</f>
        <v>1183.08</v>
      </c>
      <c r="M1656" s="11">
        <f>IFERROR(VALUE(VLOOKUP(Tabela1[[#This Row],[PLACA]],[1]Planilha2!$A:$F,5,0)),"")</f>
        <v>934.77</v>
      </c>
      <c r="N1656" s="11"/>
      <c r="O1656" s="12" t="str">
        <f>VLOOKUP(Tabela1[[#This Row],[PLACA]],BASE_LOCADORAS!B:F,5,0)</f>
        <v>13/10/2026</v>
      </c>
      <c r="P165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6" s="11">
        <f>VLOOKUP(Tabela1[[#This Row],[PLACA]],BASE_LOCADORAS!B:G,6,0)</f>
        <v>1730</v>
      </c>
      <c r="R1656" s="5" t="b">
        <f>Tabela1[[#This Row],[VALOR LOCADORA]]=Tabela1[[#This Row],[GASTO ALUGUEL]]</f>
        <v>0</v>
      </c>
      <c r="S1656" s="5" t="str">
        <f>UPPER(TEXT(Tabela1[[#This Row],[VENCIMENTO CONTRATO]],"MMM"))</f>
        <v>OUT</v>
      </c>
      <c r="T1656" s="5">
        <f>IFERROR(YEAR(Tabela1[[#This Row],[VENCIMENTO CONTRATO]]),"-")</f>
        <v>2026</v>
      </c>
      <c r="U1656" s="5" t="str">
        <f>VLOOKUP(Tabela1[[#This Row],[PLACA]],UNIC!C:T,18,0)</f>
        <v>ATIVO</v>
      </c>
      <c r="V1656" s="5" t="str">
        <f>SUBSTITUTE(VLOOKUP(Tabela1[[#This Row],[PLACA]],UNIC!C:K,9,0),".", "")</f>
        <v>11011</v>
      </c>
      <c r="W1656" s="5">
        <f>VLOOKUP(Tabela1[[#This Row],[PLACA]],UNIC!C:M,10,0)</f>
        <v>14001</v>
      </c>
      <c r="X1656" s="5" t="str">
        <f>VLOOKUP(Tabela1[[#This Row],[PLACA]],UNIC!C:M,11,0)</f>
        <v>VIVO</v>
      </c>
      <c r="Y1656" s="7">
        <f>SUM(Tabela1[[#This Row],[GASTO COMBUSTÍVEL FEVEREIRO]:[GASTO COMBUSTÍVE ABRIL]])</f>
        <v>3703.69</v>
      </c>
      <c r="Z1656" s="7">
        <f>IFERROR(AVERAGE(Tabela1[[#This Row],[GASTO COMBUSTÍVE ABRIL]:[GASTO COMBUSTÍVE MARÇO]]),"-")</f>
        <v>1058.925</v>
      </c>
    </row>
    <row r="1657" spans="1:26" x14ac:dyDescent="0.25">
      <c r="A1657" s="5" t="s">
        <v>805</v>
      </c>
      <c r="B1657" s="5" t="str">
        <f>VLOOKUP(A1657,UNIC!C:W,2,0)</f>
        <v>MOBI</v>
      </c>
      <c r="C1657" s="5" t="str">
        <f>VLOOKUP(A1657,UNIC!C:W,3,0)</f>
        <v>LEVE</v>
      </c>
      <c r="D1657" s="10">
        <f>VLOOKUP(A1657,UNIC!C:W,5,0)</f>
        <v>2023</v>
      </c>
      <c r="E1657" s="5" t="str">
        <f>VLOOKUP(A1657,UNIC!C:W,21,0)</f>
        <v>MOVIDA</v>
      </c>
      <c r="F1657" s="5" t="str">
        <f>VLOOKUP(Tabela1[[#This Row],[PLACA]],UNIC!C:R,15,0)</f>
        <v>AM</v>
      </c>
      <c r="G1657" s="5" t="str">
        <f>VLOOKUP(Tabela1[[#This Row],[PLACA]],UNIC!C:R,16,0)</f>
        <v>NORTE</v>
      </c>
      <c r="H1657" s="5" t="str">
        <f>VLOOKUP(A1657,UNIC!C:H,6,0)</f>
        <v>CASA CLIENTE VIVO MANAUS</v>
      </c>
      <c r="I1657" s="5" t="str">
        <f>VLOOKUP(H1657,UNIC!H:J,3,0)</f>
        <v>PARCEIRO</v>
      </c>
      <c r="J1657" s="11" t="str">
        <f>VLOOKUP(Tabela1[[#This Row],[PLACA]],UNIC!C:V,20,0)</f>
        <v>R$ 1.803,35</v>
      </c>
      <c r="K1657" s="11">
        <f>IFERROR(VALUE(VLOOKUP(Tabela1[[#This Row],[PLACA]],[1]Planilha2!$A:$F,3,0)),"")</f>
        <v>1433.91</v>
      </c>
      <c r="L1657" s="11">
        <f>IFERROR(VALUE(VLOOKUP(Tabela1[[#This Row],[PLACA]],[1]Planilha2!$A:$F,4,0)),"")</f>
        <v>1359.18</v>
      </c>
      <c r="M1657" s="11">
        <f>IFERROR(VALUE(VLOOKUP(Tabela1[[#This Row],[PLACA]],[1]Planilha2!$A:$F,5,0)),"")</f>
        <v>0</v>
      </c>
      <c r="N1657" s="11"/>
      <c r="O1657" s="12" t="str">
        <f>VLOOKUP(Tabela1[[#This Row],[PLACA]],BASE_LOCADORAS!B:F,5,0)</f>
        <v>26/08/2026</v>
      </c>
      <c r="P165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7" s="11">
        <f>VLOOKUP(Tabela1[[#This Row],[PLACA]],BASE_LOCADORAS!B:G,6,0)</f>
        <v>1803.35</v>
      </c>
      <c r="R1657" s="5" t="b">
        <f>Tabela1[[#This Row],[VALOR LOCADORA]]=Tabela1[[#This Row],[GASTO ALUGUEL]]</f>
        <v>0</v>
      </c>
      <c r="S1657" s="5" t="str">
        <f>UPPER(TEXT(Tabela1[[#This Row],[VENCIMENTO CONTRATO]],"MMM"))</f>
        <v>AGO</v>
      </c>
      <c r="T1657" s="5">
        <f>IFERROR(YEAR(Tabela1[[#This Row],[VENCIMENTO CONTRATO]]),"-")</f>
        <v>2026</v>
      </c>
      <c r="U1657" s="5" t="str">
        <f>VLOOKUP(Tabela1[[#This Row],[PLACA]],UNIC!C:T,18,0)</f>
        <v>MANUTENÇÃO</v>
      </c>
      <c r="V1657" s="5" t="str">
        <f>SUBSTITUTE(VLOOKUP(Tabela1[[#This Row],[PLACA]],UNIC!C:K,9,0),".", "")</f>
        <v>11015</v>
      </c>
      <c r="W1657" s="5">
        <f>VLOOKUP(Tabela1[[#This Row],[PLACA]],UNIC!C:M,10,0)</f>
        <v>14001</v>
      </c>
      <c r="X1657" s="5" t="str">
        <f>VLOOKUP(Tabela1[[#This Row],[PLACA]],UNIC!C:M,11,0)</f>
        <v>VIVO</v>
      </c>
      <c r="Y1657" s="7">
        <f>SUM(Tabela1[[#This Row],[GASTO COMBUSTÍVEL FEVEREIRO]:[GASTO COMBUSTÍVE ABRIL]])</f>
        <v>2793.09</v>
      </c>
      <c r="Z1657" s="7">
        <f>IFERROR(AVERAGE(Tabela1[[#This Row],[GASTO COMBUSTÍVE ABRIL]:[GASTO COMBUSTÍVE MARÇO]]),"-")</f>
        <v>679.59</v>
      </c>
    </row>
    <row r="1658" spans="1:26" x14ac:dyDescent="0.25">
      <c r="A1658" s="5" t="s">
        <v>1146</v>
      </c>
      <c r="B1658" s="5" t="str">
        <f>VLOOKUP(A1658,UNIC!C:W,2,0)</f>
        <v>ETIOS</v>
      </c>
      <c r="C1658" s="5" t="str">
        <f>VLOOKUP(A1658,UNIC!C:W,3,0)</f>
        <v>LEVE</v>
      </c>
      <c r="D1658" s="10">
        <f>VLOOKUP(A1658,UNIC!C:W,5,0)</f>
        <v>2019</v>
      </c>
      <c r="E1658" s="5" t="str">
        <f>VLOOKUP(A1658,UNIC!C:W,21,0)</f>
        <v>PARTICULAR</v>
      </c>
      <c r="F1658" s="5" t="str">
        <f>VLOOKUP(Tabela1[[#This Row],[PLACA]],UNIC!C:R,15,0)</f>
        <v>SC</v>
      </c>
      <c r="G1658" s="5" t="str">
        <f>VLOOKUP(Tabela1[[#This Row],[PLACA]],UNIC!C:R,16,0)</f>
        <v>SUL</v>
      </c>
      <c r="H1658" s="5" t="str">
        <f>VLOOKUP(A1658,UNIC!C:H,6,0)</f>
        <v>DAVID VIEIRA MAIA</v>
      </c>
      <c r="I1658" s="5" t="str">
        <f>VLOOKUP(H1658,UNIC!H:J,3,0)</f>
        <v>COORDENADOR DE OPERACAO I</v>
      </c>
      <c r="J1658" s="11" t="str">
        <f>VLOOKUP(Tabela1[[#This Row],[PLACA]],UNIC!C:V,20,0)</f>
        <v>R$ 918,00</v>
      </c>
      <c r="K1658" s="11">
        <f>IFERROR(VALUE(VLOOKUP(Tabela1[[#This Row],[PLACA]],[1]Planilha2!$A:$F,3,0)),"")</f>
        <v>1355.41</v>
      </c>
      <c r="L1658" s="11">
        <f>IFERROR(VALUE(VLOOKUP(Tabela1[[#This Row],[PLACA]],[1]Planilha2!$A:$F,4,0)),"")</f>
        <v>2143.1400000000003</v>
      </c>
      <c r="M1658" s="11">
        <f>IFERROR(VALUE(VLOOKUP(Tabela1[[#This Row],[PLACA]],[1]Planilha2!$A:$F,5,0)),"")</f>
        <v>899.83999999999992</v>
      </c>
      <c r="N1658" s="11"/>
      <c r="O1658" s="12" t="str">
        <f>VLOOKUP(Tabela1[[#This Row],[PLACA]],BASE_LOCADORAS!B:F,5,0)</f>
        <v>01/01/2030</v>
      </c>
      <c r="P165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8" s="11">
        <f>VLOOKUP(Tabela1[[#This Row],[PLACA]],BASE_LOCADORAS!B:G,6,0)</f>
        <v>918</v>
      </c>
      <c r="R1658" s="5" t="b">
        <f>Tabela1[[#This Row],[VALOR LOCADORA]]=Tabela1[[#This Row],[GASTO ALUGUEL]]</f>
        <v>0</v>
      </c>
      <c r="S1658" s="5" t="str">
        <f>UPPER(TEXT(Tabela1[[#This Row],[VENCIMENTO CONTRATO]],"MMM"))</f>
        <v>JAN</v>
      </c>
      <c r="T1658" s="5">
        <f>IFERROR(YEAR(Tabela1[[#This Row],[VENCIMENTO CONTRATO]]),"-")</f>
        <v>2030</v>
      </c>
      <c r="U1658" s="5" t="str">
        <f>VLOOKUP(Tabela1[[#This Row],[PLACA]],UNIC!C:T,18,0)</f>
        <v>ATIVO</v>
      </c>
      <c r="V1658" s="5" t="str">
        <f>SUBSTITUTE(VLOOKUP(Tabela1[[#This Row],[PLACA]],UNIC!C:K,9,0),".", "")</f>
        <v>19015</v>
      </c>
      <c r="W1658" s="5">
        <f>VLOOKUP(Tabela1[[#This Row],[PLACA]],UNIC!C:M,10,0)</f>
        <v>34001</v>
      </c>
      <c r="X1658" s="5" t="str">
        <f>VLOOKUP(Tabela1[[#This Row],[PLACA]],UNIC!C:M,11,0)</f>
        <v>V.TAL</v>
      </c>
      <c r="Y1658" s="7">
        <f>SUM(Tabela1[[#This Row],[GASTO COMBUSTÍVEL FEVEREIRO]:[GASTO COMBUSTÍVE ABRIL]])</f>
        <v>4398.3900000000003</v>
      </c>
      <c r="Z1658" s="7">
        <f>IFERROR(AVERAGE(Tabela1[[#This Row],[GASTO COMBUSTÍVE ABRIL]:[GASTO COMBUSTÍVE MARÇO]]),"-")</f>
        <v>1521.4900000000002</v>
      </c>
    </row>
    <row r="1659" spans="1:26" x14ac:dyDescent="0.25">
      <c r="A1659" s="5" t="s">
        <v>806</v>
      </c>
      <c r="B1659" s="5" t="str">
        <f>VLOOKUP(A1659,UNIC!C:W,2,0)</f>
        <v>MOBI</v>
      </c>
      <c r="C1659" s="5" t="str">
        <f>VLOOKUP(A1659,UNIC!C:W,3,0)</f>
        <v>LEVE</v>
      </c>
      <c r="D1659" s="10">
        <f>VLOOKUP(A1659,UNIC!C:W,5,0)</f>
        <v>2024</v>
      </c>
      <c r="E1659" s="5" t="str">
        <f>VLOOKUP(A1659,UNIC!C:W,21,0)</f>
        <v>MOVIDA</v>
      </c>
      <c r="F1659" s="5" t="str">
        <f>VLOOKUP(Tabela1[[#This Row],[PLACA]],UNIC!C:R,15,0)</f>
        <v>AM</v>
      </c>
      <c r="G1659" s="5" t="str">
        <f>VLOOKUP(Tabela1[[#This Row],[PLACA]],UNIC!C:R,16,0)</f>
        <v>NORTE</v>
      </c>
      <c r="H1659" s="5" t="str">
        <f>VLOOKUP(A1659,UNIC!C:H,6,0)</f>
        <v>HALLAM RODRIGO ALMEIDA EICH</v>
      </c>
      <c r="I1659" s="5" t="str">
        <f>VLOOKUP(H1659,UNIC!H:J,3,0)</f>
        <v>SUPERVISOR DE OPERACAO</v>
      </c>
      <c r="J1659" s="11" t="str">
        <f>VLOOKUP(Tabela1[[#This Row],[PLACA]],UNIC!C:V,20,0)</f>
        <v>R$ 1.822,03</v>
      </c>
      <c r="K1659" s="11">
        <f>IFERROR(VALUE(VLOOKUP(Tabela1[[#This Row],[PLACA]],[1]Planilha2!$A:$F,3,0)),"")</f>
        <v>1247.8</v>
      </c>
      <c r="L1659" s="11">
        <f>IFERROR(VALUE(VLOOKUP(Tabela1[[#This Row],[PLACA]],[1]Planilha2!$A:$F,4,0)),"")</f>
        <v>1359.0700000000002</v>
      </c>
      <c r="M1659" s="11">
        <f>IFERROR(VALUE(VLOOKUP(Tabela1[[#This Row],[PLACA]],[1]Planilha2!$A:$F,5,0)),"")</f>
        <v>686.85</v>
      </c>
      <c r="N1659" s="11"/>
      <c r="O1659" s="12" t="str">
        <f>VLOOKUP(Tabela1[[#This Row],[PLACA]],BASE_LOCADORAS!B:F,5,0)</f>
        <v>30/05/2027</v>
      </c>
      <c r="P165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59" s="11">
        <f>VLOOKUP(Tabela1[[#This Row],[PLACA]],BASE_LOCADORAS!B:G,6,0)</f>
        <v>1822.03</v>
      </c>
      <c r="R1659" s="5" t="b">
        <f>Tabela1[[#This Row],[VALOR LOCADORA]]=Tabela1[[#This Row],[GASTO ALUGUEL]]</f>
        <v>0</v>
      </c>
      <c r="S1659" s="5" t="str">
        <f>UPPER(TEXT(Tabela1[[#This Row],[VENCIMENTO CONTRATO]],"MMM"))</f>
        <v>MAI</v>
      </c>
      <c r="T1659" s="5">
        <f>IFERROR(YEAR(Tabela1[[#This Row],[VENCIMENTO CONTRATO]]),"-")</f>
        <v>2027</v>
      </c>
      <c r="U1659" s="5" t="str">
        <f>VLOOKUP(Tabela1[[#This Row],[PLACA]],UNIC!C:T,18,0)</f>
        <v>ATIVO</v>
      </c>
      <c r="V1659" s="5" t="str">
        <f>SUBSTITUTE(VLOOKUP(Tabela1[[#This Row],[PLACA]],UNIC!C:K,9,0),".", "")</f>
        <v>11015</v>
      </c>
      <c r="W1659" s="5">
        <f>VLOOKUP(Tabela1[[#This Row],[PLACA]],UNIC!C:M,10,0)</f>
        <v>14001</v>
      </c>
      <c r="X1659" s="5" t="str">
        <f>VLOOKUP(Tabela1[[#This Row],[PLACA]],UNIC!C:M,11,0)</f>
        <v>VIVO</v>
      </c>
      <c r="Y1659" s="7">
        <f>SUM(Tabela1[[#This Row],[GASTO COMBUSTÍVEL FEVEREIRO]:[GASTO COMBUSTÍVE ABRIL]])</f>
        <v>3293.72</v>
      </c>
      <c r="Z1659" s="7">
        <f>IFERROR(AVERAGE(Tabela1[[#This Row],[GASTO COMBUSTÍVE ABRIL]:[GASTO COMBUSTÍVE MARÇO]]),"-")</f>
        <v>1022.96</v>
      </c>
    </row>
    <row r="1660" spans="1:26" x14ac:dyDescent="0.25">
      <c r="A1660" s="5" t="s">
        <v>1496</v>
      </c>
      <c r="B1660" s="5" t="str">
        <f>VLOOKUP(A1660,UNIC!C:W,2,0)</f>
        <v>MOBI</v>
      </c>
      <c r="C1660" s="5" t="str">
        <f>VLOOKUP(A1660,UNIC!C:W,3,0)</f>
        <v>LEVE</v>
      </c>
      <c r="D1660" s="10">
        <f>VLOOKUP(A1660,UNIC!C:W,5,0)</f>
        <v>2022</v>
      </c>
      <c r="E1660" s="5" t="str">
        <f>VLOOKUP(A1660,UNIC!C:W,21,0)</f>
        <v>MOVIDA</v>
      </c>
      <c r="F1660" s="5" t="str">
        <f>VLOOKUP(Tabela1[[#This Row],[PLACA]],UNIC!C:R,15,0)</f>
        <v>AM</v>
      </c>
      <c r="G1660" s="5" t="str">
        <f>VLOOKUP(Tabela1[[#This Row],[PLACA]],UNIC!C:R,16,0)</f>
        <v>NORTE</v>
      </c>
      <c r="H1660" s="5" t="str">
        <f>VLOOKUP(A1660,UNIC!C:H,6,0)</f>
        <v>SATEC</v>
      </c>
      <c r="I1660" s="5" t="str">
        <f>VLOOKUP(H1660,UNIC!H:J,3,0)</f>
        <v>PARCEIRO</v>
      </c>
      <c r="J1660" s="11" t="str">
        <f>VLOOKUP(Tabela1[[#This Row],[PLACA]],UNIC!C:V,20,0)</f>
        <v>R$ 1.970,00</v>
      </c>
      <c r="K1660" s="11" t="str">
        <f>IFERROR(VALUE(VLOOKUP(Tabela1[[#This Row],[PLACA]],[1]Planilha2!$A:$F,3,0)),"")</f>
        <v/>
      </c>
      <c r="L1660" s="11" t="str">
        <f>IFERROR(VALUE(VLOOKUP(Tabela1[[#This Row],[PLACA]],[1]Planilha2!$A:$F,4,0)),"")</f>
        <v/>
      </c>
      <c r="M1660" s="11" t="str">
        <f>IFERROR(VALUE(VLOOKUP(Tabela1[[#This Row],[PLACA]],[1]Planilha2!$A:$F,5,0)),"")</f>
        <v/>
      </c>
      <c r="N1660" s="11"/>
      <c r="O1660" s="12" t="str">
        <f>VLOOKUP(Tabela1[[#This Row],[PLACA]],BASE_LOCADORAS!B:F,5,0)</f>
        <v>15/09/2024</v>
      </c>
      <c r="P166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60" s="11">
        <f>VLOOKUP(Tabela1[[#This Row],[PLACA]],BASE_LOCADORAS!B:G,6,0)</f>
        <v>1313.33</v>
      </c>
      <c r="R1660" s="5" t="b">
        <f>Tabela1[[#This Row],[VALOR LOCADORA]]=Tabela1[[#This Row],[GASTO ALUGUEL]]</f>
        <v>0</v>
      </c>
      <c r="S1660" s="5" t="str">
        <f>UPPER(TEXT(Tabela1[[#This Row],[VENCIMENTO CONTRATO]],"MMM"))</f>
        <v>SET</v>
      </c>
      <c r="T1660" s="5">
        <f>IFERROR(YEAR(Tabela1[[#This Row],[VENCIMENTO CONTRATO]]),"-")</f>
        <v>2024</v>
      </c>
      <c r="U1660" s="5" t="str">
        <f>VLOOKUP(Tabela1[[#This Row],[PLACA]],UNIC!C:T,18,0)</f>
        <v>ATIVO</v>
      </c>
      <c r="V1660" s="5" t="str">
        <f>SUBSTITUTE(VLOOKUP(Tabela1[[#This Row],[PLACA]],UNIC!C:K,9,0),".", "")</f>
        <v>15031</v>
      </c>
      <c r="W1660" s="5">
        <f>VLOOKUP(Tabela1[[#This Row],[PLACA]],UNIC!C:M,10,0)</f>
        <v>14001</v>
      </c>
      <c r="X1660" s="5" t="str">
        <f>VLOOKUP(Tabela1[[#This Row],[PLACA]],UNIC!C:M,11,0)</f>
        <v>FIBRASIL</v>
      </c>
      <c r="Y1660" s="7">
        <f>SUM(Tabela1[[#This Row],[GASTO COMBUSTÍVEL FEVEREIRO]:[GASTO COMBUSTÍVE ABRIL]])</f>
        <v>0</v>
      </c>
      <c r="Z1660" s="7" t="str">
        <f>IFERROR(AVERAGE(Tabela1[[#This Row],[GASTO COMBUSTÍVE ABRIL]:[GASTO COMBUSTÍVE MARÇO]]),"-")</f>
        <v>-</v>
      </c>
    </row>
    <row r="1661" spans="1:26" x14ac:dyDescent="0.25">
      <c r="A1661" s="5" t="s">
        <v>1316</v>
      </c>
      <c r="B1661" s="5" t="str">
        <f>VLOOKUP(A1661,UNIC!C:W,2,0)</f>
        <v>MOBI</v>
      </c>
      <c r="C1661" s="5" t="str">
        <f>VLOOKUP(A1661,UNIC!C:W,3,0)</f>
        <v>LEVE</v>
      </c>
      <c r="D1661" s="10">
        <f>VLOOKUP(A1661,UNIC!C:W,5,0)</f>
        <v>2023</v>
      </c>
      <c r="E1661" s="5" t="str">
        <f>VLOOKUP(A1661,UNIC!C:W,21,0)</f>
        <v>MOVIDA</v>
      </c>
      <c r="F1661" s="5" t="str">
        <f>VLOOKUP(Tabela1[[#This Row],[PLACA]],UNIC!C:R,15,0)</f>
        <v>AM</v>
      </c>
      <c r="G1661" s="5" t="str">
        <f>VLOOKUP(Tabela1[[#This Row],[PLACA]],UNIC!C:R,16,0)</f>
        <v>NORTE</v>
      </c>
      <c r="H1661" s="5" t="str">
        <f>VLOOKUP(A1661,UNIC!C:H,6,0)</f>
        <v>IZOFRAN MUNIZ DE SOUZA</v>
      </c>
      <c r="I1661" s="5" t="str">
        <f>VLOOKUP(H1661,UNIC!H:J,3,0)</f>
        <v>INSTALADOR E REPARADOR DE FO</v>
      </c>
      <c r="J1661" s="11" t="str">
        <f>VLOOKUP(Tabela1[[#This Row],[PLACA]],UNIC!C:V,20,0)</f>
        <v>R$ 1.803,35</v>
      </c>
      <c r="K1661" s="11">
        <f>IFERROR(VALUE(VLOOKUP(Tabela1[[#This Row],[PLACA]],[1]Planilha2!$A:$F,3,0)),"")</f>
        <v>1613.6100000000001</v>
      </c>
      <c r="L1661" s="11">
        <f>IFERROR(VALUE(VLOOKUP(Tabela1[[#This Row],[PLACA]],[1]Planilha2!$A:$F,4,0)),"")</f>
        <v>1817.7800000000002</v>
      </c>
      <c r="M1661" s="11">
        <f>IFERROR(VALUE(VLOOKUP(Tabela1[[#This Row],[PLACA]],[1]Planilha2!$A:$F,5,0)),"")</f>
        <v>943.29000000000008</v>
      </c>
      <c r="N1661" s="11"/>
      <c r="O1661" s="12" t="str">
        <f>VLOOKUP(Tabela1[[#This Row],[PLACA]],BASE_LOCADORAS!B:F,5,0)</f>
        <v>24/08/2026</v>
      </c>
      <c r="P166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1" s="11">
        <f>VLOOKUP(Tabela1[[#This Row],[PLACA]],BASE_LOCADORAS!B:G,6,0)</f>
        <v>1803.35</v>
      </c>
      <c r="R1661" s="5" t="b">
        <f>Tabela1[[#This Row],[VALOR LOCADORA]]=Tabela1[[#This Row],[GASTO ALUGUEL]]</f>
        <v>0</v>
      </c>
      <c r="S1661" s="5" t="str">
        <f>UPPER(TEXT(Tabela1[[#This Row],[VENCIMENTO CONTRATO]],"MMM"))</f>
        <v>AGO</v>
      </c>
      <c r="T1661" s="5">
        <f>IFERROR(YEAR(Tabela1[[#This Row],[VENCIMENTO CONTRATO]]),"-")</f>
        <v>2026</v>
      </c>
      <c r="U1661" s="5" t="str">
        <f>VLOOKUP(Tabela1[[#This Row],[PLACA]],UNIC!C:T,18,0)</f>
        <v>ATIVO</v>
      </c>
      <c r="V1661" s="5" t="str">
        <f>SUBSTITUTE(VLOOKUP(Tabela1[[#This Row],[PLACA]],UNIC!C:K,9,0),".", "")</f>
        <v>11011</v>
      </c>
      <c r="W1661" s="5">
        <f>VLOOKUP(Tabela1[[#This Row],[PLACA]],UNIC!C:M,10,0)</f>
        <v>14001</v>
      </c>
      <c r="X1661" s="5" t="str">
        <f>VLOOKUP(Tabela1[[#This Row],[PLACA]],UNIC!C:M,11,0)</f>
        <v>VIVO</v>
      </c>
      <c r="Y1661" s="7">
        <f>SUM(Tabela1[[#This Row],[GASTO COMBUSTÍVEL FEVEREIRO]:[GASTO COMBUSTÍVE ABRIL]])</f>
        <v>4374.68</v>
      </c>
      <c r="Z1661" s="7">
        <f>IFERROR(AVERAGE(Tabela1[[#This Row],[GASTO COMBUSTÍVE ABRIL]:[GASTO COMBUSTÍVE MARÇO]]),"-")</f>
        <v>1380.5350000000001</v>
      </c>
    </row>
    <row r="1662" spans="1:26" x14ac:dyDescent="0.25">
      <c r="A1662" s="5" t="s">
        <v>1240</v>
      </c>
      <c r="B1662" s="5" t="str">
        <f>VLOOKUP(A1662,UNIC!C:W,2,0)</f>
        <v>MOBI</v>
      </c>
      <c r="C1662" s="5" t="str">
        <f>VLOOKUP(A1662,UNIC!C:W,3,0)</f>
        <v>LEVE</v>
      </c>
      <c r="D1662" s="10">
        <f>VLOOKUP(A1662,UNIC!C:W,5,0)</f>
        <v>2025</v>
      </c>
      <c r="E1662" s="5" t="str">
        <f>VLOOKUP(A1662,UNIC!C:W,21,0)</f>
        <v>MOVIDA</v>
      </c>
      <c r="F1662" s="5" t="str">
        <f>VLOOKUP(Tabela1[[#This Row],[PLACA]],UNIC!C:R,15,0)</f>
        <v>AM</v>
      </c>
      <c r="G1662" s="5" t="str">
        <f>VLOOKUP(Tabela1[[#This Row],[PLACA]],UNIC!C:R,16,0)</f>
        <v>NORTE</v>
      </c>
      <c r="H1662" s="5" t="str">
        <f>VLOOKUP(A1662,UNIC!C:H,6,0)</f>
        <v>DEVANEI DA COSTA MAFRA</v>
      </c>
      <c r="I1662" s="5" t="str">
        <f>VLOOKUP(H1662,UNIC!H:J,3,0)</f>
        <v>INSTALADOR E REPARADOR DE FO</v>
      </c>
      <c r="J1662" s="11" t="str">
        <f>VLOOKUP(Tabela1[[#This Row],[PLACA]],UNIC!C:V,20,0)</f>
        <v>R$ 1.822,55</v>
      </c>
      <c r="K1662" s="11">
        <f>IFERROR(VALUE(VLOOKUP(Tabela1[[#This Row],[PLACA]],[1]Planilha2!$A:$F,3,0)),"")</f>
        <v>1479.17</v>
      </c>
      <c r="L1662" s="11">
        <f>IFERROR(VALUE(VLOOKUP(Tabela1[[#This Row],[PLACA]],[1]Planilha2!$A:$F,4,0)),"")</f>
        <v>1764.13</v>
      </c>
      <c r="M1662" s="11">
        <f>IFERROR(VALUE(VLOOKUP(Tabela1[[#This Row],[PLACA]],[1]Planilha2!$A:$F,5,0)),"")</f>
        <v>799</v>
      </c>
      <c r="N1662" s="11"/>
      <c r="O1662" s="12" t="str">
        <f>VLOOKUP(Tabela1[[#This Row],[PLACA]],BASE_LOCADORAS!B:F,5,0)</f>
        <v>08/06/2027</v>
      </c>
      <c r="P166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2" s="11">
        <f>VLOOKUP(Tabela1[[#This Row],[PLACA]],BASE_LOCADORAS!B:G,6,0)</f>
        <v>1730</v>
      </c>
      <c r="R1662" s="5" t="b">
        <f>Tabela1[[#This Row],[VALOR LOCADORA]]=Tabela1[[#This Row],[GASTO ALUGUEL]]</f>
        <v>0</v>
      </c>
      <c r="S1662" s="5" t="str">
        <f>UPPER(TEXT(Tabela1[[#This Row],[VENCIMENTO CONTRATO]],"MMM"))</f>
        <v>JUN</v>
      </c>
      <c r="T1662" s="5">
        <f>IFERROR(YEAR(Tabela1[[#This Row],[VENCIMENTO CONTRATO]]),"-")</f>
        <v>2027</v>
      </c>
      <c r="U1662" s="5" t="str">
        <f>VLOOKUP(Tabela1[[#This Row],[PLACA]],UNIC!C:T,18,0)</f>
        <v>ATIVO</v>
      </c>
      <c r="V1662" s="5" t="str">
        <f>SUBSTITUTE(VLOOKUP(Tabela1[[#This Row],[PLACA]],UNIC!C:K,9,0),".", "")</f>
        <v>11011</v>
      </c>
      <c r="W1662" s="5">
        <f>VLOOKUP(Tabela1[[#This Row],[PLACA]],UNIC!C:M,10,0)</f>
        <v>14001</v>
      </c>
      <c r="X1662" s="5" t="str">
        <f>VLOOKUP(Tabela1[[#This Row],[PLACA]],UNIC!C:M,11,0)</f>
        <v>VIVO</v>
      </c>
      <c r="Y1662" s="7">
        <f>SUM(Tabela1[[#This Row],[GASTO COMBUSTÍVEL FEVEREIRO]:[GASTO COMBUSTÍVE ABRIL]])</f>
        <v>4042.3</v>
      </c>
      <c r="Z1662" s="7">
        <f>IFERROR(AVERAGE(Tabela1[[#This Row],[GASTO COMBUSTÍVE ABRIL]:[GASTO COMBUSTÍVE MARÇO]]),"-")</f>
        <v>1281.5650000000001</v>
      </c>
    </row>
    <row r="1663" spans="1:26" x14ac:dyDescent="0.25">
      <c r="A1663" s="5" t="s">
        <v>389</v>
      </c>
      <c r="B1663" s="5" t="str">
        <f>VLOOKUP(A1663,UNIC!C:W,2,0)</f>
        <v>CRONOS</v>
      </c>
      <c r="C1663" s="5" t="str">
        <f>VLOOKUP(A1663,UNIC!C:W,3,0)</f>
        <v>LEVE</v>
      </c>
      <c r="D1663" s="10">
        <f>VLOOKUP(A1663,UNIC!C:W,5,0)</f>
        <v>2024</v>
      </c>
      <c r="E1663" s="5" t="str">
        <f>VLOOKUP(A1663,UNIC!C:W,21,0)</f>
        <v>LOCALIZA</v>
      </c>
      <c r="F1663" s="5" t="str">
        <f>VLOOKUP(Tabela1[[#This Row],[PLACA]],UNIC!C:R,15,0)</f>
        <v>AM</v>
      </c>
      <c r="G1663" s="5" t="str">
        <f>VLOOKUP(Tabela1[[#This Row],[PLACA]],UNIC!C:R,16,0)</f>
        <v>NORTE</v>
      </c>
      <c r="H1663" s="5" t="str">
        <f>VLOOKUP(A1663,UNIC!C:H,6,0)</f>
        <v>KLERCIO CHARLES SILVA DE CASTRO</v>
      </c>
      <c r="I1663" s="5" t="str">
        <f>VLOOKUP(H1663,UNIC!H:J,3,0)</f>
        <v>SUPERVISOR DE OPERACAO</v>
      </c>
      <c r="J1663" s="11" t="str">
        <f>VLOOKUP(Tabela1[[#This Row],[PLACA]],UNIC!C:V,20,0)</f>
        <v>R$ 2.021,42</v>
      </c>
      <c r="K1663" s="11">
        <f>IFERROR(VALUE(VLOOKUP(Tabela1[[#This Row],[PLACA]],[1]Planilha2!$A:$F,3,0)),"")</f>
        <v>1189.9100000000001</v>
      </c>
      <c r="L1663" s="11">
        <f>IFERROR(VALUE(VLOOKUP(Tabela1[[#This Row],[PLACA]],[1]Planilha2!$A:$F,4,0)),"")</f>
        <v>1544.57</v>
      </c>
      <c r="M1663" s="11">
        <f>IFERROR(VALUE(VLOOKUP(Tabela1[[#This Row],[PLACA]],[1]Planilha2!$A:$F,5,0)),"")</f>
        <v>740.04</v>
      </c>
      <c r="N1663" s="11"/>
      <c r="O1663" s="12" t="str">
        <f>VLOOKUP(Tabela1[[#This Row],[PLACA]],BASE_LOCADORAS!B:F,5,0)</f>
        <v>29/11/2026</v>
      </c>
      <c r="P1663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3" s="11">
        <f>VLOOKUP(Tabela1[[#This Row],[PLACA]],BASE_LOCADORAS!B:G,6,0)</f>
        <v>2021.42</v>
      </c>
      <c r="R1663" s="5" t="b">
        <f>Tabela1[[#This Row],[VALOR LOCADORA]]=Tabela1[[#This Row],[GASTO ALUGUEL]]</f>
        <v>0</v>
      </c>
      <c r="S1663" s="5" t="str">
        <f>UPPER(TEXT(Tabela1[[#This Row],[VENCIMENTO CONTRATO]],"MMM"))</f>
        <v>NOV</v>
      </c>
      <c r="T1663" s="5">
        <f>IFERROR(YEAR(Tabela1[[#This Row],[VENCIMENTO CONTRATO]]),"-")</f>
        <v>2026</v>
      </c>
      <c r="U1663" s="5" t="str">
        <f>VLOOKUP(Tabela1[[#This Row],[PLACA]],UNIC!C:T,18,0)</f>
        <v>ATIVO</v>
      </c>
      <c r="V1663" s="5" t="str">
        <f>SUBSTITUTE(VLOOKUP(Tabela1[[#This Row],[PLACA]],UNIC!C:K,9,0),".", "")</f>
        <v>11015</v>
      </c>
      <c r="W1663" s="5">
        <f>VLOOKUP(Tabela1[[#This Row],[PLACA]],UNIC!C:M,10,0)</f>
        <v>14001</v>
      </c>
      <c r="X1663" s="5" t="str">
        <f>VLOOKUP(Tabela1[[#This Row],[PLACA]],UNIC!C:M,11,0)</f>
        <v>VIVO</v>
      </c>
      <c r="Y1663" s="7">
        <f>SUM(Tabela1[[#This Row],[GASTO COMBUSTÍVEL FEVEREIRO]:[GASTO COMBUSTÍVE ABRIL]])</f>
        <v>3474.52</v>
      </c>
      <c r="Z1663" s="7">
        <f>IFERROR(AVERAGE(Tabela1[[#This Row],[GASTO COMBUSTÍVE ABRIL]:[GASTO COMBUSTÍVE MARÇO]]),"-")</f>
        <v>1142.3049999999998</v>
      </c>
    </row>
    <row r="1664" spans="1:26" x14ac:dyDescent="0.25">
      <c r="A1664" s="5" t="s">
        <v>1497</v>
      </c>
      <c r="B1664" s="5" t="str">
        <f>VLOOKUP(A1664,UNIC!C:W,2,0)</f>
        <v>MOBI</v>
      </c>
      <c r="C1664" s="5" t="str">
        <f>VLOOKUP(A1664,UNIC!C:W,3,0)</f>
        <v>LEVE</v>
      </c>
      <c r="D1664" s="10">
        <f>VLOOKUP(A1664,UNIC!C:W,5,0)</f>
        <v>2022</v>
      </c>
      <c r="E1664" s="5" t="str">
        <f>VLOOKUP(A1664,UNIC!C:W,21,0)</f>
        <v>MOVIDA</v>
      </c>
      <c r="F1664" s="5" t="str">
        <f>VLOOKUP(Tabela1[[#This Row],[PLACA]],UNIC!C:R,15,0)</f>
        <v>AM</v>
      </c>
      <c r="G1664" s="5" t="str">
        <f>VLOOKUP(Tabela1[[#This Row],[PLACA]],UNIC!C:R,16,0)</f>
        <v>NORTE</v>
      </c>
      <c r="H1664" s="5" t="str">
        <f>VLOOKUP(A1664,UNIC!C:H,6,0)</f>
        <v>SATEC</v>
      </c>
      <c r="I1664" s="5" t="str">
        <f>VLOOKUP(H1664,UNIC!H:J,3,0)</f>
        <v>PARCEIRO</v>
      </c>
      <c r="J1664" s="11" t="str">
        <f>VLOOKUP(Tabela1[[#This Row],[PLACA]],UNIC!C:V,20,0)</f>
        <v>R$ 1.970,00</v>
      </c>
      <c r="K1664" s="11" t="str">
        <f>IFERROR(VALUE(VLOOKUP(Tabela1[[#This Row],[PLACA]],[1]Planilha2!$A:$F,3,0)),"")</f>
        <v/>
      </c>
      <c r="L1664" s="11" t="str">
        <f>IFERROR(VALUE(VLOOKUP(Tabela1[[#This Row],[PLACA]],[1]Planilha2!$A:$F,4,0)),"")</f>
        <v/>
      </c>
      <c r="M1664" s="11" t="str">
        <f>IFERROR(VALUE(VLOOKUP(Tabela1[[#This Row],[PLACA]],[1]Planilha2!$A:$F,5,0)),"")</f>
        <v/>
      </c>
      <c r="N1664" s="11"/>
      <c r="O1664" s="12" t="str">
        <f>VLOOKUP(Tabela1[[#This Row],[PLACA]],BASE_LOCADORAS!B:F,5,0)</f>
        <v>15/09/2024</v>
      </c>
      <c r="P1664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64" s="11">
        <f>VLOOKUP(Tabela1[[#This Row],[PLACA]],BASE_LOCADORAS!B:G,6,0)</f>
        <v>1313.33</v>
      </c>
      <c r="R1664" s="5" t="b">
        <f>Tabela1[[#This Row],[VALOR LOCADORA]]=Tabela1[[#This Row],[GASTO ALUGUEL]]</f>
        <v>0</v>
      </c>
      <c r="S1664" s="5" t="str">
        <f>UPPER(TEXT(Tabela1[[#This Row],[VENCIMENTO CONTRATO]],"MMM"))</f>
        <v>SET</v>
      </c>
      <c r="T1664" s="5">
        <f>IFERROR(YEAR(Tabela1[[#This Row],[VENCIMENTO CONTRATO]]),"-")</f>
        <v>2024</v>
      </c>
      <c r="U1664" s="5" t="str">
        <f>VLOOKUP(Tabela1[[#This Row],[PLACA]],UNIC!C:T,18,0)</f>
        <v>ATIVO</v>
      </c>
      <c r="V1664" s="5" t="str">
        <f>SUBSTITUTE(VLOOKUP(Tabela1[[#This Row],[PLACA]],UNIC!C:K,9,0),".", "")</f>
        <v>15031</v>
      </c>
      <c r="W1664" s="5">
        <f>VLOOKUP(Tabela1[[#This Row],[PLACA]],UNIC!C:M,10,0)</f>
        <v>14001</v>
      </c>
      <c r="X1664" s="5" t="str">
        <f>VLOOKUP(Tabela1[[#This Row],[PLACA]],UNIC!C:M,11,0)</f>
        <v>FIBRASIL</v>
      </c>
      <c r="Y1664" s="7">
        <f>SUM(Tabela1[[#This Row],[GASTO COMBUSTÍVEL FEVEREIRO]:[GASTO COMBUSTÍVE ABRIL]])</f>
        <v>0</v>
      </c>
      <c r="Z1664" s="7" t="str">
        <f>IFERROR(AVERAGE(Tabela1[[#This Row],[GASTO COMBUSTÍVE ABRIL]:[GASTO COMBUSTÍVE MARÇO]]),"-")</f>
        <v>-</v>
      </c>
    </row>
    <row r="1665" spans="1:26" x14ac:dyDescent="0.25">
      <c r="A1665" s="5" t="s">
        <v>1498</v>
      </c>
      <c r="B1665" s="5" t="str">
        <f>VLOOKUP(A1665,UNIC!C:W,2,0)</f>
        <v>MOBI</v>
      </c>
      <c r="C1665" s="5" t="str">
        <f>VLOOKUP(A1665,UNIC!C:W,3,0)</f>
        <v>LEVE</v>
      </c>
      <c r="D1665" s="10">
        <f>VLOOKUP(A1665,UNIC!C:W,5,0)</f>
        <v>2022</v>
      </c>
      <c r="E1665" s="5" t="str">
        <f>VLOOKUP(A1665,UNIC!C:W,21,0)</f>
        <v>MOVIDA</v>
      </c>
      <c r="F1665" s="5" t="str">
        <f>VLOOKUP(Tabela1[[#This Row],[PLACA]],UNIC!C:R,15,0)</f>
        <v>AM</v>
      </c>
      <c r="G1665" s="5" t="str">
        <f>VLOOKUP(Tabela1[[#This Row],[PLACA]],UNIC!C:R,16,0)</f>
        <v>NORTE</v>
      </c>
      <c r="H1665" s="5" t="str">
        <f>VLOOKUP(A1665,UNIC!C:H,6,0)</f>
        <v>SATEC</v>
      </c>
      <c r="I1665" s="5" t="str">
        <f>VLOOKUP(H1665,UNIC!H:J,3,0)</f>
        <v>PARCEIRO</v>
      </c>
      <c r="J1665" s="11" t="str">
        <f>VLOOKUP(Tabela1[[#This Row],[PLACA]],UNIC!C:V,20,0)</f>
        <v>R$ 1.970,00</v>
      </c>
      <c r="K1665" s="11" t="str">
        <f>IFERROR(VALUE(VLOOKUP(Tabela1[[#This Row],[PLACA]],[1]Planilha2!$A:$F,3,0)),"")</f>
        <v/>
      </c>
      <c r="L1665" s="11" t="str">
        <f>IFERROR(VALUE(VLOOKUP(Tabela1[[#This Row],[PLACA]],[1]Planilha2!$A:$F,4,0)),"")</f>
        <v/>
      </c>
      <c r="M1665" s="11" t="str">
        <f>IFERROR(VALUE(VLOOKUP(Tabela1[[#This Row],[PLACA]],[1]Planilha2!$A:$F,5,0)),"")</f>
        <v/>
      </c>
      <c r="N1665" s="11"/>
      <c r="O1665" s="12" t="str">
        <f>VLOOKUP(Tabela1[[#This Row],[PLACA]],BASE_LOCADORAS!B:F,5,0)</f>
        <v>29/09/2024</v>
      </c>
      <c r="P1665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65" s="11">
        <f>VLOOKUP(Tabela1[[#This Row],[PLACA]],BASE_LOCADORAS!B:G,6,0)</f>
        <v>1313.33</v>
      </c>
      <c r="R1665" s="5" t="b">
        <f>Tabela1[[#This Row],[VALOR LOCADORA]]=Tabela1[[#This Row],[GASTO ALUGUEL]]</f>
        <v>0</v>
      </c>
      <c r="S1665" s="5" t="str">
        <f>UPPER(TEXT(Tabela1[[#This Row],[VENCIMENTO CONTRATO]],"MMM"))</f>
        <v>SET</v>
      </c>
      <c r="T1665" s="5">
        <f>IFERROR(YEAR(Tabela1[[#This Row],[VENCIMENTO CONTRATO]]),"-")</f>
        <v>2024</v>
      </c>
      <c r="U1665" s="5" t="str">
        <f>VLOOKUP(Tabela1[[#This Row],[PLACA]],UNIC!C:T,18,0)</f>
        <v>ATIVO</v>
      </c>
      <c r="V1665" s="5" t="str">
        <f>SUBSTITUTE(VLOOKUP(Tabela1[[#This Row],[PLACA]],UNIC!C:K,9,0),".", "")</f>
        <v>15031</v>
      </c>
      <c r="W1665" s="5">
        <f>VLOOKUP(Tabela1[[#This Row],[PLACA]],UNIC!C:M,10,0)</f>
        <v>14001</v>
      </c>
      <c r="X1665" s="5" t="str">
        <f>VLOOKUP(Tabela1[[#This Row],[PLACA]],UNIC!C:M,11,0)</f>
        <v>FIBRASIL</v>
      </c>
      <c r="Y1665" s="7">
        <f>SUM(Tabela1[[#This Row],[GASTO COMBUSTÍVEL FEVEREIRO]:[GASTO COMBUSTÍVE ABRIL]])</f>
        <v>0</v>
      </c>
      <c r="Z1665" s="7" t="str">
        <f>IFERROR(AVERAGE(Tabela1[[#This Row],[GASTO COMBUSTÍVE ABRIL]:[GASTO COMBUSTÍVE MARÇO]]),"-")</f>
        <v>-</v>
      </c>
    </row>
    <row r="1666" spans="1:26" x14ac:dyDescent="0.25">
      <c r="A1666" s="5" t="s">
        <v>992</v>
      </c>
      <c r="B1666" s="5" t="str">
        <f>VLOOKUP(A1666,UNIC!C:W,2,0)</f>
        <v>MOBI</v>
      </c>
      <c r="C1666" s="5" t="str">
        <f>VLOOKUP(A1666,UNIC!C:W,3,0)</f>
        <v>LEVE</v>
      </c>
      <c r="D1666" s="10">
        <f>VLOOKUP(A1666,UNIC!C:W,5,0)</f>
        <v>2023</v>
      </c>
      <c r="E1666" s="5" t="str">
        <f>VLOOKUP(A1666,UNIC!C:W,21,0)</f>
        <v>LOCALIZA</v>
      </c>
      <c r="F1666" s="5" t="str">
        <f>VLOOKUP(Tabela1[[#This Row],[PLACA]],UNIC!C:R,15,0)</f>
        <v>AM</v>
      </c>
      <c r="G1666" s="5" t="str">
        <f>VLOOKUP(Tabela1[[#This Row],[PLACA]],UNIC!C:R,16,0)</f>
        <v>NORTE</v>
      </c>
      <c r="H1666" s="5" t="str">
        <f>VLOOKUP(A1666,UNIC!C:H,6,0)</f>
        <v>RICARDO ARAUJO FERNANDES</v>
      </c>
      <c r="I1666" s="5" t="str">
        <f>VLOOKUP(H1666,UNIC!H:J,3,0)</f>
        <v>INSTALADOR E REPARADOR DE FO</v>
      </c>
      <c r="J1666" s="11" t="str">
        <f>VLOOKUP(Tabela1[[#This Row],[PLACA]],UNIC!C:V,20,0)</f>
        <v>R$ 1.898,47</v>
      </c>
      <c r="K1666" s="11">
        <f>IFERROR(VALUE(VLOOKUP(Tabela1[[#This Row],[PLACA]],[1]Planilha2!$A:$F,3,0)),"")</f>
        <v>1435.83</v>
      </c>
      <c r="L1666" s="11">
        <f>IFERROR(VALUE(VLOOKUP(Tabela1[[#This Row],[PLACA]],[1]Planilha2!$A:$F,4,0)),"")</f>
        <v>1642.75</v>
      </c>
      <c r="M1666" s="11">
        <f>IFERROR(VALUE(VLOOKUP(Tabela1[[#This Row],[PLACA]],[1]Planilha2!$A:$F,5,0)),"")</f>
        <v>1136.78</v>
      </c>
      <c r="N1666" s="11"/>
      <c r="O1666" s="12" t="str">
        <f>VLOOKUP(Tabela1[[#This Row],[PLACA]],BASE_LOCADORAS!B:F,5,0)</f>
        <v>08/03/2026</v>
      </c>
      <c r="P1666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VENCIDO</v>
      </c>
      <c r="Q1666" s="11">
        <f>VLOOKUP(Tabela1[[#This Row],[PLACA]],BASE_LOCADORAS!B:G,6,0)</f>
        <v>1898.47</v>
      </c>
      <c r="R1666" s="5" t="b">
        <f>Tabela1[[#This Row],[VALOR LOCADORA]]=Tabela1[[#This Row],[GASTO ALUGUEL]]</f>
        <v>0</v>
      </c>
      <c r="S1666" s="5" t="str">
        <f>UPPER(TEXT(Tabela1[[#This Row],[VENCIMENTO CONTRATO]],"MMM"))</f>
        <v>MAR</v>
      </c>
      <c r="T1666" s="5">
        <f>IFERROR(YEAR(Tabela1[[#This Row],[VENCIMENTO CONTRATO]]),"-")</f>
        <v>2026</v>
      </c>
      <c r="U1666" s="5" t="str">
        <f>VLOOKUP(Tabela1[[#This Row],[PLACA]],UNIC!C:T,18,0)</f>
        <v>ATIVO</v>
      </c>
      <c r="V1666" s="5" t="str">
        <f>SUBSTITUTE(VLOOKUP(Tabela1[[#This Row],[PLACA]],UNIC!C:K,9,0),".", "")</f>
        <v>11011</v>
      </c>
      <c r="W1666" s="5">
        <f>VLOOKUP(Tabela1[[#This Row],[PLACA]],UNIC!C:M,10,0)</f>
        <v>14001</v>
      </c>
      <c r="X1666" s="5" t="str">
        <f>VLOOKUP(Tabela1[[#This Row],[PLACA]],UNIC!C:M,11,0)</f>
        <v>VIVO</v>
      </c>
      <c r="Y1666" s="7">
        <f>SUM(Tabela1[[#This Row],[GASTO COMBUSTÍVEL FEVEREIRO]:[GASTO COMBUSTÍVE ABRIL]])</f>
        <v>4215.3599999999997</v>
      </c>
      <c r="Z1666" s="7">
        <f>IFERROR(AVERAGE(Tabela1[[#This Row],[GASTO COMBUSTÍVE ABRIL]:[GASTO COMBUSTÍVE MARÇO]]),"-")</f>
        <v>1389.7649999999999</v>
      </c>
    </row>
    <row r="1667" spans="1:26" x14ac:dyDescent="0.25">
      <c r="A1667" s="5" t="s">
        <v>971</v>
      </c>
      <c r="B1667" s="5" t="str">
        <f>VLOOKUP(A1667,UNIC!C:W,2,0)</f>
        <v>MOBI</v>
      </c>
      <c r="C1667" s="5" t="str">
        <f>VLOOKUP(A1667,UNIC!C:W,3,0)</f>
        <v>LEVE</v>
      </c>
      <c r="D1667" s="10">
        <f>VLOOKUP(A1667,UNIC!C:W,5,0)</f>
        <v>2025</v>
      </c>
      <c r="E1667" s="5" t="str">
        <f>VLOOKUP(A1667,UNIC!C:W,21,0)</f>
        <v>MOVIDA</v>
      </c>
      <c r="F1667" s="5" t="str">
        <f>VLOOKUP(Tabela1[[#This Row],[PLACA]],UNIC!C:R,15,0)</f>
        <v>AM</v>
      </c>
      <c r="G1667" s="5" t="str">
        <f>VLOOKUP(Tabela1[[#This Row],[PLACA]],UNIC!C:R,16,0)</f>
        <v>NORTE</v>
      </c>
      <c r="H1667" s="5" t="str">
        <f>VLOOKUP(A1667,UNIC!C:H,6,0)</f>
        <v>JHEYVEL XAVIER BRAVO</v>
      </c>
      <c r="I1667" s="5" t="str">
        <f>VLOOKUP(H1667,UNIC!H:J,3,0)</f>
        <v>INSTALADOR E REPARADOR DE FO</v>
      </c>
      <c r="J1667" s="11" t="str">
        <f>VLOOKUP(Tabela1[[#This Row],[PLACA]],UNIC!C:V,20,0)</f>
        <v>R$ 1.822,55</v>
      </c>
      <c r="K1667" s="11">
        <f>IFERROR(VALUE(VLOOKUP(Tabela1[[#This Row],[PLACA]],[1]Planilha2!$A:$F,3,0)),"")</f>
        <v>1439.19</v>
      </c>
      <c r="L1667" s="11">
        <f>IFERROR(VALUE(VLOOKUP(Tabela1[[#This Row],[PLACA]],[1]Planilha2!$A:$F,4,0)),"")</f>
        <v>1789.95</v>
      </c>
      <c r="M1667" s="11">
        <f>IFERROR(VALUE(VLOOKUP(Tabela1[[#This Row],[PLACA]],[1]Planilha2!$A:$F,5,0)),"")</f>
        <v>459.99</v>
      </c>
      <c r="N1667" s="11"/>
      <c r="O1667" s="12" t="str">
        <f>VLOOKUP(Tabela1[[#This Row],[PLACA]],BASE_LOCADORAS!B:F,5,0)</f>
        <v>08/06/2027</v>
      </c>
      <c r="P1667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7" s="11">
        <f>VLOOKUP(Tabela1[[#This Row],[PLACA]],BASE_LOCADORAS!B:G,6,0)</f>
        <v>1730</v>
      </c>
      <c r="R1667" s="5" t="b">
        <f>Tabela1[[#This Row],[VALOR LOCADORA]]=Tabela1[[#This Row],[GASTO ALUGUEL]]</f>
        <v>0</v>
      </c>
      <c r="S1667" s="5" t="str">
        <f>UPPER(TEXT(Tabela1[[#This Row],[VENCIMENTO CONTRATO]],"MMM"))</f>
        <v>JUN</v>
      </c>
      <c r="T1667" s="5">
        <f>IFERROR(YEAR(Tabela1[[#This Row],[VENCIMENTO CONTRATO]]),"-")</f>
        <v>2027</v>
      </c>
      <c r="U1667" s="5" t="str">
        <f>VLOOKUP(Tabela1[[#This Row],[PLACA]],UNIC!C:T,18,0)</f>
        <v>ATIVO</v>
      </c>
      <c r="V1667" s="5" t="str">
        <f>SUBSTITUTE(VLOOKUP(Tabela1[[#This Row],[PLACA]],UNIC!C:K,9,0),".", "")</f>
        <v>11011</v>
      </c>
      <c r="W1667" s="5">
        <f>VLOOKUP(Tabela1[[#This Row],[PLACA]],UNIC!C:M,10,0)</f>
        <v>14001</v>
      </c>
      <c r="X1667" s="5" t="str">
        <f>VLOOKUP(Tabela1[[#This Row],[PLACA]],UNIC!C:M,11,0)</f>
        <v>VIVO</v>
      </c>
      <c r="Y1667" s="7">
        <f>SUM(Tabela1[[#This Row],[GASTO COMBUSTÍVEL FEVEREIRO]:[GASTO COMBUSTÍVE ABRIL]])</f>
        <v>3689.13</v>
      </c>
      <c r="Z1667" s="7">
        <f>IFERROR(AVERAGE(Tabela1[[#This Row],[GASTO COMBUSTÍVE ABRIL]:[GASTO COMBUSTÍVE MARÇO]]),"-")</f>
        <v>1124.97</v>
      </c>
    </row>
    <row r="1668" spans="1:26" x14ac:dyDescent="0.25">
      <c r="A1668" s="5" t="s">
        <v>911</v>
      </c>
      <c r="B1668" s="5" t="str">
        <f>VLOOKUP(A1668,UNIC!C:W,2,0)</f>
        <v>MOBI</v>
      </c>
      <c r="C1668" s="5" t="str">
        <f>VLOOKUP(A1668,UNIC!C:W,3,0)</f>
        <v>LEVE</v>
      </c>
      <c r="D1668" s="10">
        <f>VLOOKUP(A1668,UNIC!C:W,5,0)</f>
        <v>2024</v>
      </c>
      <c r="E1668" s="5" t="str">
        <f>VLOOKUP(A1668,UNIC!C:W,21,0)</f>
        <v>MOVIDA</v>
      </c>
      <c r="F1668" s="5" t="str">
        <f>VLOOKUP(Tabela1[[#This Row],[PLACA]],UNIC!C:R,15,0)</f>
        <v>AM</v>
      </c>
      <c r="G1668" s="5" t="str">
        <f>VLOOKUP(Tabela1[[#This Row],[PLACA]],UNIC!C:R,16,0)</f>
        <v>NORTE</v>
      </c>
      <c r="H1668" s="5" t="str">
        <f>VLOOKUP(A1668,UNIC!C:H,6,0)</f>
        <v>ANDREI AGUIAR SOARES</v>
      </c>
      <c r="I1668" s="5" t="str">
        <f>VLOOKUP(H1668,UNIC!H:J,3,0)</f>
        <v>INSTALADOR E REPARADOR DE FO</v>
      </c>
      <c r="J1668" s="11" t="str">
        <f>VLOOKUP(Tabela1[[#This Row],[PLACA]],UNIC!C:V,20,0)</f>
        <v>R$ 1.822,55</v>
      </c>
      <c r="K1668" s="11">
        <f>IFERROR(VALUE(VLOOKUP(Tabela1[[#This Row],[PLACA]],[1]Planilha2!$A:$F,3,0)),"")</f>
        <v>1236.7199999999998</v>
      </c>
      <c r="L1668" s="11">
        <f>IFERROR(VALUE(VLOOKUP(Tabela1[[#This Row],[PLACA]],[1]Planilha2!$A:$F,4,0)),"")</f>
        <v>1540</v>
      </c>
      <c r="M1668" s="11">
        <f>IFERROR(VALUE(VLOOKUP(Tabela1[[#This Row],[PLACA]],[1]Planilha2!$A:$F,5,0)),"")</f>
        <v>734.57999999999993</v>
      </c>
      <c r="N1668" s="11"/>
      <c r="O1668" s="12" t="str">
        <f>VLOOKUP(Tabela1[[#This Row],[PLACA]],BASE_LOCADORAS!B:F,5,0)</f>
        <v>27/06/2027</v>
      </c>
      <c r="P1668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8" s="11">
        <f>VLOOKUP(Tabela1[[#This Row],[PLACA]],BASE_LOCADORAS!B:G,6,0)</f>
        <v>1730</v>
      </c>
      <c r="R1668" s="5" t="b">
        <f>Tabela1[[#This Row],[VALOR LOCADORA]]=Tabela1[[#This Row],[GASTO ALUGUEL]]</f>
        <v>0</v>
      </c>
      <c r="S1668" s="5" t="str">
        <f>UPPER(TEXT(Tabela1[[#This Row],[VENCIMENTO CONTRATO]],"MMM"))</f>
        <v>JUN</v>
      </c>
      <c r="T1668" s="5">
        <f>IFERROR(YEAR(Tabela1[[#This Row],[VENCIMENTO CONTRATO]]),"-")</f>
        <v>2027</v>
      </c>
      <c r="U1668" s="5" t="str">
        <f>VLOOKUP(Tabela1[[#This Row],[PLACA]],UNIC!C:T,18,0)</f>
        <v>ATIVO</v>
      </c>
      <c r="V1668" s="5" t="str">
        <f>SUBSTITUTE(VLOOKUP(Tabela1[[#This Row],[PLACA]],UNIC!C:K,9,0),".", "")</f>
        <v>11011</v>
      </c>
      <c r="W1668" s="5">
        <f>VLOOKUP(Tabela1[[#This Row],[PLACA]],UNIC!C:M,10,0)</f>
        <v>14001</v>
      </c>
      <c r="X1668" s="5" t="str">
        <f>VLOOKUP(Tabela1[[#This Row],[PLACA]],UNIC!C:M,11,0)</f>
        <v>VIVO</v>
      </c>
      <c r="Y1668" s="7">
        <f>SUM(Tabela1[[#This Row],[GASTO COMBUSTÍVEL FEVEREIRO]:[GASTO COMBUSTÍVE ABRIL]])</f>
        <v>3511.2999999999997</v>
      </c>
      <c r="Z1668" s="7">
        <f>IFERROR(AVERAGE(Tabela1[[#This Row],[GASTO COMBUSTÍVE ABRIL]:[GASTO COMBUSTÍVE MARÇO]]),"-")</f>
        <v>1137.29</v>
      </c>
    </row>
    <row r="1669" spans="1:26" x14ac:dyDescent="0.25">
      <c r="A1669" s="5" t="s">
        <v>1258</v>
      </c>
      <c r="B1669" s="5" t="str">
        <f>VLOOKUP(A1669,UNIC!C:W,2,0)</f>
        <v>MOBI</v>
      </c>
      <c r="C1669" s="5" t="str">
        <f>VLOOKUP(A1669,UNIC!C:W,3,0)</f>
        <v>LEVE</v>
      </c>
      <c r="D1669" s="10">
        <f>VLOOKUP(A1669,UNIC!C:W,5,0)</f>
        <v>2025</v>
      </c>
      <c r="E1669" s="5" t="str">
        <f>VLOOKUP(A1669,UNIC!C:W,21,0)</f>
        <v>LOCALIZA</v>
      </c>
      <c r="F1669" s="5" t="str">
        <f>VLOOKUP(Tabela1[[#This Row],[PLACA]],UNIC!C:R,15,0)</f>
        <v>AM</v>
      </c>
      <c r="G1669" s="5" t="str">
        <f>VLOOKUP(Tabela1[[#This Row],[PLACA]],UNIC!C:R,16,0)</f>
        <v>NORTE</v>
      </c>
      <c r="H1669" s="5" t="str">
        <f>VLOOKUP(A1669,UNIC!C:H,6,0)</f>
        <v>KLINSMANN ALECRIM DE ANDRADE</v>
      </c>
      <c r="I1669" s="5" t="str">
        <f>VLOOKUP(H1669,UNIC!H:J,3,0)</f>
        <v>INSTALADOR E REPARADOR DE FO</v>
      </c>
      <c r="J1669" s="11" t="str">
        <f>VLOOKUP(Tabela1[[#This Row],[PLACA]],UNIC!C:V,20,0)</f>
        <v>R$ 1.832,60</v>
      </c>
      <c r="K1669" s="11">
        <f>IFERROR(VALUE(VLOOKUP(Tabela1[[#This Row],[PLACA]],[1]Planilha2!$A:$F,3,0)),"")</f>
        <v>1709.8500000000001</v>
      </c>
      <c r="L1669" s="11">
        <f>IFERROR(VALUE(VLOOKUP(Tabela1[[#This Row],[PLACA]],[1]Planilha2!$A:$F,4,0)),"")</f>
        <v>2058.75</v>
      </c>
      <c r="M1669" s="11">
        <f>IFERROR(VALUE(VLOOKUP(Tabela1[[#This Row],[PLACA]],[1]Planilha2!$A:$F,5,0)),"")</f>
        <v>879.95</v>
      </c>
      <c r="N1669" s="11"/>
      <c r="O1669" s="12" t="str">
        <f>VLOOKUP(Tabela1[[#This Row],[PLACA]],BASE_LOCADORAS!B:F,5,0)</f>
        <v>07/06/2027</v>
      </c>
      <c r="P1669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69" s="11">
        <f>VLOOKUP(Tabela1[[#This Row],[PLACA]],BASE_LOCADORAS!B:G,6,0)</f>
        <v>1832.6</v>
      </c>
      <c r="R1669" s="5" t="b">
        <f>Tabela1[[#This Row],[VALOR LOCADORA]]=Tabela1[[#This Row],[GASTO ALUGUEL]]</f>
        <v>0</v>
      </c>
      <c r="S1669" s="5" t="str">
        <f>UPPER(TEXT(Tabela1[[#This Row],[VENCIMENTO CONTRATO]],"MMM"))</f>
        <v>JUN</v>
      </c>
      <c r="T1669" s="5">
        <f>IFERROR(YEAR(Tabela1[[#This Row],[VENCIMENTO CONTRATO]]),"-")</f>
        <v>2027</v>
      </c>
      <c r="U1669" s="5" t="str">
        <f>VLOOKUP(Tabela1[[#This Row],[PLACA]],UNIC!C:T,18,0)</f>
        <v>ATIVO</v>
      </c>
      <c r="V1669" s="5" t="str">
        <f>SUBSTITUTE(VLOOKUP(Tabela1[[#This Row],[PLACA]],UNIC!C:K,9,0),".", "")</f>
        <v>11011</v>
      </c>
      <c r="W1669" s="5">
        <f>VLOOKUP(Tabela1[[#This Row],[PLACA]],UNIC!C:M,10,0)</f>
        <v>14001</v>
      </c>
      <c r="X1669" s="5" t="str">
        <f>VLOOKUP(Tabela1[[#This Row],[PLACA]],UNIC!C:M,11,0)</f>
        <v>VIVO</v>
      </c>
      <c r="Y1669" s="7">
        <f>SUM(Tabela1[[#This Row],[GASTO COMBUSTÍVEL FEVEREIRO]:[GASTO COMBUSTÍVE ABRIL]])</f>
        <v>4648.55</v>
      </c>
      <c r="Z1669" s="7">
        <f>IFERROR(AVERAGE(Tabela1[[#This Row],[GASTO COMBUSTÍVE ABRIL]:[GASTO COMBUSTÍVE MARÇO]]),"-")</f>
        <v>1469.35</v>
      </c>
    </row>
    <row r="1670" spans="1:26" x14ac:dyDescent="0.25">
      <c r="A1670" s="5" t="s">
        <v>1147</v>
      </c>
      <c r="B1670" s="5" t="str">
        <f>VLOOKUP(A1670,UNIC!C:W,2,0)</f>
        <v>MOBI</v>
      </c>
      <c r="C1670" s="5" t="str">
        <f>VLOOKUP(A1670,UNIC!C:W,3,0)</f>
        <v>LEVE</v>
      </c>
      <c r="D1670" s="10">
        <f>VLOOKUP(A1670,UNIC!C:W,5,0)</f>
        <v>2025</v>
      </c>
      <c r="E1670" s="5" t="str">
        <f>VLOOKUP(A1670,UNIC!C:W,21,0)</f>
        <v>LOCALIZA</v>
      </c>
      <c r="F1670" s="5" t="str">
        <f>VLOOKUP(Tabela1[[#This Row],[PLACA]],UNIC!C:R,15,0)</f>
        <v>AM</v>
      </c>
      <c r="G1670" s="5" t="str">
        <f>VLOOKUP(Tabela1[[#This Row],[PLACA]],UNIC!C:R,16,0)</f>
        <v>NORTE</v>
      </c>
      <c r="H1670" s="5" t="str">
        <f>VLOOKUP(A1670,UNIC!C:H,6,0)</f>
        <v>JULIO CESAR SEIXAS SILVA</v>
      </c>
      <c r="I1670" s="5" t="str">
        <f>VLOOKUP(H1670,UNIC!H:J,3,0)</f>
        <v>INSTALADOR E REPARADOR DE FO</v>
      </c>
      <c r="J1670" s="11" t="str">
        <f>VLOOKUP(Tabela1[[#This Row],[PLACA]],UNIC!C:V,20,0)</f>
        <v>R$ 1.933,44</v>
      </c>
      <c r="K1670" s="11">
        <f>IFERROR(VALUE(VLOOKUP(Tabela1[[#This Row],[PLACA]],[1]Planilha2!$A:$F,3,0)),"")</f>
        <v>1079.04</v>
      </c>
      <c r="L1670" s="11">
        <f>IFERROR(VALUE(VLOOKUP(Tabela1[[#This Row],[PLACA]],[1]Planilha2!$A:$F,4,0)),"")</f>
        <v>1259.96</v>
      </c>
      <c r="M1670" s="11">
        <f>IFERROR(VALUE(VLOOKUP(Tabela1[[#This Row],[PLACA]],[1]Planilha2!$A:$F,5,0)),"")</f>
        <v>751.37</v>
      </c>
      <c r="N1670" s="11"/>
      <c r="O1670" s="12" t="str">
        <f>VLOOKUP(Tabela1[[#This Row],[PLACA]],BASE_LOCADORAS!B:F,5,0)</f>
        <v>07/08/2028</v>
      </c>
      <c r="P1670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70" s="11">
        <f>VLOOKUP(Tabela1[[#This Row],[PLACA]],BASE_LOCADORAS!B:G,6,0)</f>
        <v>1933.44</v>
      </c>
      <c r="R1670" s="5" t="b">
        <f>Tabela1[[#This Row],[VALOR LOCADORA]]=Tabela1[[#This Row],[GASTO ALUGUEL]]</f>
        <v>0</v>
      </c>
      <c r="S1670" s="5" t="str">
        <f>UPPER(TEXT(Tabela1[[#This Row],[VENCIMENTO CONTRATO]],"MMM"))</f>
        <v>AGO</v>
      </c>
      <c r="T1670" s="5">
        <f>IFERROR(YEAR(Tabela1[[#This Row],[VENCIMENTO CONTRATO]]),"-")</f>
        <v>2028</v>
      </c>
      <c r="U1670" s="5" t="str">
        <f>VLOOKUP(Tabela1[[#This Row],[PLACA]],UNIC!C:T,18,0)</f>
        <v>ATIVO</v>
      </c>
      <c r="V1670" s="5" t="str">
        <f>SUBSTITUTE(VLOOKUP(Tabela1[[#This Row],[PLACA]],UNIC!C:K,9,0),".", "")</f>
        <v>14011</v>
      </c>
      <c r="W1670" s="5">
        <f>VLOOKUP(Tabela1[[#This Row],[PLACA]],UNIC!C:M,10,0)</f>
        <v>14001</v>
      </c>
      <c r="X1670" s="5" t="str">
        <f>VLOOKUP(Tabela1[[#This Row],[PLACA]],UNIC!C:M,11,0)</f>
        <v>I-SYSTEMS</v>
      </c>
      <c r="Y1670" s="7">
        <f>SUM(Tabela1[[#This Row],[GASTO COMBUSTÍVEL FEVEREIRO]:[GASTO COMBUSTÍVE ABRIL]])</f>
        <v>3090.37</v>
      </c>
      <c r="Z1670" s="7">
        <f>IFERROR(AVERAGE(Tabela1[[#This Row],[GASTO COMBUSTÍVE ABRIL]:[GASTO COMBUSTÍVE MARÇO]]),"-")</f>
        <v>1005.665</v>
      </c>
    </row>
    <row r="1671" spans="1:26" x14ac:dyDescent="0.25">
      <c r="A1671" s="5" t="s">
        <v>894</v>
      </c>
      <c r="B1671" s="5" t="str">
        <f>VLOOKUP(A1671,UNIC!C:W,2,0)</f>
        <v>MOBI</v>
      </c>
      <c r="C1671" s="5" t="str">
        <f>VLOOKUP(A1671,UNIC!C:W,3,0)</f>
        <v>LEVE</v>
      </c>
      <c r="D1671" s="10">
        <f>VLOOKUP(A1671,UNIC!C:W,5,0)</f>
        <v>2025</v>
      </c>
      <c r="E1671" s="5" t="str">
        <f>VLOOKUP(A1671,UNIC!C:W,21,0)</f>
        <v>MOVIDA</v>
      </c>
      <c r="F1671" s="5" t="str">
        <f>VLOOKUP(Tabela1[[#This Row],[PLACA]],UNIC!C:R,15,0)</f>
        <v>AM</v>
      </c>
      <c r="G1671" s="5" t="str">
        <f>VLOOKUP(Tabela1[[#This Row],[PLACA]],UNIC!C:R,16,0)</f>
        <v>NORTE</v>
      </c>
      <c r="H1671" s="5" t="str">
        <f>VLOOKUP(A1671,UNIC!C:H,6,0)</f>
        <v>SALIM ANDRADE DA COSTA</v>
      </c>
      <c r="I1671" s="5" t="str">
        <f>VLOOKUP(H1671,UNIC!H:J,3,0)</f>
        <v>INSTALADOR E REPARADOR DE FO</v>
      </c>
      <c r="J1671" s="11" t="str">
        <f>VLOOKUP(Tabela1[[#This Row],[PLACA]],UNIC!C:V,20,0)</f>
        <v>R$ 1.822,03</v>
      </c>
      <c r="K1671" s="11">
        <f>IFERROR(VALUE(VLOOKUP(Tabela1[[#This Row],[PLACA]],[1]Planilha2!$A:$F,3,0)),"")</f>
        <v>1079.96</v>
      </c>
      <c r="L1671" s="11">
        <f>IFERROR(VALUE(VLOOKUP(Tabela1[[#This Row],[PLACA]],[1]Planilha2!$A:$F,4,0)),"")</f>
        <v>1329.99</v>
      </c>
      <c r="M1671" s="11">
        <f>IFERROR(VALUE(VLOOKUP(Tabela1[[#This Row],[PLACA]],[1]Planilha2!$A:$F,5,0)),"")</f>
        <v>460</v>
      </c>
      <c r="N1671" s="11"/>
      <c r="O1671" s="12" t="str">
        <f>VLOOKUP(Tabela1[[#This Row],[PLACA]],BASE_LOCADORAS!B:F,5,0)</f>
        <v>31/05/2027</v>
      </c>
      <c r="P1671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71" s="11">
        <f>VLOOKUP(Tabela1[[#This Row],[PLACA]],BASE_LOCADORAS!B:G,6,0)</f>
        <v>1822.03</v>
      </c>
      <c r="R1671" s="5" t="b">
        <f>Tabela1[[#This Row],[VALOR LOCADORA]]=Tabela1[[#This Row],[GASTO ALUGUEL]]</f>
        <v>0</v>
      </c>
      <c r="S1671" s="5" t="str">
        <f>UPPER(TEXT(Tabela1[[#This Row],[VENCIMENTO CONTRATO]],"MMM"))</f>
        <v>MAI</v>
      </c>
      <c r="T1671" s="5">
        <f>IFERROR(YEAR(Tabela1[[#This Row],[VENCIMENTO CONTRATO]]),"-")</f>
        <v>2027</v>
      </c>
      <c r="U1671" s="5" t="str">
        <f>VLOOKUP(Tabela1[[#This Row],[PLACA]],UNIC!C:T,18,0)</f>
        <v>ATIVO</v>
      </c>
      <c r="V1671" s="5" t="str">
        <f>SUBSTITUTE(VLOOKUP(Tabela1[[#This Row],[PLACA]],UNIC!C:K,9,0),".", "")</f>
        <v>11011</v>
      </c>
      <c r="W1671" s="5">
        <f>VLOOKUP(Tabela1[[#This Row],[PLACA]],UNIC!C:M,10,0)</f>
        <v>14001</v>
      </c>
      <c r="X1671" s="5" t="str">
        <f>VLOOKUP(Tabela1[[#This Row],[PLACA]],UNIC!C:M,11,0)</f>
        <v>VIVO</v>
      </c>
      <c r="Y1671" s="7">
        <f>SUM(Tabela1[[#This Row],[GASTO COMBUSTÍVEL FEVEREIRO]:[GASTO COMBUSTÍVE ABRIL]])</f>
        <v>2869.95</v>
      </c>
      <c r="Z1671" s="7">
        <f>IFERROR(AVERAGE(Tabela1[[#This Row],[GASTO COMBUSTÍVE ABRIL]:[GASTO COMBUSTÍVE MARÇO]]),"-")</f>
        <v>894.995</v>
      </c>
    </row>
    <row r="1672" spans="1:26" x14ac:dyDescent="0.25">
      <c r="A1672" s="5" t="s">
        <v>849</v>
      </c>
      <c r="B1672" s="5" t="str">
        <f>VLOOKUP(A1672,UNIC!C:W,2,0)</f>
        <v>STRADA</v>
      </c>
      <c r="C1672" s="5" t="str">
        <f>VLOOKUP(A1672,UNIC!C:W,3,0)</f>
        <v>UTILITARIO</v>
      </c>
      <c r="D1672" s="10">
        <f>VLOOKUP(A1672,UNIC!C:W,5,0)</f>
        <v>2024</v>
      </c>
      <c r="E1672" s="5" t="str">
        <f>VLOOKUP(A1672,UNIC!C:W,21,0)</f>
        <v>LOCALIZA</v>
      </c>
      <c r="F1672" s="5" t="str">
        <f>VLOOKUP(Tabela1[[#This Row],[PLACA]],UNIC!C:R,15,0)</f>
        <v>AM</v>
      </c>
      <c r="G1672" s="5" t="str">
        <f>VLOOKUP(Tabela1[[#This Row],[PLACA]],UNIC!C:R,16,0)</f>
        <v>NORTE</v>
      </c>
      <c r="H1672" s="5" t="str">
        <f>VLOOKUP(A1672,UNIC!C:H,6,0)</f>
        <v>CAIO DANESSON DE JESUS ROCHA</v>
      </c>
      <c r="I1672" s="5" t="str">
        <f>VLOOKUP(H1672,UNIC!H:J,3,0)</f>
        <v>TECNICO DE FIBRA OPTICA I</v>
      </c>
      <c r="J1672" s="11" t="str">
        <f>VLOOKUP(Tabela1[[#This Row],[PLACA]],UNIC!C:V,20,0)</f>
        <v>R$ 2.559,17</v>
      </c>
      <c r="K1672" s="11">
        <f>IFERROR(VALUE(VLOOKUP(Tabela1[[#This Row],[PLACA]],[1]Planilha2!$A:$F,3,0)),"")</f>
        <v>980.96</v>
      </c>
      <c r="L1672" s="11">
        <f>IFERROR(VALUE(VLOOKUP(Tabela1[[#This Row],[PLACA]],[1]Planilha2!$A:$F,4,0)),"")</f>
        <v>1305.92</v>
      </c>
      <c r="M1672" s="11">
        <f>IFERROR(VALUE(VLOOKUP(Tabela1[[#This Row],[PLACA]],[1]Planilha2!$A:$F,5,0)),"")</f>
        <v>728.54</v>
      </c>
      <c r="N1672" s="11"/>
      <c r="O1672" s="12" t="str">
        <f>VLOOKUP(Tabela1[[#This Row],[PLACA]],BASE_LOCADORAS!B:F,5,0)</f>
        <v>07/08/2027</v>
      </c>
      <c r="P1672" s="21" t="str">
        <f ca="1">IF(Tabela1[[#This Row],[VENCIMENTO CONTRATO]]="SEM DADOS",
   "SEM DADOS",
   IF(ISERROR(DATEDIF(TODAY(),Tabela1[[#This Row],[VENCIMENTO CONTRATO]],"d")),
      "VENCIDO",
      IF(DATEDIF(TODAY(),Tabela1[[#This Row],[VENCIMENTO CONTRATO]],"d")&gt;90,
         "EM DIAS",
         "ATENÇÃO"
      )
   )
)</f>
        <v>EM DIAS</v>
      </c>
      <c r="Q1672" s="11">
        <f>VLOOKUP(Tabela1[[#This Row],[PLACA]],BASE_LOCADORAS!B:G,6,0)</f>
        <v>2559.17</v>
      </c>
      <c r="R1672" s="5" t="b">
        <f>Tabela1[[#This Row],[VALOR LOCADORA]]=Tabela1[[#This Row],[GASTO ALUGUEL]]</f>
        <v>0</v>
      </c>
      <c r="S1672" s="5" t="str">
        <f>UPPER(TEXT(Tabela1[[#This Row],[VENCIMENTO CONTRATO]],"MMM"))</f>
        <v>AGO</v>
      </c>
      <c r="T1672" s="5">
        <f>IFERROR(YEAR(Tabela1[[#This Row],[VENCIMENTO CONTRATO]]),"-")</f>
        <v>2027</v>
      </c>
      <c r="U1672" s="5" t="str">
        <f>VLOOKUP(Tabela1[[#This Row],[PLACA]],UNIC!C:T,18,0)</f>
        <v>ATIVO</v>
      </c>
      <c r="V1672" s="5" t="str">
        <f>SUBSTITUTE(VLOOKUP(Tabela1[[#This Row],[PLACA]],UNIC!C:K,9,0),".", "")</f>
        <v>11031</v>
      </c>
      <c r="W1672" s="5">
        <f>VLOOKUP(Tabela1[[#This Row],[PLACA]],UNIC!C:M,10,0)</f>
        <v>14001</v>
      </c>
      <c r="X1672" s="5" t="str">
        <f>VLOOKUP(Tabela1[[#This Row],[PLACA]],UNIC!C:M,11,0)</f>
        <v>VIVO</v>
      </c>
      <c r="Y1672" s="7">
        <f>SUM(Tabela1[[#This Row],[GASTO COMBUSTÍVEL FEVEREIRO]:[GASTO COMBUSTÍVE ABRIL]])</f>
        <v>3015.42</v>
      </c>
      <c r="Z1672" s="7">
        <f>IFERROR(AVERAGE(Tabela1[[#This Row],[GASTO COMBUSTÍVE ABRIL]:[GASTO COMBUSTÍVE MARÇO]]),"-")</f>
        <v>1017.23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3AE2-2A15-4681-820B-14BD31F986B6}">
  <sheetPr filterMode="1"/>
  <dimension ref="A1:Z1672"/>
  <sheetViews>
    <sheetView topLeftCell="F1" workbookViewId="0">
      <selection activeCell="J1678" sqref="J1678"/>
    </sheetView>
  </sheetViews>
  <sheetFormatPr defaultColWidth="8.7109375" defaultRowHeight="15" x14ac:dyDescent="0.25"/>
  <cols>
    <col min="1" max="1" width="14.7109375" style="1" bestFit="1" customWidth="1"/>
    <col min="2" max="2" width="7.140625" style="1" bestFit="1" customWidth="1"/>
    <col min="3" max="3" width="11.42578125" style="1" bestFit="1" customWidth="1"/>
    <col min="4" max="4" width="21.7109375" style="1" bestFit="1" customWidth="1"/>
    <col min="5" max="5" width="18.28515625" style="1" bestFit="1" customWidth="1"/>
    <col min="6" max="6" width="15.28515625" style="1" bestFit="1" customWidth="1"/>
    <col min="7" max="7" width="25" style="1" bestFit="1" customWidth="1"/>
    <col min="8" max="8" width="49.42578125" style="1" bestFit="1" customWidth="1"/>
    <col min="9" max="9" width="24.5703125" style="1" bestFit="1" customWidth="1"/>
    <col min="10" max="10" width="38.85546875" style="1" bestFit="1" customWidth="1"/>
    <col min="11" max="11" width="19" style="1" bestFit="1" customWidth="1"/>
    <col min="12" max="12" width="16.7109375" style="1" bestFit="1" customWidth="1"/>
    <col min="13" max="13" width="15.5703125" style="1" bestFit="1" customWidth="1"/>
    <col min="14" max="14" width="22.85546875" style="1" bestFit="1" customWidth="1"/>
    <col min="15" max="15" width="19" style="1" bestFit="1" customWidth="1"/>
    <col min="16" max="16" width="18.5703125" style="1" bestFit="1" customWidth="1"/>
    <col min="17" max="17" width="7.5703125" style="1" bestFit="1" customWidth="1"/>
    <col min="18" max="18" width="16.85546875" style="1" bestFit="1" customWidth="1"/>
    <col min="19" max="19" width="21.140625" style="1" bestFit="1" customWidth="1"/>
    <col min="20" max="20" width="37.140625" style="1" bestFit="1" customWidth="1"/>
    <col min="21" max="21" width="21.7109375" style="1" bestFit="1" customWidth="1"/>
    <col min="22" max="22" width="11.5703125" style="1" bestFit="1" customWidth="1"/>
    <col min="23" max="23" width="24.7109375" style="1" bestFit="1" customWidth="1"/>
    <col min="24" max="24" width="33.85546875" style="1" bestFit="1" customWidth="1"/>
    <col min="25" max="25" width="18.140625" style="1" bestFit="1" customWidth="1"/>
    <col min="26" max="26" width="255.5703125" style="1" bestFit="1" customWidth="1"/>
    <col min="27" max="16384" width="8.7109375" style="1"/>
  </cols>
  <sheetData>
    <row r="1" spans="1:26" s="2" customFormat="1" x14ac:dyDescent="0.25">
      <c r="A1" s="2" t="s">
        <v>1616</v>
      </c>
      <c r="B1" s="2" t="s">
        <v>1617</v>
      </c>
      <c r="C1" s="2" t="s">
        <v>1618</v>
      </c>
      <c r="D1" s="2" t="s">
        <v>1619</v>
      </c>
      <c r="E1" s="2" t="s">
        <v>1620</v>
      </c>
      <c r="F1" s="2" t="s">
        <v>1621</v>
      </c>
      <c r="G1" s="2" t="s">
        <v>1622</v>
      </c>
      <c r="H1" s="2" t="s">
        <v>1623</v>
      </c>
      <c r="I1" s="2" t="s">
        <v>1624</v>
      </c>
      <c r="J1" s="2" t="s">
        <v>1625</v>
      </c>
      <c r="K1" s="2" t="s">
        <v>1626</v>
      </c>
      <c r="L1" s="2" t="s">
        <v>1627</v>
      </c>
      <c r="M1" s="2" t="s">
        <v>1628</v>
      </c>
      <c r="N1" s="2" t="s">
        <v>1629</v>
      </c>
      <c r="O1" s="2" t="s">
        <v>1654</v>
      </c>
      <c r="P1" s="2" t="s">
        <v>1630</v>
      </c>
      <c r="Q1" s="2" t="s">
        <v>31</v>
      </c>
      <c r="R1" s="2" t="s">
        <v>1631</v>
      </c>
      <c r="S1" s="2" t="s">
        <v>1632</v>
      </c>
      <c r="T1" s="2" t="s">
        <v>1633</v>
      </c>
      <c r="U1" s="2" t="s">
        <v>1634</v>
      </c>
      <c r="V1" s="2" t="s">
        <v>1635</v>
      </c>
      <c r="W1" s="2" t="s">
        <v>1636</v>
      </c>
      <c r="X1" s="2" t="s">
        <v>1637</v>
      </c>
      <c r="Y1" s="2" t="s">
        <v>1638</v>
      </c>
      <c r="Z1" s="2" t="s">
        <v>1639</v>
      </c>
    </row>
    <row r="2" spans="1:26" hidden="1" x14ac:dyDescent="0.25">
      <c r="A2" s="1" t="s">
        <v>2536</v>
      </c>
      <c r="B2" s="1">
        <v>2809</v>
      </c>
      <c r="C2" s="1" t="s">
        <v>6669</v>
      </c>
      <c r="D2" s="1" t="s">
        <v>156</v>
      </c>
      <c r="E2" s="1" t="s">
        <v>157</v>
      </c>
      <c r="F2" s="1">
        <v>2025</v>
      </c>
      <c r="G2" s="1">
        <v>2026</v>
      </c>
      <c r="H2" s="1" t="s">
        <v>2485</v>
      </c>
      <c r="I2" s="1" t="s">
        <v>2485</v>
      </c>
      <c r="J2" s="1" t="s">
        <v>2485</v>
      </c>
      <c r="N2" s="1" t="s">
        <v>6670</v>
      </c>
      <c r="Q2" s="1" t="s">
        <v>48</v>
      </c>
      <c r="R2" s="1" t="s">
        <v>2514</v>
      </c>
      <c r="S2" s="1" t="s">
        <v>2515</v>
      </c>
      <c r="T2" s="1" t="s">
        <v>2522</v>
      </c>
      <c r="U2" s="1" t="s">
        <v>156</v>
      </c>
      <c r="V2" s="1" t="s">
        <v>2516</v>
      </c>
      <c r="W2" s="1" t="s">
        <v>35</v>
      </c>
      <c r="X2" s="1" t="s">
        <v>2611</v>
      </c>
      <c r="Y2" s="1" t="s">
        <v>6671</v>
      </c>
    </row>
    <row r="3" spans="1:26" hidden="1" x14ac:dyDescent="0.25">
      <c r="A3" s="1" t="s">
        <v>2536</v>
      </c>
      <c r="B3" s="1">
        <v>2808</v>
      </c>
      <c r="C3" s="1" t="s">
        <v>6672</v>
      </c>
      <c r="D3" s="1" t="s">
        <v>156</v>
      </c>
      <c r="E3" s="1" t="s">
        <v>157</v>
      </c>
      <c r="F3" s="1">
        <v>2025</v>
      </c>
      <c r="G3" s="1">
        <v>2026</v>
      </c>
      <c r="H3" s="1" t="s">
        <v>2485</v>
      </c>
      <c r="I3" s="1" t="s">
        <v>2485</v>
      </c>
      <c r="J3" s="1" t="s">
        <v>2485</v>
      </c>
      <c r="N3" s="1" t="s">
        <v>6670</v>
      </c>
      <c r="Q3" s="1" t="s">
        <v>48</v>
      </c>
      <c r="R3" s="1" t="s">
        <v>2514</v>
      </c>
      <c r="S3" s="1" t="s">
        <v>2515</v>
      </c>
      <c r="T3" s="1" t="s">
        <v>2522</v>
      </c>
      <c r="U3" s="1" t="s">
        <v>156</v>
      </c>
      <c r="V3" s="1" t="s">
        <v>2516</v>
      </c>
      <c r="W3" s="1" t="s">
        <v>35</v>
      </c>
      <c r="X3" s="1" t="s">
        <v>2611</v>
      </c>
      <c r="Y3" s="1" t="s">
        <v>6673</v>
      </c>
    </row>
    <row r="4" spans="1:26" hidden="1" x14ac:dyDescent="0.25">
      <c r="A4" s="1" t="s">
        <v>2536</v>
      </c>
      <c r="B4" s="1">
        <v>2807</v>
      </c>
      <c r="C4" s="1" t="s">
        <v>6674</v>
      </c>
      <c r="D4" s="1" t="s">
        <v>156</v>
      </c>
      <c r="E4" s="1" t="s">
        <v>157</v>
      </c>
      <c r="F4" s="1">
        <v>2025</v>
      </c>
      <c r="G4" s="1">
        <v>2026</v>
      </c>
      <c r="H4" s="1" t="s">
        <v>2485</v>
      </c>
      <c r="I4" s="1" t="s">
        <v>2485</v>
      </c>
      <c r="J4" s="1" t="s">
        <v>2485</v>
      </c>
      <c r="N4" s="1" t="s">
        <v>6670</v>
      </c>
      <c r="Q4" s="1" t="s">
        <v>48</v>
      </c>
      <c r="R4" s="1" t="s">
        <v>2514</v>
      </c>
      <c r="S4" s="1" t="s">
        <v>2515</v>
      </c>
      <c r="T4" s="1" t="s">
        <v>2522</v>
      </c>
      <c r="U4" s="1" t="s">
        <v>156</v>
      </c>
      <c r="V4" s="1" t="s">
        <v>2516</v>
      </c>
      <c r="W4" s="1" t="s">
        <v>35</v>
      </c>
      <c r="X4" s="1" t="s">
        <v>2611</v>
      </c>
      <c r="Y4" s="1" t="s">
        <v>6675</v>
      </c>
    </row>
    <row r="5" spans="1:26" hidden="1" x14ac:dyDescent="0.25">
      <c r="A5" s="1" t="s">
        <v>2536</v>
      </c>
      <c r="B5" s="1">
        <v>2806</v>
      </c>
      <c r="C5" s="1" t="s">
        <v>6676</v>
      </c>
      <c r="D5" s="1" t="s">
        <v>156</v>
      </c>
      <c r="E5" s="1" t="s">
        <v>157</v>
      </c>
      <c r="F5" s="1">
        <v>2025</v>
      </c>
      <c r="G5" s="1">
        <v>2026</v>
      </c>
      <c r="H5" s="1" t="s">
        <v>2485</v>
      </c>
      <c r="I5" s="1" t="s">
        <v>2485</v>
      </c>
      <c r="J5" s="1" t="s">
        <v>2485</v>
      </c>
      <c r="N5" s="1" t="s">
        <v>6670</v>
      </c>
      <c r="Q5" s="1" t="s">
        <v>48</v>
      </c>
      <c r="R5" s="1" t="s">
        <v>2514</v>
      </c>
      <c r="S5" s="1" t="s">
        <v>2515</v>
      </c>
      <c r="T5" s="1" t="s">
        <v>2522</v>
      </c>
      <c r="U5" s="1" t="s">
        <v>156</v>
      </c>
      <c r="V5" s="1" t="s">
        <v>2516</v>
      </c>
      <c r="W5" s="1" t="s">
        <v>35</v>
      </c>
      <c r="X5" s="1" t="s">
        <v>2611</v>
      </c>
      <c r="Y5" s="1" t="s">
        <v>6677</v>
      </c>
    </row>
    <row r="6" spans="1:26" hidden="1" x14ac:dyDescent="0.25">
      <c r="A6" s="1" t="s">
        <v>2536</v>
      </c>
      <c r="B6" s="1">
        <v>2805</v>
      </c>
      <c r="C6" s="1" t="s">
        <v>6678</v>
      </c>
      <c r="D6" s="1" t="s">
        <v>156</v>
      </c>
      <c r="E6" s="1" t="s">
        <v>157</v>
      </c>
      <c r="F6" s="1">
        <v>2025</v>
      </c>
      <c r="G6" s="1">
        <v>2026</v>
      </c>
      <c r="H6" s="1" t="s">
        <v>2485</v>
      </c>
      <c r="I6" s="1" t="s">
        <v>2485</v>
      </c>
      <c r="J6" s="1" t="s">
        <v>2485</v>
      </c>
      <c r="N6" s="1" t="s">
        <v>6670</v>
      </c>
      <c r="Q6" s="1" t="s">
        <v>48</v>
      </c>
      <c r="R6" s="1" t="s">
        <v>2514</v>
      </c>
      <c r="S6" s="1" t="s">
        <v>2515</v>
      </c>
      <c r="T6" s="1" t="s">
        <v>2522</v>
      </c>
      <c r="U6" s="1" t="s">
        <v>156</v>
      </c>
      <c r="V6" s="1" t="s">
        <v>2516</v>
      </c>
      <c r="W6" s="1" t="s">
        <v>35</v>
      </c>
      <c r="X6" s="1" t="s">
        <v>2611</v>
      </c>
      <c r="Y6" s="1" t="s">
        <v>6679</v>
      </c>
    </row>
    <row r="7" spans="1:26" hidden="1" x14ac:dyDescent="0.25">
      <c r="A7" s="1" t="s">
        <v>2536</v>
      </c>
      <c r="B7" s="1">
        <v>2804</v>
      </c>
      <c r="C7" s="1" t="s">
        <v>6680</v>
      </c>
      <c r="D7" s="1" t="s">
        <v>156</v>
      </c>
      <c r="E7" s="1" t="s">
        <v>157</v>
      </c>
      <c r="F7" s="1">
        <v>2025</v>
      </c>
      <c r="G7" s="1">
        <v>2026</v>
      </c>
      <c r="H7" s="1" t="s">
        <v>2485</v>
      </c>
      <c r="I7" s="1" t="s">
        <v>2485</v>
      </c>
      <c r="J7" s="1" t="s">
        <v>2485</v>
      </c>
      <c r="Q7" s="1" t="s">
        <v>48</v>
      </c>
      <c r="R7" s="1" t="s">
        <v>2514</v>
      </c>
      <c r="S7" s="1" t="s">
        <v>2515</v>
      </c>
      <c r="T7" s="1" t="s">
        <v>2522</v>
      </c>
      <c r="U7" s="1" t="s">
        <v>156</v>
      </c>
      <c r="V7" s="1" t="s">
        <v>2516</v>
      </c>
      <c r="W7" s="1" t="s">
        <v>35</v>
      </c>
      <c r="X7" s="1" t="s">
        <v>2611</v>
      </c>
      <c r="Y7" s="1" t="s">
        <v>6681</v>
      </c>
    </row>
    <row r="8" spans="1:26" hidden="1" x14ac:dyDescent="0.25">
      <c r="A8" s="1" t="s">
        <v>2536</v>
      </c>
      <c r="B8" s="1">
        <v>2803</v>
      </c>
      <c r="C8" s="1" t="s">
        <v>6682</v>
      </c>
      <c r="D8" s="1" t="s">
        <v>156</v>
      </c>
      <c r="E8" s="1" t="s">
        <v>157</v>
      </c>
      <c r="F8" s="1">
        <v>2025</v>
      </c>
      <c r="G8" s="1">
        <v>2026</v>
      </c>
      <c r="H8" s="1" t="s">
        <v>2485</v>
      </c>
      <c r="I8" s="1" t="s">
        <v>2485</v>
      </c>
      <c r="J8" s="1" t="s">
        <v>2485</v>
      </c>
      <c r="N8" s="1" t="s">
        <v>6670</v>
      </c>
      <c r="Q8" s="1" t="s">
        <v>48</v>
      </c>
      <c r="R8" s="1" t="s">
        <v>2514</v>
      </c>
      <c r="S8" s="1" t="s">
        <v>2515</v>
      </c>
      <c r="T8" s="1" t="s">
        <v>2522</v>
      </c>
      <c r="U8" s="1" t="s">
        <v>156</v>
      </c>
      <c r="V8" s="1" t="s">
        <v>2516</v>
      </c>
      <c r="W8" s="1" t="s">
        <v>35</v>
      </c>
      <c r="X8" s="1" t="s">
        <v>2611</v>
      </c>
      <c r="Y8" s="1" t="s">
        <v>6683</v>
      </c>
    </row>
    <row r="9" spans="1:26" hidden="1" x14ac:dyDescent="0.25">
      <c r="A9" s="1" t="s">
        <v>2536</v>
      </c>
      <c r="B9" s="1">
        <v>2802</v>
      </c>
      <c r="C9" s="1" t="s">
        <v>6684</v>
      </c>
      <c r="D9" s="1" t="s">
        <v>156</v>
      </c>
      <c r="E9" s="1" t="s">
        <v>157</v>
      </c>
      <c r="F9" s="1">
        <v>2025</v>
      </c>
      <c r="G9" s="1">
        <v>2026</v>
      </c>
      <c r="H9" s="1" t="s">
        <v>2485</v>
      </c>
      <c r="I9" s="1" t="s">
        <v>2485</v>
      </c>
      <c r="J9" s="1" t="s">
        <v>2485</v>
      </c>
      <c r="Q9" s="1" t="s">
        <v>48</v>
      </c>
      <c r="R9" s="1" t="s">
        <v>2514</v>
      </c>
      <c r="S9" s="1" t="s">
        <v>2515</v>
      </c>
      <c r="T9" s="1" t="s">
        <v>2522</v>
      </c>
      <c r="U9" s="1" t="s">
        <v>156</v>
      </c>
      <c r="V9" s="1" t="s">
        <v>2516</v>
      </c>
      <c r="W9" s="1" t="s">
        <v>35</v>
      </c>
      <c r="X9" s="1" t="s">
        <v>2611</v>
      </c>
      <c r="Y9" s="1" t="s">
        <v>6685</v>
      </c>
    </row>
    <row r="10" spans="1:26" hidden="1" x14ac:dyDescent="0.25">
      <c r="A10" s="1" t="s">
        <v>2536</v>
      </c>
      <c r="B10" s="1">
        <v>2801</v>
      </c>
      <c r="C10" s="1" t="s">
        <v>6686</v>
      </c>
      <c r="D10" s="1" t="s">
        <v>156</v>
      </c>
      <c r="E10" s="1" t="s">
        <v>157</v>
      </c>
      <c r="F10" s="1">
        <v>2025</v>
      </c>
      <c r="G10" s="1">
        <v>2026</v>
      </c>
      <c r="H10" s="1" t="s">
        <v>2485</v>
      </c>
      <c r="I10" s="1" t="s">
        <v>2485</v>
      </c>
      <c r="J10" s="1" t="s">
        <v>2485</v>
      </c>
      <c r="Q10" s="1" t="s">
        <v>48</v>
      </c>
      <c r="R10" s="1" t="s">
        <v>2514</v>
      </c>
      <c r="S10" s="1" t="s">
        <v>2515</v>
      </c>
      <c r="T10" s="1" t="s">
        <v>2522</v>
      </c>
      <c r="U10" s="1" t="s">
        <v>156</v>
      </c>
      <c r="V10" s="1" t="s">
        <v>6687</v>
      </c>
      <c r="W10" s="1" t="s">
        <v>35</v>
      </c>
      <c r="X10" s="1" t="s">
        <v>2611</v>
      </c>
      <c r="Y10" s="1" t="s">
        <v>6688</v>
      </c>
    </row>
    <row r="11" spans="1:26" hidden="1" x14ac:dyDescent="0.25">
      <c r="A11" s="1" t="s">
        <v>2536</v>
      </c>
      <c r="B11" s="1">
        <v>2800</v>
      </c>
      <c r="C11" s="1" t="s">
        <v>6689</v>
      </c>
      <c r="D11" s="1" t="s">
        <v>156</v>
      </c>
      <c r="E11" s="1" t="s">
        <v>157</v>
      </c>
      <c r="F11" s="1">
        <v>2025</v>
      </c>
      <c r="G11" s="1">
        <v>2026</v>
      </c>
      <c r="H11" s="1" t="s">
        <v>2485</v>
      </c>
      <c r="I11" s="1" t="s">
        <v>2485</v>
      </c>
      <c r="J11" s="1" t="s">
        <v>2485</v>
      </c>
      <c r="N11" s="1" t="s">
        <v>6670</v>
      </c>
      <c r="Q11" s="1" t="s">
        <v>48</v>
      </c>
      <c r="R11" s="1" t="s">
        <v>2514</v>
      </c>
      <c r="S11" s="1" t="s">
        <v>2515</v>
      </c>
      <c r="T11" s="1" t="s">
        <v>2522</v>
      </c>
      <c r="U11" s="1" t="s">
        <v>156</v>
      </c>
      <c r="V11" s="1" t="s">
        <v>2516</v>
      </c>
      <c r="W11" s="1" t="s">
        <v>35</v>
      </c>
      <c r="X11" s="1" t="s">
        <v>2611</v>
      </c>
      <c r="Y11" s="1" t="s">
        <v>6690</v>
      </c>
    </row>
    <row r="12" spans="1:26" hidden="1" x14ac:dyDescent="0.25">
      <c r="A12" s="1" t="s">
        <v>2536</v>
      </c>
      <c r="B12" s="1">
        <v>2799</v>
      </c>
      <c r="C12" s="1" t="s">
        <v>6691</v>
      </c>
      <c r="D12" s="1" t="s">
        <v>156</v>
      </c>
      <c r="E12" s="1" t="s">
        <v>157</v>
      </c>
      <c r="F12" s="1">
        <v>2025</v>
      </c>
      <c r="G12" s="1">
        <v>2026</v>
      </c>
      <c r="H12" s="1" t="s">
        <v>2485</v>
      </c>
      <c r="I12" s="1" t="s">
        <v>2485</v>
      </c>
      <c r="J12" s="1" t="s">
        <v>2485</v>
      </c>
      <c r="N12" s="1" t="s">
        <v>6670</v>
      </c>
      <c r="Q12" s="1" t="s">
        <v>48</v>
      </c>
      <c r="R12" s="1" t="s">
        <v>2514</v>
      </c>
      <c r="S12" s="1" t="s">
        <v>2515</v>
      </c>
      <c r="T12" s="1" t="s">
        <v>2522</v>
      </c>
      <c r="U12" s="1" t="s">
        <v>156</v>
      </c>
      <c r="V12" s="1" t="s">
        <v>2516</v>
      </c>
      <c r="W12" s="1" t="s">
        <v>35</v>
      </c>
      <c r="X12" s="1" t="s">
        <v>2611</v>
      </c>
      <c r="Y12" s="1" t="s">
        <v>6692</v>
      </c>
    </row>
    <row r="13" spans="1:26" hidden="1" x14ac:dyDescent="0.25">
      <c r="A13" s="1" t="s">
        <v>2536</v>
      </c>
      <c r="B13" s="1">
        <v>2798</v>
      </c>
      <c r="C13" s="1" t="s">
        <v>6693</v>
      </c>
      <c r="D13" s="1" t="s">
        <v>156</v>
      </c>
      <c r="E13" s="1" t="s">
        <v>157</v>
      </c>
      <c r="F13" s="1">
        <v>2025</v>
      </c>
      <c r="G13" s="1">
        <v>2026</v>
      </c>
      <c r="H13" s="1" t="s">
        <v>2485</v>
      </c>
      <c r="I13" s="1" t="s">
        <v>2485</v>
      </c>
      <c r="J13" s="1" t="s">
        <v>2485</v>
      </c>
      <c r="N13" s="1" t="s">
        <v>6670</v>
      </c>
      <c r="Q13" s="1" t="s">
        <v>48</v>
      </c>
      <c r="R13" s="1" t="s">
        <v>2514</v>
      </c>
      <c r="S13" s="1" t="s">
        <v>2515</v>
      </c>
      <c r="T13" s="1" t="s">
        <v>2522</v>
      </c>
      <c r="U13" s="1" t="s">
        <v>156</v>
      </c>
      <c r="V13" s="1" t="s">
        <v>2516</v>
      </c>
      <c r="W13" s="1" t="s">
        <v>35</v>
      </c>
      <c r="X13" s="1" t="s">
        <v>2611</v>
      </c>
      <c r="Y13" s="1" t="s">
        <v>6694</v>
      </c>
    </row>
    <row r="14" spans="1:26" hidden="1" x14ac:dyDescent="0.25">
      <c r="A14" s="1" t="s">
        <v>2536</v>
      </c>
      <c r="B14" s="1">
        <v>2797</v>
      </c>
      <c r="C14" s="1" t="s">
        <v>6695</v>
      </c>
      <c r="D14" s="1" t="s">
        <v>156</v>
      </c>
      <c r="E14" s="1" t="s">
        <v>157</v>
      </c>
      <c r="F14" s="1">
        <v>2025</v>
      </c>
      <c r="G14" s="1">
        <v>2026</v>
      </c>
      <c r="H14" s="1" t="s">
        <v>2485</v>
      </c>
      <c r="I14" s="1" t="s">
        <v>2485</v>
      </c>
      <c r="J14" s="1" t="s">
        <v>2485</v>
      </c>
      <c r="Q14" s="1" t="s">
        <v>48</v>
      </c>
      <c r="R14" s="1" t="s">
        <v>2514</v>
      </c>
      <c r="S14" s="1" t="s">
        <v>2515</v>
      </c>
      <c r="T14" s="1" t="s">
        <v>2522</v>
      </c>
      <c r="U14" s="1" t="s">
        <v>156</v>
      </c>
      <c r="V14" s="1" t="s">
        <v>2516</v>
      </c>
      <c r="W14" s="1" t="s">
        <v>35</v>
      </c>
      <c r="X14" s="1" t="s">
        <v>2611</v>
      </c>
      <c r="Y14" s="1" t="s">
        <v>6696</v>
      </c>
    </row>
    <row r="15" spans="1:26" hidden="1" x14ac:dyDescent="0.25">
      <c r="A15" s="1" t="s">
        <v>2536</v>
      </c>
      <c r="B15" s="1">
        <v>2796</v>
      </c>
      <c r="C15" s="1" t="s">
        <v>6697</v>
      </c>
      <c r="D15" s="1" t="s">
        <v>156</v>
      </c>
      <c r="E15" s="1" t="s">
        <v>157</v>
      </c>
      <c r="F15" s="1">
        <v>2025</v>
      </c>
      <c r="G15" s="1">
        <v>2026</v>
      </c>
      <c r="H15" s="1" t="s">
        <v>2485</v>
      </c>
      <c r="I15" s="1" t="s">
        <v>2485</v>
      </c>
      <c r="J15" s="1" t="s">
        <v>2485</v>
      </c>
      <c r="N15" s="1" t="s">
        <v>6670</v>
      </c>
      <c r="Q15" s="1" t="s">
        <v>48</v>
      </c>
      <c r="R15" s="1" t="s">
        <v>2514</v>
      </c>
      <c r="S15" s="1" t="s">
        <v>2515</v>
      </c>
      <c r="T15" s="1" t="s">
        <v>2522</v>
      </c>
      <c r="U15" s="1" t="s">
        <v>156</v>
      </c>
      <c r="V15" s="1" t="s">
        <v>2516</v>
      </c>
      <c r="W15" s="1" t="s">
        <v>35</v>
      </c>
      <c r="X15" s="1" t="s">
        <v>2611</v>
      </c>
      <c r="Y15" s="1" t="s">
        <v>6698</v>
      </c>
    </row>
    <row r="16" spans="1:26" hidden="1" x14ac:dyDescent="0.25">
      <c r="A16" s="1" t="s">
        <v>2536</v>
      </c>
      <c r="B16" s="1">
        <v>2795</v>
      </c>
      <c r="C16" s="1" t="s">
        <v>6699</v>
      </c>
      <c r="D16" s="1" t="s">
        <v>156</v>
      </c>
      <c r="E16" s="1" t="s">
        <v>157</v>
      </c>
      <c r="F16" s="1">
        <v>2025</v>
      </c>
      <c r="G16" s="1">
        <v>2026</v>
      </c>
      <c r="H16" s="1" t="s">
        <v>2485</v>
      </c>
      <c r="I16" s="1" t="s">
        <v>2485</v>
      </c>
      <c r="J16" s="1" t="s">
        <v>2485</v>
      </c>
      <c r="N16" s="1" t="s">
        <v>6670</v>
      </c>
      <c r="Q16" s="1" t="s">
        <v>48</v>
      </c>
      <c r="R16" s="1" t="s">
        <v>2514</v>
      </c>
      <c r="S16" s="1" t="s">
        <v>2515</v>
      </c>
      <c r="T16" s="1" t="s">
        <v>2522</v>
      </c>
      <c r="U16" s="1" t="s">
        <v>156</v>
      </c>
      <c r="V16" s="1" t="s">
        <v>2516</v>
      </c>
      <c r="W16" s="1" t="s">
        <v>35</v>
      </c>
      <c r="X16" s="1" t="s">
        <v>2611</v>
      </c>
      <c r="Y16" s="1" t="s">
        <v>6700</v>
      </c>
    </row>
    <row r="17" spans="1:26" hidden="1" x14ac:dyDescent="0.25">
      <c r="A17" s="1" t="s">
        <v>2536</v>
      </c>
      <c r="B17" s="1">
        <v>2794</v>
      </c>
      <c r="C17" s="1" t="s">
        <v>6701</v>
      </c>
      <c r="D17" s="1" t="s">
        <v>156</v>
      </c>
      <c r="E17" s="1" t="s">
        <v>157</v>
      </c>
      <c r="F17" s="1">
        <v>2026</v>
      </c>
      <c r="G17" s="1">
        <v>2025</v>
      </c>
      <c r="H17" s="1" t="s">
        <v>2485</v>
      </c>
      <c r="I17" s="1" t="s">
        <v>2485</v>
      </c>
      <c r="J17" s="1" t="s">
        <v>2485</v>
      </c>
      <c r="N17" s="1" t="s">
        <v>6670</v>
      </c>
      <c r="Q17" s="1" t="s">
        <v>48</v>
      </c>
      <c r="R17" s="1" t="s">
        <v>2514</v>
      </c>
      <c r="S17" s="1" t="s">
        <v>2515</v>
      </c>
      <c r="T17" s="1" t="s">
        <v>2522</v>
      </c>
      <c r="U17" s="1" t="s">
        <v>156</v>
      </c>
      <c r="V17" s="1" t="s">
        <v>2516</v>
      </c>
      <c r="W17" s="1" t="s">
        <v>35</v>
      </c>
      <c r="X17" s="1" t="s">
        <v>2611</v>
      </c>
      <c r="Y17" s="1" t="s">
        <v>6702</v>
      </c>
    </row>
    <row r="18" spans="1:26" hidden="1" x14ac:dyDescent="0.25">
      <c r="A18" s="1" t="s">
        <v>2536</v>
      </c>
      <c r="B18" s="1">
        <v>2793</v>
      </c>
      <c r="C18" s="1" t="s">
        <v>6703</v>
      </c>
      <c r="D18" s="1" t="s">
        <v>2492</v>
      </c>
      <c r="E18" s="1" t="s">
        <v>2494</v>
      </c>
      <c r="F18" s="1">
        <v>2026</v>
      </c>
      <c r="G18" s="1">
        <v>2025</v>
      </c>
      <c r="H18" s="1" t="s">
        <v>2485</v>
      </c>
      <c r="I18" s="1" t="s">
        <v>2485</v>
      </c>
      <c r="J18" s="1" t="s">
        <v>2485</v>
      </c>
      <c r="N18" s="1" t="s">
        <v>6704</v>
      </c>
      <c r="Q18" s="1" t="s">
        <v>44</v>
      </c>
      <c r="R18" s="1" t="s">
        <v>2514</v>
      </c>
      <c r="S18" s="1" t="s">
        <v>2525</v>
      </c>
      <c r="T18" s="1" t="s">
        <v>2522</v>
      </c>
      <c r="U18" s="1" t="s">
        <v>2492</v>
      </c>
      <c r="V18" s="1" t="s">
        <v>2516</v>
      </c>
      <c r="W18" s="1" t="s">
        <v>35</v>
      </c>
      <c r="X18" s="1" t="s">
        <v>2611</v>
      </c>
      <c r="Y18" s="1" t="s">
        <v>6705</v>
      </c>
    </row>
    <row r="19" spans="1:26" hidden="1" x14ac:dyDescent="0.25">
      <c r="A19" s="1" t="s">
        <v>2496</v>
      </c>
      <c r="B19" s="1">
        <v>2792</v>
      </c>
      <c r="C19" s="1" t="s">
        <v>6706</v>
      </c>
      <c r="D19" s="1" t="s">
        <v>156</v>
      </c>
      <c r="E19" s="1" t="s">
        <v>157</v>
      </c>
      <c r="F19" s="1">
        <v>2026</v>
      </c>
      <c r="G19" s="1">
        <v>2025</v>
      </c>
      <c r="H19" s="1" t="s">
        <v>3954</v>
      </c>
      <c r="I19" s="1">
        <v>8289</v>
      </c>
      <c r="J19" s="1" t="s">
        <v>2853</v>
      </c>
      <c r="K19" s="1" t="s">
        <v>2613</v>
      </c>
      <c r="L19" s="1">
        <v>26196</v>
      </c>
      <c r="M19" s="1" t="s">
        <v>5292</v>
      </c>
      <c r="N19" s="1" t="s">
        <v>6707</v>
      </c>
      <c r="Q19" s="1" t="s">
        <v>44</v>
      </c>
      <c r="R19" s="1" t="s">
        <v>2514</v>
      </c>
      <c r="S19" s="1" t="s">
        <v>3514</v>
      </c>
      <c r="T19" s="1" t="s">
        <v>2479</v>
      </c>
      <c r="U19" s="1" t="s">
        <v>156</v>
      </c>
      <c r="V19" s="1" t="s">
        <v>2516</v>
      </c>
      <c r="W19" s="1" t="s">
        <v>35</v>
      </c>
      <c r="X19" s="1" t="s">
        <v>2518</v>
      </c>
      <c r="Y19" s="1" t="s">
        <v>6708</v>
      </c>
    </row>
    <row r="20" spans="1:26" hidden="1" x14ac:dyDescent="0.25">
      <c r="A20" s="1" t="s">
        <v>2496</v>
      </c>
      <c r="B20" s="1">
        <v>2791</v>
      </c>
      <c r="C20" s="1" t="s">
        <v>6709</v>
      </c>
      <c r="D20" s="1" t="s">
        <v>156</v>
      </c>
      <c r="E20" s="1" t="s">
        <v>157</v>
      </c>
      <c r="F20" s="1">
        <v>2026</v>
      </c>
      <c r="G20" s="1">
        <v>2025</v>
      </c>
      <c r="H20" s="1" t="s">
        <v>5163</v>
      </c>
      <c r="I20" s="1">
        <v>9374</v>
      </c>
      <c r="J20" s="1" t="s">
        <v>2612</v>
      </c>
      <c r="K20" s="1" t="s">
        <v>2613</v>
      </c>
      <c r="L20" s="1">
        <v>26010</v>
      </c>
      <c r="M20" s="1" t="s">
        <v>5292</v>
      </c>
      <c r="N20" s="1" t="s">
        <v>6707</v>
      </c>
      <c r="Q20" s="1" t="s">
        <v>44</v>
      </c>
      <c r="R20" s="1" t="s">
        <v>2514</v>
      </c>
      <c r="S20" s="1" t="s">
        <v>4010</v>
      </c>
      <c r="T20" s="1" t="s">
        <v>2479</v>
      </c>
      <c r="U20" s="1" t="s">
        <v>156</v>
      </c>
      <c r="V20" s="1" t="s">
        <v>2516</v>
      </c>
      <c r="W20" s="1" t="s">
        <v>35</v>
      </c>
      <c r="X20" s="1" t="s">
        <v>2518</v>
      </c>
      <c r="Y20" s="1" t="s">
        <v>6710</v>
      </c>
    </row>
    <row r="21" spans="1:26" hidden="1" x14ac:dyDescent="0.25">
      <c r="A21" s="1" t="s">
        <v>2496</v>
      </c>
      <c r="B21" s="1">
        <v>2790</v>
      </c>
      <c r="C21" s="1" t="s">
        <v>6711</v>
      </c>
      <c r="D21" s="1" t="s">
        <v>156</v>
      </c>
      <c r="E21" s="1" t="s">
        <v>157</v>
      </c>
      <c r="F21" s="1">
        <v>2026</v>
      </c>
      <c r="G21" s="1">
        <v>2025</v>
      </c>
      <c r="H21" s="1" t="s">
        <v>6712</v>
      </c>
      <c r="I21" s="1">
        <v>9196</v>
      </c>
      <c r="J21" s="1" t="s">
        <v>2979</v>
      </c>
      <c r="K21" s="1" t="s">
        <v>2613</v>
      </c>
      <c r="L21" s="1">
        <v>31292</v>
      </c>
      <c r="M21" s="1" t="s">
        <v>5292</v>
      </c>
      <c r="N21" s="1" t="s">
        <v>6704</v>
      </c>
      <c r="Q21" s="1" t="s">
        <v>44</v>
      </c>
      <c r="R21" s="1" t="s">
        <v>2514</v>
      </c>
      <c r="S21" s="1" t="s">
        <v>2525</v>
      </c>
      <c r="T21" s="1" t="s">
        <v>2479</v>
      </c>
      <c r="U21" s="1" t="s">
        <v>156</v>
      </c>
      <c r="V21" s="1" t="s">
        <v>2516</v>
      </c>
      <c r="W21" s="1" t="s">
        <v>35</v>
      </c>
      <c r="X21" s="1" t="s">
        <v>2518</v>
      </c>
      <c r="Y21" s="1" t="s">
        <v>6713</v>
      </c>
    </row>
    <row r="22" spans="1:26" hidden="1" x14ac:dyDescent="0.25">
      <c r="A22" s="1" t="s">
        <v>2496</v>
      </c>
      <c r="B22" s="1">
        <v>2789</v>
      </c>
      <c r="C22" s="1" t="s">
        <v>6714</v>
      </c>
      <c r="D22" s="1" t="s">
        <v>156</v>
      </c>
      <c r="E22" s="1" t="s">
        <v>157</v>
      </c>
      <c r="F22" s="1">
        <v>2026</v>
      </c>
      <c r="G22" s="1">
        <v>2025</v>
      </c>
      <c r="H22" s="1" t="s">
        <v>6715</v>
      </c>
      <c r="I22" s="1">
        <v>9781</v>
      </c>
      <c r="J22" s="1" t="s">
        <v>2626</v>
      </c>
      <c r="K22" s="1" t="s">
        <v>2613</v>
      </c>
      <c r="L22" s="1">
        <v>31001</v>
      </c>
      <c r="M22" s="1" t="s">
        <v>5292</v>
      </c>
      <c r="N22" s="1" t="s">
        <v>6704</v>
      </c>
      <c r="Q22" s="1" t="s">
        <v>48</v>
      </c>
      <c r="R22" s="1" t="s">
        <v>2514</v>
      </c>
      <c r="S22" s="1" t="s">
        <v>2515</v>
      </c>
      <c r="T22" s="1" t="s">
        <v>2479</v>
      </c>
      <c r="U22" s="1" t="s">
        <v>156</v>
      </c>
      <c r="V22" s="1" t="s">
        <v>2516</v>
      </c>
      <c r="W22" s="1" t="s">
        <v>35</v>
      </c>
      <c r="X22" s="1" t="s">
        <v>2518</v>
      </c>
      <c r="Y22" s="1" t="s">
        <v>6716</v>
      </c>
    </row>
    <row r="23" spans="1:26" hidden="1" x14ac:dyDescent="0.25">
      <c r="A23" s="1" t="s">
        <v>2496</v>
      </c>
      <c r="B23" s="1">
        <v>2788</v>
      </c>
      <c r="C23" s="1" t="s">
        <v>6717</v>
      </c>
      <c r="D23" s="1" t="s">
        <v>173</v>
      </c>
      <c r="E23" s="1" t="s">
        <v>142</v>
      </c>
      <c r="F23" s="1">
        <v>2025</v>
      </c>
      <c r="G23" s="1">
        <v>2025</v>
      </c>
      <c r="H23" s="1" t="s">
        <v>5584</v>
      </c>
      <c r="I23" s="1">
        <v>9408</v>
      </c>
      <c r="J23" s="1" t="s">
        <v>3005</v>
      </c>
      <c r="K23" s="1" t="s">
        <v>2498</v>
      </c>
      <c r="L23" s="1">
        <v>35001</v>
      </c>
      <c r="M23" s="1" t="s">
        <v>2499</v>
      </c>
      <c r="Q23" s="1" t="s">
        <v>43</v>
      </c>
      <c r="R23" s="1" t="s">
        <v>2473</v>
      </c>
      <c r="S23" s="1" t="s">
        <v>2521</v>
      </c>
      <c r="T23" s="1" t="s">
        <v>2479</v>
      </c>
      <c r="U23" s="1" t="s">
        <v>173</v>
      </c>
      <c r="V23" s="1" t="s">
        <v>2516</v>
      </c>
      <c r="W23" s="1" t="s">
        <v>34</v>
      </c>
      <c r="X23" s="1" t="s">
        <v>2526</v>
      </c>
      <c r="Y23" s="1" t="s">
        <v>6718</v>
      </c>
    </row>
    <row r="24" spans="1:26" hidden="1" x14ac:dyDescent="0.25">
      <c r="A24" s="1" t="s">
        <v>2496</v>
      </c>
      <c r="B24" s="1">
        <v>2787</v>
      </c>
      <c r="C24" s="1" t="s">
        <v>6719</v>
      </c>
      <c r="D24" s="1" t="s">
        <v>156</v>
      </c>
      <c r="E24" s="1" t="s">
        <v>157</v>
      </c>
      <c r="F24" s="1">
        <v>2025</v>
      </c>
      <c r="G24" s="1">
        <v>2025</v>
      </c>
      <c r="H24" s="1" t="s">
        <v>3969</v>
      </c>
      <c r="I24" s="1">
        <v>7773</v>
      </c>
      <c r="J24" s="1" t="s">
        <v>2626</v>
      </c>
      <c r="K24" s="1" t="s">
        <v>2613</v>
      </c>
      <c r="L24" s="1">
        <v>26387</v>
      </c>
      <c r="M24" s="1" t="s">
        <v>5292</v>
      </c>
      <c r="N24" s="1" t="s">
        <v>6707</v>
      </c>
      <c r="Q24" s="1" t="s">
        <v>44</v>
      </c>
      <c r="R24" s="1" t="s">
        <v>2514</v>
      </c>
      <c r="S24" s="1" t="s">
        <v>3970</v>
      </c>
      <c r="T24" s="1" t="s">
        <v>2479</v>
      </c>
      <c r="U24" s="1" t="s">
        <v>156</v>
      </c>
      <c r="V24" s="1" t="s">
        <v>2516</v>
      </c>
      <c r="W24" s="1" t="s">
        <v>35</v>
      </c>
      <c r="X24" s="1" t="s">
        <v>2518</v>
      </c>
      <c r="Y24" s="1" t="s">
        <v>6720</v>
      </c>
    </row>
    <row r="25" spans="1:26" hidden="1" x14ac:dyDescent="0.25">
      <c r="A25" s="1" t="s">
        <v>2496</v>
      </c>
      <c r="B25" s="1">
        <v>2786</v>
      </c>
      <c r="C25" s="1" t="s">
        <v>6721</v>
      </c>
      <c r="D25" s="1" t="s">
        <v>180</v>
      </c>
      <c r="E25" s="1" t="s">
        <v>142</v>
      </c>
      <c r="F25" s="1">
        <v>2026</v>
      </c>
      <c r="G25" s="1">
        <v>2025</v>
      </c>
      <c r="H25" s="1" t="s">
        <v>6722</v>
      </c>
      <c r="I25" s="1">
        <v>7552</v>
      </c>
      <c r="J25" s="1" t="s">
        <v>4551</v>
      </c>
      <c r="K25" s="1" t="s">
        <v>2600</v>
      </c>
      <c r="L25" s="1">
        <v>35001</v>
      </c>
      <c r="M25" s="1" t="s">
        <v>2530</v>
      </c>
      <c r="Q25" s="1" t="s">
        <v>43</v>
      </c>
      <c r="R25" s="1" t="s">
        <v>2473</v>
      </c>
      <c r="S25" s="1" t="s">
        <v>2521</v>
      </c>
      <c r="T25" s="1" t="s">
        <v>2479</v>
      </c>
      <c r="U25" s="1" t="s">
        <v>180</v>
      </c>
      <c r="V25" s="1" t="s">
        <v>2516</v>
      </c>
      <c r="W25" s="1" t="s">
        <v>34</v>
      </c>
      <c r="X25" s="1" t="s">
        <v>2526</v>
      </c>
      <c r="Y25" s="1" t="s">
        <v>6723</v>
      </c>
    </row>
    <row r="26" spans="1:26" hidden="1" x14ac:dyDescent="0.25">
      <c r="A26" s="1" t="s">
        <v>2496</v>
      </c>
      <c r="B26" s="1">
        <v>2785</v>
      </c>
      <c r="C26" s="1" t="s">
        <v>6724</v>
      </c>
      <c r="D26" s="1" t="s">
        <v>156</v>
      </c>
      <c r="E26" s="1" t="s">
        <v>157</v>
      </c>
      <c r="F26" s="1">
        <v>2026</v>
      </c>
      <c r="G26" s="1">
        <v>2025</v>
      </c>
      <c r="H26" s="1" t="s">
        <v>5436</v>
      </c>
      <c r="I26" s="1">
        <v>9423</v>
      </c>
      <c r="J26" s="1" t="s">
        <v>2612</v>
      </c>
      <c r="K26" s="1" t="s">
        <v>2613</v>
      </c>
      <c r="L26" s="1">
        <v>37133</v>
      </c>
      <c r="M26" s="1" t="s">
        <v>5292</v>
      </c>
      <c r="N26" s="1" t="s">
        <v>4885</v>
      </c>
      <c r="Q26" s="1" t="s">
        <v>3438</v>
      </c>
      <c r="R26" s="1" t="s">
        <v>2501</v>
      </c>
      <c r="S26" s="1" t="s">
        <v>3439</v>
      </c>
      <c r="T26" s="1" t="s">
        <v>2479</v>
      </c>
      <c r="U26" s="1" t="s">
        <v>156</v>
      </c>
      <c r="V26" s="1" t="s">
        <v>2516</v>
      </c>
      <c r="W26" s="1" t="s">
        <v>35</v>
      </c>
      <c r="X26" s="1" t="s">
        <v>2546</v>
      </c>
      <c r="Y26" s="1" t="s">
        <v>6725</v>
      </c>
    </row>
    <row r="27" spans="1:26" hidden="1" x14ac:dyDescent="0.25">
      <c r="A27" s="1" t="s">
        <v>2536</v>
      </c>
      <c r="B27" s="1">
        <v>2784</v>
      </c>
      <c r="C27" s="1" t="s">
        <v>6726</v>
      </c>
      <c r="D27" s="1" t="s">
        <v>170</v>
      </c>
      <c r="E27" s="1" t="s">
        <v>157</v>
      </c>
      <c r="F27" s="1">
        <v>2026</v>
      </c>
      <c r="G27" s="1">
        <v>2025</v>
      </c>
      <c r="H27" s="1" t="s">
        <v>2485</v>
      </c>
      <c r="I27" s="1" t="s">
        <v>2485</v>
      </c>
      <c r="J27" s="1" t="s">
        <v>2485</v>
      </c>
      <c r="N27" s="1" t="s">
        <v>6727</v>
      </c>
      <c r="Q27" s="1" t="s">
        <v>3438</v>
      </c>
      <c r="R27" s="1" t="s">
        <v>2501</v>
      </c>
      <c r="S27" s="1" t="s">
        <v>3439</v>
      </c>
      <c r="T27" s="1" t="s">
        <v>2522</v>
      </c>
      <c r="U27" s="1" t="s">
        <v>170</v>
      </c>
      <c r="V27" s="1" t="s">
        <v>2516</v>
      </c>
      <c r="W27" s="1" t="s">
        <v>34</v>
      </c>
      <c r="X27" s="1" t="s">
        <v>2546</v>
      </c>
      <c r="Y27" s="1" t="s">
        <v>6728</v>
      </c>
    </row>
    <row r="28" spans="1:26" hidden="1" x14ac:dyDescent="0.25">
      <c r="A28" s="1" t="s">
        <v>2496</v>
      </c>
      <c r="B28" s="1">
        <v>2783</v>
      </c>
      <c r="C28" s="1" t="s">
        <v>6729</v>
      </c>
      <c r="D28" s="1" t="s">
        <v>2492</v>
      </c>
      <c r="E28" s="1" t="s">
        <v>2494</v>
      </c>
      <c r="F28" s="1">
        <v>2026</v>
      </c>
      <c r="G28" s="1">
        <v>2025</v>
      </c>
      <c r="H28" s="1" t="s">
        <v>5362</v>
      </c>
      <c r="I28" s="1">
        <v>9590</v>
      </c>
      <c r="J28" s="1" t="s">
        <v>2612</v>
      </c>
      <c r="K28" s="1" t="s">
        <v>2613</v>
      </c>
      <c r="L28" s="1">
        <v>22020</v>
      </c>
      <c r="M28" s="1" t="s">
        <v>5292</v>
      </c>
      <c r="P28" s="1">
        <v>30</v>
      </c>
      <c r="Q28" s="1" t="s">
        <v>2601</v>
      </c>
      <c r="R28" s="1" t="s">
        <v>2507</v>
      </c>
      <c r="S28" s="1" t="s">
        <v>2622</v>
      </c>
      <c r="T28" s="1" t="s">
        <v>2479</v>
      </c>
      <c r="U28" s="1" t="s">
        <v>2492</v>
      </c>
      <c r="V28" s="1" t="s">
        <v>2516</v>
      </c>
      <c r="W28" s="1" t="s">
        <v>35</v>
      </c>
      <c r="X28" s="1" t="s">
        <v>2775</v>
      </c>
      <c r="Y28" s="1" t="s">
        <v>6730</v>
      </c>
    </row>
    <row r="29" spans="1:26" hidden="1" x14ac:dyDescent="0.25">
      <c r="A29" s="1" t="s">
        <v>2496</v>
      </c>
      <c r="B29" s="1">
        <v>2782</v>
      </c>
      <c r="C29" s="1" t="s">
        <v>6731</v>
      </c>
      <c r="D29" s="1" t="s">
        <v>2492</v>
      </c>
      <c r="E29" s="1" t="s">
        <v>2494</v>
      </c>
      <c r="F29" s="1">
        <v>2026</v>
      </c>
      <c r="G29" s="1">
        <v>2025</v>
      </c>
      <c r="H29" s="1" t="s">
        <v>5461</v>
      </c>
      <c r="I29" s="1">
        <v>9631</v>
      </c>
      <c r="J29" s="1" t="s">
        <v>2612</v>
      </c>
      <c r="K29" s="1" t="s">
        <v>2613</v>
      </c>
      <c r="L29" s="1">
        <v>37133</v>
      </c>
      <c r="M29" s="1" t="s">
        <v>5292</v>
      </c>
      <c r="N29" s="1" t="s">
        <v>6727</v>
      </c>
      <c r="Q29" s="1" t="s">
        <v>3438</v>
      </c>
      <c r="R29" s="1" t="s">
        <v>2501</v>
      </c>
      <c r="S29" s="1" t="s">
        <v>3439</v>
      </c>
      <c r="T29" s="1" t="s">
        <v>2479</v>
      </c>
      <c r="U29" s="1" t="s">
        <v>2492</v>
      </c>
      <c r="V29" s="1" t="s">
        <v>2516</v>
      </c>
      <c r="W29" s="1" t="s">
        <v>35</v>
      </c>
      <c r="X29" s="1" t="s">
        <v>2546</v>
      </c>
      <c r="Y29" s="1" t="s">
        <v>6732</v>
      </c>
      <c r="Z29" s="1" t="s">
        <v>6733</v>
      </c>
    </row>
    <row r="30" spans="1:26" hidden="1" x14ac:dyDescent="0.25">
      <c r="A30" s="1" t="s">
        <v>2496</v>
      </c>
      <c r="B30" s="1">
        <v>2781</v>
      </c>
      <c r="C30" s="1" t="s">
        <v>6734</v>
      </c>
      <c r="D30" s="1" t="s">
        <v>141</v>
      </c>
      <c r="E30" s="1" t="s">
        <v>142</v>
      </c>
      <c r="F30" s="1">
        <v>2025</v>
      </c>
      <c r="G30" s="1">
        <v>2025</v>
      </c>
      <c r="H30" s="1" t="s">
        <v>5365</v>
      </c>
      <c r="I30" s="1">
        <v>9555</v>
      </c>
      <c r="J30" s="1" t="s">
        <v>2793</v>
      </c>
      <c r="K30" s="1" t="s">
        <v>2613</v>
      </c>
      <c r="L30" s="1">
        <v>32017</v>
      </c>
      <c r="M30" s="1" t="s">
        <v>5292</v>
      </c>
      <c r="N30" s="1" t="s">
        <v>6735</v>
      </c>
      <c r="Q30" s="1" t="s">
        <v>5352</v>
      </c>
      <c r="R30" s="1" t="s">
        <v>4492</v>
      </c>
      <c r="S30" s="1" t="s">
        <v>5353</v>
      </c>
      <c r="T30" s="1" t="s">
        <v>2479</v>
      </c>
      <c r="U30" s="1" t="s">
        <v>141</v>
      </c>
      <c r="V30" s="1" t="s">
        <v>2516</v>
      </c>
      <c r="W30" s="1" t="s">
        <v>35</v>
      </c>
      <c r="X30" s="1" t="s">
        <v>2546</v>
      </c>
      <c r="Y30" s="1" t="s">
        <v>6736</v>
      </c>
    </row>
    <row r="31" spans="1:26" hidden="1" x14ac:dyDescent="0.25">
      <c r="A31" s="1" t="s">
        <v>2496</v>
      </c>
      <c r="B31" s="1">
        <v>2779</v>
      </c>
      <c r="C31" s="1" t="s">
        <v>6737</v>
      </c>
      <c r="D31" s="1" t="s">
        <v>1158</v>
      </c>
      <c r="E31" s="1" t="s">
        <v>2494</v>
      </c>
      <c r="F31" s="1">
        <v>2011</v>
      </c>
      <c r="G31" s="1">
        <v>2014</v>
      </c>
      <c r="H31" s="1" t="s">
        <v>4905</v>
      </c>
      <c r="I31" s="1">
        <v>9275</v>
      </c>
      <c r="J31" s="1" t="s">
        <v>2626</v>
      </c>
      <c r="K31" s="1" t="s">
        <v>2613</v>
      </c>
      <c r="L31" s="1">
        <v>31288</v>
      </c>
      <c r="M31" s="1" t="s">
        <v>5292</v>
      </c>
      <c r="N31" s="1" t="s">
        <v>6738</v>
      </c>
      <c r="Q31" s="1" t="s">
        <v>48</v>
      </c>
      <c r="R31" s="1" t="s">
        <v>2514</v>
      </c>
      <c r="S31" s="1" t="s">
        <v>2515</v>
      </c>
      <c r="T31" s="1" t="s">
        <v>2479</v>
      </c>
      <c r="U31" s="1" t="s">
        <v>1158</v>
      </c>
      <c r="V31" s="1" t="s">
        <v>6739</v>
      </c>
      <c r="W31" s="1" t="s">
        <v>36</v>
      </c>
      <c r="X31" s="1" t="s">
        <v>2518</v>
      </c>
      <c r="Y31" s="1" t="s">
        <v>6740</v>
      </c>
    </row>
    <row r="32" spans="1:26" hidden="1" x14ac:dyDescent="0.25">
      <c r="A32" s="1" t="s">
        <v>2496</v>
      </c>
      <c r="B32" s="1">
        <v>2778</v>
      </c>
      <c r="C32" s="1" t="s">
        <v>6741</v>
      </c>
      <c r="D32" s="1">
        <v>207</v>
      </c>
      <c r="E32" s="1" t="s">
        <v>142</v>
      </c>
      <c r="F32" s="1">
        <v>2010</v>
      </c>
      <c r="G32" s="1">
        <v>2009</v>
      </c>
      <c r="H32" s="1" t="s">
        <v>6742</v>
      </c>
      <c r="I32" s="1">
        <v>4337</v>
      </c>
      <c r="J32" s="1" t="s">
        <v>6235</v>
      </c>
      <c r="K32" s="1" t="s">
        <v>2635</v>
      </c>
      <c r="L32" s="1">
        <v>26001</v>
      </c>
      <c r="M32" s="1" t="s">
        <v>2614</v>
      </c>
      <c r="N32" s="1" t="s">
        <v>3587</v>
      </c>
      <c r="Q32" s="1" t="s">
        <v>44</v>
      </c>
      <c r="R32" s="1" t="s">
        <v>2514</v>
      </c>
      <c r="S32" s="1" t="s">
        <v>2525</v>
      </c>
      <c r="T32" s="1" t="s">
        <v>2479</v>
      </c>
      <c r="U32" s="1">
        <v>207</v>
      </c>
      <c r="V32" s="1" t="s">
        <v>6248</v>
      </c>
      <c r="W32" s="1" t="s">
        <v>36</v>
      </c>
      <c r="X32" s="1" t="s">
        <v>2518</v>
      </c>
      <c r="Y32" s="1" t="s">
        <v>6743</v>
      </c>
    </row>
    <row r="33" spans="1:26" hidden="1" x14ac:dyDescent="0.25">
      <c r="A33" s="1" t="s">
        <v>2496</v>
      </c>
      <c r="B33" s="1">
        <v>2777</v>
      </c>
      <c r="C33" s="1" t="s">
        <v>6744</v>
      </c>
      <c r="D33" s="1" t="s">
        <v>1433</v>
      </c>
      <c r="E33" s="1" t="s">
        <v>142</v>
      </c>
      <c r="F33" s="1">
        <v>2025</v>
      </c>
      <c r="G33" s="1">
        <v>2015</v>
      </c>
      <c r="H33" s="1" t="s">
        <v>6745</v>
      </c>
      <c r="I33" s="1">
        <v>9756</v>
      </c>
      <c r="J33" s="1" t="s">
        <v>2880</v>
      </c>
      <c r="K33" s="1" t="s">
        <v>6418</v>
      </c>
      <c r="L33" s="1">
        <v>26002</v>
      </c>
      <c r="M33" s="1" t="s">
        <v>2786</v>
      </c>
      <c r="N33" s="1" t="s">
        <v>3587</v>
      </c>
      <c r="Q33" s="1" t="s">
        <v>44</v>
      </c>
      <c r="R33" s="1" t="s">
        <v>2514</v>
      </c>
      <c r="S33" s="1" t="s">
        <v>2787</v>
      </c>
      <c r="T33" s="1" t="s">
        <v>2479</v>
      </c>
      <c r="U33" s="1" t="s">
        <v>1433</v>
      </c>
      <c r="V33" s="1" t="s">
        <v>6248</v>
      </c>
      <c r="W33" s="1" t="s">
        <v>36</v>
      </c>
      <c r="X33" s="1" t="s">
        <v>2518</v>
      </c>
      <c r="Y33" s="1" t="s">
        <v>6746</v>
      </c>
    </row>
    <row r="34" spans="1:26" hidden="1" x14ac:dyDescent="0.25">
      <c r="A34" s="1" t="s">
        <v>2496</v>
      </c>
      <c r="B34" s="1">
        <v>2776</v>
      </c>
      <c r="C34" s="1" t="s">
        <v>6747</v>
      </c>
      <c r="D34" s="1" t="s">
        <v>156</v>
      </c>
      <c r="E34" s="1" t="s">
        <v>157</v>
      </c>
      <c r="F34" s="1">
        <v>2026</v>
      </c>
      <c r="G34" s="1">
        <v>2025</v>
      </c>
      <c r="H34" s="1" t="s">
        <v>6748</v>
      </c>
      <c r="I34" s="1">
        <v>9633</v>
      </c>
      <c r="J34" s="1" t="s">
        <v>2612</v>
      </c>
      <c r="K34" s="1" t="s">
        <v>2616</v>
      </c>
      <c r="L34" s="1">
        <v>26001</v>
      </c>
      <c r="M34" s="1" t="s">
        <v>5292</v>
      </c>
      <c r="N34" s="1" t="s">
        <v>3770</v>
      </c>
      <c r="Q34" s="1" t="s">
        <v>44</v>
      </c>
      <c r="R34" s="1" t="s">
        <v>2514</v>
      </c>
      <c r="S34" s="1" t="s">
        <v>2525</v>
      </c>
      <c r="T34" s="1" t="s">
        <v>2479</v>
      </c>
      <c r="U34" s="1" t="s">
        <v>156</v>
      </c>
      <c r="V34" s="1" t="s">
        <v>2516</v>
      </c>
      <c r="W34" s="1" t="s">
        <v>35</v>
      </c>
      <c r="X34" s="1" t="s">
        <v>2518</v>
      </c>
      <c r="Y34" s="1" t="s">
        <v>6749</v>
      </c>
    </row>
    <row r="35" spans="1:26" hidden="1" x14ac:dyDescent="0.25">
      <c r="A35" s="1" t="s">
        <v>2496</v>
      </c>
      <c r="B35" s="1">
        <v>2775</v>
      </c>
      <c r="C35" s="1" t="s">
        <v>6750</v>
      </c>
      <c r="D35" s="1" t="s">
        <v>2492</v>
      </c>
      <c r="E35" s="1" t="s">
        <v>2494</v>
      </c>
      <c r="F35" s="1">
        <v>2026</v>
      </c>
      <c r="G35" s="1">
        <v>2025</v>
      </c>
      <c r="H35" s="1" t="s">
        <v>5406</v>
      </c>
      <c r="I35" s="1">
        <v>9470</v>
      </c>
      <c r="J35" s="1" t="s">
        <v>2793</v>
      </c>
      <c r="K35" s="1" t="s">
        <v>2613</v>
      </c>
      <c r="L35" s="1">
        <v>32017</v>
      </c>
      <c r="M35" s="1" t="s">
        <v>5292</v>
      </c>
      <c r="N35" s="1" t="s">
        <v>6751</v>
      </c>
      <c r="Q35" s="1" t="s">
        <v>5352</v>
      </c>
      <c r="R35" s="1" t="s">
        <v>4492</v>
      </c>
      <c r="S35" s="1" t="s">
        <v>5353</v>
      </c>
      <c r="T35" s="1" t="s">
        <v>2479</v>
      </c>
      <c r="U35" s="1" t="s">
        <v>2492</v>
      </c>
      <c r="V35" s="1" t="s">
        <v>2516</v>
      </c>
      <c r="W35" s="1" t="s">
        <v>35</v>
      </c>
      <c r="X35" s="1" t="s">
        <v>2546</v>
      </c>
      <c r="Y35" s="1" t="s">
        <v>6752</v>
      </c>
    </row>
    <row r="36" spans="1:26" hidden="1" x14ac:dyDescent="0.25">
      <c r="A36" s="1" t="s">
        <v>2496</v>
      </c>
      <c r="B36" s="1">
        <v>2774</v>
      </c>
      <c r="C36" s="1" t="s">
        <v>6753</v>
      </c>
      <c r="D36" s="1" t="s">
        <v>156</v>
      </c>
      <c r="E36" s="1" t="s">
        <v>157</v>
      </c>
      <c r="F36" s="1">
        <v>2026</v>
      </c>
      <c r="G36" s="1">
        <v>2025</v>
      </c>
      <c r="H36" s="1" t="s">
        <v>5456</v>
      </c>
      <c r="I36" s="1">
        <v>9438</v>
      </c>
      <c r="J36" s="1" t="s">
        <v>2612</v>
      </c>
      <c r="K36" s="1" t="s">
        <v>2613</v>
      </c>
      <c r="L36" s="1">
        <v>37133</v>
      </c>
      <c r="M36" s="1" t="s">
        <v>5292</v>
      </c>
      <c r="N36" s="1" t="s">
        <v>6754</v>
      </c>
      <c r="Q36" s="1" t="s">
        <v>3438</v>
      </c>
      <c r="R36" s="1" t="s">
        <v>2501</v>
      </c>
      <c r="S36" s="1" t="s">
        <v>3439</v>
      </c>
      <c r="T36" s="1" t="s">
        <v>2479</v>
      </c>
      <c r="U36" s="1" t="s">
        <v>156</v>
      </c>
      <c r="V36" s="1" t="s">
        <v>2516</v>
      </c>
      <c r="W36" s="1" t="s">
        <v>35</v>
      </c>
      <c r="X36" s="1" t="s">
        <v>2546</v>
      </c>
      <c r="Y36" s="1" t="s">
        <v>6755</v>
      </c>
    </row>
    <row r="37" spans="1:26" hidden="1" x14ac:dyDescent="0.25">
      <c r="A37" s="1" t="s">
        <v>2536</v>
      </c>
      <c r="B37" s="1">
        <v>2773</v>
      </c>
      <c r="C37" s="1" t="s">
        <v>6756</v>
      </c>
      <c r="D37" s="1" t="s">
        <v>156</v>
      </c>
      <c r="E37" s="1" t="s">
        <v>157</v>
      </c>
      <c r="F37" s="1">
        <v>2026</v>
      </c>
      <c r="G37" s="1">
        <v>2025</v>
      </c>
      <c r="H37" s="1" t="s">
        <v>2485</v>
      </c>
      <c r="I37" s="1" t="s">
        <v>2485</v>
      </c>
      <c r="J37" s="1" t="s">
        <v>2485</v>
      </c>
      <c r="N37" s="1" t="s">
        <v>6757</v>
      </c>
      <c r="O37" s="1" t="s">
        <v>6758</v>
      </c>
      <c r="Q37" s="1" t="s">
        <v>60</v>
      </c>
      <c r="R37" s="1" t="s">
        <v>2507</v>
      </c>
      <c r="S37" s="1" t="s">
        <v>2537</v>
      </c>
      <c r="T37" s="1" t="s">
        <v>2522</v>
      </c>
      <c r="U37" s="1" t="s">
        <v>156</v>
      </c>
      <c r="V37" s="1" t="s">
        <v>2516</v>
      </c>
      <c r="W37" s="1" t="s">
        <v>35</v>
      </c>
      <c r="X37" s="1" t="s">
        <v>2538</v>
      </c>
      <c r="Y37" s="1" t="s">
        <v>6759</v>
      </c>
      <c r="Z37" s="1" t="s">
        <v>5991</v>
      </c>
    </row>
    <row r="38" spans="1:26" hidden="1" x14ac:dyDescent="0.25">
      <c r="A38" s="1" t="s">
        <v>2536</v>
      </c>
      <c r="B38" s="1">
        <v>2772</v>
      </c>
      <c r="C38" s="1" t="s">
        <v>6760</v>
      </c>
      <c r="D38" s="1" t="s">
        <v>156</v>
      </c>
      <c r="E38" s="1" t="s">
        <v>157</v>
      </c>
      <c r="F38" s="1">
        <v>2026</v>
      </c>
      <c r="G38" s="1">
        <v>2025</v>
      </c>
      <c r="H38" s="1" t="s">
        <v>2485</v>
      </c>
      <c r="I38" s="1" t="s">
        <v>2485</v>
      </c>
      <c r="J38" s="1" t="s">
        <v>2485</v>
      </c>
      <c r="N38" s="1" t="s">
        <v>6757</v>
      </c>
      <c r="O38" s="1" t="s">
        <v>6758</v>
      </c>
      <c r="Q38" s="1" t="s">
        <v>60</v>
      </c>
      <c r="R38" s="1" t="s">
        <v>2507</v>
      </c>
      <c r="S38" s="1" t="s">
        <v>2537</v>
      </c>
      <c r="T38" s="1" t="s">
        <v>2522</v>
      </c>
      <c r="U38" s="1" t="s">
        <v>156</v>
      </c>
      <c r="V38" s="1" t="s">
        <v>2516</v>
      </c>
      <c r="W38" s="1" t="s">
        <v>35</v>
      </c>
      <c r="X38" s="1" t="s">
        <v>2538</v>
      </c>
      <c r="Y38" s="1" t="s">
        <v>6761</v>
      </c>
      <c r="Z38" s="1" t="s">
        <v>5991</v>
      </c>
    </row>
    <row r="39" spans="1:26" hidden="1" x14ac:dyDescent="0.25">
      <c r="A39" s="1" t="s">
        <v>2496</v>
      </c>
      <c r="B39" s="1">
        <v>2771</v>
      </c>
      <c r="C39" s="1" t="s">
        <v>6762</v>
      </c>
      <c r="D39" s="1" t="s">
        <v>156</v>
      </c>
      <c r="E39" s="1" t="s">
        <v>157</v>
      </c>
      <c r="F39" s="1">
        <v>2026</v>
      </c>
      <c r="G39" s="1">
        <v>2025</v>
      </c>
      <c r="H39" s="1" t="s">
        <v>5470</v>
      </c>
      <c r="I39" s="1">
        <v>9457</v>
      </c>
      <c r="J39" s="1" t="s">
        <v>2626</v>
      </c>
      <c r="K39" s="1" t="s">
        <v>2613</v>
      </c>
      <c r="L39" s="1">
        <v>19019</v>
      </c>
      <c r="M39" s="1" t="s">
        <v>5292</v>
      </c>
      <c r="N39" s="1" t="s">
        <v>6757</v>
      </c>
      <c r="O39" s="1" t="s">
        <v>6758</v>
      </c>
      <c r="Q39" s="1" t="s">
        <v>60</v>
      </c>
      <c r="R39" s="1" t="s">
        <v>2507</v>
      </c>
      <c r="S39" s="1" t="s">
        <v>2537</v>
      </c>
      <c r="T39" s="1" t="s">
        <v>2479</v>
      </c>
      <c r="U39" s="1" t="s">
        <v>156</v>
      </c>
      <c r="V39" s="1" t="s">
        <v>2516</v>
      </c>
      <c r="W39" s="1" t="s">
        <v>35</v>
      </c>
      <c r="X39" s="1" t="s">
        <v>2538</v>
      </c>
      <c r="Y39" s="1" t="s">
        <v>6763</v>
      </c>
      <c r="Z39" s="1" t="s">
        <v>5991</v>
      </c>
    </row>
    <row r="40" spans="1:26" hidden="1" x14ac:dyDescent="0.25">
      <c r="A40" s="1" t="s">
        <v>2496</v>
      </c>
      <c r="B40" s="1">
        <v>2770</v>
      </c>
      <c r="C40" s="1" t="s">
        <v>6764</v>
      </c>
      <c r="D40" s="1" t="s">
        <v>156</v>
      </c>
      <c r="E40" s="1" t="s">
        <v>157</v>
      </c>
      <c r="F40" s="1">
        <v>2026</v>
      </c>
      <c r="G40" s="1">
        <v>2025</v>
      </c>
      <c r="H40" s="1" t="s">
        <v>5889</v>
      </c>
      <c r="I40" s="1">
        <v>9672</v>
      </c>
      <c r="J40" s="1" t="s">
        <v>2793</v>
      </c>
      <c r="K40" s="1" t="s">
        <v>2613</v>
      </c>
      <c r="L40" s="1">
        <v>19019</v>
      </c>
      <c r="M40" s="1" t="s">
        <v>5292</v>
      </c>
      <c r="N40" s="1" t="s">
        <v>6757</v>
      </c>
      <c r="O40" s="1" t="s">
        <v>6758</v>
      </c>
      <c r="Q40" s="1" t="s">
        <v>60</v>
      </c>
      <c r="R40" s="1" t="s">
        <v>2507</v>
      </c>
      <c r="S40" s="1" t="s">
        <v>2537</v>
      </c>
      <c r="T40" s="1" t="s">
        <v>2479</v>
      </c>
      <c r="U40" s="1" t="s">
        <v>156</v>
      </c>
      <c r="V40" s="1" t="s">
        <v>2516</v>
      </c>
      <c r="W40" s="1" t="s">
        <v>35</v>
      </c>
      <c r="X40" s="1" t="s">
        <v>2538</v>
      </c>
      <c r="Y40" s="1" t="s">
        <v>6765</v>
      </c>
      <c r="Z40" s="1" t="s">
        <v>5991</v>
      </c>
    </row>
    <row r="41" spans="1:26" hidden="1" x14ac:dyDescent="0.25">
      <c r="A41" s="1" t="s">
        <v>2496</v>
      </c>
      <c r="B41" s="1">
        <v>2769</v>
      </c>
      <c r="C41" s="1" t="s">
        <v>6766</v>
      </c>
      <c r="D41" s="1" t="s">
        <v>156</v>
      </c>
      <c r="E41" s="1" t="s">
        <v>157</v>
      </c>
      <c r="F41" s="1">
        <v>2026</v>
      </c>
      <c r="G41" s="1">
        <v>2025</v>
      </c>
      <c r="H41" s="1" t="s">
        <v>5882</v>
      </c>
      <c r="I41" s="1">
        <v>9591</v>
      </c>
      <c r="J41" s="1" t="s">
        <v>2612</v>
      </c>
      <c r="K41" s="1" t="s">
        <v>2613</v>
      </c>
      <c r="L41" s="1">
        <v>19019</v>
      </c>
      <c r="M41" s="1" t="s">
        <v>5292</v>
      </c>
      <c r="N41" s="1" t="s">
        <v>6757</v>
      </c>
      <c r="O41" s="1" t="s">
        <v>6758</v>
      </c>
      <c r="Q41" s="1" t="s">
        <v>60</v>
      </c>
      <c r="R41" s="1" t="s">
        <v>2507</v>
      </c>
      <c r="S41" s="1" t="s">
        <v>2537</v>
      </c>
      <c r="T41" s="1" t="s">
        <v>2479</v>
      </c>
      <c r="U41" s="1" t="s">
        <v>156</v>
      </c>
      <c r="V41" s="1" t="s">
        <v>2516</v>
      </c>
      <c r="W41" s="1" t="s">
        <v>35</v>
      </c>
      <c r="X41" s="1" t="s">
        <v>2538</v>
      </c>
      <c r="Y41" s="1" t="s">
        <v>6767</v>
      </c>
      <c r="Z41" s="1" t="s">
        <v>5991</v>
      </c>
    </row>
    <row r="42" spans="1:26" hidden="1" x14ac:dyDescent="0.25">
      <c r="A42" s="1" t="s">
        <v>2496</v>
      </c>
      <c r="B42" s="1">
        <v>2768</v>
      </c>
      <c r="C42" s="1" t="s">
        <v>6768</v>
      </c>
      <c r="D42" s="1" t="s">
        <v>156</v>
      </c>
      <c r="E42" s="1" t="s">
        <v>157</v>
      </c>
      <c r="F42" s="1">
        <v>2026</v>
      </c>
      <c r="G42" s="1">
        <v>2025</v>
      </c>
      <c r="H42" s="1" t="s">
        <v>5888</v>
      </c>
      <c r="I42" s="1">
        <v>9639</v>
      </c>
      <c r="J42" s="1" t="s">
        <v>2626</v>
      </c>
      <c r="K42" s="1" t="s">
        <v>2613</v>
      </c>
      <c r="L42" s="1">
        <v>19019</v>
      </c>
      <c r="M42" s="1" t="s">
        <v>5292</v>
      </c>
      <c r="N42" s="1" t="s">
        <v>6757</v>
      </c>
      <c r="O42" s="1" t="s">
        <v>6758</v>
      </c>
      <c r="Q42" s="1" t="s">
        <v>60</v>
      </c>
      <c r="R42" s="1" t="s">
        <v>2507</v>
      </c>
      <c r="S42" s="1" t="s">
        <v>2537</v>
      </c>
      <c r="T42" s="1" t="s">
        <v>2479</v>
      </c>
      <c r="U42" s="1" t="s">
        <v>156</v>
      </c>
      <c r="V42" s="1" t="s">
        <v>2516</v>
      </c>
      <c r="W42" s="1" t="s">
        <v>35</v>
      </c>
      <c r="X42" s="1" t="s">
        <v>2538</v>
      </c>
      <c r="Y42" s="1" t="s">
        <v>6769</v>
      </c>
      <c r="Z42" s="1" t="s">
        <v>5991</v>
      </c>
    </row>
    <row r="43" spans="1:26" hidden="1" x14ac:dyDescent="0.25">
      <c r="A43" s="1" t="s">
        <v>2496</v>
      </c>
      <c r="B43" s="1">
        <v>2767</v>
      </c>
      <c r="C43" s="1" t="s">
        <v>6770</v>
      </c>
      <c r="D43" s="1" t="s">
        <v>156</v>
      </c>
      <c r="E43" s="1" t="s">
        <v>157</v>
      </c>
      <c r="F43" s="1">
        <v>2026</v>
      </c>
      <c r="G43" s="1">
        <v>2025</v>
      </c>
      <c r="H43" s="1" t="s">
        <v>6771</v>
      </c>
      <c r="I43" s="1">
        <v>9661</v>
      </c>
      <c r="J43" s="1" t="s">
        <v>2612</v>
      </c>
      <c r="K43" s="1" t="s">
        <v>2613</v>
      </c>
      <c r="L43" s="1">
        <v>37133</v>
      </c>
      <c r="M43" s="1" t="s">
        <v>5292</v>
      </c>
      <c r="N43" s="1" t="s">
        <v>6754</v>
      </c>
      <c r="Q43" s="1" t="s">
        <v>3438</v>
      </c>
      <c r="R43" s="1" t="s">
        <v>2501</v>
      </c>
      <c r="S43" s="1" t="s">
        <v>3439</v>
      </c>
      <c r="T43" s="1" t="s">
        <v>2479</v>
      </c>
      <c r="U43" s="1" t="s">
        <v>156</v>
      </c>
      <c r="V43" s="1" t="s">
        <v>2516</v>
      </c>
      <c r="W43" s="1" t="s">
        <v>35</v>
      </c>
      <c r="X43" s="1" t="s">
        <v>2546</v>
      </c>
      <c r="Y43" s="1" t="s">
        <v>6772</v>
      </c>
    </row>
    <row r="44" spans="1:26" hidden="1" x14ac:dyDescent="0.25">
      <c r="A44" s="1" t="s">
        <v>2496</v>
      </c>
      <c r="B44" s="1">
        <v>2766</v>
      </c>
      <c r="C44" s="1" t="s">
        <v>6773</v>
      </c>
      <c r="D44" s="1" t="s">
        <v>2492</v>
      </c>
      <c r="E44" s="1" t="s">
        <v>2494</v>
      </c>
      <c r="F44" s="1">
        <v>2026</v>
      </c>
      <c r="G44" s="1">
        <v>2025</v>
      </c>
      <c r="H44" s="1" t="s">
        <v>3900</v>
      </c>
      <c r="I44" s="1" t="s">
        <v>3901</v>
      </c>
      <c r="J44" s="1" t="s">
        <v>2475</v>
      </c>
      <c r="K44" s="1" t="s">
        <v>2613</v>
      </c>
      <c r="L44" s="1">
        <v>31001</v>
      </c>
      <c r="M44" s="1" t="s">
        <v>5292</v>
      </c>
      <c r="N44" s="1" t="s">
        <v>6774</v>
      </c>
      <c r="Q44" s="1" t="s">
        <v>48</v>
      </c>
      <c r="R44" s="1" t="s">
        <v>2514</v>
      </c>
      <c r="S44" s="1" t="s">
        <v>2515</v>
      </c>
      <c r="T44" s="1" t="s">
        <v>2479</v>
      </c>
      <c r="U44" s="1" t="s">
        <v>2492</v>
      </c>
      <c r="V44" s="1" t="s">
        <v>2516</v>
      </c>
      <c r="W44" s="1" t="s">
        <v>35</v>
      </c>
      <c r="X44" s="1" t="s">
        <v>2518</v>
      </c>
      <c r="Y44" s="1" t="s">
        <v>6775</v>
      </c>
    </row>
    <row r="45" spans="1:26" hidden="1" x14ac:dyDescent="0.25">
      <c r="A45" s="1" t="s">
        <v>2496</v>
      </c>
      <c r="B45" s="1">
        <v>2765</v>
      </c>
      <c r="C45" s="1" t="s">
        <v>6776</v>
      </c>
      <c r="D45" s="1" t="s">
        <v>2492</v>
      </c>
      <c r="E45" s="1" t="s">
        <v>2494</v>
      </c>
      <c r="F45" s="1">
        <v>2026</v>
      </c>
      <c r="G45" s="1">
        <v>2026</v>
      </c>
      <c r="H45" s="1" t="s">
        <v>5434</v>
      </c>
      <c r="I45" s="1">
        <v>9515</v>
      </c>
      <c r="J45" s="1" t="s">
        <v>2626</v>
      </c>
      <c r="K45" s="1" t="s">
        <v>2613</v>
      </c>
      <c r="L45" s="1">
        <v>21104</v>
      </c>
      <c r="M45" s="1" t="s">
        <v>5292</v>
      </c>
      <c r="N45" s="1" t="s">
        <v>6757</v>
      </c>
      <c r="O45" s="1" t="s">
        <v>6758</v>
      </c>
      <c r="Q45" s="1" t="s">
        <v>2712</v>
      </c>
      <c r="R45" s="1" t="s">
        <v>6777</v>
      </c>
      <c r="S45" s="1" t="s">
        <v>5435</v>
      </c>
      <c r="T45" s="1" t="s">
        <v>2479</v>
      </c>
      <c r="U45" s="1" t="s">
        <v>2492</v>
      </c>
      <c r="V45" s="1" t="s">
        <v>2516</v>
      </c>
      <c r="W45" s="1" t="s">
        <v>35</v>
      </c>
      <c r="X45" s="1" t="s">
        <v>6131</v>
      </c>
      <c r="Y45" s="1" t="s">
        <v>6778</v>
      </c>
    </row>
    <row r="46" spans="1:26" hidden="1" x14ac:dyDescent="0.25">
      <c r="A46" s="1" t="s">
        <v>2496</v>
      </c>
      <c r="B46" s="1">
        <v>2764</v>
      </c>
      <c r="C46" s="1" t="s">
        <v>6779</v>
      </c>
      <c r="D46" s="1" t="s">
        <v>2492</v>
      </c>
      <c r="E46" s="1" t="s">
        <v>2494</v>
      </c>
      <c r="F46" s="1">
        <v>2026</v>
      </c>
      <c r="G46" s="1">
        <v>2025</v>
      </c>
      <c r="H46" s="1" t="s">
        <v>3910</v>
      </c>
      <c r="I46" s="1">
        <v>4747</v>
      </c>
      <c r="J46" s="1" t="s">
        <v>2612</v>
      </c>
      <c r="K46" s="1" t="s">
        <v>2613</v>
      </c>
      <c r="L46" s="1">
        <v>31271</v>
      </c>
      <c r="M46" s="1" t="s">
        <v>5292</v>
      </c>
      <c r="N46" s="1" t="s">
        <v>6780</v>
      </c>
      <c r="Q46" s="1" t="s">
        <v>48</v>
      </c>
      <c r="R46" s="1" t="s">
        <v>2514</v>
      </c>
      <c r="S46" s="1" t="s">
        <v>2515</v>
      </c>
      <c r="T46" s="1" t="s">
        <v>2479</v>
      </c>
      <c r="U46" s="1" t="s">
        <v>2492</v>
      </c>
      <c r="V46" s="1" t="s">
        <v>2516</v>
      </c>
      <c r="W46" s="1" t="s">
        <v>35</v>
      </c>
      <c r="X46" s="1" t="s">
        <v>2518</v>
      </c>
      <c r="Y46" s="1" t="s">
        <v>6781</v>
      </c>
    </row>
    <row r="47" spans="1:26" hidden="1" x14ac:dyDescent="0.25">
      <c r="A47" s="1" t="s">
        <v>2496</v>
      </c>
      <c r="B47" s="1">
        <v>2763</v>
      </c>
      <c r="C47" s="1" t="s">
        <v>6782</v>
      </c>
      <c r="D47" s="1" t="s">
        <v>156</v>
      </c>
      <c r="E47" s="1" t="s">
        <v>157</v>
      </c>
      <c r="F47" s="1">
        <v>2026</v>
      </c>
      <c r="G47" s="1">
        <v>2025</v>
      </c>
      <c r="H47" s="1" t="s">
        <v>5469</v>
      </c>
      <c r="I47" s="1">
        <v>9455</v>
      </c>
      <c r="J47" s="1" t="s">
        <v>2979</v>
      </c>
      <c r="K47" s="1" t="s">
        <v>2613</v>
      </c>
      <c r="L47" s="1">
        <v>19019</v>
      </c>
      <c r="M47" s="1" t="s">
        <v>5292</v>
      </c>
      <c r="N47" s="1" t="s">
        <v>6707</v>
      </c>
      <c r="O47" s="1" t="s">
        <v>6783</v>
      </c>
      <c r="Q47" s="1" t="s">
        <v>60</v>
      </c>
      <c r="R47" s="1" t="s">
        <v>2507</v>
      </c>
      <c r="S47" s="1" t="s">
        <v>2537</v>
      </c>
      <c r="T47" s="1" t="s">
        <v>2479</v>
      </c>
      <c r="U47" s="1" t="s">
        <v>156</v>
      </c>
      <c r="V47" s="1" t="s">
        <v>2516</v>
      </c>
      <c r="W47" s="1" t="s">
        <v>35</v>
      </c>
      <c r="X47" s="1" t="s">
        <v>2538</v>
      </c>
      <c r="Y47" s="1" t="s">
        <v>6784</v>
      </c>
      <c r="Z47" s="1" t="s">
        <v>6785</v>
      </c>
    </row>
    <row r="48" spans="1:26" hidden="1" x14ac:dyDescent="0.25">
      <c r="A48" s="1" t="s">
        <v>2496</v>
      </c>
      <c r="B48" s="1">
        <v>2762</v>
      </c>
      <c r="C48" s="1" t="s">
        <v>6786</v>
      </c>
      <c r="D48" s="1" t="s">
        <v>156</v>
      </c>
      <c r="E48" s="1" t="s">
        <v>157</v>
      </c>
      <c r="F48" s="1">
        <v>2026</v>
      </c>
      <c r="G48" s="1">
        <v>2025</v>
      </c>
      <c r="H48" s="1" t="s">
        <v>6787</v>
      </c>
      <c r="I48" s="1">
        <v>9754</v>
      </c>
      <c r="J48" s="1" t="s">
        <v>2793</v>
      </c>
      <c r="K48" s="1" t="s">
        <v>2613</v>
      </c>
      <c r="L48" s="1">
        <v>19048</v>
      </c>
      <c r="M48" s="1" t="s">
        <v>5292</v>
      </c>
      <c r="N48" s="1" t="s">
        <v>6707</v>
      </c>
      <c r="O48" s="1" t="s">
        <v>6783</v>
      </c>
      <c r="Q48" s="1" t="s">
        <v>60</v>
      </c>
      <c r="R48" s="1" t="s">
        <v>2507</v>
      </c>
      <c r="S48" s="1" t="s">
        <v>2537</v>
      </c>
      <c r="T48" s="1" t="s">
        <v>2479</v>
      </c>
      <c r="U48" s="1" t="s">
        <v>156</v>
      </c>
      <c r="V48" s="1" t="s">
        <v>2516</v>
      </c>
      <c r="W48" s="1" t="s">
        <v>35</v>
      </c>
      <c r="X48" s="1" t="s">
        <v>2538</v>
      </c>
      <c r="Y48" s="1" t="s">
        <v>6788</v>
      </c>
      <c r="Z48" s="1" t="s">
        <v>5991</v>
      </c>
    </row>
    <row r="49" spans="1:26" hidden="1" x14ac:dyDescent="0.25">
      <c r="A49" s="1" t="s">
        <v>2496</v>
      </c>
      <c r="B49" s="1">
        <v>2761</v>
      </c>
      <c r="C49" s="1" t="s">
        <v>6789</v>
      </c>
      <c r="D49" s="1" t="s">
        <v>156</v>
      </c>
      <c r="E49" s="1" t="s">
        <v>157</v>
      </c>
      <c r="F49" s="1">
        <v>2026</v>
      </c>
      <c r="G49" s="1">
        <v>2025</v>
      </c>
      <c r="H49" s="1" t="s">
        <v>5476</v>
      </c>
      <c r="I49" s="1">
        <v>9537</v>
      </c>
      <c r="J49" s="1" t="s">
        <v>2796</v>
      </c>
      <c r="K49" s="1" t="s">
        <v>2613</v>
      </c>
      <c r="L49" s="1">
        <v>19019</v>
      </c>
      <c r="M49" s="1" t="s">
        <v>5292</v>
      </c>
      <c r="N49" s="1" t="s">
        <v>6707</v>
      </c>
      <c r="O49" s="1" t="s">
        <v>6783</v>
      </c>
      <c r="Q49" s="1" t="s">
        <v>60</v>
      </c>
      <c r="R49" s="1" t="s">
        <v>2507</v>
      </c>
      <c r="S49" s="1" t="s">
        <v>2537</v>
      </c>
      <c r="T49" s="1" t="s">
        <v>2479</v>
      </c>
      <c r="U49" s="1" t="s">
        <v>156</v>
      </c>
      <c r="V49" s="1" t="s">
        <v>2516</v>
      </c>
      <c r="W49" s="1" t="s">
        <v>35</v>
      </c>
      <c r="X49" s="1" t="s">
        <v>2538</v>
      </c>
      <c r="Y49" s="1" t="s">
        <v>6790</v>
      </c>
      <c r="Z49" s="1" t="s">
        <v>5991</v>
      </c>
    </row>
    <row r="50" spans="1:26" hidden="1" x14ac:dyDescent="0.25">
      <c r="A50" s="1" t="s">
        <v>2496</v>
      </c>
      <c r="B50" s="1">
        <v>2760</v>
      </c>
      <c r="C50" s="1" t="s">
        <v>6791</v>
      </c>
      <c r="D50" s="1" t="s">
        <v>2492</v>
      </c>
      <c r="E50" s="1" t="s">
        <v>2494</v>
      </c>
      <c r="F50" s="1">
        <v>2026</v>
      </c>
      <c r="G50" s="1">
        <v>2025</v>
      </c>
      <c r="H50" s="1" t="s">
        <v>5174</v>
      </c>
      <c r="I50" s="1" t="s">
        <v>5175</v>
      </c>
      <c r="J50" s="1" t="s">
        <v>2475</v>
      </c>
      <c r="K50" s="1" t="s">
        <v>2616</v>
      </c>
      <c r="L50" s="1">
        <v>34248</v>
      </c>
      <c r="M50" s="1" t="s">
        <v>5292</v>
      </c>
      <c r="N50" s="1" t="s">
        <v>6774</v>
      </c>
      <c r="Q50" s="1" t="s">
        <v>46</v>
      </c>
      <c r="R50" s="1" t="s">
        <v>2514</v>
      </c>
      <c r="S50" s="1" t="s">
        <v>2628</v>
      </c>
      <c r="T50" s="1" t="s">
        <v>2479</v>
      </c>
      <c r="U50" s="1" t="s">
        <v>2492</v>
      </c>
      <c r="V50" s="1" t="s">
        <v>2516</v>
      </c>
      <c r="W50" s="1" t="s">
        <v>35</v>
      </c>
      <c r="X50" s="1" t="s">
        <v>2518</v>
      </c>
      <c r="Y50" s="1" t="s">
        <v>6792</v>
      </c>
    </row>
    <row r="51" spans="1:26" hidden="1" x14ac:dyDescent="0.25">
      <c r="A51" s="1" t="s">
        <v>2536</v>
      </c>
      <c r="B51" s="1">
        <v>2759</v>
      </c>
      <c r="C51" s="1" t="s">
        <v>6793</v>
      </c>
      <c r="D51" s="1" t="s">
        <v>170</v>
      </c>
      <c r="E51" s="1" t="s">
        <v>157</v>
      </c>
      <c r="F51" s="1">
        <v>2026</v>
      </c>
      <c r="G51" s="1">
        <v>2026</v>
      </c>
      <c r="H51" s="1" t="s">
        <v>2485</v>
      </c>
      <c r="I51" s="1" t="s">
        <v>2485</v>
      </c>
      <c r="J51" s="1" t="s">
        <v>2485</v>
      </c>
      <c r="Q51" s="1" t="s">
        <v>2601</v>
      </c>
      <c r="R51" s="1" t="s">
        <v>2507</v>
      </c>
      <c r="S51" s="1" t="s">
        <v>2602</v>
      </c>
      <c r="T51" s="1" t="s">
        <v>2522</v>
      </c>
      <c r="U51" s="1" t="s">
        <v>170</v>
      </c>
      <c r="V51" s="1" t="s">
        <v>2516</v>
      </c>
      <c r="W51" s="1" t="s">
        <v>34</v>
      </c>
      <c r="X51" s="1" t="s">
        <v>2775</v>
      </c>
      <c r="Y51" s="1" t="s">
        <v>6794</v>
      </c>
    </row>
    <row r="52" spans="1:26" hidden="1" x14ac:dyDescent="0.25">
      <c r="A52" s="1" t="s">
        <v>2496</v>
      </c>
      <c r="B52" s="1">
        <v>2758</v>
      </c>
      <c r="C52" s="1" t="s">
        <v>6795</v>
      </c>
      <c r="D52" s="1" t="s">
        <v>170</v>
      </c>
      <c r="E52" s="1" t="s">
        <v>157</v>
      </c>
      <c r="F52" s="1">
        <v>2026</v>
      </c>
      <c r="G52" s="1">
        <v>2026</v>
      </c>
      <c r="H52" s="1" t="s">
        <v>5814</v>
      </c>
      <c r="I52" s="1">
        <v>9467</v>
      </c>
      <c r="J52" s="1" t="s">
        <v>3209</v>
      </c>
      <c r="K52" s="1" t="s">
        <v>2850</v>
      </c>
      <c r="L52" s="1">
        <v>22020</v>
      </c>
      <c r="M52" s="1" t="s">
        <v>5292</v>
      </c>
      <c r="Q52" s="1" t="s">
        <v>2601</v>
      </c>
      <c r="R52" s="1" t="s">
        <v>2507</v>
      </c>
      <c r="S52" s="1" t="s">
        <v>2602</v>
      </c>
      <c r="T52" s="1" t="s">
        <v>2479</v>
      </c>
      <c r="U52" s="1" t="s">
        <v>170</v>
      </c>
      <c r="V52" s="1" t="s">
        <v>2516</v>
      </c>
      <c r="W52" s="1" t="s">
        <v>34</v>
      </c>
      <c r="X52" s="1" t="s">
        <v>2775</v>
      </c>
      <c r="Y52" s="1" t="s">
        <v>6796</v>
      </c>
    </row>
    <row r="53" spans="1:26" hidden="1" x14ac:dyDescent="0.25">
      <c r="A53" s="1" t="s">
        <v>2496</v>
      </c>
      <c r="B53" s="1">
        <v>2757</v>
      </c>
      <c r="C53" s="1" t="s">
        <v>6797</v>
      </c>
      <c r="D53" s="1" t="s">
        <v>156</v>
      </c>
      <c r="E53" s="1" t="s">
        <v>157</v>
      </c>
      <c r="F53" s="1">
        <v>2026</v>
      </c>
      <c r="G53" s="1">
        <v>2025</v>
      </c>
      <c r="H53" s="1" t="s">
        <v>5315</v>
      </c>
      <c r="I53" s="1">
        <v>9513</v>
      </c>
      <c r="J53" s="1" t="s">
        <v>2612</v>
      </c>
      <c r="K53" s="1" t="s">
        <v>2613</v>
      </c>
      <c r="L53" s="1">
        <v>22020</v>
      </c>
      <c r="M53" s="1" t="s">
        <v>5292</v>
      </c>
      <c r="Q53" s="1" t="s">
        <v>2601</v>
      </c>
      <c r="R53" s="1" t="s">
        <v>2507</v>
      </c>
      <c r="S53" s="1" t="s">
        <v>2602</v>
      </c>
      <c r="T53" s="1" t="s">
        <v>2479</v>
      </c>
      <c r="U53" s="1" t="s">
        <v>156</v>
      </c>
      <c r="V53" s="1" t="s">
        <v>2516</v>
      </c>
      <c r="W53" s="1" t="s">
        <v>35</v>
      </c>
      <c r="X53" s="1" t="s">
        <v>2775</v>
      </c>
      <c r="Y53" s="1" t="s">
        <v>6798</v>
      </c>
    </row>
    <row r="54" spans="1:26" hidden="1" x14ac:dyDescent="0.25">
      <c r="A54" s="1" t="s">
        <v>2496</v>
      </c>
      <c r="B54" s="1">
        <v>2756</v>
      </c>
      <c r="C54" s="1" t="s">
        <v>6799</v>
      </c>
      <c r="D54" s="1" t="s">
        <v>156</v>
      </c>
      <c r="E54" s="1" t="s">
        <v>157</v>
      </c>
      <c r="F54" s="1">
        <v>2026</v>
      </c>
      <c r="G54" s="1">
        <v>2025</v>
      </c>
      <c r="H54" s="1" t="s">
        <v>5330</v>
      </c>
      <c r="I54" s="1">
        <v>9540</v>
      </c>
      <c r="J54" s="1" t="s">
        <v>2612</v>
      </c>
      <c r="K54" s="1" t="s">
        <v>2613</v>
      </c>
      <c r="L54" s="1">
        <v>22020</v>
      </c>
      <c r="M54" s="1" t="s">
        <v>5292</v>
      </c>
      <c r="Q54" s="1" t="s">
        <v>2601</v>
      </c>
      <c r="R54" s="1" t="s">
        <v>2507</v>
      </c>
      <c r="S54" s="1" t="s">
        <v>2602</v>
      </c>
      <c r="T54" s="1" t="s">
        <v>2479</v>
      </c>
      <c r="U54" s="1" t="s">
        <v>156</v>
      </c>
      <c r="V54" s="1" t="s">
        <v>2516</v>
      </c>
      <c r="W54" s="1" t="s">
        <v>35</v>
      </c>
      <c r="X54" s="1" t="s">
        <v>2775</v>
      </c>
      <c r="Y54" s="1" t="s">
        <v>6800</v>
      </c>
    </row>
    <row r="55" spans="1:26" hidden="1" x14ac:dyDescent="0.25">
      <c r="A55" s="1" t="s">
        <v>2496</v>
      </c>
      <c r="B55" s="1">
        <v>2755</v>
      </c>
      <c r="C55" s="1" t="s">
        <v>6801</v>
      </c>
      <c r="D55" s="1" t="s">
        <v>156</v>
      </c>
      <c r="E55" s="1" t="s">
        <v>157</v>
      </c>
      <c r="F55" s="1">
        <v>2026</v>
      </c>
      <c r="G55" s="1">
        <v>2025</v>
      </c>
      <c r="H55" s="1" t="s">
        <v>5363</v>
      </c>
      <c r="I55" s="1">
        <v>9581</v>
      </c>
      <c r="J55" s="1" t="s">
        <v>2793</v>
      </c>
      <c r="K55" s="1" t="s">
        <v>2613</v>
      </c>
      <c r="L55" s="1">
        <v>19019</v>
      </c>
      <c r="M55" s="1" t="s">
        <v>5292</v>
      </c>
      <c r="N55" s="1" t="s">
        <v>6802</v>
      </c>
      <c r="O55" s="1" t="s">
        <v>6803</v>
      </c>
      <c r="Q55" s="1" t="s">
        <v>60</v>
      </c>
      <c r="R55" s="1" t="s">
        <v>2507</v>
      </c>
      <c r="S55" s="1" t="s">
        <v>2537</v>
      </c>
      <c r="T55" s="1" t="s">
        <v>2479</v>
      </c>
      <c r="U55" s="1" t="s">
        <v>156</v>
      </c>
      <c r="V55" s="1" t="s">
        <v>2516</v>
      </c>
      <c r="W55" s="1" t="s">
        <v>35</v>
      </c>
      <c r="X55" s="1" t="s">
        <v>2538</v>
      </c>
      <c r="Y55" s="1" t="s">
        <v>6804</v>
      </c>
      <c r="Z55" s="1" t="s">
        <v>5991</v>
      </c>
    </row>
    <row r="56" spans="1:26" hidden="1" x14ac:dyDescent="0.25">
      <c r="A56" s="1" t="s">
        <v>2496</v>
      </c>
      <c r="B56" s="1">
        <v>2754</v>
      </c>
      <c r="C56" s="1" t="s">
        <v>6805</v>
      </c>
      <c r="D56" s="1" t="s">
        <v>156</v>
      </c>
      <c r="E56" s="1" t="s">
        <v>157</v>
      </c>
      <c r="F56" s="1">
        <v>2026</v>
      </c>
      <c r="G56" s="1">
        <v>2025</v>
      </c>
      <c r="H56" s="1" t="s">
        <v>6806</v>
      </c>
      <c r="I56" s="1">
        <v>9727</v>
      </c>
      <c r="J56" s="1" t="s">
        <v>3815</v>
      </c>
      <c r="K56" s="1" t="s">
        <v>2613</v>
      </c>
      <c r="L56" s="1">
        <v>19019</v>
      </c>
      <c r="M56" s="1" t="s">
        <v>5292</v>
      </c>
      <c r="N56" s="1" t="s">
        <v>6802</v>
      </c>
      <c r="O56" s="1" t="s">
        <v>6803</v>
      </c>
      <c r="Q56" s="1" t="s">
        <v>60</v>
      </c>
      <c r="R56" s="1" t="s">
        <v>2507</v>
      </c>
      <c r="S56" s="1" t="s">
        <v>2537</v>
      </c>
      <c r="T56" s="1" t="s">
        <v>2479</v>
      </c>
      <c r="U56" s="1" t="s">
        <v>156</v>
      </c>
      <c r="V56" s="1" t="s">
        <v>2516</v>
      </c>
      <c r="W56" s="1" t="s">
        <v>35</v>
      </c>
      <c r="X56" s="1" t="s">
        <v>2538</v>
      </c>
      <c r="Y56" s="1" t="s">
        <v>6807</v>
      </c>
      <c r="Z56" s="1" t="s">
        <v>5991</v>
      </c>
    </row>
    <row r="57" spans="1:26" hidden="1" x14ac:dyDescent="0.25">
      <c r="A57" s="1" t="s">
        <v>2536</v>
      </c>
      <c r="B57" s="1">
        <v>2753</v>
      </c>
      <c r="C57" s="1" t="s">
        <v>6808</v>
      </c>
      <c r="D57" s="1" t="s">
        <v>245</v>
      </c>
      <c r="E57" s="1" t="s">
        <v>142</v>
      </c>
      <c r="F57" s="1">
        <v>2025</v>
      </c>
      <c r="G57" s="1">
        <v>2024</v>
      </c>
      <c r="H57" s="1" t="s">
        <v>2485</v>
      </c>
      <c r="I57" s="1" t="s">
        <v>2485</v>
      </c>
      <c r="J57" s="1" t="s">
        <v>2485</v>
      </c>
      <c r="N57" s="1" t="s">
        <v>6802</v>
      </c>
      <c r="Q57" s="1" t="s">
        <v>2608</v>
      </c>
      <c r="R57" s="1" t="s">
        <v>2473</v>
      </c>
      <c r="S57" s="1" t="s">
        <v>2710</v>
      </c>
      <c r="T57" s="1" t="s">
        <v>2522</v>
      </c>
      <c r="U57" s="1" t="s">
        <v>245</v>
      </c>
      <c r="V57" s="1" t="s">
        <v>2516</v>
      </c>
      <c r="W57" s="1" t="s">
        <v>34</v>
      </c>
      <c r="X57" s="1" t="s">
        <v>2538</v>
      </c>
      <c r="Y57" s="1" t="s">
        <v>6809</v>
      </c>
      <c r="Z57" s="1" t="s">
        <v>6810</v>
      </c>
    </row>
    <row r="58" spans="1:26" hidden="1" x14ac:dyDescent="0.25">
      <c r="A58" s="1" t="s">
        <v>2496</v>
      </c>
      <c r="B58" s="1">
        <v>2752</v>
      </c>
      <c r="C58" s="1" t="s">
        <v>6811</v>
      </c>
      <c r="D58" s="1" t="s">
        <v>156</v>
      </c>
      <c r="E58" s="1" t="s">
        <v>157</v>
      </c>
      <c r="F58" s="1">
        <v>2025</v>
      </c>
      <c r="G58" s="1">
        <v>2026</v>
      </c>
      <c r="H58" s="1" t="s">
        <v>6812</v>
      </c>
      <c r="I58" s="1">
        <v>9755</v>
      </c>
      <c r="J58" s="1" t="s">
        <v>5880</v>
      </c>
      <c r="K58" s="1" t="s">
        <v>2613</v>
      </c>
      <c r="L58" s="1">
        <v>19019</v>
      </c>
      <c r="M58" s="1" t="s">
        <v>5292</v>
      </c>
      <c r="N58" s="1" t="s">
        <v>6802</v>
      </c>
      <c r="O58" s="1" t="s">
        <v>6803</v>
      </c>
      <c r="Q58" s="1" t="s">
        <v>60</v>
      </c>
      <c r="R58" s="1" t="s">
        <v>2507</v>
      </c>
      <c r="S58" s="1" t="s">
        <v>2537</v>
      </c>
      <c r="T58" s="1" t="s">
        <v>2479</v>
      </c>
      <c r="U58" s="1" t="s">
        <v>156</v>
      </c>
      <c r="V58" s="1" t="s">
        <v>2516</v>
      </c>
      <c r="W58" s="1" t="s">
        <v>35</v>
      </c>
      <c r="X58" s="1" t="s">
        <v>2538</v>
      </c>
      <c r="Y58" s="1" t="s">
        <v>6813</v>
      </c>
      <c r="Z58" s="1" t="s">
        <v>5991</v>
      </c>
    </row>
    <row r="59" spans="1:26" hidden="1" x14ac:dyDescent="0.25">
      <c r="A59" s="1" t="s">
        <v>2496</v>
      </c>
      <c r="B59" s="1">
        <v>2751</v>
      </c>
      <c r="C59" s="1" t="s">
        <v>6814</v>
      </c>
      <c r="D59" s="1" t="s">
        <v>170</v>
      </c>
      <c r="E59" s="1" t="s">
        <v>157</v>
      </c>
      <c r="F59" s="1">
        <v>2026</v>
      </c>
      <c r="G59" s="1">
        <v>2026</v>
      </c>
      <c r="H59" s="1" t="s">
        <v>6815</v>
      </c>
      <c r="I59" s="1">
        <v>9725</v>
      </c>
      <c r="J59" s="1" t="s">
        <v>2849</v>
      </c>
      <c r="K59" s="1" t="s">
        <v>2850</v>
      </c>
      <c r="L59" s="1">
        <v>21104</v>
      </c>
      <c r="M59" s="1" t="s">
        <v>5292</v>
      </c>
      <c r="N59" s="1" t="s">
        <v>6802</v>
      </c>
      <c r="O59" s="1" t="s">
        <v>6803</v>
      </c>
      <c r="Q59" s="1" t="s">
        <v>2712</v>
      </c>
      <c r="R59" s="1" t="s">
        <v>2507</v>
      </c>
      <c r="S59" s="1" t="s">
        <v>2878</v>
      </c>
      <c r="T59" s="1" t="s">
        <v>2479</v>
      </c>
      <c r="U59" s="1" t="s">
        <v>170</v>
      </c>
      <c r="V59" s="1" t="s">
        <v>2516</v>
      </c>
      <c r="W59" s="1" t="s">
        <v>34</v>
      </c>
      <c r="X59" s="1" t="s">
        <v>2603</v>
      </c>
      <c r="Y59" s="1" t="s">
        <v>6816</v>
      </c>
    </row>
    <row r="60" spans="1:26" hidden="1" x14ac:dyDescent="0.25">
      <c r="A60" s="1" t="s">
        <v>2496</v>
      </c>
      <c r="B60" s="1">
        <v>2750</v>
      </c>
      <c r="C60" s="1" t="s">
        <v>6817</v>
      </c>
      <c r="D60" s="1" t="s">
        <v>2492</v>
      </c>
      <c r="E60" s="1" t="s">
        <v>2494</v>
      </c>
      <c r="F60" s="1">
        <v>2026</v>
      </c>
      <c r="G60" s="1">
        <v>2025</v>
      </c>
      <c r="H60" s="1" t="s">
        <v>3978</v>
      </c>
      <c r="I60" s="1">
        <v>4349</v>
      </c>
      <c r="J60" s="1" t="s">
        <v>2793</v>
      </c>
      <c r="K60" s="1" t="s">
        <v>2613</v>
      </c>
      <c r="L60" s="1">
        <v>26006</v>
      </c>
      <c r="M60" s="1" t="s">
        <v>5292</v>
      </c>
      <c r="N60" s="1" t="s">
        <v>6818</v>
      </c>
      <c r="Q60" s="1" t="s">
        <v>44</v>
      </c>
      <c r="R60" s="1" t="s">
        <v>2514</v>
      </c>
      <c r="S60" s="1" t="s">
        <v>3979</v>
      </c>
      <c r="T60" s="1" t="s">
        <v>2479</v>
      </c>
      <c r="U60" s="1" t="s">
        <v>2492</v>
      </c>
      <c r="V60" s="1" t="s">
        <v>2516</v>
      </c>
      <c r="W60" s="1" t="s">
        <v>35</v>
      </c>
      <c r="X60" s="1" t="s">
        <v>2518</v>
      </c>
      <c r="Y60" s="1" t="s">
        <v>6819</v>
      </c>
    </row>
    <row r="61" spans="1:26" hidden="1" x14ac:dyDescent="0.25">
      <c r="A61" s="1" t="s">
        <v>2496</v>
      </c>
      <c r="B61" s="1">
        <v>2749</v>
      </c>
      <c r="C61" s="1" t="s">
        <v>6820</v>
      </c>
      <c r="D61" s="1" t="s">
        <v>156</v>
      </c>
      <c r="E61" s="1" t="s">
        <v>157</v>
      </c>
      <c r="F61" s="1">
        <v>2026</v>
      </c>
      <c r="G61" s="1">
        <v>2025</v>
      </c>
      <c r="H61" s="1" t="s">
        <v>6821</v>
      </c>
      <c r="I61" s="1">
        <v>9772</v>
      </c>
      <c r="J61" s="1" t="s">
        <v>2612</v>
      </c>
      <c r="K61" s="1" t="s">
        <v>2613</v>
      </c>
      <c r="L61" s="1">
        <v>37133</v>
      </c>
      <c r="M61" s="1" t="s">
        <v>5292</v>
      </c>
      <c r="N61" s="1" t="s">
        <v>6822</v>
      </c>
      <c r="Q61" s="1" t="s">
        <v>3438</v>
      </c>
      <c r="R61" s="1" t="s">
        <v>2501</v>
      </c>
      <c r="S61" s="1" t="s">
        <v>3439</v>
      </c>
      <c r="T61" s="1" t="s">
        <v>2479</v>
      </c>
      <c r="U61" s="1" t="s">
        <v>156</v>
      </c>
      <c r="V61" s="1" t="s">
        <v>2516</v>
      </c>
      <c r="W61" s="1" t="s">
        <v>35</v>
      </c>
      <c r="X61" s="1" t="s">
        <v>2546</v>
      </c>
      <c r="Y61" s="1" t="s">
        <v>6823</v>
      </c>
      <c r="Z61" s="1" t="s">
        <v>2574</v>
      </c>
    </row>
    <row r="62" spans="1:26" hidden="1" x14ac:dyDescent="0.25">
      <c r="A62" s="1" t="s">
        <v>2496</v>
      </c>
      <c r="B62" s="1">
        <v>2748</v>
      </c>
      <c r="C62" s="1" t="s">
        <v>6824</v>
      </c>
      <c r="D62" s="1" t="s">
        <v>2492</v>
      </c>
      <c r="E62" s="1" t="s">
        <v>2494</v>
      </c>
      <c r="F62" s="1">
        <v>2026</v>
      </c>
      <c r="G62" s="1">
        <v>2025</v>
      </c>
      <c r="H62" s="1" t="s">
        <v>3600</v>
      </c>
      <c r="I62" s="1">
        <v>4334</v>
      </c>
      <c r="J62" s="1" t="s">
        <v>2793</v>
      </c>
      <c r="K62" s="1" t="s">
        <v>2613</v>
      </c>
      <c r="L62" s="1">
        <v>26158</v>
      </c>
      <c r="M62" s="1" t="s">
        <v>5292</v>
      </c>
      <c r="Q62" s="1" t="s">
        <v>44</v>
      </c>
      <c r="R62" s="1" t="s">
        <v>2514</v>
      </c>
      <c r="S62" s="1" t="s">
        <v>3992</v>
      </c>
      <c r="T62" s="1" t="s">
        <v>2479</v>
      </c>
      <c r="U62" s="1" t="s">
        <v>2492</v>
      </c>
      <c r="V62" s="1" t="s">
        <v>2516</v>
      </c>
      <c r="W62" s="1" t="s">
        <v>35</v>
      </c>
      <c r="X62" s="1" t="s">
        <v>2518</v>
      </c>
      <c r="Y62" s="1" t="s">
        <v>6825</v>
      </c>
    </row>
    <row r="63" spans="1:26" hidden="1" x14ac:dyDescent="0.25">
      <c r="A63" s="1" t="s">
        <v>2496</v>
      </c>
      <c r="B63" s="1">
        <v>2747</v>
      </c>
      <c r="C63" s="1" t="s">
        <v>6826</v>
      </c>
      <c r="D63" s="1" t="s">
        <v>2492</v>
      </c>
      <c r="E63" s="1" t="s">
        <v>2494</v>
      </c>
      <c r="F63" s="1">
        <v>2026</v>
      </c>
      <c r="G63" s="1">
        <v>2025</v>
      </c>
      <c r="H63" s="1" t="s">
        <v>5073</v>
      </c>
      <c r="I63" s="1">
        <v>4382</v>
      </c>
      <c r="J63" s="1" t="s">
        <v>3408</v>
      </c>
      <c r="K63" s="1" t="s">
        <v>2613</v>
      </c>
      <c r="L63" s="1">
        <v>26027</v>
      </c>
      <c r="M63" s="1" t="s">
        <v>5292</v>
      </c>
      <c r="N63" s="1" t="s">
        <v>6818</v>
      </c>
      <c r="Q63" s="1" t="s">
        <v>44</v>
      </c>
      <c r="R63" s="1" t="s">
        <v>2514</v>
      </c>
      <c r="S63" s="1" t="s">
        <v>3162</v>
      </c>
      <c r="T63" s="1" t="s">
        <v>2479</v>
      </c>
      <c r="U63" s="1" t="s">
        <v>2492</v>
      </c>
      <c r="V63" s="1" t="s">
        <v>2516</v>
      </c>
      <c r="W63" s="1" t="s">
        <v>35</v>
      </c>
      <c r="X63" s="1" t="s">
        <v>2518</v>
      </c>
      <c r="Y63" s="1" t="s">
        <v>6827</v>
      </c>
    </row>
    <row r="64" spans="1:26" hidden="1" x14ac:dyDescent="0.25">
      <c r="A64" s="1" t="s">
        <v>2496</v>
      </c>
      <c r="B64" s="1">
        <v>2746</v>
      </c>
      <c r="C64" s="1" t="s">
        <v>6828</v>
      </c>
      <c r="D64" s="1" t="s">
        <v>2492</v>
      </c>
      <c r="E64" s="1" t="s">
        <v>2494</v>
      </c>
      <c r="F64" s="1">
        <v>2025</v>
      </c>
      <c r="G64" s="1">
        <v>2026</v>
      </c>
      <c r="H64" s="1" t="s">
        <v>5478</v>
      </c>
      <c r="I64" s="1">
        <v>9583</v>
      </c>
      <c r="J64" s="1" t="s">
        <v>2793</v>
      </c>
      <c r="K64" s="1" t="s">
        <v>2613</v>
      </c>
      <c r="L64" s="1">
        <v>19019</v>
      </c>
      <c r="M64" s="1" t="s">
        <v>5292</v>
      </c>
      <c r="N64" s="1" t="s">
        <v>6829</v>
      </c>
      <c r="O64" s="1" t="s">
        <v>6830</v>
      </c>
      <c r="Q64" s="1" t="s">
        <v>60</v>
      </c>
      <c r="R64" s="1" t="s">
        <v>2507</v>
      </c>
      <c r="S64" s="1" t="s">
        <v>2537</v>
      </c>
      <c r="T64" s="1" t="s">
        <v>2479</v>
      </c>
      <c r="U64" s="1" t="s">
        <v>2492</v>
      </c>
      <c r="V64" s="1" t="s">
        <v>2516</v>
      </c>
      <c r="W64" s="1" t="s">
        <v>35</v>
      </c>
      <c r="X64" s="1" t="s">
        <v>2538</v>
      </c>
      <c r="Y64" s="1" t="s">
        <v>6831</v>
      </c>
      <c r="Z64" s="1" t="s">
        <v>5991</v>
      </c>
    </row>
    <row r="65" spans="1:26" hidden="1" x14ac:dyDescent="0.25">
      <c r="A65" s="1" t="s">
        <v>2536</v>
      </c>
      <c r="B65" s="1">
        <v>2745</v>
      </c>
      <c r="C65" s="1" t="s">
        <v>6832</v>
      </c>
      <c r="D65" s="1" t="s">
        <v>6173</v>
      </c>
      <c r="E65" s="1" t="s">
        <v>6174</v>
      </c>
      <c r="F65" s="1">
        <v>2026</v>
      </c>
      <c r="G65" s="1">
        <v>2026</v>
      </c>
      <c r="H65" s="1" t="s">
        <v>2485</v>
      </c>
      <c r="I65" s="1" t="s">
        <v>2485</v>
      </c>
      <c r="J65" s="1" t="s">
        <v>2485</v>
      </c>
      <c r="N65" s="1" t="s">
        <v>6833</v>
      </c>
      <c r="O65" s="1" t="s">
        <v>6834</v>
      </c>
      <c r="Q65" s="1" t="s">
        <v>3438</v>
      </c>
      <c r="R65" s="1" t="s">
        <v>2903</v>
      </c>
      <c r="S65" s="1" t="s">
        <v>3439</v>
      </c>
      <c r="T65" s="1" t="s">
        <v>2522</v>
      </c>
      <c r="U65" s="1" t="s">
        <v>6173</v>
      </c>
      <c r="V65" s="1" t="s">
        <v>2516</v>
      </c>
      <c r="W65" s="1" t="s">
        <v>6835</v>
      </c>
      <c r="X65" s="1" t="s">
        <v>2538</v>
      </c>
      <c r="Y65" s="1" t="s">
        <v>6836</v>
      </c>
      <c r="Z65" s="1" t="s">
        <v>6837</v>
      </c>
    </row>
    <row r="66" spans="1:26" hidden="1" x14ac:dyDescent="0.25">
      <c r="A66" s="1" t="s">
        <v>2536</v>
      </c>
      <c r="B66" s="1">
        <v>2744</v>
      </c>
      <c r="C66" s="1" t="s">
        <v>6838</v>
      </c>
      <c r="D66" s="1" t="s">
        <v>6173</v>
      </c>
      <c r="E66" s="1" t="s">
        <v>6174</v>
      </c>
      <c r="F66" s="1">
        <v>2026</v>
      </c>
      <c r="G66" s="1">
        <v>2026</v>
      </c>
      <c r="H66" s="1" t="s">
        <v>2485</v>
      </c>
      <c r="I66" s="1" t="s">
        <v>2485</v>
      </c>
      <c r="J66" s="1" t="s">
        <v>2485</v>
      </c>
      <c r="N66" s="1" t="s">
        <v>6833</v>
      </c>
      <c r="O66" s="1" t="s">
        <v>6834</v>
      </c>
      <c r="Q66" s="1" t="s">
        <v>3438</v>
      </c>
      <c r="R66" s="1" t="s">
        <v>2903</v>
      </c>
      <c r="S66" s="1" t="s">
        <v>3439</v>
      </c>
      <c r="T66" s="1" t="s">
        <v>2522</v>
      </c>
      <c r="U66" s="1" t="s">
        <v>6173</v>
      </c>
      <c r="V66" s="1" t="s">
        <v>2516</v>
      </c>
      <c r="W66" s="1" t="s">
        <v>6835</v>
      </c>
      <c r="X66" s="1" t="s">
        <v>2538</v>
      </c>
      <c r="Y66" s="1" t="s">
        <v>6839</v>
      </c>
      <c r="Z66" s="1" t="s">
        <v>6837</v>
      </c>
    </row>
    <row r="67" spans="1:26" hidden="1" x14ac:dyDescent="0.25">
      <c r="A67" s="1" t="s">
        <v>2536</v>
      </c>
      <c r="B67" s="1">
        <v>2743</v>
      </c>
      <c r="C67" s="1" t="s">
        <v>6840</v>
      </c>
      <c r="D67" s="1" t="s">
        <v>6173</v>
      </c>
      <c r="E67" s="1" t="s">
        <v>6174</v>
      </c>
      <c r="F67" s="1">
        <v>2026</v>
      </c>
      <c r="G67" s="1">
        <v>2026</v>
      </c>
      <c r="H67" s="1" t="s">
        <v>2485</v>
      </c>
      <c r="I67" s="1" t="s">
        <v>2485</v>
      </c>
      <c r="J67" s="1" t="s">
        <v>2485</v>
      </c>
      <c r="N67" s="1" t="s">
        <v>6833</v>
      </c>
      <c r="O67" s="1" t="s">
        <v>6834</v>
      </c>
      <c r="Q67" s="1" t="s">
        <v>3438</v>
      </c>
      <c r="R67" s="1" t="s">
        <v>2903</v>
      </c>
      <c r="S67" s="1" t="s">
        <v>3439</v>
      </c>
      <c r="T67" s="1" t="s">
        <v>2522</v>
      </c>
      <c r="U67" s="1" t="s">
        <v>6173</v>
      </c>
      <c r="V67" s="1" t="s">
        <v>2516</v>
      </c>
      <c r="W67" s="1" t="s">
        <v>6835</v>
      </c>
      <c r="X67" s="1" t="s">
        <v>2538</v>
      </c>
      <c r="Y67" s="1" t="s">
        <v>6841</v>
      </c>
      <c r="Z67" s="1" t="s">
        <v>6837</v>
      </c>
    </row>
    <row r="68" spans="1:26" hidden="1" x14ac:dyDescent="0.25">
      <c r="A68" s="1" t="s">
        <v>2536</v>
      </c>
      <c r="B68" s="1">
        <v>2742</v>
      </c>
      <c r="C68" s="1" t="s">
        <v>6842</v>
      </c>
      <c r="D68" s="1" t="s">
        <v>6173</v>
      </c>
      <c r="E68" s="1" t="s">
        <v>6174</v>
      </c>
      <c r="F68" s="1">
        <v>2026</v>
      </c>
      <c r="G68" s="1">
        <v>2026</v>
      </c>
      <c r="H68" s="1" t="s">
        <v>2485</v>
      </c>
      <c r="I68" s="1" t="s">
        <v>2485</v>
      </c>
      <c r="J68" s="1" t="s">
        <v>2485</v>
      </c>
      <c r="N68" s="1" t="s">
        <v>6833</v>
      </c>
      <c r="O68" s="1" t="s">
        <v>6834</v>
      </c>
      <c r="Q68" s="1" t="s">
        <v>3438</v>
      </c>
      <c r="R68" s="1" t="s">
        <v>2903</v>
      </c>
      <c r="S68" s="1" t="s">
        <v>3439</v>
      </c>
      <c r="T68" s="1" t="s">
        <v>2522</v>
      </c>
      <c r="U68" s="1" t="s">
        <v>6173</v>
      </c>
      <c r="V68" s="1" t="s">
        <v>2516</v>
      </c>
      <c r="W68" s="1" t="s">
        <v>6835</v>
      </c>
      <c r="X68" s="1" t="s">
        <v>2538</v>
      </c>
      <c r="Y68" s="1" t="s">
        <v>6843</v>
      </c>
      <c r="Z68" s="1" t="s">
        <v>6837</v>
      </c>
    </row>
    <row r="69" spans="1:26" hidden="1" x14ac:dyDescent="0.25">
      <c r="A69" s="1" t="s">
        <v>2536</v>
      </c>
      <c r="B69" s="1">
        <v>2741</v>
      </c>
      <c r="C69" s="1" t="s">
        <v>6844</v>
      </c>
      <c r="D69" s="1" t="s">
        <v>6173</v>
      </c>
      <c r="E69" s="1" t="s">
        <v>6174</v>
      </c>
      <c r="F69" s="1">
        <v>2026</v>
      </c>
      <c r="G69" s="1">
        <v>2026</v>
      </c>
      <c r="H69" s="1" t="s">
        <v>2485</v>
      </c>
      <c r="I69" s="1" t="s">
        <v>2485</v>
      </c>
      <c r="J69" s="1" t="s">
        <v>2485</v>
      </c>
      <c r="N69" s="1" t="s">
        <v>6833</v>
      </c>
      <c r="O69" s="1" t="s">
        <v>6834</v>
      </c>
      <c r="Q69" s="1" t="s">
        <v>3438</v>
      </c>
      <c r="R69" s="1" t="s">
        <v>2903</v>
      </c>
      <c r="S69" s="1" t="s">
        <v>3439</v>
      </c>
      <c r="T69" s="1" t="s">
        <v>2522</v>
      </c>
      <c r="U69" s="1" t="s">
        <v>6173</v>
      </c>
      <c r="V69" s="1" t="s">
        <v>2516</v>
      </c>
      <c r="W69" s="1" t="s">
        <v>6835</v>
      </c>
      <c r="X69" s="1" t="s">
        <v>2538</v>
      </c>
      <c r="Y69" s="1" t="s">
        <v>6845</v>
      </c>
      <c r="Z69" s="1" t="s">
        <v>6837</v>
      </c>
    </row>
    <row r="70" spans="1:26" hidden="1" x14ac:dyDescent="0.25">
      <c r="A70" s="1" t="s">
        <v>2536</v>
      </c>
      <c r="B70" s="1">
        <v>2740</v>
      </c>
      <c r="C70" s="1" t="s">
        <v>6846</v>
      </c>
      <c r="D70" s="1" t="s">
        <v>6173</v>
      </c>
      <c r="E70" s="1" t="s">
        <v>6174</v>
      </c>
      <c r="F70" s="1">
        <v>2026</v>
      </c>
      <c r="G70" s="1">
        <v>2026</v>
      </c>
      <c r="H70" s="1" t="s">
        <v>2485</v>
      </c>
      <c r="I70" s="1" t="s">
        <v>2485</v>
      </c>
      <c r="J70" s="1" t="s">
        <v>2485</v>
      </c>
      <c r="N70" s="1" t="s">
        <v>6833</v>
      </c>
      <c r="O70" s="1" t="s">
        <v>6834</v>
      </c>
      <c r="Q70" s="1" t="s">
        <v>3438</v>
      </c>
      <c r="R70" s="1" t="s">
        <v>2903</v>
      </c>
      <c r="S70" s="1" t="s">
        <v>3439</v>
      </c>
      <c r="T70" s="1" t="s">
        <v>2522</v>
      </c>
      <c r="U70" s="1" t="s">
        <v>6173</v>
      </c>
      <c r="V70" s="1" t="s">
        <v>2516</v>
      </c>
      <c r="W70" s="1" t="s">
        <v>6835</v>
      </c>
      <c r="X70" s="1" t="s">
        <v>2538</v>
      </c>
      <c r="Y70" s="1" t="s">
        <v>6847</v>
      </c>
      <c r="Z70" s="1" t="s">
        <v>6837</v>
      </c>
    </row>
    <row r="71" spans="1:26" hidden="1" x14ac:dyDescent="0.25">
      <c r="A71" s="1" t="s">
        <v>2536</v>
      </c>
      <c r="B71" s="1">
        <v>2739</v>
      </c>
      <c r="C71" s="1" t="s">
        <v>6848</v>
      </c>
      <c r="D71" s="1" t="s">
        <v>6173</v>
      </c>
      <c r="E71" s="1" t="s">
        <v>6174</v>
      </c>
      <c r="F71" s="1">
        <v>2026</v>
      </c>
      <c r="G71" s="1">
        <v>2026</v>
      </c>
      <c r="H71" s="1" t="s">
        <v>2485</v>
      </c>
      <c r="I71" s="1" t="s">
        <v>2485</v>
      </c>
      <c r="J71" s="1" t="s">
        <v>2485</v>
      </c>
      <c r="N71" s="1" t="s">
        <v>6833</v>
      </c>
      <c r="O71" s="1" t="s">
        <v>6834</v>
      </c>
      <c r="Q71" s="1" t="s">
        <v>3438</v>
      </c>
      <c r="R71" s="1" t="s">
        <v>2903</v>
      </c>
      <c r="S71" s="1" t="s">
        <v>3439</v>
      </c>
      <c r="T71" s="1" t="s">
        <v>2522</v>
      </c>
      <c r="U71" s="1" t="s">
        <v>6173</v>
      </c>
      <c r="V71" s="1" t="s">
        <v>2516</v>
      </c>
      <c r="W71" s="1" t="s">
        <v>6835</v>
      </c>
      <c r="X71" s="1" t="s">
        <v>2538</v>
      </c>
      <c r="Y71" s="1" t="s">
        <v>6849</v>
      </c>
      <c r="Z71" s="1" t="s">
        <v>6837</v>
      </c>
    </row>
    <row r="72" spans="1:26" hidden="1" x14ac:dyDescent="0.25">
      <c r="A72" s="1" t="s">
        <v>2536</v>
      </c>
      <c r="B72" s="1">
        <v>2738</v>
      </c>
      <c r="C72" s="1" t="s">
        <v>6850</v>
      </c>
      <c r="D72" s="1" t="s">
        <v>6173</v>
      </c>
      <c r="E72" s="1" t="s">
        <v>6174</v>
      </c>
      <c r="F72" s="1">
        <v>2026</v>
      </c>
      <c r="G72" s="1">
        <v>2026</v>
      </c>
      <c r="H72" s="1" t="s">
        <v>2485</v>
      </c>
      <c r="I72" s="1" t="s">
        <v>2485</v>
      </c>
      <c r="J72" s="1" t="s">
        <v>2485</v>
      </c>
      <c r="N72" s="1" t="s">
        <v>6833</v>
      </c>
      <c r="O72" s="1" t="s">
        <v>6834</v>
      </c>
      <c r="Q72" s="1" t="s">
        <v>3438</v>
      </c>
      <c r="R72" s="1" t="s">
        <v>2903</v>
      </c>
      <c r="S72" s="1" t="s">
        <v>3439</v>
      </c>
      <c r="T72" s="1" t="s">
        <v>2522</v>
      </c>
      <c r="U72" s="1" t="s">
        <v>6173</v>
      </c>
      <c r="V72" s="1" t="s">
        <v>2516</v>
      </c>
      <c r="W72" s="1" t="s">
        <v>6835</v>
      </c>
      <c r="X72" s="1" t="s">
        <v>2538</v>
      </c>
      <c r="Y72" s="1" t="s">
        <v>6851</v>
      </c>
      <c r="Z72" s="1" t="s">
        <v>6837</v>
      </c>
    </row>
    <row r="73" spans="1:26" hidden="1" x14ac:dyDescent="0.25">
      <c r="A73" s="1" t="s">
        <v>2536</v>
      </c>
      <c r="B73" s="1">
        <v>2737</v>
      </c>
      <c r="C73" s="1" t="s">
        <v>6852</v>
      </c>
      <c r="D73" s="1" t="s">
        <v>6173</v>
      </c>
      <c r="E73" s="1" t="s">
        <v>6174</v>
      </c>
      <c r="F73" s="1">
        <v>2026</v>
      </c>
      <c r="G73" s="1">
        <v>2026</v>
      </c>
      <c r="H73" s="1" t="s">
        <v>2485</v>
      </c>
      <c r="I73" s="1" t="s">
        <v>2485</v>
      </c>
      <c r="J73" s="1" t="s">
        <v>2485</v>
      </c>
      <c r="N73" s="1" t="s">
        <v>6833</v>
      </c>
      <c r="O73" s="1" t="s">
        <v>6834</v>
      </c>
      <c r="Q73" s="1" t="s">
        <v>3438</v>
      </c>
      <c r="R73" s="1" t="s">
        <v>2903</v>
      </c>
      <c r="S73" s="1" t="s">
        <v>3439</v>
      </c>
      <c r="T73" s="1" t="s">
        <v>2522</v>
      </c>
      <c r="U73" s="1" t="s">
        <v>6173</v>
      </c>
      <c r="V73" s="1" t="s">
        <v>2516</v>
      </c>
      <c r="W73" s="1" t="s">
        <v>6835</v>
      </c>
      <c r="X73" s="1" t="s">
        <v>2538</v>
      </c>
      <c r="Y73" s="1" t="s">
        <v>6853</v>
      </c>
      <c r="Z73" s="1" t="s">
        <v>6837</v>
      </c>
    </row>
    <row r="74" spans="1:26" hidden="1" x14ac:dyDescent="0.25">
      <c r="A74" s="1" t="s">
        <v>2536</v>
      </c>
      <c r="B74" s="1">
        <v>2736</v>
      </c>
      <c r="C74" s="1" t="s">
        <v>6854</v>
      </c>
      <c r="D74" s="1" t="s">
        <v>6173</v>
      </c>
      <c r="E74" s="1" t="s">
        <v>6174</v>
      </c>
      <c r="F74" s="1">
        <v>2026</v>
      </c>
      <c r="G74" s="1">
        <v>2026</v>
      </c>
      <c r="H74" s="1" t="s">
        <v>2485</v>
      </c>
      <c r="I74" s="1" t="s">
        <v>2485</v>
      </c>
      <c r="J74" s="1" t="s">
        <v>2485</v>
      </c>
      <c r="N74" s="1" t="s">
        <v>6833</v>
      </c>
      <c r="O74" s="1" t="s">
        <v>6834</v>
      </c>
      <c r="Q74" s="1" t="s">
        <v>3438</v>
      </c>
      <c r="R74" s="1" t="s">
        <v>2903</v>
      </c>
      <c r="S74" s="1" t="s">
        <v>3439</v>
      </c>
      <c r="T74" s="1" t="s">
        <v>2522</v>
      </c>
      <c r="U74" s="1" t="s">
        <v>6173</v>
      </c>
      <c r="V74" s="1" t="s">
        <v>2516</v>
      </c>
      <c r="W74" s="1" t="s">
        <v>6835</v>
      </c>
      <c r="X74" s="1" t="s">
        <v>2538</v>
      </c>
      <c r="Y74" s="1" t="s">
        <v>6855</v>
      </c>
    </row>
    <row r="75" spans="1:26" hidden="1" x14ac:dyDescent="0.25">
      <c r="A75" s="1" t="s">
        <v>2536</v>
      </c>
      <c r="B75" s="1">
        <v>2735</v>
      </c>
      <c r="C75" s="1" t="s">
        <v>6856</v>
      </c>
      <c r="D75" s="1" t="s">
        <v>6173</v>
      </c>
      <c r="E75" s="1" t="s">
        <v>6174</v>
      </c>
      <c r="F75" s="1">
        <v>2026</v>
      </c>
      <c r="G75" s="1">
        <v>2026</v>
      </c>
      <c r="H75" s="1" t="s">
        <v>2485</v>
      </c>
      <c r="I75" s="1" t="s">
        <v>2485</v>
      </c>
      <c r="J75" s="1" t="s">
        <v>2485</v>
      </c>
      <c r="N75" s="1" t="s">
        <v>6833</v>
      </c>
      <c r="O75" s="1" t="s">
        <v>6834</v>
      </c>
      <c r="Q75" s="1" t="s">
        <v>5352</v>
      </c>
      <c r="R75" s="1" t="s">
        <v>4492</v>
      </c>
      <c r="S75" s="1" t="s">
        <v>5353</v>
      </c>
      <c r="T75" s="1" t="s">
        <v>2522</v>
      </c>
      <c r="U75" s="1" t="s">
        <v>6173</v>
      </c>
      <c r="V75" s="1" t="s">
        <v>2516</v>
      </c>
      <c r="W75" s="1" t="s">
        <v>6835</v>
      </c>
      <c r="X75" s="1" t="s">
        <v>2538</v>
      </c>
      <c r="Y75" s="1" t="s">
        <v>6857</v>
      </c>
      <c r="Z75" s="1" t="s">
        <v>6837</v>
      </c>
    </row>
    <row r="76" spans="1:26" hidden="1" x14ac:dyDescent="0.25">
      <c r="A76" s="1" t="s">
        <v>2536</v>
      </c>
      <c r="B76" s="1">
        <v>2734</v>
      </c>
      <c r="C76" s="1" t="s">
        <v>6858</v>
      </c>
      <c r="D76" s="1" t="s">
        <v>6173</v>
      </c>
      <c r="E76" s="1" t="s">
        <v>6174</v>
      </c>
      <c r="F76" s="1">
        <v>2026</v>
      </c>
      <c r="G76" s="1">
        <v>2026</v>
      </c>
      <c r="H76" s="1" t="s">
        <v>2485</v>
      </c>
      <c r="I76" s="1" t="s">
        <v>2485</v>
      </c>
      <c r="J76" s="1" t="s">
        <v>2485</v>
      </c>
      <c r="N76" s="1" t="s">
        <v>6833</v>
      </c>
      <c r="O76" s="1" t="s">
        <v>6834</v>
      </c>
      <c r="Q76" s="1" t="s">
        <v>2712</v>
      </c>
      <c r="R76" s="1" t="s">
        <v>2507</v>
      </c>
      <c r="S76" s="1" t="s">
        <v>2878</v>
      </c>
      <c r="T76" s="1" t="s">
        <v>2522</v>
      </c>
      <c r="U76" s="1" t="s">
        <v>6173</v>
      </c>
      <c r="V76" s="1" t="s">
        <v>2516</v>
      </c>
      <c r="W76" s="1" t="s">
        <v>6835</v>
      </c>
      <c r="X76" s="1" t="s">
        <v>2538</v>
      </c>
      <c r="Y76" s="1" t="s">
        <v>6859</v>
      </c>
      <c r="Z76" s="1" t="s">
        <v>6837</v>
      </c>
    </row>
    <row r="77" spans="1:26" hidden="1" x14ac:dyDescent="0.25">
      <c r="A77" s="1" t="s">
        <v>2536</v>
      </c>
      <c r="B77" s="1">
        <v>2733</v>
      </c>
      <c r="C77" s="1" t="s">
        <v>6860</v>
      </c>
      <c r="D77" s="1" t="s">
        <v>6173</v>
      </c>
      <c r="E77" s="1" t="s">
        <v>6174</v>
      </c>
      <c r="F77" s="1">
        <v>2026</v>
      </c>
      <c r="G77" s="1">
        <v>2026</v>
      </c>
      <c r="H77" s="1" t="s">
        <v>2485</v>
      </c>
      <c r="I77" s="1" t="s">
        <v>2485</v>
      </c>
      <c r="J77" s="1" t="s">
        <v>2485</v>
      </c>
      <c r="N77" s="1" t="s">
        <v>6833</v>
      </c>
      <c r="O77" s="1" t="s">
        <v>6834</v>
      </c>
      <c r="Q77" s="1" t="s">
        <v>2712</v>
      </c>
      <c r="R77" s="1" t="s">
        <v>2507</v>
      </c>
      <c r="S77" s="1" t="s">
        <v>2878</v>
      </c>
      <c r="T77" s="1" t="s">
        <v>2522</v>
      </c>
      <c r="U77" s="1" t="s">
        <v>6173</v>
      </c>
      <c r="V77" s="1" t="s">
        <v>2516</v>
      </c>
      <c r="W77" s="1" t="s">
        <v>6835</v>
      </c>
      <c r="X77" s="1" t="s">
        <v>2538</v>
      </c>
      <c r="Y77" s="1" t="s">
        <v>6861</v>
      </c>
      <c r="Z77" s="1" t="s">
        <v>6837</v>
      </c>
    </row>
    <row r="78" spans="1:26" hidden="1" x14ac:dyDescent="0.25">
      <c r="A78" s="1" t="s">
        <v>2536</v>
      </c>
      <c r="B78" s="1">
        <v>2732</v>
      </c>
      <c r="C78" s="1" t="s">
        <v>6862</v>
      </c>
      <c r="D78" s="1" t="s">
        <v>6173</v>
      </c>
      <c r="E78" s="1" t="s">
        <v>6174</v>
      </c>
      <c r="F78" s="1">
        <v>2026</v>
      </c>
      <c r="G78" s="1">
        <v>2026</v>
      </c>
      <c r="H78" s="1" t="s">
        <v>2485</v>
      </c>
      <c r="I78" s="1" t="s">
        <v>2485</v>
      </c>
      <c r="J78" s="1" t="s">
        <v>2485</v>
      </c>
      <c r="N78" s="1" t="s">
        <v>6833</v>
      </c>
      <c r="O78" s="1" t="s">
        <v>6834</v>
      </c>
      <c r="Q78" s="1" t="s">
        <v>2712</v>
      </c>
      <c r="R78" s="1" t="s">
        <v>2507</v>
      </c>
      <c r="S78" s="1" t="s">
        <v>2878</v>
      </c>
      <c r="T78" s="1" t="s">
        <v>2522</v>
      </c>
      <c r="U78" s="1" t="s">
        <v>6173</v>
      </c>
      <c r="V78" s="1" t="s">
        <v>2516</v>
      </c>
      <c r="W78" s="1" t="s">
        <v>6835</v>
      </c>
      <c r="X78" s="1" t="s">
        <v>2538</v>
      </c>
      <c r="Y78" s="1" t="s">
        <v>6863</v>
      </c>
      <c r="Z78" s="1" t="s">
        <v>6837</v>
      </c>
    </row>
    <row r="79" spans="1:26" hidden="1" x14ac:dyDescent="0.25">
      <c r="A79" s="1" t="s">
        <v>2536</v>
      </c>
      <c r="B79" s="1">
        <v>2731</v>
      </c>
      <c r="C79" s="1" t="s">
        <v>6864</v>
      </c>
      <c r="D79" s="1" t="s">
        <v>6173</v>
      </c>
      <c r="E79" s="1" t="s">
        <v>6174</v>
      </c>
      <c r="F79" s="1">
        <v>2026</v>
      </c>
      <c r="G79" s="1">
        <v>2026</v>
      </c>
      <c r="H79" s="1" t="s">
        <v>2485</v>
      </c>
      <c r="I79" s="1" t="s">
        <v>2485</v>
      </c>
      <c r="J79" s="1" t="s">
        <v>2485</v>
      </c>
      <c r="N79" s="1" t="s">
        <v>6833</v>
      </c>
      <c r="O79" s="1" t="s">
        <v>6834</v>
      </c>
      <c r="Q79" s="1" t="s">
        <v>2712</v>
      </c>
      <c r="R79" s="1" t="s">
        <v>2507</v>
      </c>
      <c r="S79" s="1" t="s">
        <v>2878</v>
      </c>
      <c r="T79" s="1" t="s">
        <v>2522</v>
      </c>
      <c r="U79" s="1" t="s">
        <v>6173</v>
      </c>
      <c r="V79" s="1" t="s">
        <v>2516</v>
      </c>
      <c r="W79" s="1" t="s">
        <v>6835</v>
      </c>
      <c r="X79" s="1" t="s">
        <v>2538</v>
      </c>
      <c r="Y79" s="1" t="s">
        <v>6865</v>
      </c>
      <c r="Z79" s="1" t="s">
        <v>6837</v>
      </c>
    </row>
    <row r="80" spans="1:26" hidden="1" x14ac:dyDescent="0.25">
      <c r="A80" s="1" t="s">
        <v>2536</v>
      </c>
      <c r="B80" s="1">
        <v>2730</v>
      </c>
      <c r="C80" s="1" t="s">
        <v>6866</v>
      </c>
      <c r="D80" s="1" t="s">
        <v>6173</v>
      </c>
      <c r="E80" s="1" t="s">
        <v>6174</v>
      </c>
      <c r="F80" s="1">
        <v>2026</v>
      </c>
      <c r="G80" s="1">
        <v>2026</v>
      </c>
      <c r="H80" s="1" t="s">
        <v>2485</v>
      </c>
      <c r="I80" s="1" t="s">
        <v>2485</v>
      </c>
      <c r="J80" s="1" t="s">
        <v>2485</v>
      </c>
      <c r="N80" s="1" t="s">
        <v>6833</v>
      </c>
      <c r="O80" s="1" t="s">
        <v>6834</v>
      </c>
      <c r="Q80" s="1" t="s">
        <v>2712</v>
      </c>
      <c r="R80" s="1" t="s">
        <v>2507</v>
      </c>
      <c r="S80" s="1" t="s">
        <v>2878</v>
      </c>
      <c r="T80" s="1" t="s">
        <v>2522</v>
      </c>
      <c r="U80" s="1" t="s">
        <v>6173</v>
      </c>
      <c r="V80" s="1" t="s">
        <v>2516</v>
      </c>
      <c r="W80" s="1" t="s">
        <v>6835</v>
      </c>
      <c r="X80" s="1" t="s">
        <v>2538</v>
      </c>
      <c r="Y80" s="1" t="s">
        <v>6867</v>
      </c>
      <c r="Z80" s="1" t="s">
        <v>6837</v>
      </c>
    </row>
    <row r="81" spans="1:26" hidden="1" x14ac:dyDescent="0.25">
      <c r="A81" s="1" t="s">
        <v>2496</v>
      </c>
      <c r="B81" s="1">
        <v>2729</v>
      </c>
      <c r="C81" s="1" t="s">
        <v>6868</v>
      </c>
      <c r="D81" s="1" t="s">
        <v>156</v>
      </c>
      <c r="E81" s="1" t="s">
        <v>157</v>
      </c>
      <c r="F81" s="1">
        <v>2025</v>
      </c>
      <c r="G81" s="1">
        <v>2026</v>
      </c>
      <c r="H81" s="1" t="s">
        <v>5373</v>
      </c>
      <c r="I81" s="1">
        <v>9594</v>
      </c>
      <c r="J81" s="1" t="s">
        <v>2612</v>
      </c>
      <c r="K81" s="1" t="s">
        <v>2613</v>
      </c>
      <c r="L81" s="1">
        <v>22032</v>
      </c>
      <c r="M81" s="1" t="s">
        <v>5292</v>
      </c>
      <c r="N81" s="1" t="s">
        <v>3770</v>
      </c>
      <c r="O81" s="1" t="s">
        <v>6869</v>
      </c>
      <c r="Q81" s="1" t="s">
        <v>2601</v>
      </c>
      <c r="R81" s="1" t="s">
        <v>2507</v>
      </c>
      <c r="S81" s="1" t="s">
        <v>2602</v>
      </c>
      <c r="T81" s="1" t="s">
        <v>2479</v>
      </c>
      <c r="U81" s="1" t="s">
        <v>156</v>
      </c>
      <c r="V81" s="1" t="s">
        <v>2516</v>
      </c>
      <c r="W81" s="1" t="s">
        <v>35</v>
      </c>
      <c r="X81" s="1" t="s">
        <v>2775</v>
      </c>
      <c r="Y81" s="1" t="s">
        <v>6870</v>
      </c>
    </row>
    <row r="82" spans="1:26" hidden="1" x14ac:dyDescent="0.25">
      <c r="A82" s="1" t="s">
        <v>2536</v>
      </c>
      <c r="B82" s="1">
        <v>2728</v>
      </c>
      <c r="C82" s="1" t="s">
        <v>6871</v>
      </c>
      <c r="D82" s="1" t="s">
        <v>156</v>
      </c>
      <c r="E82" s="1" t="s">
        <v>157</v>
      </c>
      <c r="F82" s="1">
        <v>2025</v>
      </c>
      <c r="G82" s="1">
        <v>2026</v>
      </c>
      <c r="H82" s="1" t="s">
        <v>2485</v>
      </c>
      <c r="I82" s="1" t="s">
        <v>2485</v>
      </c>
      <c r="J82" s="1" t="s">
        <v>2485</v>
      </c>
      <c r="N82" s="1" t="s">
        <v>3770</v>
      </c>
      <c r="O82" s="1" t="s">
        <v>6869</v>
      </c>
      <c r="Q82" s="1" t="s">
        <v>2712</v>
      </c>
      <c r="R82" s="1" t="s">
        <v>6777</v>
      </c>
      <c r="S82" s="1" t="s">
        <v>5297</v>
      </c>
      <c r="T82" s="1" t="s">
        <v>2522</v>
      </c>
      <c r="U82" s="1" t="s">
        <v>156</v>
      </c>
      <c r="V82" s="1" t="s">
        <v>2516</v>
      </c>
      <c r="W82" s="1" t="s">
        <v>35</v>
      </c>
      <c r="X82" s="1" t="s">
        <v>2603</v>
      </c>
      <c r="Y82" s="1" t="s">
        <v>6872</v>
      </c>
    </row>
    <row r="83" spans="1:26" hidden="1" x14ac:dyDescent="0.25">
      <c r="A83" s="1" t="s">
        <v>2536</v>
      </c>
      <c r="B83" s="1">
        <v>2727</v>
      </c>
      <c r="C83" s="1" t="s">
        <v>6873</v>
      </c>
      <c r="D83" s="1" t="s">
        <v>6173</v>
      </c>
      <c r="E83" s="1" t="s">
        <v>6174</v>
      </c>
      <c r="F83" s="1">
        <v>2026</v>
      </c>
      <c r="G83" s="1">
        <v>2026</v>
      </c>
      <c r="H83" s="1" t="s">
        <v>2485</v>
      </c>
      <c r="I83" s="1" t="s">
        <v>2485</v>
      </c>
      <c r="J83" s="1" t="s">
        <v>2485</v>
      </c>
      <c r="N83" s="1" t="s">
        <v>6833</v>
      </c>
      <c r="O83" s="1" t="s">
        <v>6834</v>
      </c>
      <c r="Q83" s="1" t="s">
        <v>2712</v>
      </c>
      <c r="R83" s="1" t="s">
        <v>2507</v>
      </c>
      <c r="S83" s="1" t="s">
        <v>2878</v>
      </c>
      <c r="T83" s="1" t="s">
        <v>2522</v>
      </c>
      <c r="U83" s="1" t="s">
        <v>6173</v>
      </c>
      <c r="V83" s="1" t="s">
        <v>2516</v>
      </c>
      <c r="W83" s="1" t="s">
        <v>6835</v>
      </c>
      <c r="X83" s="1" t="s">
        <v>2538</v>
      </c>
      <c r="Y83" s="1" t="s">
        <v>6874</v>
      </c>
      <c r="Z83" s="1" t="s">
        <v>6837</v>
      </c>
    </row>
    <row r="84" spans="1:26" hidden="1" x14ac:dyDescent="0.25">
      <c r="A84" s="1" t="s">
        <v>2536</v>
      </c>
      <c r="B84" s="1">
        <v>2726</v>
      </c>
      <c r="C84" s="1" t="s">
        <v>6875</v>
      </c>
      <c r="D84" s="1" t="s">
        <v>6173</v>
      </c>
      <c r="E84" s="1" t="s">
        <v>6174</v>
      </c>
      <c r="F84" s="1">
        <v>2026</v>
      </c>
      <c r="G84" s="1">
        <v>2026</v>
      </c>
      <c r="H84" s="1" t="s">
        <v>2485</v>
      </c>
      <c r="I84" s="1" t="s">
        <v>2485</v>
      </c>
      <c r="J84" s="1" t="s">
        <v>2485</v>
      </c>
      <c r="N84" s="1" t="s">
        <v>6833</v>
      </c>
      <c r="O84" s="1" t="s">
        <v>6834</v>
      </c>
      <c r="Q84" s="1" t="s">
        <v>2712</v>
      </c>
      <c r="R84" s="1" t="s">
        <v>2507</v>
      </c>
      <c r="S84" s="1" t="s">
        <v>2878</v>
      </c>
      <c r="T84" s="1" t="s">
        <v>2522</v>
      </c>
      <c r="U84" s="1" t="s">
        <v>6173</v>
      </c>
      <c r="V84" s="1" t="s">
        <v>2516</v>
      </c>
      <c r="W84" s="1" t="s">
        <v>6835</v>
      </c>
      <c r="X84" s="1" t="s">
        <v>2538</v>
      </c>
      <c r="Y84" s="1" t="s">
        <v>6876</v>
      </c>
      <c r="Z84" s="1" t="s">
        <v>6837</v>
      </c>
    </row>
    <row r="85" spans="1:26" hidden="1" x14ac:dyDescent="0.25">
      <c r="A85" s="1" t="s">
        <v>2536</v>
      </c>
      <c r="B85" s="1">
        <v>2725</v>
      </c>
      <c r="C85" s="1" t="s">
        <v>6877</v>
      </c>
      <c r="D85" s="1" t="s">
        <v>6173</v>
      </c>
      <c r="E85" s="1" t="s">
        <v>6174</v>
      </c>
      <c r="F85" s="1">
        <v>2026</v>
      </c>
      <c r="G85" s="1">
        <v>2026</v>
      </c>
      <c r="H85" s="1" t="s">
        <v>2485</v>
      </c>
      <c r="I85" s="1" t="s">
        <v>2485</v>
      </c>
      <c r="J85" s="1" t="s">
        <v>2485</v>
      </c>
      <c r="N85" s="1" t="s">
        <v>6833</v>
      </c>
      <c r="O85" s="1" t="s">
        <v>6834</v>
      </c>
      <c r="Q85" s="1" t="s">
        <v>2712</v>
      </c>
      <c r="R85" s="1" t="s">
        <v>2507</v>
      </c>
      <c r="S85" s="1" t="s">
        <v>2878</v>
      </c>
      <c r="T85" s="1" t="s">
        <v>2522</v>
      </c>
      <c r="U85" s="1" t="s">
        <v>6173</v>
      </c>
      <c r="V85" s="1" t="s">
        <v>2516</v>
      </c>
      <c r="W85" s="1" t="s">
        <v>6835</v>
      </c>
      <c r="X85" s="1" t="s">
        <v>2538</v>
      </c>
      <c r="Y85" s="1" t="s">
        <v>6878</v>
      </c>
      <c r="Z85" s="1" t="s">
        <v>6837</v>
      </c>
    </row>
    <row r="86" spans="1:26" hidden="1" x14ac:dyDescent="0.25">
      <c r="A86" s="1" t="s">
        <v>2536</v>
      </c>
      <c r="B86" s="1">
        <v>2724</v>
      </c>
      <c r="C86" s="1" t="s">
        <v>6879</v>
      </c>
      <c r="D86" s="1" t="s">
        <v>6173</v>
      </c>
      <c r="E86" s="1" t="s">
        <v>6174</v>
      </c>
      <c r="F86" s="1">
        <v>2026</v>
      </c>
      <c r="G86" s="1">
        <v>2026</v>
      </c>
      <c r="H86" s="1" t="s">
        <v>2485</v>
      </c>
      <c r="I86" s="1" t="s">
        <v>2485</v>
      </c>
      <c r="J86" s="1" t="s">
        <v>2485</v>
      </c>
      <c r="Q86" s="1" t="s">
        <v>2601</v>
      </c>
      <c r="R86" s="1" t="s">
        <v>2507</v>
      </c>
      <c r="S86" s="1" t="s">
        <v>2602</v>
      </c>
      <c r="T86" s="1" t="s">
        <v>2522</v>
      </c>
      <c r="U86" s="1" t="s">
        <v>6173</v>
      </c>
      <c r="V86" s="1" t="s">
        <v>2516</v>
      </c>
      <c r="W86" s="1" t="s">
        <v>6835</v>
      </c>
      <c r="X86" s="1" t="s">
        <v>2538</v>
      </c>
      <c r="Y86" s="1" t="s">
        <v>6880</v>
      </c>
      <c r="Z86" s="1" t="s">
        <v>6837</v>
      </c>
    </row>
    <row r="87" spans="1:26" hidden="1" x14ac:dyDescent="0.25">
      <c r="A87" s="1" t="s">
        <v>2536</v>
      </c>
      <c r="B87" s="1">
        <v>2723</v>
      </c>
      <c r="C87" s="1" t="s">
        <v>6881</v>
      </c>
      <c r="D87" s="1" t="s">
        <v>6173</v>
      </c>
      <c r="E87" s="1" t="s">
        <v>6174</v>
      </c>
      <c r="F87" s="1">
        <v>2026</v>
      </c>
      <c r="G87" s="1">
        <v>2026</v>
      </c>
      <c r="H87" s="1" t="s">
        <v>2485</v>
      </c>
      <c r="I87" s="1" t="s">
        <v>2485</v>
      </c>
      <c r="J87" s="1" t="s">
        <v>2485</v>
      </c>
      <c r="N87" s="1" t="s">
        <v>6833</v>
      </c>
      <c r="O87" s="1" t="s">
        <v>6834</v>
      </c>
      <c r="Q87" s="1" t="s">
        <v>2601</v>
      </c>
      <c r="R87" s="1" t="s">
        <v>2507</v>
      </c>
      <c r="S87" s="1" t="s">
        <v>2602</v>
      </c>
      <c r="T87" s="1" t="s">
        <v>2522</v>
      </c>
      <c r="U87" s="1" t="s">
        <v>6173</v>
      </c>
      <c r="V87" s="1" t="s">
        <v>2516</v>
      </c>
      <c r="W87" s="1" t="s">
        <v>6835</v>
      </c>
      <c r="X87" s="1" t="s">
        <v>2538</v>
      </c>
      <c r="Y87" s="1" t="s">
        <v>6882</v>
      </c>
      <c r="Z87" s="1" t="s">
        <v>6837</v>
      </c>
    </row>
    <row r="88" spans="1:26" hidden="1" x14ac:dyDescent="0.25">
      <c r="A88" s="1" t="s">
        <v>2536</v>
      </c>
      <c r="B88" s="1">
        <v>2722</v>
      </c>
      <c r="C88" s="1" t="s">
        <v>6883</v>
      </c>
      <c r="D88" s="1" t="s">
        <v>6173</v>
      </c>
      <c r="E88" s="1" t="s">
        <v>6174</v>
      </c>
      <c r="F88" s="1">
        <v>2026</v>
      </c>
      <c r="G88" s="1">
        <v>2026</v>
      </c>
      <c r="H88" s="1" t="s">
        <v>2485</v>
      </c>
      <c r="I88" s="1" t="s">
        <v>2485</v>
      </c>
      <c r="J88" s="1" t="s">
        <v>2485</v>
      </c>
      <c r="N88" s="1" t="s">
        <v>6833</v>
      </c>
      <c r="O88" s="1" t="s">
        <v>6834</v>
      </c>
      <c r="Q88" s="1" t="s">
        <v>2601</v>
      </c>
      <c r="R88" s="1" t="s">
        <v>2507</v>
      </c>
      <c r="S88" s="1" t="s">
        <v>2602</v>
      </c>
      <c r="T88" s="1" t="s">
        <v>2522</v>
      </c>
      <c r="U88" s="1" t="s">
        <v>6173</v>
      </c>
      <c r="V88" s="1" t="s">
        <v>2516</v>
      </c>
      <c r="W88" s="1" t="s">
        <v>6835</v>
      </c>
      <c r="X88" s="1" t="s">
        <v>2538</v>
      </c>
      <c r="Y88" s="1" t="s">
        <v>6884</v>
      </c>
      <c r="Z88" s="1" t="s">
        <v>6837</v>
      </c>
    </row>
    <row r="89" spans="1:26" hidden="1" x14ac:dyDescent="0.25">
      <c r="A89" s="1" t="s">
        <v>2536</v>
      </c>
      <c r="B89" s="1">
        <v>2721</v>
      </c>
      <c r="C89" s="1" t="s">
        <v>6885</v>
      </c>
      <c r="D89" s="1" t="s">
        <v>6173</v>
      </c>
      <c r="E89" s="1" t="s">
        <v>6174</v>
      </c>
      <c r="F89" s="1">
        <v>2026</v>
      </c>
      <c r="G89" s="1">
        <v>2026</v>
      </c>
      <c r="H89" s="1" t="s">
        <v>2485</v>
      </c>
      <c r="I89" s="1" t="s">
        <v>2485</v>
      </c>
      <c r="J89" s="1" t="s">
        <v>2485</v>
      </c>
      <c r="N89" s="1" t="s">
        <v>6833</v>
      </c>
      <c r="O89" s="1" t="s">
        <v>6834</v>
      </c>
      <c r="Q89" s="1" t="s">
        <v>2601</v>
      </c>
      <c r="R89" s="1" t="s">
        <v>2507</v>
      </c>
      <c r="S89" s="1" t="s">
        <v>2602</v>
      </c>
      <c r="T89" s="1" t="s">
        <v>2522</v>
      </c>
      <c r="U89" s="1" t="s">
        <v>6173</v>
      </c>
      <c r="V89" s="1" t="s">
        <v>2516</v>
      </c>
      <c r="W89" s="1" t="s">
        <v>6835</v>
      </c>
      <c r="X89" s="1" t="s">
        <v>2538</v>
      </c>
      <c r="Y89" s="1" t="s">
        <v>6886</v>
      </c>
      <c r="Z89" s="1" t="s">
        <v>6837</v>
      </c>
    </row>
    <row r="90" spans="1:26" hidden="1" x14ac:dyDescent="0.25">
      <c r="A90" s="1" t="s">
        <v>2496</v>
      </c>
      <c r="B90" s="1">
        <v>2720</v>
      </c>
      <c r="C90" s="1" t="s">
        <v>6887</v>
      </c>
      <c r="D90" s="1" t="s">
        <v>6173</v>
      </c>
      <c r="E90" s="1" t="s">
        <v>6174</v>
      </c>
      <c r="F90" s="1">
        <v>2026</v>
      </c>
      <c r="G90" s="1">
        <v>2026</v>
      </c>
      <c r="H90" s="1" t="s">
        <v>2485</v>
      </c>
      <c r="I90" s="1" t="s">
        <v>2485</v>
      </c>
      <c r="J90" s="1" t="s">
        <v>2485</v>
      </c>
      <c r="N90" s="1" t="s">
        <v>6833</v>
      </c>
      <c r="O90" s="1" t="s">
        <v>6834</v>
      </c>
      <c r="Q90" s="1" t="s">
        <v>2601</v>
      </c>
      <c r="R90" s="1" t="s">
        <v>2507</v>
      </c>
      <c r="S90" s="1" t="s">
        <v>2602</v>
      </c>
      <c r="T90" s="1" t="s">
        <v>2522</v>
      </c>
      <c r="U90" s="1" t="s">
        <v>6173</v>
      </c>
      <c r="V90" s="1" t="s">
        <v>2516</v>
      </c>
      <c r="W90" s="1" t="s">
        <v>6835</v>
      </c>
      <c r="X90" s="1" t="s">
        <v>2538</v>
      </c>
      <c r="Y90" s="1" t="s">
        <v>6888</v>
      </c>
      <c r="Z90" s="1" t="s">
        <v>6837</v>
      </c>
    </row>
    <row r="91" spans="1:26" hidden="1" x14ac:dyDescent="0.25">
      <c r="A91" s="1" t="s">
        <v>2496</v>
      </c>
      <c r="B91" s="1">
        <v>2719</v>
      </c>
      <c r="C91" s="1" t="s">
        <v>6889</v>
      </c>
      <c r="D91" s="1" t="s">
        <v>6173</v>
      </c>
      <c r="E91" s="1" t="s">
        <v>6174</v>
      </c>
      <c r="F91" s="1">
        <v>2026</v>
      </c>
      <c r="G91" s="1">
        <v>2026</v>
      </c>
      <c r="H91" s="1" t="s">
        <v>2485</v>
      </c>
      <c r="I91" s="1" t="s">
        <v>2485</v>
      </c>
      <c r="J91" s="1" t="s">
        <v>2485</v>
      </c>
      <c r="N91" s="1" t="s">
        <v>6833</v>
      </c>
      <c r="O91" s="1" t="s">
        <v>6834</v>
      </c>
      <c r="Q91" s="1" t="s">
        <v>2601</v>
      </c>
      <c r="R91" s="1" t="s">
        <v>2507</v>
      </c>
      <c r="S91" s="1" t="s">
        <v>2602</v>
      </c>
      <c r="T91" s="1" t="s">
        <v>2522</v>
      </c>
      <c r="U91" s="1" t="s">
        <v>6173</v>
      </c>
      <c r="V91" s="1" t="s">
        <v>2516</v>
      </c>
      <c r="W91" s="1" t="s">
        <v>6835</v>
      </c>
      <c r="X91" s="1" t="s">
        <v>2538</v>
      </c>
      <c r="Y91" s="1" t="s">
        <v>6890</v>
      </c>
      <c r="Z91" s="1" t="s">
        <v>6837</v>
      </c>
    </row>
    <row r="92" spans="1:26" hidden="1" x14ac:dyDescent="0.25">
      <c r="A92" s="1" t="s">
        <v>2496</v>
      </c>
      <c r="B92" s="1">
        <v>2718</v>
      </c>
      <c r="C92" s="1" t="s">
        <v>6891</v>
      </c>
      <c r="D92" s="1" t="s">
        <v>6173</v>
      </c>
      <c r="E92" s="1" t="s">
        <v>6174</v>
      </c>
      <c r="F92" s="1">
        <v>2026</v>
      </c>
      <c r="G92" s="1">
        <v>2026</v>
      </c>
      <c r="H92" s="1" t="s">
        <v>2485</v>
      </c>
      <c r="I92" s="1" t="s">
        <v>2485</v>
      </c>
      <c r="J92" s="1" t="s">
        <v>2485</v>
      </c>
      <c r="N92" s="1" t="s">
        <v>6833</v>
      </c>
      <c r="O92" s="1" t="s">
        <v>6834</v>
      </c>
      <c r="Q92" s="1" t="s">
        <v>2601</v>
      </c>
      <c r="R92" s="1" t="s">
        <v>2507</v>
      </c>
      <c r="S92" s="1" t="s">
        <v>2602</v>
      </c>
      <c r="T92" s="1" t="s">
        <v>2522</v>
      </c>
      <c r="U92" s="1" t="s">
        <v>6173</v>
      </c>
      <c r="V92" s="1" t="s">
        <v>2516</v>
      </c>
      <c r="W92" s="1" t="s">
        <v>6835</v>
      </c>
      <c r="X92" s="1" t="s">
        <v>2538</v>
      </c>
      <c r="Y92" s="1" t="s">
        <v>6892</v>
      </c>
      <c r="Z92" s="1" t="s">
        <v>6837</v>
      </c>
    </row>
    <row r="93" spans="1:26" hidden="1" x14ac:dyDescent="0.25">
      <c r="A93" s="1" t="s">
        <v>2496</v>
      </c>
      <c r="B93" s="1">
        <v>2717</v>
      </c>
      <c r="C93" s="1" t="s">
        <v>6893</v>
      </c>
      <c r="D93" s="1" t="s">
        <v>6173</v>
      </c>
      <c r="E93" s="1" t="s">
        <v>6174</v>
      </c>
      <c r="F93" s="1">
        <v>2026</v>
      </c>
      <c r="G93" s="1">
        <v>2026</v>
      </c>
      <c r="H93" s="1" t="s">
        <v>2485</v>
      </c>
      <c r="I93" s="1" t="s">
        <v>2485</v>
      </c>
      <c r="J93" s="1" t="s">
        <v>2485</v>
      </c>
      <c r="N93" s="1" t="s">
        <v>6833</v>
      </c>
      <c r="O93" s="1" t="s">
        <v>6834</v>
      </c>
      <c r="Q93" s="1" t="s">
        <v>2601</v>
      </c>
      <c r="R93" s="1" t="s">
        <v>2507</v>
      </c>
      <c r="S93" s="1" t="s">
        <v>2602</v>
      </c>
      <c r="T93" s="1" t="s">
        <v>2522</v>
      </c>
      <c r="U93" s="1" t="s">
        <v>6173</v>
      </c>
      <c r="V93" s="1" t="s">
        <v>2516</v>
      </c>
      <c r="W93" s="1" t="s">
        <v>6835</v>
      </c>
      <c r="X93" s="1" t="s">
        <v>2538</v>
      </c>
      <c r="Y93" s="1" t="s">
        <v>6894</v>
      </c>
      <c r="Z93" s="1" t="s">
        <v>6895</v>
      </c>
    </row>
    <row r="94" spans="1:26" hidden="1" x14ac:dyDescent="0.25">
      <c r="A94" s="1" t="s">
        <v>2536</v>
      </c>
      <c r="B94" s="1">
        <v>2716</v>
      </c>
      <c r="C94" s="1" t="s">
        <v>6896</v>
      </c>
      <c r="D94" s="1" t="s">
        <v>6173</v>
      </c>
      <c r="E94" s="1" t="s">
        <v>6174</v>
      </c>
      <c r="F94" s="1">
        <v>2026</v>
      </c>
      <c r="G94" s="1">
        <v>2026</v>
      </c>
      <c r="H94" s="1" t="s">
        <v>2485</v>
      </c>
      <c r="I94" s="1" t="s">
        <v>2485</v>
      </c>
      <c r="J94" s="1" t="s">
        <v>2485</v>
      </c>
      <c r="N94" s="1" t="s">
        <v>6833</v>
      </c>
      <c r="O94" s="1" t="s">
        <v>6834</v>
      </c>
      <c r="Q94" s="1" t="s">
        <v>60</v>
      </c>
      <c r="R94" s="1" t="s">
        <v>2507</v>
      </c>
      <c r="S94" s="1" t="s">
        <v>2537</v>
      </c>
      <c r="T94" s="1" t="s">
        <v>2522</v>
      </c>
      <c r="U94" s="1" t="s">
        <v>6173</v>
      </c>
      <c r="V94" s="1" t="s">
        <v>2516</v>
      </c>
      <c r="W94" s="1" t="s">
        <v>6835</v>
      </c>
      <c r="X94" s="1" t="s">
        <v>2538</v>
      </c>
      <c r="Y94" s="1" t="s">
        <v>6897</v>
      </c>
      <c r="Z94" s="1" t="s">
        <v>6837</v>
      </c>
    </row>
    <row r="95" spans="1:26" hidden="1" x14ac:dyDescent="0.25">
      <c r="A95" s="1" t="s">
        <v>2536</v>
      </c>
      <c r="B95" s="1">
        <v>2715</v>
      </c>
      <c r="C95" s="1" t="s">
        <v>6898</v>
      </c>
      <c r="D95" s="1" t="s">
        <v>6173</v>
      </c>
      <c r="E95" s="1" t="s">
        <v>6174</v>
      </c>
      <c r="F95" s="1">
        <v>2026</v>
      </c>
      <c r="G95" s="1">
        <v>2026</v>
      </c>
      <c r="H95" s="1" t="s">
        <v>2485</v>
      </c>
      <c r="I95" s="1" t="s">
        <v>2485</v>
      </c>
      <c r="J95" s="1" t="s">
        <v>2485</v>
      </c>
      <c r="N95" s="1" t="s">
        <v>6833</v>
      </c>
      <c r="O95" s="1" t="s">
        <v>6834</v>
      </c>
      <c r="Q95" s="1" t="s">
        <v>60</v>
      </c>
      <c r="R95" s="1" t="s">
        <v>2507</v>
      </c>
      <c r="S95" s="1" t="s">
        <v>2537</v>
      </c>
      <c r="T95" s="1" t="s">
        <v>2522</v>
      </c>
      <c r="U95" s="1" t="s">
        <v>6173</v>
      </c>
      <c r="V95" s="1" t="s">
        <v>2516</v>
      </c>
      <c r="W95" s="1" t="s">
        <v>6835</v>
      </c>
      <c r="X95" s="1" t="s">
        <v>2538</v>
      </c>
      <c r="Y95" s="1" t="s">
        <v>6899</v>
      </c>
      <c r="Z95" s="1" t="s">
        <v>6837</v>
      </c>
    </row>
    <row r="96" spans="1:26" hidden="1" x14ac:dyDescent="0.25">
      <c r="A96" s="1" t="s">
        <v>2536</v>
      </c>
      <c r="B96" s="1">
        <v>2714</v>
      </c>
      <c r="C96" s="1" t="s">
        <v>6900</v>
      </c>
      <c r="D96" s="1" t="s">
        <v>6173</v>
      </c>
      <c r="E96" s="1" t="s">
        <v>6174</v>
      </c>
      <c r="F96" s="1">
        <v>2026</v>
      </c>
      <c r="G96" s="1">
        <v>2026</v>
      </c>
      <c r="H96" s="1" t="s">
        <v>2485</v>
      </c>
      <c r="I96" s="1" t="s">
        <v>2485</v>
      </c>
      <c r="J96" s="1" t="s">
        <v>2485</v>
      </c>
      <c r="N96" s="1" t="s">
        <v>6833</v>
      </c>
      <c r="O96" s="1" t="s">
        <v>6834</v>
      </c>
      <c r="Q96" s="1" t="s">
        <v>60</v>
      </c>
      <c r="R96" s="1" t="s">
        <v>2507</v>
      </c>
      <c r="S96" s="1" t="s">
        <v>2537</v>
      </c>
      <c r="T96" s="1" t="s">
        <v>2522</v>
      </c>
      <c r="U96" s="1" t="s">
        <v>6173</v>
      </c>
      <c r="V96" s="1" t="s">
        <v>2516</v>
      </c>
      <c r="W96" s="1" t="s">
        <v>6835</v>
      </c>
      <c r="X96" s="1" t="s">
        <v>2538</v>
      </c>
      <c r="Y96" s="1" t="s">
        <v>6901</v>
      </c>
      <c r="Z96" s="1" t="s">
        <v>6837</v>
      </c>
    </row>
    <row r="97" spans="1:26" hidden="1" x14ac:dyDescent="0.25">
      <c r="A97" s="1" t="s">
        <v>2536</v>
      </c>
      <c r="B97" s="1">
        <v>2713</v>
      </c>
      <c r="C97" s="1" t="s">
        <v>6902</v>
      </c>
      <c r="D97" s="1" t="s">
        <v>6173</v>
      </c>
      <c r="E97" s="1" t="s">
        <v>6174</v>
      </c>
      <c r="F97" s="1">
        <v>2026</v>
      </c>
      <c r="G97" s="1">
        <v>2026</v>
      </c>
      <c r="H97" s="1" t="s">
        <v>2485</v>
      </c>
      <c r="I97" s="1" t="s">
        <v>2485</v>
      </c>
      <c r="J97" s="1" t="s">
        <v>2485</v>
      </c>
      <c r="N97" s="1" t="s">
        <v>6833</v>
      </c>
      <c r="O97" s="1" t="s">
        <v>6834</v>
      </c>
      <c r="Q97" s="1" t="s">
        <v>60</v>
      </c>
      <c r="R97" s="1" t="s">
        <v>2507</v>
      </c>
      <c r="S97" s="1" t="s">
        <v>2537</v>
      </c>
      <c r="T97" s="1" t="s">
        <v>2522</v>
      </c>
      <c r="U97" s="1" t="s">
        <v>6173</v>
      </c>
      <c r="V97" s="1" t="s">
        <v>2516</v>
      </c>
      <c r="W97" s="1" t="s">
        <v>6835</v>
      </c>
      <c r="X97" s="1" t="s">
        <v>2538</v>
      </c>
      <c r="Y97" s="1" t="s">
        <v>6903</v>
      </c>
      <c r="Z97" s="1" t="s">
        <v>6837</v>
      </c>
    </row>
    <row r="98" spans="1:26" hidden="1" x14ac:dyDescent="0.25">
      <c r="A98" s="1" t="s">
        <v>2536</v>
      </c>
      <c r="B98" s="1">
        <v>2712</v>
      </c>
      <c r="C98" s="1" t="s">
        <v>6904</v>
      </c>
      <c r="D98" s="1" t="s">
        <v>6173</v>
      </c>
      <c r="E98" s="1" t="s">
        <v>6174</v>
      </c>
      <c r="F98" s="1">
        <v>2026</v>
      </c>
      <c r="G98" s="1">
        <v>2026</v>
      </c>
      <c r="H98" s="1" t="s">
        <v>2485</v>
      </c>
      <c r="I98" s="1" t="s">
        <v>2485</v>
      </c>
      <c r="J98" s="1" t="s">
        <v>2485</v>
      </c>
      <c r="N98" s="1" t="s">
        <v>6833</v>
      </c>
      <c r="O98" s="1" t="s">
        <v>6834</v>
      </c>
      <c r="Q98" s="1" t="s">
        <v>60</v>
      </c>
      <c r="R98" s="1" t="s">
        <v>2507</v>
      </c>
      <c r="S98" s="1" t="s">
        <v>2537</v>
      </c>
      <c r="T98" s="1" t="s">
        <v>2522</v>
      </c>
      <c r="U98" s="1" t="s">
        <v>6173</v>
      </c>
      <c r="V98" s="1" t="s">
        <v>2516</v>
      </c>
      <c r="W98" s="1" t="s">
        <v>6835</v>
      </c>
      <c r="X98" s="1" t="s">
        <v>2538</v>
      </c>
      <c r="Y98" s="1" t="s">
        <v>6905</v>
      </c>
      <c r="Z98" s="1" t="s">
        <v>6837</v>
      </c>
    </row>
    <row r="99" spans="1:26" hidden="1" x14ac:dyDescent="0.25">
      <c r="A99" s="1" t="s">
        <v>2536</v>
      </c>
      <c r="B99" s="1">
        <v>2711</v>
      </c>
      <c r="C99" s="1" t="s">
        <v>6906</v>
      </c>
      <c r="D99" s="1" t="s">
        <v>6173</v>
      </c>
      <c r="E99" s="1" t="s">
        <v>6174</v>
      </c>
      <c r="F99" s="1">
        <v>2026</v>
      </c>
      <c r="G99" s="1">
        <v>2026</v>
      </c>
      <c r="H99" s="1" t="s">
        <v>2485</v>
      </c>
      <c r="I99" s="1" t="s">
        <v>2485</v>
      </c>
      <c r="J99" s="1" t="s">
        <v>2485</v>
      </c>
      <c r="N99" s="1" t="s">
        <v>6833</v>
      </c>
      <c r="O99" s="1" t="s">
        <v>6834</v>
      </c>
      <c r="Q99" s="1" t="s">
        <v>60</v>
      </c>
      <c r="R99" s="1" t="s">
        <v>2507</v>
      </c>
      <c r="S99" s="1" t="s">
        <v>2537</v>
      </c>
      <c r="T99" s="1" t="s">
        <v>2522</v>
      </c>
      <c r="U99" s="1" t="s">
        <v>6173</v>
      </c>
      <c r="V99" s="1" t="s">
        <v>2516</v>
      </c>
      <c r="W99" s="1" t="s">
        <v>6835</v>
      </c>
      <c r="X99" s="1" t="s">
        <v>2538</v>
      </c>
      <c r="Y99" s="1" t="s">
        <v>6907</v>
      </c>
      <c r="Z99" s="1" t="s">
        <v>6837</v>
      </c>
    </row>
    <row r="100" spans="1:26" hidden="1" x14ac:dyDescent="0.25">
      <c r="A100" s="1" t="s">
        <v>2536</v>
      </c>
      <c r="B100" s="1">
        <v>2710</v>
      </c>
      <c r="C100" s="1" t="s">
        <v>6908</v>
      </c>
      <c r="D100" s="1" t="s">
        <v>6173</v>
      </c>
      <c r="E100" s="1" t="s">
        <v>6174</v>
      </c>
      <c r="F100" s="1">
        <v>2026</v>
      </c>
      <c r="G100" s="1">
        <v>2026</v>
      </c>
      <c r="H100" s="1" t="s">
        <v>2485</v>
      </c>
      <c r="I100" s="1" t="s">
        <v>2485</v>
      </c>
      <c r="J100" s="1" t="s">
        <v>2485</v>
      </c>
      <c r="N100" s="1" t="s">
        <v>6833</v>
      </c>
      <c r="O100" s="1" t="s">
        <v>6834</v>
      </c>
      <c r="Q100" s="1" t="s">
        <v>60</v>
      </c>
      <c r="R100" s="1" t="s">
        <v>2507</v>
      </c>
      <c r="S100" s="1" t="s">
        <v>2537</v>
      </c>
      <c r="T100" s="1" t="s">
        <v>2522</v>
      </c>
      <c r="U100" s="1" t="s">
        <v>6173</v>
      </c>
      <c r="V100" s="1" t="s">
        <v>2516</v>
      </c>
      <c r="W100" s="1" t="s">
        <v>6835</v>
      </c>
      <c r="X100" s="1" t="s">
        <v>2538</v>
      </c>
      <c r="Y100" s="1" t="s">
        <v>6909</v>
      </c>
      <c r="Z100" s="1" t="s">
        <v>6837</v>
      </c>
    </row>
    <row r="101" spans="1:26" hidden="1" x14ac:dyDescent="0.25">
      <c r="A101" s="1" t="s">
        <v>2536</v>
      </c>
      <c r="B101" s="1">
        <v>2709</v>
      </c>
      <c r="C101" s="1" t="s">
        <v>6910</v>
      </c>
      <c r="D101" s="1" t="s">
        <v>6173</v>
      </c>
      <c r="E101" s="1" t="s">
        <v>6174</v>
      </c>
      <c r="F101" s="1">
        <v>2026</v>
      </c>
      <c r="G101" s="1">
        <v>2026</v>
      </c>
      <c r="H101" s="1" t="s">
        <v>2485</v>
      </c>
      <c r="I101" s="1" t="s">
        <v>2485</v>
      </c>
      <c r="J101" s="1" t="s">
        <v>2485</v>
      </c>
      <c r="N101" s="1" t="s">
        <v>6833</v>
      </c>
      <c r="O101" s="1" t="s">
        <v>6834</v>
      </c>
      <c r="Q101" s="1" t="s">
        <v>60</v>
      </c>
      <c r="R101" s="1" t="s">
        <v>2507</v>
      </c>
      <c r="S101" s="1" t="s">
        <v>2537</v>
      </c>
      <c r="T101" s="1" t="s">
        <v>2522</v>
      </c>
      <c r="U101" s="1" t="s">
        <v>6173</v>
      </c>
      <c r="V101" s="1" t="s">
        <v>2516</v>
      </c>
      <c r="W101" s="1" t="s">
        <v>6835</v>
      </c>
      <c r="X101" s="1" t="s">
        <v>2538</v>
      </c>
      <c r="Y101" s="1" t="s">
        <v>6911</v>
      </c>
      <c r="Z101" s="1" t="s">
        <v>6837</v>
      </c>
    </row>
    <row r="102" spans="1:26" hidden="1" x14ac:dyDescent="0.25">
      <c r="A102" s="1" t="s">
        <v>2536</v>
      </c>
      <c r="B102" s="1">
        <v>2708</v>
      </c>
      <c r="C102" s="1" t="s">
        <v>6912</v>
      </c>
      <c r="D102" s="1" t="s">
        <v>6173</v>
      </c>
      <c r="E102" s="1" t="s">
        <v>6174</v>
      </c>
      <c r="F102" s="1">
        <v>2026</v>
      </c>
      <c r="G102" s="1">
        <v>2026</v>
      </c>
      <c r="H102" s="1" t="s">
        <v>2485</v>
      </c>
      <c r="I102" s="1" t="s">
        <v>2485</v>
      </c>
      <c r="J102" s="1" t="s">
        <v>2485</v>
      </c>
      <c r="N102" s="1" t="s">
        <v>6833</v>
      </c>
      <c r="O102" s="1" t="s">
        <v>6834</v>
      </c>
      <c r="Q102" s="1" t="s">
        <v>60</v>
      </c>
      <c r="R102" s="1" t="s">
        <v>2507</v>
      </c>
      <c r="S102" s="1" t="s">
        <v>2537</v>
      </c>
      <c r="T102" s="1" t="s">
        <v>2522</v>
      </c>
      <c r="U102" s="1" t="s">
        <v>6173</v>
      </c>
      <c r="V102" s="1" t="s">
        <v>2516</v>
      </c>
      <c r="W102" s="1" t="s">
        <v>6835</v>
      </c>
      <c r="X102" s="1" t="s">
        <v>2538</v>
      </c>
      <c r="Y102" s="1" t="s">
        <v>6913</v>
      </c>
      <c r="Z102" s="1" t="s">
        <v>6837</v>
      </c>
    </row>
    <row r="103" spans="1:26" hidden="1" x14ac:dyDescent="0.25">
      <c r="A103" s="1" t="s">
        <v>2536</v>
      </c>
      <c r="B103" s="1">
        <v>2707</v>
      </c>
      <c r="C103" s="1" t="s">
        <v>6914</v>
      </c>
      <c r="D103" s="1" t="s">
        <v>6173</v>
      </c>
      <c r="E103" s="1" t="s">
        <v>6174</v>
      </c>
      <c r="F103" s="1">
        <v>2026</v>
      </c>
      <c r="G103" s="1">
        <v>2026</v>
      </c>
      <c r="H103" s="1" t="s">
        <v>2485</v>
      </c>
      <c r="I103" s="1" t="s">
        <v>2485</v>
      </c>
      <c r="J103" s="1" t="s">
        <v>2485</v>
      </c>
      <c r="N103" s="1" t="s">
        <v>6833</v>
      </c>
      <c r="O103" s="1" t="s">
        <v>6834</v>
      </c>
      <c r="Q103" s="1" t="s">
        <v>60</v>
      </c>
      <c r="R103" s="1" t="s">
        <v>2507</v>
      </c>
      <c r="S103" s="1" t="s">
        <v>2537</v>
      </c>
      <c r="T103" s="1" t="s">
        <v>2522</v>
      </c>
      <c r="U103" s="1" t="s">
        <v>6173</v>
      </c>
      <c r="V103" s="1" t="s">
        <v>2516</v>
      </c>
      <c r="W103" s="1" t="s">
        <v>6835</v>
      </c>
      <c r="X103" s="1" t="s">
        <v>2538</v>
      </c>
      <c r="Y103" s="1" t="s">
        <v>6915</v>
      </c>
      <c r="Z103" s="1" t="s">
        <v>6837</v>
      </c>
    </row>
    <row r="104" spans="1:26" hidden="1" x14ac:dyDescent="0.25">
      <c r="A104" s="1" t="s">
        <v>2536</v>
      </c>
      <c r="B104" s="1">
        <v>2706</v>
      </c>
      <c r="C104" s="1" t="s">
        <v>6916</v>
      </c>
      <c r="D104" s="1" t="s">
        <v>6173</v>
      </c>
      <c r="E104" s="1" t="s">
        <v>6174</v>
      </c>
      <c r="F104" s="1">
        <v>2026</v>
      </c>
      <c r="G104" s="1">
        <v>2026</v>
      </c>
      <c r="H104" s="1" t="s">
        <v>2485</v>
      </c>
      <c r="I104" s="1" t="s">
        <v>2485</v>
      </c>
      <c r="J104" s="1" t="s">
        <v>2485</v>
      </c>
      <c r="N104" s="1" t="s">
        <v>6833</v>
      </c>
      <c r="O104" s="1" t="s">
        <v>6834</v>
      </c>
      <c r="Q104" s="1" t="s">
        <v>60</v>
      </c>
      <c r="R104" s="1" t="s">
        <v>2507</v>
      </c>
      <c r="S104" s="1" t="s">
        <v>2537</v>
      </c>
      <c r="T104" s="1" t="s">
        <v>2522</v>
      </c>
      <c r="U104" s="1" t="s">
        <v>6173</v>
      </c>
      <c r="V104" s="1" t="s">
        <v>2516</v>
      </c>
      <c r="W104" s="1" t="s">
        <v>6835</v>
      </c>
      <c r="X104" s="1" t="s">
        <v>2538</v>
      </c>
      <c r="Y104" s="1" t="s">
        <v>6917</v>
      </c>
      <c r="Z104" s="1" t="s">
        <v>6837</v>
      </c>
    </row>
    <row r="105" spans="1:26" hidden="1" x14ac:dyDescent="0.25">
      <c r="A105" s="1" t="s">
        <v>2536</v>
      </c>
      <c r="B105" s="1">
        <v>2705</v>
      </c>
      <c r="C105" s="1" t="s">
        <v>6918</v>
      </c>
      <c r="D105" s="1" t="s">
        <v>6173</v>
      </c>
      <c r="E105" s="1" t="s">
        <v>6174</v>
      </c>
      <c r="F105" s="1">
        <v>2026</v>
      </c>
      <c r="G105" s="1">
        <v>2026</v>
      </c>
      <c r="H105" s="1" t="s">
        <v>2485</v>
      </c>
      <c r="I105" s="1" t="s">
        <v>2485</v>
      </c>
      <c r="J105" s="1" t="s">
        <v>2485</v>
      </c>
      <c r="N105" s="1" t="s">
        <v>6833</v>
      </c>
      <c r="O105" s="1" t="s">
        <v>6834</v>
      </c>
      <c r="Q105" s="1" t="s">
        <v>2506</v>
      </c>
      <c r="R105" s="1" t="s">
        <v>2507</v>
      </c>
      <c r="S105" s="1" t="s">
        <v>2508</v>
      </c>
      <c r="T105" s="1" t="s">
        <v>2522</v>
      </c>
      <c r="U105" s="1" t="s">
        <v>6173</v>
      </c>
      <c r="V105" s="1" t="s">
        <v>2516</v>
      </c>
      <c r="W105" s="1" t="s">
        <v>36</v>
      </c>
      <c r="X105" s="1" t="s">
        <v>2538</v>
      </c>
      <c r="Y105" s="1" t="s">
        <v>6919</v>
      </c>
      <c r="Z105" s="1" t="s">
        <v>6837</v>
      </c>
    </row>
    <row r="106" spans="1:26" hidden="1" x14ac:dyDescent="0.25">
      <c r="A106" s="1" t="s">
        <v>2496</v>
      </c>
      <c r="B106" s="1">
        <v>2704</v>
      </c>
      <c r="C106" s="1" t="s">
        <v>6920</v>
      </c>
      <c r="D106" s="1" t="s">
        <v>2492</v>
      </c>
      <c r="E106" s="1" t="s">
        <v>2494</v>
      </c>
      <c r="F106" s="1">
        <v>2026</v>
      </c>
      <c r="G106" s="1">
        <v>2025</v>
      </c>
      <c r="H106" s="1" t="s">
        <v>4013</v>
      </c>
      <c r="I106" s="1">
        <v>4426</v>
      </c>
      <c r="J106" s="1" t="s">
        <v>3408</v>
      </c>
      <c r="K106" s="1" t="s">
        <v>2613</v>
      </c>
      <c r="L106" s="1">
        <v>26001</v>
      </c>
      <c r="M106" s="1" t="s">
        <v>5292</v>
      </c>
      <c r="N106" s="1" t="s">
        <v>6818</v>
      </c>
      <c r="Q106" s="1" t="s">
        <v>44</v>
      </c>
      <c r="R106" s="1" t="s">
        <v>2514</v>
      </c>
      <c r="S106" s="1" t="s">
        <v>2525</v>
      </c>
      <c r="T106" s="1" t="s">
        <v>2479</v>
      </c>
      <c r="U106" s="1" t="s">
        <v>2492</v>
      </c>
      <c r="V106" s="1" t="s">
        <v>2516</v>
      </c>
      <c r="W106" s="1" t="s">
        <v>35</v>
      </c>
      <c r="X106" s="1" t="s">
        <v>2518</v>
      </c>
      <c r="Y106" s="1" t="s">
        <v>6921</v>
      </c>
    </row>
    <row r="107" spans="1:26" hidden="1" x14ac:dyDescent="0.25">
      <c r="A107" s="1" t="s">
        <v>2496</v>
      </c>
      <c r="B107" s="1">
        <v>2703</v>
      </c>
      <c r="C107" s="1" t="s">
        <v>6922</v>
      </c>
      <c r="D107" s="1" t="s">
        <v>6923</v>
      </c>
      <c r="E107" s="1" t="s">
        <v>6174</v>
      </c>
      <c r="F107" s="1">
        <v>2026</v>
      </c>
      <c r="G107" s="1">
        <v>2025</v>
      </c>
      <c r="H107" s="1" t="s">
        <v>2485</v>
      </c>
      <c r="I107" s="1" t="s">
        <v>2485</v>
      </c>
      <c r="J107" s="1" t="s">
        <v>2485</v>
      </c>
      <c r="N107" s="1" t="s">
        <v>6924</v>
      </c>
      <c r="Q107" s="1" t="s">
        <v>3438</v>
      </c>
      <c r="R107" s="1" t="s">
        <v>2501</v>
      </c>
      <c r="S107" s="1" t="s">
        <v>3439</v>
      </c>
      <c r="T107" s="1" t="s">
        <v>2479</v>
      </c>
      <c r="U107" s="1" t="s">
        <v>6923</v>
      </c>
      <c r="V107" s="1" t="s">
        <v>2516</v>
      </c>
      <c r="W107" s="1" t="s">
        <v>6835</v>
      </c>
      <c r="X107" s="1" t="s">
        <v>2546</v>
      </c>
      <c r="Y107" s="1" t="s">
        <v>6925</v>
      </c>
      <c r="Z107" s="1" t="s">
        <v>6926</v>
      </c>
    </row>
    <row r="108" spans="1:26" hidden="1" x14ac:dyDescent="0.25">
      <c r="A108" s="1" t="s">
        <v>2496</v>
      </c>
      <c r="B108" s="1">
        <v>2702</v>
      </c>
      <c r="C108" s="1" t="s">
        <v>6927</v>
      </c>
      <c r="D108" s="1" t="s">
        <v>6923</v>
      </c>
      <c r="E108" s="1" t="s">
        <v>6174</v>
      </c>
      <c r="F108" s="1">
        <v>2026</v>
      </c>
      <c r="G108" s="1">
        <v>2025</v>
      </c>
      <c r="H108" s="1" t="s">
        <v>2485</v>
      </c>
      <c r="I108" s="1" t="s">
        <v>2485</v>
      </c>
      <c r="J108" s="1" t="s">
        <v>2485</v>
      </c>
      <c r="N108" s="1" t="s">
        <v>6924</v>
      </c>
      <c r="Q108" s="1" t="s">
        <v>5352</v>
      </c>
      <c r="R108" s="1" t="s">
        <v>4492</v>
      </c>
      <c r="S108" s="1" t="s">
        <v>5353</v>
      </c>
      <c r="T108" s="1" t="s">
        <v>2479</v>
      </c>
      <c r="U108" s="1" t="s">
        <v>6923</v>
      </c>
      <c r="V108" s="1" t="s">
        <v>2516</v>
      </c>
      <c r="W108" s="1" t="s">
        <v>6835</v>
      </c>
      <c r="X108" s="1" t="s">
        <v>2546</v>
      </c>
      <c r="Y108" s="1" t="s">
        <v>6928</v>
      </c>
      <c r="Z108" s="1" t="s">
        <v>6929</v>
      </c>
    </row>
    <row r="109" spans="1:26" hidden="1" x14ac:dyDescent="0.25">
      <c r="A109" s="1" t="s">
        <v>2496</v>
      </c>
      <c r="B109" s="1">
        <v>2701</v>
      </c>
      <c r="C109" s="1" t="s">
        <v>6930</v>
      </c>
      <c r="D109" s="1" t="s">
        <v>6923</v>
      </c>
      <c r="E109" s="1" t="s">
        <v>6174</v>
      </c>
      <c r="F109" s="1">
        <v>2026</v>
      </c>
      <c r="G109" s="1">
        <v>2025</v>
      </c>
      <c r="H109" s="1" t="s">
        <v>2485</v>
      </c>
      <c r="I109" s="1" t="s">
        <v>2485</v>
      </c>
      <c r="J109" s="1" t="s">
        <v>2485</v>
      </c>
      <c r="N109" s="1" t="s">
        <v>6931</v>
      </c>
      <c r="Q109" s="1" t="s">
        <v>5352</v>
      </c>
      <c r="R109" s="1" t="s">
        <v>4492</v>
      </c>
      <c r="S109" s="1" t="s">
        <v>5353</v>
      </c>
      <c r="T109" s="1" t="s">
        <v>2479</v>
      </c>
      <c r="U109" s="1" t="s">
        <v>6923</v>
      </c>
      <c r="V109" s="1" t="s">
        <v>2516</v>
      </c>
      <c r="W109" s="1" t="s">
        <v>6835</v>
      </c>
      <c r="X109" s="1" t="s">
        <v>2546</v>
      </c>
      <c r="Y109" s="1" t="s">
        <v>6932</v>
      </c>
      <c r="Z109" s="1" t="s">
        <v>6933</v>
      </c>
    </row>
    <row r="110" spans="1:26" hidden="1" x14ac:dyDescent="0.25">
      <c r="A110" s="1" t="s">
        <v>2496</v>
      </c>
      <c r="B110" s="1">
        <v>2700</v>
      </c>
      <c r="C110" s="1" t="s">
        <v>6934</v>
      </c>
      <c r="D110" s="1" t="s">
        <v>6923</v>
      </c>
      <c r="E110" s="1" t="s">
        <v>6174</v>
      </c>
      <c r="F110" s="1">
        <v>2026</v>
      </c>
      <c r="G110" s="1">
        <v>2025</v>
      </c>
      <c r="H110" s="1" t="s">
        <v>2485</v>
      </c>
      <c r="I110" s="1" t="s">
        <v>2485</v>
      </c>
      <c r="J110" s="1" t="s">
        <v>2485</v>
      </c>
      <c r="N110" s="1" t="s">
        <v>6924</v>
      </c>
      <c r="Q110" s="1" t="s">
        <v>3438</v>
      </c>
      <c r="R110" s="1" t="s">
        <v>2501</v>
      </c>
      <c r="S110" s="1" t="s">
        <v>3439</v>
      </c>
      <c r="T110" s="1" t="s">
        <v>2479</v>
      </c>
      <c r="U110" s="1" t="s">
        <v>6923</v>
      </c>
      <c r="V110" s="1" t="s">
        <v>2516</v>
      </c>
      <c r="W110" s="1" t="s">
        <v>6835</v>
      </c>
      <c r="X110" s="1" t="s">
        <v>2546</v>
      </c>
      <c r="Y110" s="1" t="s">
        <v>6935</v>
      </c>
      <c r="Z110" s="1" t="s">
        <v>6771</v>
      </c>
    </row>
    <row r="111" spans="1:26" hidden="1" x14ac:dyDescent="0.25">
      <c r="A111" s="1" t="s">
        <v>2496</v>
      </c>
      <c r="B111" s="1">
        <v>2699</v>
      </c>
      <c r="C111" s="1" t="s">
        <v>6936</v>
      </c>
      <c r="D111" s="1" t="s">
        <v>170</v>
      </c>
      <c r="E111" s="1" t="s">
        <v>157</v>
      </c>
      <c r="F111" s="1">
        <v>2026</v>
      </c>
      <c r="G111" s="1">
        <v>2026</v>
      </c>
      <c r="H111" s="1" t="s">
        <v>5602</v>
      </c>
      <c r="I111" s="1">
        <v>9625</v>
      </c>
      <c r="J111" s="1" t="s">
        <v>3209</v>
      </c>
      <c r="K111" s="1" t="s">
        <v>2850</v>
      </c>
      <c r="L111" s="1">
        <v>21035</v>
      </c>
      <c r="M111" s="1" t="s">
        <v>5292</v>
      </c>
      <c r="N111" s="1" t="s">
        <v>6937</v>
      </c>
      <c r="O111" s="1" t="s">
        <v>6938</v>
      </c>
      <c r="Q111" s="1" t="s">
        <v>2712</v>
      </c>
      <c r="R111" s="1" t="s">
        <v>6777</v>
      </c>
      <c r="S111" s="1" t="s">
        <v>5297</v>
      </c>
      <c r="T111" s="1" t="s">
        <v>2479</v>
      </c>
      <c r="U111" s="1" t="s">
        <v>170</v>
      </c>
      <c r="V111" s="1" t="s">
        <v>2516</v>
      </c>
      <c r="W111" s="1" t="s">
        <v>34</v>
      </c>
      <c r="X111" s="1" t="s">
        <v>6131</v>
      </c>
      <c r="Y111" s="1" t="s">
        <v>6939</v>
      </c>
    </row>
    <row r="112" spans="1:26" hidden="1" x14ac:dyDescent="0.25">
      <c r="A112" s="1" t="s">
        <v>2496</v>
      </c>
      <c r="B112" s="1">
        <v>2698</v>
      </c>
      <c r="C112" s="1" t="s">
        <v>6940</v>
      </c>
      <c r="D112" s="1" t="s">
        <v>170</v>
      </c>
      <c r="E112" s="1" t="s">
        <v>157</v>
      </c>
      <c r="F112" s="1">
        <v>2026</v>
      </c>
      <c r="G112" s="1">
        <v>2026</v>
      </c>
      <c r="H112" s="1" t="s">
        <v>5771</v>
      </c>
      <c r="I112" s="1">
        <v>9431</v>
      </c>
      <c r="J112" s="1" t="s">
        <v>2936</v>
      </c>
      <c r="K112" s="1" t="s">
        <v>2850</v>
      </c>
      <c r="L112" s="1">
        <v>21104</v>
      </c>
      <c r="M112" s="1" t="s">
        <v>5292</v>
      </c>
      <c r="N112" s="1" t="s">
        <v>6937</v>
      </c>
      <c r="O112" s="1" t="s">
        <v>6938</v>
      </c>
      <c r="Q112" s="1" t="s">
        <v>2712</v>
      </c>
      <c r="R112" s="1" t="s">
        <v>6777</v>
      </c>
      <c r="S112" s="1" t="s">
        <v>5297</v>
      </c>
      <c r="T112" s="1" t="s">
        <v>2479</v>
      </c>
      <c r="U112" s="1" t="s">
        <v>170</v>
      </c>
      <c r="V112" s="1" t="s">
        <v>2516</v>
      </c>
      <c r="W112" s="1" t="s">
        <v>34</v>
      </c>
      <c r="X112" s="1" t="s">
        <v>6131</v>
      </c>
      <c r="Y112" s="1" t="s">
        <v>6941</v>
      </c>
    </row>
    <row r="113" spans="1:26" hidden="1" x14ac:dyDescent="0.25">
      <c r="A113" s="1" t="s">
        <v>2496</v>
      </c>
      <c r="B113" s="1">
        <v>2697</v>
      </c>
      <c r="C113" s="1" t="s">
        <v>6942</v>
      </c>
      <c r="D113" s="1" t="s">
        <v>156</v>
      </c>
      <c r="E113" s="1" t="s">
        <v>157</v>
      </c>
      <c r="F113" s="1">
        <v>2025</v>
      </c>
      <c r="G113" s="1">
        <v>2026</v>
      </c>
      <c r="H113" s="1" t="s">
        <v>5348</v>
      </c>
      <c r="I113" s="1">
        <v>9567</v>
      </c>
      <c r="J113" s="1" t="s">
        <v>2626</v>
      </c>
      <c r="K113" s="1" t="s">
        <v>2613</v>
      </c>
      <c r="L113" s="1">
        <v>21104</v>
      </c>
      <c r="M113" s="1" t="s">
        <v>5292</v>
      </c>
      <c r="N113" s="1" t="s">
        <v>6937</v>
      </c>
      <c r="O113" s="1" t="s">
        <v>6938</v>
      </c>
      <c r="Q113" s="1" t="s">
        <v>2712</v>
      </c>
      <c r="R113" s="1" t="s">
        <v>2507</v>
      </c>
      <c r="S113" s="1" t="s">
        <v>2713</v>
      </c>
      <c r="T113" s="1" t="s">
        <v>2479</v>
      </c>
      <c r="U113" s="1" t="s">
        <v>156</v>
      </c>
      <c r="V113" s="1" t="s">
        <v>2516</v>
      </c>
      <c r="W113" s="1" t="s">
        <v>35</v>
      </c>
      <c r="X113" s="1" t="s">
        <v>6131</v>
      </c>
      <c r="Y113" s="1" t="s">
        <v>6943</v>
      </c>
    </row>
    <row r="114" spans="1:26" hidden="1" x14ac:dyDescent="0.25">
      <c r="A114" s="1" t="s">
        <v>2536</v>
      </c>
      <c r="B114" s="1">
        <v>2696</v>
      </c>
      <c r="C114" s="1" t="s">
        <v>6944</v>
      </c>
      <c r="D114" s="1" t="s">
        <v>156</v>
      </c>
      <c r="E114" s="1" t="s">
        <v>157</v>
      </c>
      <c r="F114" s="1">
        <v>2025</v>
      </c>
      <c r="G114" s="1">
        <v>2026</v>
      </c>
      <c r="H114" s="1" t="s">
        <v>2485</v>
      </c>
      <c r="I114" s="1" t="s">
        <v>2485</v>
      </c>
      <c r="J114" s="1" t="s">
        <v>2485</v>
      </c>
      <c r="N114" s="1" t="s">
        <v>6937</v>
      </c>
      <c r="O114" s="1" t="s">
        <v>6938</v>
      </c>
      <c r="Q114" s="1" t="s">
        <v>2712</v>
      </c>
      <c r="R114" s="1" t="s">
        <v>6777</v>
      </c>
      <c r="S114" s="1" t="s">
        <v>5297</v>
      </c>
      <c r="T114" s="1" t="s">
        <v>2522</v>
      </c>
      <c r="U114" s="1" t="s">
        <v>156</v>
      </c>
      <c r="V114" s="1" t="s">
        <v>2516</v>
      </c>
      <c r="W114" s="1" t="s">
        <v>35</v>
      </c>
      <c r="X114" s="1" t="s">
        <v>2603</v>
      </c>
      <c r="Y114" s="1" t="s">
        <v>6945</v>
      </c>
      <c r="Z114" s="1" t="s">
        <v>6946</v>
      </c>
    </row>
    <row r="115" spans="1:26" hidden="1" x14ac:dyDescent="0.25">
      <c r="A115" s="1" t="s">
        <v>2496</v>
      </c>
      <c r="B115" s="1">
        <v>2695</v>
      </c>
      <c r="C115" s="1" t="s">
        <v>6947</v>
      </c>
      <c r="D115" s="1" t="s">
        <v>6162</v>
      </c>
      <c r="E115" s="1" t="s">
        <v>176</v>
      </c>
      <c r="F115" s="1">
        <v>2018</v>
      </c>
      <c r="G115" s="1">
        <v>2017</v>
      </c>
      <c r="H115" s="1" t="s">
        <v>5428</v>
      </c>
      <c r="I115" s="1">
        <v>9626</v>
      </c>
      <c r="J115" s="1" t="s">
        <v>5344</v>
      </c>
      <c r="K115" s="1" t="s">
        <v>2616</v>
      </c>
      <c r="L115" s="1">
        <v>17001</v>
      </c>
      <c r="M115" s="1" t="s">
        <v>5292</v>
      </c>
      <c r="Q115" s="1" t="s">
        <v>2506</v>
      </c>
      <c r="R115" s="1" t="s">
        <v>2507</v>
      </c>
      <c r="S115" s="1" t="s">
        <v>2508</v>
      </c>
      <c r="T115" s="1" t="s">
        <v>2479</v>
      </c>
      <c r="U115" s="1" t="s">
        <v>6162</v>
      </c>
      <c r="V115" s="1" t="s">
        <v>6159</v>
      </c>
      <c r="W115" s="1" t="s">
        <v>36</v>
      </c>
      <c r="X115" s="1" t="s">
        <v>5211</v>
      </c>
      <c r="Y115" s="1" t="s">
        <v>6948</v>
      </c>
    </row>
    <row r="116" spans="1:26" hidden="1" x14ac:dyDescent="0.25">
      <c r="A116" s="1" t="s">
        <v>2496</v>
      </c>
      <c r="B116" s="1">
        <v>2694</v>
      </c>
      <c r="C116" s="1" t="s">
        <v>6949</v>
      </c>
      <c r="D116" s="1" t="s">
        <v>156</v>
      </c>
      <c r="E116" s="1" t="s">
        <v>157</v>
      </c>
      <c r="F116" s="1">
        <v>2025</v>
      </c>
      <c r="G116" s="1">
        <v>2026</v>
      </c>
      <c r="H116" s="1" t="s">
        <v>5415</v>
      </c>
      <c r="I116" s="1">
        <v>9468</v>
      </c>
      <c r="J116" s="1" t="s">
        <v>2793</v>
      </c>
      <c r="K116" s="1" t="s">
        <v>2613</v>
      </c>
      <c r="L116" s="1">
        <v>21104</v>
      </c>
      <c r="M116" s="1" t="s">
        <v>5292</v>
      </c>
      <c r="N116" s="1" t="s">
        <v>6937</v>
      </c>
      <c r="O116" s="1" t="s">
        <v>6938</v>
      </c>
      <c r="Q116" s="1" t="s">
        <v>2712</v>
      </c>
      <c r="R116" s="1" t="s">
        <v>6777</v>
      </c>
      <c r="S116" s="1" t="s">
        <v>5297</v>
      </c>
      <c r="T116" s="1" t="s">
        <v>2479</v>
      </c>
      <c r="U116" s="1" t="s">
        <v>156</v>
      </c>
      <c r="V116" s="1" t="s">
        <v>2516</v>
      </c>
      <c r="W116" s="1" t="s">
        <v>35</v>
      </c>
      <c r="X116" s="1" t="s">
        <v>6131</v>
      </c>
      <c r="Y116" s="1" t="s">
        <v>6950</v>
      </c>
      <c r="Z116" s="1" t="s">
        <v>6951</v>
      </c>
    </row>
    <row r="117" spans="1:26" hidden="1" x14ac:dyDescent="0.25">
      <c r="A117" s="1" t="s">
        <v>2536</v>
      </c>
      <c r="B117" s="1">
        <v>2693</v>
      </c>
      <c r="C117" s="1" t="s">
        <v>6952</v>
      </c>
      <c r="D117" s="1" t="s">
        <v>156</v>
      </c>
      <c r="E117" s="1" t="s">
        <v>157</v>
      </c>
      <c r="F117" s="1">
        <v>2025</v>
      </c>
      <c r="G117" s="1">
        <v>2026</v>
      </c>
      <c r="H117" s="1" t="s">
        <v>2485</v>
      </c>
      <c r="I117" s="1" t="s">
        <v>2485</v>
      </c>
      <c r="J117" s="1" t="s">
        <v>2485</v>
      </c>
      <c r="N117" s="1" t="s">
        <v>6937</v>
      </c>
      <c r="O117" s="1" t="s">
        <v>6938</v>
      </c>
      <c r="Q117" s="1" t="s">
        <v>2712</v>
      </c>
      <c r="R117" s="1" t="s">
        <v>6777</v>
      </c>
      <c r="S117" s="1" t="s">
        <v>5297</v>
      </c>
      <c r="T117" s="1" t="s">
        <v>2522</v>
      </c>
      <c r="U117" s="1" t="s">
        <v>156</v>
      </c>
      <c r="V117" s="1" t="s">
        <v>2516</v>
      </c>
      <c r="W117" s="1" t="s">
        <v>35</v>
      </c>
      <c r="X117" s="1" t="s">
        <v>2603</v>
      </c>
      <c r="Y117" s="1" t="s">
        <v>6953</v>
      </c>
      <c r="Z117" s="1" t="s">
        <v>6954</v>
      </c>
    </row>
    <row r="118" spans="1:26" hidden="1" x14ac:dyDescent="0.25">
      <c r="A118" s="1" t="s">
        <v>2496</v>
      </c>
      <c r="B118" s="1">
        <v>2692</v>
      </c>
      <c r="C118" s="1" t="s">
        <v>6955</v>
      </c>
      <c r="D118" s="1" t="s">
        <v>156</v>
      </c>
      <c r="E118" s="1" t="s">
        <v>157</v>
      </c>
      <c r="F118" s="1">
        <v>2025</v>
      </c>
      <c r="G118" s="1">
        <v>2026</v>
      </c>
      <c r="H118" s="1" t="s">
        <v>5417</v>
      </c>
      <c r="I118" s="1">
        <v>9512</v>
      </c>
      <c r="J118" s="1" t="s">
        <v>2793</v>
      </c>
      <c r="K118" s="1" t="s">
        <v>2613</v>
      </c>
      <c r="L118" s="1">
        <v>21035</v>
      </c>
      <c r="M118" s="1" t="s">
        <v>5292</v>
      </c>
      <c r="N118" s="1" t="s">
        <v>6937</v>
      </c>
      <c r="O118" s="1" t="s">
        <v>6956</v>
      </c>
      <c r="Q118" s="1" t="s">
        <v>2712</v>
      </c>
      <c r="R118" s="1" t="s">
        <v>6777</v>
      </c>
      <c r="S118" s="1" t="s">
        <v>5297</v>
      </c>
      <c r="T118" s="1" t="s">
        <v>2479</v>
      </c>
      <c r="U118" s="1" t="s">
        <v>156</v>
      </c>
      <c r="V118" s="1" t="s">
        <v>2516</v>
      </c>
      <c r="W118" s="1" t="s">
        <v>35</v>
      </c>
      <c r="X118" s="1" t="s">
        <v>6131</v>
      </c>
      <c r="Y118" s="1" t="s">
        <v>6957</v>
      </c>
      <c r="Z118" s="1" t="s">
        <v>6954</v>
      </c>
    </row>
    <row r="119" spans="1:26" hidden="1" x14ac:dyDescent="0.25">
      <c r="A119" s="1" t="s">
        <v>2496</v>
      </c>
      <c r="B119" s="1">
        <v>2691</v>
      </c>
      <c r="C119" s="1" t="s">
        <v>6958</v>
      </c>
      <c r="D119" s="1" t="s">
        <v>2492</v>
      </c>
      <c r="E119" s="1" t="s">
        <v>2494</v>
      </c>
      <c r="F119" s="1">
        <v>2026</v>
      </c>
      <c r="G119" s="1">
        <v>2025</v>
      </c>
      <c r="H119" s="1" t="s">
        <v>3951</v>
      </c>
      <c r="I119" s="1">
        <v>4438</v>
      </c>
      <c r="J119" s="1" t="s">
        <v>3408</v>
      </c>
      <c r="K119" s="1" t="s">
        <v>2613</v>
      </c>
      <c r="L119" s="1">
        <v>26003</v>
      </c>
      <c r="M119" s="1" t="s">
        <v>5292</v>
      </c>
      <c r="Q119" s="1" t="s">
        <v>44</v>
      </c>
      <c r="R119" s="1" t="s">
        <v>2514</v>
      </c>
      <c r="S119" s="1" t="s">
        <v>3950</v>
      </c>
      <c r="T119" s="1" t="s">
        <v>2479</v>
      </c>
      <c r="U119" s="1" t="s">
        <v>2492</v>
      </c>
      <c r="V119" s="1" t="s">
        <v>2516</v>
      </c>
      <c r="W119" s="1" t="s">
        <v>34</v>
      </c>
      <c r="X119" s="1" t="s">
        <v>2518</v>
      </c>
      <c r="Y119" s="1" t="s">
        <v>6959</v>
      </c>
    </row>
    <row r="120" spans="1:26" hidden="1" x14ac:dyDescent="0.25">
      <c r="A120" s="1" t="s">
        <v>2536</v>
      </c>
      <c r="B120" s="1">
        <v>2689</v>
      </c>
      <c r="C120" s="1" t="s">
        <v>6155</v>
      </c>
      <c r="D120" s="1" t="s">
        <v>156</v>
      </c>
      <c r="E120" s="1" t="s">
        <v>157</v>
      </c>
      <c r="F120" s="1">
        <v>2026</v>
      </c>
      <c r="G120" s="1">
        <v>2025</v>
      </c>
      <c r="H120" s="1" t="s">
        <v>2485</v>
      </c>
      <c r="I120" s="1" t="s">
        <v>2485</v>
      </c>
      <c r="J120" s="1" t="s">
        <v>2485</v>
      </c>
      <c r="N120" s="1" t="s">
        <v>5993</v>
      </c>
      <c r="Q120" s="1" t="s">
        <v>5352</v>
      </c>
      <c r="R120" s="1" t="s">
        <v>4492</v>
      </c>
      <c r="S120" s="1" t="s">
        <v>5353</v>
      </c>
      <c r="T120" s="1" t="s">
        <v>2522</v>
      </c>
      <c r="U120" s="1" t="s">
        <v>156</v>
      </c>
      <c r="V120" s="1" t="s">
        <v>2516</v>
      </c>
      <c r="W120" s="1" t="s">
        <v>35</v>
      </c>
      <c r="X120" s="1" t="s">
        <v>2546</v>
      </c>
      <c r="Y120" s="1" t="s">
        <v>6156</v>
      </c>
    </row>
    <row r="121" spans="1:26" hidden="1" x14ac:dyDescent="0.25">
      <c r="A121" s="1" t="s">
        <v>2496</v>
      </c>
      <c r="B121" s="1">
        <v>2688</v>
      </c>
      <c r="C121" s="1" t="s">
        <v>6157</v>
      </c>
      <c r="D121" s="1" t="s">
        <v>166</v>
      </c>
      <c r="E121" s="1" t="s">
        <v>142</v>
      </c>
      <c r="F121" s="1">
        <v>2016</v>
      </c>
      <c r="G121" s="1">
        <v>2016</v>
      </c>
      <c r="H121" s="1" t="s">
        <v>6960</v>
      </c>
      <c r="I121" s="1">
        <v>9686</v>
      </c>
      <c r="J121" s="1" t="s">
        <v>2606</v>
      </c>
      <c r="K121" s="1" t="s">
        <v>2498</v>
      </c>
      <c r="L121" s="1">
        <v>21035</v>
      </c>
      <c r="M121" s="1" t="s">
        <v>2499</v>
      </c>
      <c r="N121" s="1" t="s">
        <v>3879</v>
      </c>
      <c r="O121" s="1" t="s">
        <v>6158</v>
      </c>
      <c r="Q121" s="1" t="s">
        <v>2712</v>
      </c>
      <c r="R121" s="1" t="s">
        <v>6777</v>
      </c>
      <c r="S121" s="1" t="s">
        <v>5297</v>
      </c>
      <c r="T121" s="1" t="s">
        <v>2479</v>
      </c>
      <c r="U121" s="1" t="s">
        <v>166</v>
      </c>
      <c r="V121" s="1" t="s">
        <v>6159</v>
      </c>
      <c r="W121" s="1" t="s">
        <v>36</v>
      </c>
      <c r="X121" s="1" t="s">
        <v>2603</v>
      </c>
      <c r="Y121" s="1" t="s">
        <v>6961</v>
      </c>
    </row>
    <row r="122" spans="1:26" hidden="1" x14ac:dyDescent="0.25">
      <c r="A122" s="1" t="s">
        <v>2496</v>
      </c>
      <c r="B122" s="1">
        <v>2687</v>
      </c>
      <c r="C122" s="1" t="s">
        <v>5986</v>
      </c>
      <c r="D122" s="1" t="s">
        <v>2492</v>
      </c>
      <c r="E122" s="1" t="s">
        <v>2494</v>
      </c>
      <c r="F122" s="1">
        <v>2026</v>
      </c>
      <c r="G122" s="1">
        <v>2025</v>
      </c>
      <c r="H122" s="1" t="s">
        <v>3796</v>
      </c>
      <c r="I122" s="1" t="s">
        <v>3797</v>
      </c>
      <c r="J122" s="1" t="s">
        <v>2475</v>
      </c>
      <c r="K122" s="1" t="s">
        <v>2613</v>
      </c>
      <c r="L122" s="1">
        <v>34002</v>
      </c>
      <c r="M122" s="1" t="s">
        <v>5292</v>
      </c>
      <c r="N122" s="1" t="s">
        <v>3521</v>
      </c>
      <c r="Q122" s="1" t="s">
        <v>46</v>
      </c>
      <c r="R122" s="1" t="s">
        <v>2514</v>
      </c>
      <c r="S122" s="1" t="s">
        <v>2628</v>
      </c>
      <c r="T122" s="1" t="s">
        <v>2479</v>
      </c>
      <c r="U122" s="1" t="s">
        <v>2492</v>
      </c>
      <c r="V122" s="1" t="s">
        <v>2516</v>
      </c>
      <c r="W122" s="1" t="s">
        <v>35</v>
      </c>
      <c r="X122" s="1" t="s">
        <v>2518</v>
      </c>
      <c r="Y122" s="1" t="s">
        <v>5987</v>
      </c>
    </row>
    <row r="123" spans="1:26" hidden="1" x14ac:dyDescent="0.25">
      <c r="A123" s="1" t="s">
        <v>2496</v>
      </c>
      <c r="B123" s="1">
        <v>2686</v>
      </c>
      <c r="C123" s="1" t="s">
        <v>5988</v>
      </c>
      <c r="D123" s="1" t="s">
        <v>2492</v>
      </c>
      <c r="E123" s="1" t="s">
        <v>2494</v>
      </c>
      <c r="F123" s="1">
        <v>2025</v>
      </c>
      <c r="G123" s="1">
        <v>2026</v>
      </c>
      <c r="H123" s="1" t="s">
        <v>5367</v>
      </c>
      <c r="I123" s="1">
        <v>9552</v>
      </c>
      <c r="J123" s="1" t="s">
        <v>2626</v>
      </c>
      <c r="K123" s="1" t="s">
        <v>2613</v>
      </c>
      <c r="L123" s="1">
        <v>19019</v>
      </c>
      <c r="M123" s="1" t="s">
        <v>5292</v>
      </c>
      <c r="N123" s="1" t="s">
        <v>5989</v>
      </c>
      <c r="O123" s="1" t="s">
        <v>5990</v>
      </c>
      <c r="Q123" s="1" t="s">
        <v>60</v>
      </c>
      <c r="R123" s="1" t="s">
        <v>2507</v>
      </c>
      <c r="S123" s="1" t="s">
        <v>2537</v>
      </c>
      <c r="T123" s="1" t="s">
        <v>2479</v>
      </c>
      <c r="U123" s="1" t="s">
        <v>2492</v>
      </c>
      <c r="V123" s="1" t="s">
        <v>2516</v>
      </c>
      <c r="W123" s="1" t="s">
        <v>35</v>
      </c>
      <c r="X123" s="1" t="s">
        <v>2538</v>
      </c>
      <c r="Y123" s="1" t="s">
        <v>6962</v>
      </c>
      <c r="Z123" s="1" t="s">
        <v>2539</v>
      </c>
    </row>
    <row r="124" spans="1:26" hidden="1" x14ac:dyDescent="0.25">
      <c r="A124" s="1" t="s">
        <v>2496</v>
      </c>
      <c r="B124" s="1">
        <v>2685</v>
      </c>
      <c r="C124" s="1" t="s">
        <v>5992</v>
      </c>
      <c r="D124" s="1" t="s">
        <v>2492</v>
      </c>
      <c r="E124" s="1" t="s">
        <v>2494</v>
      </c>
      <c r="F124" s="1">
        <v>2025</v>
      </c>
      <c r="G124" s="1">
        <v>2026</v>
      </c>
      <c r="H124" s="1" t="s">
        <v>5343</v>
      </c>
      <c r="I124" s="1">
        <v>9465</v>
      </c>
      <c r="J124" s="1" t="s">
        <v>5344</v>
      </c>
      <c r="K124" s="1" t="s">
        <v>2616</v>
      </c>
      <c r="L124" s="1">
        <v>22020</v>
      </c>
      <c r="M124" s="1" t="s">
        <v>5292</v>
      </c>
      <c r="N124" s="1" t="s">
        <v>5993</v>
      </c>
      <c r="P124" s="1">
        <v>32</v>
      </c>
      <c r="Q124" s="1" t="s">
        <v>2601</v>
      </c>
      <c r="R124" s="1" t="s">
        <v>2507</v>
      </c>
      <c r="S124" s="1" t="s">
        <v>2602</v>
      </c>
      <c r="T124" s="1" t="s">
        <v>2479</v>
      </c>
      <c r="U124" s="1" t="s">
        <v>2492</v>
      </c>
      <c r="V124" s="1" t="s">
        <v>2516</v>
      </c>
      <c r="W124" s="1" t="s">
        <v>35</v>
      </c>
      <c r="X124" s="1" t="s">
        <v>2775</v>
      </c>
      <c r="Y124" s="1" t="s">
        <v>6160</v>
      </c>
    </row>
    <row r="125" spans="1:26" hidden="1" x14ac:dyDescent="0.25">
      <c r="A125" s="1" t="s">
        <v>2496</v>
      </c>
      <c r="B125" s="1">
        <v>2684</v>
      </c>
      <c r="C125" s="1" t="s">
        <v>5994</v>
      </c>
      <c r="D125" s="1" t="s">
        <v>5429</v>
      </c>
      <c r="E125" s="1" t="s">
        <v>157</v>
      </c>
      <c r="F125" s="1">
        <v>2026</v>
      </c>
      <c r="G125" s="1">
        <v>2025</v>
      </c>
      <c r="H125" s="1" t="s">
        <v>3083</v>
      </c>
      <c r="I125" s="1">
        <v>3711</v>
      </c>
      <c r="J125" s="1" t="s">
        <v>2875</v>
      </c>
      <c r="K125" s="1" t="s">
        <v>2529</v>
      </c>
      <c r="L125" s="1">
        <v>14001</v>
      </c>
      <c r="M125" s="1" t="s">
        <v>2530</v>
      </c>
      <c r="N125" s="1" t="s">
        <v>5995</v>
      </c>
      <c r="Q125" s="1" t="s">
        <v>38</v>
      </c>
      <c r="R125" s="1" t="s">
        <v>2501</v>
      </c>
      <c r="S125" s="1" t="s">
        <v>2545</v>
      </c>
      <c r="T125" s="1" t="s">
        <v>2479</v>
      </c>
      <c r="U125" s="1" t="s">
        <v>5429</v>
      </c>
      <c r="V125" s="1" t="s">
        <v>2516</v>
      </c>
      <c r="W125" s="1" t="s">
        <v>35</v>
      </c>
      <c r="X125" s="1" t="s">
        <v>2546</v>
      </c>
      <c r="Y125" s="1" t="s">
        <v>6963</v>
      </c>
    </row>
    <row r="126" spans="1:26" hidden="1" x14ac:dyDescent="0.25">
      <c r="A126" s="1" t="s">
        <v>2496</v>
      </c>
      <c r="B126" s="1">
        <v>2683</v>
      </c>
      <c r="C126" s="1" t="s">
        <v>5996</v>
      </c>
      <c r="D126" s="1" t="s">
        <v>2492</v>
      </c>
      <c r="E126" s="1" t="s">
        <v>2494</v>
      </c>
      <c r="F126" s="1">
        <v>2026</v>
      </c>
      <c r="G126" s="1">
        <v>2025</v>
      </c>
      <c r="H126" s="1" t="s">
        <v>5997</v>
      </c>
      <c r="I126" s="1" t="s">
        <v>5998</v>
      </c>
      <c r="J126" s="1" t="s">
        <v>2475</v>
      </c>
      <c r="K126" s="1" t="s">
        <v>2616</v>
      </c>
      <c r="L126" s="1">
        <v>34089</v>
      </c>
      <c r="M126" s="1" t="s">
        <v>5292</v>
      </c>
      <c r="N126" s="1" t="s">
        <v>3521</v>
      </c>
      <c r="Q126" s="1" t="s">
        <v>46</v>
      </c>
      <c r="R126" s="1" t="s">
        <v>2514</v>
      </c>
      <c r="S126" s="1" t="s">
        <v>3820</v>
      </c>
      <c r="T126" s="1" t="s">
        <v>2479</v>
      </c>
      <c r="U126" s="1" t="s">
        <v>2492</v>
      </c>
      <c r="V126" s="1" t="s">
        <v>2516</v>
      </c>
      <c r="W126" s="1" t="s">
        <v>35</v>
      </c>
      <c r="X126" s="1" t="s">
        <v>2518</v>
      </c>
      <c r="Y126" s="1" t="s">
        <v>5999</v>
      </c>
    </row>
    <row r="127" spans="1:26" hidden="1" x14ac:dyDescent="0.25">
      <c r="A127" s="1" t="s">
        <v>2496</v>
      </c>
      <c r="B127" s="1">
        <v>2682</v>
      </c>
      <c r="C127" s="1" t="s">
        <v>6000</v>
      </c>
      <c r="D127" s="1" t="s">
        <v>2492</v>
      </c>
      <c r="E127" s="1" t="s">
        <v>2494</v>
      </c>
      <c r="F127" s="1">
        <v>2026</v>
      </c>
      <c r="G127" s="1">
        <v>2025</v>
      </c>
      <c r="H127" s="1" t="s">
        <v>6001</v>
      </c>
      <c r="I127" s="1">
        <v>7663</v>
      </c>
      <c r="J127" s="1" t="s">
        <v>2612</v>
      </c>
      <c r="K127" s="1" t="s">
        <v>2613</v>
      </c>
      <c r="L127" s="1">
        <v>31292</v>
      </c>
      <c r="M127" s="1" t="s">
        <v>5292</v>
      </c>
      <c r="N127" s="1" t="s">
        <v>3521</v>
      </c>
      <c r="Q127" s="1" t="s">
        <v>48</v>
      </c>
      <c r="R127" s="1" t="s">
        <v>2514</v>
      </c>
      <c r="S127" s="1" t="s">
        <v>2515</v>
      </c>
      <c r="T127" s="1" t="s">
        <v>2479</v>
      </c>
      <c r="U127" s="1" t="s">
        <v>2492</v>
      </c>
      <c r="V127" s="1" t="s">
        <v>2516</v>
      </c>
      <c r="W127" s="1" t="s">
        <v>35</v>
      </c>
      <c r="X127" s="1" t="s">
        <v>2518</v>
      </c>
      <c r="Y127" s="1" t="s">
        <v>6002</v>
      </c>
    </row>
    <row r="128" spans="1:26" hidden="1" x14ac:dyDescent="0.25">
      <c r="A128" s="1" t="s">
        <v>2536</v>
      </c>
      <c r="B128" s="1">
        <v>2681</v>
      </c>
      <c r="C128" s="1" t="s">
        <v>6161</v>
      </c>
      <c r="D128" s="1" t="s">
        <v>6162</v>
      </c>
      <c r="E128" s="1" t="s">
        <v>176</v>
      </c>
      <c r="F128" s="1">
        <v>2020</v>
      </c>
      <c r="G128" s="1">
        <v>2021</v>
      </c>
      <c r="H128" s="1" t="s">
        <v>2485</v>
      </c>
      <c r="I128" s="1" t="s">
        <v>2485</v>
      </c>
      <c r="J128" s="1" t="s">
        <v>2485</v>
      </c>
      <c r="N128" s="1" t="s">
        <v>6163</v>
      </c>
      <c r="O128" s="1" t="s">
        <v>6164</v>
      </c>
      <c r="Q128" s="1" t="s">
        <v>43</v>
      </c>
      <c r="R128" s="1" t="s">
        <v>2473</v>
      </c>
      <c r="S128" s="1" t="s">
        <v>2521</v>
      </c>
      <c r="T128" s="1" t="s">
        <v>2522</v>
      </c>
      <c r="U128" s="1" t="s">
        <v>6162</v>
      </c>
      <c r="V128" s="1" t="s">
        <v>2516</v>
      </c>
      <c r="W128" s="1" t="s">
        <v>36</v>
      </c>
      <c r="X128" s="1" t="s">
        <v>2538</v>
      </c>
      <c r="Y128" s="1" t="s">
        <v>6165</v>
      </c>
      <c r="Z128" s="1" t="s">
        <v>6166</v>
      </c>
    </row>
    <row r="129" spans="1:26" hidden="1" x14ac:dyDescent="0.25">
      <c r="A129" s="1" t="s">
        <v>2496</v>
      </c>
      <c r="B129" s="1">
        <v>2680</v>
      </c>
      <c r="C129" s="1" t="s">
        <v>6167</v>
      </c>
      <c r="D129" s="1" t="s">
        <v>733</v>
      </c>
      <c r="E129" s="1" t="s">
        <v>142</v>
      </c>
      <c r="F129" s="1">
        <v>2017</v>
      </c>
      <c r="G129" s="1">
        <v>2018</v>
      </c>
      <c r="H129" s="1" t="s">
        <v>6168</v>
      </c>
      <c r="I129" s="1">
        <v>9385</v>
      </c>
      <c r="J129" s="1" t="s">
        <v>5344</v>
      </c>
      <c r="K129" s="1" t="s">
        <v>2616</v>
      </c>
      <c r="L129" s="1">
        <v>19019</v>
      </c>
      <c r="M129" s="1" t="s">
        <v>5292</v>
      </c>
      <c r="N129" s="1" t="s">
        <v>6169</v>
      </c>
      <c r="Q129" s="1" t="s">
        <v>60</v>
      </c>
      <c r="R129" s="1" t="s">
        <v>2507</v>
      </c>
      <c r="S129" s="1" t="s">
        <v>2537</v>
      </c>
      <c r="T129" s="1" t="s">
        <v>2479</v>
      </c>
      <c r="U129" s="1" t="s">
        <v>733</v>
      </c>
      <c r="V129" s="1" t="s">
        <v>6159</v>
      </c>
      <c r="W129" s="1" t="s">
        <v>36</v>
      </c>
      <c r="X129" s="1" t="s">
        <v>2538</v>
      </c>
      <c r="Y129" s="1" t="s">
        <v>6170</v>
      </c>
      <c r="Z129" s="1" t="s">
        <v>6171</v>
      </c>
    </row>
    <row r="130" spans="1:26" hidden="1" x14ac:dyDescent="0.25">
      <c r="A130" s="1" t="s">
        <v>2496</v>
      </c>
      <c r="B130" s="1">
        <v>2679</v>
      </c>
      <c r="C130" s="1" t="s">
        <v>6964</v>
      </c>
      <c r="D130" s="1" t="s">
        <v>6923</v>
      </c>
      <c r="E130" s="1" t="s">
        <v>6174</v>
      </c>
      <c r="F130" s="1">
        <v>2026</v>
      </c>
      <c r="G130" s="1">
        <v>2025</v>
      </c>
      <c r="H130" s="1" t="s">
        <v>2485</v>
      </c>
      <c r="I130" s="1" t="s">
        <v>2485</v>
      </c>
      <c r="J130" s="1" t="s">
        <v>2485</v>
      </c>
      <c r="N130" s="1" t="s">
        <v>6965</v>
      </c>
      <c r="Q130" s="1" t="s">
        <v>5352</v>
      </c>
      <c r="R130" s="1" t="s">
        <v>4492</v>
      </c>
      <c r="S130" s="1" t="s">
        <v>5353</v>
      </c>
      <c r="T130" s="1" t="s">
        <v>2479</v>
      </c>
      <c r="U130" s="1" t="s">
        <v>6923</v>
      </c>
      <c r="V130" s="1" t="s">
        <v>5024</v>
      </c>
      <c r="W130" s="1" t="s">
        <v>6835</v>
      </c>
      <c r="X130" s="1" t="s">
        <v>2546</v>
      </c>
      <c r="Y130" s="1" t="s">
        <v>6966</v>
      </c>
      <c r="Z130" s="1" t="s">
        <v>6967</v>
      </c>
    </row>
    <row r="131" spans="1:26" hidden="1" x14ac:dyDescent="0.25">
      <c r="A131" s="1" t="s">
        <v>2496</v>
      </c>
      <c r="B131" s="1">
        <v>2678</v>
      </c>
      <c r="C131" s="1" t="s">
        <v>6968</v>
      </c>
      <c r="D131" s="1" t="s">
        <v>6923</v>
      </c>
      <c r="E131" s="1" t="s">
        <v>6174</v>
      </c>
      <c r="F131" s="1">
        <v>2025</v>
      </c>
      <c r="G131" s="1">
        <v>2025</v>
      </c>
      <c r="H131" s="1" t="s">
        <v>2485</v>
      </c>
      <c r="I131" s="1" t="s">
        <v>2485</v>
      </c>
      <c r="J131" s="1" t="s">
        <v>2485</v>
      </c>
      <c r="N131" s="1" t="s">
        <v>6965</v>
      </c>
      <c r="Q131" s="1" t="s">
        <v>5352</v>
      </c>
      <c r="R131" s="1" t="s">
        <v>4492</v>
      </c>
      <c r="S131" s="1" t="s">
        <v>5353</v>
      </c>
      <c r="T131" s="1" t="s">
        <v>2479</v>
      </c>
      <c r="U131" s="1" t="s">
        <v>6923</v>
      </c>
      <c r="V131" s="1" t="s">
        <v>5024</v>
      </c>
      <c r="W131" s="1" t="s">
        <v>6835</v>
      </c>
      <c r="X131" s="1" t="s">
        <v>2546</v>
      </c>
      <c r="Y131" s="1" t="s">
        <v>6969</v>
      </c>
      <c r="Z131" s="1" t="s">
        <v>5426</v>
      </c>
    </row>
    <row r="132" spans="1:26" hidden="1" x14ac:dyDescent="0.25">
      <c r="A132" s="1" t="s">
        <v>2496</v>
      </c>
      <c r="B132" s="1">
        <v>2677</v>
      </c>
      <c r="C132" s="1" t="s">
        <v>6970</v>
      </c>
      <c r="D132" s="1" t="s">
        <v>6923</v>
      </c>
      <c r="E132" s="1" t="s">
        <v>6174</v>
      </c>
      <c r="F132" s="1">
        <v>2025</v>
      </c>
      <c r="G132" s="1">
        <v>2025</v>
      </c>
      <c r="H132" s="1" t="s">
        <v>2485</v>
      </c>
      <c r="I132" s="1" t="s">
        <v>2485</v>
      </c>
      <c r="J132" s="1" t="s">
        <v>2485</v>
      </c>
      <c r="N132" s="1" t="s">
        <v>6205</v>
      </c>
      <c r="Q132" s="1" t="s">
        <v>3438</v>
      </c>
      <c r="R132" s="1" t="s">
        <v>2501</v>
      </c>
      <c r="S132" s="1" t="s">
        <v>3439</v>
      </c>
      <c r="T132" s="1" t="s">
        <v>2479</v>
      </c>
      <c r="U132" s="1" t="s">
        <v>6923</v>
      </c>
      <c r="V132" s="1" t="s">
        <v>5301</v>
      </c>
      <c r="W132" s="1" t="s">
        <v>6835</v>
      </c>
      <c r="X132" s="1" t="s">
        <v>2546</v>
      </c>
      <c r="Y132" s="1" t="s">
        <v>6971</v>
      </c>
      <c r="Z132" s="1" t="s">
        <v>5448</v>
      </c>
    </row>
    <row r="133" spans="1:26" hidden="1" x14ac:dyDescent="0.25">
      <c r="A133" s="1" t="s">
        <v>2496</v>
      </c>
      <c r="B133" s="1">
        <v>2676</v>
      </c>
      <c r="C133" s="1" t="s">
        <v>6172</v>
      </c>
      <c r="D133" s="1" t="s">
        <v>6173</v>
      </c>
      <c r="E133" s="1" t="s">
        <v>6174</v>
      </c>
      <c r="F133" s="1">
        <v>2026</v>
      </c>
      <c r="G133" s="1">
        <v>2026</v>
      </c>
      <c r="H133" s="1" t="s">
        <v>2485</v>
      </c>
      <c r="I133" s="1" t="s">
        <v>2485</v>
      </c>
      <c r="J133" s="1" t="s">
        <v>2485</v>
      </c>
      <c r="N133" s="1" t="s">
        <v>6169</v>
      </c>
      <c r="O133" s="1" t="s">
        <v>6175</v>
      </c>
      <c r="Q133" s="1" t="s">
        <v>60</v>
      </c>
      <c r="R133" s="1" t="s">
        <v>2507</v>
      </c>
      <c r="S133" s="1" t="s">
        <v>2537</v>
      </c>
      <c r="T133" s="1" t="s">
        <v>2522</v>
      </c>
      <c r="U133" s="1" t="s">
        <v>6173</v>
      </c>
      <c r="V133" s="1" t="s">
        <v>5301</v>
      </c>
      <c r="W133" s="1" t="s">
        <v>36</v>
      </c>
      <c r="X133" s="1" t="s">
        <v>2538</v>
      </c>
      <c r="Y133" s="1" t="s">
        <v>6176</v>
      </c>
      <c r="Z133" s="1" t="s">
        <v>6177</v>
      </c>
    </row>
    <row r="134" spans="1:26" hidden="1" x14ac:dyDescent="0.25">
      <c r="A134" s="1" t="s">
        <v>2496</v>
      </c>
      <c r="B134" s="1">
        <v>2675</v>
      </c>
      <c r="C134" s="1" t="s">
        <v>6178</v>
      </c>
      <c r="D134" s="1" t="s">
        <v>364</v>
      </c>
      <c r="E134" s="1" t="s">
        <v>142</v>
      </c>
      <c r="F134" s="1">
        <v>2022</v>
      </c>
      <c r="G134" s="1">
        <v>2023</v>
      </c>
      <c r="H134" s="1" t="s">
        <v>6179</v>
      </c>
      <c r="I134" s="1">
        <v>9586</v>
      </c>
      <c r="J134" s="1" t="s">
        <v>2504</v>
      </c>
      <c r="K134" s="1" t="s">
        <v>2505</v>
      </c>
      <c r="L134" s="1">
        <v>19019</v>
      </c>
      <c r="M134" s="1" t="s">
        <v>2499</v>
      </c>
      <c r="N134" s="1" t="s">
        <v>6180</v>
      </c>
      <c r="O134" s="1" t="s">
        <v>6181</v>
      </c>
      <c r="Q134" s="1" t="s">
        <v>60</v>
      </c>
      <c r="R134" s="1" t="s">
        <v>2507</v>
      </c>
      <c r="S134" s="1" t="s">
        <v>2537</v>
      </c>
      <c r="T134" s="1" t="s">
        <v>2479</v>
      </c>
      <c r="U134" s="1" t="s">
        <v>364</v>
      </c>
      <c r="V134" s="1" t="s">
        <v>6182</v>
      </c>
      <c r="W134" s="1" t="s">
        <v>36</v>
      </c>
      <c r="X134" s="1" t="s">
        <v>2538</v>
      </c>
      <c r="Y134" s="1" t="s">
        <v>6183</v>
      </c>
      <c r="Z134" s="1" t="s">
        <v>6184</v>
      </c>
    </row>
    <row r="135" spans="1:26" hidden="1" x14ac:dyDescent="0.25">
      <c r="A135" s="1" t="s">
        <v>2496</v>
      </c>
      <c r="B135" s="1">
        <v>2673</v>
      </c>
      <c r="C135" s="1" t="s">
        <v>5868</v>
      </c>
      <c r="D135" s="1" t="s">
        <v>245</v>
      </c>
      <c r="E135" s="1" t="s">
        <v>142</v>
      </c>
      <c r="F135" s="1">
        <v>2025</v>
      </c>
      <c r="G135" s="1">
        <v>2026</v>
      </c>
      <c r="H135" s="1" t="s">
        <v>5869</v>
      </c>
      <c r="I135" s="1">
        <v>15553</v>
      </c>
      <c r="J135" s="1" t="s">
        <v>5870</v>
      </c>
      <c r="K135" s="1" t="s">
        <v>2613</v>
      </c>
      <c r="L135" s="1">
        <v>19019</v>
      </c>
      <c r="M135" s="1" t="s">
        <v>5292</v>
      </c>
      <c r="N135" s="1" t="s">
        <v>3465</v>
      </c>
      <c r="Q135" s="1" t="s">
        <v>60</v>
      </c>
      <c r="R135" s="1" t="s">
        <v>2507</v>
      </c>
      <c r="S135" s="1" t="s">
        <v>2537</v>
      </c>
      <c r="T135" s="1" t="s">
        <v>2479</v>
      </c>
      <c r="U135" s="1" t="s">
        <v>245</v>
      </c>
      <c r="V135" s="1" t="s">
        <v>5301</v>
      </c>
      <c r="W135" s="1" t="s">
        <v>35</v>
      </c>
      <c r="X135" s="1" t="s">
        <v>2538</v>
      </c>
      <c r="Y135" s="1" t="s">
        <v>5871</v>
      </c>
      <c r="Z135" s="1" t="s">
        <v>2539</v>
      </c>
    </row>
    <row r="136" spans="1:26" hidden="1" x14ac:dyDescent="0.25">
      <c r="A136" s="1" t="s">
        <v>2496</v>
      </c>
      <c r="B136" s="1">
        <v>2672</v>
      </c>
      <c r="C136" s="1" t="s">
        <v>5872</v>
      </c>
      <c r="D136" s="1" t="s">
        <v>205</v>
      </c>
      <c r="E136" s="1" t="s">
        <v>142</v>
      </c>
      <c r="F136" s="1">
        <v>2025</v>
      </c>
      <c r="G136" s="1">
        <v>2024</v>
      </c>
      <c r="H136" s="1" t="s">
        <v>3693</v>
      </c>
      <c r="I136" s="1" t="s">
        <v>3694</v>
      </c>
      <c r="J136" s="1" t="s">
        <v>2475</v>
      </c>
      <c r="K136" s="1" t="s">
        <v>2613</v>
      </c>
      <c r="L136" s="1">
        <v>26001</v>
      </c>
      <c r="M136" s="1" t="s">
        <v>5292</v>
      </c>
      <c r="N136" s="1" t="s">
        <v>5873</v>
      </c>
      <c r="Q136" s="1" t="s">
        <v>44</v>
      </c>
      <c r="R136" s="1" t="s">
        <v>2514</v>
      </c>
      <c r="S136" s="1" t="s">
        <v>3950</v>
      </c>
      <c r="T136" s="1" t="s">
        <v>2479</v>
      </c>
      <c r="U136" s="1" t="s">
        <v>205</v>
      </c>
      <c r="V136" s="1" t="s">
        <v>2516</v>
      </c>
      <c r="W136" s="1" t="s">
        <v>35</v>
      </c>
      <c r="X136" s="1" t="s">
        <v>2518</v>
      </c>
      <c r="Y136" s="1" t="s">
        <v>5874</v>
      </c>
      <c r="Z136" s="1" t="s">
        <v>5875</v>
      </c>
    </row>
    <row r="137" spans="1:26" hidden="1" x14ac:dyDescent="0.25">
      <c r="A137" s="1" t="s">
        <v>2496</v>
      </c>
      <c r="B137" s="1">
        <v>2671</v>
      </c>
      <c r="C137" s="1" t="s">
        <v>5876</v>
      </c>
      <c r="D137" s="1" t="s">
        <v>156</v>
      </c>
      <c r="E137" s="1" t="s">
        <v>157</v>
      </c>
      <c r="F137" s="1">
        <v>2025</v>
      </c>
      <c r="G137" s="1">
        <v>2026</v>
      </c>
      <c r="H137" s="1" t="s">
        <v>5471</v>
      </c>
      <c r="I137" s="1">
        <v>9517</v>
      </c>
      <c r="J137" s="1" t="s">
        <v>2612</v>
      </c>
      <c r="K137" s="1" t="s">
        <v>2613</v>
      </c>
      <c r="L137" s="1">
        <v>19019</v>
      </c>
      <c r="M137" s="1" t="s">
        <v>5292</v>
      </c>
      <c r="N137" s="1" t="s">
        <v>5873</v>
      </c>
      <c r="Q137" s="1" t="s">
        <v>60</v>
      </c>
      <c r="R137" s="1" t="s">
        <v>2507</v>
      </c>
      <c r="S137" s="1" t="s">
        <v>2537</v>
      </c>
      <c r="T137" s="1" t="s">
        <v>2479</v>
      </c>
      <c r="U137" s="1" t="s">
        <v>156</v>
      </c>
      <c r="V137" s="1" t="s">
        <v>5301</v>
      </c>
      <c r="W137" s="1" t="s">
        <v>35</v>
      </c>
      <c r="X137" s="1" t="s">
        <v>2538</v>
      </c>
      <c r="Y137" s="1" t="s">
        <v>5877</v>
      </c>
      <c r="Z137" s="1" t="s">
        <v>2574</v>
      </c>
    </row>
    <row r="138" spans="1:26" hidden="1" x14ac:dyDescent="0.25">
      <c r="A138" s="1" t="s">
        <v>2496</v>
      </c>
      <c r="B138" s="1">
        <v>2670</v>
      </c>
      <c r="C138" s="1" t="s">
        <v>6185</v>
      </c>
      <c r="D138" s="1" t="s">
        <v>458</v>
      </c>
      <c r="E138" s="1" t="s">
        <v>176</v>
      </c>
      <c r="F138" s="1">
        <v>2023</v>
      </c>
      <c r="G138" s="1">
        <v>2022</v>
      </c>
      <c r="H138" s="1" t="s">
        <v>2485</v>
      </c>
      <c r="I138" s="1" t="s">
        <v>2485</v>
      </c>
      <c r="J138" s="1" t="s">
        <v>2485</v>
      </c>
      <c r="N138" s="1" t="s">
        <v>5873</v>
      </c>
      <c r="Q138" s="1" t="s">
        <v>2506</v>
      </c>
      <c r="R138" s="1" t="s">
        <v>2507</v>
      </c>
      <c r="S138" s="1" t="s">
        <v>2508</v>
      </c>
      <c r="T138" s="1" t="s">
        <v>2522</v>
      </c>
      <c r="U138" s="1" t="s">
        <v>458</v>
      </c>
      <c r="V138" s="1" t="s">
        <v>6159</v>
      </c>
      <c r="W138" s="1" t="s">
        <v>36</v>
      </c>
      <c r="X138" s="1" t="s">
        <v>5211</v>
      </c>
      <c r="Y138" s="1" t="s">
        <v>6972</v>
      </c>
    </row>
    <row r="139" spans="1:26" hidden="1" x14ac:dyDescent="0.25">
      <c r="A139" s="1" t="s">
        <v>2496</v>
      </c>
      <c r="B139" s="1">
        <v>2669</v>
      </c>
      <c r="C139" s="1" t="s">
        <v>6186</v>
      </c>
      <c r="D139" s="1" t="s">
        <v>1373</v>
      </c>
      <c r="E139" s="1" t="s">
        <v>142</v>
      </c>
      <c r="F139" s="1">
        <v>2020</v>
      </c>
      <c r="G139" s="1">
        <v>2020</v>
      </c>
      <c r="H139" s="1" t="s">
        <v>2485</v>
      </c>
      <c r="I139" s="1" t="s">
        <v>2485</v>
      </c>
      <c r="J139" s="1" t="s">
        <v>2485</v>
      </c>
      <c r="Q139" s="1" t="s">
        <v>40</v>
      </c>
      <c r="R139" s="1" t="s">
        <v>2473</v>
      </c>
      <c r="S139" s="1" t="s">
        <v>2610</v>
      </c>
      <c r="T139" s="1" t="s">
        <v>2522</v>
      </c>
      <c r="U139" s="1" t="s">
        <v>1373</v>
      </c>
      <c r="V139" s="1" t="s">
        <v>6159</v>
      </c>
      <c r="W139" s="1" t="s">
        <v>36</v>
      </c>
      <c r="X139" s="1" t="s">
        <v>2611</v>
      </c>
      <c r="Y139" s="1" t="s">
        <v>6187</v>
      </c>
    </row>
    <row r="140" spans="1:26" hidden="1" x14ac:dyDescent="0.25">
      <c r="A140" s="1" t="s">
        <v>2496</v>
      </c>
      <c r="B140" s="1">
        <v>2668</v>
      </c>
      <c r="C140" s="1" t="s">
        <v>6973</v>
      </c>
      <c r="D140" s="1" t="s">
        <v>6923</v>
      </c>
      <c r="E140" s="1" t="s">
        <v>6174</v>
      </c>
      <c r="F140" s="1">
        <v>2025</v>
      </c>
      <c r="G140" s="1">
        <v>2025</v>
      </c>
      <c r="H140" s="1" t="s">
        <v>2485</v>
      </c>
      <c r="I140" s="1" t="s">
        <v>2485</v>
      </c>
      <c r="J140" s="1" t="s">
        <v>2485</v>
      </c>
      <c r="N140" s="1" t="s">
        <v>6974</v>
      </c>
      <c r="Q140" s="1" t="s">
        <v>3438</v>
      </c>
      <c r="R140" s="1" t="s">
        <v>2501</v>
      </c>
      <c r="S140" s="1" t="s">
        <v>3439</v>
      </c>
      <c r="T140" s="1" t="s">
        <v>2479</v>
      </c>
      <c r="U140" s="1" t="s">
        <v>6923</v>
      </c>
      <c r="V140" s="1" t="s">
        <v>2516</v>
      </c>
      <c r="W140" s="1" t="s">
        <v>6835</v>
      </c>
      <c r="X140" s="1" t="s">
        <v>2546</v>
      </c>
      <c r="Y140" s="1" t="s">
        <v>6975</v>
      </c>
      <c r="Z140" s="1" t="s">
        <v>5436</v>
      </c>
    </row>
    <row r="141" spans="1:26" hidden="1" x14ac:dyDescent="0.25">
      <c r="A141" s="1" t="s">
        <v>2496</v>
      </c>
      <c r="B141" s="1">
        <v>2667</v>
      </c>
      <c r="C141" s="1" t="s">
        <v>6188</v>
      </c>
      <c r="D141" s="1" t="s">
        <v>6189</v>
      </c>
      <c r="E141" s="1" t="s">
        <v>142</v>
      </c>
      <c r="F141" s="1">
        <v>2010</v>
      </c>
      <c r="G141" s="1">
        <v>2009</v>
      </c>
      <c r="H141" s="1" t="s">
        <v>6190</v>
      </c>
      <c r="I141" s="1">
        <v>4021</v>
      </c>
      <c r="J141" s="1" t="s">
        <v>6191</v>
      </c>
      <c r="K141" s="1" t="s">
        <v>2598</v>
      </c>
      <c r="L141" s="1">
        <v>35001</v>
      </c>
      <c r="M141" s="1" t="s">
        <v>2530</v>
      </c>
      <c r="Q141" s="1" t="s">
        <v>43</v>
      </c>
      <c r="R141" s="1" t="s">
        <v>2473</v>
      </c>
      <c r="S141" s="1" t="s">
        <v>2521</v>
      </c>
      <c r="T141" s="1" t="s">
        <v>2479</v>
      </c>
      <c r="U141" s="1" t="s">
        <v>6189</v>
      </c>
      <c r="V141" s="1" t="s">
        <v>6159</v>
      </c>
      <c r="W141" s="1" t="s">
        <v>36</v>
      </c>
      <c r="X141" s="1" t="s">
        <v>2523</v>
      </c>
      <c r="Y141" s="1" t="s">
        <v>6192</v>
      </c>
    </row>
    <row r="142" spans="1:26" hidden="1" x14ac:dyDescent="0.25">
      <c r="A142" s="1" t="s">
        <v>2496</v>
      </c>
      <c r="B142" s="1">
        <v>2664</v>
      </c>
      <c r="C142" s="1" t="s">
        <v>6193</v>
      </c>
      <c r="D142" s="1" t="s">
        <v>6194</v>
      </c>
      <c r="E142" s="1" t="s">
        <v>142</v>
      </c>
      <c r="F142" s="1">
        <v>2023</v>
      </c>
      <c r="G142" s="1">
        <v>2023</v>
      </c>
      <c r="H142" s="1" t="s">
        <v>6195</v>
      </c>
      <c r="I142" s="1">
        <v>7686</v>
      </c>
      <c r="J142" s="1" t="s">
        <v>6196</v>
      </c>
      <c r="K142" s="1" t="s">
        <v>2738</v>
      </c>
      <c r="L142" s="1">
        <v>19019</v>
      </c>
      <c r="M142" s="1" t="s">
        <v>2530</v>
      </c>
      <c r="N142" s="1" t="s">
        <v>6197</v>
      </c>
      <c r="O142" s="1" t="s">
        <v>6198</v>
      </c>
      <c r="Q142" s="1" t="s">
        <v>60</v>
      </c>
      <c r="R142" s="1" t="s">
        <v>2507</v>
      </c>
      <c r="S142" s="1" t="s">
        <v>2537</v>
      </c>
      <c r="T142" s="1" t="s">
        <v>2479</v>
      </c>
      <c r="U142" s="1" t="s">
        <v>6194</v>
      </c>
      <c r="V142" s="1" t="s">
        <v>6182</v>
      </c>
      <c r="W142" s="1" t="s">
        <v>36</v>
      </c>
      <c r="X142" s="1" t="s">
        <v>2538</v>
      </c>
      <c r="Y142" s="1" t="s">
        <v>6199</v>
      </c>
      <c r="Z142" s="1" t="s">
        <v>6200</v>
      </c>
    </row>
    <row r="143" spans="1:26" hidden="1" x14ac:dyDescent="0.25">
      <c r="A143" s="1" t="s">
        <v>2496</v>
      </c>
      <c r="B143" s="1">
        <v>2662</v>
      </c>
      <c r="C143" s="1" t="s">
        <v>6976</v>
      </c>
      <c r="D143" s="1" t="s">
        <v>6923</v>
      </c>
      <c r="E143" s="1" t="s">
        <v>6174</v>
      </c>
      <c r="F143" s="1">
        <v>2026</v>
      </c>
      <c r="G143" s="1">
        <v>2026</v>
      </c>
      <c r="H143" s="1" t="s">
        <v>2485</v>
      </c>
      <c r="I143" s="1" t="s">
        <v>2485</v>
      </c>
      <c r="J143" s="1" t="s">
        <v>2485</v>
      </c>
      <c r="Q143" s="1" t="s">
        <v>3438</v>
      </c>
      <c r="R143" s="1" t="s">
        <v>2501</v>
      </c>
      <c r="S143" s="1" t="s">
        <v>3439</v>
      </c>
      <c r="T143" s="1" t="s">
        <v>2479</v>
      </c>
      <c r="U143" s="1" t="s">
        <v>6923</v>
      </c>
      <c r="V143" s="1" t="s">
        <v>5024</v>
      </c>
      <c r="W143" s="1" t="s">
        <v>6835</v>
      </c>
      <c r="X143" s="1" t="s">
        <v>2546</v>
      </c>
      <c r="Y143" s="1" t="s">
        <v>6977</v>
      </c>
      <c r="Z143" s="1" t="s">
        <v>5451</v>
      </c>
    </row>
    <row r="144" spans="1:26" hidden="1" x14ac:dyDescent="0.25">
      <c r="A144" s="1" t="s">
        <v>2496</v>
      </c>
      <c r="B144" s="1">
        <v>2661</v>
      </c>
      <c r="C144" s="1" t="s">
        <v>6978</v>
      </c>
      <c r="D144" s="1" t="s">
        <v>6923</v>
      </c>
      <c r="E144" s="1" t="s">
        <v>6174</v>
      </c>
      <c r="F144" s="1">
        <v>2026</v>
      </c>
      <c r="G144" s="1">
        <v>2026</v>
      </c>
      <c r="H144" s="1" t="s">
        <v>2485</v>
      </c>
      <c r="I144" s="1" t="s">
        <v>2485</v>
      </c>
      <c r="J144" s="1" t="s">
        <v>2485</v>
      </c>
      <c r="Q144" s="1" t="s">
        <v>3438</v>
      </c>
      <c r="R144" s="1" t="s">
        <v>2501</v>
      </c>
      <c r="S144" s="1" t="s">
        <v>3439</v>
      </c>
      <c r="T144" s="1" t="s">
        <v>2479</v>
      </c>
      <c r="U144" s="1" t="s">
        <v>6923</v>
      </c>
      <c r="V144" s="1" t="s">
        <v>5024</v>
      </c>
      <c r="W144" s="1" t="s">
        <v>6835</v>
      </c>
      <c r="X144" s="1" t="s">
        <v>2546</v>
      </c>
      <c r="Y144" s="1" t="s">
        <v>6979</v>
      </c>
      <c r="Z144" s="1" t="s">
        <v>5443</v>
      </c>
    </row>
    <row r="145" spans="1:26" hidden="1" x14ac:dyDescent="0.25">
      <c r="A145" s="1" t="s">
        <v>2496</v>
      </c>
      <c r="B145" s="1">
        <v>2660</v>
      </c>
      <c r="C145" s="1" t="s">
        <v>6980</v>
      </c>
      <c r="D145" s="1" t="s">
        <v>6923</v>
      </c>
      <c r="E145" s="1" t="s">
        <v>6174</v>
      </c>
      <c r="F145" s="1">
        <v>2026</v>
      </c>
      <c r="G145" s="1">
        <v>2026</v>
      </c>
      <c r="H145" s="1" t="s">
        <v>2485</v>
      </c>
      <c r="I145" s="1" t="s">
        <v>2485</v>
      </c>
      <c r="J145" s="1" t="s">
        <v>2485</v>
      </c>
      <c r="Q145" s="1" t="s">
        <v>3438</v>
      </c>
      <c r="R145" s="1" t="s">
        <v>2501</v>
      </c>
      <c r="S145" s="1" t="s">
        <v>3439</v>
      </c>
      <c r="T145" s="1" t="s">
        <v>2479</v>
      </c>
      <c r="U145" s="1" t="s">
        <v>6923</v>
      </c>
      <c r="V145" s="1" t="s">
        <v>5024</v>
      </c>
      <c r="W145" s="1" t="s">
        <v>6835</v>
      </c>
      <c r="X145" s="1" t="s">
        <v>2546</v>
      </c>
      <c r="Y145" s="1" t="s">
        <v>6981</v>
      </c>
      <c r="Z145" s="1" t="s">
        <v>5456</v>
      </c>
    </row>
    <row r="146" spans="1:26" hidden="1" x14ac:dyDescent="0.25">
      <c r="A146" s="1" t="s">
        <v>2496</v>
      </c>
      <c r="B146" s="1">
        <v>2659</v>
      </c>
      <c r="C146" s="1" t="s">
        <v>6201</v>
      </c>
      <c r="D146" s="1" t="s">
        <v>151</v>
      </c>
      <c r="E146" s="1" t="s">
        <v>142</v>
      </c>
      <c r="F146" s="1">
        <v>2012</v>
      </c>
      <c r="G146" s="1">
        <v>2012</v>
      </c>
      <c r="H146" s="1" t="s">
        <v>2485</v>
      </c>
      <c r="I146" s="1" t="s">
        <v>2485</v>
      </c>
      <c r="J146" s="1" t="s">
        <v>2485</v>
      </c>
      <c r="N146" s="1" t="s">
        <v>6202</v>
      </c>
      <c r="Q146" s="1" t="s">
        <v>38</v>
      </c>
      <c r="R146" s="1" t="s">
        <v>2501</v>
      </c>
      <c r="S146" s="1" t="s">
        <v>2545</v>
      </c>
      <c r="T146" s="1" t="s">
        <v>2522</v>
      </c>
      <c r="U146" s="1" t="s">
        <v>151</v>
      </c>
      <c r="V146" s="1" t="s">
        <v>2516</v>
      </c>
      <c r="W146" s="1" t="s">
        <v>36</v>
      </c>
      <c r="X146" s="1" t="s">
        <v>2546</v>
      </c>
      <c r="Y146" s="1" t="s">
        <v>6982</v>
      </c>
      <c r="Z146" s="1" t="s">
        <v>6203</v>
      </c>
    </row>
    <row r="147" spans="1:26" hidden="1" x14ac:dyDescent="0.25">
      <c r="A147" s="1" t="s">
        <v>2496</v>
      </c>
      <c r="B147" s="1">
        <v>2658</v>
      </c>
      <c r="C147" s="1" t="s">
        <v>6204</v>
      </c>
      <c r="D147" s="1" t="s">
        <v>733</v>
      </c>
      <c r="E147" s="1" t="s">
        <v>142</v>
      </c>
      <c r="F147" s="1">
        <v>2012</v>
      </c>
      <c r="G147" s="1">
        <v>2012</v>
      </c>
      <c r="H147" s="1" t="s">
        <v>2485</v>
      </c>
      <c r="I147" s="1" t="s">
        <v>2485</v>
      </c>
      <c r="J147" s="1" t="s">
        <v>2485</v>
      </c>
      <c r="N147" s="1" t="s">
        <v>6205</v>
      </c>
      <c r="Q147" s="1" t="s">
        <v>38</v>
      </c>
      <c r="R147" s="1" t="s">
        <v>2501</v>
      </c>
      <c r="S147" s="1" t="s">
        <v>2545</v>
      </c>
      <c r="T147" s="1" t="s">
        <v>2479</v>
      </c>
      <c r="U147" s="1" t="s">
        <v>733</v>
      </c>
      <c r="V147" s="1" t="s">
        <v>2516</v>
      </c>
      <c r="W147" s="1" t="s">
        <v>36</v>
      </c>
      <c r="X147" s="1" t="s">
        <v>2546</v>
      </c>
      <c r="Y147" s="1" t="s">
        <v>6983</v>
      </c>
    </row>
    <row r="148" spans="1:26" hidden="1" x14ac:dyDescent="0.25">
      <c r="A148" s="1" t="s">
        <v>2496</v>
      </c>
      <c r="B148" s="1">
        <v>2657</v>
      </c>
      <c r="C148" s="1" t="s">
        <v>6206</v>
      </c>
      <c r="D148" s="1" t="s">
        <v>203</v>
      </c>
      <c r="E148" s="1" t="s">
        <v>142</v>
      </c>
      <c r="F148" s="1">
        <v>2012</v>
      </c>
      <c r="G148" s="1">
        <v>2012</v>
      </c>
      <c r="H148" s="1" t="s">
        <v>2485</v>
      </c>
      <c r="I148" s="1" t="s">
        <v>2485</v>
      </c>
      <c r="J148" s="1" t="s">
        <v>2485</v>
      </c>
      <c r="N148" s="1" t="s">
        <v>6202</v>
      </c>
      <c r="Q148" s="1" t="s">
        <v>38</v>
      </c>
      <c r="R148" s="1" t="s">
        <v>2501</v>
      </c>
      <c r="S148" s="1" t="s">
        <v>2545</v>
      </c>
      <c r="T148" s="1" t="s">
        <v>2479</v>
      </c>
      <c r="U148" s="1" t="s">
        <v>203</v>
      </c>
      <c r="V148" s="1" t="s">
        <v>2516</v>
      </c>
      <c r="W148" s="1" t="s">
        <v>36</v>
      </c>
      <c r="X148" s="1" t="s">
        <v>2546</v>
      </c>
      <c r="Y148" s="1" t="s">
        <v>6984</v>
      </c>
      <c r="Z148" s="1" t="s">
        <v>6203</v>
      </c>
    </row>
    <row r="149" spans="1:26" hidden="1" x14ac:dyDescent="0.25">
      <c r="A149" s="1" t="s">
        <v>2496</v>
      </c>
      <c r="B149" s="1">
        <v>2656</v>
      </c>
      <c r="C149" s="1" t="s">
        <v>6207</v>
      </c>
      <c r="D149" s="1" t="s">
        <v>156</v>
      </c>
      <c r="E149" s="1" t="s">
        <v>157</v>
      </c>
      <c r="F149" s="1">
        <v>2012</v>
      </c>
      <c r="G149" s="1">
        <v>2012</v>
      </c>
      <c r="H149" s="1" t="s">
        <v>2485</v>
      </c>
      <c r="I149" s="1" t="s">
        <v>2485</v>
      </c>
      <c r="J149" s="1" t="s">
        <v>2485</v>
      </c>
      <c r="N149" s="1" t="s">
        <v>6202</v>
      </c>
      <c r="Q149" s="1" t="s">
        <v>38</v>
      </c>
      <c r="R149" s="1" t="s">
        <v>2501</v>
      </c>
      <c r="S149" s="1" t="s">
        <v>2545</v>
      </c>
      <c r="T149" s="1" t="s">
        <v>2479</v>
      </c>
      <c r="U149" s="1" t="s">
        <v>156</v>
      </c>
      <c r="V149" s="1" t="s">
        <v>2516</v>
      </c>
      <c r="W149" s="1" t="s">
        <v>36</v>
      </c>
      <c r="X149" s="1" t="s">
        <v>2546</v>
      </c>
      <c r="Y149" s="1" t="s">
        <v>6985</v>
      </c>
      <c r="Z149" s="1" t="s">
        <v>6208</v>
      </c>
    </row>
    <row r="150" spans="1:26" hidden="1" x14ac:dyDescent="0.25">
      <c r="A150" s="1" t="s">
        <v>2496</v>
      </c>
      <c r="B150" s="1">
        <v>2655</v>
      </c>
      <c r="C150" s="1" t="s">
        <v>6209</v>
      </c>
      <c r="D150" s="1" t="s">
        <v>352</v>
      </c>
      <c r="E150" s="1" t="s">
        <v>142</v>
      </c>
      <c r="F150" s="1">
        <v>2012</v>
      </c>
      <c r="G150" s="1">
        <v>2012</v>
      </c>
      <c r="H150" s="1" t="s">
        <v>2485</v>
      </c>
      <c r="I150" s="1" t="s">
        <v>2485</v>
      </c>
      <c r="J150" s="1" t="s">
        <v>2485</v>
      </c>
      <c r="N150" s="1" t="s">
        <v>6202</v>
      </c>
      <c r="Q150" s="1" t="s">
        <v>38</v>
      </c>
      <c r="R150" s="1" t="s">
        <v>2501</v>
      </c>
      <c r="S150" s="1" t="s">
        <v>2545</v>
      </c>
      <c r="T150" s="1" t="s">
        <v>2479</v>
      </c>
      <c r="U150" s="1" t="s">
        <v>352</v>
      </c>
      <c r="V150" s="1" t="s">
        <v>2516</v>
      </c>
      <c r="W150" s="1" t="s">
        <v>36</v>
      </c>
      <c r="X150" s="1" t="s">
        <v>2546</v>
      </c>
      <c r="Y150" s="1" t="s">
        <v>6210</v>
      </c>
      <c r="Z150" s="1" t="s">
        <v>6203</v>
      </c>
    </row>
    <row r="151" spans="1:26" hidden="1" x14ac:dyDescent="0.25">
      <c r="A151" s="1" t="s">
        <v>2496</v>
      </c>
      <c r="B151" s="1">
        <v>2654</v>
      </c>
      <c r="C151" s="1" t="s">
        <v>6211</v>
      </c>
      <c r="D151" s="1" t="s">
        <v>166</v>
      </c>
      <c r="E151" s="1" t="s">
        <v>142</v>
      </c>
      <c r="F151" s="1">
        <v>2012</v>
      </c>
      <c r="G151" s="1">
        <v>2012</v>
      </c>
      <c r="H151" s="1" t="s">
        <v>2485</v>
      </c>
      <c r="I151" s="1" t="s">
        <v>2485</v>
      </c>
      <c r="J151" s="1" t="s">
        <v>2485</v>
      </c>
      <c r="N151" s="1" t="s">
        <v>5316</v>
      </c>
      <c r="Q151" s="1" t="s">
        <v>38</v>
      </c>
      <c r="R151" s="1" t="s">
        <v>2501</v>
      </c>
      <c r="S151" s="1" t="s">
        <v>2545</v>
      </c>
      <c r="T151" s="1" t="s">
        <v>2479</v>
      </c>
      <c r="U151" s="1" t="s">
        <v>166</v>
      </c>
      <c r="V151" s="1" t="s">
        <v>2516</v>
      </c>
      <c r="W151" s="1" t="s">
        <v>36</v>
      </c>
      <c r="X151" s="1" t="s">
        <v>2546</v>
      </c>
      <c r="Y151" s="1" t="s">
        <v>6986</v>
      </c>
      <c r="Z151" s="1" t="s">
        <v>6212</v>
      </c>
    </row>
    <row r="152" spans="1:26" hidden="1" x14ac:dyDescent="0.25">
      <c r="A152" s="1" t="s">
        <v>2536</v>
      </c>
      <c r="B152" s="1">
        <v>2653</v>
      </c>
      <c r="C152" s="1" t="s">
        <v>6987</v>
      </c>
      <c r="D152" s="1" t="s">
        <v>6923</v>
      </c>
      <c r="E152" s="1" t="s">
        <v>6174</v>
      </c>
      <c r="F152" s="1">
        <v>2026</v>
      </c>
      <c r="G152" s="1">
        <v>2026</v>
      </c>
      <c r="H152" s="1" t="s">
        <v>2485</v>
      </c>
      <c r="I152" s="1" t="s">
        <v>2485</v>
      </c>
      <c r="J152" s="1" t="s">
        <v>2485</v>
      </c>
      <c r="Q152" s="1" t="s">
        <v>2506</v>
      </c>
      <c r="R152" s="1" t="s">
        <v>2507</v>
      </c>
      <c r="S152" s="1" t="s">
        <v>2508</v>
      </c>
      <c r="T152" s="1" t="s">
        <v>2522</v>
      </c>
      <c r="U152" s="1" t="s">
        <v>6923</v>
      </c>
      <c r="V152" s="1" t="s">
        <v>5024</v>
      </c>
      <c r="W152" s="1" t="s">
        <v>6835</v>
      </c>
      <c r="X152" s="1" t="s">
        <v>5211</v>
      </c>
      <c r="Y152" s="1" t="s">
        <v>6988</v>
      </c>
    </row>
    <row r="153" spans="1:26" hidden="1" x14ac:dyDescent="0.25">
      <c r="A153" s="1" t="s">
        <v>2536</v>
      </c>
      <c r="B153" s="1">
        <v>2652</v>
      </c>
      <c r="C153" s="1" t="s">
        <v>6989</v>
      </c>
      <c r="D153" s="1" t="s">
        <v>6923</v>
      </c>
      <c r="E153" s="1" t="s">
        <v>6174</v>
      </c>
      <c r="F153" s="1">
        <v>2026</v>
      </c>
      <c r="G153" s="1">
        <v>2026</v>
      </c>
      <c r="H153" s="1" t="s">
        <v>2485</v>
      </c>
      <c r="I153" s="1" t="s">
        <v>2485</v>
      </c>
      <c r="J153" s="1" t="s">
        <v>2485</v>
      </c>
      <c r="Q153" s="1" t="s">
        <v>2506</v>
      </c>
      <c r="R153" s="1" t="s">
        <v>2507</v>
      </c>
      <c r="S153" s="1" t="s">
        <v>2508</v>
      </c>
      <c r="T153" s="1" t="s">
        <v>2522</v>
      </c>
      <c r="U153" s="1" t="s">
        <v>6923</v>
      </c>
      <c r="V153" s="1" t="s">
        <v>5024</v>
      </c>
      <c r="W153" s="1" t="s">
        <v>6835</v>
      </c>
      <c r="X153" s="1" t="s">
        <v>5211</v>
      </c>
      <c r="Y153" s="1" t="s">
        <v>6990</v>
      </c>
    </row>
    <row r="154" spans="1:26" hidden="1" x14ac:dyDescent="0.25">
      <c r="A154" s="1" t="s">
        <v>2536</v>
      </c>
      <c r="B154" s="1">
        <v>2651</v>
      </c>
      <c r="C154" s="1" t="s">
        <v>6991</v>
      </c>
      <c r="D154" s="1" t="s">
        <v>6173</v>
      </c>
      <c r="E154" s="1" t="s">
        <v>6174</v>
      </c>
      <c r="F154" s="1">
        <v>2026</v>
      </c>
      <c r="G154" s="1">
        <v>2026</v>
      </c>
      <c r="H154" s="1" t="s">
        <v>2485</v>
      </c>
      <c r="I154" s="1" t="s">
        <v>2485</v>
      </c>
      <c r="J154" s="1" t="s">
        <v>2485</v>
      </c>
      <c r="Q154" s="1" t="s">
        <v>2506</v>
      </c>
      <c r="R154" s="1" t="s">
        <v>2507</v>
      </c>
      <c r="S154" s="1" t="s">
        <v>2508</v>
      </c>
      <c r="T154" s="1" t="s">
        <v>2522</v>
      </c>
      <c r="U154" s="1" t="s">
        <v>6173</v>
      </c>
      <c r="V154" s="1" t="s">
        <v>5024</v>
      </c>
      <c r="W154" s="1" t="s">
        <v>6835</v>
      </c>
      <c r="X154" s="1" t="s">
        <v>5211</v>
      </c>
      <c r="Y154" s="1" t="s">
        <v>6992</v>
      </c>
    </row>
    <row r="155" spans="1:26" hidden="1" x14ac:dyDescent="0.25">
      <c r="A155" s="1" t="s">
        <v>2536</v>
      </c>
      <c r="B155" s="1">
        <v>2650</v>
      </c>
      <c r="C155" s="1" t="s">
        <v>6993</v>
      </c>
      <c r="D155" s="1" t="s">
        <v>6173</v>
      </c>
      <c r="E155" s="1" t="s">
        <v>6174</v>
      </c>
      <c r="F155" s="1">
        <v>2026</v>
      </c>
      <c r="G155" s="1">
        <v>2026</v>
      </c>
      <c r="H155" s="1" t="s">
        <v>2485</v>
      </c>
      <c r="I155" s="1" t="s">
        <v>2485</v>
      </c>
      <c r="J155" s="1" t="s">
        <v>2485</v>
      </c>
      <c r="Q155" s="1" t="s">
        <v>2506</v>
      </c>
      <c r="R155" s="1" t="s">
        <v>2507</v>
      </c>
      <c r="S155" s="1" t="s">
        <v>2508</v>
      </c>
      <c r="T155" s="1" t="s">
        <v>2522</v>
      </c>
      <c r="U155" s="1" t="s">
        <v>6173</v>
      </c>
      <c r="V155" s="1" t="s">
        <v>5024</v>
      </c>
      <c r="W155" s="1" t="s">
        <v>6835</v>
      </c>
      <c r="X155" s="1" t="s">
        <v>5211</v>
      </c>
      <c r="Y155" s="1" t="s">
        <v>6994</v>
      </c>
    </row>
    <row r="156" spans="1:26" hidden="1" x14ac:dyDescent="0.25">
      <c r="A156" s="1" t="s">
        <v>2536</v>
      </c>
      <c r="B156" s="1">
        <v>2649</v>
      </c>
      <c r="C156" s="1" t="s">
        <v>6995</v>
      </c>
      <c r="D156" s="1" t="s">
        <v>6173</v>
      </c>
      <c r="E156" s="1" t="s">
        <v>6174</v>
      </c>
      <c r="F156" s="1">
        <v>2026</v>
      </c>
      <c r="G156" s="1">
        <v>2026</v>
      </c>
      <c r="H156" s="1" t="s">
        <v>2485</v>
      </c>
      <c r="I156" s="1" t="s">
        <v>2485</v>
      </c>
      <c r="J156" s="1" t="s">
        <v>2485</v>
      </c>
      <c r="Q156" s="1" t="s">
        <v>2506</v>
      </c>
      <c r="R156" s="1" t="s">
        <v>2507</v>
      </c>
      <c r="S156" s="1" t="s">
        <v>2508</v>
      </c>
      <c r="T156" s="1" t="s">
        <v>2522</v>
      </c>
      <c r="U156" s="1" t="s">
        <v>6173</v>
      </c>
      <c r="V156" s="1" t="s">
        <v>5024</v>
      </c>
      <c r="W156" s="1" t="s">
        <v>6835</v>
      </c>
      <c r="X156" s="1" t="s">
        <v>5211</v>
      </c>
      <c r="Y156" s="1" t="s">
        <v>6996</v>
      </c>
    </row>
    <row r="157" spans="1:26" hidden="1" x14ac:dyDescent="0.25">
      <c r="A157" s="1" t="s">
        <v>2536</v>
      </c>
      <c r="B157" s="1">
        <v>2648</v>
      </c>
      <c r="C157" s="1" t="s">
        <v>6997</v>
      </c>
      <c r="D157" s="1" t="s">
        <v>6173</v>
      </c>
      <c r="E157" s="1" t="s">
        <v>6174</v>
      </c>
      <c r="F157" s="1">
        <v>2026</v>
      </c>
      <c r="G157" s="1">
        <v>2026</v>
      </c>
      <c r="H157" s="1" t="s">
        <v>2485</v>
      </c>
      <c r="I157" s="1" t="s">
        <v>2485</v>
      </c>
      <c r="J157" s="1" t="s">
        <v>2485</v>
      </c>
      <c r="Q157" s="1" t="s">
        <v>2506</v>
      </c>
      <c r="R157" s="1" t="s">
        <v>2507</v>
      </c>
      <c r="S157" s="1" t="s">
        <v>2508</v>
      </c>
      <c r="T157" s="1" t="s">
        <v>2522</v>
      </c>
      <c r="U157" s="1" t="s">
        <v>6173</v>
      </c>
      <c r="V157" s="1" t="s">
        <v>5024</v>
      </c>
      <c r="W157" s="1" t="s">
        <v>6835</v>
      </c>
      <c r="X157" s="1" t="s">
        <v>5211</v>
      </c>
      <c r="Y157" s="1" t="s">
        <v>6998</v>
      </c>
    </row>
    <row r="158" spans="1:26" hidden="1" x14ac:dyDescent="0.25">
      <c r="A158" s="1" t="s">
        <v>2536</v>
      </c>
      <c r="B158" s="1">
        <v>2647</v>
      </c>
      <c r="C158" s="1" t="s">
        <v>6999</v>
      </c>
      <c r="D158" s="1" t="s">
        <v>6173</v>
      </c>
      <c r="E158" s="1" t="s">
        <v>6174</v>
      </c>
      <c r="F158" s="1">
        <v>2026</v>
      </c>
      <c r="G158" s="1">
        <v>2026</v>
      </c>
      <c r="H158" s="1" t="s">
        <v>2485</v>
      </c>
      <c r="I158" s="1" t="s">
        <v>2485</v>
      </c>
      <c r="J158" s="1" t="s">
        <v>2485</v>
      </c>
      <c r="Q158" s="1" t="s">
        <v>2506</v>
      </c>
      <c r="R158" s="1" t="s">
        <v>2507</v>
      </c>
      <c r="S158" s="1" t="s">
        <v>2508</v>
      </c>
      <c r="T158" s="1" t="s">
        <v>2522</v>
      </c>
      <c r="U158" s="1" t="s">
        <v>6173</v>
      </c>
      <c r="V158" s="1" t="s">
        <v>5024</v>
      </c>
      <c r="W158" s="1" t="s">
        <v>6835</v>
      </c>
      <c r="X158" s="1" t="s">
        <v>5211</v>
      </c>
      <c r="Y158" s="1" t="s">
        <v>7000</v>
      </c>
    </row>
    <row r="159" spans="1:26" hidden="1" x14ac:dyDescent="0.25">
      <c r="A159" s="1" t="s">
        <v>2536</v>
      </c>
      <c r="B159" s="1">
        <v>2646</v>
      </c>
      <c r="C159" s="1" t="s">
        <v>7001</v>
      </c>
      <c r="D159" s="1" t="s">
        <v>6173</v>
      </c>
      <c r="E159" s="1" t="s">
        <v>6174</v>
      </c>
      <c r="F159" s="1">
        <v>2026</v>
      </c>
      <c r="G159" s="1">
        <v>2026</v>
      </c>
      <c r="H159" s="1" t="s">
        <v>2485</v>
      </c>
      <c r="I159" s="1" t="s">
        <v>2485</v>
      </c>
      <c r="J159" s="1" t="s">
        <v>2485</v>
      </c>
      <c r="Q159" s="1" t="s">
        <v>2506</v>
      </c>
      <c r="R159" s="1" t="s">
        <v>2507</v>
      </c>
      <c r="S159" s="1" t="s">
        <v>2508</v>
      </c>
      <c r="T159" s="1" t="s">
        <v>2522</v>
      </c>
      <c r="U159" s="1" t="s">
        <v>6173</v>
      </c>
      <c r="V159" s="1" t="s">
        <v>5024</v>
      </c>
      <c r="W159" s="1" t="s">
        <v>6835</v>
      </c>
      <c r="X159" s="1" t="s">
        <v>5211</v>
      </c>
      <c r="Y159" s="1" t="s">
        <v>7002</v>
      </c>
    </row>
    <row r="160" spans="1:26" hidden="1" x14ac:dyDescent="0.25">
      <c r="A160" s="1" t="s">
        <v>2536</v>
      </c>
      <c r="B160" s="1">
        <v>2645</v>
      </c>
      <c r="C160" s="1" t="s">
        <v>7003</v>
      </c>
      <c r="D160" s="1" t="s">
        <v>6173</v>
      </c>
      <c r="E160" s="1" t="s">
        <v>6174</v>
      </c>
      <c r="F160" s="1">
        <v>2026</v>
      </c>
      <c r="G160" s="1">
        <v>2026</v>
      </c>
      <c r="H160" s="1" t="s">
        <v>2485</v>
      </c>
      <c r="I160" s="1" t="s">
        <v>2485</v>
      </c>
      <c r="J160" s="1" t="s">
        <v>2485</v>
      </c>
      <c r="Q160" s="1" t="s">
        <v>2506</v>
      </c>
      <c r="R160" s="1" t="s">
        <v>2507</v>
      </c>
      <c r="S160" s="1" t="s">
        <v>2508</v>
      </c>
      <c r="T160" s="1" t="s">
        <v>2522</v>
      </c>
      <c r="U160" s="1" t="s">
        <v>6173</v>
      </c>
      <c r="V160" s="1" t="s">
        <v>5024</v>
      </c>
      <c r="W160" s="1" t="s">
        <v>6835</v>
      </c>
      <c r="X160" s="1" t="s">
        <v>5211</v>
      </c>
      <c r="Y160" s="1" t="s">
        <v>7004</v>
      </c>
    </row>
    <row r="161" spans="1:26" hidden="1" x14ac:dyDescent="0.25">
      <c r="A161" s="1" t="s">
        <v>2536</v>
      </c>
      <c r="B161" s="1">
        <v>2644</v>
      </c>
      <c r="C161" s="1" t="s">
        <v>7005</v>
      </c>
      <c r="D161" s="1" t="s">
        <v>6173</v>
      </c>
      <c r="E161" s="1" t="s">
        <v>6174</v>
      </c>
      <c r="F161" s="1">
        <v>2026</v>
      </c>
      <c r="G161" s="1">
        <v>2026</v>
      </c>
      <c r="H161" s="1" t="s">
        <v>2485</v>
      </c>
      <c r="I161" s="1" t="s">
        <v>2485</v>
      </c>
      <c r="J161" s="1" t="s">
        <v>2485</v>
      </c>
      <c r="Q161" s="1" t="s">
        <v>2506</v>
      </c>
      <c r="R161" s="1" t="s">
        <v>2507</v>
      </c>
      <c r="S161" s="1" t="s">
        <v>2508</v>
      </c>
      <c r="T161" s="1" t="s">
        <v>2522</v>
      </c>
      <c r="U161" s="1" t="s">
        <v>6173</v>
      </c>
      <c r="V161" s="1" t="s">
        <v>5024</v>
      </c>
      <c r="W161" s="1" t="s">
        <v>6835</v>
      </c>
      <c r="X161" s="1" t="s">
        <v>5211</v>
      </c>
      <c r="Y161" s="1" t="s">
        <v>7006</v>
      </c>
    </row>
    <row r="162" spans="1:26" hidden="1" x14ac:dyDescent="0.25">
      <c r="A162" s="1" t="s">
        <v>2536</v>
      </c>
      <c r="B162" s="1">
        <v>2643</v>
      </c>
      <c r="C162" s="1" t="s">
        <v>7007</v>
      </c>
      <c r="D162" s="1" t="s">
        <v>6173</v>
      </c>
      <c r="E162" s="1" t="s">
        <v>6174</v>
      </c>
      <c r="F162" s="1">
        <v>2026</v>
      </c>
      <c r="G162" s="1">
        <v>2026</v>
      </c>
      <c r="H162" s="1" t="s">
        <v>2485</v>
      </c>
      <c r="I162" s="1" t="s">
        <v>2485</v>
      </c>
      <c r="J162" s="1" t="s">
        <v>2485</v>
      </c>
      <c r="Q162" s="1" t="s">
        <v>2506</v>
      </c>
      <c r="R162" s="1" t="s">
        <v>2507</v>
      </c>
      <c r="S162" s="1" t="s">
        <v>2508</v>
      </c>
      <c r="T162" s="1" t="s">
        <v>2522</v>
      </c>
      <c r="U162" s="1" t="s">
        <v>6173</v>
      </c>
      <c r="V162" s="1" t="s">
        <v>5024</v>
      </c>
      <c r="W162" s="1" t="s">
        <v>6835</v>
      </c>
      <c r="X162" s="1" t="s">
        <v>5211</v>
      </c>
      <c r="Y162" s="1" t="s">
        <v>7008</v>
      </c>
    </row>
    <row r="163" spans="1:26" hidden="1" x14ac:dyDescent="0.25">
      <c r="A163" s="1" t="s">
        <v>2536</v>
      </c>
      <c r="B163" s="1">
        <v>2642</v>
      </c>
      <c r="C163" s="1" t="s">
        <v>7009</v>
      </c>
      <c r="D163" s="1" t="s">
        <v>6173</v>
      </c>
      <c r="E163" s="1" t="s">
        <v>6174</v>
      </c>
      <c r="F163" s="1">
        <v>2026</v>
      </c>
      <c r="G163" s="1">
        <v>2026</v>
      </c>
      <c r="H163" s="1" t="s">
        <v>2485</v>
      </c>
      <c r="I163" s="1" t="s">
        <v>2485</v>
      </c>
      <c r="J163" s="1" t="s">
        <v>2485</v>
      </c>
      <c r="Q163" s="1" t="s">
        <v>2506</v>
      </c>
      <c r="R163" s="1" t="s">
        <v>2507</v>
      </c>
      <c r="S163" s="1" t="s">
        <v>2508</v>
      </c>
      <c r="T163" s="1" t="s">
        <v>2522</v>
      </c>
      <c r="U163" s="1" t="s">
        <v>6173</v>
      </c>
      <c r="V163" s="1" t="s">
        <v>5024</v>
      </c>
      <c r="W163" s="1" t="s">
        <v>6835</v>
      </c>
      <c r="X163" s="1" t="s">
        <v>5211</v>
      </c>
      <c r="Y163" s="1" t="s">
        <v>7010</v>
      </c>
    </row>
    <row r="164" spans="1:26" hidden="1" x14ac:dyDescent="0.25">
      <c r="A164" s="1" t="s">
        <v>2536</v>
      </c>
      <c r="B164" s="1">
        <v>2641</v>
      </c>
      <c r="C164" s="1" t="s">
        <v>7011</v>
      </c>
      <c r="D164" s="1" t="s">
        <v>6173</v>
      </c>
      <c r="E164" s="1" t="s">
        <v>6174</v>
      </c>
      <c r="F164" s="1">
        <v>2026</v>
      </c>
      <c r="G164" s="1">
        <v>2026</v>
      </c>
      <c r="H164" s="1" t="s">
        <v>2485</v>
      </c>
      <c r="I164" s="1" t="s">
        <v>2485</v>
      </c>
      <c r="J164" s="1" t="s">
        <v>2485</v>
      </c>
      <c r="Q164" s="1" t="s">
        <v>2506</v>
      </c>
      <c r="R164" s="1" t="s">
        <v>2507</v>
      </c>
      <c r="S164" s="1" t="s">
        <v>2508</v>
      </c>
      <c r="T164" s="1" t="s">
        <v>2522</v>
      </c>
      <c r="U164" s="1" t="s">
        <v>6173</v>
      </c>
      <c r="V164" s="1" t="s">
        <v>5024</v>
      </c>
      <c r="W164" s="1" t="s">
        <v>6835</v>
      </c>
      <c r="X164" s="1" t="s">
        <v>5211</v>
      </c>
      <c r="Y164" s="1" t="s">
        <v>7012</v>
      </c>
    </row>
    <row r="165" spans="1:26" hidden="1" x14ac:dyDescent="0.25">
      <c r="A165" s="1" t="s">
        <v>2496</v>
      </c>
      <c r="B165" s="1">
        <v>2640</v>
      </c>
      <c r="C165" s="1" t="s">
        <v>5291</v>
      </c>
      <c r="D165" s="1" t="s">
        <v>156</v>
      </c>
      <c r="E165" s="1" t="s">
        <v>157</v>
      </c>
      <c r="F165" s="1">
        <v>2026</v>
      </c>
      <c r="G165" s="1">
        <v>2025</v>
      </c>
      <c r="H165" s="1" t="s">
        <v>3961</v>
      </c>
      <c r="I165" s="1">
        <v>4413</v>
      </c>
      <c r="J165" s="1" t="s">
        <v>2979</v>
      </c>
      <c r="K165" s="1" t="s">
        <v>2613</v>
      </c>
      <c r="L165" s="1">
        <v>26010</v>
      </c>
      <c r="M165" s="1" t="s">
        <v>5292</v>
      </c>
      <c r="N165" s="1" t="s">
        <v>5293</v>
      </c>
      <c r="Q165" s="1" t="s">
        <v>44</v>
      </c>
      <c r="R165" s="1" t="s">
        <v>2514</v>
      </c>
      <c r="S165" s="1" t="s">
        <v>3162</v>
      </c>
      <c r="T165" s="1" t="s">
        <v>2479</v>
      </c>
      <c r="U165" s="1" t="s">
        <v>156</v>
      </c>
      <c r="V165" s="1" t="s">
        <v>2516</v>
      </c>
      <c r="W165" s="1" t="s">
        <v>35</v>
      </c>
      <c r="X165" s="1" t="s">
        <v>2518</v>
      </c>
      <c r="Y165" s="1" t="s">
        <v>5294</v>
      </c>
    </row>
    <row r="166" spans="1:26" hidden="1" x14ac:dyDescent="0.25">
      <c r="A166" s="1" t="s">
        <v>2536</v>
      </c>
      <c r="B166" s="1">
        <v>2639</v>
      </c>
      <c r="C166" s="1" t="s">
        <v>7013</v>
      </c>
      <c r="D166" s="1" t="s">
        <v>6923</v>
      </c>
      <c r="E166" s="1" t="s">
        <v>6174</v>
      </c>
      <c r="F166" s="1">
        <v>2026</v>
      </c>
      <c r="G166" s="1">
        <v>2026</v>
      </c>
      <c r="H166" s="1" t="s">
        <v>2485</v>
      </c>
      <c r="I166" s="1" t="s">
        <v>2485</v>
      </c>
      <c r="J166" s="1" t="s">
        <v>2485</v>
      </c>
      <c r="N166" s="1" t="s">
        <v>7014</v>
      </c>
      <c r="O166" s="1" t="s">
        <v>7015</v>
      </c>
      <c r="Q166" s="1" t="s">
        <v>60</v>
      </c>
      <c r="R166" s="1" t="s">
        <v>2507</v>
      </c>
      <c r="S166" s="1" t="s">
        <v>2537</v>
      </c>
      <c r="T166" s="1" t="s">
        <v>2522</v>
      </c>
      <c r="U166" s="1" t="s">
        <v>6923</v>
      </c>
      <c r="V166" s="1" t="s">
        <v>2516</v>
      </c>
      <c r="W166" s="1" t="s">
        <v>6835</v>
      </c>
      <c r="X166" s="1" t="s">
        <v>2538</v>
      </c>
      <c r="Y166" s="1" t="s">
        <v>7016</v>
      </c>
      <c r="Z166" s="1" t="s">
        <v>7017</v>
      </c>
    </row>
    <row r="167" spans="1:26" hidden="1" x14ac:dyDescent="0.25">
      <c r="A167" s="1" t="s">
        <v>2536</v>
      </c>
      <c r="B167" s="1">
        <v>2638</v>
      </c>
      <c r="C167" s="1" t="s">
        <v>7018</v>
      </c>
      <c r="D167" s="1" t="s">
        <v>6173</v>
      </c>
      <c r="E167" s="1" t="s">
        <v>6174</v>
      </c>
      <c r="F167" s="1">
        <v>2026</v>
      </c>
      <c r="G167" s="1">
        <v>2026</v>
      </c>
      <c r="H167" s="1" t="s">
        <v>2485</v>
      </c>
      <c r="I167" s="1" t="s">
        <v>2485</v>
      </c>
      <c r="J167" s="1" t="s">
        <v>2485</v>
      </c>
      <c r="N167" s="1" t="s">
        <v>7014</v>
      </c>
      <c r="O167" s="1" t="s">
        <v>7015</v>
      </c>
      <c r="Q167" s="1" t="s">
        <v>60</v>
      </c>
      <c r="R167" s="1" t="s">
        <v>2507</v>
      </c>
      <c r="S167" s="1" t="s">
        <v>2537</v>
      </c>
      <c r="T167" s="1" t="s">
        <v>2522</v>
      </c>
      <c r="U167" s="1" t="s">
        <v>6173</v>
      </c>
      <c r="V167" s="1" t="s">
        <v>2516</v>
      </c>
      <c r="W167" s="1" t="s">
        <v>6835</v>
      </c>
      <c r="X167" s="1" t="s">
        <v>2538</v>
      </c>
      <c r="Y167" s="1" t="s">
        <v>7019</v>
      </c>
      <c r="Z167" s="1" t="s">
        <v>7020</v>
      </c>
    </row>
    <row r="168" spans="1:26" hidden="1" x14ac:dyDescent="0.25">
      <c r="A168" s="1" t="s">
        <v>2536</v>
      </c>
      <c r="B168" s="1">
        <v>2637</v>
      </c>
      <c r="C168" s="1" t="s">
        <v>7021</v>
      </c>
      <c r="D168" s="1" t="s">
        <v>6173</v>
      </c>
      <c r="E168" s="1" t="s">
        <v>6174</v>
      </c>
      <c r="F168" s="1">
        <v>2026</v>
      </c>
      <c r="G168" s="1">
        <v>2026</v>
      </c>
      <c r="H168" s="1" t="s">
        <v>2485</v>
      </c>
      <c r="I168" s="1" t="s">
        <v>2485</v>
      </c>
      <c r="J168" s="1" t="s">
        <v>2485</v>
      </c>
      <c r="N168" s="1" t="s">
        <v>7014</v>
      </c>
      <c r="O168" s="1" t="s">
        <v>7015</v>
      </c>
      <c r="Q168" s="1" t="s">
        <v>60</v>
      </c>
      <c r="R168" s="1" t="s">
        <v>2507</v>
      </c>
      <c r="S168" s="1" t="s">
        <v>2537</v>
      </c>
      <c r="T168" s="1" t="s">
        <v>2522</v>
      </c>
      <c r="U168" s="1" t="s">
        <v>6173</v>
      </c>
      <c r="V168" s="1" t="s">
        <v>2516</v>
      </c>
      <c r="W168" s="1" t="s">
        <v>6835</v>
      </c>
      <c r="X168" s="1" t="s">
        <v>2538</v>
      </c>
      <c r="Y168" s="1" t="s">
        <v>7022</v>
      </c>
      <c r="Z168" s="1" t="s">
        <v>7023</v>
      </c>
    </row>
    <row r="169" spans="1:26" hidden="1" x14ac:dyDescent="0.25">
      <c r="A169" s="1" t="s">
        <v>2536</v>
      </c>
      <c r="B169" s="1">
        <v>2636</v>
      </c>
      <c r="C169" s="1" t="s">
        <v>7024</v>
      </c>
      <c r="D169" s="1" t="s">
        <v>6173</v>
      </c>
      <c r="E169" s="1" t="s">
        <v>6174</v>
      </c>
      <c r="F169" s="1">
        <v>2026</v>
      </c>
      <c r="G169" s="1">
        <v>2026</v>
      </c>
      <c r="H169" s="1" t="s">
        <v>2485</v>
      </c>
      <c r="I169" s="1" t="s">
        <v>2485</v>
      </c>
      <c r="J169" s="1" t="s">
        <v>2485</v>
      </c>
      <c r="N169" s="1" t="s">
        <v>7014</v>
      </c>
      <c r="O169" s="1" t="s">
        <v>7015</v>
      </c>
      <c r="Q169" s="1" t="s">
        <v>60</v>
      </c>
      <c r="R169" s="1" t="s">
        <v>2507</v>
      </c>
      <c r="S169" s="1" t="s">
        <v>2537</v>
      </c>
      <c r="T169" s="1" t="s">
        <v>2522</v>
      </c>
      <c r="U169" s="1" t="s">
        <v>6173</v>
      </c>
      <c r="V169" s="1" t="s">
        <v>2516</v>
      </c>
      <c r="W169" s="1" t="s">
        <v>6835</v>
      </c>
      <c r="X169" s="1" t="s">
        <v>2538</v>
      </c>
      <c r="Y169" s="1" t="s">
        <v>7025</v>
      </c>
      <c r="Z169" s="1" t="s">
        <v>7026</v>
      </c>
    </row>
    <row r="170" spans="1:26" hidden="1" x14ac:dyDescent="0.25">
      <c r="A170" s="1" t="s">
        <v>2536</v>
      </c>
      <c r="B170" s="1">
        <v>2635</v>
      </c>
      <c r="C170" s="1" t="s">
        <v>7027</v>
      </c>
      <c r="D170" s="1" t="s">
        <v>6173</v>
      </c>
      <c r="E170" s="1" t="s">
        <v>6174</v>
      </c>
      <c r="F170" s="1">
        <v>2026</v>
      </c>
      <c r="G170" s="1">
        <v>2026</v>
      </c>
      <c r="H170" s="1" t="s">
        <v>2485</v>
      </c>
      <c r="I170" s="1" t="s">
        <v>2485</v>
      </c>
      <c r="J170" s="1" t="s">
        <v>2485</v>
      </c>
      <c r="N170" s="1" t="s">
        <v>7014</v>
      </c>
      <c r="O170" s="1" t="s">
        <v>7015</v>
      </c>
      <c r="Q170" s="1" t="s">
        <v>60</v>
      </c>
      <c r="R170" s="1" t="s">
        <v>2507</v>
      </c>
      <c r="S170" s="1" t="s">
        <v>2537</v>
      </c>
      <c r="T170" s="1" t="s">
        <v>2522</v>
      </c>
      <c r="U170" s="1" t="s">
        <v>6173</v>
      </c>
      <c r="V170" s="1" t="s">
        <v>2516</v>
      </c>
      <c r="W170" s="1" t="s">
        <v>6835</v>
      </c>
      <c r="X170" s="1" t="s">
        <v>2538</v>
      </c>
      <c r="Y170" s="1" t="s">
        <v>7028</v>
      </c>
      <c r="Z170" s="1" t="s">
        <v>7029</v>
      </c>
    </row>
    <row r="171" spans="1:26" hidden="1" x14ac:dyDescent="0.25">
      <c r="A171" s="1" t="s">
        <v>2536</v>
      </c>
      <c r="B171" s="1">
        <v>2634</v>
      </c>
      <c r="C171" s="1" t="s">
        <v>7030</v>
      </c>
      <c r="D171" s="1" t="s">
        <v>6173</v>
      </c>
      <c r="E171" s="1" t="s">
        <v>6174</v>
      </c>
      <c r="F171" s="1">
        <v>2026</v>
      </c>
      <c r="G171" s="1">
        <v>2026</v>
      </c>
      <c r="H171" s="1" t="s">
        <v>2485</v>
      </c>
      <c r="I171" s="1" t="s">
        <v>2485</v>
      </c>
      <c r="J171" s="1" t="s">
        <v>2485</v>
      </c>
      <c r="N171" s="1" t="s">
        <v>7014</v>
      </c>
      <c r="O171" s="1" t="s">
        <v>7015</v>
      </c>
      <c r="Q171" s="1" t="s">
        <v>60</v>
      </c>
      <c r="R171" s="1" t="s">
        <v>2507</v>
      </c>
      <c r="S171" s="1" t="s">
        <v>2537</v>
      </c>
      <c r="T171" s="1" t="s">
        <v>2522</v>
      </c>
      <c r="U171" s="1" t="s">
        <v>6173</v>
      </c>
      <c r="V171" s="1" t="s">
        <v>2516</v>
      </c>
      <c r="W171" s="1" t="s">
        <v>6835</v>
      </c>
      <c r="X171" s="1" t="s">
        <v>2538</v>
      </c>
      <c r="Y171" s="1" t="s">
        <v>7031</v>
      </c>
      <c r="Z171" s="1" t="s">
        <v>7032</v>
      </c>
    </row>
    <row r="172" spans="1:26" hidden="1" x14ac:dyDescent="0.25">
      <c r="A172" s="1" t="s">
        <v>2536</v>
      </c>
      <c r="B172" s="1">
        <v>2633</v>
      </c>
      <c r="C172" s="1" t="s">
        <v>7033</v>
      </c>
      <c r="D172" s="1" t="s">
        <v>6923</v>
      </c>
      <c r="E172" s="1" t="s">
        <v>6174</v>
      </c>
      <c r="F172" s="1">
        <v>2026</v>
      </c>
      <c r="G172" s="1">
        <v>2026</v>
      </c>
      <c r="H172" s="1" t="s">
        <v>2485</v>
      </c>
      <c r="I172" s="1" t="s">
        <v>2485</v>
      </c>
      <c r="J172" s="1" t="s">
        <v>2485</v>
      </c>
      <c r="N172" s="1" t="s">
        <v>7014</v>
      </c>
      <c r="O172" s="1" t="s">
        <v>7015</v>
      </c>
      <c r="Q172" s="1" t="s">
        <v>60</v>
      </c>
      <c r="R172" s="1" t="s">
        <v>2507</v>
      </c>
      <c r="S172" s="1" t="s">
        <v>2537</v>
      </c>
      <c r="T172" s="1" t="s">
        <v>2522</v>
      </c>
      <c r="U172" s="1" t="s">
        <v>6923</v>
      </c>
      <c r="V172" s="1" t="s">
        <v>2516</v>
      </c>
      <c r="W172" s="1" t="s">
        <v>6835</v>
      </c>
      <c r="X172" s="1" t="s">
        <v>2538</v>
      </c>
      <c r="Y172" s="1" t="s">
        <v>7034</v>
      </c>
      <c r="Z172" s="1" t="s">
        <v>7035</v>
      </c>
    </row>
    <row r="173" spans="1:26" hidden="1" x14ac:dyDescent="0.25">
      <c r="A173" s="1" t="s">
        <v>2536</v>
      </c>
      <c r="B173" s="1">
        <v>2632</v>
      </c>
      <c r="C173" s="1" t="s">
        <v>7036</v>
      </c>
      <c r="D173" s="1" t="s">
        <v>6923</v>
      </c>
      <c r="E173" s="1" t="s">
        <v>6174</v>
      </c>
      <c r="F173" s="1">
        <v>2026</v>
      </c>
      <c r="G173" s="1">
        <v>2026</v>
      </c>
      <c r="H173" s="1" t="s">
        <v>2485</v>
      </c>
      <c r="I173" s="1" t="s">
        <v>2485</v>
      </c>
      <c r="J173" s="1" t="s">
        <v>2485</v>
      </c>
      <c r="N173" s="1" t="s">
        <v>7014</v>
      </c>
      <c r="O173" s="1" t="s">
        <v>7015</v>
      </c>
      <c r="Q173" s="1" t="s">
        <v>60</v>
      </c>
      <c r="R173" s="1" t="s">
        <v>2507</v>
      </c>
      <c r="S173" s="1" t="s">
        <v>2537</v>
      </c>
      <c r="T173" s="1" t="s">
        <v>2522</v>
      </c>
      <c r="U173" s="1" t="s">
        <v>6923</v>
      </c>
      <c r="V173" s="1" t="s">
        <v>2516</v>
      </c>
      <c r="W173" s="1" t="s">
        <v>6835</v>
      </c>
      <c r="X173" s="1" t="s">
        <v>2538</v>
      </c>
      <c r="Y173" s="1" t="s">
        <v>7037</v>
      </c>
      <c r="Z173" s="1" t="s">
        <v>7038</v>
      </c>
    </row>
    <row r="174" spans="1:26" hidden="1" x14ac:dyDescent="0.25">
      <c r="A174" s="1" t="s">
        <v>2536</v>
      </c>
      <c r="B174" s="1">
        <v>2631</v>
      </c>
      <c r="C174" s="1" t="s">
        <v>7039</v>
      </c>
      <c r="D174" s="1" t="s">
        <v>6173</v>
      </c>
      <c r="E174" s="1" t="s">
        <v>6174</v>
      </c>
      <c r="F174" s="1">
        <v>2026</v>
      </c>
      <c r="G174" s="1">
        <v>2026</v>
      </c>
      <c r="H174" s="1" t="s">
        <v>2485</v>
      </c>
      <c r="I174" s="1" t="s">
        <v>2485</v>
      </c>
      <c r="J174" s="1" t="s">
        <v>2485</v>
      </c>
      <c r="N174" s="1" t="s">
        <v>7014</v>
      </c>
      <c r="O174" s="1" t="s">
        <v>7015</v>
      </c>
      <c r="Q174" s="1" t="s">
        <v>60</v>
      </c>
      <c r="R174" s="1" t="s">
        <v>2507</v>
      </c>
      <c r="S174" s="1" t="s">
        <v>2537</v>
      </c>
      <c r="T174" s="1" t="s">
        <v>2522</v>
      </c>
      <c r="U174" s="1" t="s">
        <v>6173</v>
      </c>
      <c r="V174" s="1" t="s">
        <v>2516</v>
      </c>
      <c r="W174" s="1" t="s">
        <v>6835</v>
      </c>
      <c r="X174" s="1" t="s">
        <v>2538</v>
      </c>
      <c r="Y174" s="1" t="s">
        <v>7040</v>
      </c>
      <c r="Z174" s="1" t="s">
        <v>7041</v>
      </c>
    </row>
    <row r="175" spans="1:26" hidden="1" x14ac:dyDescent="0.25">
      <c r="A175" s="1" t="s">
        <v>2536</v>
      </c>
      <c r="B175" s="1">
        <v>2630</v>
      </c>
      <c r="C175" s="1" t="s">
        <v>7042</v>
      </c>
      <c r="D175" s="1" t="s">
        <v>6173</v>
      </c>
      <c r="E175" s="1" t="s">
        <v>6174</v>
      </c>
      <c r="F175" s="1">
        <v>2026</v>
      </c>
      <c r="G175" s="1">
        <v>2026</v>
      </c>
      <c r="H175" s="1" t="s">
        <v>2485</v>
      </c>
      <c r="I175" s="1" t="s">
        <v>2485</v>
      </c>
      <c r="J175" s="1" t="s">
        <v>2485</v>
      </c>
      <c r="N175" s="1" t="s">
        <v>7014</v>
      </c>
      <c r="O175" s="1" t="s">
        <v>7015</v>
      </c>
      <c r="Q175" s="1" t="s">
        <v>60</v>
      </c>
      <c r="R175" s="1" t="s">
        <v>2507</v>
      </c>
      <c r="S175" s="1" t="s">
        <v>2537</v>
      </c>
      <c r="T175" s="1" t="s">
        <v>2522</v>
      </c>
      <c r="U175" s="1" t="s">
        <v>6173</v>
      </c>
      <c r="V175" s="1" t="s">
        <v>2516</v>
      </c>
      <c r="W175" s="1" t="s">
        <v>6835</v>
      </c>
      <c r="X175" s="1" t="s">
        <v>2538</v>
      </c>
      <c r="Y175" s="1" t="s">
        <v>7043</v>
      </c>
      <c r="Z175" s="1" t="s">
        <v>7044</v>
      </c>
    </row>
    <row r="176" spans="1:26" hidden="1" x14ac:dyDescent="0.25">
      <c r="A176" s="1" t="s">
        <v>2536</v>
      </c>
      <c r="B176" s="1">
        <v>2629</v>
      </c>
      <c r="C176" s="1" t="s">
        <v>7045</v>
      </c>
      <c r="D176" s="1" t="s">
        <v>6173</v>
      </c>
      <c r="E176" s="1" t="s">
        <v>6174</v>
      </c>
      <c r="F176" s="1">
        <v>2026</v>
      </c>
      <c r="G176" s="1">
        <v>2026</v>
      </c>
      <c r="H176" s="1" t="s">
        <v>2485</v>
      </c>
      <c r="I176" s="1" t="s">
        <v>2485</v>
      </c>
      <c r="J176" s="1" t="s">
        <v>2485</v>
      </c>
      <c r="N176" s="1" t="s">
        <v>7014</v>
      </c>
      <c r="O176" s="1" t="s">
        <v>7015</v>
      </c>
      <c r="Q176" s="1" t="s">
        <v>60</v>
      </c>
      <c r="R176" s="1" t="s">
        <v>2507</v>
      </c>
      <c r="S176" s="1" t="s">
        <v>2537</v>
      </c>
      <c r="T176" s="1" t="s">
        <v>2522</v>
      </c>
      <c r="U176" s="1" t="s">
        <v>6173</v>
      </c>
      <c r="V176" s="1" t="s">
        <v>2516</v>
      </c>
      <c r="W176" s="1" t="s">
        <v>6835</v>
      </c>
      <c r="X176" s="1" t="s">
        <v>2538</v>
      </c>
      <c r="Y176" s="1" t="s">
        <v>7046</v>
      </c>
      <c r="Z176" s="1" t="s">
        <v>7047</v>
      </c>
    </row>
    <row r="177" spans="1:26" hidden="1" x14ac:dyDescent="0.25">
      <c r="A177" s="1" t="s">
        <v>2536</v>
      </c>
      <c r="B177" s="1">
        <v>2628</v>
      </c>
      <c r="C177" s="1" t="s">
        <v>7048</v>
      </c>
      <c r="D177" s="1" t="s">
        <v>6173</v>
      </c>
      <c r="E177" s="1" t="s">
        <v>6174</v>
      </c>
      <c r="F177" s="1">
        <v>2026</v>
      </c>
      <c r="G177" s="1">
        <v>2026</v>
      </c>
      <c r="H177" s="1" t="s">
        <v>2485</v>
      </c>
      <c r="I177" s="1" t="s">
        <v>2485</v>
      </c>
      <c r="J177" s="1" t="s">
        <v>2485</v>
      </c>
      <c r="N177" s="1" t="s">
        <v>7014</v>
      </c>
      <c r="O177" s="1" t="s">
        <v>7015</v>
      </c>
      <c r="Q177" s="1" t="s">
        <v>60</v>
      </c>
      <c r="R177" s="1" t="s">
        <v>2507</v>
      </c>
      <c r="S177" s="1" t="s">
        <v>2537</v>
      </c>
      <c r="T177" s="1" t="s">
        <v>2522</v>
      </c>
      <c r="U177" s="1" t="s">
        <v>6173</v>
      </c>
      <c r="V177" s="1" t="s">
        <v>2516</v>
      </c>
      <c r="W177" s="1" t="s">
        <v>6835</v>
      </c>
      <c r="X177" s="1" t="s">
        <v>2538</v>
      </c>
      <c r="Y177" s="1" t="s">
        <v>7049</v>
      </c>
      <c r="Z177" s="1" t="s">
        <v>7050</v>
      </c>
    </row>
    <row r="178" spans="1:26" hidden="1" x14ac:dyDescent="0.25">
      <c r="A178" s="1" t="s">
        <v>2536</v>
      </c>
      <c r="B178" s="1">
        <v>2627</v>
      </c>
      <c r="C178" s="1" t="s">
        <v>7051</v>
      </c>
      <c r="D178" s="1" t="s">
        <v>6173</v>
      </c>
      <c r="E178" s="1" t="s">
        <v>6174</v>
      </c>
      <c r="F178" s="1">
        <v>2026</v>
      </c>
      <c r="G178" s="1">
        <v>2026</v>
      </c>
      <c r="H178" s="1" t="s">
        <v>2485</v>
      </c>
      <c r="I178" s="1" t="s">
        <v>2485</v>
      </c>
      <c r="J178" s="1" t="s">
        <v>2485</v>
      </c>
      <c r="N178" s="1" t="s">
        <v>7014</v>
      </c>
      <c r="O178" s="1" t="s">
        <v>7015</v>
      </c>
      <c r="Q178" s="1" t="s">
        <v>60</v>
      </c>
      <c r="R178" s="1" t="s">
        <v>2507</v>
      </c>
      <c r="S178" s="1" t="s">
        <v>2537</v>
      </c>
      <c r="T178" s="1" t="s">
        <v>2522</v>
      </c>
      <c r="U178" s="1" t="s">
        <v>6173</v>
      </c>
      <c r="V178" s="1" t="s">
        <v>2516</v>
      </c>
      <c r="W178" s="1" t="s">
        <v>6835</v>
      </c>
      <c r="X178" s="1" t="s">
        <v>2538</v>
      </c>
      <c r="Y178" s="1" t="s">
        <v>7052</v>
      </c>
      <c r="Z178" s="1" t="s">
        <v>7053</v>
      </c>
    </row>
    <row r="179" spans="1:26" hidden="1" x14ac:dyDescent="0.25">
      <c r="A179" s="1" t="s">
        <v>2536</v>
      </c>
      <c r="B179" s="1">
        <v>2626</v>
      </c>
      <c r="C179" s="1" t="s">
        <v>7054</v>
      </c>
      <c r="D179" s="1" t="s">
        <v>6173</v>
      </c>
      <c r="E179" s="1" t="s">
        <v>6174</v>
      </c>
      <c r="F179" s="1">
        <v>2026</v>
      </c>
      <c r="G179" s="1">
        <v>2026</v>
      </c>
      <c r="H179" s="1" t="s">
        <v>2485</v>
      </c>
      <c r="I179" s="1" t="s">
        <v>2485</v>
      </c>
      <c r="J179" s="1" t="s">
        <v>2485</v>
      </c>
      <c r="N179" s="1" t="s">
        <v>7014</v>
      </c>
      <c r="O179" s="1" t="s">
        <v>7015</v>
      </c>
      <c r="Q179" s="1" t="s">
        <v>60</v>
      </c>
      <c r="R179" s="1" t="s">
        <v>2507</v>
      </c>
      <c r="S179" s="1" t="s">
        <v>2537</v>
      </c>
      <c r="T179" s="1" t="s">
        <v>2522</v>
      </c>
      <c r="U179" s="1" t="s">
        <v>6173</v>
      </c>
      <c r="V179" s="1" t="s">
        <v>2516</v>
      </c>
      <c r="W179" s="1" t="s">
        <v>6835</v>
      </c>
      <c r="X179" s="1" t="s">
        <v>2538</v>
      </c>
      <c r="Y179" s="1" t="s">
        <v>7055</v>
      </c>
      <c r="Z179" s="1" t="s">
        <v>7056</v>
      </c>
    </row>
    <row r="180" spans="1:26" hidden="1" x14ac:dyDescent="0.25">
      <c r="A180" s="1" t="s">
        <v>2536</v>
      </c>
      <c r="B180" s="1">
        <v>2625</v>
      </c>
      <c r="C180" s="1" t="s">
        <v>7057</v>
      </c>
      <c r="D180" s="1" t="s">
        <v>6173</v>
      </c>
      <c r="E180" s="1" t="s">
        <v>6174</v>
      </c>
      <c r="F180" s="1">
        <v>2026</v>
      </c>
      <c r="G180" s="1">
        <v>2026</v>
      </c>
      <c r="H180" s="1" t="s">
        <v>2485</v>
      </c>
      <c r="I180" s="1" t="s">
        <v>2485</v>
      </c>
      <c r="J180" s="1" t="s">
        <v>2485</v>
      </c>
      <c r="N180" s="1" t="s">
        <v>7014</v>
      </c>
      <c r="O180" s="1" t="s">
        <v>7015</v>
      </c>
      <c r="Q180" s="1" t="s">
        <v>60</v>
      </c>
      <c r="R180" s="1" t="s">
        <v>2507</v>
      </c>
      <c r="S180" s="1" t="s">
        <v>2537</v>
      </c>
      <c r="T180" s="1" t="s">
        <v>2522</v>
      </c>
      <c r="U180" s="1" t="s">
        <v>6173</v>
      </c>
      <c r="V180" s="1" t="s">
        <v>2516</v>
      </c>
      <c r="W180" s="1" t="s">
        <v>6835</v>
      </c>
      <c r="X180" s="1" t="s">
        <v>2538</v>
      </c>
      <c r="Y180" s="1" t="s">
        <v>7058</v>
      </c>
      <c r="Z180" s="1" t="s">
        <v>7059</v>
      </c>
    </row>
    <row r="181" spans="1:26" hidden="1" x14ac:dyDescent="0.25">
      <c r="A181" s="1" t="s">
        <v>2536</v>
      </c>
      <c r="B181" s="1">
        <v>2624</v>
      </c>
      <c r="C181" s="1" t="s">
        <v>7060</v>
      </c>
      <c r="D181" s="1" t="s">
        <v>6173</v>
      </c>
      <c r="E181" s="1" t="s">
        <v>6174</v>
      </c>
      <c r="F181" s="1">
        <v>2026</v>
      </c>
      <c r="G181" s="1">
        <v>2026</v>
      </c>
      <c r="H181" s="1" t="s">
        <v>2485</v>
      </c>
      <c r="I181" s="1" t="s">
        <v>2485</v>
      </c>
      <c r="J181" s="1" t="s">
        <v>2485</v>
      </c>
      <c r="N181" s="1" t="s">
        <v>7014</v>
      </c>
      <c r="O181" s="1" t="s">
        <v>7061</v>
      </c>
      <c r="Q181" s="1" t="s">
        <v>2712</v>
      </c>
      <c r="R181" s="1" t="s">
        <v>6777</v>
      </c>
      <c r="S181" s="1" t="s">
        <v>5297</v>
      </c>
      <c r="T181" s="1" t="s">
        <v>2522</v>
      </c>
      <c r="U181" s="1" t="s">
        <v>6173</v>
      </c>
      <c r="V181" s="1" t="s">
        <v>2516</v>
      </c>
      <c r="W181" s="1" t="s">
        <v>6835</v>
      </c>
      <c r="X181" s="1" t="s">
        <v>2603</v>
      </c>
      <c r="Y181" s="1" t="s">
        <v>7062</v>
      </c>
    </row>
    <row r="182" spans="1:26" hidden="1" x14ac:dyDescent="0.25">
      <c r="A182" s="1" t="s">
        <v>2536</v>
      </c>
      <c r="B182" s="1">
        <v>2623</v>
      </c>
      <c r="C182" s="1" t="s">
        <v>7063</v>
      </c>
      <c r="D182" s="1" t="s">
        <v>6173</v>
      </c>
      <c r="E182" s="1" t="s">
        <v>6174</v>
      </c>
      <c r="F182" s="1">
        <v>2026</v>
      </c>
      <c r="G182" s="1">
        <v>2026</v>
      </c>
      <c r="H182" s="1" t="s">
        <v>2485</v>
      </c>
      <c r="I182" s="1" t="s">
        <v>2485</v>
      </c>
      <c r="J182" s="1" t="s">
        <v>2485</v>
      </c>
      <c r="N182" s="1" t="s">
        <v>7014</v>
      </c>
      <c r="O182" s="1" t="s">
        <v>7061</v>
      </c>
      <c r="Q182" s="1" t="s">
        <v>2712</v>
      </c>
      <c r="R182" s="1" t="s">
        <v>6777</v>
      </c>
      <c r="S182" s="1" t="s">
        <v>5297</v>
      </c>
      <c r="T182" s="1" t="s">
        <v>2522</v>
      </c>
      <c r="U182" s="1" t="s">
        <v>6173</v>
      </c>
      <c r="V182" s="1" t="s">
        <v>2516</v>
      </c>
      <c r="W182" s="1" t="s">
        <v>6835</v>
      </c>
      <c r="X182" s="1" t="s">
        <v>2603</v>
      </c>
      <c r="Y182" s="1" t="s">
        <v>7064</v>
      </c>
    </row>
    <row r="183" spans="1:26" hidden="1" x14ac:dyDescent="0.25">
      <c r="A183" s="1" t="s">
        <v>2536</v>
      </c>
      <c r="B183" s="1">
        <v>2622</v>
      </c>
      <c r="C183" s="1" t="s">
        <v>7065</v>
      </c>
      <c r="D183" s="1" t="s">
        <v>6923</v>
      </c>
      <c r="E183" s="1" t="s">
        <v>6174</v>
      </c>
      <c r="F183" s="1">
        <v>2026</v>
      </c>
      <c r="G183" s="1">
        <v>2026</v>
      </c>
      <c r="H183" s="1" t="s">
        <v>2485</v>
      </c>
      <c r="I183" s="1" t="s">
        <v>2485</v>
      </c>
      <c r="J183" s="1" t="s">
        <v>2485</v>
      </c>
      <c r="N183" s="1" t="s">
        <v>7014</v>
      </c>
      <c r="O183" s="1" t="s">
        <v>7061</v>
      </c>
      <c r="Q183" s="1" t="s">
        <v>2712</v>
      </c>
      <c r="R183" s="1" t="s">
        <v>6777</v>
      </c>
      <c r="S183" s="1" t="s">
        <v>5297</v>
      </c>
      <c r="T183" s="1" t="s">
        <v>2522</v>
      </c>
      <c r="U183" s="1" t="s">
        <v>6923</v>
      </c>
      <c r="V183" s="1" t="s">
        <v>2516</v>
      </c>
      <c r="W183" s="1" t="s">
        <v>6835</v>
      </c>
      <c r="X183" s="1" t="s">
        <v>2603</v>
      </c>
      <c r="Y183" s="1" t="s">
        <v>7066</v>
      </c>
    </row>
    <row r="184" spans="1:26" hidden="1" x14ac:dyDescent="0.25">
      <c r="A184" s="1" t="s">
        <v>2536</v>
      </c>
      <c r="B184" s="1">
        <v>2621</v>
      </c>
      <c r="C184" s="1" t="s">
        <v>7067</v>
      </c>
      <c r="D184" s="1" t="s">
        <v>6923</v>
      </c>
      <c r="E184" s="1" t="s">
        <v>6174</v>
      </c>
      <c r="F184" s="1">
        <v>2026</v>
      </c>
      <c r="G184" s="1">
        <v>2026</v>
      </c>
      <c r="H184" s="1" t="s">
        <v>2485</v>
      </c>
      <c r="I184" s="1" t="s">
        <v>2485</v>
      </c>
      <c r="J184" s="1" t="s">
        <v>2485</v>
      </c>
      <c r="N184" s="1" t="s">
        <v>7014</v>
      </c>
      <c r="O184" s="1" t="s">
        <v>7061</v>
      </c>
      <c r="Q184" s="1" t="s">
        <v>2712</v>
      </c>
      <c r="R184" s="1" t="s">
        <v>6777</v>
      </c>
      <c r="S184" s="1" t="s">
        <v>5297</v>
      </c>
      <c r="T184" s="1" t="s">
        <v>2522</v>
      </c>
      <c r="U184" s="1" t="s">
        <v>6923</v>
      </c>
      <c r="V184" s="1" t="s">
        <v>2516</v>
      </c>
      <c r="W184" s="1" t="s">
        <v>6835</v>
      </c>
      <c r="X184" s="1" t="s">
        <v>2603</v>
      </c>
      <c r="Y184" s="1" t="s">
        <v>7068</v>
      </c>
    </row>
    <row r="185" spans="1:26" hidden="1" x14ac:dyDescent="0.25">
      <c r="A185" s="1" t="s">
        <v>2536</v>
      </c>
      <c r="B185" s="1">
        <v>2620</v>
      </c>
      <c r="C185" s="1" t="s">
        <v>7069</v>
      </c>
      <c r="D185" s="1" t="s">
        <v>6923</v>
      </c>
      <c r="E185" s="1" t="s">
        <v>6174</v>
      </c>
      <c r="F185" s="1">
        <v>2026</v>
      </c>
      <c r="G185" s="1">
        <v>2026</v>
      </c>
      <c r="H185" s="1" t="s">
        <v>2485</v>
      </c>
      <c r="I185" s="1" t="s">
        <v>2485</v>
      </c>
      <c r="J185" s="1" t="s">
        <v>2485</v>
      </c>
      <c r="N185" s="1" t="s">
        <v>7014</v>
      </c>
      <c r="O185" s="1" t="s">
        <v>7061</v>
      </c>
      <c r="Q185" s="1" t="s">
        <v>2712</v>
      </c>
      <c r="R185" s="1" t="s">
        <v>6777</v>
      </c>
      <c r="S185" s="1" t="s">
        <v>5297</v>
      </c>
      <c r="T185" s="1" t="s">
        <v>2522</v>
      </c>
      <c r="U185" s="1" t="s">
        <v>6923</v>
      </c>
      <c r="V185" s="1" t="s">
        <v>2516</v>
      </c>
      <c r="W185" s="1" t="s">
        <v>6835</v>
      </c>
      <c r="X185" s="1" t="s">
        <v>2603</v>
      </c>
      <c r="Y185" s="1" t="s">
        <v>7070</v>
      </c>
    </row>
    <row r="186" spans="1:26" hidden="1" x14ac:dyDescent="0.25">
      <c r="A186" s="1" t="s">
        <v>2536</v>
      </c>
      <c r="B186" s="1">
        <v>2619</v>
      </c>
      <c r="C186" s="1" t="s">
        <v>7071</v>
      </c>
      <c r="D186" s="1" t="s">
        <v>6923</v>
      </c>
      <c r="E186" s="1" t="s">
        <v>6174</v>
      </c>
      <c r="F186" s="1">
        <v>2026</v>
      </c>
      <c r="G186" s="1">
        <v>2026</v>
      </c>
      <c r="H186" s="1" t="s">
        <v>2485</v>
      </c>
      <c r="I186" s="1" t="s">
        <v>2485</v>
      </c>
      <c r="J186" s="1" t="s">
        <v>2485</v>
      </c>
      <c r="N186" s="1" t="s">
        <v>7014</v>
      </c>
      <c r="O186" s="1" t="s">
        <v>7061</v>
      </c>
      <c r="Q186" s="1" t="s">
        <v>2712</v>
      </c>
      <c r="R186" s="1" t="s">
        <v>6777</v>
      </c>
      <c r="S186" s="1" t="s">
        <v>5297</v>
      </c>
      <c r="T186" s="1" t="s">
        <v>2522</v>
      </c>
      <c r="U186" s="1" t="s">
        <v>6923</v>
      </c>
      <c r="V186" s="1" t="s">
        <v>2516</v>
      </c>
      <c r="W186" s="1" t="s">
        <v>6835</v>
      </c>
      <c r="X186" s="1" t="s">
        <v>2603</v>
      </c>
      <c r="Y186" s="1" t="s">
        <v>7072</v>
      </c>
      <c r="Z186" s="1" t="s">
        <v>7073</v>
      </c>
    </row>
    <row r="187" spans="1:26" hidden="1" x14ac:dyDescent="0.25">
      <c r="A187" s="1" t="s">
        <v>2496</v>
      </c>
      <c r="B187" s="1">
        <v>2618</v>
      </c>
      <c r="C187" s="1" t="s">
        <v>7074</v>
      </c>
      <c r="D187" s="1" t="s">
        <v>6923</v>
      </c>
      <c r="E187" s="1" t="s">
        <v>6174</v>
      </c>
      <c r="F187" s="1">
        <v>2026</v>
      </c>
      <c r="G187" s="1">
        <v>2026</v>
      </c>
      <c r="H187" s="1" t="s">
        <v>2485</v>
      </c>
      <c r="I187" s="1" t="s">
        <v>2485</v>
      </c>
      <c r="J187" s="1" t="s">
        <v>2485</v>
      </c>
      <c r="N187" s="1" t="s">
        <v>7014</v>
      </c>
      <c r="O187" s="1" t="s">
        <v>7015</v>
      </c>
      <c r="Q187" s="1" t="s">
        <v>2712</v>
      </c>
      <c r="R187" s="1" t="s">
        <v>6777</v>
      </c>
      <c r="S187" s="1" t="s">
        <v>5297</v>
      </c>
      <c r="T187" s="1" t="s">
        <v>2522</v>
      </c>
      <c r="U187" s="1" t="s">
        <v>6923</v>
      </c>
      <c r="V187" s="1" t="s">
        <v>2516</v>
      </c>
      <c r="W187" s="1" t="s">
        <v>6835</v>
      </c>
      <c r="X187" s="1" t="s">
        <v>2603</v>
      </c>
      <c r="Y187" s="1" t="s">
        <v>7075</v>
      </c>
      <c r="Z187" s="1" t="s">
        <v>7076</v>
      </c>
    </row>
    <row r="188" spans="1:26" hidden="1" x14ac:dyDescent="0.25">
      <c r="A188" s="1" t="s">
        <v>2496</v>
      </c>
      <c r="B188" s="1">
        <v>2617</v>
      </c>
      <c r="C188" s="1" t="s">
        <v>5295</v>
      </c>
      <c r="D188" s="1" t="s">
        <v>162</v>
      </c>
      <c r="E188" s="1" t="s">
        <v>157</v>
      </c>
      <c r="F188" s="1">
        <v>2026</v>
      </c>
      <c r="G188" s="1">
        <v>2025</v>
      </c>
      <c r="H188" s="1" t="s">
        <v>5422</v>
      </c>
      <c r="I188" s="1">
        <v>9472</v>
      </c>
      <c r="J188" s="1" t="s">
        <v>5887</v>
      </c>
      <c r="K188" s="1" t="s">
        <v>2616</v>
      </c>
      <c r="L188" s="1">
        <v>21035</v>
      </c>
      <c r="M188" s="1" t="s">
        <v>5292</v>
      </c>
      <c r="N188" s="1" t="s">
        <v>4766</v>
      </c>
      <c r="O188" s="1" t="s">
        <v>5296</v>
      </c>
      <c r="Q188" s="1" t="s">
        <v>2712</v>
      </c>
      <c r="R188" s="1" t="s">
        <v>6777</v>
      </c>
      <c r="S188" s="1" t="s">
        <v>5297</v>
      </c>
      <c r="T188" s="1" t="s">
        <v>2479</v>
      </c>
      <c r="U188" s="1" t="s">
        <v>162</v>
      </c>
      <c r="V188" s="1" t="s">
        <v>2516</v>
      </c>
      <c r="W188" s="1" t="s">
        <v>35</v>
      </c>
      <c r="X188" s="1" t="s">
        <v>2603</v>
      </c>
      <c r="Y188" s="1" t="s">
        <v>5878</v>
      </c>
    </row>
    <row r="189" spans="1:26" hidden="1" x14ac:dyDescent="0.25">
      <c r="A189" s="1" t="s">
        <v>2496</v>
      </c>
      <c r="B189" s="1">
        <v>2616</v>
      </c>
      <c r="C189" s="1" t="s">
        <v>5298</v>
      </c>
      <c r="D189" s="1" t="s">
        <v>156</v>
      </c>
      <c r="E189" s="1" t="s">
        <v>157</v>
      </c>
      <c r="F189" s="1">
        <v>2024</v>
      </c>
      <c r="G189" s="1">
        <v>2024</v>
      </c>
      <c r="H189" s="1" t="s">
        <v>2485</v>
      </c>
      <c r="I189" s="1" t="s">
        <v>2485</v>
      </c>
      <c r="J189" s="1" t="s">
        <v>2485</v>
      </c>
      <c r="Q189" s="1" t="s">
        <v>43</v>
      </c>
      <c r="R189" s="1" t="s">
        <v>2473</v>
      </c>
      <c r="S189" s="1" t="s">
        <v>2521</v>
      </c>
      <c r="T189" s="1" t="s">
        <v>2522</v>
      </c>
      <c r="U189" s="1" t="s">
        <v>156</v>
      </c>
      <c r="V189" s="1" t="s">
        <v>2516</v>
      </c>
      <c r="W189" s="1" t="s">
        <v>2517</v>
      </c>
      <c r="X189" s="1" t="s">
        <v>5242</v>
      </c>
      <c r="Y189" s="1" t="s">
        <v>5299</v>
      </c>
      <c r="Z189" s="1" t="s">
        <v>5300</v>
      </c>
    </row>
    <row r="190" spans="1:26" hidden="1" x14ac:dyDescent="0.25">
      <c r="A190" s="1" t="s">
        <v>2496</v>
      </c>
      <c r="B190" s="1">
        <v>2614</v>
      </c>
      <c r="C190" s="1" t="s">
        <v>5302</v>
      </c>
      <c r="D190" s="1" t="s">
        <v>156</v>
      </c>
      <c r="E190" s="1" t="s">
        <v>157</v>
      </c>
      <c r="F190" s="1">
        <v>2025</v>
      </c>
      <c r="G190" s="1">
        <v>2026</v>
      </c>
      <c r="H190" s="1" t="s">
        <v>5303</v>
      </c>
      <c r="I190" s="1">
        <v>9415</v>
      </c>
      <c r="J190" s="1" t="s">
        <v>2979</v>
      </c>
      <c r="K190" s="1" t="s">
        <v>2613</v>
      </c>
      <c r="L190" s="1">
        <v>19019</v>
      </c>
      <c r="M190" s="1" t="s">
        <v>5292</v>
      </c>
      <c r="N190" s="1" t="s">
        <v>5293</v>
      </c>
      <c r="Q190" s="1" t="s">
        <v>60</v>
      </c>
      <c r="R190" s="1" t="s">
        <v>2507</v>
      </c>
      <c r="S190" s="1" t="s">
        <v>2537</v>
      </c>
      <c r="T190" s="1" t="s">
        <v>2479</v>
      </c>
      <c r="U190" s="1" t="s">
        <v>156</v>
      </c>
      <c r="V190" s="1" t="s">
        <v>5301</v>
      </c>
      <c r="W190" s="1" t="s">
        <v>35</v>
      </c>
      <c r="X190" s="1" t="s">
        <v>2538</v>
      </c>
      <c r="Y190" s="1" t="s">
        <v>5304</v>
      </c>
      <c r="Z190" s="1" t="s">
        <v>2614</v>
      </c>
    </row>
    <row r="191" spans="1:26" hidden="1" x14ac:dyDescent="0.25">
      <c r="A191" s="1" t="s">
        <v>2496</v>
      </c>
      <c r="B191" s="1">
        <v>2612</v>
      </c>
      <c r="C191" s="1" t="s">
        <v>5306</v>
      </c>
      <c r="D191" s="1" t="s">
        <v>156</v>
      </c>
      <c r="E191" s="1" t="s">
        <v>157</v>
      </c>
      <c r="F191" s="1">
        <v>2026</v>
      </c>
      <c r="G191" s="1">
        <v>2025</v>
      </c>
      <c r="H191" s="1" t="s">
        <v>3980</v>
      </c>
      <c r="I191" s="1">
        <v>4511</v>
      </c>
      <c r="J191" s="1" t="s">
        <v>2626</v>
      </c>
      <c r="K191" s="1" t="s">
        <v>2613</v>
      </c>
      <c r="L191" s="1">
        <v>34217</v>
      </c>
      <c r="M191" s="1" t="s">
        <v>5292</v>
      </c>
      <c r="Q191" s="1" t="s">
        <v>46</v>
      </c>
      <c r="R191" s="1" t="s">
        <v>2514</v>
      </c>
      <c r="S191" s="1" t="s">
        <v>3003</v>
      </c>
      <c r="T191" s="1" t="s">
        <v>2479</v>
      </c>
      <c r="U191" s="1" t="s">
        <v>156</v>
      </c>
      <c r="V191" s="1" t="s">
        <v>2516</v>
      </c>
      <c r="W191" s="1" t="s">
        <v>35</v>
      </c>
      <c r="X191" s="1" t="s">
        <v>2518</v>
      </c>
      <c r="Y191" s="1" t="s">
        <v>5307</v>
      </c>
    </row>
    <row r="192" spans="1:26" hidden="1" x14ac:dyDescent="0.25">
      <c r="A192" s="1" t="s">
        <v>2536</v>
      </c>
      <c r="B192" s="1">
        <v>2611</v>
      </c>
      <c r="C192" s="1" t="s">
        <v>7077</v>
      </c>
      <c r="D192" s="1" t="s">
        <v>6923</v>
      </c>
      <c r="E192" s="1" t="s">
        <v>6174</v>
      </c>
      <c r="F192" s="1">
        <v>2026</v>
      </c>
      <c r="G192" s="1">
        <v>2026</v>
      </c>
      <c r="H192" s="1" t="s">
        <v>2485</v>
      </c>
      <c r="I192" s="1" t="s">
        <v>2485</v>
      </c>
      <c r="J192" s="1" t="s">
        <v>2485</v>
      </c>
      <c r="N192" s="1" t="s">
        <v>7014</v>
      </c>
      <c r="O192" s="1" t="s">
        <v>7015</v>
      </c>
      <c r="Q192" s="1" t="s">
        <v>2712</v>
      </c>
      <c r="R192" s="1" t="s">
        <v>6777</v>
      </c>
      <c r="S192" s="1" t="s">
        <v>5297</v>
      </c>
      <c r="T192" s="1" t="s">
        <v>2522</v>
      </c>
      <c r="U192" s="1" t="s">
        <v>6923</v>
      </c>
      <c r="V192" s="1" t="s">
        <v>2516</v>
      </c>
      <c r="W192" s="1" t="s">
        <v>6835</v>
      </c>
      <c r="X192" s="1" t="s">
        <v>2603</v>
      </c>
      <c r="Y192" s="1" t="s">
        <v>7078</v>
      </c>
      <c r="Z192" s="1" t="s">
        <v>7079</v>
      </c>
    </row>
    <row r="193" spans="1:26" hidden="1" x14ac:dyDescent="0.25">
      <c r="A193" s="1" t="s">
        <v>2496</v>
      </c>
      <c r="B193" s="1">
        <v>2610</v>
      </c>
      <c r="C193" s="1" t="s">
        <v>5308</v>
      </c>
      <c r="D193" s="1" t="s">
        <v>180</v>
      </c>
      <c r="E193" s="1" t="s">
        <v>142</v>
      </c>
      <c r="F193" s="1">
        <v>2024</v>
      </c>
      <c r="G193" s="1">
        <v>2025</v>
      </c>
      <c r="H193" s="1" t="s">
        <v>5309</v>
      </c>
      <c r="I193" s="1">
        <v>7791</v>
      </c>
      <c r="J193" s="1" t="s">
        <v>5310</v>
      </c>
      <c r="K193" s="1" t="s">
        <v>2738</v>
      </c>
      <c r="L193" s="1">
        <v>21104</v>
      </c>
      <c r="M193" s="1" t="s">
        <v>2530</v>
      </c>
      <c r="N193" s="1" t="s">
        <v>5311</v>
      </c>
      <c r="O193" s="1" t="s">
        <v>5312</v>
      </c>
      <c r="Q193" s="1" t="s">
        <v>2712</v>
      </c>
      <c r="R193" s="1" t="s">
        <v>2507</v>
      </c>
      <c r="S193" s="1" t="s">
        <v>2878</v>
      </c>
      <c r="T193" s="1" t="s">
        <v>2479</v>
      </c>
      <c r="U193" s="1" t="s">
        <v>180</v>
      </c>
      <c r="V193" s="1" t="s">
        <v>2516</v>
      </c>
      <c r="W193" s="1" t="s">
        <v>2517</v>
      </c>
      <c r="X193" s="1" t="s">
        <v>2603</v>
      </c>
      <c r="Y193" s="1" t="s">
        <v>5313</v>
      </c>
    </row>
    <row r="194" spans="1:26" hidden="1" x14ac:dyDescent="0.25">
      <c r="A194" s="1" t="s">
        <v>2496</v>
      </c>
      <c r="B194" s="1">
        <v>2609</v>
      </c>
      <c r="C194" s="1" t="s">
        <v>5314</v>
      </c>
      <c r="D194" s="1" t="s">
        <v>162</v>
      </c>
      <c r="E194" s="1" t="s">
        <v>157</v>
      </c>
      <c r="F194" s="1">
        <v>2025</v>
      </c>
      <c r="G194" s="1">
        <v>2026</v>
      </c>
      <c r="H194" s="1" t="s">
        <v>5377</v>
      </c>
      <c r="I194" s="1">
        <v>9531</v>
      </c>
      <c r="J194" s="1" t="s">
        <v>2612</v>
      </c>
      <c r="K194" s="1" t="s">
        <v>2613</v>
      </c>
      <c r="L194" s="1">
        <v>22020</v>
      </c>
      <c r="M194" s="1" t="s">
        <v>5292</v>
      </c>
      <c r="N194" s="1" t="s">
        <v>5316</v>
      </c>
      <c r="O194" s="1" t="s">
        <v>5317</v>
      </c>
      <c r="Q194" s="1" t="s">
        <v>2601</v>
      </c>
      <c r="R194" s="1" t="s">
        <v>2507</v>
      </c>
      <c r="S194" s="1" t="s">
        <v>2602</v>
      </c>
      <c r="T194" s="1" t="s">
        <v>2479</v>
      </c>
      <c r="U194" s="1" t="s">
        <v>162</v>
      </c>
      <c r="V194" s="1" t="s">
        <v>2516</v>
      </c>
      <c r="W194" s="1" t="s">
        <v>35</v>
      </c>
      <c r="X194" s="1" t="s">
        <v>2775</v>
      </c>
      <c r="Y194" s="1" t="s">
        <v>7080</v>
      </c>
      <c r="Z194" s="1" t="s">
        <v>7081</v>
      </c>
    </row>
    <row r="195" spans="1:26" hidden="1" x14ac:dyDescent="0.25">
      <c r="A195" s="1" t="s">
        <v>2496</v>
      </c>
      <c r="B195" s="1">
        <v>2608</v>
      </c>
      <c r="C195" s="1" t="s">
        <v>5318</v>
      </c>
      <c r="D195" s="1" t="s">
        <v>156</v>
      </c>
      <c r="E195" s="1" t="s">
        <v>157</v>
      </c>
      <c r="F195" s="1">
        <v>2026</v>
      </c>
      <c r="G195" s="1">
        <v>2025</v>
      </c>
      <c r="H195" s="1" t="s">
        <v>5319</v>
      </c>
      <c r="I195" s="1">
        <v>4307</v>
      </c>
      <c r="J195" s="1" t="s">
        <v>2853</v>
      </c>
      <c r="K195" s="1" t="s">
        <v>2613</v>
      </c>
      <c r="L195" s="1">
        <v>31271</v>
      </c>
      <c r="M195" s="1" t="s">
        <v>5292</v>
      </c>
      <c r="N195" s="1" t="s">
        <v>5320</v>
      </c>
      <c r="Q195" s="1" t="s">
        <v>48</v>
      </c>
      <c r="R195" s="1" t="s">
        <v>2514</v>
      </c>
      <c r="S195" s="1" t="s">
        <v>2515</v>
      </c>
      <c r="T195" s="1" t="s">
        <v>2479</v>
      </c>
      <c r="U195" s="1" t="s">
        <v>156</v>
      </c>
      <c r="V195" s="1" t="s">
        <v>2516</v>
      </c>
      <c r="W195" s="1" t="s">
        <v>35</v>
      </c>
      <c r="X195" s="1" t="s">
        <v>2518</v>
      </c>
      <c r="Y195" s="1" t="s">
        <v>5321</v>
      </c>
    </row>
    <row r="196" spans="1:26" hidden="1" x14ac:dyDescent="0.25">
      <c r="A196" s="1" t="s">
        <v>2496</v>
      </c>
      <c r="B196" s="1">
        <v>2607</v>
      </c>
      <c r="C196" s="1" t="s">
        <v>6213</v>
      </c>
      <c r="D196" s="1" t="s">
        <v>2493</v>
      </c>
      <c r="E196" s="1" t="s">
        <v>142</v>
      </c>
      <c r="F196" s="1">
        <v>2025</v>
      </c>
      <c r="G196" s="1">
        <v>2024</v>
      </c>
      <c r="H196" s="1" t="s">
        <v>6214</v>
      </c>
      <c r="I196" s="1">
        <v>9522</v>
      </c>
      <c r="J196" s="1" t="s">
        <v>3413</v>
      </c>
      <c r="K196" s="1" t="s">
        <v>2498</v>
      </c>
      <c r="L196" s="1">
        <v>14001</v>
      </c>
      <c r="M196" s="1" t="s">
        <v>2499</v>
      </c>
      <c r="N196" s="1" t="s">
        <v>6215</v>
      </c>
      <c r="Q196" s="1" t="s">
        <v>38</v>
      </c>
      <c r="R196" s="1" t="s">
        <v>2501</v>
      </c>
      <c r="S196" s="1" t="s">
        <v>2545</v>
      </c>
      <c r="T196" s="1" t="s">
        <v>2479</v>
      </c>
      <c r="U196" s="1" t="s">
        <v>2493</v>
      </c>
      <c r="V196" s="1" t="s">
        <v>6216</v>
      </c>
      <c r="W196" s="1" t="s">
        <v>36</v>
      </c>
      <c r="X196" s="1" t="s">
        <v>2546</v>
      </c>
      <c r="Y196" s="1" t="s">
        <v>6217</v>
      </c>
    </row>
    <row r="197" spans="1:26" hidden="1" x14ac:dyDescent="0.25">
      <c r="A197" s="1" t="s">
        <v>2496</v>
      </c>
      <c r="B197" s="1">
        <v>2606</v>
      </c>
      <c r="C197" s="1" t="s">
        <v>5322</v>
      </c>
      <c r="D197" s="1" t="s">
        <v>156</v>
      </c>
      <c r="E197" s="1" t="s">
        <v>157</v>
      </c>
      <c r="F197" s="1">
        <v>2026</v>
      </c>
      <c r="G197" s="1">
        <v>2025</v>
      </c>
      <c r="H197" s="1" t="s">
        <v>3972</v>
      </c>
      <c r="I197" s="1">
        <v>4523</v>
      </c>
      <c r="J197" s="1" t="s">
        <v>2626</v>
      </c>
      <c r="K197" s="1" t="s">
        <v>2613</v>
      </c>
      <c r="L197" s="1">
        <v>26010</v>
      </c>
      <c r="M197" s="1" t="s">
        <v>5292</v>
      </c>
      <c r="N197" s="1" t="s">
        <v>5320</v>
      </c>
      <c r="Q197" s="1" t="s">
        <v>44</v>
      </c>
      <c r="R197" s="1" t="s">
        <v>2514</v>
      </c>
      <c r="S197" s="1" t="s">
        <v>3162</v>
      </c>
      <c r="T197" s="1" t="s">
        <v>2479</v>
      </c>
      <c r="U197" s="1" t="s">
        <v>156</v>
      </c>
      <c r="V197" s="1" t="s">
        <v>2516</v>
      </c>
      <c r="W197" s="1" t="s">
        <v>35</v>
      </c>
      <c r="X197" s="1" t="s">
        <v>2518</v>
      </c>
      <c r="Y197" s="1" t="s">
        <v>5323</v>
      </c>
    </row>
    <row r="198" spans="1:26" hidden="1" x14ac:dyDescent="0.25">
      <c r="A198" s="1" t="s">
        <v>2496</v>
      </c>
      <c r="B198" s="1">
        <v>2605</v>
      </c>
      <c r="C198" s="1" t="s">
        <v>5324</v>
      </c>
      <c r="D198" s="1" t="s">
        <v>156</v>
      </c>
      <c r="E198" s="1" t="s">
        <v>157</v>
      </c>
      <c r="F198" s="1">
        <v>2026</v>
      </c>
      <c r="G198" s="1">
        <v>2025</v>
      </c>
      <c r="H198" s="1" t="s">
        <v>5325</v>
      </c>
      <c r="I198" s="1">
        <v>6754</v>
      </c>
      <c r="J198" s="1" t="s">
        <v>2528</v>
      </c>
      <c r="K198" s="1" t="s">
        <v>2529</v>
      </c>
      <c r="L198" s="1">
        <v>34089</v>
      </c>
      <c r="M198" s="1" t="s">
        <v>2530</v>
      </c>
      <c r="N198" s="1" t="s">
        <v>5320</v>
      </c>
      <c r="Q198" s="1" t="s">
        <v>46</v>
      </c>
      <c r="R198" s="1" t="s">
        <v>2514</v>
      </c>
      <c r="S198" s="1" t="s">
        <v>2628</v>
      </c>
      <c r="T198" s="1" t="s">
        <v>2479</v>
      </c>
      <c r="U198" s="1" t="s">
        <v>156</v>
      </c>
      <c r="V198" s="1" t="s">
        <v>2516</v>
      </c>
      <c r="W198" s="1" t="s">
        <v>35</v>
      </c>
      <c r="X198" s="1" t="s">
        <v>2518</v>
      </c>
      <c r="Y198" s="1" t="s">
        <v>5326</v>
      </c>
    </row>
    <row r="199" spans="1:26" hidden="1" x14ac:dyDescent="0.25">
      <c r="A199" s="1" t="s">
        <v>2496</v>
      </c>
      <c r="B199" s="1">
        <v>2604</v>
      </c>
      <c r="C199" s="1" t="s">
        <v>6218</v>
      </c>
      <c r="D199" s="1" t="s">
        <v>203</v>
      </c>
      <c r="E199" s="1" t="s">
        <v>142</v>
      </c>
      <c r="F199" s="1">
        <v>2022</v>
      </c>
      <c r="G199" s="1">
        <v>2021</v>
      </c>
      <c r="H199" s="1" t="s">
        <v>6219</v>
      </c>
      <c r="I199" s="1">
        <v>7592</v>
      </c>
      <c r="J199" s="1" t="s">
        <v>2504</v>
      </c>
      <c r="K199" s="1" t="s">
        <v>2505</v>
      </c>
      <c r="L199" s="1">
        <v>17001</v>
      </c>
      <c r="M199" s="1" t="s">
        <v>2499</v>
      </c>
      <c r="Q199" s="1" t="s">
        <v>2506</v>
      </c>
      <c r="R199" s="1" t="s">
        <v>2507</v>
      </c>
      <c r="S199" s="1" t="s">
        <v>2508</v>
      </c>
      <c r="T199" s="1" t="s">
        <v>2479</v>
      </c>
      <c r="U199" s="1" t="s">
        <v>203</v>
      </c>
      <c r="V199" s="1" t="s">
        <v>6220</v>
      </c>
      <c r="W199" s="1" t="s">
        <v>36</v>
      </c>
      <c r="X199" s="1" t="s">
        <v>5211</v>
      </c>
      <c r="Y199" s="1" t="s">
        <v>6221</v>
      </c>
    </row>
    <row r="200" spans="1:26" hidden="1" x14ac:dyDescent="0.25">
      <c r="A200" s="1" t="s">
        <v>2496</v>
      </c>
      <c r="B200" s="1">
        <v>2603</v>
      </c>
      <c r="C200" s="1" t="s">
        <v>5327</v>
      </c>
      <c r="D200" s="1" t="s">
        <v>156</v>
      </c>
      <c r="E200" s="1" t="s">
        <v>157</v>
      </c>
      <c r="F200" s="1">
        <v>2026</v>
      </c>
      <c r="G200" s="1">
        <v>2025</v>
      </c>
      <c r="H200" s="1" t="s">
        <v>3935</v>
      </c>
      <c r="I200" s="1">
        <v>4379</v>
      </c>
      <c r="J200" s="1" t="s">
        <v>3408</v>
      </c>
      <c r="K200" s="1" t="s">
        <v>2613</v>
      </c>
      <c r="L200" s="1">
        <v>26172</v>
      </c>
      <c r="M200" s="1" t="s">
        <v>5292</v>
      </c>
      <c r="N200" s="1" t="s">
        <v>5305</v>
      </c>
      <c r="Q200" s="1" t="s">
        <v>44</v>
      </c>
      <c r="R200" s="1" t="s">
        <v>2514</v>
      </c>
      <c r="S200" s="1" t="s">
        <v>4010</v>
      </c>
      <c r="T200" s="1" t="s">
        <v>2479</v>
      </c>
      <c r="U200" s="1" t="s">
        <v>156</v>
      </c>
      <c r="V200" s="1" t="s">
        <v>2516</v>
      </c>
      <c r="W200" s="1" t="s">
        <v>35</v>
      </c>
      <c r="X200" s="1" t="s">
        <v>2518</v>
      </c>
      <c r="Y200" s="1" t="s">
        <v>5328</v>
      </c>
    </row>
    <row r="201" spans="1:26" hidden="1" x14ac:dyDescent="0.25">
      <c r="A201" s="1" t="s">
        <v>2496</v>
      </c>
      <c r="B201" s="1">
        <v>2602</v>
      </c>
      <c r="C201" s="1" t="s">
        <v>5329</v>
      </c>
      <c r="D201" s="1" t="s">
        <v>205</v>
      </c>
      <c r="E201" s="1" t="s">
        <v>142</v>
      </c>
      <c r="F201" s="1">
        <v>2024</v>
      </c>
      <c r="G201" s="1">
        <v>2025</v>
      </c>
      <c r="H201" s="1" t="s">
        <v>2914</v>
      </c>
      <c r="I201" s="1" t="s">
        <v>2915</v>
      </c>
      <c r="J201" s="1" t="s">
        <v>2475</v>
      </c>
      <c r="K201" s="1" t="s">
        <v>2738</v>
      </c>
      <c r="L201" s="1">
        <v>22020</v>
      </c>
      <c r="M201" s="1" t="s">
        <v>2530</v>
      </c>
      <c r="N201" s="1" t="s">
        <v>5331</v>
      </c>
      <c r="O201" s="1" t="s">
        <v>5332</v>
      </c>
      <c r="P201" s="1">
        <v>37122</v>
      </c>
      <c r="Q201" s="1" t="s">
        <v>2601</v>
      </c>
      <c r="R201" s="1" t="s">
        <v>2507</v>
      </c>
      <c r="S201" s="1" t="s">
        <v>2602</v>
      </c>
      <c r="T201" s="1" t="s">
        <v>2522</v>
      </c>
      <c r="U201" s="1" t="s">
        <v>205</v>
      </c>
      <c r="V201" s="1" t="s">
        <v>2516</v>
      </c>
      <c r="W201" s="1" t="s">
        <v>35</v>
      </c>
      <c r="X201" s="1" t="s">
        <v>2775</v>
      </c>
      <c r="Y201" s="1" t="s">
        <v>7082</v>
      </c>
      <c r="Z201" s="1" t="s">
        <v>7083</v>
      </c>
    </row>
    <row r="202" spans="1:26" hidden="1" x14ac:dyDescent="0.25">
      <c r="A202" s="1" t="s">
        <v>2496</v>
      </c>
      <c r="B202" s="1">
        <v>2601</v>
      </c>
      <c r="C202" s="1" t="s">
        <v>5333</v>
      </c>
      <c r="D202" s="1" t="s">
        <v>156</v>
      </c>
      <c r="E202" s="1" t="s">
        <v>157</v>
      </c>
      <c r="F202" s="1">
        <v>2026</v>
      </c>
      <c r="G202" s="1">
        <v>2025</v>
      </c>
      <c r="H202" s="1" t="s">
        <v>5334</v>
      </c>
      <c r="I202" s="1">
        <v>4345</v>
      </c>
      <c r="J202" s="1" t="s">
        <v>3408</v>
      </c>
      <c r="K202" s="1" t="s">
        <v>2613</v>
      </c>
      <c r="L202" s="1">
        <v>26196</v>
      </c>
      <c r="M202" s="1" t="s">
        <v>5292</v>
      </c>
      <c r="N202" s="1" t="s">
        <v>5305</v>
      </c>
      <c r="Q202" s="1" t="s">
        <v>44</v>
      </c>
      <c r="R202" s="1" t="s">
        <v>2514</v>
      </c>
      <c r="S202" s="1" t="s">
        <v>3514</v>
      </c>
      <c r="T202" s="1" t="s">
        <v>2479</v>
      </c>
      <c r="U202" s="1" t="s">
        <v>156</v>
      </c>
      <c r="V202" s="1" t="s">
        <v>2516</v>
      </c>
      <c r="W202" s="1" t="s">
        <v>35</v>
      </c>
      <c r="X202" s="1" t="s">
        <v>2518</v>
      </c>
      <c r="Y202" s="1" t="s">
        <v>5335</v>
      </c>
    </row>
    <row r="203" spans="1:26" hidden="1" x14ac:dyDescent="0.25">
      <c r="A203" s="1" t="s">
        <v>2496</v>
      </c>
      <c r="B203" s="1">
        <v>2600</v>
      </c>
      <c r="C203" s="1" t="s">
        <v>5336</v>
      </c>
      <c r="D203" s="1" t="s">
        <v>162</v>
      </c>
      <c r="E203" s="1" t="s">
        <v>157</v>
      </c>
      <c r="F203" s="1">
        <v>2025</v>
      </c>
      <c r="G203" s="1">
        <v>2026</v>
      </c>
      <c r="H203" s="1" t="s">
        <v>5337</v>
      </c>
      <c r="I203" s="1">
        <v>9596</v>
      </c>
      <c r="J203" s="1" t="s">
        <v>2626</v>
      </c>
      <c r="K203" s="1" t="s">
        <v>2613</v>
      </c>
      <c r="L203" s="1">
        <v>22020</v>
      </c>
      <c r="M203" s="1" t="s">
        <v>5292</v>
      </c>
      <c r="P203" s="1">
        <v>5723</v>
      </c>
      <c r="Q203" s="1" t="s">
        <v>2601</v>
      </c>
      <c r="R203" s="1" t="s">
        <v>2507</v>
      </c>
      <c r="S203" s="1" t="s">
        <v>2602</v>
      </c>
      <c r="T203" s="1" t="s">
        <v>2479</v>
      </c>
      <c r="U203" s="1" t="s">
        <v>162</v>
      </c>
      <c r="V203" s="1" t="s">
        <v>2516</v>
      </c>
      <c r="W203" s="1" t="s">
        <v>35</v>
      </c>
      <c r="X203" s="1" t="s">
        <v>2775</v>
      </c>
      <c r="Y203" s="1" t="s">
        <v>5338</v>
      </c>
    </row>
    <row r="204" spans="1:26" hidden="1" x14ac:dyDescent="0.25">
      <c r="A204" s="1" t="s">
        <v>2496</v>
      </c>
      <c r="B204" s="1">
        <v>2599</v>
      </c>
      <c r="C204" s="1" t="s">
        <v>5339</v>
      </c>
      <c r="D204" s="1" t="s">
        <v>156</v>
      </c>
      <c r="E204" s="1" t="s">
        <v>157</v>
      </c>
      <c r="F204" s="1">
        <v>2026</v>
      </c>
      <c r="G204" s="1">
        <v>2025</v>
      </c>
      <c r="H204" s="1" t="s">
        <v>5340</v>
      </c>
      <c r="I204" s="1">
        <v>4467</v>
      </c>
      <c r="J204" s="1" t="s">
        <v>2626</v>
      </c>
      <c r="K204" s="1" t="s">
        <v>2613</v>
      </c>
      <c r="L204" s="1">
        <v>31339</v>
      </c>
      <c r="M204" s="1" t="s">
        <v>5292</v>
      </c>
      <c r="Q204" s="1" t="s">
        <v>48</v>
      </c>
      <c r="R204" s="1" t="s">
        <v>2514</v>
      </c>
      <c r="S204" s="1" t="s">
        <v>2515</v>
      </c>
      <c r="T204" s="1" t="s">
        <v>2479</v>
      </c>
      <c r="U204" s="1" t="s">
        <v>156</v>
      </c>
      <c r="V204" s="1" t="s">
        <v>2516</v>
      </c>
      <c r="W204" s="1" t="s">
        <v>35</v>
      </c>
      <c r="X204" s="1" t="s">
        <v>2518</v>
      </c>
      <c r="Y204" s="1" t="s">
        <v>5341</v>
      </c>
    </row>
    <row r="205" spans="1:26" hidden="1" x14ac:dyDescent="0.25">
      <c r="A205" s="1" t="s">
        <v>2496</v>
      </c>
      <c r="B205" s="1">
        <v>2598</v>
      </c>
      <c r="C205" s="1" t="s">
        <v>5342</v>
      </c>
      <c r="D205" s="1" t="s">
        <v>205</v>
      </c>
      <c r="E205" s="1" t="s">
        <v>142</v>
      </c>
      <c r="F205" s="1">
        <v>2024</v>
      </c>
      <c r="G205" s="1">
        <v>2025</v>
      </c>
      <c r="H205" s="1" t="s">
        <v>2914</v>
      </c>
      <c r="I205" s="1" t="s">
        <v>2915</v>
      </c>
      <c r="J205" s="1" t="s">
        <v>2475</v>
      </c>
      <c r="K205" s="1" t="s">
        <v>2738</v>
      </c>
      <c r="L205" s="1">
        <v>22020</v>
      </c>
      <c r="M205" s="1" t="s">
        <v>2530</v>
      </c>
      <c r="N205" s="1" t="s">
        <v>5345</v>
      </c>
      <c r="O205" s="1" t="s">
        <v>5332</v>
      </c>
      <c r="P205" s="1">
        <v>44663</v>
      </c>
      <c r="Q205" s="1" t="s">
        <v>2601</v>
      </c>
      <c r="R205" s="1" t="s">
        <v>2507</v>
      </c>
      <c r="S205" s="1" t="s">
        <v>2602</v>
      </c>
      <c r="T205" s="1" t="s">
        <v>2522</v>
      </c>
      <c r="U205" s="1" t="s">
        <v>205</v>
      </c>
      <c r="V205" s="1" t="s">
        <v>2516</v>
      </c>
      <c r="W205" s="1" t="s">
        <v>35</v>
      </c>
      <c r="X205" s="1" t="s">
        <v>2775</v>
      </c>
      <c r="Y205" s="1" t="s">
        <v>6222</v>
      </c>
      <c r="Z205" s="1" t="s">
        <v>6223</v>
      </c>
    </row>
    <row r="206" spans="1:26" hidden="1" x14ac:dyDescent="0.25">
      <c r="A206" s="1" t="s">
        <v>2496</v>
      </c>
      <c r="B206" s="1">
        <v>2597</v>
      </c>
      <c r="C206" s="1" t="s">
        <v>5346</v>
      </c>
      <c r="D206" s="1" t="s">
        <v>156</v>
      </c>
      <c r="E206" s="1" t="s">
        <v>157</v>
      </c>
      <c r="F206" s="1">
        <v>2026</v>
      </c>
      <c r="G206" s="1">
        <v>2025</v>
      </c>
      <c r="H206" s="1" t="s">
        <v>6003</v>
      </c>
      <c r="I206" s="1">
        <v>9655</v>
      </c>
      <c r="J206" s="1" t="s">
        <v>3408</v>
      </c>
      <c r="K206" s="1" t="s">
        <v>2613</v>
      </c>
      <c r="L206" s="1">
        <v>17001</v>
      </c>
      <c r="M206" s="1" t="s">
        <v>5292</v>
      </c>
      <c r="Q206" s="1" t="s">
        <v>2506</v>
      </c>
      <c r="R206" s="1" t="s">
        <v>2507</v>
      </c>
      <c r="S206" s="1" t="s">
        <v>2508</v>
      </c>
      <c r="T206" s="1" t="s">
        <v>2479</v>
      </c>
      <c r="U206" s="1" t="s">
        <v>156</v>
      </c>
      <c r="V206" s="1" t="s">
        <v>2516</v>
      </c>
      <c r="W206" s="1" t="s">
        <v>35</v>
      </c>
      <c r="X206" s="1" t="s">
        <v>2509</v>
      </c>
      <c r="Y206" s="1" t="s">
        <v>6004</v>
      </c>
      <c r="Z206" s="1" t="s">
        <v>2522</v>
      </c>
    </row>
    <row r="207" spans="1:26" hidden="1" x14ac:dyDescent="0.25">
      <c r="A207" s="1" t="s">
        <v>2496</v>
      </c>
      <c r="B207" s="1">
        <v>2596</v>
      </c>
      <c r="C207" s="1" t="s">
        <v>5347</v>
      </c>
      <c r="D207" s="1" t="s">
        <v>156</v>
      </c>
      <c r="E207" s="1" t="s">
        <v>157</v>
      </c>
      <c r="F207" s="1">
        <v>2026</v>
      </c>
      <c r="G207" s="1">
        <v>2025</v>
      </c>
      <c r="H207" s="1" t="s">
        <v>5879</v>
      </c>
      <c r="I207" s="1">
        <v>9645</v>
      </c>
      <c r="J207" s="1" t="s">
        <v>5880</v>
      </c>
      <c r="K207" s="1" t="s">
        <v>2613</v>
      </c>
      <c r="L207" s="1">
        <v>17001</v>
      </c>
      <c r="M207" s="1" t="s">
        <v>5292</v>
      </c>
      <c r="Q207" s="1" t="s">
        <v>2506</v>
      </c>
      <c r="R207" s="1" t="s">
        <v>2507</v>
      </c>
      <c r="S207" s="1" t="s">
        <v>2508</v>
      </c>
      <c r="T207" s="1" t="s">
        <v>2479</v>
      </c>
      <c r="U207" s="1" t="s">
        <v>156</v>
      </c>
      <c r="V207" s="1" t="s">
        <v>2516</v>
      </c>
      <c r="W207" s="1" t="s">
        <v>35</v>
      </c>
      <c r="X207" s="1" t="s">
        <v>2509</v>
      </c>
      <c r="Y207" s="1" t="s">
        <v>5881</v>
      </c>
      <c r="Z207" s="1" t="s">
        <v>2522</v>
      </c>
    </row>
    <row r="208" spans="1:26" hidden="1" x14ac:dyDescent="0.25">
      <c r="A208" s="1" t="s">
        <v>2496</v>
      </c>
      <c r="B208" s="1">
        <v>2593</v>
      </c>
      <c r="C208" s="1" t="s">
        <v>5349</v>
      </c>
      <c r="D208" s="1" t="s">
        <v>156</v>
      </c>
      <c r="E208" s="1" t="s">
        <v>157</v>
      </c>
      <c r="F208" s="1">
        <v>2026</v>
      </c>
      <c r="G208" s="1">
        <v>2025</v>
      </c>
      <c r="H208" s="1" t="s">
        <v>5350</v>
      </c>
      <c r="I208" s="1">
        <v>9456</v>
      </c>
      <c r="J208" s="1" t="s">
        <v>2612</v>
      </c>
      <c r="K208" s="1" t="s">
        <v>2613</v>
      </c>
      <c r="L208" s="1">
        <v>21104</v>
      </c>
      <c r="M208" s="1" t="s">
        <v>5292</v>
      </c>
      <c r="N208" s="1" t="s">
        <v>5351</v>
      </c>
      <c r="Q208" s="1" t="s">
        <v>5352</v>
      </c>
      <c r="R208" s="1" t="s">
        <v>4492</v>
      </c>
      <c r="S208" s="1" t="s">
        <v>5353</v>
      </c>
      <c r="T208" s="1" t="s">
        <v>2479</v>
      </c>
      <c r="U208" s="1" t="s">
        <v>156</v>
      </c>
      <c r="V208" s="1" t="s">
        <v>2516</v>
      </c>
      <c r="W208" s="1" t="s">
        <v>35</v>
      </c>
      <c r="X208" s="1" t="s">
        <v>2546</v>
      </c>
      <c r="Y208" s="1" t="s">
        <v>5354</v>
      </c>
    </row>
    <row r="209" spans="1:26" hidden="1" x14ac:dyDescent="0.25">
      <c r="A209" s="1" t="s">
        <v>2496</v>
      </c>
      <c r="B209" s="1">
        <v>2592</v>
      </c>
      <c r="C209" s="1" t="s">
        <v>5355</v>
      </c>
      <c r="D209" s="1" t="s">
        <v>162</v>
      </c>
      <c r="E209" s="1" t="s">
        <v>157</v>
      </c>
      <c r="F209" s="1">
        <v>2026</v>
      </c>
      <c r="G209" s="1">
        <v>2025</v>
      </c>
      <c r="H209" s="1" t="s">
        <v>5356</v>
      </c>
      <c r="I209" s="1">
        <v>9592</v>
      </c>
      <c r="J209" s="1" t="s">
        <v>2796</v>
      </c>
      <c r="K209" s="1" t="s">
        <v>2613</v>
      </c>
      <c r="L209" s="1">
        <v>17001</v>
      </c>
      <c r="M209" s="1" t="s">
        <v>5292</v>
      </c>
      <c r="Q209" s="1" t="s">
        <v>2506</v>
      </c>
      <c r="R209" s="1" t="s">
        <v>2507</v>
      </c>
      <c r="S209" s="1" t="s">
        <v>2508</v>
      </c>
      <c r="T209" s="1" t="s">
        <v>2479</v>
      </c>
      <c r="U209" s="1" t="s">
        <v>162</v>
      </c>
      <c r="V209" s="1" t="s">
        <v>2516</v>
      </c>
      <c r="W209" s="1" t="s">
        <v>35</v>
      </c>
      <c r="X209" s="1" t="s">
        <v>2509</v>
      </c>
      <c r="Y209" s="1" t="s">
        <v>5357</v>
      </c>
    </row>
    <row r="210" spans="1:26" hidden="1" x14ac:dyDescent="0.25">
      <c r="A210" s="1" t="s">
        <v>2496</v>
      </c>
      <c r="B210" s="1">
        <v>2591</v>
      </c>
      <c r="C210" s="1" t="s">
        <v>5358</v>
      </c>
      <c r="D210" s="1" t="s">
        <v>162</v>
      </c>
      <c r="E210" s="1" t="s">
        <v>157</v>
      </c>
      <c r="F210" s="1">
        <v>2025</v>
      </c>
      <c r="G210" s="1">
        <v>2026</v>
      </c>
      <c r="H210" s="1" t="s">
        <v>5359</v>
      </c>
      <c r="I210" s="1">
        <v>9483</v>
      </c>
      <c r="J210" s="1" t="s">
        <v>2793</v>
      </c>
      <c r="K210" s="1" t="s">
        <v>2613</v>
      </c>
      <c r="L210" s="1">
        <v>22020</v>
      </c>
      <c r="M210" s="1" t="s">
        <v>5292</v>
      </c>
      <c r="N210" s="1" t="s">
        <v>5345</v>
      </c>
      <c r="O210" s="1" t="s">
        <v>5332</v>
      </c>
      <c r="P210" s="1">
        <v>13545</v>
      </c>
      <c r="Q210" s="1" t="s">
        <v>2601</v>
      </c>
      <c r="R210" s="1" t="s">
        <v>2507</v>
      </c>
      <c r="S210" s="1" t="s">
        <v>2602</v>
      </c>
      <c r="T210" s="1" t="s">
        <v>2479</v>
      </c>
      <c r="U210" s="1" t="s">
        <v>162</v>
      </c>
      <c r="V210" s="1" t="s">
        <v>2516</v>
      </c>
      <c r="W210" s="1" t="s">
        <v>35</v>
      </c>
      <c r="X210" s="1" t="s">
        <v>2775</v>
      </c>
      <c r="Y210" s="1" t="s">
        <v>5360</v>
      </c>
    </row>
    <row r="211" spans="1:26" hidden="1" x14ac:dyDescent="0.25">
      <c r="A211" s="1" t="s">
        <v>2496</v>
      </c>
      <c r="B211" s="1">
        <v>2589</v>
      </c>
      <c r="C211" s="1" t="s">
        <v>5361</v>
      </c>
      <c r="D211" s="1" t="s">
        <v>162</v>
      </c>
      <c r="E211" s="1" t="s">
        <v>157</v>
      </c>
      <c r="F211" s="1">
        <v>2025</v>
      </c>
      <c r="G211" s="1">
        <v>2026</v>
      </c>
      <c r="H211" s="1" t="s">
        <v>2914</v>
      </c>
      <c r="I211" s="1" t="s">
        <v>2915</v>
      </c>
      <c r="J211" s="1" t="s">
        <v>2475</v>
      </c>
      <c r="K211" s="1" t="s">
        <v>2738</v>
      </c>
      <c r="L211" s="1">
        <v>22020</v>
      </c>
      <c r="M211" s="1" t="s">
        <v>2530</v>
      </c>
      <c r="N211" s="1" t="s">
        <v>5345</v>
      </c>
      <c r="O211" s="1" t="s">
        <v>5332</v>
      </c>
      <c r="P211" s="1">
        <v>3293</v>
      </c>
      <c r="Q211" s="1" t="s">
        <v>2601</v>
      </c>
      <c r="R211" s="1" t="s">
        <v>2507</v>
      </c>
      <c r="S211" s="1" t="s">
        <v>2602</v>
      </c>
      <c r="T211" s="1" t="s">
        <v>2522</v>
      </c>
      <c r="U211" s="1" t="s">
        <v>162</v>
      </c>
      <c r="V211" s="1" t="s">
        <v>2516</v>
      </c>
      <c r="W211" s="1" t="s">
        <v>35</v>
      </c>
      <c r="X211" s="1" t="s">
        <v>2775</v>
      </c>
      <c r="Y211" s="1" t="s">
        <v>7084</v>
      </c>
      <c r="Z211" s="1" t="s">
        <v>7085</v>
      </c>
    </row>
    <row r="212" spans="1:26" hidden="1" x14ac:dyDescent="0.25">
      <c r="A212" s="1" t="s">
        <v>2496</v>
      </c>
      <c r="B212" s="1">
        <v>2584</v>
      </c>
      <c r="C212" s="1" t="s">
        <v>5364</v>
      </c>
      <c r="D212" s="1" t="s">
        <v>156</v>
      </c>
      <c r="E212" s="1" t="s">
        <v>157</v>
      </c>
      <c r="F212" s="1">
        <v>2026</v>
      </c>
      <c r="G212" s="1">
        <v>2025</v>
      </c>
      <c r="H212" s="1" t="s">
        <v>6929</v>
      </c>
      <c r="I212" s="1">
        <v>9624</v>
      </c>
      <c r="J212" s="1" t="s">
        <v>2612</v>
      </c>
      <c r="K212" s="1" t="s">
        <v>2613</v>
      </c>
      <c r="L212" s="1">
        <v>32017</v>
      </c>
      <c r="M212" s="1" t="s">
        <v>5292</v>
      </c>
      <c r="N212" s="1" t="s">
        <v>5351</v>
      </c>
      <c r="Q212" s="1" t="s">
        <v>5352</v>
      </c>
      <c r="R212" s="1" t="s">
        <v>4492</v>
      </c>
      <c r="S212" s="1" t="s">
        <v>5353</v>
      </c>
      <c r="T212" s="1" t="s">
        <v>2479</v>
      </c>
      <c r="U212" s="1" t="s">
        <v>156</v>
      </c>
      <c r="V212" s="1" t="s">
        <v>2516</v>
      </c>
      <c r="W212" s="1" t="s">
        <v>35</v>
      </c>
      <c r="X212" s="1" t="s">
        <v>2546</v>
      </c>
      <c r="Y212" s="1" t="s">
        <v>7086</v>
      </c>
      <c r="Z212" s="1" t="s">
        <v>5551</v>
      </c>
    </row>
    <row r="213" spans="1:26" hidden="1" x14ac:dyDescent="0.25">
      <c r="A213" s="1" t="s">
        <v>2496</v>
      </c>
      <c r="B213" s="1">
        <v>2581</v>
      </c>
      <c r="C213" s="1" t="s">
        <v>5368</v>
      </c>
      <c r="D213" s="1" t="s">
        <v>156</v>
      </c>
      <c r="E213" s="1" t="s">
        <v>157</v>
      </c>
      <c r="F213" s="1">
        <v>2025</v>
      </c>
      <c r="G213" s="1">
        <v>2026</v>
      </c>
      <c r="H213" s="1" t="s">
        <v>5369</v>
      </c>
      <c r="I213" s="1">
        <v>9574</v>
      </c>
      <c r="J213" s="1" t="s">
        <v>2612</v>
      </c>
      <c r="K213" s="1" t="s">
        <v>2613</v>
      </c>
      <c r="L213" s="1">
        <v>21104</v>
      </c>
      <c r="M213" s="1" t="s">
        <v>5292</v>
      </c>
      <c r="N213" s="1" t="s">
        <v>3722</v>
      </c>
      <c r="O213" s="1" t="s">
        <v>5370</v>
      </c>
      <c r="Q213" s="1" t="s">
        <v>2712</v>
      </c>
      <c r="R213" s="1" t="s">
        <v>6777</v>
      </c>
      <c r="S213" s="1" t="s">
        <v>5297</v>
      </c>
      <c r="T213" s="1" t="s">
        <v>2479</v>
      </c>
      <c r="U213" s="1" t="s">
        <v>156</v>
      </c>
      <c r="V213" s="1" t="s">
        <v>2516</v>
      </c>
      <c r="W213" s="1" t="s">
        <v>35</v>
      </c>
      <c r="X213" s="1" t="s">
        <v>2603</v>
      </c>
      <c r="Y213" s="1" t="s">
        <v>5371</v>
      </c>
    </row>
    <row r="214" spans="1:26" hidden="1" x14ac:dyDescent="0.25">
      <c r="A214" s="1" t="s">
        <v>2496</v>
      </c>
      <c r="B214" s="1">
        <v>2580</v>
      </c>
      <c r="C214" s="1" t="s">
        <v>5372</v>
      </c>
      <c r="D214" s="1" t="s">
        <v>162</v>
      </c>
      <c r="E214" s="1" t="s">
        <v>157</v>
      </c>
      <c r="F214" s="1">
        <v>2025</v>
      </c>
      <c r="G214" s="1">
        <v>2026</v>
      </c>
      <c r="H214" s="1" t="s">
        <v>2485</v>
      </c>
      <c r="I214" s="1" t="s">
        <v>2485</v>
      </c>
      <c r="J214" s="1" t="s">
        <v>2485</v>
      </c>
      <c r="N214" s="1" t="s">
        <v>5374</v>
      </c>
      <c r="O214" s="1" t="s">
        <v>5375</v>
      </c>
      <c r="P214" s="1">
        <v>25483</v>
      </c>
      <c r="Q214" s="1" t="s">
        <v>2601</v>
      </c>
      <c r="R214" s="1" t="s">
        <v>2507</v>
      </c>
      <c r="S214" s="1" t="s">
        <v>2602</v>
      </c>
      <c r="T214" s="1" t="s">
        <v>2477</v>
      </c>
      <c r="U214" s="1" t="s">
        <v>162</v>
      </c>
      <c r="V214" s="1" t="s">
        <v>2516</v>
      </c>
      <c r="W214" s="1" t="s">
        <v>35</v>
      </c>
      <c r="X214" s="1" t="s">
        <v>2775</v>
      </c>
      <c r="Y214" s="1" t="s">
        <v>7087</v>
      </c>
      <c r="Z214" s="1" t="s">
        <v>7088</v>
      </c>
    </row>
    <row r="215" spans="1:26" hidden="1" x14ac:dyDescent="0.25">
      <c r="A215" s="1" t="s">
        <v>2496</v>
      </c>
      <c r="B215" s="1">
        <v>2579</v>
      </c>
      <c r="C215" s="1" t="s">
        <v>5376</v>
      </c>
      <c r="D215" s="1" t="s">
        <v>162</v>
      </c>
      <c r="E215" s="1" t="s">
        <v>157</v>
      </c>
      <c r="F215" s="1">
        <v>2025</v>
      </c>
      <c r="G215" s="1">
        <v>2026</v>
      </c>
      <c r="H215" s="1" t="s">
        <v>2914</v>
      </c>
      <c r="I215" s="1" t="s">
        <v>2915</v>
      </c>
      <c r="J215" s="1" t="s">
        <v>2475</v>
      </c>
      <c r="K215" s="1" t="s">
        <v>2738</v>
      </c>
      <c r="L215" s="1">
        <v>22020</v>
      </c>
      <c r="M215" s="1" t="s">
        <v>2530</v>
      </c>
      <c r="N215" s="1" t="s">
        <v>5374</v>
      </c>
      <c r="O215" s="1" t="s">
        <v>5378</v>
      </c>
      <c r="P215" s="1">
        <v>32511</v>
      </c>
      <c r="Q215" s="1" t="s">
        <v>2601</v>
      </c>
      <c r="R215" s="1" t="s">
        <v>2507</v>
      </c>
      <c r="S215" s="1" t="s">
        <v>2602</v>
      </c>
      <c r="T215" s="1" t="s">
        <v>2522</v>
      </c>
      <c r="U215" s="1" t="s">
        <v>162</v>
      </c>
      <c r="V215" s="1" t="s">
        <v>2516</v>
      </c>
      <c r="W215" s="1" t="s">
        <v>35</v>
      </c>
      <c r="X215" s="1" t="s">
        <v>2775</v>
      </c>
      <c r="Y215" s="1" t="s">
        <v>7089</v>
      </c>
      <c r="Z215" s="1" t="s">
        <v>7090</v>
      </c>
    </row>
    <row r="216" spans="1:26" hidden="1" x14ac:dyDescent="0.25">
      <c r="A216" s="1" t="s">
        <v>2496</v>
      </c>
      <c r="B216" s="1">
        <v>2578</v>
      </c>
      <c r="C216" s="1" t="s">
        <v>5379</v>
      </c>
      <c r="D216" s="1" t="s">
        <v>156</v>
      </c>
      <c r="E216" s="1" t="s">
        <v>157</v>
      </c>
      <c r="F216" s="1">
        <v>2025</v>
      </c>
      <c r="G216" s="1">
        <v>2026</v>
      </c>
      <c r="H216" s="1" t="s">
        <v>2914</v>
      </c>
      <c r="I216" s="1" t="s">
        <v>2915</v>
      </c>
      <c r="J216" s="1" t="s">
        <v>2475</v>
      </c>
      <c r="K216" s="1" t="s">
        <v>2738</v>
      </c>
      <c r="L216" s="1">
        <v>22020</v>
      </c>
      <c r="M216" s="1" t="s">
        <v>2530</v>
      </c>
      <c r="N216" s="1" t="s">
        <v>5374</v>
      </c>
      <c r="O216" s="1" t="s">
        <v>5378</v>
      </c>
      <c r="P216" s="1">
        <v>1390</v>
      </c>
      <c r="Q216" s="1" t="s">
        <v>2601</v>
      </c>
      <c r="R216" s="1" t="s">
        <v>2507</v>
      </c>
      <c r="S216" s="1" t="s">
        <v>2602</v>
      </c>
      <c r="T216" s="1" t="s">
        <v>2522</v>
      </c>
      <c r="U216" s="1" t="s">
        <v>156</v>
      </c>
      <c r="V216" s="1" t="s">
        <v>2516</v>
      </c>
      <c r="W216" s="1" t="s">
        <v>35</v>
      </c>
      <c r="X216" s="1" t="s">
        <v>2775</v>
      </c>
      <c r="Y216" s="1" t="s">
        <v>7091</v>
      </c>
      <c r="Z216" s="1" t="s">
        <v>7092</v>
      </c>
    </row>
    <row r="217" spans="1:26" hidden="1" x14ac:dyDescent="0.25">
      <c r="A217" s="1" t="s">
        <v>2496</v>
      </c>
      <c r="B217" s="1">
        <v>2577</v>
      </c>
      <c r="C217" s="1" t="s">
        <v>5381</v>
      </c>
      <c r="D217" s="1" t="s">
        <v>156</v>
      </c>
      <c r="E217" s="1" t="s">
        <v>157</v>
      </c>
      <c r="F217" s="1">
        <v>2026</v>
      </c>
      <c r="G217" s="1">
        <v>2025</v>
      </c>
      <c r="H217" s="1" t="s">
        <v>5382</v>
      </c>
      <c r="I217" s="1">
        <v>9511</v>
      </c>
      <c r="J217" s="1" t="s">
        <v>2612</v>
      </c>
      <c r="K217" s="1" t="s">
        <v>2613</v>
      </c>
      <c r="L217" s="1">
        <v>11015</v>
      </c>
      <c r="M217" s="1" t="s">
        <v>5292</v>
      </c>
      <c r="N217" s="1" t="s">
        <v>5351</v>
      </c>
      <c r="Q217" s="1" t="s">
        <v>5352</v>
      </c>
      <c r="R217" s="1" t="s">
        <v>4492</v>
      </c>
      <c r="S217" s="1" t="s">
        <v>5353</v>
      </c>
      <c r="T217" s="1" t="s">
        <v>2479</v>
      </c>
      <c r="U217" s="1" t="s">
        <v>156</v>
      </c>
      <c r="V217" s="1" t="s">
        <v>2516</v>
      </c>
      <c r="W217" s="1" t="s">
        <v>35</v>
      </c>
      <c r="X217" s="1" t="s">
        <v>2546</v>
      </c>
      <c r="Y217" s="1" t="s">
        <v>5383</v>
      </c>
    </row>
    <row r="218" spans="1:26" hidden="1" x14ac:dyDescent="0.25">
      <c r="A218" s="1" t="s">
        <v>2496</v>
      </c>
      <c r="B218" s="1">
        <v>2576</v>
      </c>
      <c r="C218" s="1" t="s">
        <v>5384</v>
      </c>
      <c r="D218" s="1" t="s">
        <v>5385</v>
      </c>
      <c r="E218" s="1" t="s">
        <v>176</v>
      </c>
      <c r="F218" s="1">
        <v>2025</v>
      </c>
      <c r="G218" s="1">
        <v>2024</v>
      </c>
      <c r="H218" s="1" t="s">
        <v>5386</v>
      </c>
      <c r="I218" s="1">
        <v>15566</v>
      </c>
      <c r="J218" s="1" t="s">
        <v>4005</v>
      </c>
      <c r="K218" s="1" t="s">
        <v>3202</v>
      </c>
      <c r="L218" s="1">
        <v>26001</v>
      </c>
      <c r="M218" s="1" t="s">
        <v>2530</v>
      </c>
      <c r="N218" s="1" t="s">
        <v>5311</v>
      </c>
      <c r="Q218" s="1" t="s">
        <v>46</v>
      </c>
      <c r="R218" s="1" t="s">
        <v>2514</v>
      </c>
      <c r="S218" s="1" t="s">
        <v>2628</v>
      </c>
      <c r="T218" s="1" t="s">
        <v>2479</v>
      </c>
      <c r="U218" s="1" t="s">
        <v>5385</v>
      </c>
      <c r="V218" s="1" t="s">
        <v>2516</v>
      </c>
      <c r="W218" s="1" t="s">
        <v>35</v>
      </c>
      <c r="X218" s="1" t="s">
        <v>2518</v>
      </c>
      <c r="Y218" s="1" t="s">
        <v>5387</v>
      </c>
    </row>
    <row r="219" spans="1:26" hidden="1" x14ac:dyDescent="0.25">
      <c r="A219" s="1" t="s">
        <v>2496</v>
      </c>
      <c r="B219" s="1">
        <v>2575</v>
      </c>
      <c r="C219" s="1" t="s">
        <v>6224</v>
      </c>
      <c r="D219" s="1" t="s">
        <v>203</v>
      </c>
      <c r="E219" s="1" t="s">
        <v>142</v>
      </c>
      <c r="F219" s="1">
        <v>2014</v>
      </c>
      <c r="G219" s="1">
        <v>2014</v>
      </c>
      <c r="H219" s="1" t="s">
        <v>6225</v>
      </c>
      <c r="I219" s="1">
        <v>5272</v>
      </c>
      <c r="J219" s="1" t="s">
        <v>3209</v>
      </c>
      <c r="K219" s="1" t="s">
        <v>2850</v>
      </c>
      <c r="L219" s="1">
        <v>26001</v>
      </c>
      <c r="M219" s="1" t="s">
        <v>5292</v>
      </c>
      <c r="N219" s="1" t="s">
        <v>6226</v>
      </c>
      <c r="Q219" s="1" t="s">
        <v>44</v>
      </c>
      <c r="R219" s="1" t="s">
        <v>2514</v>
      </c>
      <c r="S219" s="1" t="s">
        <v>2525</v>
      </c>
      <c r="T219" s="1" t="s">
        <v>2479</v>
      </c>
      <c r="U219" s="1" t="s">
        <v>203</v>
      </c>
      <c r="V219" s="1" t="s">
        <v>6227</v>
      </c>
      <c r="W219" s="1" t="s">
        <v>36</v>
      </c>
      <c r="X219" s="1" t="s">
        <v>2518</v>
      </c>
      <c r="Y219" s="1" t="s">
        <v>6228</v>
      </c>
    </row>
    <row r="220" spans="1:26" hidden="1" x14ac:dyDescent="0.25">
      <c r="A220" s="1" t="s">
        <v>2496</v>
      </c>
      <c r="B220" s="1">
        <v>2574</v>
      </c>
      <c r="C220" s="1" t="s">
        <v>5388</v>
      </c>
      <c r="D220" s="1" t="s">
        <v>156</v>
      </c>
      <c r="E220" s="1" t="s">
        <v>157</v>
      </c>
      <c r="F220" s="1">
        <v>2025</v>
      </c>
      <c r="G220" s="1">
        <v>2024</v>
      </c>
      <c r="H220" s="1" t="s">
        <v>5389</v>
      </c>
      <c r="I220" s="1">
        <v>9523</v>
      </c>
      <c r="J220" s="1" t="s">
        <v>2979</v>
      </c>
      <c r="K220" s="1" t="s">
        <v>2613</v>
      </c>
      <c r="L220" s="1">
        <v>11015</v>
      </c>
      <c r="M220" s="1" t="s">
        <v>5292</v>
      </c>
      <c r="N220" s="1" t="s">
        <v>5390</v>
      </c>
      <c r="O220" s="1" t="s">
        <v>5391</v>
      </c>
      <c r="Q220" s="1" t="s">
        <v>5352</v>
      </c>
      <c r="R220" s="1" t="s">
        <v>4492</v>
      </c>
      <c r="S220" s="1" t="s">
        <v>5353</v>
      </c>
      <c r="T220" s="1" t="s">
        <v>2479</v>
      </c>
      <c r="U220" s="1" t="s">
        <v>156</v>
      </c>
      <c r="V220" s="1" t="s">
        <v>2516</v>
      </c>
      <c r="W220" s="1" t="s">
        <v>35</v>
      </c>
      <c r="X220" s="1" t="s">
        <v>2546</v>
      </c>
      <c r="Y220" s="1" t="s">
        <v>5392</v>
      </c>
    </row>
    <row r="221" spans="1:26" hidden="1" x14ac:dyDescent="0.25">
      <c r="A221" s="1" t="s">
        <v>2496</v>
      </c>
      <c r="B221" s="1">
        <v>2573</v>
      </c>
      <c r="C221" s="1" t="s">
        <v>5393</v>
      </c>
      <c r="D221" s="1" t="s">
        <v>141</v>
      </c>
      <c r="E221" s="1" t="s">
        <v>142</v>
      </c>
      <c r="F221" s="1">
        <v>2024</v>
      </c>
      <c r="G221" s="1">
        <v>2024</v>
      </c>
      <c r="H221" s="1" t="s">
        <v>5394</v>
      </c>
      <c r="I221" s="1">
        <v>9435</v>
      </c>
      <c r="J221" s="1" t="s">
        <v>2849</v>
      </c>
      <c r="K221" s="1" t="s">
        <v>2850</v>
      </c>
      <c r="L221" s="1">
        <v>32017</v>
      </c>
      <c r="M221" s="1" t="s">
        <v>5292</v>
      </c>
      <c r="N221" s="1" t="s">
        <v>5351</v>
      </c>
      <c r="Q221" s="1" t="s">
        <v>5352</v>
      </c>
      <c r="R221" s="1" t="s">
        <v>4492</v>
      </c>
      <c r="S221" s="1" t="s">
        <v>5353</v>
      </c>
      <c r="T221" s="1" t="s">
        <v>2479</v>
      </c>
      <c r="U221" s="1" t="s">
        <v>141</v>
      </c>
      <c r="V221" s="1" t="s">
        <v>2516</v>
      </c>
      <c r="W221" s="1" t="s">
        <v>35</v>
      </c>
      <c r="X221" s="1" t="s">
        <v>2546</v>
      </c>
      <c r="Y221" s="1" t="s">
        <v>5395</v>
      </c>
    </row>
    <row r="222" spans="1:26" hidden="1" x14ac:dyDescent="0.25">
      <c r="A222" s="1" t="s">
        <v>2496</v>
      </c>
      <c r="B222" s="1">
        <v>2572</v>
      </c>
      <c r="C222" s="1" t="s">
        <v>5396</v>
      </c>
      <c r="D222" s="1" t="s">
        <v>287</v>
      </c>
      <c r="E222" s="1" t="s">
        <v>2494</v>
      </c>
      <c r="F222" s="1">
        <v>2026</v>
      </c>
      <c r="G222" s="1">
        <v>2025</v>
      </c>
      <c r="H222" s="1" t="s">
        <v>5397</v>
      </c>
      <c r="I222" s="1">
        <v>9502</v>
      </c>
      <c r="J222" s="1" t="s">
        <v>2793</v>
      </c>
      <c r="K222" s="1" t="s">
        <v>2613</v>
      </c>
      <c r="L222" s="1">
        <v>32017</v>
      </c>
      <c r="M222" s="1" t="s">
        <v>5292</v>
      </c>
      <c r="N222" s="1" t="s">
        <v>5351</v>
      </c>
      <c r="Q222" s="1" t="s">
        <v>5352</v>
      </c>
      <c r="R222" s="1" t="s">
        <v>4492</v>
      </c>
      <c r="S222" s="1" t="s">
        <v>5353</v>
      </c>
      <c r="T222" s="1" t="s">
        <v>2479</v>
      </c>
      <c r="U222" s="1" t="s">
        <v>287</v>
      </c>
      <c r="V222" s="1" t="s">
        <v>2516</v>
      </c>
      <c r="W222" s="1" t="s">
        <v>35</v>
      </c>
      <c r="X222" s="1" t="s">
        <v>2546</v>
      </c>
      <c r="Y222" s="1" t="s">
        <v>5398</v>
      </c>
      <c r="Z222" s="1" t="s">
        <v>5366</v>
      </c>
    </row>
    <row r="223" spans="1:26" hidden="1" x14ac:dyDescent="0.25">
      <c r="A223" s="1" t="s">
        <v>2496</v>
      </c>
      <c r="B223" s="1">
        <v>2571</v>
      </c>
      <c r="C223" s="1" t="s">
        <v>5399</v>
      </c>
      <c r="D223" s="1" t="s">
        <v>156</v>
      </c>
      <c r="E223" s="1" t="s">
        <v>157</v>
      </c>
      <c r="F223" s="1">
        <v>2026</v>
      </c>
      <c r="G223" s="1">
        <v>2025</v>
      </c>
      <c r="H223" s="1" t="s">
        <v>5400</v>
      </c>
      <c r="I223" s="1">
        <v>9469</v>
      </c>
      <c r="J223" s="1" t="s">
        <v>2793</v>
      </c>
      <c r="K223" s="1" t="s">
        <v>2613</v>
      </c>
      <c r="L223" s="1">
        <v>32017</v>
      </c>
      <c r="M223" s="1" t="s">
        <v>5292</v>
      </c>
      <c r="N223" s="1" t="s">
        <v>5351</v>
      </c>
      <c r="Q223" s="1" t="s">
        <v>5352</v>
      </c>
      <c r="R223" s="1" t="s">
        <v>4492</v>
      </c>
      <c r="S223" s="1" t="s">
        <v>5353</v>
      </c>
      <c r="T223" s="1" t="s">
        <v>2479</v>
      </c>
      <c r="U223" s="1" t="s">
        <v>156</v>
      </c>
      <c r="V223" s="1" t="s">
        <v>2516</v>
      </c>
      <c r="W223" s="1" t="s">
        <v>35</v>
      </c>
      <c r="X223" s="1" t="s">
        <v>2546</v>
      </c>
      <c r="Y223" s="1" t="s">
        <v>5401</v>
      </c>
      <c r="Z223" s="1" t="s">
        <v>5366</v>
      </c>
    </row>
    <row r="224" spans="1:26" hidden="1" x14ac:dyDescent="0.25">
      <c r="A224" s="1" t="s">
        <v>2496</v>
      </c>
      <c r="B224" s="1">
        <v>2570</v>
      </c>
      <c r="C224" s="1" t="s">
        <v>5402</v>
      </c>
      <c r="D224" s="1" t="s">
        <v>170</v>
      </c>
      <c r="E224" s="1" t="s">
        <v>157</v>
      </c>
      <c r="F224" s="1">
        <v>2024</v>
      </c>
      <c r="G224" s="1">
        <v>2025</v>
      </c>
      <c r="H224" s="1" t="s">
        <v>5403</v>
      </c>
      <c r="I224" s="1">
        <v>9554</v>
      </c>
      <c r="J224" s="1" t="s">
        <v>2849</v>
      </c>
      <c r="K224" s="1" t="s">
        <v>2850</v>
      </c>
      <c r="L224" s="1">
        <v>22032</v>
      </c>
      <c r="M224" s="1" t="s">
        <v>5292</v>
      </c>
      <c r="N224" s="1" t="s">
        <v>5374</v>
      </c>
      <c r="O224" s="1" t="s">
        <v>5378</v>
      </c>
      <c r="P224" s="1">
        <v>27554</v>
      </c>
      <c r="Q224" s="1" t="s">
        <v>2601</v>
      </c>
      <c r="R224" s="1" t="s">
        <v>2507</v>
      </c>
      <c r="S224" s="1" t="s">
        <v>2602</v>
      </c>
      <c r="T224" s="1" t="s">
        <v>2479</v>
      </c>
      <c r="U224" s="1" t="s">
        <v>170</v>
      </c>
      <c r="V224" s="1" t="s">
        <v>2516</v>
      </c>
      <c r="W224" s="1" t="s">
        <v>35</v>
      </c>
      <c r="X224" s="1" t="s">
        <v>2775</v>
      </c>
      <c r="Y224" s="1" t="s">
        <v>5404</v>
      </c>
    </row>
    <row r="225" spans="1:26" hidden="1" x14ac:dyDescent="0.25">
      <c r="A225" s="1" t="s">
        <v>2496</v>
      </c>
      <c r="B225" s="1">
        <v>2569</v>
      </c>
      <c r="C225" s="1" t="s">
        <v>5405</v>
      </c>
      <c r="D225" s="1" t="s">
        <v>170</v>
      </c>
      <c r="E225" s="1" t="s">
        <v>157</v>
      </c>
      <c r="F225" s="1">
        <v>2024</v>
      </c>
      <c r="G225" s="1">
        <v>2023</v>
      </c>
      <c r="H225" s="1" t="s">
        <v>2485</v>
      </c>
      <c r="I225" s="1" t="s">
        <v>2485</v>
      </c>
      <c r="J225" s="1" t="s">
        <v>2485</v>
      </c>
      <c r="N225" s="1" t="s">
        <v>5351</v>
      </c>
      <c r="Q225" s="1" t="s">
        <v>5352</v>
      </c>
      <c r="R225" s="1" t="s">
        <v>4492</v>
      </c>
      <c r="S225" s="1" t="s">
        <v>5353</v>
      </c>
      <c r="T225" s="1" t="s">
        <v>2522</v>
      </c>
      <c r="U225" s="1" t="s">
        <v>170</v>
      </c>
      <c r="V225" s="1" t="s">
        <v>2516</v>
      </c>
      <c r="W225" s="1" t="s">
        <v>35</v>
      </c>
      <c r="X225" s="1" t="s">
        <v>2546</v>
      </c>
      <c r="Y225" s="1" t="s">
        <v>7093</v>
      </c>
      <c r="Z225" s="1" t="s">
        <v>7094</v>
      </c>
    </row>
    <row r="226" spans="1:26" hidden="1" x14ac:dyDescent="0.25">
      <c r="A226" s="1" t="s">
        <v>2496</v>
      </c>
      <c r="B226" s="1">
        <v>2565</v>
      </c>
      <c r="C226" s="1" t="s">
        <v>5407</v>
      </c>
      <c r="D226" s="1" t="s">
        <v>156</v>
      </c>
      <c r="E226" s="1" t="s">
        <v>157</v>
      </c>
      <c r="F226" s="1">
        <v>2025</v>
      </c>
      <c r="G226" s="1">
        <v>2026</v>
      </c>
      <c r="H226" s="1" t="s">
        <v>5408</v>
      </c>
      <c r="I226" s="1">
        <v>9503</v>
      </c>
      <c r="J226" s="1" t="s">
        <v>2626</v>
      </c>
      <c r="K226" s="1" t="s">
        <v>2613</v>
      </c>
      <c r="L226" s="1">
        <v>21035</v>
      </c>
      <c r="M226" s="1" t="s">
        <v>5292</v>
      </c>
      <c r="N226" s="1" t="s">
        <v>5409</v>
      </c>
      <c r="O226" s="1" t="s">
        <v>5410</v>
      </c>
      <c r="Q226" s="1" t="s">
        <v>2712</v>
      </c>
      <c r="R226" s="1" t="s">
        <v>6777</v>
      </c>
      <c r="S226" s="1" t="s">
        <v>5297</v>
      </c>
      <c r="T226" s="1" t="s">
        <v>2479</v>
      </c>
      <c r="U226" s="1" t="s">
        <v>156</v>
      </c>
      <c r="V226" s="1" t="s">
        <v>2516</v>
      </c>
      <c r="W226" s="1" t="s">
        <v>35</v>
      </c>
      <c r="X226" s="1" t="s">
        <v>2603</v>
      </c>
      <c r="Y226" s="1" t="s">
        <v>5411</v>
      </c>
    </row>
    <row r="227" spans="1:26" hidden="1" x14ac:dyDescent="0.25">
      <c r="A227" s="1" t="s">
        <v>2496</v>
      </c>
      <c r="B227" s="1">
        <v>2564</v>
      </c>
      <c r="C227" s="1" t="s">
        <v>5412</v>
      </c>
      <c r="D227" s="1" t="s">
        <v>156</v>
      </c>
      <c r="E227" s="1" t="s">
        <v>157</v>
      </c>
      <c r="F227" s="1">
        <v>2025</v>
      </c>
      <c r="G227" s="1">
        <v>2026</v>
      </c>
      <c r="H227" s="1" t="s">
        <v>5413</v>
      </c>
      <c r="I227" s="1">
        <v>9576</v>
      </c>
      <c r="J227" s="1" t="s">
        <v>2612</v>
      </c>
      <c r="K227" s="1" t="s">
        <v>2613</v>
      </c>
      <c r="L227" s="1">
        <v>21104</v>
      </c>
      <c r="M227" s="1" t="s">
        <v>5292</v>
      </c>
      <c r="N227" s="1" t="s">
        <v>5409</v>
      </c>
      <c r="O227" s="1" t="s">
        <v>5410</v>
      </c>
      <c r="Q227" s="1" t="s">
        <v>2712</v>
      </c>
      <c r="R227" s="1" t="s">
        <v>6777</v>
      </c>
      <c r="S227" s="1" t="s">
        <v>5297</v>
      </c>
      <c r="T227" s="1" t="s">
        <v>2479</v>
      </c>
      <c r="U227" s="1" t="s">
        <v>156</v>
      </c>
      <c r="V227" s="1" t="s">
        <v>2516</v>
      </c>
      <c r="W227" s="1" t="s">
        <v>35</v>
      </c>
      <c r="X227" s="1" t="s">
        <v>2603</v>
      </c>
      <c r="Y227" s="1" t="s">
        <v>5414</v>
      </c>
    </row>
    <row r="228" spans="1:26" hidden="1" x14ac:dyDescent="0.25">
      <c r="A228" s="1" t="s">
        <v>2496</v>
      </c>
      <c r="B228" s="1">
        <v>2561</v>
      </c>
      <c r="C228" s="1" t="s">
        <v>5416</v>
      </c>
      <c r="D228" s="1" t="s">
        <v>156</v>
      </c>
      <c r="E228" s="1" t="s">
        <v>157</v>
      </c>
      <c r="F228" s="1">
        <v>2025</v>
      </c>
      <c r="G228" s="1">
        <v>2026</v>
      </c>
      <c r="H228" s="1" t="s">
        <v>2485</v>
      </c>
      <c r="I228" s="1" t="s">
        <v>2485</v>
      </c>
      <c r="J228" s="1" t="s">
        <v>2485</v>
      </c>
      <c r="N228" s="1" t="s">
        <v>5409</v>
      </c>
      <c r="O228" s="1" t="s">
        <v>5410</v>
      </c>
      <c r="Q228" s="1" t="s">
        <v>2712</v>
      </c>
      <c r="R228" s="1" t="s">
        <v>6777</v>
      </c>
      <c r="S228" s="1" t="s">
        <v>5297</v>
      </c>
      <c r="T228" s="1" t="s">
        <v>2477</v>
      </c>
      <c r="U228" s="1" t="s">
        <v>156</v>
      </c>
      <c r="V228" s="1" t="s">
        <v>2516</v>
      </c>
      <c r="W228" s="1" t="s">
        <v>35</v>
      </c>
      <c r="X228" s="1" t="s">
        <v>2603</v>
      </c>
      <c r="Y228" s="1" t="s">
        <v>7095</v>
      </c>
      <c r="Z228" s="1" t="s">
        <v>7096</v>
      </c>
    </row>
    <row r="229" spans="1:26" hidden="1" x14ac:dyDescent="0.25">
      <c r="A229" s="1" t="s">
        <v>2496</v>
      </c>
      <c r="B229" s="1">
        <v>2559</v>
      </c>
      <c r="C229" s="1" t="s">
        <v>5418</v>
      </c>
      <c r="D229" s="1" t="s">
        <v>156</v>
      </c>
      <c r="E229" s="1" t="s">
        <v>157</v>
      </c>
      <c r="F229" s="1">
        <v>2025</v>
      </c>
      <c r="G229" s="1">
        <v>2026</v>
      </c>
      <c r="H229" s="1" t="s">
        <v>5419</v>
      </c>
      <c r="I229" s="1">
        <v>9563</v>
      </c>
      <c r="J229" s="1" t="s">
        <v>2796</v>
      </c>
      <c r="K229" s="1" t="s">
        <v>2613</v>
      </c>
      <c r="L229" s="1">
        <v>21104</v>
      </c>
      <c r="M229" s="1" t="s">
        <v>5292</v>
      </c>
      <c r="N229" s="1" t="s">
        <v>5409</v>
      </c>
      <c r="O229" s="1" t="s">
        <v>5410</v>
      </c>
      <c r="Q229" s="1" t="s">
        <v>2712</v>
      </c>
      <c r="R229" s="1" t="s">
        <v>6777</v>
      </c>
      <c r="S229" s="1" t="s">
        <v>5883</v>
      </c>
      <c r="T229" s="1" t="s">
        <v>2479</v>
      </c>
      <c r="U229" s="1" t="s">
        <v>156</v>
      </c>
      <c r="V229" s="1" t="s">
        <v>2516</v>
      </c>
      <c r="W229" s="1" t="s">
        <v>35</v>
      </c>
      <c r="X229" s="1" t="s">
        <v>2603</v>
      </c>
      <c r="Y229" s="1" t="s">
        <v>5884</v>
      </c>
    </row>
    <row r="230" spans="1:26" hidden="1" x14ac:dyDescent="0.25">
      <c r="A230" s="1" t="s">
        <v>2496</v>
      </c>
      <c r="B230" s="1">
        <v>2557</v>
      </c>
      <c r="C230" s="1" t="s">
        <v>5420</v>
      </c>
      <c r="D230" s="1" t="s">
        <v>156</v>
      </c>
      <c r="E230" s="1" t="s">
        <v>157</v>
      </c>
      <c r="F230" s="1">
        <v>2025</v>
      </c>
      <c r="G230" s="1">
        <v>2026</v>
      </c>
      <c r="H230" s="1" t="s">
        <v>5421</v>
      </c>
      <c r="I230" s="1">
        <v>9564</v>
      </c>
      <c r="J230" s="1" t="s">
        <v>2796</v>
      </c>
      <c r="K230" s="1" t="s">
        <v>2613</v>
      </c>
      <c r="L230" s="1">
        <v>21104</v>
      </c>
      <c r="M230" s="1" t="s">
        <v>5292</v>
      </c>
      <c r="N230" s="1" t="s">
        <v>5409</v>
      </c>
      <c r="O230" s="1" t="s">
        <v>5410</v>
      </c>
      <c r="Q230" s="1" t="s">
        <v>2712</v>
      </c>
      <c r="R230" s="1" t="s">
        <v>6777</v>
      </c>
      <c r="S230" s="1" t="s">
        <v>5885</v>
      </c>
      <c r="T230" s="1" t="s">
        <v>2479</v>
      </c>
      <c r="U230" s="1" t="s">
        <v>156</v>
      </c>
      <c r="V230" s="1" t="s">
        <v>2516</v>
      </c>
      <c r="W230" s="1" t="s">
        <v>35</v>
      </c>
      <c r="X230" s="1" t="s">
        <v>2603</v>
      </c>
      <c r="Y230" s="1" t="s">
        <v>5886</v>
      </c>
    </row>
    <row r="231" spans="1:26" hidden="1" x14ac:dyDescent="0.25">
      <c r="A231" s="1" t="s">
        <v>2496</v>
      </c>
      <c r="B231" s="1">
        <v>2554</v>
      </c>
      <c r="C231" s="1" t="s">
        <v>5423</v>
      </c>
      <c r="D231" s="1" t="s">
        <v>156</v>
      </c>
      <c r="E231" s="1" t="s">
        <v>157</v>
      </c>
      <c r="F231" s="1">
        <v>2026</v>
      </c>
      <c r="G231" s="1">
        <v>2025</v>
      </c>
      <c r="H231" s="1" t="s">
        <v>5424</v>
      </c>
      <c r="I231" s="1">
        <v>9476</v>
      </c>
      <c r="J231" s="1" t="s">
        <v>2612</v>
      </c>
      <c r="K231" s="1" t="s">
        <v>2613</v>
      </c>
      <c r="L231" s="1">
        <v>32017</v>
      </c>
      <c r="M231" s="1" t="s">
        <v>5292</v>
      </c>
      <c r="N231" s="1" t="s">
        <v>5351</v>
      </c>
      <c r="Q231" s="1" t="s">
        <v>5352</v>
      </c>
      <c r="R231" s="1" t="s">
        <v>4492</v>
      </c>
      <c r="S231" s="1" t="s">
        <v>5353</v>
      </c>
      <c r="T231" s="1" t="s">
        <v>2479</v>
      </c>
      <c r="U231" s="1" t="s">
        <v>156</v>
      </c>
      <c r="V231" s="1" t="s">
        <v>2516</v>
      </c>
      <c r="W231" s="1" t="s">
        <v>35</v>
      </c>
      <c r="X231" s="1" t="s">
        <v>2546</v>
      </c>
      <c r="Y231" s="1" t="s">
        <v>5425</v>
      </c>
      <c r="Z231" s="1" t="s">
        <v>5366</v>
      </c>
    </row>
    <row r="232" spans="1:26" hidden="1" x14ac:dyDescent="0.25">
      <c r="A232" s="1" t="s">
        <v>2496</v>
      </c>
      <c r="B232" s="1">
        <v>2553</v>
      </c>
      <c r="C232" s="1" t="s">
        <v>6229</v>
      </c>
      <c r="D232" s="1" t="s">
        <v>468</v>
      </c>
      <c r="E232" s="1" t="s">
        <v>142</v>
      </c>
      <c r="F232" s="1">
        <v>2018</v>
      </c>
      <c r="G232" s="1">
        <v>2018</v>
      </c>
      <c r="H232" s="1" t="s">
        <v>6230</v>
      </c>
      <c r="I232" s="1">
        <v>6670</v>
      </c>
      <c r="J232" s="1" t="s">
        <v>3413</v>
      </c>
      <c r="K232" s="1" t="s">
        <v>2498</v>
      </c>
      <c r="L232" s="1">
        <v>14001</v>
      </c>
      <c r="M232" s="1" t="s">
        <v>2499</v>
      </c>
      <c r="N232" s="1" t="s">
        <v>5444</v>
      </c>
      <c r="Q232" s="1" t="s">
        <v>38</v>
      </c>
      <c r="R232" s="1" t="s">
        <v>2501</v>
      </c>
      <c r="S232" s="1" t="s">
        <v>2545</v>
      </c>
      <c r="T232" s="1" t="s">
        <v>2479</v>
      </c>
      <c r="U232" s="1" t="s">
        <v>468</v>
      </c>
      <c r="V232" s="1" t="s">
        <v>6216</v>
      </c>
      <c r="W232" s="1" t="s">
        <v>36</v>
      </c>
      <c r="X232" s="1" t="s">
        <v>2546</v>
      </c>
      <c r="Y232" s="1" t="s">
        <v>6231</v>
      </c>
      <c r="Z232" s="1" t="s">
        <v>6232</v>
      </c>
    </row>
    <row r="233" spans="1:26" hidden="1" x14ac:dyDescent="0.25">
      <c r="A233" s="1" t="s">
        <v>2496</v>
      </c>
      <c r="B233" s="1">
        <v>2551</v>
      </c>
      <c r="C233" s="1" t="s">
        <v>5427</v>
      </c>
      <c r="D233" s="1" t="s">
        <v>287</v>
      </c>
      <c r="E233" s="1" t="s">
        <v>2494</v>
      </c>
      <c r="F233" s="1">
        <v>2022</v>
      </c>
      <c r="G233" s="1">
        <v>2023</v>
      </c>
      <c r="H233" s="1" t="s">
        <v>5507</v>
      </c>
      <c r="I233" s="1">
        <v>9491</v>
      </c>
      <c r="J233" s="1" t="s">
        <v>7097</v>
      </c>
      <c r="K233" s="1" t="s">
        <v>2613</v>
      </c>
      <c r="L233" s="1">
        <v>17001</v>
      </c>
      <c r="M233" s="1" t="s">
        <v>5292</v>
      </c>
      <c r="P233" s="1">
        <v>44000</v>
      </c>
      <c r="Q233" s="1" t="s">
        <v>2506</v>
      </c>
      <c r="R233" s="1" t="s">
        <v>2507</v>
      </c>
      <c r="S233" s="1" t="s">
        <v>2508</v>
      </c>
      <c r="T233" s="1" t="s">
        <v>2479</v>
      </c>
      <c r="U233" s="1" t="s">
        <v>287</v>
      </c>
      <c r="V233" s="1" t="s">
        <v>5301</v>
      </c>
      <c r="W233" s="1" t="s">
        <v>35</v>
      </c>
      <c r="X233" s="1" t="s">
        <v>5211</v>
      </c>
      <c r="Y233" s="1" t="s">
        <v>7098</v>
      </c>
      <c r="Z233" s="1" t="s">
        <v>6071</v>
      </c>
    </row>
    <row r="234" spans="1:26" hidden="1" x14ac:dyDescent="0.25">
      <c r="A234" s="1" t="s">
        <v>2496</v>
      </c>
      <c r="B234" s="1">
        <v>2550</v>
      </c>
      <c r="C234" s="1" t="s">
        <v>6233</v>
      </c>
      <c r="D234" s="1" t="s">
        <v>262</v>
      </c>
      <c r="E234" s="1" t="s">
        <v>157</v>
      </c>
      <c r="F234" s="1">
        <v>2023</v>
      </c>
      <c r="G234" s="1">
        <v>2023</v>
      </c>
      <c r="H234" s="1" t="s">
        <v>6234</v>
      </c>
      <c r="I234" s="1">
        <v>9410</v>
      </c>
      <c r="J234" s="1" t="s">
        <v>6235</v>
      </c>
      <c r="K234" s="1" t="s">
        <v>2635</v>
      </c>
      <c r="L234" s="1">
        <v>21104</v>
      </c>
      <c r="M234" s="1" t="s">
        <v>2614</v>
      </c>
      <c r="N234" s="1" t="s">
        <v>5409</v>
      </c>
      <c r="O234" s="1" t="s">
        <v>6236</v>
      </c>
      <c r="Q234" s="1" t="s">
        <v>2712</v>
      </c>
      <c r="R234" s="1" t="s">
        <v>6777</v>
      </c>
      <c r="S234" s="1" t="s">
        <v>5297</v>
      </c>
      <c r="T234" s="1" t="s">
        <v>2479</v>
      </c>
      <c r="U234" s="1" t="s">
        <v>262</v>
      </c>
      <c r="V234" s="1" t="s">
        <v>6159</v>
      </c>
      <c r="W234" s="1" t="s">
        <v>36</v>
      </c>
      <c r="X234" s="1" t="s">
        <v>2603</v>
      </c>
      <c r="Y234" s="1" t="s">
        <v>6237</v>
      </c>
    </row>
    <row r="235" spans="1:26" hidden="1" x14ac:dyDescent="0.25">
      <c r="A235" s="1" t="s">
        <v>2496</v>
      </c>
      <c r="B235" s="1">
        <v>2548</v>
      </c>
      <c r="C235" s="1" t="s">
        <v>5430</v>
      </c>
      <c r="D235" s="1" t="s">
        <v>162</v>
      </c>
      <c r="E235" s="1" t="s">
        <v>157</v>
      </c>
      <c r="F235" s="1">
        <v>2025</v>
      </c>
      <c r="G235" s="1">
        <v>2026</v>
      </c>
      <c r="H235" s="1" t="s">
        <v>5380</v>
      </c>
      <c r="I235" s="1">
        <v>9518</v>
      </c>
      <c r="J235" s="1" t="s">
        <v>2793</v>
      </c>
      <c r="K235" s="1" t="s">
        <v>2613</v>
      </c>
      <c r="L235" s="1">
        <v>22020</v>
      </c>
      <c r="M235" s="1" t="s">
        <v>5292</v>
      </c>
      <c r="N235" s="1" t="s">
        <v>5374</v>
      </c>
      <c r="O235" s="1" t="s">
        <v>5378</v>
      </c>
      <c r="P235" s="1">
        <v>1193</v>
      </c>
      <c r="Q235" s="1" t="s">
        <v>2601</v>
      </c>
      <c r="R235" s="1" t="s">
        <v>2507</v>
      </c>
      <c r="S235" s="1" t="s">
        <v>2602</v>
      </c>
      <c r="T235" s="1" t="s">
        <v>2479</v>
      </c>
      <c r="U235" s="1" t="s">
        <v>162</v>
      </c>
      <c r="V235" s="1" t="s">
        <v>2516</v>
      </c>
      <c r="W235" s="1" t="s">
        <v>35</v>
      </c>
      <c r="X235" s="1" t="s">
        <v>2775</v>
      </c>
      <c r="Y235" s="1" t="s">
        <v>7099</v>
      </c>
      <c r="Z235" s="1" t="s">
        <v>6238</v>
      </c>
    </row>
    <row r="236" spans="1:26" hidden="1" x14ac:dyDescent="0.25">
      <c r="A236" s="1" t="s">
        <v>2496</v>
      </c>
      <c r="B236" s="1">
        <v>2547</v>
      </c>
      <c r="C236" s="1" t="s">
        <v>5431</v>
      </c>
      <c r="D236" s="1" t="s">
        <v>162</v>
      </c>
      <c r="E236" s="1" t="s">
        <v>157</v>
      </c>
      <c r="F236" s="1">
        <v>2025</v>
      </c>
      <c r="G236" s="1">
        <v>2026</v>
      </c>
      <c r="H236" s="1" t="s">
        <v>5432</v>
      </c>
      <c r="I236" s="1">
        <v>9442</v>
      </c>
      <c r="J236" s="1" t="s">
        <v>2612</v>
      </c>
      <c r="K236" s="1" t="s">
        <v>2613</v>
      </c>
      <c r="L236" s="1">
        <v>22032</v>
      </c>
      <c r="M236" s="1" t="s">
        <v>5292</v>
      </c>
      <c r="N236" s="1" t="s">
        <v>5374</v>
      </c>
      <c r="O236" s="1" t="s">
        <v>5378</v>
      </c>
      <c r="P236" s="1">
        <v>18920</v>
      </c>
      <c r="Q236" s="1" t="s">
        <v>2601</v>
      </c>
      <c r="R236" s="1" t="s">
        <v>2507</v>
      </c>
      <c r="S236" s="1" t="s">
        <v>2602</v>
      </c>
      <c r="T236" s="1" t="s">
        <v>2479</v>
      </c>
      <c r="U236" s="1" t="s">
        <v>162</v>
      </c>
      <c r="V236" s="1" t="s">
        <v>2516</v>
      </c>
      <c r="W236" s="1" t="s">
        <v>35</v>
      </c>
      <c r="X236" s="1" t="s">
        <v>2775</v>
      </c>
      <c r="Y236" s="1" t="s">
        <v>5433</v>
      </c>
    </row>
    <row r="237" spans="1:26" hidden="1" x14ac:dyDescent="0.25">
      <c r="A237" s="1" t="s">
        <v>2496</v>
      </c>
      <c r="B237" s="1">
        <v>2546</v>
      </c>
      <c r="C237" s="1" t="s">
        <v>6239</v>
      </c>
      <c r="D237" s="1" t="s">
        <v>6240</v>
      </c>
      <c r="E237" s="1" t="s">
        <v>142</v>
      </c>
      <c r="F237" s="1">
        <v>2024</v>
      </c>
      <c r="G237" s="1">
        <v>2023</v>
      </c>
      <c r="H237" s="1" t="s">
        <v>6241</v>
      </c>
      <c r="I237" s="1">
        <v>9516</v>
      </c>
      <c r="J237" s="1" t="s">
        <v>2606</v>
      </c>
      <c r="K237" s="1" t="s">
        <v>2505</v>
      </c>
      <c r="L237" s="1">
        <v>17001</v>
      </c>
      <c r="M237" s="1" t="s">
        <v>2499</v>
      </c>
      <c r="N237" s="1" t="s">
        <v>5409</v>
      </c>
      <c r="Q237" s="1" t="s">
        <v>2506</v>
      </c>
      <c r="R237" s="1" t="s">
        <v>2507</v>
      </c>
      <c r="S237" s="1" t="s">
        <v>2508</v>
      </c>
      <c r="T237" s="1" t="s">
        <v>2479</v>
      </c>
      <c r="U237" s="1" t="s">
        <v>6240</v>
      </c>
      <c r="V237" s="1" t="s">
        <v>6159</v>
      </c>
      <c r="W237" s="1" t="s">
        <v>36</v>
      </c>
      <c r="X237" s="1" t="s">
        <v>2523</v>
      </c>
      <c r="Y237" s="1" t="s">
        <v>6242</v>
      </c>
    </row>
    <row r="238" spans="1:26" hidden="1" x14ac:dyDescent="0.25">
      <c r="A238" s="1" t="s">
        <v>2496</v>
      </c>
      <c r="B238" s="1">
        <v>2542</v>
      </c>
      <c r="C238" s="1" t="s">
        <v>5437</v>
      </c>
      <c r="D238" s="1" t="s">
        <v>156</v>
      </c>
      <c r="E238" s="1" t="s">
        <v>157</v>
      </c>
      <c r="F238" s="1">
        <v>2025</v>
      </c>
      <c r="G238" s="1">
        <v>2025</v>
      </c>
      <c r="H238" s="1" t="s">
        <v>5438</v>
      </c>
      <c r="I238" s="1">
        <v>9477</v>
      </c>
      <c r="J238" s="1" t="s">
        <v>2612</v>
      </c>
      <c r="K238" s="1" t="s">
        <v>2613</v>
      </c>
      <c r="L238" s="1">
        <v>19019</v>
      </c>
      <c r="M238" s="1" t="s">
        <v>5292</v>
      </c>
      <c r="N238" s="1" t="s">
        <v>5439</v>
      </c>
      <c r="O238" s="1" t="s">
        <v>5440</v>
      </c>
      <c r="Q238" s="1" t="s">
        <v>60</v>
      </c>
      <c r="R238" s="1" t="s">
        <v>2507</v>
      </c>
      <c r="S238" s="1" t="s">
        <v>2537</v>
      </c>
      <c r="T238" s="1" t="s">
        <v>2479</v>
      </c>
      <c r="U238" s="1" t="s">
        <v>156</v>
      </c>
      <c r="V238" s="1" t="s">
        <v>5301</v>
      </c>
      <c r="W238" s="1" t="s">
        <v>35</v>
      </c>
      <c r="X238" s="1" t="s">
        <v>2538</v>
      </c>
      <c r="Y238" s="1" t="s">
        <v>5441</v>
      </c>
    </row>
    <row r="239" spans="1:26" hidden="1" x14ac:dyDescent="0.25">
      <c r="A239" s="1" t="s">
        <v>2496</v>
      </c>
      <c r="B239" s="1">
        <v>2541</v>
      </c>
      <c r="C239" s="1" t="s">
        <v>5442</v>
      </c>
      <c r="D239" s="1" t="s">
        <v>156</v>
      </c>
      <c r="E239" s="1" t="s">
        <v>157</v>
      </c>
      <c r="F239" s="1">
        <v>2026</v>
      </c>
      <c r="G239" s="1">
        <v>2025</v>
      </c>
      <c r="H239" s="1" t="s">
        <v>5443</v>
      </c>
      <c r="I239" s="1">
        <v>9562</v>
      </c>
      <c r="J239" s="1" t="s">
        <v>2612</v>
      </c>
      <c r="K239" s="1" t="s">
        <v>2613</v>
      </c>
      <c r="L239" s="1">
        <v>37133</v>
      </c>
      <c r="M239" s="1" t="s">
        <v>5292</v>
      </c>
      <c r="N239" s="1" t="s">
        <v>5444</v>
      </c>
      <c r="Q239" s="1" t="s">
        <v>3438</v>
      </c>
      <c r="R239" s="1" t="s">
        <v>2501</v>
      </c>
      <c r="S239" s="1" t="s">
        <v>3439</v>
      </c>
      <c r="T239" s="1" t="s">
        <v>2479</v>
      </c>
      <c r="U239" s="1" t="s">
        <v>156</v>
      </c>
      <c r="V239" s="1" t="s">
        <v>2516</v>
      </c>
      <c r="W239" s="1" t="s">
        <v>35</v>
      </c>
      <c r="X239" s="1" t="s">
        <v>2503</v>
      </c>
      <c r="Y239" s="1" t="s">
        <v>5445</v>
      </c>
      <c r="Z239" s="1" t="s">
        <v>5446</v>
      </c>
    </row>
    <row r="240" spans="1:26" hidden="1" x14ac:dyDescent="0.25">
      <c r="A240" s="1" t="s">
        <v>2496</v>
      </c>
      <c r="B240" s="1">
        <v>2540</v>
      </c>
      <c r="C240" s="1" t="s">
        <v>5447</v>
      </c>
      <c r="D240" s="1" t="s">
        <v>156</v>
      </c>
      <c r="E240" s="1" t="s">
        <v>157</v>
      </c>
      <c r="F240" s="1">
        <v>2026</v>
      </c>
      <c r="G240" s="1">
        <v>2025</v>
      </c>
      <c r="H240" s="1" t="s">
        <v>5448</v>
      </c>
      <c r="I240" s="1">
        <v>9436</v>
      </c>
      <c r="J240" s="1" t="s">
        <v>2853</v>
      </c>
      <c r="K240" s="1" t="s">
        <v>2613</v>
      </c>
      <c r="L240" s="1">
        <v>37133</v>
      </c>
      <c r="M240" s="1" t="s">
        <v>5292</v>
      </c>
      <c r="N240" s="1" t="s">
        <v>5444</v>
      </c>
      <c r="Q240" s="1" t="s">
        <v>3438</v>
      </c>
      <c r="R240" s="1" t="s">
        <v>2501</v>
      </c>
      <c r="S240" s="1" t="s">
        <v>3439</v>
      </c>
      <c r="T240" s="1" t="s">
        <v>2479</v>
      </c>
      <c r="U240" s="1" t="s">
        <v>156</v>
      </c>
      <c r="V240" s="1" t="s">
        <v>2516</v>
      </c>
      <c r="W240" s="1" t="s">
        <v>35</v>
      </c>
      <c r="X240" s="1" t="s">
        <v>5225</v>
      </c>
      <c r="Y240" s="1" t="s">
        <v>5449</v>
      </c>
      <c r="Z240" s="1" t="s">
        <v>5366</v>
      </c>
    </row>
    <row r="241" spans="1:26" hidden="1" x14ac:dyDescent="0.25">
      <c r="A241" s="1" t="s">
        <v>2496</v>
      </c>
      <c r="B241" s="1">
        <v>2539</v>
      </c>
      <c r="C241" s="1" t="s">
        <v>5450</v>
      </c>
      <c r="D241" s="1" t="s">
        <v>156</v>
      </c>
      <c r="E241" s="1" t="s">
        <v>157</v>
      </c>
      <c r="F241" s="1">
        <v>2026</v>
      </c>
      <c r="G241" s="1">
        <v>2025</v>
      </c>
      <c r="H241" s="1" t="s">
        <v>5451</v>
      </c>
      <c r="I241" s="1">
        <v>9413</v>
      </c>
      <c r="J241" s="1" t="s">
        <v>2612</v>
      </c>
      <c r="K241" s="1" t="s">
        <v>2613</v>
      </c>
      <c r="L241" s="1">
        <v>37133</v>
      </c>
      <c r="M241" s="1" t="s">
        <v>5292</v>
      </c>
      <c r="N241" s="1" t="s">
        <v>5444</v>
      </c>
      <c r="Q241" s="1" t="s">
        <v>3438</v>
      </c>
      <c r="R241" s="1" t="s">
        <v>2501</v>
      </c>
      <c r="S241" s="1" t="s">
        <v>3439</v>
      </c>
      <c r="T241" s="1" t="s">
        <v>2479</v>
      </c>
      <c r="U241" s="1" t="s">
        <v>156</v>
      </c>
      <c r="V241" s="1" t="s">
        <v>2516</v>
      </c>
      <c r="W241" s="1" t="s">
        <v>35</v>
      </c>
      <c r="X241" s="1" t="s">
        <v>2503</v>
      </c>
      <c r="Y241" s="1" t="s">
        <v>5452</v>
      </c>
      <c r="Z241" s="1" t="s">
        <v>5366</v>
      </c>
    </row>
    <row r="242" spans="1:26" hidden="1" x14ac:dyDescent="0.25">
      <c r="A242" s="1" t="s">
        <v>2496</v>
      </c>
      <c r="B242" s="1">
        <v>2538</v>
      </c>
      <c r="C242" s="1" t="s">
        <v>5453</v>
      </c>
      <c r="D242" s="1" t="s">
        <v>156</v>
      </c>
      <c r="E242" s="1" t="s">
        <v>157</v>
      </c>
      <c r="F242" s="1">
        <v>2026</v>
      </c>
      <c r="G242" s="1">
        <v>2025</v>
      </c>
      <c r="H242" s="1" t="s">
        <v>5454</v>
      </c>
      <c r="I242" s="1">
        <v>9416</v>
      </c>
      <c r="J242" s="1" t="s">
        <v>2612</v>
      </c>
      <c r="K242" s="1" t="s">
        <v>2613</v>
      </c>
      <c r="L242" s="1">
        <v>37133</v>
      </c>
      <c r="M242" s="1" t="s">
        <v>5292</v>
      </c>
      <c r="N242" s="1" t="s">
        <v>5444</v>
      </c>
      <c r="Q242" s="1" t="s">
        <v>3438</v>
      </c>
      <c r="R242" s="1" t="s">
        <v>2501</v>
      </c>
      <c r="S242" s="1" t="s">
        <v>3439</v>
      </c>
      <c r="T242" s="1" t="s">
        <v>2479</v>
      </c>
      <c r="U242" s="1" t="s">
        <v>156</v>
      </c>
      <c r="V242" s="1" t="s">
        <v>2516</v>
      </c>
      <c r="W242" s="1" t="s">
        <v>35</v>
      </c>
      <c r="X242" s="1" t="s">
        <v>2503</v>
      </c>
      <c r="Y242" s="1" t="s">
        <v>5455</v>
      </c>
      <c r="Z242" s="1" t="s">
        <v>2479</v>
      </c>
    </row>
    <row r="243" spans="1:26" hidden="1" x14ac:dyDescent="0.25">
      <c r="A243" s="1" t="s">
        <v>2496</v>
      </c>
      <c r="B243" s="1">
        <v>2535</v>
      </c>
      <c r="C243" s="1" t="s">
        <v>5457</v>
      </c>
      <c r="D243" s="1" t="s">
        <v>162</v>
      </c>
      <c r="E243" s="1" t="s">
        <v>157</v>
      </c>
      <c r="F243" s="1">
        <v>2006</v>
      </c>
      <c r="G243" s="1">
        <v>2025</v>
      </c>
      <c r="H243" s="1" t="s">
        <v>5458</v>
      </c>
      <c r="I243" s="1">
        <v>9629</v>
      </c>
      <c r="J243" s="1" t="s">
        <v>2612</v>
      </c>
      <c r="K243" s="1" t="s">
        <v>2613</v>
      </c>
      <c r="L243" s="1">
        <v>37133</v>
      </c>
      <c r="M243" s="1" t="s">
        <v>5292</v>
      </c>
      <c r="N243" s="1" t="s">
        <v>5351</v>
      </c>
      <c r="Q243" s="1" t="s">
        <v>3438</v>
      </c>
      <c r="R243" s="1" t="s">
        <v>2501</v>
      </c>
      <c r="S243" s="1" t="s">
        <v>3439</v>
      </c>
      <c r="T243" s="1" t="s">
        <v>2479</v>
      </c>
      <c r="U243" s="1" t="s">
        <v>162</v>
      </c>
      <c r="V243" s="1" t="s">
        <v>2516</v>
      </c>
      <c r="W243" s="1" t="s">
        <v>34</v>
      </c>
      <c r="X243" s="1" t="s">
        <v>5225</v>
      </c>
      <c r="Y243" s="1" t="s">
        <v>5459</v>
      </c>
      <c r="Z243" s="1" t="s">
        <v>5460</v>
      </c>
    </row>
    <row r="244" spans="1:26" hidden="1" x14ac:dyDescent="0.25">
      <c r="A244" s="1" t="s">
        <v>2496</v>
      </c>
      <c r="B244" s="1">
        <v>2533</v>
      </c>
      <c r="C244" s="1" t="s">
        <v>5462</v>
      </c>
      <c r="D244" s="1" t="s">
        <v>156</v>
      </c>
      <c r="E244" s="1" t="s">
        <v>157</v>
      </c>
      <c r="F244" s="1">
        <v>2025</v>
      </c>
      <c r="G244" s="1">
        <v>2026</v>
      </c>
      <c r="H244" s="1" t="s">
        <v>5463</v>
      </c>
      <c r="I244" s="1">
        <v>9448</v>
      </c>
      <c r="J244" s="1" t="s">
        <v>2612</v>
      </c>
      <c r="K244" s="1" t="s">
        <v>2613</v>
      </c>
      <c r="L244" s="1">
        <v>19093</v>
      </c>
      <c r="M244" s="1" t="s">
        <v>5292</v>
      </c>
      <c r="N244" s="1" t="s">
        <v>5439</v>
      </c>
      <c r="O244" s="1" t="s">
        <v>5440</v>
      </c>
      <c r="Q244" s="1" t="s">
        <v>60</v>
      </c>
      <c r="R244" s="1" t="s">
        <v>2507</v>
      </c>
      <c r="S244" s="1" t="s">
        <v>2537</v>
      </c>
      <c r="T244" s="1" t="s">
        <v>2479</v>
      </c>
      <c r="U244" s="1" t="s">
        <v>156</v>
      </c>
      <c r="V244" s="1" t="s">
        <v>5301</v>
      </c>
      <c r="W244" s="1" t="s">
        <v>35</v>
      </c>
      <c r="X244" s="1" t="s">
        <v>2538</v>
      </c>
      <c r="Y244" s="1" t="s">
        <v>5464</v>
      </c>
    </row>
    <row r="245" spans="1:26" hidden="1" x14ac:dyDescent="0.25">
      <c r="A245" s="1" t="s">
        <v>2496</v>
      </c>
      <c r="B245" s="1">
        <v>2531</v>
      </c>
      <c r="C245" s="1" t="s">
        <v>5466</v>
      </c>
      <c r="D245" s="1" t="s">
        <v>156</v>
      </c>
      <c r="E245" s="1" t="s">
        <v>157</v>
      </c>
      <c r="F245" s="1">
        <v>2025</v>
      </c>
      <c r="G245" s="1">
        <v>2026</v>
      </c>
      <c r="H245" s="1" t="s">
        <v>6005</v>
      </c>
      <c r="I245" s="1">
        <v>9657</v>
      </c>
      <c r="J245" s="1" t="s">
        <v>2626</v>
      </c>
      <c r="K245" s="1" t="s">
        <v>2613</v>
      </c>
      <c r="L245" s="1">
        <v>19019</v>
      </c>
      <c r="M245" s="1" t="s">
        <v>5292</v>
      </c>
      <c r="N245" s="1" t="s">
        <v>5439</v>
      </c>
      <c r="O245" s="1" t="s">
        <v>5440</v>
      </c>
      <c r="Q245" s="1" t="s">
        <v>60</v>
      </c>
      <c r="R245" s="1" t="s">
        <v>2507</v>
      </c>
      <c r="S245" s="1" t="s">
        <v>2537</v>
      </c>
      <c r="T245" s="1" t="s">
        <v>2479</v>
      </c>
      <c r="U245" s="1" t="s">
        <v>156</v>
      </c>
      <c r="V245" s="1" t="s">
        <v>5301</v>
      </c>
      <c r="W245" s="1" t="s">
        <v>35</v>
      </c>
      <c r="X245" s="1" t="s">
        <v>2538</v>
      </c>
      <c r="Y245" s="1" t="s">
        <v>6006</v>
      </c>
      <c r="Z245" s="1" t="s">
        <v>6007</v>
      </c>
    </row>
    <row r="246" spans="1:26" hidden="1" x14ac:dyDescent="0.25">
      <c r="A246" s="1" t="s">
        <v>2496</v>
      </c>
      <c r="B246" s="1">
        <v>2530</v>
      </c>
      <c r="C246" s="1" t="s">
        <v>5467</v>
      </c>
      <c r="D246" s="1" t="s">
        <v>156</v>
      </c>
      <c r="E246" s="1" t="s">
        <v>157</v>
      </c>
      <c r="F246" s="1">
        <v>2025</v>
      </c>
      <c r="G246" s="1">
        <v>2026</v>
      </c>
      <c r="H246" s="1" t="s">
        <v>2953</v>
      </c>
      <c r="I246" s="1" t="s">
        <v>2954</v>
      </c>
      <c r="J246" s="1" t="s">
        <v>2475</v>
      </c>
      <c r="K246" s="1" t="s">
        <v>2738</v>
      </c>
      <c r="L246" s="1">
        <v>19093</v>
      </c>
      <c r="M246" s="1" t="s">
        <v>2530</v>
      </c>
      <c r="N246" s="1" t="s">
        <v>5439</v>
      </c>
      <c r="O246" s="1" t="s">
        <v>5440</v>
      </c>
      <c r="Q246" s="1" t="s">
        <v>60</v>
      </c>
      <c r="R246" s="1" t="s">
        <v>2507</v>
      </c>
      <c r="S246" s="1" t="s">
        <v>2537</v>
      </c>
      <c r="T246" s="1" t="s">
        <v>2522</v>
      </c>
      <c r="U246" s="1" t="s">
        <v>156</v>
      </c>
      <c r="V246" s="1" t="s">
        <v>5301</v>
      </c>
      <c r="W246" s="1" t="s">
        <v>35</v>
      </c>
      <c r="X246" s="1" t="s">
        <v>2538</v>
      </c>
      <c r="Y246" s="1" t="s">
        <v>7100</v>
      </c>
      <c r="Z246" s="1" t="s">
        <v>2539</v>
      </c>
    </row>
    <row r="247" spans="1:26" hidden="1" x14ac:dyDescent="0.25">
      <c r="A247" s="1" t="s">
        <v>2496</v>
      </c>
      <c r="B247" s="1">
        <v>2529</v>
      </c>
      <c r="C247" s="1" t="s">
        <v>5468</v>
      </c>
      <c r="D247" s="1" t="s">
        <v>156</v>
      </c>
      <c r="E247" s="1" t="s">
        <v>157</v>
      </c>
      <c r="F247" s="1">
        <v>2025</v>
      </c>
      <c r="G247" s="1">
        <v>2026</v>
      </c>
      <c r="H247" s="1" t="s">
        <v>2953</v>
      </c>
      <c r="I247" s="1" t="s">
        <v>2954</v>
      </c>
      <c r="J247" s="1" t="s">
        <v>2475</v>
      </c>
      <c r="K247" s="1" t="s">
        <v>2738</v>
      </c>
      <c r="L247" s="1">
        <v>19093</v>
      </c>
      <c r="M247" s="1" t="s">
        <v>2530</v>
      </c>
      <c r="N247" s="1" t="s">
        <v>5439</v>
      </c>
      <c r="O247" s="1" t="s">
        <v>5440</v>
      </c>
      <c r="Q247" s="1" t="s">
        <v>60</v>
      </c>
      <c r="R247" s="1" t="s">
        <v>2507</v>
      </c>
      <c r="S247" s="1" t="s">
        <v>2537</v>
      </c>
      <c r="T247" s="1" t="s">
        <v>2522</v>
      </c>
      <c r="U247" s="1" t="s">
        <v>156</v>
      </c>
      <c r="V247" s="1" t="s">
        <v>5301</v>
      </c>
      <c r="W247" s="1" t="s">
        <v>35</v>
      </c>
      <c r="X247" s="1" t="s">
        <v>2538</v>
      </c>
      <c r="Y247" s="1" t="s">
        <v>7101</v>
      </c>
      <c r="Z247" s="1" t="s">
        <v>2574</v>
      </c>
    </row>
    <row r="248" spans="1:26" hidden="1" x14ac:dyDescent="0.25">
      <c r="A248" s="1" t="s">
        <v>2496</v>
      </c>
      <c r="B248" s="1">
        <v>2525</v>
      </c>
      <c r="C248" s="1" t="s">
        <v>5472</v>
      </c>
      <c r="D248" s="1" t="s">
        <v>156</v>
      </c>
      <c r="E248" s="1" t="s">
        <v>157</v>
      </c>
      <c r="F248" s="1">
        <v>2025</v>
      </c>
      <c r="G248" s="1">
        <v>2026</v>
      </c>
      <c r="H248" s="1" t="s">
        <v>7102</v>
      </c>
      <c r="I248" s="1">
        <v>9417</v>
      </c>
      <c r="J248" s="1" t="s">
        <v>2853</v>
      </c>
      <c r="K248" s="1" t="s">
        <v>2613</v>
      </c>
      <c r="L248" s="1">
        <v>19019</v>
      </c>
      <c r="M248" s="1" t="s">
        <v>5292</v>
      </c>
      <c r="N248" s="1" t="s">
        <v>5439</v>
      </c>
      <c r="O248" s="1" t="s">
        <v>5440</v>
      </c>
      <c r="Q248" s="1" t="s">
        <v>60</v>
      </c>
      <c r="R248" s="1" t="s">
        <v>2507</v>
      </c>
      <c r="S248" s="1" t="s">
        <v>2537</v>
      </c>
      <c r="T248" s="1" t="s">
        <v>2479</v>
      </c>
      <c r="U248" s="1" t="s">
        <v>156</v>
      </c>
      <c r="V248" s="1" t="s">
        <v>5301</v>
      </c>
      <c r="W248" s="1" t="s">
        <v>35</v>
      </c>
      <c r="X248" s="1" t="s">
        <v>2538</v>
      </c>
      <c r="Y248" s="1" t="s">
        <v>7103</v>
      </c>
      <c r="Z248" s="1" t="s">
        <v>2539</v>
      </c>
    </row>
    <row r="249" spans="1:26" hidden="1" x14ac:dyDescent="0.25">
      <c r="A249" s="1" t="s">
        <v>2496</v>
      </c>
      <c r="B249" s="1">
        <v>2524</v>
      </c>
      <c r="C249" s="1" t="s">
        <v>5473</v>
      </c>
      <c r="D249" s="1" t="s">
        <v>156</v>
      </c>
      <c r="E249" s="1" t="s">
        <v>157</v>
      </c>
      <c r="F249" s="1">
        <v>2025</v>
      </c>
      <c r="G249" s="1">
        <v>2026</v>
      </c>
      <c r="H249" s="1" t="s">
        <v>5474</v>
      </c>
      <c r="I249" s="1">
        <v>9525</v>
      </c>
      <c r="J249" s="1" t="s">
        <v>2796</v>
      </c>
      <c r="K249" s="1" t="s">
        <v>2613</v>
      </c>
      <c r="L249" s="1">
        <v>19048</v>
      </c>
      <c r="M249" s="1" t="s">
        <v>5292</v>
      </c>
      <c r="N249" s="1" t="s">
        <v>5439</v>
      </c>
      <c r="O249" s="1" t="s">
        <v>5440</v>
      </c>
      <c r="Q249" s="1" t="s">
        <v>60</v>
      </c>
      <c r="R249" s="1" t="s">
        <v>2507</v>
      </c>
      <c r="S249" s="1" t="s">
        <v>2537</v>
      </c>
      <c r="T249" s="1" t="s">
        <v>2479</v>
      </c>
      <c r="U249" s="1" t="s">
        <v>156</v>
      </c>
      <c r="V249" s="1" t="s">
        <v>5301</v>
      </c>
      <c r="W249" s="1" t="s">
        <v>35</v>
      </c>
      <c r="X249" s="1" t="s">
        <v>2538</v>
      </c>
      <c r="Y249" s="1" t="s">
        <v>5475</v>
      </c>
    </row>
    <row r="250" spans="1:26" hidden="1" x14ac:dyDescent="0.25">
      <c r="A250" s="1" t="s">
        <v>2496</v>
      </c>
      <c r="B250" s="1">
        <v>2522</v>
      </c>
      <c r="C250" s="1" t="s">
        <v>5477</v>
      </c>
      <c r="D250" s="1" t="s">
        <v>5177</v>
      </c>
      <c r="E250" s="1" t="s">
        <v>2494</v>
      </c>
      <c r="F250" s="1">
        <v>2025</v>
      </c>
      <c r="G250" s="1">
        <v>2026</v>
      </c>
      <c r="H250" s="1" t="s">
        <v>2953</v>
      </c>
      <c r="I250" s="1" t="s">
        <v>2954</v>
      </c>
      <c r="J250" s="1" t="s">
        <v>2475</v>
      </c>
      <c r="K250" s="1" t="s">
        <v>2738</v>
      </c>
      <c r="L250" s="1">
        <v>19093</v>
      </c>
      <c r="M250" s="1" t="s">
        <v>2530</v>
      </c>
      <c r="N250" s="1" t="s">
        <v>5479</v>
      </c>
      <c r="O250" s="1" t="s">
        <v>5480</v>
      </c>
      <c r="Q250" s="1" t="s">
        <v>60</v>
      </c>
      <c r="R250" s="1" t="s">
        <v>2507</v>
      </c>
      <c r="S250" s="1" t="s">
        <v>2537</v>
      </c>
      <c r="T250" s="1" t="s">
        <v>2522</v>
      </c>
      <c r="U250" s="1" t="s">
        <v>5177</v>
      </c>
      <c r="V250" s="1" t="s">
        <v>5301</v>
      </c>
      <c r="W250" s="1" t="s">
        <v>35</v>
      </c>
      <c r="X250" s="1" t="s">
        <v>2538</v>
      </c>
      <c r="Y250" s="1" t="s">
        <v>7104</v>
      </c>
      <c r="Z250" s="1" t="s">
        <v>3245</v>
      </c>
    </row>
    <row r="251" spans="1:26" hidden="1" x14ac:dyDescent="0.25">
      <c r="A251" s="1" t="s">
        <v>2496</v>
      </c>
      <c r="B251" s="1">
        <v>2520</v>
      </c>
      <c r="C251" s="1" t="s">
        <v>5481</v>
      </c>
      <c r="D251" s="1" t="s">
        <v>156</v>
      </c>
      <c r="E251" s="1" t="s">
        <v>157</v>
      </c>
      <c r="F251" s="1">
        <v>2025</v>
      </c>
      <c r="G251" s="1">
        <v>2026</v>
      </c>
      <c r="H251" s="1" t="s">
        <v>2953</v>
      </c>
      <c r="I251" s="1" t="s">
        <v>2954</v>
      </c>
      <c r="J251" s="1" t="s">
        <v>2475</v>
      </c>
      <c r="K251" s="1" t="s">
        <v>2738</v>
      </c>
      <c r="L251" s="1">
        <v>19093</v>
      </c>
      <c r="M251" s="1" t="s">
        <v>2530</v>
      </c>
      <c r="N251" s="1" t="s">
        <v>3590</v>
      </c>
      <c r="O251" s="1" t="s">
        <v>5440</v>
      </c>
      <c r="Q251" s="1" t="s">
        <v>60</v>
      </c>
      <c r="R251" s="1" t="s">
        <v>2507</v>
      </c>
      <c r="S251" s="1" t="s">
        <v>2537</v>
      </c>
      <c r="T251" s="1" t="s">
        <v>2522</v>
      </c>
      <c r="U251" s="1" t="s">
        <v>156</v>
      </c>
      <c r="V251" s="1" t="s">
        <v>5301</v>
      </c>
      <c r="W251" s="1" t="s">
        <v>35</v>
      </c>
      <c r="X251" s="1" t="s">
        <v>2538</v>
      </c>
      <c r="Y251" s="1" t="s">
        <v>7105</v>
      </c>
      <c r="Z251" s="1" t="s">
        <v>2539</v>
      </c>
    </row>
    <row r="252" spans="1:26" hidden="1" x14ac:dyDescent="0.25">
      <c r="A252" s="1" t="s">
        <v>2496</v>
      </c>
      <c r="B252" s="1">
        <v>2519</v>
      </c>
      <c r="C252" s="1" t="s">
        <v>5482</v>
      </c>
      <c r="D252" s="1" t="s">
        <v>156</v>
      </c>
      <c r="E252" s="1" t="s">
        <v>157</v>
      </c>
      <c r="F252" s="1">
        <v>2025</v>
      </c>
      <c r="G252" s="1">
        <v>2026</v>
      </c>
      <c r="H252" s="1" t="s">
        <v>5483</v>
      </c>
      <c r="I252" s="1">
        <v>9462</v>
      </c>
      <c r="J252" s="1" t="s">
        <v>2612</v>
      </c>
      <c r="K252" s="1" t="s">
        <v>2613</v>
      </c>
      <c r="L252" s="1">
        <v>19019</v>
      </c>
      <c r="M252" s="1" t="s">
        <v>5292</v>
      </c>
      <c r="N252" s="1" t="s">
        <v>3590</v>
      </c>
      <c r="O252" s="1" t="s">
        <v>5440</v>
      </c>
      <c r="Q252" s="1" t="s">
        <v>60</v>
      </c>
      <c r="R252" s="1" t="s">
        <v>2507</v>
      </c>
      <c r="S252" s="1" t="s">
        <v>2537</v>
      </c>
      <c r="T252" s="1" t="s">
        <v>2479</v>
      </c>
      <c r="U252" s="1" t="s">
        <v>156</v>
      </c>
      <c r="V252" s="1" t="s">
        <v>5301</v>
      </c>
      <c r="W252" s="1" t="s">
        <v>35</v>
      </c>
      <c r="X252" s="1" t="s">
        <v>2538</v>
      </c>
      <c r="Y252" s="1" t="s">
        <v>5484</v>
      </c>
    </row>
    <row r="253" spans="1:26" hidden="1" x14ac:dyDescent="0.25">
      <c r="A253" s="1" t="s">
        <v>2496</v>
      </c>
      <c r="B253" s="1">
        <v>2518</v>
      </c>
      <c r="C253" s="1" t="s">
        <v>5485</v>
      </c>
      <c r="D253" s="1" t="s">
        <v>156</v>
      </c>
      <c r="E253" s="1" t="s">
        <v>157</v>
      </c>
      <c r="F253" s="1">
        <v>2025</v>
      </c>
      <c r="G253" s="1">
        <v>2026</v>
      </c>
      <c r="H253" s="1" t="s">
        <v>5486</v>
      </c>
      <c r="I253" s="1">
        <v>9533</v>
      </c>
      <c r="J253" s="1" t="s">
        <v>2796</v>
      </c>
      <c r="K253" s="1" t="s">
        <v>2613</v>
      </c>
      <c r="L253" s="1">
        <v>19194</v>
      </c>
      <c r="M253" s="1" t="s">
        <v>5292</v>
      </c>
      <c r="N253" s="1" t="s">
        <v>3590</v>
      </c>
      <c r="O253" s="1" t="s">
        <v>5440</v>
      </c>
      <c r="Q253" s="1" t="s">
        <v>60</v>
      </c>
      <c r="R253" s="1" t="s">
        <v>2507</v>
      </c>
      <c r="S253" s="1" t="s">
        <v>2537</v>
      </c>
      <c r="T253" s="1" t="s">
        <v>2479</v>
      </c>
      <c r="U253" s="1" t="s">
        <v>156</v>
      </c>
      <c r="V253" s="1" t="s">
        <v>5301</v>
      </c>
      <c r="W253" s="1" t="s">
        <v>35</v>
      </c>
      <c r="X253" s="1" t="s">
        <v>2538</v>
      </c>
      <c r="Y253" s="1" t="s">
        <v>5487</v>
      </c>
    </row>
    <row r="254" spans="1:26" hidden="1" x14ac:dyDescent="0.25">
      <c r="A254" s="1" t="s">
        <v>2496</v>
      </c>
      <c r="B254" s="1">
        <v>2515</v>
      </c>
      <c r="C254" s="1" t="s">
        <v>6243</v>
      </c>
      <c r="D254" s="1" t="s">
        <v>6194</v>
      </c>
      <c r="E254" s="1" t="s">
        <v>142</v>
      </c>
      <c r="F254" s="1">
        <v>2010</v>
      </c>
      <c r="G254" s="1">
        <v>2010</v>
      </c>
      <c r="H254" s="1" t="s">
        <v>6244</v>
      </c>
      <c r="I254" s="1">
        <v>9391</v>
      </c>
      <c r="J254" s="1" t="s">
        <v>3195</v>
      </c>
      <c r="K254" s="1" t="s">
        <v>2616</v>
      </c>
      <c r="L254" s="1">
        <v>17001</v>
      </c>
      <c r="M254" s="1" t="s">
        <v>5292</v>
      </c>
      <c r="N254" s="1" t="s">
        <v>5200</v>
      </c>
      <c r="O254" s="1" t="s">
        <v>6245</v>
      </c>
      <c r="Q254" s="1" t="s">
        <v>2506</v>
      </c>
      <c r="R254" s="1" t="s">
        <v>2507</v>
      </c>
      <c r="S254" s="1" t="s">
        <v>2508</v>
      </c>
      <c r="T254" s="1" t="s">
        <v>2479</v>
      </c>
      <c r="U254" s="1" t="s">
        <v>6194</v>
      </c>
      <c r="V254" s="1" t="s">
        <v>6159</v>
      </c>
      <c r="W254" s="1" t="s">
        <v>36</v>
      </c>
      <c r="X254" s="1" t="s">
        <v>2509</v>
      </c>
      <c r="Y254" s="1" t="s">
        <v>6246</v>
      </c>
    </row>
    <row r="255" spans="1:26" hidden="1" x14ac:dyDescent="0.25">
      <c r="A255" s="1" t="s">
        <v>2496</v>
      </c>
      <c r="B255" s="1">
        <v>2513</v>
      </c>
      <c r="C255" s="1" t="s">
        <v>5489</v>
      </c>
      <c r="D255" s="1" t="s">
        <v>156</v>
      </c>
      <c r="E255" s="1" t="s">
        <v>157</v>
      </c>
      <c r="F255" s="1">
        <v>2025</v>
      </c>
      <c r="G255" s="1">
        <v>2026</v>
      </c>
      <c r="H255" s="1" t="s">
        <v>5490</v>
      </c>
      <c r="I255" s="1">
        <v>9538</v>
      </c>
      <c r="J255" s="1" t="s">
        <v>2796</v>
      </c>
      <c r="K255" s="1" t="s">
        <v>2613</v>
      </c>
      <c r="L255" s="1">
        <v>19019</v>
      </c>
      <c r="M255" s="1" t="s">
        <v>5292</v>
      </c>
      <c r="P255" s="1">
        <v>1000</v>
      </c>
      <c r="Q255" s="1" t="s">
        <v>2506</v>
      </c>
      <c r="R255" s="1" t="s">
        <v>2507</v>
      </c>
      <c r="S255" s="1" t="s">
        <v>2508</v>
      </c>
      <c r="T255" s="1" t="s">
        <v>2479</v>
      </c>
      <c r="U255" s="1" t="s">
        <v>156</v>
      </c>
      <c r="V255" s="1" t="s">
        <v>5301</v>
      </c>
      <c r="W255" s="1" t="s">
        <v>35</v>
      </c>
      <c r="X255" s="1" t="s">
        <v>5211</v>
      </c>
      <c r="Y255" s="1" t="s">
        <v>6008</v>
      </c>
    </row>
    <row r="256" spans="1:26" hidden="1" x14ac:dyDescent="0.25">
      <c r="A256" s="1" t="s">
        <v>2496</v>
      </c>
      <c r="B256" s="1">
        <v>2512</v>
      </c>
      <c r="C256" s="1" t="s">
        <v>5491</v>
      </c>
      <c r="D256" s="1" t="s">
        <v>156</v>
      </c>
      <c r="E256" s="1" t="s">
        <v>157</v>
      </c>
      <c r="F256" s="1">
        <v>2025</v>
      </c>
      <c r="G256" s="1">
        <v>2026</v>
      </c>
      <c r="H256" s="1" t="s">
        <v>5492</v>
      </c>
      <c r="I256" s="1">
        <v>9449</v>
      </c>
      <c r="J256" s="1" t="s">
        <v>2612</v>
      </c>
      <c r="K256" s="1" t="s">
        <v>2613</v>
      </c>
      <c r="L256" s="1">
        <v>17001</v>
      </c>
      <c r="M256" s="1" t="s">
        <v>5292</v>
      </c>
      <c r="P256" s="1">
        <v>1000</v>
      </c>
      <c r="Q256" s="1" t="s">
        <v>2506</v>
      </c>
      <c r="R256" s="1" t="s">
        <v>2507</v>
      </c>
      <c r="S256" s="1" t="s">
        <v>2508</v>
      </c>
      <c r="T256" s="1" t="s">
        <v>2479</v>
      </c>
      <c r="U256" s="1" t="s">
        <v>156</v>
      </c>
      <c r="V256" s="1" t="s">
        <v>5301</v>
      </c>
      <c r="W256" s="1" t="s">
        <v>35</v>
      </c>
      <c r="X256" s="1" t="s">
        <v>2509</v>
      </c>
      <c r="Y256" s="1" t="s">
        <v>5493</v>
      </c>
    </row>
    <row r="257" spans="1:26" hidden="1" x14ac:dyDescent="0.25">
      <c r="A257" s="1" t="s">
        <v>2496</v>
      </c>
      <c r="B257" s="1">
        <v>2511</v>
      </c>
      <c r="C257" s="1" t="s">
        <v>5494</v>
      </c>
      <c r="D257" s="1" t="s">
        <v>156</v>
      </c>
      <c r="E257" s="1" t="s">
        <v>157</v>
      </c>
      <c r="F257" s="1">
        <v>2025</v>
      </c>
      <c r="G257" s="1">
        <v>2026</v>
      </c>
      <c r="H257" s="1" t="s">
        <v>5495</v>
      </c>
      <c r="I257" s="1">
        <v>9446</v>
      </c>
      <c r="J257" s="1" t="s">
        <v>2612</v>
      </c>
      <c r="K257" s="1" t="s">
        <v>2613</v>
      </c>
      <c r="L257" s="1">
        <v>17001</v>
      </c>
      <c r="M257" s="1" t="s">
        <v>5292</v>
      </c>
      <c r="P257" s="1">
        <v>1000</v>
      </c>
      <c r="Q257" s="1" t="s">
        <v>2506</v>
      </c>
      <c r="R257" s="1" t="s">
        <v>2507</v>
      </c>
      <c r="S257" s="1" t="s">
        <v>2508</v>
      </c>
      <c r="T257" s="1" t="s">
        <v>2479</v>
      </c>
      <c r="U257" s="1" t="s">
        <v>156</v>
      </c>
      <c r="V257" s="1" t="s">
        <v>5301</v>
      </c>
      <c r="W257" s="1" t="s">
        <v>35</v>
      </c>
      <c r="X257" s="1" t="s">
        <v>2509</v>
      </c>
      <c r="Y257" s="1" t="s">
        <v>5496</v>
      </c>
    </row>
    <row r="258" spans="1:26" hidden="1" x14ac:dyDescent="0.25">
      <c r="A258" s="1" t="s">
        <v>2496</v>
      </c>
      <c r="B258" s="1">
        <v>2510</v>
      </c>
      <c r="C258" s="1" t="s">
        <v>5497</v>
      </c>
      <c r="D258" s="1" t="s">
        <v>156</v>
      </c>
      <c r="E258" s="1" t="s">
        <v>157</v>
      </c>
      <c r="F258" s="1">
        <v>2025</v>
      </c>
      <c r="G258" s="1">
        <v>2026</v>
      </c>
      <c r="H258" s="1" t="s">
        <v>5498</v>
      </c>
      <c r="I258" s="1">
        <v>9451</v>
      </c>
      <c r="J258" s="1" t="s">
        <v>2612</v>
      </c>
      <c r="K258" s="1" t="s">
        <v>2613</v>
      </c>
      <c r="L258" s="1">
        <v>17001</v>
      </c>
      <c r="M258" s="1" t="s">
        <v>5292</v>
      </c>
      <c r="P258" s="1">
        <v>1000</v>
      </c>
      <c r="Q258" s="1" t="s">
        <v>2506</v>
      </c>
      <c r="R258" s="1" t="s">
        <v>2507</v>
      </c>
      <c r="S258" s="1" t="s">
        <v>2508</v>
      </c>
      <c r="T258" s="1" t="s">
        <v>2479</v>
      </c>
      <c r="U258" s="1" t="s">
        <v>156</v>
      </c>
      <c r="V258" s="1" t="s">
        <v>5301</v>
      </c>
      <c r="W258" s="1" t="s">
        <v>35</v>
      </c>
      <c r="X258" s="1" t="s">
        <v>2509</v>
      </c>
      <c r="Y258" s="1" t="s">
        <v>5499</v>
      </c>
    </row>
    <row r="259" spans="1:26" hidden="1" x14ac:dyDescent="0.25">
      <c r="A259" s="1" t="s">
        <v>2496</v>
      </c>
      <c r="B259" s="1">
        <v>2509</v>
      </c>
      <c r="C259" s="1" t="s">
        <v>5500</v>
      </c>
      <c r="D259" s="1" t="s">
        <v>156</v>
      </c>
      <c r="E259" s="1" t="s">
        <v>157</v>
      </c>
      <c r="F259" s="1">
        <v>2025</v>
      </c>
      <c r="G259" s="1">
        <v>2026</v>
      </c>
      <c r="H259" s="1" t="s">
        <v>5501</v>
      </c>
      <c r="I259" s="1">
        <v>9481</v>
      </c>
      <c r="J259" s="1" t="s">
        <v>2796</v>
      </c>
      <c r="K259" s="1" t="s">
        <v>2613</v>
      </c>
      <c r="L259" s="1">
        <v>17001</v>
      </c>
      <c r="M259" s="1" t="s">
        <v>5292</v>
      </c>
      <c r="P259" s="1">
        <v>1000</v>
      </c>
      <c r="Q259" s="1" t="s">
        <v>2506</v>
      </c>
      <c r="R259" s="1" t="s">
        <v>2507</v>
      </c>
      <c r="S259" s="1" t="s">
        <v>2508</v>
      </c>
      <c r="T259" s="1" t="s">
        <v>2479</v>
      </c>
      <c r="U259" s="1" t="s">
        <v>156</v>
      </c>
      <c r="V259" s="1" t="s">
        <v>5301</v>
      </c>
      <c r="W259" s="1" t="s">
        <v>35</v>
      </c>
      <c r="X259" s="1" t="s">
        <v>2509</v>
      </c>
      <c r="Y259" s="1" t="s">
        <v>5502</v>
      </c>
    </row>
    <row r="260" spans="1:26" hidden="1" x14ac:dyDescent="0.25">
      <c r="A260" s="1" t="s">
        <v>2496</v>
      </c>
      <c r="B260" s="1">
        <v>2508</v>
      </c>
      <c r="C260" s="1" t="s">
        <v>5503</v>
      </c>
      <c r="D260" s="1" t="s">
        <v>156</v>
      </c>
      <c r="E260" s="1" t="s">
        <v>157</v>
      </c>
      <c r="F260" s="1">
        <v>2025</v>
      </c>
      <c r="G260" s="1">
        <v>2026</v>
      </c>
      <c r="H260" s="1" t="s">
        <v>5504</v>
      </c>
      <c r="I260" s="1">
        <v>9493</v>
      </c>
      <c r="J260" s="1" t="s">
        <v>2979</v>
      </c>
      <c r="K260" s="1" t="s">
        <v>2613</v>
      </c>
      <c r="L260" s="1">
        <v>17001</v>
      </c>
      <c r="M260" s="1" t="s">
        <v>5292</v>
      </c>
      <c r="P260" s="1">
        <v>1000</v>
      </c>
      <c r="Q260" s="1" t="s">
        <v>2506</v>
      </c>
      <c r="R260" s="1" t="s">
        <v>2507</v>
      </c>
      <c r="S260" s="1" t="s">
        <v>2508</v>
      </c>
      <c r="T260" s="1" t="s">
        <v>2479</v>
      </c>
      <c r="U260" s="1" t="s">
        <v>156</v>
      </c>
      <c r="V260" s="1" t="s">
        <v>5301</v>
      </c>
      <c r="W260" s="1" t="s">
        <v>35</v>
      </c>
      <c r="X260" s="1" t="s">
        <v>2509</v>
      </c>
      <c r="Y260" s="1" t="s">
        <v>5505</v>
      </c>
    </row>
    <row r="261" spans="1:26" hidden="1" x14ac:dyDescent="0.25">
      <c r="A261" s="1" t="s">
        <v>2496</v>
      </c>
      <c r="B261" s="1">
        <v>2507</v>
      </c>
      <c r="C261" s="1" t="s">
        <v>5506</v>
      </c>
      <c r="D261" s="1" t="s">
        <v>156</v>
      </c>
      <c r="E261" s="1" t="s">
        <v>157</v>
      </c>
      <c r="F261" s="1">
        <v>2025</v>
      </c>
      <c r="G261" s="1">
        <v>2026</v>
      </c>
      <c r="H261" s="1" t="s">
        <v>7106</v>
      </c>
      <c r="I261" s="1">
        <v>9598</v>
      </c>
      <c r="J261" s="1" t="s">
        <v>2612</v>
      </c>
      <c r="K261" s="1" t="s">
        <v>2613</v>
      </c>
      <c r="L261" s="1">
        <v>17001</v>
      </c>
      <c r="M261" s="1" t="s">
        <v>5292</v>
      </c>
      <c r="P261" s="1">
        <v>1000</v>
      </c>
      <c r="Q261" s="1" t="s">
        <v>2506</v>
      </c>
      <c r="R261" s="1" t="s">
        <v>2507</v>
      </c>
      <c r="S261" s="1" t="s">
        <v>2508</v>
      </c>
      <c r="T261" s="1" t="s">
        <v>2479</v>
      </c>
      <c r="U261" s="1" t="s">
        <v>156</v>
      </c>
      <c r="V261" s="1" t="s">
        <v>5301</v>
      </c>
      <c r="W261" s="1" t="s">
        <v>35</v>
      </c>
      <c r="X261" s="1" t="s">
        <v>5211</v>
      </c>
      <c r="Y261" s="1" t="s">
        <v>7107</v>
      </c>
      <c r="Z261" s="1" t="s">
        <v>6071</v>
      </c>
    </row>
    <row r="262" spans="1:26" hidden="1" x14ac:dyDescent="0.25">
      <c r="A262" s="1" t="s">
        <v>2496</v>
      </c>
      <c r="B262" s="1">
        <v>2506</v>
      </c>
      <c r="C262" s="1" t="s">
        <v>5508</v>
      </c>
      <c r="D262" s="1" t="s">
        <v>156</v>
      </c>
      <c r="E262" s="1" t="s">
        <v>157</v>
      </c>
      <c r="F262" s="1">
        <v>2025</v>
      </c>
      <c r="G262" s="1">
        <v>2026</v>
      </c>
      <c r="H262" s="1" t="s">
        <v>5509</v>
      </c>
      <c r="I262" s="1">
        <v>9487</v>
      </c>
      <c r="J262" s="1" t="s">
        <v>2796</v>
      </c>
      <c r="K262" s="1" t="s">
        <v>2613</v>
      </c>
      <c r="L262" s="1">
        <v>17001</v>
      </c>
      <c r="M262" s="1" t="s">
        <v>5292</v>
      </c>
      <c r="P262" s="1">
        <v>1000</v>
      </c>
      <c r="Q262" s="1" t="s">
        <v>2506</v>
      </c>
      <c r="R262" s="1" t="s">
        <v>2507</v>
      </c>
      <c r="S262" s="1" t="s">
        <v>2508</v>
      </c>
      <c r="T262" s="1" t="s">
        <v>2479</v>
      </c>
      <c r="U262" s="1" t="s">
        <v>156</v>
      </c>
      <c r="V262" s="1" t="s">
        <v>5301</v>
      </c>
      <c r="W262" s="1" t="s">
        <v>35</v>
      </c>
      <c r="X262" s="1" t="s">
        <v>2509</v>
      </c>
      <c r="Y262" s="1" t="s">
        <v>5510</v>
      </c>
    </row>
    <row r="263" spans="1:26" hidden="1" x14ac:dyDescent="0.25">
      <c r="A263" s="1" t="s">
        <v>2496</v>
      </c>
      <c r="B263" s="1">
        <v>2505</v>
      </c>
      <c r="C263" s="1" t="s">
        <v>5511</v>
      </c>
      <c r="D263" s="1" t="s">
        <v>156</v>
      </c>
      <c r="E263" s="1" t="s">
        <v>157</v>
      </c>
      <c r="F263" s="1">
        <v>2025</v>
      </c>
      <c r="G263" s="1">
        <v>2026</v>
      </c>
      <c r="H263" s="1" t="s">
        <v>5512</v>
      </c>
      <c r="I263" s="1">
        <v>9589</v>
      </c>
      <c r="J263" s="1" t="s">
        <v>2793</v>
      </c>
      <c r="K263" s="1" t="s">
        <v>2613</v>
      </c>
      <c r="L263" s="1">
        <v>17001</v>
      </c>
      <c r="M263" s="1" t="s">
        <v>5292</v>
      </c>
      <c r="P263" s="1">
        <v>13153</v>
      </c>
      <c r="Q263" s="1" t="s">
        <v>2506</v>
      </c>
      <c r="R263" s="1" t="s">
        <v>2507</v>
      </c>
      <c r="S263" s="1" t="s">
        <v>2508</v>
      </c>
      <c r="T263" s="1" t="s">
        <v>2479</v>
      </c>
      <c r="U263" s="1" t="s">
        <v>156</v>
      </c>
      <c r="V263" s="1" t="s">
        <v>5301</v>
      </c>
      <c r="W263" s="1" t="s">
        <v>35</v>
      </c>
      <c r="X263" s="1" t="s">
        <v>2509</v>
      </c>
      <c r="Y263" s="1" t="s">
        <v>5513</v>
      </c>
    </row>
    <row r="264" spans="1:26" hidden="1" x14ac:dyDescent="0.25">
      <c r="A264" s="1" t="s">
        <v>2496</v>
      </c>
      <c r="B264" s="1">
        <v>2504</v>
      </c>
      <c r="C264" s="1" t="s">
        <v>5514</v>
      </c>
      <c r="D264" s="1" t="s">
        <v>156</v>
      </c>
      <c r="E264" s="1" t="s">
        <v>157</v>
      </c>
      <c r="F264" s="1">
        <v>2025</v>
      </c>
      <c r="G264" s="1">
        <v>2026</v>
      </c>
      <c r="H264" s="1" t="s">
        <v>5515</v>
      </c>
      <c r="I264" s="1">
        <v>9595</v>
      </c>
      <c r="J264" s="1" t="s">
        <v>2796</v>
      </c>
      <c r="K264" s="1" t="s">
        <v>2613</v>
      </c>
      <c r="L264" s="1">
        <v>17001</v>
      </c>
      <c r="M264" s="1" t="s">
        <v>5292</v>
      </c>
      <c r="P264" s="1">
        <v>7655</v>
      </c>
      <c r="Q264" s="1" t="s">
        <v>2506</v>
      </c>
      <c r="R264" s="1" t="s">
        <v>2507</v>
      </c>
      <c r="S264" s="1" t="s">
        <v>2508</v>
      </c>
      <c r="T264" s="1" t="s">
        <v>2479</v>
      </c>
      <c r="U264" s="1" t="s">
        <v>156</v>
      </c>
      <c r="V264" s="1" t="s">
        <v>5301</v>
      </c>
      <c r="W264" s="1" t="s">
        <v>35</v>
      </c>
      <c r="X264" s="1" t="s">
        <v>2509</v>
      </c>
      <c r="Y264" s="1" t="s">
        <v>5516</v>
      </c>
    </row>
    <row r="265" spans="1:26" hidden="1" x14ac:dyDescent="0.25">
      <c r="A265" s="1" t="s">
        <v>2496</v>
      </c>
      <c r="B265" s="1">
        <v>2503</v>
      </c>
      <c r="C265" s="1" t="s">
        <v>5517</v>
      </c>
      <c r="D265" s="1" t="s">
        <v>156</v>
      </c>
      <c r="E265" s="1" t="s">
        <v>157</v>
      </c>
      <c r="F265" s="1">
        <v>2025</v>
      </c>
      <c r="G265" s="1">
        <v>2026</v>
      </c>
      <c r="H265" s="1" t="s">
        <v>5890</v>
      </c>
      <c r="I265" s="1">
        <v>9647</v>
      </c>
      <c r="J265" s="1" t="s">
        <v>2626</v>
      </c>
      <c r="K265" s="1" t="s">
        <v>2613</v>
      </c>
      <c r="L265" s="1">
        <v>17001</v>
      </c>
      <c r="M265" s="1" t="s">
        <v>5292</v>
      </c>
      <c r="P265" s="1">
        <v>17685</v>
      </c>
      <c r="Q265" s="1" t="s">
        <v>2506</v>
      </c>
      <c r="R265" s="1" t="s">
        <v>2507</v>
      </c>
      <c r="S265" s="1" t="s">
        <v>2508</v>
      </c>
      <c r="T265" s="1" t="s">
        <v>2479</v>
      </c>
      <c r="U265" s="1" t="s">
        <v>156</v>
      </c>
      <c r="V265" s="1" t="s">
        <v>5301</v>
      </c>
      <c r="W265" s="1" t="s">
        <v>35</v>
      </c>
      <c r="X265" s="1" t="s">
        <v>2509</v>
      </c>
      <c r="Y265" s="1" t="s">
        <v>5891</v>
      </c>
      <c r="Z265" s="1" t="s">
        <v>2522</v>
      </c>
    </row>
    <row r="266" spans="1:26" hidden="1" x14ac:dyDescent="0.25">
      <c r="A266" s="1" t="s">
        <v>2496</v>
      </c>
      <c r="B266" s="1">
        <v>2502</v>
      </c>
      <c r="C266" s="1" t="s">
        <v>5518</v>
      </c>
      <c r="D266" s="1" t="s">
        <v>156</v>
      </c>
      <c r="E266" s="1" t="s">
        <v>157</v>
      </c>
      <c r="F266" s="1">
        <v>2025</v>
      </c>
      <c r="G266" s="1">
        <v>2026</v>
      </c>
      <c r="H266" s="1" t="s">
        <v>5892</v>
      </c>
      <c r="I266" s="1">
        <v>9656</v>
      </c>
      <c r="J266" s="1" t="s">
        <v>2793</v>
      </c>
      <c r="K266" s="1" t="s">
        <v>2613</v>
      </c>
      <c r="L266" s="1">
        <v>17001</v>
      </c>
      <c r="M266" s="1" t="s">
        <v>5292</v>
      </c>
      <c r="Q266" s="1" t="s">
        <v>2506</v>
      </c>
      <c r="R266" s="1" t="s">
        <v>2507</v>
      </c>
      <c r="S266" s="1" t="s">
        <v>2508</v>
      </c>
      <c r="T266" s="1" t="s">
        <v>2479</v>
      </c>
      <c r="U266" s="1" t="s">
        <v>156</v>
      </c>
      <c r="V266" s="1" t="s">
        <v>5301</v>
      </c>
      <c r="W266" s="1" t="s">
        <v>35</v>
      </c>
      <c r="X266" s="1" t="s">
        <v>2509</v>
      </c>
      <c r="Y266" s="1" t="s">
        <v>5893</v>
      </c>
      <c r="Z266" s="1" t="s">
        <v>2522</v>
      </c>
    </row>
    <row r="267" spans="1:26" hidden="1" x14ac:dyDescent="0.25">
      <c r="A267" s="1" t="s">
        <v>2496</v>
      </c>
      <c r="B267" s="1">
        <v>2501</v>
      </c>
      <c r="C267" s="1" t="s">
        <v>5519</v>
      </c>
      <c r="D267" s="1" t="s">
        <v>156</v>
      </c>
      <c r="E267" s="1" t="s">
        <v>157</v>
      </c>
      <c r="F267" s="1">
        <v>2025</v>
      </c>
      <c r="G267" s="1">
        <v>2026</v>
      </c>
      <c r="H267" s="1" t="s">
        <v>5520</v>
      </c>
      <c r="I267" s="1">
        <v>9507</v>
      </c>
      <c r="J267" s="1" t="s">
        <v>7108</v>
      </c>
      <c r="K267" s="1" t="s">
        <v>2613</v>
      </c>
      <c r="L267" s="1">
        <v>17001</v>
      </c>
      <c r="M267" s="1" t="s">
        <v>5292</v>
      </c>
      <c r="P267" s="1">
        <v>24761</v>
      </c>
      <c r="Q267" s="1" t="s">
        <v>2506</v>
      </c>
      <c r="R267" s="1" t="s">
        <v>2507</v>
      </c>
      <c r="S267" s="1" t="s">
        <v>2508</v>
      </c>
      <c r="T267" s="1" t="s">
        <v>2479</v>
      </c>
      <c r="U267" s="1" t="s">
        <v>156</v>
      </c>
      <c r="V267" s="1" t="s">
        <v>5301</v>
      </c>
      <c r="W267" s="1" t="s">
        <v>35</v>
      </c>
      <c r="X267" s="1" t="s">
        <v>2509</v>
      </c>
      <c r="Y267" s="1" t="s">
        <v>5521</v>
      </c>
    </row>
    <row r="268" spans="1:26" hidden="1" x14ac:dyDescent="0.25">
      <c r="A268" s="1" t="s">
        <v>2496</v>
      </c>
      <c r="B268" s="1">
        <v>2500</v>
      </c>
      <c r="C268" s="1" t="s">
        <v>5522</v>
      </c>
      <c r="D268" s="1" t="s">
        <v>156</v>
      </c>
      <c r="E268" s="1" t="s">
        <v>157</v>
      </c>
      <c r="F268" s="1">
        <v>2025</v>
      </c>
      <c r="G268" s="1">
        <v>2026</v>
      </c>
      <c r="H268" s="1" t="s">
        <v>7109</v>
      </c>
      <c r="I268" s="1">
        <v>9637</v>
      </c>
      <c r="J268" s="1" t="s">
        <v>2793</v>
      </c>
      <c r="K268" s="1" t="s">
        <v>2613</v>
      </c>
      <c r="L268" s="1">
        <v>17001</v>
      </c>
      <c r="M268" s="1" t="s">
        <v>5292</v>
      </c>
      <c r="P268" s="1">
        <v>861</v>
      </c>
      <c r="Q268" s="1" t="s">
        <v>2506</v>
      </c>
      <c r="R268" s="1" t="s">
        <v>2507</v>
      </c>
      <c r="S268" s="1" t="s">
        <v>2508</v>
      </c>
      <c r="T268" s="1" t="s">
        <v>2479</v>
      </c>
      <c r="U268" s="1" t="s">
        <v>156</v>
      </c>
      <c r="V268" s="1" t="s">
        <v>5301</v>
      </c>
      <c r="W268" s="1" t="s">
        <v>35</v>
      </c>
      <c r="X268" s="1" t="s">
        <v>5211</v>
      </c>
      <c r="Y268" s="1" t="s">
        <v>7110</v>
      </c>
      <c r="Z268" s="1" t="s">
        <v>6071</v>
      </c>
    </row>
    <row r="269" spans="1:26" hidden="1" x14ac:dyDescent="0.25">
      <c r="A269" s="1" t="s">
        <v>2496</v>
      </c>
      <c r="B269" s="1">
        <v>2498</v>
      </c>
      <c r="C269" s="1" t="s">
        <v>5523</v>
      </c>
      <c r="D269" s="1" t="s">
        <v>156</v>
      </c>
      <c r="E269" s="1" t="s">
        <v>157</v>
      </c>
      <c r="F269" s="1">
        <v>2025</v>
      </c>
      <c r="G269" s="1">
        <v>2026</v>
      </c>
      <c r="H269" s="1" t="s">
        <v>5524</v>
      </c>
      <c r="I269" s="1">
        <v>9445</v>
      </c>
      <c r="J269" s="1" t="s">
        <v>2979</v>
      </c>
      <c r="K269" s="1" t="s">
        <v>2613</v>
      </c>
      <c r="L269" s="1">
        <v>17001</v>
      </c>
      <c r="M269" s="1" t="s">
        <v>5292</v>
      </c>
      <c r="P269" s="1">
        <v>16567</v>
      </c>
      <c r="Q269" s="1" t="s">
        <v>2506</v>
      </c>
      <c r="R269" s="1" t="s">
        <v>2507</v>
      </c>
      <c r="S269" s="1" t="s">
        <v>2508</v>
      </c>
      <c r="T269" s="1" t="s">
        <v>2479</v>
      </c>
      <c r="U269" s="1" t="s">
        <v>156</v>
      </c>
      <c r="V269" s="1" t="s">
        <v>5301</v>
      </c>
      <c r="W269" s="1" t="s">
        <v>35</v>
      </c>
      <c r="X269" s="1" t="s">
        <v>2509</v>
      </c>
      <c r="Y269" s="1" t="s">
        <v>5525</v>
      </c>
    </row>
    <row r="270" spans="1:26" hidden="1" x14ac:dyDescent="0.25">
      <c r="A270" s="1" t="s">
        <v>2496</v>
      </c>
      <c r="B270" s="1">
        <v>2497</v>
      </c>
      <c r="C270" s="1" t="s">
        <v>5526</v>
      </c>
      <c r="D270" s="1" t="s">
        <v>156</v>
      </c>
      <c r="E270" s="1" t="s">
        <v>157</v>
      </c>
      <c r="F270" s="1">
        <v>2025</v>
      </c>
      <c r="G270" s="1">
        <v>2026</v>
      </c>
      <c r="H270" s="1" t="s">
        <v>6009</v>
      </c>
      <c r="I270" s="1">
        <v>9648</v>
      </c>
      <c r="J270" s="1" t="s">
        <v>2979</v>
      </c>
      <c r="K270" s="1" t="s">
        <v>2613</v>
      </c>
      <c r="L270" s="1">
        <v>17001</v>
      </c>
      <c r="M270" s="1" t="s">
        <v>5292</v>
      </c>
      <c r="P270" s="1">
        <v>633</v>
      </c>
      <c r="Q270" s="1" t="s">
        <v>2506</v>
      </c>
      <c r="R270" s="1" t="s">
        <v>2507</v>
      </c>
      <c r="S270" s="1" t="s">
        <v>2508</v>
      </c>
      <c r="T270" s="1" t="s">
        <v>2479</v>
      </c>
      <c r="U270" s="1" t="s">
        <v>156</v>
      </c>
      <c r="V270" s="1" t="s">
        <v>5301</v>
      </c>
      <c r="W270" s="1" t="s">
        <v>35</v>
      </c>
      <c r="X270" s="1" t="s">
        <v>2509</v>
      </c>
      <c r="Y270" s="1" t="s">
        <v>6010</v>
      </c>
      <c r="Z270" s="1" t="s">
        <v>2522</v>
      </c>
    </row>
    <row r="271" spans="1:26" hidden="1" x14ac:dyDescent="0.25">
      <c r="A271" s="1" t="s">
        <v>2496</v>
      </c>
      <c r="B271" s="1">
        <v>2494</v>
      </c>
      <c r="C271" s="1" t="s">
        <v>5527</v>
      </c>
      <c r="D271" s="1" t="s">
        <v>180</v>
      </c>
      <c r="E271" s="1" t="s">
        <v>142</v>
      </c>
      <c r="F271" s="1">
        <v>2024</v>
      </c>
      <c r="G271" s="1">
        <v>2025</v>
      </c>
      <c r="H271" s="1" t="s">
        <v>6011</v>
      </c>
      <c r="I271" s="1">
        <v>9627</v>
      </c>
      <c r="J271" s="1" t="s">
        <v>5344</v>
      </c>
      <c r="K271" s="1" t="s">
        <v>2616</v>
      </c>
      <c r="L271" s="1">
        <v>19093</v>
      </c>
      <c r="M271" s="1" t="s">
        <v>5292</v>
      </c>
      <c r="N271" s="1" t="s">
        <v>5528</v>
      </c>
      <c r="O271" s="1" t="s">
        <v>5529</v>
      </c>
      <c r="Q271" s="1" t="s">
        <v>60</v>
      </c>
      <c r="R271" s="1" t="s">
        <v>2507</v>
      </c>
      <c r="S271" s="1" t="s">
        <v>2537</v>
      </c>
      <c r="T271" s="1" t="s">
        <v>2479</v>
      </c>
      <c r="U271" s="1" t="s">
        <v>180</v>
      </c>
      <c r="V271" s="1" t="s">
        <v>5301</v>
      </c>
      <c r="W271" s="1" t="s">
        <v>35</v>
      </c>
      <c r="X271" s="1" t="s">
        <v>2538</v>
      </c>
      <c r="Y271" s="1" t="s">
        <v>6012</v>
      </c>
      <c r="Z271" s="1" t="s">
        <v>2539</v>
      </c>
    </row>
    <row r="272" spans="1:26" hidden="1" x14ac:dyDescent="0.25">
      <c r="A272" s="1" t="s">
        <v>2496</v>
      </c>
      <c r="B272" s="1">
        <v>2493</v>
      </c>
      <c r="C272" s="1" t="s">
        <v>5153</v>
      </c>
      <c r="D272" s="1" t="s">
        <v>156</v>
      </c>
      <c r="E272" s="1" t="s">
        <v>157</v>
      </c>
      <c r="F272" s="1">
        <v>2026</v>
      </c>
      <c r="G272" s="1">
        <v>2025</v>
      </c>
      <c r="H272" s="1" t="s">
        <v>3915</v>
      </c>
      <c r="I272" s="1">
        <v>4470</v>
      </c>
      <c r="J272" s="1" t="s">
        <v>2853</v>
      </c>
      <c r="K272" s="1" t="s">
        <v>2613</v>
      </c>
      <c r="L272" s="1">
        <v>31271</v>
      </c>
      <c r="M272" s="1" t="s">
        <v>5292</v>
      </c>
      <c r="Q272" s="1" t="s">
        <v>48</v>
      </c>
      <c r="R272" s="1" t="s">
        <v>2514</v>
      </c>
      <c r="S272" s="1" t="s">
        <v>2515</v>
      </c>
      <c r="T272" s="1" t="s">
        <v>2479</v>
      </c>
      <c r="U272" s="1" t="s">
        <v>156</v>
      </c>
      <c r="V272" s="1" t="s">
        <v>2516</v>
      </c>
      <c r="W272" s="1" t="s">
        <v>35</v>
      </c>
      <c r="X272" s="1" t="s">
        <v>2518</v>
      </c>
      <c r="Y272" s="1" t="s">
        <v>5154</v>
      </c>
    </row>
    <row r="273" spans="1:26" hidden="1" x14ac:dyDescent="0.25">
      <c r="A273" s="1" t="s">
        <v>2496</v>
      </c>
      <c r="B273" s="1">
        <v>2491</v>
      </c>
      <c r="C273" s="1" t="s">
        <v>5156</v>
      </c>
      <c r="D273" s="1" t="s">
        <v>156</v>
      </c>
      <c r="E273" s="1" t="s">
        <v>157</v>
      </c>
      <c r="F273" s="1">
        <v>2026</v>
      </c>
      <c r="G273" s="1">
        <v>2025</v>
      </c>
      <c r="H273" s="1" t="s">
        <v>3865</v>
      </c>
      <c r="I273" s="1">
        <v>4350</v>
      </c>
      <c r="J273" s="1" t="s">
        <v>3408</v>
      </c>
      <c r="K273" s="1" t="s">
        <v>2613</v>
      </c>
      <c r="L273" s="1">
        <v>34141</v>
      </c>
      <c r="M273" s="1" t="s">
        <v>5292</v>
      </c>
      <c r="N273" s="1" t="s">
        <v>5157</v>
      </c>
      <c r="Q273" s="1" t="s">
        <v>46</v>
      </c>
      <c r="R273" s="1" t="s">
        <v>2514</v>
      </c>
      <c r="S273" s="1" t="s">
        <v>2628</v>
      </c>
      <c r="T273" s="1" t="s">
        <v>2479</v>
      </c>
      <c r="U273" s="1" t="s">
        <v>156</v>
      </c>
      <c r="V273" s="1" t="s">
        <v>2516</v>
      </c>
      <c r="W273" s="1" t="s">
        <v>35</v>
      </c>
      <c r="X273" s="1" t="s">
        <v>2518</v>
      </c>
      <c r="Y273" s="1" t="s">
        <v>5158</v>
      </c>
    </row>
    <row r="274" spans="1:26" hidden="1" x14ac:dyDescent="0.25">
      <c r="A274" s="1" t="s">
        <v>2496</v>
      </c>
      <c r="B274" s="1">
        <v>2490</v>
      </c>
      <c r="C274" s="1" t="s">
        <v>5159</v>
      </c>
      <c r="D274" s="1" t="s">
        <v>162</v>
      </c>
      <c r="E274" s="1" t="s">
        <v>157</v>
      </c>
      <c r="F274" s="1">
        <v>2025</v>
      </c>
      <c r="G274" s="1">
        <v>2024</v>
      </c>
      <c r="H274" s="1" t="s">
        <v>3953</v>
      </c>
      <c r="I274" s="1">
        <v>8784</v>
      </c>
      <c r="J274" s="1" t="s">
        <v>2626</v>
      </c>
      <c r="K274" s="1" t="s">
        <v>2613</v>
      </c>
      <c r="L274" s="1">
        <v>26005</v>
      </c>
      <c r="M274" s="1" t="s">
        <v>5292</v>
      </c>
      <c r="N274" s="1" t="s">
        <v>5155</v>
      </c>
      <c r="Q274" s="1" t="s">
        <v>44</v>
      </c>
      <c r="R274" s="1" t="s">
        <v>2514</v>
      </c>
      <c r="S274" s="1" t="s">
        <v>2605</v>
      </c>
      <c r="T274" s="1" t="s">
        <v>2479</v>
      </c>
      <c r="U274" s="1" t="s">
        <v>162</v>
      </c>
      <c r="V274" s="1" t="s">
        <v>2516</v>
      </c>
      <c r="W274" s="1" t="s">
        <v>2517</v>
      </c>
      <c r="X274" s="1" t="s">
        <v>2518</v>
      </c>
      <c r="Y274" s="1" t="s">
        <v>5160</v>
      </c>
    </row>
    <row r="275" spans="1:26" hidden="1" x14ac:dyDescent="0.25">
      <c r="A275" s="1" t="s">
        <v>2496</v>
      </c>
      <c r="B275" s="1">
        <v>2489</v>
      </c>
      <c r="C275" s="1" t="s">
        <v>5161</v>
      </c>
      <c r="D275" s="1" t="s">
        <v>156</v>
      </c>
      <c r="E275" s="1" t="s">
        <v>157</v>
      </c>
      <c r="F275" s="1">
        <v>2026</v>
      </c>
      <c r="G275" s="1">
        <v>2025</v>
      </c>
      <c r="H275" s="1" t="s">
        <v>4975</v>
      </c>
      <c r="I275" s="1">
        <v>4421</v>
      </c>
      <c r="J275" s="1" t="s">
        <v>2626</v>
      </c>
      <c r="K275" s="1" t="s">
        <v>2613</v>
      </c>
      <c r="L275" s="1">
        <v>34217</v>
      </c>
      <c r="M275" s="1" t="s">
        <v>5292</v>
      </c>
      <c r="N275" s="1" t="s">
        <v>5157</v>
      </c>
      <c r="Q275" s="1" t="s">
        <v>46</v>
      </c>
      <c r="R275" s="1" t="s">
        <v>2514</v>
      </c>
      <c r="S275" s="1" t="s">
        <v>3003</v>
      </c>
      <c r="T275" s="1" t="s">
        <v>2479</v>
      </c>
      <c r="U275" s="1" t="s">
        <v>156</v>
      </c>
      <c r="V275" s="1" t="s">
        <v>2516</v>
      </c>
      <c r="W275" s="1" t="s">
        <v>35</v>
      </c>
      <c r="X275" s="1" t="s">
        <v>2518</v>
      </c>
      <c r="Y275" s="1" t="s">
        <v>5162</v>
      </c>
    </row>
    <row r="276" spans="1:26" hidden="1" x14ac:dyDescent="0.25">
      <c r="A276" s="1" t="s">
        <v>2536</v>
      </c>
      <c r="B276" s="1">
        <v>2486</v>
      </c>
      <c r="C276" s="1" t="s">
        <v>5164</v>
      </c>
      <c r="D276" s="1" t="s">
        <v>2490</v>
      </c>
      <c r="E276" s="1" t="s">
        <v>2495</v>
      </c>
      <c r="F276" s="1">
        <v>2012</v>
      </c>
      <c r="G276" s="1">
        <v>2012</v>
      </c>
      <c r="H276" s="1" t="s">
        <v>2485</v>
      </c>
      <c r="I276" s="1" t="s">
        <v>2485</v>
      </c>
      <c r="J276" s="1" t="s">
        <v>2485</v>
      </c>
      <c r="N276" s="1" t="s">
        <v>5165</v>
      </c>
      <c r="O276" s="1" t="s">
        <v>5166</v>
      </c>
      <c r="P276" s="1">
        <v>37</v>
      </c>
      <c r="Q276" s="1" t="s">
        <v>3438</v>
      </c>
      <c r="R276" s="1" t="s">
        <v>2501</v>
      </c>
      <c r="S276" s="1" t="s">
        <v>3439</v>
      </c>
      <c r="T276" s="1" t="s">
        <v>2522</v>
      </c>
      <c r="U276" s="1" t="s">
        <v>2490</v>
      </c>
      <c r="V276" s="1" t="s">
        <v>5167</v>
      </c>
      <c r="W276" s="1" t="s">
        <v>1646</v>
      </c>
      <c r="X276" s="1" t="s">
        <v>5168</v>
      </c>
      <c r="Y276" s="1" t="s">
        <v>5169</v>
      </c>
      <c r="Z276" s="1" t="s">
        <v>5170</v>
      </c>
    </row>
    <row r="277" spans="1:26" hidden="1" x14ac:dyDescent="0.25">
      <c r="A277" s="1" t="s">
        <v>2496</v>
      </c>
      <c r="B277" s="1">
        <v>2485</v>
      </c>
      <c r="C277" s="1" t="s">
        <v>5171</v>
      </c>
      <c r="D277" s="1" t="s">
        <v>156</v>
      </c>
      <c r="E277" s="1" t="s">
        <v>157</v>
      </c>
      <c r="F277" s="1">
        <v>2026</v>
      </c>
      <c r="G277" s="1">
        <v>2025</v>
      </c>
      <c r="H277" s="1" t="s">
        <v>3971</v>
      </c>
      <c r="I277" s="1">
        <v>9084</v>
      </c>
      <c r="J277" s="1" t="s">
        <v>2612</v>
      </c>
      <c r="K277" s="1" t="s">
        <v>2613</v>
      </c>
      <c r="L277" s="1">
        <v>26196</v>
      </c>
      <c r="M277" s="1" t="s">
        <v>5292</v>
      </c>
      <c r="N277" s="1" t="s">
        <v>5172</v>
      </c>
      <c r="Q277" s="1" t="s">
        <v>44</v>
      </c>
      <c r="R277" s="1" t="s">
        <v>2514</v>
      </c>
      <c r="S277" s="1" t="s">
        <v>3514</v>
      </c>
      <c r="T277" s="1" t="s">
        <v>2479</v>
      </c>
      <c r="U277" s="1" t="s">
        <v>156</v>
      </c>
      <c r="V277" s="1" t="s">
        <v>2516</v>
      </c>
      <c r="W277" s="1" t="s">
        <v>35</v>
      </c>
      <c r="X277" s="1" t="s">
        <v>2518</v>
      </c>
      <c r="Y277" s="1" t="s">
        <v>5173</v>
      </c>
    </row>
    <row r="278" spans="1:26" hidden="1" x14ac:dyDescent="0.25">
      <c r="A278" s="1" t="s">
        <v>2496</v>
      </c>
      <c r="B278" s="1">
        <v>2482</v>
      </c>
      <c r="C278" s="1" t="s">
        <v>5176</v>
      </c>
      <c r="D278" s="1" t="s">
        <v>180</v>
      </c>
      <c r="E278" s="1" t="s">
        <v>142</v>
      </c>
      <c r="F278" s="1">
        <v>2025</v>
      </c>
      <c r="G278" s="1">
        <v>2024</v>
      </c>
      <c r="H278" s="1" t="s">
        <v>5530</v>
      </c>
      <c r="I278" s="1">
        <v>15567</v>
      </c>
      <c r="J278" s="1" t="s">
        <v>5531</v>
      </c>
      <c r="K278" s="1" t="s">
        <v>2512</v>
      </c>
      <c r="L278" s="1">
        <v>31001</v>
      </c>
      <c r="M278" s="1" t="s">
        <v>2499</v>
      </c>
      <c r="N278" s="1" t="s">
        <v>5157</v>
      </c>
      <c r="Q278" s="1" t="s">
        <v>48</v>
      </c>
      <c r="R278" s="1" t="s">
        <v>2514</v>
      </c>
      <c r="S278" s="1" t="s">
        <v>2515</v>
      </c>
      <c r="T278" s="1" t="s">
        <v>2479</v>
      </c>
      <c r="U278" s="1" t="s">
        <v>180</v>
      </c>
      <c r="V278" s="1" t="s">
        <v>2516</v>
      </c>
      <c r="W278" s="1" t="s">
        <v>35</v>
      </c>
      <c r="X278" s="1" t="s">
        <v>2518</v>
      </c>
      <c r="Y278" s="1" t="s">
        <v>5532</v>
      </c>
    </row>
    <row r="279" spans="1:26" hidden="1" x14ac:dyDescent="0.25">
      <c r="A279" s="1" t="s">
        <v>2496</v>
      </c>
      <c r="B279" s="1">
        <v>2480</v>
      </c>
      <c r="C279" s="1" t="s">
        <v>5178</v>
      </c>
      <c r="D279" s="1" t="s">
        <v>156</v>
      </c>
      <c r="E279" s="1" t="s">
        <v>157</v>
      </c>
      <c r="F279" s="1">
        <v>2026</v>
      </c>
      <c r="G279" s="1">
        <v>2025</v>
      </c>
      <c r="H279" s="1" t="s">
        <v>3920</v>
      </c>
      <c r="I279" s="1">
        <v>4468</v>
      </c>
      <c r="J279" s="1" t="s">
        <v>2626</v>
      </c>
      <c r="K279" s="1" t="s">
        <v>2613</v>
      </c>
      <c r="L279" s="1">
        <v>31076</v>
      </c>
      <c r="M279" s="1" t="s">
        <v>5292</v>
      </c>
      <c r="Q279" s="1" t="s">
        <v>48</v>
      </c>
      <c r="R279" s="1" t="s">
        <v>2514</v>
      </c>
      <c r="S279" s="1" t="s">
        <v>2515</v>
      </c>
      <c r="T279" s="1" t="s">
        <v>2479</v>
      </c>
      <c r="U279" s="1" t="s">
        <v>156</v>
      </c>
      <c r="V279" s="1" t="s">
        <v>2516</v>
      </c>
      <c r="W279" s="1" t="s">
        <v>35</v>
      </c>
      <c r="X279" s="1" t="s">
        <v>2526</v>
      </c>
      <c r="Y279" s="1" t="s">
        <v>5179</v>
      </c>
    </row>
    <row r="280" spans="1:26" hidden="1" x14ac:dyDescent="0.25">
      <c r="A280" s="1" t="s">
        <v>2496</v>
      </c>
      <c r="B280" s="1">
        <v>2479</v>
      </c>
      <c r="C280" s="1" t="s">
        <v>5180</v>
      </c>
      <c r="D280" s="1" t="s">
        <v>156</v>
      </c>
      <c r="E280" s="1" t="s">
        <v>157</v>
      </c>
      <c r="F280" s="1">
        <v>2026</v>
      </c>
      <c r="G280" s="1">
        <v>2025</v>
      </c>
      <c r="H280" s="1" t="s">
        <v>3914</v>
      </c>
      <c r="I280" s="1">
        <v>9247</v>
      </c>
      <c r="J280" s="1" t="s">
        <v>2612</v>
      </c>
      <c r="K280" s="1" t="s">
        <v>2613</v>
      </c>
      <c r="L280" s="1">
        <v>31348</v>
      </c>
      <c r="M280" s="1" t="s">
        <v>5292</v>
      </c>
      <c r="N280" s="1" t="s">
        <v>3459</v>
      </c>
      <c r="Q280" s="1" t="s">
        <v>48</v>
      </c>
      <c r="R280" s="1" t="s">
        <v>2514</v>
      </c>
      <c r="S280" s="1" t="s">
        <v>2515</v>
      </c>
      <c r="T280" s="1" t="s">
        <v>2479</v>
      </c>
      <c r="U280" s="1" t="s">
        <v>156</v>
      </c>
      <c r="V280" s="1" t="s">
        <v>2516</v>
      </c>
      <c r="W280" s="1" t="s">
        <v>35</v>
      </c>
      <c r="X280" s="1" t="s">
        <v>2518</v>
      </c>
      <c r="Y280" s="1" t="s">
        <v>5181</v>
      </c>
    </row>
    <row r="281" spans="1:26" hidden="1" x14ac:dyDescent="0.25">
      <c r="A281" s="1" t="s">
        <v>2496</v>
      </c>
      <c r="B281" s="1">
        <v>2478</v>
      </c>
      <c r="C281" s="1" t="s">
        <v>5182</v>
      </c>
      <c r="D281" s="1" t="s">
        <v>156</v>
      </c>
      <c r="E281" s="1" t="s">
        <v>157</v>
      </c>
      <c r="F281" s="1">
        <v>2026</v>
      </c>
      <c r="G281" s="1">
        <v>2025</v>
      </c>
      <c r="H281" s="1" t="s">
        <v>3911</v>
      </c>
      <c r="I281" s="1">
        <v>6667</v>
      </c>
      <c r="J281" s="1" t="s">
        <v>2626</v>
      </c>
      <c r="K281" s="1" t="s">
        <v>2613</v>
      </c>
      <c r="L281" s="1">
        <v>31340</v>
      </c>
      <c r="M281" s="1" t="s">
        <v>5292</v>
      </c>
      <c r="N281" s="1" t="s">
        <v>3459</v>
      </c>
      <c r="Q281" s="1" t="s">
        <v>48</v>
      </c>
      <c r="R281" s="1" t="s">
        <v>2514</v>
      </c>
      <c r="S281" s="1" t="s">
        <v>2515</v>
      </c>
      <c r="T281" s="1" t="s">
        <v>2479</v>
      </c>
      <c r="U281" s="1" t="s">
        <v>156</v>
      </c>
      <c r="V281" s="1" t="s">
        <v>2516</v>
      </c>
      <c r="W281" s="1" t="s">
        <v>35</v>
      </c>
      <c r="X281" s="1" t="s">
        <v>2518</v>
      </c>
      <c r="Y281" s="1" t="s">
        <v>5183</v>
      </c>
    </row>
    <row r="282" spans="1:26" hidden="1" x14ac:dyDescent="0.25">
      <c r="A282" s="1" t="s">
        <v>2496</v>
      </c>
      <c r="B282" s="1">
        <v>2477</v>
      </c>
      <c r="C282" s="1" t="s">
        <v>5184</v>
      </c>
      <c r="D282" s="1" t="s">
        <v>156</v>
      </c>
      <c r="E282" s="1" t="s">
        <v>157</v>
      </c>
      <c r="F282" s="1">
        <v>2026</v>
      </c>
      <c r="G282" s="1">
        <v>2025</v>
      </c>
      <c r="H282" s="1" t="s">
        <v>3887</v>
      </c>
      <c r="I282" s="1">
        <v>4335</v>
      </c>
      <c r="J282" s="1" t="s">
        <v>2612</v>
      </c>
      <c r="K282" s="1" t="s">
        <v>2613</v>
      </c>
      <c r="L282" s="1">
        <v>31292</v>
      </c>
      <c r="M282" s="1" t="s">
        <v>5292</v>
      </c>
      <c r="Q282" s="1" t="s">
        <v>48</v>
      </c>
      <c r="R282" s="1" t="s">
        <v>2514</v>
      </c>
      <c r="S282" s="1" t="s">
        <v>2515</v>
      </c>
      <c r="T282" s="1" t="s">
        <v>2479</v>
      </c>
      <c r="U282" s="1" t="s">
        <v>156</v>
      </c>
      <c r="V282" s="1" t="s">
        <v>2516</v>
      </c>
      <c r="W282" s="1" t="s">
        <v>35</v>
      </c>
      <c r="X282" s="1" t="s">
        <v>2526</v>
      </c>
      <c r="Y282" s="1" t="s">
        <v>5185</v>
      </c>
    </row>
    <row r="283" spans="1:26" hidden="1" x14ac:dyDescent="0.25">
      <c r="A283" s="1" t="s">
        <v>2496</v>
      </c>
      <c r="B283" s="1">
        <v>2475</v>
      </c>
      <c r="C283" s="1" t="s">
        <v>5186</v>
      </c>
      <c r="D283" s="1" t="s">
        <v>156</v>
      </c>
      <c r="E283" s="1" t="s">
        <v>157</v>
      </c>
      <c r="F283" s="1">
        <v>2026</v>
      </c>
      <c r="G283" s="1">
        <v>2025</v>
      </c>
      <c r="H283" s="1" t="s">
        <v>5187</v>
      </c>
      <c r="I283" s="1">
        <v>9202</v>
      </c>
      <c r="J283" s="1" t="s">
        <v>2612</v>
      </c>
      <c r="K283" s="1" t="s">
        <v>2613</v>
      </c>
      <c r="L283" s="1">
        <v>34089</v>
      </c>
      <c r="M283" s="1" t="s">
        <v>5292</v>
      </c>
      <c r="Q283" s="1" t="s">
        <v>46</v>
      </c>
      <c r="R283" s="1" t="s">
        <v>2514</v>
      </c>
      <c r="S283" s="1" t="s">
        <v>3017</v>
      </c>
      <c r="T283" s="1" t="s">
        <v>2479</v>
      </c>
      <c r="U283" s="1" t="s">
        <v>156</v>
      </c>
      <c r="V283" s="1" t="s">
        <v>2516</v>
      </c>
      <c r="W283" s="1" t="s">
        <v>35</v>
      </c>
      <c r="X283" s="1" t="s">
        <v>2526</v>
      </c>
      <c r="Y283" s="1" t="s">
        <v>5188</v>
      </c>
    </row>
    <row r="284" spans="1:26" hidden="1" x14ac:dyDescent="0.25">
      <c r="A284" s="1" t="s">
        <v>2496</v>
      </c>
      <c r="B284" s="1">
        <v>2474</v>
      </c>
      <c r="C284" s="1" t="s">
        <v>5189</v>
      </c>
      <c r="D284" s="1" t="s">
        <v>156</v>
      </c>
      <c r="E284" s="1" t="s">
        <v>157</v>
      </c>
      <c r="F284" s="1">
        <v>2026</v>
      </c>
      <c r="G284" s="1">
        <v>2025</v>
      </c>
      <c r="H284" s="1" t="s">
        <v>3922</v>
      </c>
      <c r="I284" s="1">
        <v>8107</v>
      </c>
      <c r="J284" s="1" t="s">
        <v>2853</v>
      </c>
      <c r="K284" s="1" t="s">
        <v>2613</v>
      </c>
      <c r="L284" s="1">
        <v>31292</v>
      </c>
      <c r="M284" s="1" t="s">
        <v>5292</v>
      </c>
      <c r="Q284" s="1" t="s">
        <v>48</v>
      </c>
      <c r="R284" s="1" t="s">
        <v>2514</v>
      </c>
      <c r="S284" s="1" t="s">
        <v>2515</v>
      </c>
      <c r="T284" s="1" t="s">
        <v>2479</v>
      </c>
      <c r="U284" s="1" t="s">
        <v>156</v>
      </c>
      <c r="V284" s="1" t="s">
        <v>2516</v>
      </c>
      <c r="W284" s="1" t="s">
        <v>35</v>
      </c>
      <c r="X284" s="1" t="s">
        <v>2526</v>
      </c>
      <c r="Y284" s="1" t="s">
        <v>5190</v>
      </c>
    </row>
    <row r="285" spans="1:26" hidden="1" x14ac:dyDescent="0.25">
      <c r="A285" s="1" t="s">
        <v>2496</v>
      </c>
      <c r="B285" s="1">
        <v>2473</v>
      </c>
      <c r="C285" s="1" t="s">
        <v>5191</v>
      </c>
      <c r="D285" s="1" t="s">
        <v>173</v>
      </c>
      <c r="E285" s="1" t="s">
        <v>142</v>
      </c>
      <c r="F285" s="1">
        <v>2025</v>
      </c>
      <c r="G285" s="1">
        <v>2024</v>
      </c>
      <c r="H285" s="1" t="s">
        <v>3913</v>
      </c>
      <c r="I285" s="1">
        <v>4471</v>
      </c>
      <c r="J285" s="1" t="s">
        <v>5344</v>
      </c>
      <c r="K285" s="1" t="s">
        <v>2616</v>
      </c>
      <c r="L285" s="1">
        <v>31001</v>
      </c>
      <c r="M285" s="1" t="s">
        <v>5292</v>
      </c>
      <c r="Q285" s="1" t="s">
        <v>48</v>
      </c>
      <c r="R285" s="1" t="s">
        <v>2514</v>
      </c>
      <c r="S285" s="1" t="s">
        <v>2515</v>
      </c>
      <c r="T285" s="1" t="s">
        <v>2479</v>
      </c>
      <c r="U285" s="1" t="s">
        <v>173</v>
      </c>
      <c r="V285" s="1" t="s">
        <v>2516</v>
      </c>
      <c r="W285" s="1" t="s">
        <v>35</v>
      </c>
      <c r="X285" s="1" t="s">
        <v>2526</v>
      </c>
      <c r="Y285" s="1" t="s">
        <v>5192</v>
      </c>
    </row>
    <row r="286" spans="1:26" hidden="1" x14ac:dyDescent="0.25">
      <c r="A286" s="1" t="s">
        <v>2496</v>
      </c>
      <c r="B286" s="1">
        <v>2472</v>
      </c>
      <c r="C286" s="1" t="s">
        <v>5193</v>
      </c>
      <c r="D286" s="1" t="s">
        <v>156</v>
      </c>
      <c r="E286" s="1" t="s">
        <v>157</v>
      </c>
      <c r="F286" s="1">
        <v>2026</v>
      </c>
      <c r="G286" s="1">
        <v>2025</v>
      </c>
      <c r="H286" s="1" t="s">
        <v>3918</v>
      </c>
      <c r="I286" s="1">
        <v>4311</v>
      </c>
      <c r="J286" s="1" t="s">
        <v>2796</v>
      </c>
      <c r="K286" s="1" t="s">
        <v>2613</v>
      </c>
      <c r="L286" s="1">
        <v>31001</v>
      </c>
      <c r="M286" s="1" t="s">
        <v>5292</v>
      </c>
      <c r="N286" s="1" t="s">
        <v>3847</v>
      </c>
      <c r="Q286" s="1" t="s">
        <v>48</v>
      </c>
      <c r="R286" s="1" t="s">
        <v>2514</v>
      </c>
      <c r="S286" s="1" t="s">
        <v>2515</v>
      </c>
      <c r="T286" s="1" t="s">
        <v>2479</v>
      </c>
      <c r="U286" s="1" t="s">
        <v>156</v>
      </c>
      <c r="V286" s="1" t="s">
        <v>2516</v>
      </c>
      <c r="W286" s="1" t="s">
        <v>35</v>
      </c>
      <c r="X286" s="1" t="s">
        <v>2518</v>
      </c>
      <c r="Y286" s="1" t="s">
        <v>5194</v>
      </c>
    </row>
    <row r="287" spans="1:26" hidden="1" x14ac:dyDescent="0.25">
      <c r="A287" s="1" t="s">
        <v>2496</v>
      </c>
      <c r="B287" s="1">
        <v>2471</v>
      </c>
      <c r="C287" s="1" t="s">
        <v>5195</v>
      </c>
      <c r="D287" s="1" t="s">
        <v>156</v>
      </c>
      <c r="E287" s="1" t="s">
        <v>157</v>
      </c>
      <c r="F287" s="1">
        <v>2026</v>
      </c>
      <c r="G287" s="1">
        <v>2025</v>
      </c>
      <c r="H287" s="1" t="s">
        <v>3925</v>
      </c>
      <c r="I287" s="1">
        <v>9072</v>
      </c>
      <c r="J287" s="1" t="s">
        <v>2612</v>
      </c>
      <c r="K287" s="1" t="s">
        <v>2613</v>
      </c>
      <c r="L287" s="1">
        <v>31001</v>
      </c>
      <c r="M287" s="1" t="s">
        <v>5292</v>
      </c>
      <c r="Q287" s="1" t="s">
        <v>48</v>
      </c>
      <c r="R287" s="1" t="s">
        <v>2514</v>
      </c>
      <c r="S287" s="1" t="s">
        <v>2515</v>
      </c>
      <c r="T287" s="1" t="s">
        <v>2479</v>
      </c>
      <c r="U287" s="1" t="s">
        <v>156</v>
      </c>
      <c r="V287" s="1" t="s">
        <v>2516</v>
      </c>
      <c r="W287" s="1" t="s">
        <v>35</v>
      </c>
      <c r="X287" s="1" t="s">
        <v>2526</v>
      </c>
      <c r="Y287" s="1" t="s">
        <v>5196</v>
      </c>
    </row>
    <row r="288" spans="1:26" hidden="1" x14ac:dyDescent="0.25">
      <c r="A288" s="1" t="s">
        <v>2496</v>
      </c>
      <c r="B288" s="1">
        <v>2470</v>
      </c>
      <c r="C288" s="1" t="s">
        <v>5197</v>
      </c>
      <c r="D288" s="1" t="s">
        <v>156</v>
      </c>
      <c r="E288" s="1" t="s">
        <v>157</v>
      </c>
      <c r="F288" s="1">
        <v>2026</v>
      </c>
      <c r="G288" s="1">
        <v>2025</v>
      </c>
      <c r="H288" s="1" t="s">
        <v>7111</v>
      </c>
      <c r="I288" s="1">
        <v>9096</v>
      </c>
      <c r="J288" s="1" t="s">
        <v>2612</v>
      </c>
      <c r="K288" s="1" t="s">
        <v>2613</v>
      </c>
      <c r="L288" s="1">
        <v>31001</v>
      </c>
      <c r="M288" s="1" t="s">
        <v>5292</v>
      </c>
      <c r="N288" s="1" t="s">
        <v>3847</v>
      </c>
      <c r="Q288" s="1" t="s">
        <v>48</v>
      </c>
      <c r="R288" s="1" t="s">
        <v>2514</v>
      </c>
      <c r="S288" s="1" t="s">
        <v>2515</v>
      </c>
      <c r="T288" s="1" t="s">
        <v>2479</v>
      </c>
      <c r="U288" s="1" t="s">
        <v>156</v>
      </c>
      <c r="V288" s="1" t="s">
        <v>2516</v>
      </c>
      <c r="W288" s="1" t="s">
        <v>35</v>
      </c>
      <c r="X288" s="1" t="s">
        <v>2518</v>
      </c>
      <c r="Y288" s="1" t="s">
        <v>5198</v>
      </c>
    </row>
    <row r="289" spans="1:26" hidden="1" x14ac:dyDescent="0.25">
      <c r="A289" s="1" t="s">
        <v>2496</v>
      </c>
      <c r="B289" s="1">
        <v>2469</v>
      </c>
      <c r="C289" s="1" t="s">
        <v>5199</v>
      </c>
      <c r="D289" s="1" t="s">
        <v>156</v>
      </c>
      <c r="E289" s="1" t="s">
        <v>157</v>
      </c>
      <c r="F289" s="1">
        <v>2026</v>
      </c>
      <c r="G289" s="1">
        <v>2025</v>
      </c>
      <c r="H289" s="1" t="s">
        <v>3906</v>
      </c>
      <c r="I289" s="1">
        <v>8370</v>
      </c>
      <c r="J289" s="1" t="s">
        <v>2626</v>
      </c>
      <c r="K289" s="1" t="s">
        <v>2613</v>
      </c>
      <c r="L289" s="1">
        <v>31006</v>
      </c>
      <c r="M289" s="1" t="s">
        <v>5292</v>
      </c>
      <c r="N289" s="1" t="s">
        <v>5200</v>
      </c>
      <c r="Q289" s="1" t="s">
        <v>48</v>
      </c>
      <c r="R289" s="1" t="s">
        <v>2514</v>
      </c>
      <c r="S289" s="1" t="s">
        <v>2515</v>
      </c>
      <c r="T289" s="1" t="s">
        <v>2479</v>
      </c>
      <c r="U289" s="1" t="s">
        <v>156</v>
      </c>
      <c r="V289" s="1" t="s">
        <v>2516</v>
      </c>
      <c r="W289" s="1" t="s">
        <v>35</v>
      </c>
      <c r="X289" s="1" t="s">
        <v>2518</v>
      </c>
      <c r="Y289" s="1" t="s">
        <v>5201</v>
      </c>
    </row>
    <row r="290" spans="1:26" hidden="1" x14ac:dyDescent="0.25">
      <c r="A290" s="1" t="s">
        <v>2496</v>
      </c>
      <c r="B290" s="1">
        <v>2466</v>
      </c>
      <c r="C290" s="1" t="s">
        <v>5098</v>
      </c>
      <c r="D290" s="1" t="s">
        <v>156</v>
      </c>
      <c r="E290" s="1" t="s">
        <v>157</v>
      </c>
      <c r="F290" s="1">
        <v>2026</v>
      </c>
      <c r="G290" s="1">
        <v>2025</v>
      </c>
      <c r="H290" s="1" t="s">
        <v>3921</v>
      </c>
      <c r="I290" s="1">
        <v>8008</v>
      </c>
      <c r="J290" s="1" t="s">
        <v>2626</v>
      </c>
      <c r="K290" s="1" t="s">
        <v>2613</v>
      </c>
      <c r="L290" s="1">
        <v>31001</v>
      </c>
      <c r="M290" s="1" t="s">
        <v>5292</v>
      </c>
      <c r="N290" s="1" t="s">
        <v>5099</v>
      </c>
      <c r="Q290" s="1" t="s">
        <v>48</v>
      </c>
      <c r="R290" s="1" t="s">
        <v>2514</v>
      </c>
      <c r="S290" s="1" t="s">
        <v>2515</v>
      </c>
      <c r="T290" s="1" t="s">
        <v>2479</v>
      </c>
      <c r="U290" s="1" t="s">
        <v>156</v>
      </c>
      <c r="V290" s="1" t="s">
        <v>2516</v>
      </c>
      <c r="W290" s="1" t="s">
        <v>35</v>
      </c>
      <c r="X290" s="1" t="s">
        <v>2518</v>
      </c>
      <c r="Y290" s="1" t="s">
        <v>5100</v>
      </c>
    </row>
    <row r="291" spans="1:26" hidden="1" x14ac:dyDescent="0.25">
      <c r="A291" s="1" t="s">
        <v>2496</v>
      </c>
      <c r="B291" s="1">
        <v>2465</v>
      </c>
      <c r="C291" s="1" t="s">
        <v>5101</v>
      </c>
      <c r="D291" s="1" t="s">
        <v>156</v>
      </c>
      <c r="E291" s="1" t="s">
        <v>157</v>
      </c>
      <c r="F291" s="1">
        <v>2026</v>
      </c>
      <c r="G291" s="1">
        <v>2025</v>
      </c>
      <c r="H291" s="1" t="s">
        <v>3916</v>
      </c>
      <c r="I291" s="1">
        <v>4746</v>
      </c>
      <c r="J291" s="1" t="s">
        <v>2612</v>
      </c>
      <c r="K291" s="1" t="s">
        <v>2613</v>
      </c>
      <c r="L291" s="1">
        <v>31076</v>
      </c>
      <c r="M291" s="1" t="s">
        <v>5292</v>
      </c>
      <c r="N291" s="1" t="s">
        <v>5099</v>
      </c>
      <c r="Q291" s="1" t="s">
        <v>48</v>
      </c>
      <c r="R291" s="1" t="s">
        <v>2514</v>
      </c>
      <c r="S291" s="1" t="s">
        <v>2515</v>
      </c>
      <c r="T291" s="1" t="s">
        <v>2479</v>
      </c>
      <c r="U291" s="1" t="s">
        <v>156</v>
      </c>
      <c r="V291" s="1" t="s">
        <v>2516</v>
      </c>
      <c r="W291" s="1" t="s">
        <v>35</v>
      </c>
      <c r="X291" s="1" t="s">
        <v>2518</v>
      </c>
      <c r="Y291" s="1" t="s">
        <v>5102</v>
      </c>
    </row>
    <row r="292" spans="1:26" hidden="1" x14ac:dyDescent="0.25">
      <c r="A292" s="1" t="s">
        <v>2496</v>
      </c>
      <c r="B292" s="1">
        <v>2462</v>
      </c>
      <c r="C292" s="1" t="s">
        <v>5104</v>
      </c>
      <c r="D292" s="1" t="s">
        <v>156</v>
      </c>
      <c r="E292" s="1" t="s">
        <v>157</v>
      </c>
      <c r="F292" s="1">
        <v>2026</v>
      </c>
      <c r="G292" s="1">
        <v>2025</v>
      </c>
      <c r="H292" s="1" t="s">
        <v>3868</v>
      </c>
      <c r="I292" s="1">
        <v>9040</v>
      </c>
      <c r="J292" s="1" t="s">
        <v>2853</v>
      </c>
      <c r="K292" s="1" t="s">
        <v>2613</v>
      </c>
      <c r="L292" s="1">
        <v>34153</v>
      </c>
      <c r="M292" s="1" t="s">
        <v>5292</v>
      </c>
      <c r="N292" s="1" t="s">
        <v>5099</v>
      </c>
      <c r="Q292" s="1" t="s">
        <v>46</v>
      </c>
      <c r="R292" s="1" t="s">
        <v>2514</v>
      </c>
      <c r="S292" s="1" t="s">
        <v>2628</v>
      </c>
      <c r="T292" s="1" t="s">
        <v>2479</v>
      </c>
      <c r="U292" s="1" t="s">
        <v>156</v>
      </c>
      <c r="V292" s="1" t="s">
        <v>2516</v>
      </c>
      <c r="W292" s="1" t="s">
        <v>35</v>
      </c>
      <c r="X292" s="1" t="s">
        <v>2518</v>
      </c>
      <c r="Y292" s="1" t="s">
        <v>5105</v>
      </c>
    </row>
    <row r="293" spans="1:26" hidden="1" x14ac:dyDescent="0.25">
      <c r="A293" s="1" t="s">
        <v>2496</v>
      </c>
      <c r="B293" s="1">
        <v>2461</v>
      </c>
      <c r="C293" s="1" t="s">
        <v>5106</v>
      </c>
      <c r="D293" s="1" t="s">
        <v>205</v>
      </c>
      <c r="E293" s="1" t="s">
        <v>142</v>
      </c>
      <c r="F293" s="1">
        <v>2026</v>
      </c>
      <c r="G293" s="1">
        <v>2025</v>
      </c>
      <c r="H293" s="1" t="s">
        <v>3907</v>
      </c>
      <c r="I293" s="1">
        <v>4461</v>
      </c>
      <c r="J293" s="1" t="s">
        <v>2612</v>
      </c>
      <c r="K293" s="1" t="s">
        <v>2613</v>
      </c>
      <c r="L293" s="1">
        <v>31001</v>
      </c>
      <c r="M293" s="1" t="s">
        <v>5292</v>
      </c>
      <c r="N293" s="1" t="s">
        <v>5099</v>
      </c>
      <c r="Q293" s="1" t="s">
        <v>48</v>
      </c>
      <c r="R293" s="1" t="s">
        <v>2514</v>
      </c>
      <c r="S293" s="1" t="s">
        <v>2515</v>
      </c>
      <c r="T293" s="1" t="s">
        <v>2479</v>
      </c>
      <c r="U293" s="1" t="s">
        <v>205</v>
      </c>
      <c r="V293" s="1" t="s">
        <v>2516</v>
      </c>
      <c r="W293" s="1" t="s">
        <v>35</v>
      </c>
      <c r="X293" s="1" t="s">
        <v>2518</v>
      </c>
      <c r="Y293" s="1" t="s">
        <v>5107</v>
      </c>
    </row>
    <row r="294" spans="1:26" hidden="1" x14ac:dyDescent="0.25">
      <c r="A294" s="1" t="s">
        <v>2496</v>
      </c>
      <c r="B294" s="1">
        <v>2460</v>
      </c>
      <c r="C294" s="1" t="s">
        <v>5108</v>
      </c>
      <c r="D294" s="1" t="s">
        <v>156</v>
      </c>
      <c r="E294" s="1" t="s">
        <v>157</v>
      </c>
      <c r="F294" s="1">
        <v>2026</v>
      </c>
      <c r="G294" s="1">
        <v>2025</v>
      </c>
      <c r="H294" s="1" t="s">
        <v>7112</v>
      </c>
      <c r="I294" s="1">
        <v>9778</v>
      </c>
      <c r="J294" s="1" t="s">
        <v>2626</v>
      </c>
      <c r="K294" s="1" t="s">
        <v>2613</v>
      </c>
      <c r="L294" s="1">
        <v>31001</v>
      </c>
      <c r="M294" s="1" t="s">
        <v>5292</v>
      </c>
      <c r="N294" s="1" t="s">
        <v>5061</v>
      </c>
      <c r="Q294" s="1" t="s">
        <v>48</v>
      </c>
      <c r="R294" s="1" t="s">
        <v>2514</v>
      </c>
      <c r="S294" s="1" t="s">
        <v>2515</v>
      </c>
      <c r="T294" s="1" t="s">
        <v>2479</v>
      </c>
      <c r="U294" s="1" t="s">
        <v>156</v>
      </c>
      <c r="V294" s="1" t="s">
        <v>2516</v>
      </c>
      <c r="W294" s="1" t="s">
        <v>35</v>
      </c>
      <c r="X294" s="1" t="s">
        <v>2518</v>
      </c>
      <c r="Y294" s="1" t="s">
        <v>7113</v>
      </c>
      <c r="Z294" s="1" t="s">
        <v>7114</v>
      </c>
    </row>
    <row r="295" spans="1:26" hidden="1" x14ac:dyDescent="0.25">
      <c r="A295" s="1" t="s">
        <v>2496</v>
      </c>
      <c r="B295" s="1">
        <v>2459</v>
      </c>
      <c r="C295" s="1" t="s">
        <v>5059</v>
      </c>
      <c r="D295" s="1" t="s">
        <v>156</v>
      </c>
      <c r="E295" s="1" t="s">
        <v>157</v>
      </c>
      <c r="F295" s="1">
        <v>2026</v>
      </c>
      <c r="G295" s="1">
        <v>2025</v>
      </c>
      <c r="H295" s="1" t="s">
        <v>3867</v>
      </c>
      <c r="I295" s="1">
        <v>8790</v>
      </c>
      <c r="J295" s="1" t="s">
        <v>2626</v>
      </c>
      <c r="K295" s="1" t="s">
        <v>2613</v>
      </c>
      <c r="L295" s="1">
        <v>34076</v>
      </c>
      <c r="M295" s="1" t="s">
        <v>5292</v>
      </c>
      <c r="Q295" s="1" t="s">
        <v>46</v>
      </c>
      <c r="R295" s="1" t="s">
        <v>2514</v>
      </c>
      <c r="S295" s="1" t="s">
        <v>3820</v>
      </c>
      <c r="T295" s="1" t="s">
        <v>2479</v>
      </c>
      <c r="U295" s="1" t="s">
        <v>156</v>
      </c>
      <c r="V295" s="1" t="s">
        <v>2516</v>
      </c>
      <c r="W295" s="1" t="s">
        <v>35</v>
      </c>
      <c r="X295" s="1" t="s">
        <v>2526</v>
      </c>
      <c r="Y295" s="1" t="s">
        <v>5060</v>
      </c>
    </row>
    <row r="296" spans="1:26" hidden="1" x14ac:dyDescent="0.25">
      <c r="A296" s="1" t="s">
        <v>2496</v>
      </c>
      <c r="B296" s="1">
        <v>2456</v>
      </c>
      <c r="C296" s="1" t="s">
        <v>5062</v>
      </c>
      <c r="D296" s="1" t="s">
        <v>156</v>
      </c>
      <c r="E296" s="1" t="s">
        <v>157</v>
      </c>
      <c r="F296" s="1">
        <v>2026</v>
      </c>
      <c r="G296" s="1">
        <v>2025</v>
      </c>
      <c r="H296" s="1" t="s">
        <v>3917</v>
      </c>
      <c r="I296" s="1">
        <v>4469</v>
      </c>
      <c r="J296" s="1" t="s">
        <v>2796</v>
      </c>
      <c r="K296" s="1" t="s">
        <v>2613</v>
      </c>
      <c r="L296" s="1">
        <v>31001</v>
      </c>
      <c r="M296" s="1" t="s">
        <v>5292</v>
      </c>
      <c r="Q296" s="1" t="s">
        <v>48</v>
      </c>
      <c r="R296" s="1" t="s">
        <v>2514</v>
      </c>
      <c r="S296" s="1" t="s">
        <v>2515</v>
      </c>
      <c r="T296" s="1" t="s">
        <v>2479</v>
      </c>
      <c r="U296" s="1" t="s">
        <v>156</v>
      </c>
      <c r="V296" s="1" t="s">
        <v>2516</v>
      </c>
      <c r="W296" s="1" t="s">
        <v>35</v>
      </c>
      <c r="X296" s="1" t="s">
        <v>2526</v>
      </c>
      <c r="Y296" s="1" t="s">
        <v>5063</v>
      </c>
    </row>
    <row r="297" spans="1:26" hidden="1" x14ac:dyDescent="0.25">
      <c r="A297" s="1" t="s">
        <v>2496</v>
      </c>
      <c r="B297" s="1">
        <v>2455</v>
      </c>
      <c r="C297" s="1" t="s">
        <v>5064</v>
      </c>
      <c r="D297" s="1" t="s">
        <v>156</v>
      </c>
      <c r="E297" s="1" t="s">
        <v>157</v>
      </c>
      <c r="F297" s="1">
        <v>2026</v>
      </c>
      <c r="G297" s="1">
        <v>2025</v>
      </c>
      <c r="H297" s="1" t="s">
        <v>3900</v>
      </c>
      <c r="I297" s="1" t="s">
        <v>3901</v>
      </c>
      <c r="J297" s="1" t="s">
        <v>2475</v>
      </c>
      <c r="K297" s="1" t="s">
        <v>2613</v>
      </c>
      <c r="L297" s="1">
        <v>31001</v>
      </c>
      <c r="M297" s="1" t="s">
        <v>5292</v>
      </c>
      <c r="Q297" s="1" t="s">
        <v>48</v>
      </c>
      <c r="R297" s="1" t="s">
        <v>2514</v>
      </c>
      <c r="S297" s="1" t="s">
        <v>2515</v>
      </c>
      <c r="T297" s="1" t="s">
        <v>2479</v>
      </c>
      <c r="U297" s="1" t="s">
        <v>156</v>
      </c>
      <c r="V297" s="1" t="s">
        <v>2516</v>
      </c>
      <c r="W297" s="1" t="s">
        <v>35</v>
      </c>
      <c r="X297" s="1" t="s">
        <v>2518</v>
      </c>
      <c r="Y297" s="1" t="s">
        <v>7115</v>
      </c>
      <c r="Z297" s="1" t="s">
        <v>7116</v>
      </c>
    </row>
    <row r="298" spans="1:26" hidden="1" x14ac:dyDescent="0.25">
      <c r="A298" s="1" t="s">
        <v>2496</v>
      </c>
      <c r="B298" s="1">
        <v>2454</v>
      </c>
      <c r="C298" s="1" t="s">
        <v>5065</v>
      </c>
      <c r="D298" s="1" t="s">
        <v>170</v>
      </c>
      <c r="E298" s="1" t="s">
        <v>157</v>
      </c>
      <c r="F298" s="1">
        <v>2026</v>
      </c>
      <c r="G298" s="1">
        <v>2025</v>
      </c>
      <c r="H298" s="1" t="s">
        <v>3889</v>
      </c>
      <c r="I298" s="1">
        <v>5609</v>
      </c>
      <c r="J298" s="1" t="s">
        <v>2575</v>
      </c>
      <c r="K298" s="1" t="s">
        <v>2529</v>
      </c>
      <c r="L298" s="1">
        <v>31001</v>
      </c>
      <c r="M298" s="1" t="s">
        <v>2530</v>
      </c>
      <c r="N298" s="1" t="s">
        <v>5066</v>
      </c>
      <c r="Q298" s="1" t="s">
        <v>48</v>
      </c>
      <c r="R298" s="1" t="s">
        <v>2514</v>
      </c>
      <c r="S298" s="1" t="s">
        <v>2515</v>
      </c>
      <c r="T298" s="1" t="s">
        <v>2479</v>
      </c>
      <c r="U298" s="1" t="s">
        <v>170</v>
      </c>
      <c r="V298" s="1" t="s">
        <v>2516</v>
      </c>
      <c r="W298" s="1" t="s">
        <v>35</v>
      </c>
      <c r="X298" s="1" t="s">
        <v>2518</v>
      </c>
      <c r="Y298" s="1" t="s">
        <v>5067</v>
      </c>
    </row>
    <row r="299" spans="1:26" hidden="1" x14ac:dyDescent="0.25">
      <c r="A299" s="1" t="s">
        <v>2496</v>
      </c>
      <c r="B299" s="1">
        <v>2453</v>
      </c>
      <c r="C299" s="1" t="s">
        <v>5068</v>
      </c>
      <c r="D299" s="1" t="s">
        <v>156</v>
      </c>
      <c r="E299" s="1" t="s">
        <v>157</v>
      </c>
      <c r="F299" s="1">
        <v>2026</v>
      </c>
      <c r="G299" s="1">
        <v>2025</v>
      </c>
      <c r="H299" s="1" t="s">
        <v>3869</v>
      </c>
      <c r="I299" s="1">
        <v>5261</v>
      </c>
      <c r="J299" s="1" t="s">
        <v>2612</v>
      </c>
      <c r="K299" s="1" t="s">
        <v>2613</v>
      </c>
      <c r="L299" s="1">
        <v>34001</v>
      </c>
      <c r="M299" s="1" t="s">
        <v>5292</v>
      </c>
      <c r="N299" s="1" t="s">
        <v>5061</v>
      </c>
      <c r="Q299" s="1" t="s">
        <v>46</v>
      </c>
      <c r="R299" s="1" t="s">
        <v>2514</v>
      </c>
      <c r="S299" s="1" t="s">
        <v>3166</v>
      </c>
      <c r="T299" s="1" t="s">
        <v>2479</v>
      </c>
      <c r="U299" s="1" t="s">
        <v>156</v>
      </c>
      <c r="V299" s="1" t="s">
        <v>2516</v>
      </c>
      <c r="W299" s="1" t="s">
        <v>35</v>
      </c>
      <c r="X299" s="1" t="s">
        <v>2518</v>
      </c>
      <c r="Y299" s="1" t="s">
        <v>5069</v>
      </c>
    </row>
    <row r="300" spans="1:26" hidden="1" x14ac:dyDescent="0.25">
      <c r="A300" s="1" t="s">
        <v>2496</v>
      </c>
      <c r="B300" s="1">
        <v>2452</v>
      </c>
      <c r="C300" s="1" t="s">
        <v>5070</v>
      </c>
      <c r="D300" s="1" t="s">
        <v>156</v>
      </c>
      <c r="E300" s="1" t="s">
        <v>157</v>
      </c>
      <c r="F300" s="1">
        <v>2026</v>
      </c>
      <c r="G300" s="1">
        <v>2025</v>
      </c>
      <c r="H300" s="1" t="s">
        <v>3830</v>
      </c>
      <c r="I300" s="1">
        <v>4866</v>
      </c>
      <c r="J300" s="1" t="s">
        <v>2612</v>
      </c>
      <c r="K300" s="1" t="s">
        <v>2613</v>
      </c>
      <c r="L300" s="1">
        <v>34089</v>
      </c>
      <c r="M300" s="1" t="s">
        <v>5292</v>
      </c>
      <c r="N300" s="1" t="s">
        <v>3485</v>
      </c>
      <c r="Q300" s="1" t="s">
        <v>46</v>
      </c>
      <c r="R300" s="1" t="s">
        <v>2514</v>
      </c>
      <c r="S300" s="1" t="s">
        <v>2628</v>
      </c>
      <c r="T300" s="1" t="s">
        <v>2479</v>
      </c>
      <c r="U300" s="1" t="s">
        <v>156</v>
      </c>
      <c r="V300" s="1" t="s">
        <v>2516</v>
      </c>
      <c r="W300" s="1" t="s">
        <v>35</v>
      </c>
      <c r="X300" s="1" t="s">
        <v>2518</v>
      </c>
      <c r="Y300" s="1" t="s">
        <v>7117</v>
      </c>
      <c r="Z300" s="1" t="s">
        <v>7118</v>
      </c>
    </row>
    <row r="301" spans="1:26" hidden="1" x14ac:dyDescent="0.25">
      <c r="A301" s="1" t="s">
        <v>2496</v>
      </c>
      <c r="B301" s="1">
        <v>2451</v>
      </c>
      <c r="C301" s="1" t="s">
        <v>5071</v>
      </c>
      <c r="D301" s="1" t="s">
        <v>156</v>
      </c>
      <c r="E301" s="1" t="s">
        <v>157</v>
      </c>
      <c r="F301" s="1">
        <v>2026</v>
      </c>
      <c r="G301" s="1">
        <v>2025</v>
      </c>
      <c r="H301" s="1" t="s">
        <v>7119</v>
      </c>
      <c r="I301" s="1">
        <v>9200</v>
      </c>
      <c r="J301" s="1" t="s">
        <v>2612</v>
      </c>
      <c r="K301" s="1" t="s">
        <v>2613</v>
      </c>
      <c r="L301" s="1">
        <v>34089</v>
      </c>
      <c r="M301" s="1" t="s">
        <v>5292</v>
      </c>
      <c r="P301" s="1">
        <v>9024</v>
      </c>
      <c r="Q301" s="1" t="s">
        <v>46</v>
      </c>
      <c r="R301" s="1" t="s">
        <v>2514</v>
      </c>
      <c r="S301" s="1" t="s">
        <v>2628</v>
      </c>
      <c r="T301" s="1" t="s">
        <v>2479</v>
      </c>
      <c r="U301" s="1" t="s">
        <v>156</v>
      </c>
      <c r="V301" s="1" t="s">
        <v>2516</v>
      </c>
      <c r="W301" s="1" t="s">
        <v>35</v>
      </c>
      <c r="X301" s="1" t="s">
        <v>2518</v>
      </c>
      <c r="Y301" s="1" t="s">
        <v>7120</v>
      </c>
      <c r="Z301" s="1" t="s">
        <v>7121</v>
      </c>
    </row>
    <row r="302" spans="1:26" hidden="1" x14ac:dyDescent="0.25">
      <c r="A302" s="1" t="s">
        <v>2496</v>
      </c>
      <c r="B302" s="1">
        <v>2450</v>
      </c>
      <c r="C302" s="1" t="s">
        <v>5072</v>
      </c>
      <c r="D302" s="1" t="s">
        <v>156</v>
      </c>
      <c r="E302" s="1" t="s">
        <v>157</v>
      </c>
      <c r="F302" s="1">
        <v>2026</v>
      </c>
      <c r="G302" s="1">
        <v>2025</v>
      </c>
      <c r="H302" s="1" t="s">
        <v>3973</v>
      </c>
      <c r="I302" s="1">
        <v>4436</v>
      </c>
      <c r="J302" s="1" t="s">
        <v>3408</v>
      </c>
      <c r="K302" s="1" t="s">
        <v>2613</v>
      </c>
      <c r="L302" s="1">
        <v>26196</v>
      </c>
      <c r="M302" s="1" t="s">
        <v>5292</v>
      </c>
      <c r="N302" s="1" t="s">
        <v>5066</v>
      </c>
      <c r="Q302" s="1" t="s">
        <v>44</v>
      </c>
      <c r="R302" s="1" t="s">
        <v>2514</v>
      </c>
      <c r="S302" s="1" t="s">
        <v>3162</v>
      </c>
      <c r="T302" s="1" t="s">
        <v>2479</v>
      </c>
      <c r="U302" s="1" t="s">
        <v>156</v>
      </c>
      <c r="V302" s="1" t="s">
        <v>2516</v>
      </c>
      <c r="W302" s="1" t="s">
        <v>35</v>
      </c>
      <c r="X302" s="1" t="s">
        <v>2518</v>
      </c>
      <c r="Y302" s="1" t="s">
        <v>7122</v>
      </c>
      <c r="Z302" s="1" t="s">
        <v>7123</v>
      </c>
    </row>
    <row r="303" spans="1:26" hidden="1" x14ac:dyDescent="0.25">
      <c r="A303" s="1" t="s">
        <v>2496</v>
      </c>
      <c r="B303" s="1">
        <v>2449</v>
      </c>
      <c r="C303" s="1" t="s">
        <v>6251</v>
      </c>
      <c r="D303" s="1" t="s">
        <v>203</v>
      </c>
      <c r="E303" s="1" t="s">
        <v>142</v>
      </c>
      <c r="F303" s="1">
        <v>2020</v>
      </c>
      <c r="G303" s="1">
        <v>2019</v>
      </c>
      <c r="H303" s="1" t="s">
        <v>7124</v>
      </c>
      <c r="I303" s="1">
        <v>7814</v>
      </c>
      <c r="J303" s="1" t="s">
        <v>4029</v>
      </c>
      <c r="K303" s="1" t="s">
        <v>2498</v>
      </c>
      <c r="L303" s="1">
        <v>37133</v>
      </c>
      <c r="M303" s="1" t="s">
        <v>2499</v>
      </c>
      <c r="N303" s="1" t="s">
        <v>5013</v>
      </c>
      <c r="O303" s="1" t="s">
        <v>6252</v>
      </c>
      <c r="Q303" s="1" t="s">
        <v>3438</v>
      </c>
      <c r="R303" s="1" t="s">
        <v>2501</v>
      </c>
      <c r="S303" s="1" t="s">
        <v>3439</v>
      </c>
      <c r="T303" s="1" t="s">
        <v>2479</v>
      </c>
      <c r="U303" s="1" t="s">
        <v>203</v>
      </c>
      <c r="V303" s="1" t="s">
        <v>6253</v>
      </c>
      <c r="W303" s="1" t="s">
        <v>36</v>
      </c>
      <c r="X303" s="1" t="s">
        <v>2546</v>
      </c>
      <c r="Y303" s="1" t="s">
        <v>6254</v>
      </c>
      <c r="Z303" s="1" t="s">
        <v>6255</v>
      </c>
    </row>
    <row r="304" spans="1:26" hidden="1" x14ac:dyDescent="0.25">
      <c r="A304" s="1" t="s">
        <v>2496</v>
      </c>
      <c r="B304" s="1">
        <v>2448</v>
      </c>
      <c r="C304" s="1" t="s">
        <v>5014</v>
      </c>
      <c r="D304" s="1" t="s">
        <v>141</v>
      </c>
      <c r="E304" s="1" t="s">
        <v>142</v>
      </c>
      <c r="F304" s="1">
        <v>2026</v>
      </c>
      <c r="G304" s="1">
        <v>2025</v>
      </c>
      <c r="H304" s="1" t="s">
        <v>3908</v>
      </c>
      <c r="I304" s="1">
        <v>4303</v>
      </c>
      <c r="J304" s="1" t="s">
        <v>2626</v>
      </c>
      <c r="K304" s="1" t="s">
        <v>2613</v>
      </c>
      <c r="L304" s="1">
        <v>31001</v>
      </c>
      <c r="M304" s="1" t="s">
        <v>5292</v>
      </c>
      <c r="Q304" s="1" t="s">
        <v>48</v>
      </c>
      <c r="R304" s="1" t="s">
        <v>2514</v>
      </c>
      <c r="S304" s="1" t="s">
        <v>2515</v>
      </c>
      <c r="T304" s="1" t="s">
        <v>2479</v>
      </c>
      <c r="U304" s="1" t="s">
        <v>141</v>
      </c>
      <c r="V304" s="1" t="s">
        <v>2516</v>
      </c>
      <c r="W304" s="1" t="s">
        <v>35</v>
      </c>
      <c r="X304" s="1" t="s">
        <v>2518</v>
      </c>
      <c r="Y304" s="1" t="s">
        <v>5533</v>
      </c>
      <c r="Z304" s="1" t="s">
        <v>3894</v>
      </c>
    </row>
    <row r="305" spans="1:26" hidden="1" x14ac:dyDescent="0.25">
      <c r="A305" s="1" t="s">
        <v>2496</v>
      </c>
      <c r="B305" s="1">
        <v>2445</v>
      </c>
      <c r="C305" s="1" t="s">
        <v>5015</v>
      </c>
      <c r="D305" s="1" t="s">
        <v>141</v>
      </c>
      <c r="E305" s="1" t="s">
        <v>142</v>
      </c>
      <c r="F305" s="1">
        <v>2026</v>
      </c>
      <c r="G305" s="1">
        <v>2026</v>
      </c>
      <c r="H305" s="1" t="s">
        <v>2802</v>
      </c>
      <c r="I305" s="1">
        <v>6466</v>
      </c>
      <c r="J305" s="1" t="s">
        <v>2504</v>
      </c>
      <c r="K305" s="1" t="s">
        <v>6013</v>
      </c>
      <c r="L305" s="1">
        <v>14001</v>
      </c>
      <c r="M305" s="1" t="s">
        <v>2614</v>
      </c>
      <c r="N305" s="1" t="s">
        <v>5016</v>
      </c>
      <c r="O305" s="1" t="s">
        <v>5017</v>
      </c>
      <c r="Q305" s="1" t="s">
        <v>38</v>
      </c>
      <c r="R305" s="1" t="s">
        <v>2501</v>
      </c>
      <c r="S305" s="1" t="s">
        <v>2545</v>
      </c>
      <c r="T305" s="1" t="s">
        <v>2479</v>
      </c>
      <c r="U305" s="1" t="s">
        <v>141</v>
      </c>
      <c r="V305" s="1" t="s">
        <v>2516</v>
      </c>
      <c r="W305" s="1" t="s">
        <v>35</v>
      </c>
      <c r="X305" s="1" t="s">
        <v>2546</v>
      </c>
      <c r="Y305" s="1" t="s">
        <v>5018</v>
      </c>
    </row>
    <row r="306" spans="1:26" hidden="1" x14ac:dyDescent="0.25">
      <c r="A306" s="1" t="s">
        <v>2496</v>
      </c>
      <c r="B306" s="1">
        <v>2444</v>
      </c>
      <c r="C306" s="1" t="s">
        <v>5019</v>
      </c>
      <c r="D306" s="1" t="s">
        <v>170</v>
      </c>
      <c r="E306" s="1" t="s">
        <v>157</v>
      </c>
      <c r="F306" s="1">
        <v>2025</v>
      </c>
      <c r="G306" s="1">
        <v>2025</v>
      </c>
      <c r="H306" s="1" t="s">
        <v>3863</v>
      </c>
      <c r="I306" s="1">
        <v>4730</v>
      </c>
      <c r="J306" s="1" t="s">
        <v>2575</v>
      </c>
      <c r="K306" s="1" t="s">
        <v>2529</v>
      </c>
      <c r="L306" s="1">
        <v>34089</v>
      </c>
      <c r="M306" s="1" t="s">
        <v>2530</v>
      </c>
      <c r="N306" s="1" t="s">
        <v>5020</v>
      </c>
      <c r="Q306" s="1" t="s">
        <v>46</v>
      </c>
      <c r="R306" s="1" t="s">
        <v>2514</v>
      </c>
      <c r="S306" s="1" t="s">
        <v>2628</v>
      </c>
      <c r="T306" s="1" t="s">
        <v>2479</v>
      </c>
      <c r="U306" s="1" t="s">
        <v>170</v>
      </c>
      <c r="V306" s="1" t="s">
        <v>2516</v>
      </c>
      <c r="W306" s="1" t="s">
        <v>35</v>
      </c>
      <c r="X306" s="1" t="s">
        <v>2518</v>
      </c>
      <c r="Y306" s="1" t="s">
        <v>5074</v>
      </c>
    </row>
    <row r="307" spans="1:26" hidden="1" x14ac:dyDescent="0.25">
      <c r="A307" s="1" t="s">
        <v>2496</v>
      </c>
      <c r="B307" s="1">
        <v>2442</v>
      </c>
      <c r="C307" s="1" t="s">
        <v>6256</v>
      </c>
      <c r="D307" s="1" t="s">
        <v>180</v>
      </c>
      <c r="E307" s="1" t="s">
        <v>142</v>
      </c>
      <c r="F307" s="1">
        <v>2019</v>
      </c>
      <c r="G307" s="1">
        <v>2018</v>
      </c>
      <c r="H307" s="1" t="s">
        <v>6257</v>
      </c>
      <c r="I307" s="1">
        <v>8132</v>
      </c>
      <c r="J307" s="1" t="s">
        <v>6258</v>
      </c>
      <c r="K307" s="1" t="s">
        <v>2529</v>
      </c>
      <c r="L307" s="1">
        <v>35001</v>
      </c>
      <c r="M307" s="1" t="s">
        <v>2530</v>
      </c>
      <c r="N307" s="1" t="s">
        <v>5020</v>
      </c>
      <c r="Q307" s="1" t="s">
        <v>43</v>
      </c>
      <c r="R307" s="1" t="s">
        <v>2473</v>
      </c>
      <c r="S307" s="1" t="s">
        <v>2521</v>
      </c>
      <c r="T307" s="1" t="s">
        <v>2479</v>
      </c>
      <c r="U307" s="1" t="s">
        <v>180</v>
      </c>
      <c r="V307" s="1" t="s">
        <v>6159</v>
      </c>
      <c r="W307" s="1" t="s">
        <v>36</v>
      </c>
      <c r="X307" s="1" t="s">
        <v>2523</v>
      </c>
      <c r="Y307" s="1" t="s">
        <v>6259</v>
      </c>
    </row>
    <row r="308" spans="1:26" hidden="1" x14ac:dyDescent="0.25">
      <c r="A308" s="1" t="s">
        <v>2496</v>
      </c>
      <c r="B308" s="1">
        <v>2441</v>
      </c>
      <c r="C308" s="1" t="s">
        <v>5021</v>
      </c>
      <c r="D308" s="1" t="s">
        <v>205</v>
      </c>
      <c r="E308" s="1" t="s">
        <v>142</v>
      </c>
      <c r="F308" s="1">
        <v>2025</v>
      </c>
      <c r="G308" s="1">
        <v>2025</v>
      </c>
      <c r="H308" s="1" t="s">
        <v>5022</v>
      </c>
      <c r="I308" s="1">
        <v>9238</v>
      </c>
      <c r="J308" s="1" t="s">
        <v>2612</v>
      </c>
      <c r="K308" s="1" t="s">
        <v>2613</v>
      </c>
      <c r="L308" s="1">
        <v>31271</v>
      </c>
      <c r="M308" s="1" t="s">
        <v>5292</v>
      </c>
      <c r="N308" s="1" t="s">
        <v>5023</v>
      </c>
      <c r="O308" s="1" t="s">
        <v>4356</v>
      </c>
      <c r="Q308" s="1" t="s">
        <v>48</v>
      </c>
      <c r="R308" s="1" t="s">
        <v>2514</v>
      </c>
      <c r="S308" s="1" t="s">
        <v>2515</v>
      </c>
      <c r="T308" s="1" t="s">
        <v>2479</v>
      </c>
      <c r="U308" s="1" t="s">
        <v>205</v>
      </c>
      <c r="V308" s="1" t="s">
        <v>5024</v>
      </c>
      <c r="W308" s="1" t="s">
        <v>34</v>
      </c>
      <c r="X308" s="1" t="s">
        <v>2518</v>
      </c>
      <c r="Y308" s="1" t="s">
        <v>5534</v>
      </c>
    </row>
    <row r="309" spans="1:26" hidden="1" x14ac:dyDescent="0.25">
      <c r="A309" s="1" t="s">
        <v>2496</v>
      </c>
      <c r="B309" s="1">
        <v>2440</v>
      </c>
      <c r="C309" s="1" t="s">
        <v>4922</v>
      </c>
      <c r="D309" s="1" t="s">
        <v>141</v>
      </c>
      <c r="E309" s="1" t="s">
        <v>142</v>
      </c>
      <c r="F309" s="1">
        <v>2026</v>
      </c>
      <c r="G309" s="1">
        <v>2026</v>
      </c>
      <c r="H309" s="1" t="s">
        <v>4923</v>
      </c>
      <c r="I309" s="1">
        <v>5003</v>
      </c>
      <c r="J309" s="1" t="s">
        <v>2504</v>
      </c>
      <c r="K309" s="1" t="s">
        <v>2505</v>
      </c>
      <c r="L309" s="1">
        <v>14001</v>
      </c>
      <c r="M309" s="1" t="s">
        <v>2499</v>
      </c>
      <c r="N309" s="1" t="s">
        <v>4924</v>
      </c>
      <c r="O309" s="1" t="s">
        <v>4925</v>
      </c>
      <c r="Q309" s="1" t="s">
        <v>38</v>
      </c>
      <c r="R309" s="1" t="s">
        <v>2501</v>
      </c>
      <c r="S309" s="1" t="s">
        <v>2545</v>
      </c>
      <c r="T309" s="1" t="s">
        <v>2479</v>
      </c>
      <c r="U309" s="1" t="s">
        <v>141</v>
      </c>
      <c r="V309" s="1" t="s">
        <v>2516</v>
      </c>
      <c r="W309" s="1" t="s">
        <v>35</v>
      </c>
      <c r="X309" s="1" t="s">
        <v>2546</v>
      </c>
      <c r="Y309" s="1" t="s">
        <v>4926</v>
      </c>
      <c r="Z309" s="1" t="s">
        <v>4927</v>
      </c>
    </row>
    <row r="310" spans="1:26" hidden="1" x14ac:dyDescent="0.25">
      <c r="A310" s="1" t="s">
        <v>2496</v>
      </c>
      <c r="B310" s="1">
        <v>2438</v>
      </c>
      <c r="C310" s="1" t="s">
        <v>4884</v>
      </c>
      <c r="D310" s="1" t="s">
        <v>141</v>
      </c>
      <c r="E310" s="1" t="s">
        <v>142</v>
      </c>
      <c r="F310" s="1">
        <v>2026</v>
      </c>
      <c r="G310" s="1">
        <v>2025</v>
      </c>
      <c r="H310" s="1" t="s">
        <v>4928</v>
      </c>
      <c r="I310" s="1">
        <v>4173</v>
      </c>
      <c r="J310" s="1" t="s">
        <v>2504</v>
      </c>
      <c r="K310" s="1" t="s">
        <v>2505</v>
      </c>
      <c r="L310" s="1">
        <v>14001</v>
      </c>
      <c r="M310" s="1" t="s">
        <v>2499</v>
      </c>
      <c r="N310" s="1" t="s">
        <v>4885</v>
      </c>
      <c r="O310" s="1" t="s">
        <v>4886</v>
      </c>
      <c r="Q310" s="1" t="s">
        <v>38</v>
      </c>
      <c r="R310" s="1" t="s">
        <v>2501</v>
      </c>
      <c r="S310" s="1" t="s">
        <v>2545</v>
      </c>
      <c r="T310" s="1" t="s">
        <v>2479</v>
      </c>
      <c r="U310" s="1" t="s">
        <v>141</v>
      </c>
      <c r="V310" s="1" t="s">
        <v>2516</v>
      </c>
      <c r="W310" s="1" t="s">
        <v>35</v>
      </c>
      <c r="X310" s="1" t="s">
        <v>2546</v>
      </c>
      <c r="Y310" s="1" t="s">
        <v>4929</v>
      </c>
    </row>
    <row r="311" spans="1:26" hidden="1" x14ac:dyDescent="0.25">
      <c r="A311" s="1" t="s">
        <v>2496</v>
      </c>
      <c r="B311" s="1">
        <v>2434</v>
      </c>
      <c r="C311" s="1" t="s">
        <v>6260</v>
      </c>
      <c r="D311" s="1">
        <v>208</v>
      </c>
      <c r="E311" s="1" t="s">
        <v>142</v>
      </c>
      <c r="F311" s="1">
        <v>2017</v>
      </c>
      <c r="G311" s="1">
        <v>2016</v>
      </c>
      <c r="H311" s="1" t="s">
        <v>4501</v>
      </c>
      <c r="I311" s="1" t="s">
        <v>7125</v>
      </c>
      <c r="J311" s="1" t="s">
        <v>2475</v>
      </c>
      <c r="K311" s="1" t="s">
        <v>2505</v>
      </c>
      <c r="L311" s="1">
        <v>20001</v>
      </c>
      <c r="M311" s="1" t="s">
        <v>2499</v>
      </c>
      <c r="N311" s="1" t="s">
        <v>6262</v>
      </c>
      <c r="O311" s="1" t="s">
        <v>6263</v>
      </c>
      <c r="Q311" s="1" t="s">
        <v>2500</v>
      </c>
      <c r="R311" s="1" t="s">
        <v>2501</v>
      </c>
      <c r="S311" s="1" t="s">
        <v>2502</v>
      </c>
      <c r="T311" s="1" t="s">
        <v>2477</v>
      </c>
      <c r="U311" s="1">
        <v>208</v>
      </c>
      <c r="V311" s="1" t="s">
        <v>6253</v>
      </c>
      <c r="W311" s="1" t="s">
        <v>36</v>
      </c>
      <c r="X311" s="1" t="s">
        <v>2503</v>
      </c>
      <c r="Y311" s="1" t="s">
        <v>7126</v>
      </c>
      <c r="Z311" s="1" t="s">
        <v>7127</v>
      </c>
    </row>
    <row r="312" spans="1:26" hidden="1" x14ac:dyDescent="0.25">
      <c r="A312" s="1" t="s">
        <v>2496</v>
      </c>
      <c r="B312" s="1">
        <v>2433</v>
      </c>
      <c r="C312" s="1" t="s">
        <v>6264</v>
      </c>
      <c r="D312" s="1" t="s">
        <v>175</v>
      </c>
      <c r="E312" s="1" t="s">
        <v>176</v>
      </c>
      <c r="F312" s="1">
        <v>2026</v>
      </c>
      <c r="G312" s="1">
        <v>2025</v>
      </c>
      <c r="H312" s="1" t="s">
        <v>6265</v>
      </c>
      <c r="I312" s="1">
        <v>7402</v>
      </c>
      <c r="J312" s="1" t="s">
        <v>2504</v>
      </c>
      <c r="K312" s="1" t="s">
        <v>2505</v>
      </c>
      <c r="L312" s="1">
        <v>17001</v>
      </c>
      <c r="M312" s="1" t="s">
        <v>2499</v>
      </c>
      <c r="N312" s="1" t="s">
        <v>6266</v>
      </c>
      <c r="O312" s="1" t="s">
        <v>6267</v>
      </c>
      <c r="Q312" s="1" t="s">
        <v>2506</v>
      </c>
      <c r="R312" s="1" t="s">
        <v>2507</v>
      </c>
      <c r="S312" s="1" t="s">
        <v>2508</v>
      </c>
      <c r="T312" s="1" t="s">
        <v>2479</v>
      </c>
      <c r="U312" s="1" t="s">
        <v>175</v>
      </c>
      <c r="V312" s="1" t="s">
        <v>6220</v>
      </c>
      <c r="W312" s="1" t="s">
        <v>36</v>
      </c>
      <c r="X312" s="1" t="s">
        <v>2509</v>
      </c>
      <c r="Y312" s="1" t="s">
        <v>6268</v>
      </c>
    </row>
    <row r="313" spans="1:26" hidden="1" x14ac:dyDescent="0.25">
      <c r="A313" s="1" t="s">
        <v>2496</v>
      </c>
      <c r="B313" s="1">
        <v>2432</v>
      </c>
      <c r="C313" s="1" t="s">
        <v>2472</v>
      </c>
      <c r="D313" s="1" t="s">
        <v>141</v>
      </c>
      <c r="E313" s="1" t="s">
        <v>142</v>
      </c>
      <c r="F313" s="1">
        <v>2025</v>
      </c>
      <c r="G313" s="1">
        <v>2025</v>
      </c>
      <c r="H313" s="1" t="s">
        <v>2510</v>
      </c>
      <c r="I313" s="1">
        <v>8661</v>
      </c>
      <c r="J313" s="1" t="s">
        <v>2511</v>
      </c>
      <c r="K313" s="1" t="s">
        <v>2512</v>
      </c>
      <c r="L313" s="1">
        <v>31001</v>
      </c>
      <c r="M313" s="1" t="s">
        <v>2499</v>
      </c>
      <c r="N313" s="1" t="s">
        <v>2513</v>
      </c>
      <c r="Q313" s="1" t="s">
        <v>48</v>
      </c>
      <c r="R313" s="1" t="s">
        <v>2514</v>
      </c>
      <c r="S313" s="1" t="s">
        <v>2515</v>
      </c>
      <c r="T313" s="1" t="s">
        <v>2479</v>
      </c>
      <c r="U313" s="1" t="s">
        <v>141</v>
      </c>
      <c r="V313" s="1" t="s">
        <v>2516</v>
      </c>
      <c r="W313" s="1" t="s">
        <v>2517</v>
      </c>
      <c r="X313" s="1" t="s">
        <v>2518</v>
      </c>
      <c r="Y313" s="1" t="s">
        <v>2519</v>
      </c>
      <c r="Z313" s="1" t="s">
        <v>2520</v>
      </c>
    </row>
    <row r="314" spans="1:26" hidden="1" x14ac:dyDescent="0.25">
      <c r="A314" s="1" t="s">
        <v>2496</v>
      </c>
      <c r="B314" s="1">
        <v>2429</v>
      </c>
      <c r="C314" s="1" t="s">
        <v>2453</v>
      </c>
      <c r="D314" s="1" t="s">
        <v>170</v>
      </c>
      <c r="E314" s="1" t="s">
        <v>157</v>
      </c>
      <c r="F314" s="1">
        <v>2026</v>
      </c>
      <c r="G314" s="1">
        <v>2025</v>
      </c>
      <c r="H314" s="1" t="s">
        <v>2527</v>
      </c>
      <c r="I314" s="1">
        <v>8170</v>
      </c>
      <c r="J314" s="1" t="s">
        <v>2528</v>
      </c>
      <c r="K314" s="1" t="s">
        <v>2529</v>
      </c>
      <c r="L314" s="1">
        <v>24001</v>
      </c>
      <c r="M314" s="1" t="s">
        <v>2530</v>
      </c>
      <c r="N314" s="1" t="s">
        <v>5109</v>
      </c>
      <c r="O314" s="1" t="s">
        <v>5110</v>
      </c>
      <c r="P314" s="1">
        <v>13000</v>
      </c>
      <c r="Q314" s="1" t="s">
        <v>58</v>
      </c>
      <c r="R314" s="1" t="s">
        <v>2501</v>
      </c>
      <c r="S314" s="1" t="s">
        <v>2532</v>
      </c>
      <c r="T314" s="1" t="s">
        <v>2479</v>
      </c>
      <c r="U314" s="1" t="s">
        <v>170</v>
      </c>
      <c r="V314" s="1" t="s">
        <v>2533</v>
      </c>
      <c r="W314" s="1" t="s">
        <v>35</v>
      </c>
      <c r="X314" s="1" t="s">
        <v>2534</v>
      </c>
      <c r="Y314" s="1" t="s">
        <v>5111</v>
      </c>
      <c r="Z314" s="1" t="s">
        <v>2479</v>
      </c>
    </row>
    <row r="315" spans="1:26" hidden="1" x14ac:dyDescent="0.25">
      <c r="A315" s="1" t="s">
        <v>2496</v>
      </c>
      <c r="B315" s="1">
        <v>2428</v>
      </c>
      <c r="C315" s="1" t="s">
        <v>2454</v>
      </c>
      <c r="D315" s="1" t="s">
        <v>141</v>
      </c>
      <c r="E315" s="1" t="s">
        <v>142</v>
      </c>
      <c r="F315" s="1">
        <v>2021</v>
      </c>
      <c r="G315" s="1">
        <v>2021</v>
      </c>
      <c r="H315" s="1" t="s">
        <v>6269</v>
      </c>
      <c r="I315" s="1">
        <v>7391</v>
      </c>
      <c r="J315" s="1" t="s">
        <v>5531</v>
      </c>
      <c r="K315" s="1" t="s">
        <v>2498</v>
      </c>
      <c r="L315" s="1">
        <v>17001</v>
      </c>
      <c r="M315" s="1" t="s">
        <v>2499</v>
      </c>
      <c r="N315" s="1" t="s">
        <v>2535</v>
      </c>
      <c r="O315" s="1" t="s">
        <v>6270</v>
      </c>
      <c r="Q315" s="1" t="s">
        <v>2506</v>
      </c>
      <c r="R315" s="1" t="s">
        <v>2507</v>
      </c>
      <c r="S315" s="1" t="s">
        <v>2508</v>
      </c>
      <c r="T315" s="1" t="s">
        <v>2479</v>
      </c>
      <c r="U315" s="1" t="s">
        <v>141</v>
      </c>
      <c r="V315" s="1" t="s">
        <v>6159</v>
      </c>
      <c r="W315" s="1" t="s">
        <v>36</v>
      </c>
      <c r="X315" s="1" t="s">
        <v>2509</v>
      </c>
      <c r="Y315" s="1" t="s">
        <v>6271</v>
      </c>
    </row>
    <row r="316" spans="1:26" hidden="1" x14ac:dyDescent="0.25">
      <c r="A316" s="1" t="s">
        <v>2496</v>
      </c>
      <c r="B316" s="1">
        <v>2427</v>
      </c>
      <c r="C316" s="1" t="s">
        <v>2455</v>
      </c>
      <c r="D316" s="1" t="s">
        <v>6272</v>
      </c>
      <c r="E316" s="1" t="s">
        <v>176</v>
      </c>
      <c r="F316" s="1">
        <v>2025</v>
      </c>
      <c r="G316" s="1">
        <v>2025</v>
      </c>
      <c r="H316" s="1" t="s">
        <v>6273</v>
      </c>
      <c r="I316" s="1">
        <v>15552</v>
      </c>
      <c r="J316" s="1" t="s">
        <v>2524</v>
      </c>
      <c r="K316" s="1" t="s">
        <v>2613</v>
      </c>
      <c r="L316" s="1">
        <v>19019</v>
      </c>
      <c r="M316" s="1" t="s">
        <v>5292</v>
      </c>
      <c r="N316" s="1" t="s">
        <v>6274</v>
      </c>
      <c r="O316" s="1" t="s">
        <v>6275</v>
      </c>
      <c r="Q316" s="1" t="s">
        <v>60</v>
      </c>
      <c r="R316" s="1" t="s">
        <v>2507</v>
      </c>
      <c r="S316" s="1" t="s">
        <v>2537</v>
      </c>
      <c r="T316" s="1" t="s">
        <v>2479</v>
      </c>
      <c r="U316" s="1" t="s">
        <v>6272</v>
      </c>
      <c r="V316" s="1" t="s">
        <v>6159</v>
      </c>
      <c r="W316" s="1" t="s">
        <v>36</v>
      </c>
      <c r="X316" s="1" t="s">
        <v>2538</v>
      </c>
      <c r="Y316" s="1" t="s">
        <v>6276</v>
      </c>
      <c r="Z316" s="1" t="s">
        <v>2539</v>
      </c>
    </row>
    <row r="317" spans="1:26" hidden="1" x14ac:dyDescent="0.25">
      <c r="A317" s="1" t="s">
        <v>2496</v>
      </c>
      <c r="B317" s="1">
        <v>2426</v>
      </c>
      <c r="C317" s="1" t="s">
        <v>2456</v>
      </c>
      <c r="D317" s="1" t="s">
        <v>141</v>
      </c>
      <c r="E317" s="1" t="s">
        <v>142</v>
      </c>
      <c r="F317" s="1">
        <v>2025</v>
      </c>
      <c r="G317" s="1">
        <v>2024</v>
      </c>
      <c r="H317" s="1" t="s">
        <v>2540</v>
      </c>
      <c r="I317" s="1">
        <v>5001</v>
      </c>
      <c r="J317" s="1" t="s">
        <v>2504</v>
      </c>
      <c r="K317" s="1" t="s">
        <v>6013</v>
      </c>
      <c r="L317" s="1">
        <v>14001</v>
      </c>
      <c r="M317" s="1" t="s">
        <v>2614</v>
      </c>
      <c r="N317" s="1" t="s">
        <v>2543</v>
      </c>
      <c r="O317" s="1" t="s">
        <v>2544</v>
      </c>
      <c r="Q317" s="1" t="s">
        <v>38</v>
      </c>
      <c r="R317" s="1" t="s">
        <v>2501</v>
      </c>
      <c r="S317" s="1" t="s">
        <v>2545</v>
      </c>
      <c r="T317" s="1" t="s">
        <v>2479</v>
      </c>
      <c r="U317" s="1" t="s">
        <v>141</v>
      </c>
      <c r="V317" s="1" t="s">
        <v>2516</v>
      </c>
      <c r="W317" s="1" t="s">
        <v>35</v>
      </c>
      <c r="X317" s="1" t="s">
        <v>2546</v>
      </c>
      <c r="Y317" s="1" t="s">
        <v>2547</v>
      </c>
    </row>
    <row r="318" spans="1:26" hidden="1" x14ac:dyDescent="0.25">
      <c r="A318" s="1" t="s">
        <v>2496</v>
      </c>
      <c r="B318" s="1">
        <v>2425</v>
      </c>
      <c r="C318" s="1" t="s">
        <v>2457</v>
      </c>
      <c r="D318" s="1" t="s">
        <v>141</v>
      </c>
      <c r="E318" s="1" t="s">
        <v>142</v>
      </c>
      <c r="F318" s="1">
        <v>2025</v>
      </c>
      <c r="G318" s="1">
        <v>2024</v>
      </c>
      <c r="H318" s="1" t="s">
        <v>7128</v>
      </c>
      <c r="I318" s="1">
        <v>5227</v>
      </c>
      <c r="J318" s="1" t="s">
        <v>2504</v>
      </c>
      <c r="K318" s="1" t="s">
        <v>2505</v>
      </c>
      <c r="L318" s="1">
        <v>14001</v>
      </c>
      <c r="M318" s="1" t="s">
        <v>2499</v>
      </c>
      <c r="N318" s="1" t="s">
        <v>2543</v>
      </c>
      <c r="O318" s="1" t="s">
        <v>2544</v>
      </c>
      <c r="Q318" s="1" t="s">
        <v>38</v>
      </c>
      <c r="R318" s="1" t="s">
        <v>2501</v>
      </c>
      <c r="S318" s="1" t="s">
        <v>2545</v>
      </c>
      <c r="T318" s="1" t="s">
        <v>2479</v>
      </c>
      <c r="U318" s="1" t="s">
        <v>141</v>
      </c>
      <c r="V318" s="1" t="s">
        <v>2516</v>
      </c>
      <c r="W318" s="1" t="s">
        <v>35</v>
      </c>
      <c r="X318" s="1" t="s">
        <v>2546</v>
      </c>
      <c r="Y318" s="1" t="s">
        <v>7129</v>
      </c>
      <c r="Z318" s="1" t="s">
        <v>2737</v>
      </c>
    </row>
    <row r="319" spans="1:26" hidden="1" x14ac:dyDescent="0.25">
      <c r="A319" s="1" t="s">
        <v>2496</v>
      </c>
      <c r="B319" s="1">
        <v>2424</v>
      </c>
      <c r="C319" s="1" t="s">
        <v>2458</v>
      </c>
      <c r="D319" s="1" t="s">
        <v>141</v>
      </c>
      <c r="E319" s="1" t="s">
        <v>142</v>
      </c>
      <c r="F319" s="1">
        <v>2025</v>
      </c>
      <c r="G319" s="1">
        <v>2024</v>
      </c>
      <c r="H319" s="1" t="s">
        <v>2549</v>
      </c>
      <c r="I319" s="1">
        <v>9151</v>
      </c>
      <c r="J319" s="1" t="s">
        <v>2504</v>
      </c>
      <c r="K319" s="1" t="s">
        <v>2505</v>
      </c>
      <c r="L319" s="1">
        <v>14001</v>
      </c>
      <c r="M319" s="1" t="s">
        <v>2499</v>
      </c>
      <c r="N319" s="1" t="s">
        <v>2543</v>
      </c>
      <c r="O319" s="1" t="s">
        <v>2544</v>
      </c>
      <c r="Q319" s="1" t="s">
        <v>38</v>
      </c>
      <c r="R319" s="1" t="s">
        <v>2501</v>
      </c>
      <c r="S319" s="1" t="s">
        <v>2545</v>
      </c>
      <c r="T319" s="1" t="s">
        <v>2479</v>
      </c>
      <c r="U319" s="1" t="s">
        <v>141</v>
      </c>
      <c r="V319" s="1" t="s">
        <v>2516</v>
      </c>
      <c r="W319" s="1" t="s">
        <v>35</v>
      </c>
      <c r="X319" s="1" t="s">
        <v>2546</v>
      </c>
      <c r="Y319" s="1" t="s">
        <v>2550</v>
      </c>
    </row>
    <row r="320" spans="1:26" hidden="1" x14ac:dyDescent="0.25">
      <c r="A320" s="1" t="s">
        <v>2496</v>
      </c>
      <c r="B320" s="1">
        <v>2423</v>
      </c>
      <c r="C320" s="1" t="s">
        <v>2459</v>
      </c>
      <c r="D320" s="1" t="s">
        <v>141</v>
      </c>
      <c r="E320" s="1" t="s">
        <v>142</v>
      </c>
      <c r="F320" s="1">
        <v>2025</v>
      </c>
      <c r="G320" s="1">
        <v>2024</v>
      </c>
      <c r="H320" s="1" t="s">
        <v>2551</v>
      </c>
      <c r="I320" s="1">
        <v>5006</v>
      </c>
      <c r="J320" s="1" t="s">
        <v>2504</v>
      </c>
      <c r="K320" s="1" t="s">
        <v>2505</v>
      </c>
      <c r="L320" s="1">
        <v>14001</v>
      </c>
      <c r="M320" s="1" t="s">
        <v>2499</v>
      </c>
      <c r="N320" s="1" t="s">
        <v>2543</v>
      </c>
      <c r="O320" s="1" t="s">
        <v>2544</v>
      </c>
      <c r="Q320" s="1" t="s">
        <v>38</v>
      </c>
      <c r="R320" s="1" t="s">
        <v>2501</v>
      </c>
      <c r="S320" s="1" t="s">
        <v>2545</v>
      </c>
      <c r="T320" s="1" t="s">
        <v>2479</v>
      </c>
      <c r="U320" s="1" t="s">
        <v>141</v>
      </c>
      <c r="V320" s="1" t="s">
        <v>2516</v>
      </c>
      <c r="W320" s="1" t="s">
        <v>35</v>
      </c>
      <c r="X320" s="1" t="s">
        <v>2546</v>
      </c>
      <c r="Y320" s="1" t="s">
        <v>2552</v>
      </c>
    </row>
    <row r="321" spans="1:26" hidden="1" x14ac:dyDescent="0.25">
      <c r="A321" s="1" t="s">
        <v>2496</v>
      </c>
      <c r="B321" s="1">
        <v>2422</v>
      </c>
      <c r="C321" s="1" t="s">
        <v>2460</v>
      </c>
      <c r="D321" s="1" t="s">
        <v>141</v>
      </c>
      <c r="E321" s="1" t="s">
        <v>142</v>
      </c>
      <c r="F321" s="1">
        <v>2026</v>
      </c>
      <c r="G321" s="1">
        <v>2025</v>
      </c>
      <c r="H321" s="1" t="s">
        <v>2553</v>
      </c>
      <c r="I321" s="1">
        <v>9101</v>
      </c>
      <c r="J321" s="1" t="s">
        <v>2504</v>
      </c>
      <c r="K321" s="1" t="s">
        <v>2505</v>
      </c>
      <c r="L321" s="1">
        <v>14001</v>
      </c>
      <c r="M321" s="1" t="s">
        <v>2499</v>
      </c>
      <c r="N321" s="1" t="s">
        <v>2554</v>
      </c>
      <c r="O321" s="1" t="s">
        <v>2555</v>
      </c>
      <c r="Q321" s="1" t="s">
        <v>38</v>
      </c>
      <c r="R321" s="1" t="s">
        <v>2501</v>
      </c>
      <c r="S321" s="1" t="s">
        <v>2545</v>
      </c>
      <c r="T321" s="1" t="s">
        <v>2479</v>
      </c>
      <c r="U321" s="1" t="s">
        <v>141</v>
      </c>
      <c r="V321" s="1" t="s">
        <v>2516</v>
      </c>
      <c r="W321" s="1" t="s">
        <v>35</v>
      </c>
      <c r="X321" s="1" t="s">
        <v>2546</v>
      </c>
      <c r="Y321" s="1" t="s">
        <v>2556</v>
      </c>
    </row>
    <row r="322" spans="1:26" hidden="1" x14ac:dyDescent="0.25">
      <c r="A322" s="1" t="s">
        <v>2496</v>
      </c>
      <c r="B322" s="1">
        <v>2421</v>
      </c>
      <c r="C322" s="1" t="s">
        <v>2461</v>
      </c>
      <c r="D322" s="1" t="s">
        <v>141</v>
      </c>
      <c r="E322" s="1" t="s">
        <v>142</v>
      </c>
      <c r="F322" s="1">
        <v>2026</v>
      </c>
      <c r="G322" s="1">
        <v>2025</v>
      </c>
      <c r="H322" s="1" t="s">
        <v>7130</v>
      </c>
      <c r="I322" s="1">
        <v>4629</v>
      </c>
      <c r="J322" s="1" t="s">
        <v>2504</v>
      </c>
      <c r="K322" s="1" t="s">
        <v>2541</v>
      </c>
      <c r="L322" s="1">
        <v>14001</v>
      </c>
      <c r="M322" s="1" t="s">
        <v>2542</v>
      </c>
      <c r="N322" s="1" t="s">
        <v>2554</v>
      </c>
      <c r="O322" s="1" t="s">
        <v>2559</v>
      </c>
      <c r="Q322" s="1" t="s">
        <v>38</v>
      </c>
      <c r="R322" s="1" t="s">
        <v>2501</v>
      </c>
      <c r="S322" s="1" t="s">
        <v>2545</v>
      </c>
      <c r="T322" s="1" t="s">
        <v>2479</v>
      </c>
      <c r="U322" s="1" t="s">
        <v>141</v>
      </c>
      <c r="V322" s="1" t="s">
        <v>2516</v>
      </c>
      <c r="W322" s="1" t="s">
        <v>35</v>
      </c>
      <c r="X322" s="1" t="s">
        <v>2546</v>
      </c>
      <c r="Y322" s="1" t="s">
        <v>7131</v>
      </c>
      <c r="Z322" s="1" t="s">
        <v>7132</v>
      </c>
    </row>
    <row r="323" spans="1:26" hidden="1" x14ac:dyDescent="0.25">
      <c r="A323" s="1" t="s">
        <v>2496</v>
      </c>
      <c r="B323" s="1">
        <v>2420</v>
      </c>
      <c r="C323" s="1" t="s">
        <v>2462</v>
      </c>
      <c r="D323" s="1" t="s">
        <v>141</v>
      </c>
      <c r="E323" s="1" t="s">
        <v>142</v>
      </c>
      <c r="F323" s="1">
        <v>2026</v>
      </c>
      <c r="G323" s="1">
        <v>2025</v>
      </c>
      <c r="H323" s="1" t="s">
        <v>4844</v>
      </c>
      <c r="I323" s="1">
        <v>8359</v>
      </c>
      <c r="J323" s="1" t="s">
        <v>2504</v>
      </c>
      <c r="K323" s="1" t="s">
        <v>2505</v>
      </c>
      <c r="L323" s="1">
        <v>14001</v>
      </c>
      <c r="M323" s="1" t="s">
        <v>2499</v>
      </c>
      <c r="N323" s="1" t="s">
        <v>2554</v>
      </c>
      <c r="O323" s="1" t="s">
        <v>2560</v>
      </c>
      <c r="Q323" s="1" t="s">
        <v>38</v>
      </c>
      <c r="R323" s="1" t="s">
        <v>2501</v>
      </c>
      <c r="S323" s="1" t="s">
        <v>2545</v>
      </c>
      <c r="T323" s="1" t="s">
        <v>2479</v>
      </c>
      <c r="U323" s="1" t="s">
        <v>141</v>
      </c>
      <c r="V323" s="1" t="s">
        <v>2516</v>
      </c>
      <c r="W323" s="1" t="s">
        <v>35</v>
      </c>
      <c r="X323" s="1" t="s">
        <v>2546</v>
      </c>
      <c r="Y323" s="1" t="s">
        <v>7133</v>
      </c>
      <c r="Z323" s="1" t="s">
        <v>2737</v>
      </c>
    </row>
    <row r="324" spans="1:26" hidden="1" x14ac:dyDescent="0.25">
      <c r="A324" s="1" t="s">
        <v>2496</v>
      </c>
      <c r="B324" s="1">
        <v>2419</v>
      </c>
      <c r="C324" s="1" t="s">
        <v>2463</v>
      </c>
      <c r="D324" s="1" t="s">
        <v>141</v>
      </c>
      <c r="E324" s="1" t="s">
        <v>142</v>
      </c>
      <c r="F324" s="1">
        <v>2026</v>
      </c>
      <c r="G324" s="1">
        <v>2025</v>
      </c>
      <c r="H324" s="1" t="s">
        <v>2561</v>
      </c>
      <c r="I324" s="1">
        <v>9157</v>
      </c>
      <c r="J324" s="1" t="s">
        <v>2504</v>
      </c>
      <c r="K324" s="1" t="s">
        <v>2505</v>
      </c>
      <c r="L324" s="1">
        <v>14001</v>
      </c>
      <c r="M324" s="1" t="s">
        <v>2499</v>
      </c>
      <c r="N324" s="1" t="s">
        <v>2554</v>
      </c>
      <c r="O324" s="1" t="s">
        <v>2559</v>
      </c>
      <c r="Q324" s="1" t="s">
        <v>38</v>
      </c>
      <c r="R324" s="1" t="s">
        <v>2501</v>
      </c>
      <c r="S324" s="1" t="s">
        <v>2545</v>
      </c>
      <c r="T324" s="1" t="s">
        <v>2479</v>
      </c>
      <c r="U324" s="1" t="s">
        <v>141</v>
      </c>
      <c r="V324" s="1" t="s">
        <v>2516</v>
      </c>
      <c r="W324" s="1" t="s">
        <v>35</v>
      </c>
      <c r="X324" s="1" t="s">
        <v>2546</v>
      </c>
      <c r="Y324" s="1" t="s">
        <v>2562</v>
      </c>
    </row>
    <row r="325" spans="1:26" hidden="1" x14ac:dyDescent="0.25">
      <c r="A325" s="1" t="s">
        <v>2496</v>
      </c>
      <c r="B325" s="1">
        <v>2418</v>
      </c>
      <c r="C325" s="1" t="s">
        <v>2464</v>
      </c>
      <c r="D325" s="1" t="s">
        <v>141</v>
      </c>
      <c r="E325" s="1" t="s">
        <v>142</v>
      </c>
      <c r="F325" s="1">
        <v>2026</v>
      </c>
      <c r="G325" s="1">
        <v>2025</v>
      </c>
      <c r="H325" s="1" t="s">
        <v>5112</v>
      </c>
      <c r="I325" s="1">
        <v>4634</v>
      </c>
      <c r="J325" s="1" t="s">
        <v>2504</v>
      </c>
      <c r="K325" s="1" t="s">
        <v>2541</v>
      </c>
      <c r="L325" s="1">
        <v>14001</v>
      </c>
      <c r="M325" s="1" t="s">
        <v>2542</v>
      </c>
      <c r="N325" s="1" t="s">
        <v>2554</v>
      </c>
      <c r="O325" s="1" t="s">
        <v>2559</v>
      </c>
      <c r="Q325" s="1" t="s">
        <v>38</v>
      </c>
      <c r="R325" s="1" t="s">
        <v>2501</v>
      </c>
      <c r="S325" s="1" t="s">
        <v>2545</v>
      </c>
      <c r="T325" s="1" t="s">
        <v>2479</v>
      </c>
      <c r="U325" s="1" t="s">
        <v>141</v>
      </c>
      <c r="V325" s="1" t="s">
        <v>2516</v>
      </c>
      <c r="W325" s="1" t="s">
        <v>35</v>
      </c>
      <c r="X325" s="1" t="s">
        <v>2546</v>
      </c>
      <c r="Y325" s="1" t="s">
        <v>5113</v>
      </c>
      <c r="Z325" s="1" t="s">
        <v>5075</v>
      </c>
    </row>
    <row r="326" spans="1:26" hidden="1" x14ac:dyDescent="0.25">
      <c r="A326" s="1" t="s">
        <v>2496</v>
      </c>
      <c r="B326" s="1">
        <v>2417</v>
      </c>
      <c r="C326" s="1" t="s">
        <v>2465</v>
      </c>
      <c r="D326" s="1" t="s">
        <v>141</v>
      </c>
      <c r="E326" s="1" t="s">
        <v>142</v>
      </c>
      <c r="F326" s="1">
        <v>2026</v>
      </c>
      <c r="G326" s="1">
        <v>2025</v>
      </c>
      <c r="H326" s="1" t="s">
        <v>2563</v>
      </c>
      <c r="I326" s="1">
        <v>3782</v>
      </c>
      <c r="J326" s="1" t="s">
        <v>2504</v>
      </c>
      <c r="K326" s="1" t="s">
        <v>2505</v>
      </c>
      <c r="L326" s="1">
        <v>14001</v>
      </c>
      <c r="M326" s="1" t="s">
        <v>2499</v>
      </c>
      <c r="N326" s="1" t="s">
        <v>2554</v>
      </c>
      <c r="O326" s="1" t="s">
        <v>2564</v>
      </c>
      <c r="Q326" s="1" t="s">
        <v>38</v>
      </c>
      <c r="R326" s="1" t="s">
        <v>2501</v>
      </c>
      <c r="S326" s="1" t="s">
        <v>2545</v>
      </c>
      <c r="T326" s="1" t="s">
        <v>2479</v>
      </c>
      <c r="U326" s="1" t="s">
        <v>141</v>
      </c>
      <c r="V326" s="1" t="s">
        <v>2516</v>
      </c>
      <c r="W326" s="1" t="s">
        <v>35</v>
      </c>
      <c r="X326" s="1" t="s">
        <v>2546</v>
      </c>
      <c r="Y326" s="1" t="s">
        <v>2565</v>
      </c>
    </row>
    <row r="327" spans="1:26" hidden="1" x14ac:dyDescent="0.25">
      <c r="A327" s="1" t="s">
        <v>2496</v>
      </c>
      <c r="B327" s="1">
        <v>2416</v>
      </c>
      <c r="C327" s="1" t="s">
        <v>2432</v>
      </c>
      <c r="D327" s="1" t="s">
        <v>141</v>
      </c>
      <c r="E327" s="1" t="s">
        <v>142</v>
      </c>
      <c r="F327" s="1">
        <v>2026</v>
      </c>
      <c r="G327" s="1">
        <v>2025</v>
      </c>
      <c r="H327" s="1" t="s">
        <v>2566</v>
      </c>
      <c r="I327" s="1">
        <v>8398</v>
      </c>
      <c r="J327" s="1" t="s">
        <v>2504</v>
      </c>
      <c r="K327" s="1" t="s">
        <v>2505</v>
      </c>
      <c r="L327" s="1">
        <v>14001</v>
      </c>
      <c r="M327" s="1" t="s">
        <v>2499</v>
      </c>
      <c r="N327" s="1" t="s">
        <v>2543</v>
      </c>
      <c r="O327" s="1" t="s">
        <v>2567</v>
      </c>
      <c r="Q327" s="1" t="s">
        <v>38</v>
      </c>
      <c r="R327" s="1" t="s">
        <v>2501</v>
      </c>
      <c r="S327" s="1" t="s">
        <v>2545</v>
      </c>
      <c r="T327" s="1" t="s">
        <v>2479</v>
      </c>
      <c r="U327" s="1" t="s">
        <v>141</v>
      </c>
      <c r="V327" s="1" t="s">
        <v>2516</v>
      </c>
      <c r="W327" s="1" t="s">
        <v>35</v>
      </c>
      <c r="X327" s="1" t="s">
        <v>2546</v>
      </c>
      <c r="Y327" s="1" t="s">
        <v>2568</v>
      </c>
      <c r="Z327" s="1" t="s">
        <v>2569</v>
      </c>
    </row>
    <row r="328" spans="1:26" hidden="1" x14ac:dyDescent="0.25">
      <c r="A328" s="1" t="s">
        <v>2496</v>
      </c>
      <c r="B328" s="1">
        <v>2415</v>
      </c>
      <c r="C328" s="1" t="s">
        <v>2433</v>
      </c>
      <c r="D328" s="1" t="s">
        <v>141</v>
      </c>
      <c r="E328" s="1" t="s">
        <v>142</v>
      </c>
      <c r="F328" s="1">
        <v>2025</v>
      </c>
      <c r="G328" s="1">
        <v>2023</v>
      </c>
      <c r="H328" s="1" t="s">
        <v>4802</v>
      </c>
      <c r="I328" s="1">
        <v>8352</v>
      </c>
      <c r="J328" s="1" t="s">
        <v>2504</v>
      </c>
      <c r="K328" s="1" t="s">
        <v>2505</v>
      </c>
      <c r="L328" s="1">
        <v>14001</v>
      </c>
      <c r="M328" s="1" t="s">
        <v>2499</v>
      </c>
      <c r="N328" s="1" t="s">
        <v>2543</v>
      </c>
      <c r="O328" s="1" t="s">
        <v>2544</v>
      </c>
      <c r="Q328" s="1" t="s">
        <v>38</v>
      </c>
      <c r="R328" s="1" t="s">
        <v>2501</v>
      </c>
      <c r="S328" s="1" t="s">
        <v>2545</v>
      </c>
      <c r="T328" s="1" t="s">
        <v>2479</v>
      </c>
      <c r="U328" s="1" t="s">
        <v>141</v>
      </c>
      <c r="V328" s="1" t="s">
        <v>2516</v>
      </c>
      <c r="W328" s="1" t="s">
        <v>35</v>
      </c>
      <c r="X328" s="1" t="s">
        <v>2546</v>
      </c>
      <c r="Y328" s="1" t="s">
        <v>4930</v>
      </c>
    </row>
    <row r="329" spans="1:26" hidden="1" x14ac:dyDescent="0.25">
      <c r="A329" s="1" t="s">
        <v>2496</v>
      </c>
      <c r="B329" s="1">
        <v>2414</v>
      </c>
      <c r="C329" s="1" t="s">
        <v>2434</v>
      </c>
      <c r="D329" s="1" t="s">
        <v>141</v>
      </c>
      <c r="E329" s="1" t="s">
        <v>142</v>
      </c>
      <c r="F329" s="1">
        <v>2025</v>
      </c>
      <c r="G329" s="1">
        <v>2023</v>
      </c>
      <c r="H329" s="1" t="s">
        <v>2485</v>
      </c>
      <c r="I329" s="1" t="s">
        <v>2485</v>
      </c>
      <c r="J329" s="1" t="s">
        <v>2485</v>
      </c>
      <c r="N329" s="1" t="s">
        <v>2543</v>
      </c>
      <c r="O329" s="1" t="s">
        <v>2544</v>
      </c>
      <c r="Q329" s="1" t="s">
        <v>38</v>
      </c>
      <c r="R329" s="1" t="s">
        <v>2501</v>
      </c>
      <c r="S329" s="1" t="s">
        <v>2545</v>
      </c>
      <c r="T329" s="1" t="s">
        <v>2522</v>
      </c>
      <c r="U329" s="1" t="s">
        <v>141</v>
      </c>
      <c r="V329" s="1" t="s">
        <v>2516</v>
      </c>
      <c r="W329" s="1" t="s">
        <v>35</v>
      </c>
      <c r="X329" s="1" t="s">
        <v>2546</v>
      </c>
      <c r="Y329" s="1" t="s">
        <v>7134</v>
      </c>
      <c r="Z329" s="1" t="s">
        <v>2737</v>
      </c>
    </row>
    <row r="330" spans="1:26" hidden="1" x14ac:dyDescent="0.25">
      <c r="A330" s="1" t="s">
        <v>2496</v>
      </c>
      <c r="B330" s="1">
        <v>2412</v>
      </c>
      <c r="C330" s="1" t="s">
        <v>7135</v>
      </c>
      <c r="D330" s="1" t="s">
        <v>141</v>
      </c>
      <c r="E330" s="1" t="s">
        <v>142</v>
      </c>
      <c r="F330" s="1">
        <v>2025</v>
      </c>
      <c r="G330" s="1">
        <v>2024</v>
      </c>
      <c r="H330" s="1" t="s">
        <v>7136</v>
      </c>
      <c r="I330" s="1">
        <v>7959</v>
      </c>
      <c r="J330" s="1" t="s">
        <v>2504</v>
      </c>
      <c r="K330" s="1" t="s">
        <v>2505</v>
      </c>
      <c r="L330" s="1">
        <v>14001</v>
      </c>
      <c r="M330" s="1" t="s">
        <v>2499</v>
      </c>
      <c r="N330" s="1" t="s">
        <v>6754</v>
      </c>
      <c r="O330" s="1" t="s">
        <v>2544</v>
      </c>
      <c r="Q330" s="1" t="s">
        <v>38</v>
      </c>
      <c r="R330" s="1" t="s">
        <v>2501</v>
      </c>
      <c r="S330" s="1" t="s">
        <v>2545</v>
      </c>
      <c r="T330" s="1" t="s">
        <v>2479</v>
      </c>
      <c r="U330" s="1" t="s">
        <v>141</v>
      </c>
      <c r="V330" s="1" t="s">
        <v>2516</v>
      </c>
      <c r="W330" s="1" t="s">
        <v>35</v>
      </c>
      <c r="X330" s="1" t="s">
        <v>2546</v>
      </c>
      <c r="Y330" s="1" t="s">
        <v>7137</v>
      </c>
    </row>
    <row r="331" spans="1:26" hidden="1" x14ac:dyDescent="0.25">
      <c r="A331" s="1" t="s">
        <v>2496</v>
      </c>
      <c r="B331" s="1">
        <v>2411</v>
      </c>
      <c r="C331" s="1" t="s">
        <v>2435</v>
      </c>
      <c r="D331" s="1" t="s">
        <v>141</v>
      </c>
      <c r="E331" s="1" t="s">
        <v>142</v>
      </c>
      <c r="F331" s="1">
        <v>2025</v>
      </c>
      <c r="G331" s="1">
        <v>2023</v>
      </c>
      <c r="H331" s="1" t="s">
        <v>2570</v>
      </c>
      <c r="I331" s="1">
        <v>4781</v>
      </c>
      <c r="J331" s="1" t="s">
        <v>2504</v>
      </c>
      <c r="K331" s="1" t="s">
        <v>2505</v>
      </c>
      <c r="L331" s="1">
        <v>14001</v>
      </c>
      <c r="M331" s="1" t="s">
        <v>2499</v>
      </c>
      <c r="N331" s="1" t="s">
        <v>2543</v>
      </c>
      <c r="O331" s="1" t="s">
        <v>2544</v>
      </c>
      <c r="Q331" s="1" t="s">
        <v>38</v>
      </c>
      <c r="R331" s="1" t="s">
        <v>2501</v>
      </c>
      <c r="S331" s="1" t="s">
        <v>2545</v>
      </c>
      <c r="T331" s="1" t="s">
        <v>2479</v>
      </c>
      <c r="U331" s="1" t="s">
        <v>141</v>
      </c>
      <c r="V331" s="1" t="s">
        <v>2516</v>
      </c>
      <c r="W331" s="1" t="s">
        <v>35</v>
      </c>
      <c r="X331" s="1" t="s">
        <v>2546</v>
      </c>
      <c r="Y331" s="1" t="s">
        <v>2571</v>
      </c>
    </row>
    <row r="332" spans="1:26" hidden="1" x14ac:dyDescent="0.25">
      <c r="A332" s="1" t="s">
        <v>2496</v>
      </c>
      <c r="B332" s="1">
        <v>2410</v>
      </c>
      <c r="C332" s="1" t="s">
        <v>2436</v>
      </c>
      <c r="D332" s="1" t="s">
        <v>141</v>
      </c>
      <c r="E332" s="1" t="s">
        <v>142</v>
      </c>
      <c r="F332" s="1">
        <v>2025</v>
      </c>
      <c r="G332" s="1">
        <v>2023</v>
      </c>
      <c r="H332" s="1" t="s">
        <v>4887</v>
      </c>
      <c r="I332" s="1">
        <v>9304</v>
      </c>
      <c r="J332" s="1" t="s">
        <v>2504</v>
      </c>
      <c r="K332" s="1" t="s">
        <v>2505</v>
      </c>
      <c r="L332" s="1">
        <v>14001</v>
      </c>
      <c r="M332" s="1" t="s">
        <v>2499</v>
      </c>
      <c r="N332" s="1" t="s">
        <v>2543</v>
      </c>
      <c r="O332" s="1" t="s">
        <v>2544</v>
      </c>
      <c r="Q332" s="1" t="s">
        <v>38</v>
      </c>
      <c r="R332" s="1" t="s">
        <v>2501</v>
      </c>
      <c r="S332" s="1" t="s">
        <v>2545</v>
      </c>
      <c r="T332" s="1" t="s">
        <v>2479</v>
      </c>
      <c r="U332" s="1" t="s">
        <v>141</v>
      </c>
      <c r="V332" s="1" t="s">
        <v>2516</v>
      </c>
      <c r="W332" s="1" t="s">
        <v>35</v>
      </c>
      <c r="X332" s="1" t="s">
        <v>2546</v>
      </c>
      <c r="Y332" s="1" t="s">
        <v>4888</v>
      </c>
    </row>
    <row r="333" spans="1:26" hidden="1" x14ac:dyDescent="0.25">
      <c r="A333" s="1" t="s">
        <v>2496</v>
      </c>
      <c r="B333" s="1">
        <v>2409</v>
      </c>
      <c r="C333" s="1" t="s">
        <v>2437</v>
      </c>
      <c r="D333" s="1" t="s">
        <v>141</v>
      </c>
      <c r="E333" s="1" t="s">
        <v>142</v>
      </c>
      <c r="F333" s="1">
        <v>2025</v>
      </c>
      <c r="G333" s="1">
        <v>2023</v>
      </c>
      <c r="H333" s="1" t="s">
        <v>5202</v>
      </c>
      <c r="I333" s="1">
        <v>6712</v>
      </c>
      <c r="J333" s="1" t="s">
        <v>2504</v>
      </c>
      <c r="K333" s="1" t="s">
        <v>2505</v>
      </c>
      <c r="L333" s="1">
        <v>14001</v>
      </c>
      <c r="M333" s="1" t="s">
        <v>2499</v>
      </c>
      <c r="N333" s="1" t="s">
        <v>2543</v>
      </c>
      <c r="O333" s="1" t="s">
        <v>2544</v>
      </c>
      <c r="Q333" s="1" t="s">
        <v>38</v>
      </c>
      <c r="R333" s="1" t="s">
        <v>2501</v>
      </c>
      <c r="S333" s="1" t="s">
        <v>2545</v>
      </c>
      <c r="T333" s="1" t="s">
        <v>2479</v>
      </c>
      <c r="U333" s="1" t="s">
        <v>141</v>
      </c>
      <c r="V333" s="1" t="s">
        <v>2516</v>
      </c>
      <c r="W333" s="1" t="s">
        <v>35</v>
      </c>
      <c r="X333" s="1" t="s">
        <v>2546</v>
      </c>
      <c r="Y333" s="1" t="s">
        <v>5203</v>
      </c>
      <c r="Z333" s="1" t="s">
        <v>5204</v>
      </c>
    </row>
    <row r="334" spans="1:26" hidden="1" x14ac:dyDescent="0.25">
      <c r="A334" s="1" t="s">
        <v>2496</v>
      </c>
      <c r="B334" s="1">
        <v>2408</v>
      </c>
      <c r="C334" s="1" t="s">
        <v>2438</v>
      </c>
      <c r="D334" s="1" t="s">
        <v>141</v>
      </c>
      <c r="E334" s="1" t="s">
        <v>142</v>
      </c>
      <c r="F334" s="1">
        <v>2025</v>
      </c>
      <c r="G334" s="1">
        <v>2023</v>
      </c>
      <c r="H334" s="1" t="s">
        <v>2572</v>
      </c>
      <c r="I334" s="1">
        <v>4944</v>
      </c>
      <c r="J334" s="1" t="s">
        <v>2504</v>
      </c>
      <c r="K334" s="1" t="s">
        <v>2505</v>
      </c>
      <c r="L334" s="1">
        <v>14001</v>
      </c>
      <c r="M334" s="1" t="s">
        <v>2499</v>
      </c>
      <c r="N334" s="1" t="s">
        <v>2543</v>
      </c>
      <c r="O334" s="1" t="s">
        <v>2544</v>
      </c>
      <c r="Q334" s="1" t="s">
        <v>38</v>
      </c>
      <c r="R334" s="1" t="s">
        <v>2501</v>
      </c>
      <c r="S334" s="1" t="s">
        <v>2545</v>
      </c>
      <c r="T334" s="1" t="s">
        <v>2479</v>
      </c>
      <c r="U334" s="1" t="s">
        <v>141</v>
      </c>
      <c r="V334" s="1" t="s">
        <v>2516</v>
      </c>
      <c r="W334" s="1" t="s">
        <v>35</v>
      </c>
      <c r="X334" s="1" t="s">
        <v>2546</v>
      </c>
      <c r="Y334" s="1" t="s">
        <v>2573</v>
      </c>
      <c r="Z334" s="1" t="s">
        <v>2574</v>
      </c>
    </row>
    <row r="335" spans="1:26" hidden="1" x14ac:dyDescent="0.25">
      <c r="A335" s="1" t="s">
        <v>2496</v>
      </c>
      <c r="B335" s="1">
        <v>2407</v>
      </c>
      <c r="C335" s="1" t="s">
        <v>2439</v>
      </c>
      <c r="D335" s="1" t="s">
        <v>141</v>
      </c>
      <c r="E335" s="1" t="s">
        <v>142</v>
      </c>
      <c r="F335" s="1">
        <v>2025</v>
      </c>
      <c r="G335" s="1">
        <v>2023</v>
      </c>
      <c r="H335" s="1" t="s">
        <v>4889</v>
      </c>
      <c r="I335" s="1">
        <v>9303</v>
      </c>
      <c r="J335" s="1" t="s">
        <v>2504</v>
      </c>
      <c r="K335" s="1" t="s">
        <v>2505</v>
      </c>
      <c r="L335" s="1">
        <v>14001</v>
      </c>
      <c r="M335" s="1" t="s">
        <v>2499</v>
      </c>
      <c r="N335" s="1" t="s">
        <v>2543</v>
      </c>
      <c r="O335" s="1" t="s">
        <v>2544</v>
      </c>
      <c r="Q335" s="1" t="s">
        <v>38</v>
      </c>
      <c r="R335" s="1" t="s">
        <v>2501</v>
      </c>
      <c r="S335" s="1" t="s">
        <v>2545</v>
      </c>
      <c r="T335" s="1" t="s">
        <v>2479</v>
      </c>
      <c r="U335" s="1" t="s">
        <v>141</v>
      </c>
      <c r="V335" s="1" t="s">
        <v>2516</v>
      </c>
      <c r="W335" s="1" t="s">
        <v>35</v>
      </c>
      <c r="X335" s="1" t="s">
        <v>2546</v>
      </c>
      <c r="Y335" s="1" t="s">
        <v>4890</v>
      </c>
    </row>
    <row r="336" spans="1:26" hidden="1" x14ac:dyDescent="0.25">
      <c r="A336" s="1" t="s">
        <v>2496</v>
      </c>
      <c r="B336" s="1">
        <v>2397</v>
      </c>
      <c r="C336" s="1" t="s">
        <v>2440</v>
      </c>
      <c r="D336" s="1" t="s">
        <v>141</v>
      </c>
      <c r="E336" s="1" t="s">
        <v>142</v>
      </c>
      <c r="F336" s="1">
        <v>2025</v>
      </c>
      <c r="G336" s="1">
        <v>2023</v>
      </c>
      <c r="H336" s="1" t="s">
        <v>5050</v>
      </c>
      <c r="I336" s="1">
        <v>9189</v>
      </c>
      <c r="J336" s="1" t="s">
        <v>2606</v>
      </c>
      <c r="K336" s="1" t="s">
        <v>2498</v>
      </c>
      <c r="L336" s="1">
        <v>14001</v>
      </c>
      <c r="M336" s="1" t="s">
        <v>2499</v>
      </c>
      <c r="N336" s="1" t="s">
        <v>2543</v>
      </c>
      <c r="O336" s="1" t="s">
        <v>2544</v>
      </c>
      <c r="Q336" s="1" t="s">
        <v>38</v>
      </c>
      <c r="R336" s="1" t="s">
        <v>2501</v>
      </c>
      <c r="S336" s="1" t="s">
        <v>2545</v>
      </c>
      <c r="T336" s="1" t="s">
        <v>2479</v>
      </c>
      <c r="U336" s="1" t="s">
        <v>141</v>
      </c>
      <c r="V336" s="1" t="s">
        <v>2516</v>
      </c>
      <c r="W336" s="1" t="s">
        <v>35</v>
      </c>
      <c r="X336" s="1" t="s">
        <v>2546</v>
      </c>
      <c r="Y336" s="1" t="s">
        <v>7138</v>
      </c>
      <c r="Z336" s="1" t="s">
        <v>7139</v>
      </c>
    </row>
    <row r="337" spans="1:26" hidden="1" x14ac:dyDescent="0.25">
      <c r="A337" s="1" t="s">
        <v>2496</v>
      </c>
      <c r="B337" s="1">
        <v>2396</v>
      </c>
      <c r="C337" s="1" t="s">
        <v>2441</v>
      </c>
      <c r="D337" s="1" t="s">
        <v>141</v>
      </c>
      <c r="E337" s="1" t="s">
        <v>142</v>
      </c>
      <c r="F337" s="1">
        <v>2025</v>
      </c>
      <c r="G337" s="1">
        <v>2023</v>
      </c>
      <c r="H337" s="1" t="s">
        <v>4837</v>
      </c>
      <c r="I337" s="1">
        <v>9153</v>
      </c>
      <c r="J337" s="1" t="s">
        <v>2504</v>
      </c>
      <c r="K337" s="1" t="s">
        <v>2505</v>
      </c>
      <c r="L337" s="1">
        <v>14001</v>
      </c>
      <c r="M337" s="1" t="s">
        <v>2499</v>
      </c>
      <c r="N337" s="1" t="s">
        <v>2543</v>
      </c>
      <c r="O337" s="1" t="s">
        <v>2544</v>
      </c>
      <c r="Q337" s="1" t="s">
        <v>38</v>
      </c>
      <c r="R337" s="1" t="s">
        <v>2501</v>
      </c>
      <c r="S337" s="1" t="s">
        <v>2545</v>
      </c>
      <c r="T337" s="1" t="s">
        <v>2479</v>
      </c>
      <c r="U337" s="1" t="s">
        <v>141</v>
      </c>
      <c r="V337" s="1" t="s">
        <v>2516</v>
      </c>
      <c r="W337" s="1" t="s">
        <v>35</v>
      </c>
      <c r="X337" s="1" t="s">
        <v>2546</v>
      </c>
      <c r="Y337" s="1" t="s">
        <v>5535</v>
      </c>
      <c r="Z337" s="1" t="s">
        <v>2737</v>
      </c>
    </row>
    <row r="338" spans="1:26" hidden="1" x14ac:dyDescent="0.25">
      <c r="A338" s="1" t="s">
        <v>2496</v>
      </c>
      <c r="B338" s="1">
        <v>2395</v>
      </c>
      <c r="C338" s="1" t="s">
        <v>2442</v>
      </c>
      <c r="D338" s="1" t="s">
        <v>141</v>
      </c>
      <c r="E338" s="1" t="s">
        <v>142</v>
      </c>
      <c r="F338" s="1">
        <v>2025</v>
      </c>
      <c r="G338" s="1">
        <v>2023</v>
      </c>
      <c r="H338" s="1" t="s">
        <v>2576</v>
      </c>
      <c r="I338" s="1">
        <v>6558</v>
      </c>
      <c r="J338" s="1" t="s">
        <v>2504</v>
      </c>
      <c r="K338" s="1" t="s">
        <v>2505</v>
      </c>
      <c r="L338" s="1">
        <v>14001</v>
      </c>
      <c r="M338" s="1" t="s">
        <v>2499</v>
      </c>
      <c r="N338" s="1" t="s">
        <v>2543</v>
      </c>
      <c r="O338" s="1" t="s">
        <v>2544</v>
      </c>
      <c r="Q338" s="1" t="s">
        <v>38</v>
      </c>
      <c r="R338" s="1" t="s">
        <v>2501</v>
      </c>
      <c r="S338" s="1" t="s">
        <v>2545</v>
      </c>
      <c r="T338" s="1" t="s">
        <v>2479</v>
      </c>
      <c r="U338" s="1" t="s">
        <v>141</v>
      </c>
      <c r="V338" s="1" t="s">
        <v>2516</v>
      </c>
      <c r="W338" s="1" t="s">
        <v>35</v>
      </c>
      <c r="X338" s="1" t="s">
        <v>2546</v>
      </c>
      <c r="Y338" s="1" t="s">
        <v>2577</v>
      </c>
    </row>
    <row r="339" spans="1:26" hidden="1" x14ac:dyDescent="0.25">
      <c r="A339" s="1" t="s">
        <v>2496</v>
      </c>
      <c r="B339" s="1">
        <v>2394</v>
      </c>
      <c r="C339" s="1" t="s">
        <v>7140</v>
      </c>
      <c r="D339" s="1" t="s">
        <v>141</v>
      </c>
      <c r="E339" s="1" t="s">
        <v>142</v>
      </c>
      <c r="F339" s="1">
        <v>2025</v>
      </c>
      <c r="G339" s="1">
        <v>2024</v>
      </c>
      <c r="H339" s="1" t="s">
        <v>7141</v>
      </c>
      <c r="I339" s="1">
        <v>9043</v>
      </c>
      <c r="J339" s="1" t="s">
        <v>2504</v>
      </c>
      <c r="K339" s="1" t="s">
        <v>2505</v>
      </c>
      <c r="L339" s="1">
        <v>14001</v>
      </c>
      <c r="M339" s="1" t="s">
        <v>2499</v>
      </c>
      <c r="N339" s="1" t="s">
        <v>2543</v>
      </c>
      <c r="O339" s="1" t="s">
        <v>2544</v>
      </c>
      <c r="Q339" s="1" t="s">
        <v>38</v>
      </c>
      <c r="R339" s="1" t="s">
        <v>2501</v>
      </c>
      <c r="S339" s="1" t="s">
        <v>2545</v>
      </c>
      <c r="T339" s="1" t="s">
        <v>2479</v>
      </c>
      <c r="U339" s="1" t="s">
        <v>141</v>
      </c>
      <c r="V339" s="1" t="s">
        <v>2516</v>
      </c>
      <c r="W339" s="1" t="s">
        <v>35</v>
      </c>
      <c r="X339" s="1" t="s">
        <v>2546</v>
      </c>
      <c r="Y339" s="1" t="s">
        <v>7142</v>
      </c>
    </row>
    <row r="340" spans="1:26" hidden="1" x14ac:dyDescent="0.25">
      <c r="A340" s="1" t="s">
        <v>2496</v>
      </c>
      <c r="B340" s="1">
        <v>2393</v>
      </c>
      <c r="C340" s="1" t="s">
        <v>2443</v>
      </c>
      <c r="D340" s="1" t="s">
        <v>141</v>
      </c>
      <c r="E340" s="1" t="s">
        <v>142</v>
      </c>
      <c r="F340" s="1">
        <v>2025</v>
      </c>
      <c r="G340" s="1">
        <v>2023</v>
      </c>
      <c r="H340" s="1" t="s">
        <v>2578</v>
      </c>
      <c r="I340" s="1">
        <v>8811</v>
      </c>
      <c r="J340" s="1" t="s">
        <v>2504</v>
      </c>
      <c r="K340" s="1" t="s">
        <v>2505</v>
      </c>
      <c r="L340" s="1">
        <v>14001</v>
      </c>
      <c r="M340" s="1" t="s">
        <v>2499</v>
      </c>
      <c r="N340" s="1" t="s">
        <v>2543</v>
      </c>
      <c r="O340" s="1" t="s">
        <v>2544</v>
      </c>
      <c r="Q340" s="1" t="s">
        <v>38</v>
      </c>
      <c r="R340" s="1" t="s">
        <v>2501</v>
      </c>
      <c r="S340" s="1" t="s">
        <v>2545</v>
      </c>
      <c r="T340" s="1" t="s">
        <v>2479</v>
      </c>
      <c r="U340" s="1" t="s">
        <v>141</v>
      </c>
      <c r="V340" s="1" t="s">
        <v>2516</v>
      </c>
      <c r="W340" s="1" t="s">
        <v>35</v>
      </c>
      <c r="X340" s="1" t="s">
        <v>2546</v>
      </c>
      <c r="Y340" s="1" t="s">
        <v>2579</v>
      </c>
    </row>
    <row r="341" spans="1:26" hidden="1" x14ac:dyDescent="0.25">
      <c r="A341" s="1" t="s">
        <v>2496</v>
      </c>
      <c r="B341" s="1">
        <v>2392</v>
      </c>
      <c r="C341" s="1" t="s">
        <v>2444</v>
      </c>
      <c r="D341" s="1" t="s">
        <v>141</v>
      </c>
      <c r="E341" s="1" t="s">
        <v>142</v>
      </c>
      <c r="F341" s="1">
        <v>2025</v>
      </c>
      <c r="G341" s="1">
        <v>2023</v>
      </c>
      <c r="H341" s="1" t="s">
        <v>2580</v>
      </c>
      <c r="I341" s="1">
        <v>3783</v>
      </c>
      <c r="J341" s="1" t="s">
        <v>2504</v>
      </c>
      <c r="K341" s="1" t="s">
        <v>2505</v>
      </c>
      <c r="L341" s="1">
        <v>14001</v>
      </c>
      <c r="M341" s="1" t="s">
        <v>2499</v>
      </c>
      <c r="N341" s="1" t="s">
        <v>2543</v>
      </c>
      <c r="O341" s="1" t="s">
        <v>2544</v>
      </c>
      <c r="Q341" s="1" t="s">
        <v>38</v>
      </c>
      <c r="R341" s="1" t="s">
        <v>2501</v>
      </c>
      <c r="S341" s="1" t="s">
        <v>2545</v>
      </c>
      <c r="T341" s="1" t="s">
        <v>2479</v>
      </c>
      <c r="U341" s="1" t="s">
        <v>141</v>
      </c>
      <c r="V341" s="1" t="s">
        <v>2516</v>
      </c>
      <c r="W341" s="1" t="s">
        <v>35</v>
      </c>
      <c r="X341" s="1" t="s">
        <v>2546</v>
      </c>
      <c r="Y341" s="1" t="s">
        <v>2581</v>
      </c>
      <c r="Z341" s="1" t="s">
        <v>2582</v>
      </c>
    </row>
    <row r="342" spans="1:26" hidden="1" x14ac:dyDescent="0.25">
      <c r="A342" s="1" t="s">
        <v>2496</v>
      </c>
      <c r="B342" s="1">
        <v>2391</v>
      </c>
      <c r="C342" s="1" t="s">
        <v>2445</v>
      </c>
      <c r="D342" s="1" t="s">
        <v>141</v>
      </c>
      <c r="E342" s="1" t="s">
        <v>142</v>
      </c>
      <c r="F342" s="1">
        <v>2026</v>
      </c>
      <c r="G342" s="1">
        <v>2025</v>
      </c>
      <c r="H342" s="1" t="s">
        <v>2583</v>
      </c>
      <c r="I342" s="1">
        <v>9152</v>
      </c>
      <c r="J342" s="1" t="s">
        <v>2504</v>
      </c>
      <c r="K342" s="1" t="s">
        <v>6014</v>
      </c>
      <c r="L342" s="1">
        <v>14001</v>
      </c>
      <c r="M342" s="1" t="s">
        <v>3898</v>
      </c>
      <c r="N342" s="1" t="s">
        <v>2543</v>
      </c>
      <c r="O342" s="1" t="s">
        <v>2584</v>
      </c>
      <c r="Q342" s="1" t="s">
        <v>38</v>
      </c>
      <c r="R342" s="1" t="s">
        <v>2501</v>
      </c>
      <c r="S342" s="1" t="s">
        <v>2545</v>
      </c>
      <c r="T342" s="1" t="s">
        <v>2479</v>
      </c>
      <c r="U342" s="1" t="s">
        <v>141</v>
      </c>
      <c r="V342" s="1" t="s">
        <v>2516</v>
      </c>
      <c r="W342" s="1" t="s">
        <v>35</v>
      </c>
      <c r="X342" s="1" t="s">
        <v>2546</v>
      </c>
      <c r="Y342" s="1" t="s">
        <v>2585</v>
      </c>
    </row>
    <row r="343" spans="1:26" hidden="1" x14ac:dyDescent="0.25">
      <c r="A343" s="1" t="s">
        <v>2496</v>
      </c>
      <c r="B343" s="1">
        <v>2390</v>
      </c>
      <c r="C343" s="1" t="s">
        <v>2430</v>
      </c>
      <c r="D343" s="1" t="s">
        <v>141</v>
      </c>
      <c r="E343" s="1" t="s">
        <v>142</v>
      </c>
      <c r="F343" s="1">
        <v>2026</v>
      </c>
      <c r="G343" s="1">
        <v>2026</v>
      </c>
      <c r="H343" s="1" t="s">
        <v>2586</v>
      </c>
      <c r="I343" s="1">
        <v>8992</v>
      </c>
      <c r="J343" s="1" t="s">
        <v>2504</v>
      </c>
      <c r="K343" s="1" t="s">
        <v>2505</v>
      </c>
      <c r="L343" s="1">
        <v>14001</v>
      </c>
      <c r="M343" s="1" t="s">
        <v>2499</v>
      </c>
      <c r="N343" s="1" t="s">
        <v>2587</v>
      </c>
      <c r="O343" s="1" t="s">
        <v>2588</v>
      </c>
      <c r="Q343" s="1" t="s">
        <v>38</v>
      </c>
      <c r="R343" s="1" t="s">
        <v>2501</v>
      </c>
      <c r="S343" s="1" t="s">
        <v>2545</v>
      </c>
      <c r="T343" s="1" t="s">
        <v>2479</v>
      </c>
      <c r="U343" s="1" t="s">
        <v>141</v>
      </c>
      <c r="V343" s="1" t="s">
        <v>2516</v>
      </c>
      <c r="W343" s="1" t="s">
        <v>35</v>
      </c>
      <c r="X343" s="1" t="s">
        <v>2546</v>
      </c>
      <c r="Y343" s="1" t="s">
        <v>2589</v>
      </c>
    </row>
    <row r="344" spans="1:26" hidden="1" x14ac:dyDescent="0.25">
      <c r="A344" s="1" t="s">
        <v>2496</v>
      </c>
      <c r="B344" s="1">
        <v>2389</v>
      </c>
      <c r="C344" s="1" t="s">
        <v>2431</v>
      </c>
      <c r="D344" s="1" t="s">
        <v>141</v>
      </c>
      <c r="E344" s="1" t="s">
        <v>142</v>
      </c>
      <c r="F344" s="1">
        <v>2026</v>
      </c>
      <c r="G344" s="1">
        <v>2026</v>
      </c>
      <c r="H344" s="1" t="s">
        <v>2699</v>
      </c>
      <c r="I344" s="1">
        <v>3446</v>
      </c>
      <c r="J344" s="1" t="s">
        <v>2504</v>
      </c>
      <c r="K344" s="1" t="s">
        <v>2541</v>
      </c>
      <c r="L344" s="1">
        <v>14001</v>
      </c>
      <c r="M344" s="1" t="s">
        <v>2542</v>
      </c>
      <c r="N344" s="1" t="s">
        <v>2587</v>
      </c>
      <c r="O344" s="1" t="s">
        <v>2591</v>
      </c>
      <c r="Q344" s="1" t="s">
        <v>38</v>
      </c>
      <c r="R344" s="1" t="s">
        <v>2501</v>
      </c>
      <c r="S344" s="1" t="s">
        <v>2545</v>
      </c>
      <c r="T344" s="1" t="s">
        <v>2479</v>
      </c>
      <c r="U344" s="1" t="s">
        <v>141</v>
      </c>
      <c r="V344" s="1" t="s">
        <v>2516</v>
      </c>
      <c r="W344" s="1" t="s">
        <v>35</v>
      </c>
      <c r="X344" s="1" t="s">
        <v>2546</v>
      </c>
      <c r="Y344" s="1" t="s">
        <v>5536</v>
      </c>
      <c r="Z344" s="1" t="s">
        <v>2737</v>
      </c>
    </row>
    <row r="345" spans="1:26" hidden="1" x14ac:dyDescent="0.25">
      <c r="A345" s="1" t="s">
        <v>2496</v>
      </c>
      <c r="B345" s="1">
        <v>2385</v>
      </c>
      <c r="C345" s="1" t="s">
        <v>2446</v>
      </c>
      <c r="D345" s="1" t="s">
        <v>6272</v>
      </c>
      <c r="E345" s="1" t="s">
        <v>176</v>
      </c>
      <c r="F345" s="1">
        <v>2026</v>
      </c>
      <c r="G345" s="1">
        <v>2025</v>
      </c>
      <c r="H345" s="1" t="s">
        <v>6277</v>
      </c>
      <c r="I345" s="1">
        <v>15232</v>
      </c>
      <c r="J345" s="1" t="s">
        <v>2524</v>
      </c>
      <c r="K345" s="1" t="s">
        <v>6278</v>
      </c>
      <c r="L345" s="1">
        <v>35001</v>
      </c>
      <c r="M345" s="1" t="s">
        <v>2530</v>
      </c>
      <c r="Q345" s="1" t="s">
        <v>43</v>
      </c>
      <c r="R345" s="1" t="s">
        <v>2473</v>
      </c>
      <c r="S345" s="1" t="s">
        <v>2521</v>
      </c>
      <c r="T345" s="1" t="s">
        <v>2479</v>
      </c>
      <c r="U345" s="1" t="s">
        <v>6272</v>
      </c>
      <c r="V345" s="1" t="s">
        <v>6159</v>
      </c>
      <c r="W345" s="1" t="s">
        <v>36</v>
      </c>
      <c r="X345" s="1" t="s">
        <v>2593</v>
      </c>
      <c r="Y345" s="1" t="s">
        <v>6279</v>
      </c>
    </row>
    <row r="346" spans="1:26" hidden="1" x14ac:dyDescent="0.25">
      <c r="A346" s="1" t="s">
        <v>2496</v>
      </c>
      <c r="B346" s="1">
        <v>2384</v>
      </c>
      <c r="C346" s="1" t="s">
        <v>2427</v>
      </c>
      <c r="D346" s="1" t="s">
        <v>141</v>
      </c>
      <c r="E346" s="1" t="s">
        <v>142</v>
      </c>
      <c r="F346" s="1">
        <v>2025</v>
      </c>
      <c r="G346" s="1">
        <v>2025</v>
      </c>
      <c r="H346" s="1" t="s">
        <v>4049</v>
      </c>
      <c r="I346" s="1" t="s">
        <v>4050</v>
      </c>
      <c r="J346" s="1" t="s">
        <v>2475</v>
      </c>
      <c r="K346" s="1" t="s">
        <v>2505</v>
      </c>
      <c r="L346" s="1">
        <v>24001</v>
      </c>
      <c r="M346" s="1" t="s">
        <v>2499</v>
      </c>
      <c r="N346" s="1" t="s">
        <v>2596</v>
      </c>
      <c r="O346" s="1" t="s">
        <v>5114</v>
      </c>
      <c r="P346" s="1">
        <v>9480</v>
      </c>
      <c r="Q346" s="1" t="s">
        <v>58</v>
      </c>
      <c r="R346" s="1" t="s">
        <v>2501</v>
      </c>
      <c r="S346" s="1" t="s">
        <v>2532</v>
      </c>
      <c r="T346" s="1" t="s">
        <v>2477</v>
      </c>
      <c r="U346" s="1" t="s">
        <v>141</v>
      </c>
      <c r="V346" s="1" t="s">
        <v>2597</v>
      </c>
      <c r="W346" s="1" t="s">
        <v>35</v>
      </c>
      <c r="X346" s="1" t="s">
        <v>2534</v>
      </c>
      <c r="Y346" s="1" t="s">
        <v>7143</v>
      </c>
      <c r="Z346" s="1" t="s">
        <v>7144</v>
      </c>
    </row>
    <row r="347" spans="1:26" hidden="1" x14ac:dyDescent="0.25">
      <c r="A347" s="1" t="s">
        <v>2496</v>
      </c>
      <c r="B347" s="1">
        <v>2381</v>
      </c>
      <c r="C347" s="1" t="s">
        <v>2447</v>
      </c>
      <c r="D347" s="1" t="s">
        <v>175</v>
      </c>
      <c r="E347" s="1" t="s">
        <v>176</v>
      </c>
      <c r="F347" s="1">
        <v>2026</v>
      </c>
      <c r="G347" s="1">
        <v>2025</v>
      </c>
      <c r="H347" s="1" t="s">
        <v>6280</v>
      </c>
      <c r="I347" s="1">
        <v>15478</v>
      </c>
      <c r="J347" s="1" t="s">
        <v>2599</v>
      </c>
      <c r="K347" s="1" t="s">
        <v>2600</v>
      </c>
      <c r="L347" s="1">
        <v>35001</v>
      </c>
      <c r="M347" s="1" t="s">
        <v>2530</v>
      </c>
      <c r="Q347" s="1" t="s">
        <v>43</v>
      </c>
      <c r="R347" s="1" t="s">
        <v>2473</v>
      </c>
      <c r="S347" s="1" t="s">
        <v>2521</v>
      </c>
      <c r="T347" s="1" t="s">
        <v>2479</v>
      </c>
      <c r="U347" s="1" t="s">
        <v>175</v>
      </c>
      <c r="V347" s="1" t="s">
        <v>2516</v>
      </c>
      <c r="W347" s="1" t="s">
        <v>36</v>
      </c>
      <c r="X347" s="1" t="s">
        <v>2593</v>
      </c>
      <c r="Y347" s="1" t="s">
        <v>6281</v>
      </c>
    </row>
    <row r="348" spans="1:26" hidden="1" x14ac:dyDescent="0.25">
      <c r="A348" s="1" t="s">
        <v>2496</v>
      </c>
      <c r="B348" s="1">
        <v>2380</v>
      </c>
      <c r="C348" s="1" t="s">
        <v>2448</v>
      </c>
      <c r="D348" s="1" t="s">
        <v>166</v>
      </c>
      <c r="E348" s="1" t="s">
        <v>142</v>
      </c>
      <c r="F348" s="1">
        <v>2020</v>
      </c>
      <c r="G348" s="1">
        <v>2020</v>
      </c>
      <c r="H348" s="1" t="s">
        <v>6282</v>
      </c>
      <c r="I348" s="1">
        <v>15562</v>
      </c>
      <c r="J348" s="1" t="s">
        <v>2599</v>
      </c>
      <c r="K348" s="1" t="s">
        <v>2498</v>
      </c>
      <c r="L348" s="1">
        <v>22020</v>
      </c>
      <c r="M348" s="1" t="s">
        <v>2499</v>
      </c>
      <c r="N348" s="1" t="s">
        <v>6283</v>
      </c>
      <c r="O348" s="1" t="s">
        <v>6284</v>
      </c>
      <c r="Q348" s="1" t="s">
        <v>2601</v>
      </c>
      <c r="R348" s="1" t="s">
        <v>2507</v>
      </c>
      <c r="S348" s="1" t="s">
        <v>2602</v>
      </c>
      <c r="T348" s="1" t="s">
        <v>2479</v>
      </c>
      <c r="U348" s="1" t="s">
        <v>166</v>
      </c>
      <c r="V348" s="1" t="s">
        <v>6159</v>
      </c>
      <c r="W348" s="1" t="s">
        <v>36</v>
      </c>
      <c r="X348" s="1" t="s">
        <v>2603</v>
      </c>
      <c r="Y348" s="1" t="s">
        <v>6285</v>
      </c>
    </row>
    <row r="349" spans="1:26" hidden="1" x14ac:dyDescent="0.25">
      <c r="A349" s="1" t="s">
        <v>2496</v>
      </c>
      <c r="B349" s="1">
        <v>2379</v>
      </c>
      <c r="C349" s="1" t="s">
        <v>244</v>
      </c>
      <c r="D349" s="1" t="s">
        <v>245</v>
      </c>
      <c r="E349" s="1" t="s">
        <v>142</v>
      </c>
      <c r="F349" s="1">
        <v>2023</v>
      </c>
      <c r="G349" s="1">
        <v>2023</v>
      </c>
      <c r="H349" s="1" t="s">
        <v>6286</v>
      </c>
      <c r="I349" s="1">
        <v>7088</v>
      </c>
      <c r="J349" s="1" t="s">
        <v>2557</v>
      </c>
      <c r="K349" s="1" t="s">
        <v>2558</v>
      </c>
      <c r="L349" s="1">
        <v>22020</v>
      </c>
      <c r="M349" s="1" t="s">
        <v>2499</v>
      </c>
      <c r="N349" s="1" t="s">
        <v>6287</v>
      </c>
      <c r="O349" s="1" t="s">
        <v>6267</v>
      </c>
      <c r="Q349" s="1" t="s">
        <v>2601</v>
      </c>
      <c r="R349" s="1" t="s">
        <v>2507</v>
      </c>
      <c r="S349" s="1" t="s">
        <v>2602</v>
      </c>
      <c r="T349" s="1" t="s">
        <v>2479</v>
      </c>
      <c r="U349" s="1" t="s">
        <v>245</v>
      </c>
      <c r="V349" s="1" t="s">
        <v>6288</v>
      </c>
      <c r="W349" s="1" t="s">
        <v>36</v>
      </c>
      <c r="X349" s="1" t="s">
        <v>2603</v>
      </c>
      <c r="Y349" s="1" t="s">
        <v>6289</v>
      </c>
    </row>
    <row r="350" spans="1:26" hidden="1" x14ac:dyDescent="0.25">
      <c r="A350" s="1" t="s">
        <v>2496</v>
      </c>
      <c r="B350" s="1">
        <v>2377</v>
      </c>
      <c r="C350" s="1" t="s">
        <v>1650</v>
      </c>
      <c r="D350" s="1" t="s">
        <v>1642</v>
      </c>
      <c r="E350" s="1" t="s">
        <v>2604</v>
      </c>
      <c r="F350" s="1">
        <v>2013</v>
      </c>
      <c r="G350" s="1">
        <v>2013</v>
      </c>
      <c r="H350" s="1" t="s">
        <v>2485</v>
      </c>
      <c r="I350" s="1" t="s">
        <v>2485</v>
      </c>
      <c r="J350" s="1" t="s">
        <v>2485</v>
      </c>
      <c r="N350" s="1" t="s">
        <v>1651</v>
      </c>
      <c r="Q350" s="1" t="s">
        <v>60</v>
      </c>
      <c r="R350" s="1" t="s">
        <v>2507</v>
      </c>
      <c r="S350" s="1" t="s">
        <v>2537</v>
      </c>
      <c r="T350" s="1" t="s">
        <v>2479</v>
      </c>
      <c r="U350" s="1" t="s">
        <v>1642</v>
      </c>
      <c r="V350" s="1" t="s">
        <v>2516</v>
      </c>
      <c r="W350" s="1" t="s">
        <v>36</v>
      </c>
      <c r="X350" s="1" t="s">
        <v>2523</v>
      </c>
      <c r="Y350" s="1" t="s">
        <v>6290</v>
      </c>
    </row>
    <row r="351" spans="1:26" hidden="1" x14ac:dyDescent="0.25">
      <c r="A351" s="1" t="s">
        <v>2496</v>
      </c>
      <c r="B351" s="1">
        <v>2376</v>
      </c>
      <c r="C351" s="1" t="s">
        <v>469</v>
      </c>
      <c r="D351" s="1" t="s">
        <v>468</v>
      </c>
      <c r="E351" s="1" t="s">
        <v>142</v>
      </c>
      <c r="F351" s="1">
        <v>2023</v>
      </c>
      <c r="G351" s="1">
        <v>2023</v>
      </c>
      <c r="H351" s="1" t="s">
        <v>6291</v>
      </c>
      <c r="I351" s="1">
        <v>8334</v>
      </c>
      <c r="J351" s="1" t="s">
        <v>2504</v>
      </c>
      <c r="K351" s="1" t="s">
        <v>2505</v>
      </c>
      <c r="L351" s="1">
        <v>19125</v>
      </c>
      <c r="M351" s="1" t="s">
        <v>2499</v>
      </c>
      <c r="N351" s="1" t="s">
        <v>6292</v>
      </c>
      <c r="O351" s="1" t="s">
        <v>6293</v>
      </c>
      <c r="Q351" s="1" t="s">
        <v>60</v>
      </c>
      <c r="R351" s="1" t="s">
        <v>2507</v>
      </c>
      <c r="S351" s="1" t="s">
        <v>2537</v>
      </c>
      <c r="T351" s="1" t="s">
        <v>2479</v>
      </c>
      <c r="U351" s="1" t="s">
        <v>468</v>
      </c>
      <c r="V351" s="1" t="s">
        <v>6182</v>
      </c>
      <c r="W351" s="1" t="s">
        <v>36</v>
      </c>
      <c r="X351" s="1" t="s">
        <v>2538</v>
      </c>
      <c r="Y351" s="1" t="s">
        <v>6294</v>
      </c>
      <c r="Z351" s="1" t="s">
        <v>6184</v>
      </c>
    </row>
    <row r="352" spans="1:26" hidden="1" x14ac:dyDescent="0.25">
      <c r="A352" s="1" t="s">
        <v>2536</v>
      </c>
      <c r="B352" s="1">
        <v>2374</v>
      </c>
      <c r="C352" s="1" t="s">
        <v>1652</v>
      </c>
      <c r="D352" s="1" t="s">
        <v>1642</v>
      </c>
      <c r="E352" s="1" t="s">
        <v>2604</v>
      </c>
      <c r="F352" s="1">
        <v>2018</v>
      </c>
      <c r="G352" s="1">
        <v>2018</v>
      </c>
      <c r="H352" s="1" t="s">
        <v>2485</v>
      </c>
      <c r="I352" s="1" t="s">
        <v>2485</v>
      </c>
      <c r="J352" s="1" t="s">
        <v>2485</v>
      </c>
      <c r="N352" s="1" t="s">
        <v>6295</v>
      </c>
      <c r="Q352" s="1" t="s">
        <v>44</v>
      </c>
      <c r="R352" s="1" t="s">
        <v>2514</v>
      </c>
      <c r="S352" s="1" t="s">
        <v>2605</v>
      </c>
      <c r="T352" s="1" t="s">
        <v>2522</v>
      </c>
      <c r="U352" s="1" t="s">
        <v>1642</v>
      </c>
      <c r="V352" s="1" t="s">
        <v>2516</v>
      </c>
      <c r="W352" s="1" t="s">
        <v>36</v>
      </c>
      <c r="X352" s="1" t="s">
        <v>2518</v>
      </c>
      <c r="Y352" s="1" t="s">
        <v>6296</v>
      </c>
      <c r="Z352" s="1" t="s">
        <v>6297</v>
      </c>
    </row>
    <row r="353" spans="1:26" hidden="1" x14ac:dyDescent="0.25">
      <c r="A353" s="1" t="s">
        <v>2536</v>
      </c>
      <c r="B353" s="1">
        <v>2373</v>
      </c>
      <c r="C353" s="1" t="s">
        <v>1653</v>
      </c>
      <c r="D353" s="1" t="s">
        <v>1642</v>
      </c>
      <c r="E353" s="1" t="s">
        <v>2604</v>
      </c>
      <c r="F353" s="1">
        <v>2018</v>
      </c>
      <c r="G353" s="1">
        <v>2018</v>
      </c>
      <c r="H353" s="1" t="s">
        <v>2485</v>
      </c>
      <c r="I353" s="1" t="s">
        <v>2485</v>
      </c>
      <c r="J353" s="1" t="s">
        <v>2485</v>
      </c>
      <c r="N353" s="1" t="s">
        <v>6295</v>
      </c>
      <c r="Q353" s="1" t="s">
        <v>44</v>
      </c>
      <c r="R353" s="1" t="s">
        <v>2514</v>
      </c>
      <c r="S353" s="1" t="s">
        <v>2605</v>
      </c>
      <c r="T353" s="1" t="s">
        <v>2522</v>
      </c>
      <c r="U353" s="1" t="s">
        <v>1642</v>
      </c>
      <c r="V353" s="1" t="s">
        <v>2516</v>
      </c>
      <c r="W353" s="1" t="s">
        <v>36</v>
      </c>
      <c r="X353" s="1" t="s">
        <v>2518</v>
      </c>
      <c r="Y353" s="1" t="s">
        <v>6298</v>
      </c>
      <c r="Z353" s="1" t="s">
        <v>6297</v>
      </c>
    </row>
    <row r="354" spans="1:26" hidden="1" x14ac:dyDescent="0.25">
      <c r="A354" s="1" t="s">
        <v>2496</v>
      </c>
      <c r="B354" s="1">
        <v>2372</v>
      </c>
      <c r="C354" s="1" t="s">
        <v>1228</v>
      </c>
      <c r="D354" s="1" t="s">
        <v>190</v>
      </c>
      <c r="E354" s="1" t="s">
        <v>142</v>
      </c>
      <c r="F354" s="1">
        <v>2021</v>
      </c>
      <c r="G354" s="1">
        <v>2021</v>
      </c>
      <c r="H354" s="1" t="s">
        <v>6299</v>
      </c>
      <c r="I354" s="1">
        <v>6950</v>
      </c>
      <c r="J354" s="1" t="s">
        <v>2606</v>
      </c>
      <c r="K354" s="1" t="s">
        <v>2498</v>
      </c>
      <c r="L354" s="1">
        <v>19048</v>
      </c>
      <c r="M354" s="1" t="s">
        <v>2499</v>
      </c>
      <c r="N354" s="1" t="s">
        <v>1640</v>
      </c>
      <c r="O354" s="1" t="s">
        <v>6300</v>
      </c>
      <c r="Q354" s="1" t="s">
        <v>60</v>
      </c>
      <c r="R354" s="1" t="s">
        <v>2507</v>
      </c>
      <c r="S354" s="1" t="s">
        <v>2537</v>
      </c>
      <c r="T354" s="1" t="s">
        <v>2479</v>
      </c>
      <c r="U354" s="1" t="s">
        <v>190</v>
      </c>
      <c r="V354" s="1" t="s">
        <v>6159</v>
      </c>
      <c r="W354" s="1" t="s">
        <v>36</v>
      </c>
      <c r="X354" s="1" t="s">
        <v>2538</v>
      </c>
      <c r="Y354" s="1" t="s">
        <v>6301</v>
      </c>
      <c r="Z354" s="1" t="s">
        <v>6302</v>
      </c>
    </row>
    <row r="355" spans="1:26" hidden="1" x14ac:dyDescent="0.25">
      <c r="A355" s="1" t="s">
        <v>2496</v>
      </c>
      <c r="B355" s="1">
        <v>2371</v>
      </c>
      <c r="C355" s="1" t="s">
        <v>531</v>
      </c>
      <c r="D355" s="1" t="s">
        <v>203</v>
      </c>
      <c r="E355" s="1" t="s">
        <v>142</v>
      </c>
      <c r="F355" s="1">
        <v>2021</v>
      </c>
      <c r="G355" s="1">
        <v>2020</v>
      </c>
      <c r="H355" s="1" t="s">
        <v>6303</v>
      </c>
      <c r="I355" s="1">
        <v>4151</v>
      </c>
      <c r="J355" s="1" t="s">
        <v>2557</v>
      </c>
      <c r="K355" s="1" t="s">
        <v>2505</v>
      </c>
      <c r="L355" s="1">
        <v>23844</v>
      </c>
      <c r="M355" s="1" t="s">
        <v>2499</v>
      </c>
      <c r="N355" s="1" t="s">
        <v>2607</v>
      </c>
      <c r="O355" s="1" t="s">
        <v>6304</v>
      </c>
      <c r="Q355" s="1" t="s">
        <v>2608</v>
      </c>
      <c r="R355" s="1" t="s">
        <v>2473</v>
      </c>
      <c r="S355" s="1" t="s">
        <v>2609</v>
      </c>
      <c r="T355" s="1" t="s">
        <v>2479</v>
      </c>
      <c r="U355" s="1" t="s">
        <v>203</v>
      </c>
      <c r="V355" s="1" t="s">
        <v>6216</v>
      </c>
      <c r="W355" s="1" t="s">
        <v>36</v>
      </c>
      <c r="X355" s="1" t="s">
        <v>2509</v>
      </c>
      <c r="Y355" s="1" t="s">
        <v>6305</v>
      </c>
    </row>
    <row r="356" spans="1:26" hidden="1" x14ac:dyDescent="0.25">
      <c r="A356" s="1" t="s">
        <v>2496</v>
      </c>
      <c r="B356" s="1">
        <v>2369</v>
      </c>
      <c r="C356" s="1" t="s">
        <v>351</v>
      </c>
      <c r="D356" s="1" t="s">
        <v>352</v>
      </c>
      <c r="E356" s="1" t="s">
        <v>142</v>
      </c>
      <c r="F356" s="1">
        <v>2019</v>
      </c>
      <c r="G356" s="1">
        <v>2019</v>
      </c>
      <c r="H356" s="1" t="s">
        <v>6306</v>
      </c>
      <c r="I356" s="1">
        <v>4662</v>
      </c>
      <c r="J356" s="1" t="s">
        <v>2612</v>
      </c>
      <c r="K356" s="1" t="s">
        <v>2613</v>
      </c>
      <c r="L356" s="1">
        <v>31001</v>
      </c>
      <c r="M356" s="1" t="s">
        <v>5292</v>
      </c>
      <c r="N356" s="1" t="s">
        <v>6307</v>
      </c>
      <c r="Q356" s="1" t="s">
        <v>48</v>
      </c>
      <c r="R356" s="1" t="s">
        <v>2514</v>
      </c>
      <c r="S356" s="1" t="s">
        <v>2515</v>
      </c>
      <c r="T356" s="1" t="s">
        <v>2479</v>
      </c>
      <c r="U356" s="1" t="s">
        <v>352</v>
      </c>
      <c r="V356" s="1" t="s">
        <v>6250</v>
      </c>
      <c r="W356" s="1" t="s">
        <v>36</v>
      </c>
      <c r="X356" s="1" t="s">
        <v>2518</v>
      </c>
      <c r="Y356" s="1" t="s">
        <v>6308</v>
      </c>
      <c r="Z356" s="1" t="s">
        <v>6309</v>
      </c>
    </row>
    <row r="357" spans="1:26" hidden="1" x14ac:dyDescent="0.25">
      <c r="A357" s="1" t="s">
        <v>2496</v>
      </c>
      <c r="B357" s="1">
        <v>2367</v>
      </c>
      <c r="C357" s="1" t="s">
        <v>1415</v>
      </c>
      <c r="D357" s="1" t="s">
        <v>1050</v>
      </c>
      <c r="E357" s="1" t="s">
        <v>142</v>
      </c>
      <c r="F357" s="1">
        <v>2019</v>
      </c>
      <c r="G357" s="1">
        <v>2018</v>
      </c>
      <c r="H357" s="1" t="s">
        <v>6310</v>
      </c>
      <c r="I357" s="1">
        <v>9099</v>
      </c>
      <c r="J357" s="1" t="s">
        <v>5344</v>
      </c>
      <c r="K357" s="1" t="s">
        <v>2616</v>
      </c>
      <c r="L357" s="1">
        <v>31292</v>
      </c>
      <c r="M357" s="1" t="s">
        <v>5292</v>
      </c>
      <c r="N357" s="1" t="s">
        <v>6307</v>
      </c>
      <c r="Q357" s="1" t="s">
        <v>48</v>
      </c>
      <c r="R357" s="1" t="s">
        <v>2514</v>
      </c>
      <c r="S357" s="1" t="s">
        <v>2515</v>
      </c>
      <c r="T357" s="1" t="s">
        <v>2479</v>
      </c>
      <c r="U357" s="1" t="s">
        <v>1050</v>
      </c>
      <c r="V357" s="1" t="s">
        <v>6311</v>
      </c>
      <c r="W357" s="1" t="s">
        <v>36</v>
      </c>
      <c r="X357" s="1" t="s">
        <v>2518</v>
      </c>
      <c r="Y357" s="1" t="s">
        <v>6312</v>
      </c>
      <c r="Z357" s="1" t="s">
        <v>6313</v>
      </c>
    </row>
    <row r="358" spans="1:26" hidden="1" x14ac:dyDescent="0.25">
      <c r="A358" s="1" t="s">
        <v>2496</v>
      </c>
      <c r="B358" s="1">
        <v>2366</v>
      </c>
      <c r="C358" s="1" t="s">
        <v>485</v>
      </c>
      <c r="D358" s="1" t="s">
        <v>203</v>
      </c>
      <c r="E358" s="1" t="s">
        <v>142</v>
      </c>
      <c r="F358" s="1">
        <v>2011</v>
      </c>
      <c r="G358" s="1">
        <v>2011</v>
      </c>
      <c r="H358" s="1" t="s">
        <v>6314</v>
      </c>
      <c r="I358" s="1">
        <v>9100</v>
      </c>
      <c r="J358" s="1" t="s">
        <v>2606</v>
      </c>
      <c r="K358" s="1" t="s">
        <v>2498</v>
      </c>
      <c r="L358" s="1">
        <v>18001</v>
      </c>
      <c r="M358" s="1" t="s">
        <v>2499</v>
      </c>
      <c r="N358" s="1" t="s">
        <v>6315</v>
      </c>
      <c r="O358" s="1" t="s">
        <v>6316</v>
      </c>
      <c r="Q358" s="1" t="s">
        <v>40</v>
      </c>
      <c r="R358" s="1" t="s">
        <v>2473</v>
      </c>
      <c r="S358" s="1" t="s">
        <v>2610</v>
      </c>
      <c r="T358" s="1" t="s">
        <v>2479</v>
      </c>
      <c r="U358" s="1" t="s">
        <v>203</v>
      </c>
      <c r="V358" s="1" t="s">
        <v>6216</v>
      </c>
      <c r="W358" s="1" t="s">
        <v>36</v>
      </c>
      <c r="X358" s="1" t="s">
        <v>2611</v>
      </c>
      <c r="Y358" s="1" t="s">
        <v>6317</v>
      </c>
    </row>
    <row r="359" spans="1:26" hidden="1" x14ac:dyDescent="0.25">
      <c r="A359" s="1" t="s">
        <v>2496</v>
      </c>
      <c r="B359" s="1">
        <v>2359</v>
      </c>
      <c r="C359" s="1" t="s">
        <v>1641</v>
      </c>
      <c r="D359" s="1" t="s">
        <v>1642</v>
      </c>
      <c r="E359" s="1" t="s">
        <v>2604</v>
      </c>
      <c r="F359" s="1">
        <v>2010</v>
      </c>
      <c r="G359" s="1">
        <v>2010</v>
      </c>
      <c r="H359" s="1" t="s">
        <v>2617</v>
      </c>
      <c r="I359" s="1" t="s">
        <v>2618</v>
      </c>
      <c r="J359" s="1" t="s">
        <v>2475</v>
      </c>
      <c r="K359" s="1" t="s">
        <v>2558</v>
      </c>
      <c r="L359" s="1">
        <v>35001</v>
      </c>
      <c r="M359" s="1" t="s">
        <v>2499</v>
      </c>
      <c r="N359" s="1" t="s">
        <v>6318</v>
      </c>
      <c r="O359" s="1" t="s">
        <v>6284</v>
      </c>
      <c r="Q359" s="1" t="s">
        <v>43</v>
      </c>
      <c r="R359" s="1" t="s">
        <v>2473</v>
      </c>
      <c r="S359" s="1" t="s">
        <v>2521</v>
      </c>
      <c r="T359" s="1" t="s">
        <v>2479</v>
      </c>
      <c r="U359" s="1" t="s">
        <v>1642</v>
      </c>
      <c r="V359" s="1" t="s">
        <v>2516</v>
      </c>
      <c r="W359" s="1" t="s">
        <v>36</v>
      </c>
      <c r="X359" s="1" t="s">
        <v>2619</v>
      </c>
      <c r="Y359" s="1" t="s">
        <v>6319</v>
      </c>
    </row>
    <row r="360" spans="1:26" hidden="1" x14ac:dyDescent="0.25">
      <c r="A360" s="1" t="s">
        <v>2496</v>
      </c>
      <c r="B360" s="1">
        <v>2358</v>
      </c>
      <c r="C360" s="1" t="s">
        <v>338</v>
      </c>
      <c r="D360" s="1" t="s">
        <v>173</v>
      </c>
      <c r="E360" s="1" t="s">
        <v>142</v>
      </c>
      <c r="F360" s="1">
        <v>2019</v>
      </c>
      <c r="G360" s="1">
        <v>2018</v>
      </c>
      <c r="H360" s="1" t="s">
        <v>6320</v>
      </c>
      <c r="I360" s="1">
        <v>6464</v>
      </c>
      <c r="J360" s="1" t="s">
        <v>6321</v>
      </c>
      <c r="K360" s="1" t="s">
        <v>6247</v>
      </c>
      <c r="L360" s="1">
        <v>14001</v>
      </c>
      <c r="M360" s="1" t="s">
        <v>3898</v>
      </c>
      <c r="N360" s="1" t="s">
        <v>6322</v>
      </c>
      <c r="O360" s="1" t="s">
        <v>6323</v>
      </c>
      <c r="Q360" s="1" t="s">
        <v>38</v>
      </c>
      <c r="R360" s="1" t="s">
        <v>2501</v>
      </c>
      <c r="S360" s="1" t="s">
        <v>2545</v>
      </c>
      <c r="T360" s="1" t="s">
        <v>2479</v>
      </c>
      <c r="U360" s="1" t="s">
        <v>173</v>
      </c>
      <c r="V360" s="1" t="s">
        <v>6216</v>
      </c>
      <c r="W360" s="1" t="s">
        <v>36</v>
      </c>
      <c r="X360" s="1" t="s">
        <v>2546</v>
      </c>
      <c r="Y360" s="1" t="s">
        <v>6324</v>
      </c>
      <c r="Z360" s="1" t="s">
        <v>6325</v>
      </c>
    </row>
    <row r="361" spans="1:26" hidden="1" x14ac:dyDescent="0.25">
      <c r="A361" s="1" t="s">
        <v>2496</v>
      </c>
      <c r="B361" s="1">
        <v>2357</v>
      </c>
      <c r="C361" s="1" t="s">
        <v>923</v>
      </c>
      <c r="D361" s="1" t="s">
        <v>155</v>
      </c>
      <c r="E361" s="1" t="s">
        <v>142</v>
      </c>
      <c r="F361" s="1">
        <v>2015</v>
      </c>
      <c r="G361" s="1">
        <v>2014</v>
      </c>
      <c r="H361" s="1" t="s">
        <v>6326</v>
      </c>
      <c r="I361" s="1">
        <v>6904</v>
      </c>
      <c r="J361" s="1" t="s">
        <v>6258</v>
      </c>
      <c r="K361" s="1" t="s">
        <v>2529</v>
      </c>
      <c r="L361" s="1">
        <v>17001</v>
      </c>
      <c r="M361" s="1" t="s">
        <v>2530</v>
      </c>
      <c r="N361" s="1" t="s">
        <v>6327</v>
      </c>
      <c r="O361" s="1" t="s">
        <v>6284</v>
      </c>
      <c r="Q361" s="1" t="s">
        <v>2506</v>
      </c>
      <c r="R361" s="1" t="s">
        <v>2507</v>
      </c>
      <c r="S361" s="1" t="s">
        <v>2508</v>
      </c>
      <c r="T361" s="1" t="s">
        <v>2479</v>
      </c>
      <c r="U361" s="1" t="s">
        <v>155</v>
      </c>
      <c r="V361" s="1" t="s">
        <v>6159</v>
      </c>
      <c r="W361" s="1" t="s">
        <v>36</v>
      </c>
      <c r="X361" s="1" t="s">
        <v>2509</v>
      </c>
      <c r="Y361" s="1" t="s">
        <v>6328</v>
      </c>
    </row>
    <row r="362" spans="1:26" hidden="1" x14ac:dyDescent="0.25">
      <c r="A362" s="1" t="s">
        <v>2496</v>
      </c>
      <c r="B362" s="1">
        <v>2356</v>
      </c>
      <c r="C362" s="1" t="s">
        <v>403</v>
      </c>
      <c r="D362" s="1" t="s">
        <v>205</v>
      </c>
      <c r="E362" s="1" t="s">
        <v>142</v>
      </c>
      <c r="F362" s="1">
        <v>2023</v>
      </c>
      <c r="G362" s="1">
        <v>2024</v>
      </c>
      <c r="H362" s="1" t="s">
        <v>6329</v>
      </c>
      <c r="I362" s="1">
        <v>9011</v>
      </c>
      <c r="J362" s="1" t="s">
        <v>2504</v>
      </c>
      <c r="K362" s="1" t="s">
        <v>2505</v>
      </c>
      <c r="L362" s="1">
        <v>22032</v>
      </c>
      <c r="M362" s="1" t="s">
        <v>2499</v>
      </c>
      <c r="N362" s="1" t="s">
        <v>6330</v>
      </c>
      <c r="O362" s="1" t="s">
        <v>6284</v>
      </c>
      <c r="Q362" s="1" t="s">
        <v>2601</v>
      </c>
      <c r="R362" s="1" t="s">
        <v>2507</v>
      </c>
      <c r="S362" s="1" t="s">
        <v>2622</v>
      </c>
      <c r="T362" s="1" t="s">
        <v>2479</v>
      </c>
      <c r="U362" s="1" t="s">
        <v>205</v>
      </c>
      <c r="V362" s="1" t="s">
        <v>6288</v>
      </c>
      <c r="W362" s="1" t="s">
        <v>36</v>
      </c>
      <c r="X362" s="1" t="s">
        <v>2603</v>
      </c>
      <c r="Y362" s="1" t="s">
        <v>6331</v>
      </c>
    </row>
    <row r="363" spans="1:26" hidden="1" x14ac:dyDescent="0.25">
      <c r="A363" s="1" t="s">
        <v>2496</v>
      </c>
      <c r="B363" s="1">
        <v>2354</v>
      </c>
      <c r="C363" s="1" t="s">
        <v>1048</v>
      </c>
      <c r="D363" s="1" t="s">
        <v>173</v>
      </c>
      <c r="E363" s="1" t="s">
        <v>142</v>
      </c>
      <c r="F363" s="1">
        <v>2023</v>
      </c>
      <c r="G363" s="1">
        <v>2023</v>
      </c>
      <c r="H363" s="1" t="s">
        <v>6332</v>
      </c>
      <c r="I363" s="1">
        <v>8119</v>
      </c>
      <c r="J363" s="1" t="s">
        <v>2504</v>
      </c>
      <c r="K363" s="1" t="s">
        <v>2505</v>
      </c>
      <c r="L363" s="1">
        <v>19019</v>
      </c>
      <c r="M363" s="1" t="s">
        <v>2499</v>
      </c>
      <c r="N363" s="1" t="s">
        <v>6333</v>
      </c>
      <c r="Q363" s="1" t="s">
        <v>60</v>
      </c>
      <c r="R363" s="1" t="s">
        <v>2507</v>
      </c>
      <c r="S363" s="1" t="s">
        <v>2537</v>
      </c>
      <c r="T363" s="1" t="s">
        <v>2479</v>
      </c>
      <c r="U363" s="1" t="s">
        <v>173</v>
      </c>
      <c r="V363" s="1" t="s">
        <v>6182</v>
      </c>
      <c r="W363" s="1" t="s">
        <v>36</v>
      </c>
      <c r="X363" s="1" t="s">
        <v>2538</v>
      </c>
      <c r="Y363" s="1" t="s">
        <v>6334</v>
      </c>
    </row>
    <row r="364" spans="1:26" hidden="1" x14ac:dyDescent="0.25">
      <c r="A364" s="1" t="s">
        <v>2496</v>
      </c>
      <c r="B364" s="1">
        <v>2353</v>
      </c>
      <c r="C364" s="1" t="s">
        <v>391</v>
      </c>
      <c r="D364" s="1" t="s">
        <v>205</v>
      </c>
      <c r="E364" s="1" t="s">
        <v>142</v>
      </c>
      <c r="F364" s="1">
        <v>2020</v>
      </c>
      <c r="G364" s="1">
        <v>2021</v>
      </c>
      <c r="H364" s="1" t="s">
        <v>6335</v>
      </c>
      <c r="I364" s="1">
        <v>9038</v>
      </c>
      <c r="J364" s="1" t="s">
        <v>2504</v>
      </c>
      <c r="K364" s="1" t="s">
        <v>2505</v>
      </c>
      <c r="L364" s="1">
        <v>22032</v>
      </c>
      <c r="M364" s="1" t="s">
        <v>2499</v>
      </c>
      <c r="N364" s="1" t="s">
        <v>6330</v>
      </c>
      <c r="O364" s="1" t="s">
        <v>6267</v>
      </c>
      <c r="Q364" s="1" t="s">
        <v>2601</v>
      </c>
      <c r="R364" s="1" t="s">
        <v>2507</v>
      </c>
      <c r="S364" s="1" t="s">
        <v>2622</v>
      </c>
      <c r="T364" s="1" t="s">
        <v>2479</v>
      </c>
      <c r="U364" s="1" t="s">
        <v>205</v>
      </c>
      <c r="V364" s="1" t="s">
        <v>6288</v>
      </c>
      <c r="W364" s="1" t="s">
        <v>36</v>
      </c>
      <c r="X364" s="1" t="s">
        <v>2603</v>
      </c>
      <c r="Y364" s="1" t="s">
        <v>6336</v>
      </c>
    </row>
    <row r="365" spans="1:26" hidden="1" x14ac:dyDescent="0.25">
      <c r="A365" s="1" t="s">
        <v>2496</v>
      </c>
      <c r="B365" s="1">
        <v>2352</v>
      </c>
      <c r="C365" s="1" t="s">
        <v>356</v>
      </c>
      <c r="D365" s="1" t="s">
        <v>166</v>
      </c>
      <c r="E365" s="1" t="s">
        <v>142</v>
      </c>
      <c r="F365" s="1">
        <v>2015</v>
      </c>
      <c r="G365" s="1">
        <v>2014</v>
      </c>
      <c r="H365" s="1" t="s">
        <v>6337</v>
      </c>
      <c r="I365" s="1">
        <v>2572</v>
      </c>
      <c r="J365" s="1" t="s">
        <v>2623</v>
      </c>
      <c r="K365" s="1" t="s">
        <v>2498</v>
      </c>
      <c r="L365" s="1">
        <v>23847</v>
      </c>
      <c r="M365" s="1" t="s">
        <v>2499</v>
      </c>
      <c r="N365" s="1" t="s">
        <v>6338</v>
      </c>
      <c r="O365" s="1" t="s">
        <v>6284</v>
      </c>
      <c r="Q365" s="1" t="s">
        <v>2608</v>
      </c>
      <c r="R365" s="1" t="s">
        <v>2473</v>
      </c>
      <c r="S365" s="1" t="s">
        <v>2624</v>
      </c>
      <c r="T365" s="1" t="s">
        <v>2479</v>
      </c>
      <c r="U365" s="1" t="s">
        <v>166</v>
      </c>
      <c r="V365" s="1" t="s">
        <v>6216</v>
      </c>
      <c r="W365" s="1" t="s">
        <v>36</v>
      </c>
      <c r="X365" s="1" t="s">
        <v>2509</v>
      </c>
      <c r="Y365" s="1" t="s">
        <v>6339</v>
      </c>
    </row>
    <row r="366" spans="1:26" hidden="1" x14ac:dyDescent="0.25">
      <c r="A366" s="1" t="s">
        <v>2496</v>
      </c>
      <c r="B366" s="1">
        <v>2351</v>
      </c>
      <c r="C366" s="1" t="s">
        <v>397</v>
      </c>
      <c r="D366" s="1">
        <v>208</v>
      </c>
      <c r="E366" s="1" t="s">
        <v>142</v>
      </c>
      <c r="F366" s="1">
        <v>2014</v>
      </c>
      <c r="G366" s="1">
        <v>2015</v>
      </c>
      <c r="H366" s="1" t="s">
        <v>6340</v>
      </c>
      <c r="I366" s="1">
        <v>6561</v>
      </c>
      <c r="J366" s="1" t="s">
        <v>2625</v>
      </c>
      <c r="K366" s="1" t="s">
        <v>2498</v>
      </c>
      <c r="L366" s="1">
        <v>20001</v>
      </c>
      <c r="M366" s="1" t="s">
        <v>2499</v>
      </c>
      <c r="N366" s="1" t="s">
        <v>6341</v>
      </c>
      <c r="O366" s="1" t="s">
        <v>6342</v>
      </c>
      <c r="Q366" s="1" t="s">
        <v>2500</v>
      </c>
      <c r="R366" s="1" t="s">
        <v>2501</v>
      </c>
      <c r="S366" s="1" t="s">
        <v>2502</v>
      </c>
      <c r="T366" s="1" t="s">
        <v>2479</v>
      </c>
      <c r="U366" s="1">
        <v>208</v>
      </c>
      <c r="V366" s="1" t="s">
        <v>6253</v>
      </c>
      <c r="W366" s="1" t="s">
        <v>36</v>
      </c>
      <c r="X366" s="1" t="s">
        <v>2503</v>
      </c>
      <c r="Y366" s="1" t="s">
        <v>6343</v>
      </c>
    </row>
    <row r="367" spans="1:26" hidden="1" x14ac:dyDescent="0.25">
      <c r="A367" s="1" t="s">
        <v>2496</v>
      </c>
      <c r="B367" s="1">
        <v>2350</v>
      </c>
      <c r="C367" s="1" t="s">
        <v>913</v>
      </c>
      <c r="D367" s="1" t="s">
        <v>166</v>
      </c>
      <c r="E367" s="1" t="s">
        <v>142</v>
      </c>
      <c r="F367" s="1">
        <v>2021</v>
      </c>
      <c r="G367" s="1">
        <v>2021</v>
      </c>
      <c r="H367" s="1" t="s">
        <v>6344</v>
      </c>
      <c r="I367" s="1">
        <v>7793</v>
      </c>
      <c r="J367" s="1" t="s">
        <v>2621</v>
      </c>
      <c r="K367" s="1" t="s">
        <v>2529</v>
      </c>
      <c r="L367" s="1">
        <v>19019</v>
      </c>
      <c r="M367" s="1" t="s">
        <v>2530</v>
      </c>
      <c r="N367" s="1" t="s">
        <v>6345</v>
      </c>
      <c r="O367" s="1" t="s">
        <v>6346</v>
      </c>
      <c r="Q367" s="1" t="s">
        <v>2506</v>
      </c>
      <c r="R367" s="1" t="s">
        <v>2507</v>
      </c>
      <c r="S367" s="1" t="s">
        <v>2508</v>
      </c>
      <c r="T367" s="1" t="s">
        <v>2479</v>
      </c>
      <c r="U367" s="1" t="s">
        <v>166</v>
      </c>
      <c r="V367" s="1" t="s">
        <v>6159</v>
      </c>
      <c r="W367" s="1" t="s">
        <v>36</v>
      </c>
      <c r="X367" s="1" t="s">
        <v>2509</v>
      </c>
      <c r="Y367" s="1" t="s">
        <v>6347</v>
      </c>
    </row>
    <row r="368" spans="1:26" hidden="1" x14ac:dyDescent="0.25">
      <c r="A368" s="1" t="s">
        <v>2496</v>
      </c>
      <c r="B368" s="1">
        <v>2349</v>
      </c>
      <c r="C368" s="1" t="s">
        <v>246</v>
      </c>
      <c r="D368" s="1" t="s">
        <v>247</v>
      </c>
      <c r="E368" s="1" t="s">
        <v>176</v>
      </c>
      <c r="F368" s="1">
        <v>2022</v>
      </c>
      <c r="G368" s="1">
        <v>2022</v>
      </c>
      <c r="H368" s="1" t="s">
        <v>6348</v>
      </c>
      <c r="I368" s="1">
        <v>7052</v>
      </c>
      <c r="J368" s="1" t="s">
        <v>2575</v>
      </c>
      <c r="K368" s="1" t="s">
        <v>2529</v>
      </c>
      <c r="L368" s="1">
        <v>19019</v>
      </c>
      <c r="M368" s="1" t="s">
        <v>2530</v>
      </c>
      <c r="N368" s="1" t="s">
        <v>6349</v>
      </c>
      <c r="O368" s="1" t="s">
        <v>6284</v>
      </c>
      <c r="Q368" s="1" t="s">
        <v>60</v>
      </c>
      <c r="R368" s="1" t="s">
        <v>2507</v>
      </c>
      <c r="S368" s="1" t="s">
        <v>2537</v>
      </c>
      <c r="T368" s="1" t="s">
        <v>2479</v>
      </c>
      <c r="U368" s="1" t="s">
        <v>247</v>
      </c>
      <c r="V368" s="1" t="s">
        <v>6159</v>
      </c>
      <c r="W368" s="1" t="s">
        <v>36</v>
      </c>
      <c r="X368" s="1" t="s">
        <v>2538</v>
      </c>
      <c r="Y368" s="1" t="s">
        <v>6350</v>
      </c>
    </row>
    <row r="369" spans="1:26" hidden="1" x14ac:dyDescent="0.25">
      <c r="A369" s="1" t="s">
        <v>2496</v>
      </c>
      <c r="B369" s="1">
        <v>2348</v>
      </c>
      <c r="C369" s="1" t="s">
        <v>1157</v>
      </c>
      <c r="D369" s="1" t="s">
        <v>1158</v>
      </c>
      <c r="E369" s="1" t="s">
        <v>2494</v>
      </c>
      <c r="F369" s="1">
        <v>2023</v>
      </c>
      <c r="G369" s="1">
        <v>2023</v>
      </c>
      <c r="H369" s="1" t="s">
        <v>6351</v>
      </c>
      <c r="I369" s="1">
        <v>4351</v>
      </c>
      <c r="J369" s="1" t="s">
        <v>2793</v>
      </c>
      <c r="K369" s="1" t="s">
        <v>2613</v>
      </c>
      <c r="L369" s="1">
        <v>34137</v>
      </c>
      <c r="M369" s="1" t="s">
        <v>5292</v>
      </c>
      <c r="N369" s="1" t="s">
        <v>2627</v>
      </c>
      <c r="O369" s="1" t="s">
        <v>6267</v>
      </c>
      <c r="Q369" s="1" t="s">
        <v>46</v>
      </c>
      <c r="R369" s="1" t="s">
        <v>2514</v>
      </c>
      <c r="S369" s="1" t="s">
        <v>2628</v>
      </c>
      <c r="T369" s="1" t="s">
        <v>2479</v>
      </c>
      <c r="U369" s="1" t="s">
        <v>1158</v>
      </c>
      <c r="V369" s="1" t="s">
        <v>6352</v>
      </c>
      <c r="W369" s="1" t="s">
        <v>36</v>
      </c>
      <c r="X369" s="1" t="s">
        <v>2603</v>
      </c>
      <c r="Y369" s="1" t="s">
        <v>6353</v>
      </c>
    </row>
    <row r="370" spans="1:26" hidden="1" x14ac:dyDescent="0.25">
      <c r="A370" s="1" t="s">
        <v>2496</v>
      </c>
      <c r="B370" s="1">
        <v>2347</v>
      </c>
      <c r="C370" s="1" t="s">
        <v>1643</v>
      </c>
      <c r="D370" s="1" t="s">
        <v>1642</v>
      </c>
      <c r="E370" s="1" t="s">
        <v>2604</v>
      </c>
      <c r="F370" s="1">
        <v>2012</v>
      </c>
      <c r="G370" s="1">
        <v>2012</v>
      </c>
      <c r="H370" s="1" t="s">
        <v>6354</v>
      </c>
      <c r="I370" s="1">
        <v>8680</v>
      </c>
      <c r="J370" s="1" t="s">
        <v>6355</v>
      </c>
      <c r="K370" s="1" t="s">
        <v>2629</v>
      </c>
      <c r="L370" s="1">
        <v>19019</v>
      </c>
      <c r="M370" s="1" t="s">
        <v>2499</v>
      </c>
      <c r="N370" s="1" t="s">
        <v>6356</v>
      </c>
      <c r="O370" s="1" t="s">
        <v>6357</v>
      </c>
      <c r="Q370" s="1" t="s">
        <v>60</v>
      </c>
      <c r="R370" s="1" t="s">
        <v>2507</v>
      </c>
      <c r="S370" s="1" t="s">
        <v>2537</v>
      </c>
      <c r="T370" s="1" t="s">
        <v>2479</v>
      </c>
      <c r="U370" s="1" t="s">
        <v>1642</v>
      </c>
      <c r="V370" s="1" t="s">
        <v>2516</v>
      </c>
      <c r="W370" s="1" t="s">
        <v>36</v>
      </c>
      <c r="X370" s="1" t="s">
        <v>2538</v>
      </c>
      <c r="Y370" s="1" t="s">
        <v>6358</v>
      </c>
      <c r="Z370" s="1" t="s">
        <v>6359</v>
      </c>
    </row>
    <row r="371" spans="1:26" hidden="1" x14ac:dyDescent="0.25">
      <c r="A371" s="1" t="s">
        <v>2496</v>
      </c>
      <c r="B371" s="1">
        <v>2344</v>
      </c>
      <c r="C371" s="1" t="s">
        <v>1247</v>
      </c>
      <c r="D371" s="1" t="s">
        <v>141</v>
      </c>
      <c r="E371" s="1" t="s">
        <v>142</v>
      </c>
      <c r="F371" s="1">
        <v>2025</v>
      </c>
      <c r="G371" s="1">
        <v>2025</v>
      </c>
      <c r="H371" s="1" t="s">
        <v>7145</v>
      </c>
      <c r="I371" s="1">
        <v>7917</v>
      </c>
      <c r="J371" s="1" t="s">
        <v>2606</v>
      </c>
      <c r="K371" s="1" t="s">
        <v>2498</v>
      </c>
      <c r="L371" s="1">
        <v>14001</v>
      </c>
      <c r="M371" s="1" t="s">
        <v>2499</v>
      </c>
      <c r="N371" s="1" t="s">
        <v>2631</v>
      </c>
      <c r="O371" s="1" t="s">
        <v>2632</v>
      </c>
      <c r="Q371" s="1" t="s">
        <v>38</v>
      </c>
      <c r="R371" s="1" t="s">
        <v>2501</v>
      </c>
      <c r="S371" s="1" t="s">
        <v>2545</v>
      </c>
      <c r="T371" s="1" t="s">
        <v>2479</v>
      </c>
      <c r="U371" s="1" t="s">
        <v>141</v>
      </c>
      <c r="V371" s="1" t="s">
        <v>2633</v>
      </c>
      <c r="W371" s="1" t="s">
        <v>34</v>
      </c>
      <c r="X371" s="1" t="s">
        <v>2546</v>
      </c>
      <c r="Y371" s="1" t="s">
        <v>7146</v>
      </c>
      <c r="Z371" s="1" t="s">
        <v>5894</v>
      </c>
    </row>
    <row r="372" spans="1:26" hidden="1" x14ac:dyDescent="0.25">
      <c r="A372" s="1" t="s">
        <v>2496</v>
      </c>
      <c r="B372" s="1">
        <v>2343</v>
      </c>
      <c r="C372" s="1" t="s">
        <v>1022</v>
      </c>
      <c r="D372" s="1" t="s">
        <v>166</v>
      </c>
      <c r="E372" s="1" t="s">
        <v>142</v>
      </c>
      <c r="F372" s="1">
        <v>2015</v>
      </c>
      <c r="G372" s="1">
        <v>2015</v>
      </c>
      <c r="H372" s="1" t="s">
        <v>6360</v>
      </c>
      <c r="I372" s="1">
        <v>15498</v>
      </c>
      <c r="J372" s="1" t="s">
        <v>2599</v>
      </c>
      <c r="K372" s="1" t="s">
        <v>6361</v>
      </c>
      <c r="L372" s="1">
        <v>35001</v>
      </c>
      <c r="M372" s="1" t="s">
        <v>2499</v>
      </c>
      <c r="N372" s="1" t="s">
        <v>6362</v>
      </c>
      <c r="O372" s="1" t="s">
        <v>6363</v>
      </c>
      <c r="Q372" s="1" t="s">
        <v>43</v>
      </c>
      <c r="R372" s="1" t="s">
        <v>2473</v>
      </c>
      <c r="S372" s="1" t="s">
        <v>2521</v>
      </c>
      <c r="T372" s="1" t="s">
        <v>2479</v>
      </c>
      <c r="U372" s="1" t="s">
        <v>166</v>
      </c>
      <c r="V372" s="1" t="s">
        <v>6364</v>
      </c>
      <c r="W372" s="1" t="s">
        <v>36</v>
      </c>
      <c r="X372" s="1" t="s">
        <v>2619</v>
      </c>
      <c r="Y372" s="1" t="s">
        <v>6365</v>
      </c>
    </row>
    <row r="373" spans="1:26" hidden="1" x14ac:dyDescent="0.25">
      <c r="A373" s="1" t="s">
        <v>2496</v>
      </c>
      <c r="B373" s="1">
        <v>2341</v>
      </c>
      <c r="C373" s="1" t="s">
        <v>400</v>
      </c>
      <c r="D373" s="1" t="s">
        <v>203</v>
      </c>
      <c r="E373" s="1" t="s">
        <v>142</v>
      </c>
      <c r="F373" s="1">
        <v>2021</v>
      </c>
      <c r="G373" s="1">
        <v>2020</v>
      </c>
      <c r="H373" s="1" t="s">
        <v>6366</v>
      </c>
      <c r="I373" s="1">
        <v>8970</v>
      </c>
      <c r="J373" s="1" t="s">
        <v>2504</v>
      </c>
      <c r="K373" s="1" t="s">
        <v>2505</v>
      </c>
      <c r="L373" s="1">
        <v>22020</v>
      </c>
      <c r="M373" s="1" t="s">
        <v>2499</v>
      </c>
      <c r="N373" s="1" t="s">
        <v>6367</v>
      </c>
      <c r="O373" s="1" t="s">
        <v>6284</v>
      </c>
      <c r="Q373" s="1" t="s">
        <v>2601</v>
      </c>
      <c r="R373" s="1" t="s">
        <v>2507</v>
      </c>
      <c r="S373" s="1" t="s">
        <v>2602</v>
      </c>
      <c r="T373" s="1" t="s">
        <v>2479</v>
      </c>
      <c r="U373" s="1" t="s">
        <v>203</v>
      </c>
      <c r="V373" s="1" t="s">
        <v>6288</v>
      </c>
      <c r="W373" s="1" t="s">
        <v>36</v>
      </c>
      <c r="X373" s="1" t="s">
        <v>2603</v>
      </c>
      <c r="Y373" s="1" t="s">
        <v>6368</v>
      </c>
    </row>
    <row r="374" spans="1:26" hidden="1" x14ac:dyDescent="0.25">
      <c r="A374" s="1" t="s">
        <v>2496</v>
      </c>
      <c r="B374" s="1">
        <v>2340</v>
      </c>
      <c r="C374" s="1" t="s">
        <v>899</v>
      </c>
      <c r="D374" s="1" t="s">
        <v>180</v>
      </c>
      <c r="E374" s="1" t="s">
        <v>142</v>
      </c>
      <c r="F374" s="1">
        <v>2025</v>
      </c>
      <c r="G374" s="1">
        <v>2024</v>
      </c>
      <c r="H374" s="1" t="s">
        <v>6369</v>
      </c>
      <c r="I374" s="1">
        <v>4487</v>
      </c>
      <c r="J374" s="1" t="s">
        <v>2880</v>
      </c>
      <c r="K374" s="1" t="s">
        <v>2635</v>
      </c>
      <c r="L374" s="1">
        <v>31001</v>
      </c>
      <c r="M374" s="1" t="s">
        <v>2614</v>
      </c>
      <c r="N374" s="1" t="s">
        <v>6370</v>
      </c>
      <c r="O374" s="1" t="s">
        <v>6371</v>
      </c>
      <c r="P374" s="1">
        <v>14809</v>
      </c>
      <c r="Q374" s="1" t="s">
        <v>48</v>
      </c>
      <c r="R374" s="1" t="s">
        <v>2514</v>
      </c>
      <c r="S374" s="1" t="s">
        <v>2515</v>
      </c>
      <c r="T374" s="1" t="s">
        <v>2479</v>
      </c>
      <c r="U374" s="1" t="s">
        <v>180</v>
      </c>
      <c r="V374" s="1" t="s">
        <v>6311</v>
      </c>
      <c r="W374" s="1" t="s">
        <v>36</v>
      </c>
      <c r="X374" s="1" t="s">
        <v>2636</v>
      </c>
      <c r="Y374" s="1" t="s">
        <v>6372</v>
      </c>
    </row>
    <row r="375" spans="1:26" hidden="1" x14ac:dyDescent="0.25">
      <c r="A375" s="1" t="s">
        <v>2496</v>
      </c>
      <c r="B375" s="1">
        <v>2338</v>
      </c>
      <c r="C375" s="1" t="s">
        <v>984</v>
      </c>
      <c r="D375" s="1" t="s">
        <v>141</v>
      </c>
      <c r="E375" s="1" t="s">
        <v>142</v>
      </c>
      <c r="F375" s="1">
        <v>2025</v>
      </c>
      <c r="G375" s="1">
        <v>2025</v>
      </c>
      <c r="H375" s="1" t="s">
        <v>2637</v>
      </c>
      <c r="I375" s="1">
        <v>3861</v>
      </c>
      <c r="J375" s="1" t="s">
        <v>2504</v>
      </c>
      <c r="K375" s="1" t="s">
        <v>2505</v>
      </c>
      <c r="L375" s="1">
        <v>14001</v>
      </c>
      <c r="M375" s="1" t="s">
        <v>2499</v>
      </c>
      <c r="N375" s="1" t="s">
        <v>2638</v>
      </c>
      <c r="O375" s="1" t="s">
        <v>2639</v>
      </c>
      <c r="Q375" s="1" t="s">
        <v>38</v>
      </c>
      <c r="R375" s="1" t="s">
        <v>2501</v>
      </c>
      <c r="S375" s="1" t="s">
        <v>2545</v>
      </c>
      <c r="T375" s="1" t="s">
        <v>2479</v>
      </c>
      <c r="U375" s="1" t="s">
        <v>141</v>
      </c>
      <c r="V375" s="1" t="s">
        <v>2633</v>
      </c>
      <c r="W375" s="1" t="s">
        <v>34</v>
      </c>
      <c r="X375" s="1" t="s">
        <v>2603</v>
      </c>
      <c r="Y375" s="1" t="s">
        <v>2640</v>
      </c>
      <c r="Z375" s="1" t="s">
        <v>2641</v>
      </c>
    </row>
    <row r="376" spans="1:26" hidden="1" x14ac:dyDescent="0.25">
      <c r="A376" s="1" t="s">
        <v>2496</v>
      </c>
      <c r="B376" s="1">
        <v>2333</v>
      </c>
      <c r="C376" s="1" t="s">
        <v>675</v>
      </c>
      <c r="D376" s="1" t="s">
        <v>141</v>
      </c>
      <c r="E376" s="1" t="s">
        <v>142</v>
      </c>
      <c r="F376" s="1">
        <v>2025</v>
      </c>
      <c r="G376" s="1">
        <v>2025</v>
      </c>
      <c r="H376" s="1" t="s">
        <v>4389</v>
      </c>
      <c r="I376" s="1">
        <v>8778</v>
      </c>
      <c r="J376" s="1" t="s">
        <v>2557</v>
      </c>
      <c r="K376" s="1" t="s">
        <v>2505</v>
      </c>
      <c r="L376" s="1">
        <v>23852</v>
      </c>
      <c r="M376" s="1" t="s">
        <v>2499</v>
      </c>
      <c r="N376" s="1" t="s">
        <v>2644</v>
      </c>
      <c r="O376" s="1" t="s">
        <v>2645</v>
      </c>
      <c r="P376" s="1">
        <v>10</v>
      </c>
      <c r="Q376" s="1" t="s">
        <v>2608</v>
      </c>
      <c r="R376" s="1" t="s">
        <v>2473</v>
      </c>
      <c r="S376" s="1" t="s">
        <v>2646</v>
      </c>
      <c r="T376" s="1" t="s">
        <v>2479</v>
      </c>
      <c r="U376" s="1" t="s">
        <v>141</v>
      </c>
      <c r="V376" s="1" t="s">
        <v>2633</v>
      </c>
      <c r="W376" s="1" t="s">
        <v>34</v>
      </c>
      <c r="X376" s="1" t="s">
        <v>2630</v>
      </c>
      <c r="Y376" s="1" t="s">
        <v>5115</v>
      </c>
      <c r="Z376" s="1" t="s">
        <v>2648</v>
      </c>
    </row>
    <row r="377" spans="1:26" hidden="1" x14ac:dyDescent="0.25">
      <c r="A377" s="1" t="s">
        <v>2496</v>
      </c>
      <c r="B377" s="1">
        <v>2331</v>
      </c>
      <c r="C377" s="1" t="s">
        <v>807</v>
      </c>
      <c r="D377" s="1" t="s">
        <v>245</v>
      </c>
      <c r="E377" s="1" t="s">
        <v>142</v>
      </c>
      <c r="F377" s="1">
        <v>2023</v>
      </c>
      <c r="G377" s="1">
        <v>2023</v>
      </c>
      <c r="H377" s="1" t="s">
        <v>6373</v>
      </c>
      <c r="I377" s="1">
        <v>6998</v>
      </c>
      <c r="J377" s="1" t="s">
        <v>2504</v>
      </c>
      <c r="K377" s="1" t="s">
        <v>2505</v>
      </c>
      <c r="L377" s="1">
        <v>19019</v>
      </c>
      <c r="M377" s="1" t="s">
        <v>2499</v>
      </c>
      <c r="N377" s="1" t="s">
        <v>6374</v>
      </c>
      <c r="O377" s="1" t="s">
        <v>6284</v>
      </c>
      <c r="Q377" s="1" t="s">
        <v>60</v>
      </c>
      <c r="R377" s="1" t="s">
        <v>2507</v>
      </c>
      <c r="S377" s="1" t="s">
        <v>2537</v>
      </c>
      <c r="T377" s="1" t="s">
        <v>2479</v>
      </c>
      <c r="U377" s="1" t="s">
        <v>245</v>
      </c>
      <c r="V377" s="1" t="s">
        <v>6182</v>
      </c>
      <c r="W377" s="1" t="s">
        <v>36</v>
      </c>
      <c r="X377" s="1" t="s">
        <v>2630</v>
      </c>
      <c r="Y377" s="1" t="s">
        <v>6375</v>
      </c>
      <c r="Z377" s="1" t="s">
        <v>6376</v>
      </c>
    </row>
    <row r="378" spans="1:26" hidden="1" x14ac:dyDescent="0.25">
      <c r="A378" s="1" t="s">
        <v>2496</v>
      </c>
      <c r="B378" s="1">
        <v>2330</v>
      </c>
      <c r="C378" s="1" t="s">
        <v>271</v>
      </c>
      <c r="D378" s="1" t="s">
        <v>272</v>
      </c>
      <c r="E378" s="1" t="s">
        <v>142</v>
      </c>
      <c r="F378" s="1">
        <v>2003</v>
      </c>
      <c r="G378" s="1">
        <v>2004</v>
      </c>
      <c r="H378" s="1" t="s">
        <v>6377</v>
      </c>
      <c r="I378" s="1">
        <v>4664</v>
      </c>
      <c r="J378" s="1" t="s">
        <v>2626</v>
      </c>
      <c r="K378" s="1" t="s">
        <v>2613</v>
      </c>
      <c r="L378" s="1">
        <v>31001</v>
      </c>
      <c r="M378" s="1" t="s">
        <v>5292</v>
      </c>
      <c r="N378" s="1" t="s">
        <v>6378</v>
      </c>
      <c r="O378" s="1" t="s">
        <v>6267</v>
      </c>
      <c r="Q378" s="1" t="s">
        <v>48</v>
      </c>
      <c r="R378" s="1" t="s">
        <v>2514</v>
      </c>
      <c r="S378" s="1" t="s">
        <v>2515</v>
      </c>
      <c r="T378" s="1" t="s">
        <v>2479</v>
      </c>
      <c r="U378" s="1" t="s">
        <v>272</v>
      </c>
      <c r="V378" s="1" t="s">
        <v>6250</v>
      </c>
      <c r="W378" s="1" t="s">
        <v>36</v>
      </c>
      <c r="X378" s="1" t="s">
        <v>6379</v>
      </c>
      <c r="Y378" s="1" t="s">
        <v>6380</v>
      </c>
    </row>
    <row r="379" spans="1:26" hidden="1" x14ac:dyDescent="0.25">
      <c r="A379" s="1" t="s">
        <v>2496</v>
      </c>
      <c r="B379" s="1">
        <v>2326</v>
      </c>
      <c r="C379" s="1" t="s">
        <v>270</v>
      </c>
      <c r="D379" s="1" t="s">
        <v>180</v>
      </c>
      <c r="E379" s="1" t="s">
        <v>142</v>
      </c>
      <c r="F379" s="1">
        <v>2025</v>
      </c>
      <c r="G379" s="1">
        <v>2026</v>
      </c>
      <c r="H379" s="1" t="s">
        <v>23</v>
      </c>
      <c r="I379" s="1">
        <v>15491</v>
      </c>
      <c r="J379" s="1" t="s">
        <v>2599</v>
      </c>
      <c r="K379" s="1" t="s">
        <v>2498</v>
      </c>
      <c r="L379" s="1">
        <v>19019</v>
      </c>
      <c r="M379" s="1" t="s">
        <v>2499</v>
      </c>
      <c r="N379" s="1" t="s">
        <v>2649</v>
      </c>
      <c r="O379" s="1" t="s">
        <v>2650</v>
      </c>
      <c r="Q379" s="1" t="s">
        <v>43</v>
      </c>
      <c r="R379" s="1" t="s">
        <v>2473</v>
      </c>
      <c r="S379" s="1" t="s">
        <v>2521</v>
      </c>
      <c r="T379" s="1" t="s">
        <v>2479</v>
      </c>
      <c r="U379" s="1" t="s">
        <v>180</v>
      </c>
      <c r="V379" s="1" t="s">
        <v>2651</v>
      </c>
      <c r="W379" s="1" t="s">
        <v>34</v>
      </c>
      <c r="X379" s="1" t="s">
        <v>2593</v>
      </c>
      <c r="Y379" s="1" t="s">
        <v>2652</v>
      </c>
      <c r="Z379" s="1" t="s">
        <v>2653</v>
      </c>
    </row>
    <row r="380" spans="1:26" hidden="1" x14ac:dyDescent="0.25">
      <c r="A380" s="1" t="s">
        <v>2496</v>
      </c>
      <c r="B380" s="1">
        <v>2325</v>
      </c>
      <c r="C380" s="1" t="s">
        <v>559</v>
      </c>
      <c r="D380" s="1" t="s">
        <v>141</v>
      </c>
      <c r="E380" s="1" t="s">
        <v>142</v>
      </c>
      <c r="F380" s="1">
        <v>2025</v>
      </c>
      <c r="G380" s="1">
        <v>2025</v>
      </c>
      <c r="H380" s="1" t="s">
        <v>2654</v>
      </c>
      <c r="I380" s="1">
        <v>8181</v>
      </c>
      <c r="J380" s="1" t="s">
        <v>2504</v>
      </c>
      <c r="K380" s="1" t="s">
        <v>6014</v>
      </c>
      <c r="L380" s="1">
        <v>14001</v>
      </c>
      <c r="M380" s="1" t="s">
        <v>3898</v>
      </c>
      <c r="N380" s="1" t="s">
        <v>2655</v>
      </c>
      <c r="O380" s="1" t="s">
        <v>2656</v>
      </c>
      <c r="Q380" s="1" t="s">
        <v>38</v>
      </c>
      <c r="R380" s="1" t="s">
        <v>2501</v>
      </c>
      <c r="S380" s="1" t="s">
        <v>2545</v>
      </c>
      <c r="T380" s="1" t="s">
        <v>2479</v>
      </c>
      <c r="U380" s="1" t="s">
        <v>141</v>
      </c>
      <c r="V380" s="1" t="s">
        <v>2633</v>
      </c>
      <c r="W380" s="1" t="s">
        <v>34</v>
      </c>
      <c r="X380" s="1" t="s">
        <v>2657</v>
      </c>
      <c r="Y380" s="1" t="s">
        <v>2658</v>
      </c>
      <c r="Z380" s="1" t="s">
        <v>2479</v>
      </c>
    </row>
    <row r="381" spans="1:26" hidden="1" x14ac:dyDescent="0.25">
      <c r="A381" s="1" t="s">
        <v>2496</v>
      </c>
      <c r="B381" s="1">
        <v>2324</v>
      </c>
      <c r="C381" s="1" t="s">
        <v>982</v>
      </c>
      <c r="D381" s="1" t="s">
        <v>141</v>
      </c>
      <c r="E381" s="1" t="s">
        <v>142</v>
      </c>
      <c r="F381" s="1">
        <v>2025</v>
      </c>
      <c r="G381" s="1">
        <v>2025</v>
      </c>
      <c r="H381" s="1" t="s">
        <v>5537</v>
      </c>
      <c r="I381" s="1">
        <v>4991</v>
      </c>
      <c r="J381" s="1" t="s">
        <v>2504</v>
      </c>
      <c r="K381" s="1" t="s">
        <v>2505</v>
      </c>
      <c r="L381" s="1">
        <v>14001</v>
      </c>
      <c r="M381" s="1" t="s">
        <v>2499</v>
      </c>
      <c r="N381" s="1" t="s">
        <v>2659</v>
      </c>
      <c r="O381" s="1" t="s">
        <v>2660</v>
      </c>
      <c r="Q381" s="1" t="s">
        <v>38</v>
      </c>
      <c r="R381" s="1" t="s">
        <v>2501</v>
      </c>
      <c r="S381" s="1" t="s">
        <v>2545</v>
      </c>
      <c r="T381" s="1" t="s">
        <v>2479</v>
      </c>
      <c r="U381" s="1" t="s">
        <v>141</v>
      </c>
      <c r="V381" s="1" t="s">
        <v>2633</v>
      </c>
      <c r="W381" s="1" t="s">
        <v>34</v>
      </c>
      <c r="X381" s="1" t="s">
        <v>2546</v>
      </c>
      <c r="Y381" s="1" t="s">
        <v>5538</v>
      </c>
      <c r="Z381" s="1" t="s">
        <v>5539</v>
      </c>
    </row>
    <row r="382" spans="1:26" hidden="1" x14ac:dyDescent="0.25">
      <c r="A382" s="1" t="s">
        <v>2496</v>
      </c>
      <c r="B382" s="1">
        <v>2323</v>
      </c>
      <c r="C382" s="1" t="s">
        <v>6381</v>
      </c>
      <c r="D382" s="1" t="s">
        <v>180</v>
      </c>
      <c r="E382" s="1" t="s">
        <v>142</v>
      </c>
      <c r="F382" s="1">
        <v>2023</v>
      </c>
      <c r="G382" s="1">
        <v>2024</v>
      </c>
      <c r="H382" s="1" t="s">
        <v>6382</v>
      </c>
      <c r="I382" s="1">
        <v>6946</v>
      </c>
      <c r="J382" s="1" t="s">
        <v>2504</v>
      </c>
      <c r="K382" s="1" t="s">
        <v>2505</v>
      </c>
      <c r="L382" s="1">
        <v>19125</v>
      </c>
      <c r="M382" s="1" t="s">
        <v>2499</v>
      </c>
      <c r="N382" s="1" t="s">
        <v>6383</v>
      </c>
      <c r="O382" s="1" t="s">
        <v>6384</v>
      </c>
      <c r="Q382" s="1" t="s">
        <v>60</v>
      </c>
      <c r="R382" s="1" t="s">
        <v>2507</v>
      </c>
      <c r="S382" s="1" t="s">
        <v>6385</v>
      </c>
      <c r="T382" s="1" t="s">
        <v>2479</v>
      </c>
      <c r="U382" s="1" t="s">
        <v>180</v>
      </c>
      <c r="V382" s="1" t="s">
        <v>6182</v>
      </c>
      <c r="W382" s="1" t="s">
        <v>36</v>
      </c>
      <c r="X382" s="1" t="s">
        <v>2538</v>
      </c>
      <c r="Y382" s="1" t="s">
        <v>6386</v>
      </c>
      <c r="Z382" s="1" t="s">
        <v>2574</v>
      </c>
    </row>
    <row r="383" spans="1:26" hidden="1" x14ac:dyDescent="0.25">
      <c r="A383" s="1" t="s">
        <v>2496</v>
      </c>
      <c r="B383" s="1">
        <v>2319</v>
      </c>
      <c r="C383" s="1" t="s">
        <v>302</v>
      </c>
      <c r="D383" s="1" t="s">
        <v>141</v>
      </c>
      <c r="E383" s="1" t="s">
        <v>142</v>
      </c>
      <c r="F383" s="1">
        <v>2025</v>
      </c>
      <c r="G383" s="1">
        <v>2025</v>
      </c>
      <c r="H383" s="1" t="s">
        <v>5540</v>
      </c>
      <c r="I383" s="1">
        <v>4636</v>
      </c>
      <c r="J383" s="1" t="s">
        <v>2504</v>
      </c>
      <c r="K383" s="1" t="s">
        <v>2541</v>
      </c>
      <c r="L383" s="1">
        <v>14001</v>
      </c>
      <c r="M383" s="1" t="s">
        <v>2542</v>
      </c>
      <c r="N383" s="1" t="s">
        <v>2662</v>
      </c>
      <c r="O383" s="1" t="s">
        <v>2663</v>
      </c>
      <c r="Q383" s="1" t="s">
        <v>38</v>
      </c>
      <c r="R383" s="1" t="s">
        <v>2501</v>
      </c>
      <c r="S383" s="1" t="s">
        <v>2545</v>
      </c>
      <c r="T383" s="1" t="s">
        <v>2479</v>
      </c>
      <c r="U383" s="1" t="s">
        <v>141</v>
      </c>
      <c r="V383" s="1" t="s">
        <v>2633</v>
      </c>
      <c r="W383" s="1" t="s">
        <v>34</v>
      </c>
      <c r="X383" s="1" t="s">
        <v>2546</v>
      </c>
      <c r="Y383" s="1" t="s">
        <v>7147</v>
      </c>
      <c r="Z383" s="1" t="s">
        <v>5541</v>
      </c>
    </row>
    <row r="384" spans="1:26" hidden="1" x14ac:dyDescent="0.25">
      <c r="A384" s="1" t="s">
        <v>2496</v>
      </c>
      <c r="B384" s="1">
        <v>2318</v>
      </c>
      <c r="C384" s="1" t="s">
        <v>1229</v>
      </c>
      <c r="D384" s="1" t="s">
        <v>141</v>
      </c>
      <c r="E384" s="1" t="s">
        <v>142</v>
      </c>
      <c r="F384" s="1">
        <v>2025</v>
      </c>
      <c r="G384" s="1">
        <v>2025</v>
      </c>
      <c r="H384" s="1" t="s">
        <v>2664</v>
      </c>
      <c r="I384" s="1">
        <v>8893</v>
      </c>
      <c r="J384" s="1" t="s">
        <v>2504</v>
      </c>
      <c r="K384" s="1" t="s">
        <v>6013</v>
      </c>
      <c r="L384" s="1">
        <v>14001</v>
      </c>
      <c r="M384" s="1" t="s">
        <v>2614</v>
      </c>
      <c r="N384" s="1" t="s">
        <v>2659</v>
      </c>
      <c r="O384" s="1" t="s">
        <v>2660</v>
      </c>
      <c r="Q384" s="1" t="s">
        <v>38</v>
      </c>
      <c r="R384" s="1" t="s">
        <v>2501</v>
      </c>
      <c r="S384" s="1" t="s">
        <v>2545</v>
      </c>
      <c r="T384" s="1" t="s">
        <v>2479</v>
      </c>
      <c r="U384" s="1" t="s">
        <v>141</v>
      </c>
      <c r="V384" s="1" t="s">
        <v>2633</v>
      </c>
      <c r="W384" s="1" t="s">
        <v>34</v>
      </c>
      <c r="X384" s="1" t="s">
        <v>2546</v>
      </c>
      <c r="Y384" s="1" t="s">
        <v>5895</v>
      </c>
      <c r="Z384" s="1" t="s">
        <v>4853</v>
      </c>
    </row>
    <row r="385" spans="1:26" hidden="1" x14ac:dyDescent="0.25">
      <c r="A385" s="1" t="s">
        <v>2496</v>
      </c>
      <c r="B385" s="1">
        <v>2317</v>
      </c>
      <c r="C385" s="1" t="s">
        <v>1182</v>
      </c>
      <c r="D385" s="1" t="s">
        <v>141</v>
      </c>
      <c r="E385" s="1" t="s">
        <v>142</v>
      </c>
      <c r="F385" s="1">
        <v>2025</v>
      </c>
      <c r="G385" s="1">
        <v>2025</v>
      </c>
      <c r="H385" s="1" t="s">
        <v>2665</v>
      </c>
      <c r="I385" s="1">
        <v>3427</v>
      </c>
      <c r="J385" s="1" t="s">
        <v>2504</v>
      </c>
      <c r="K385" s="1" t="s">
        <v>2505</v>
      </c>
      <c r="L385" s="1">
        <v>14001</v>
      </c>
      <c r="M385" s="1" t="s">
        <v>2499</v>
      </c>
      <c r="N385" s="1" t="s">
        <v>2666</v>
      </c>
      <c r="O385" s="1" t="s">
        <v>2667</v>
      </c>
      <c r="Q385" s="1" t="s">
        <v>38</v>
      </c>
      <c r="R385" s="1" t="s">
        <v>2501</v>
      </c>
      <c r="S385" s="1" t="s">
        <v>2545</v>
      </c>
      <c r="T385" s="1" t="s">
        <v>2479</v>
      </c>
      <c r="U385" s="1" t="s">
        <v>141</v>
      </c>
      <c r="V385" s="1" t="s">
        <v>2633</v>
      </c>
      <c r="W385" s="1" t="s">
        <v>34</v>
      </c>
      <c r="X385" s="1" t="s">
        <v>2546</v>
      </c>
      <c r="Y385" s="1" t="s">
        <v>2668</v>
      </c>
      <c r="Z385" s="1" t="s">
        <v>2669</v>
      </c>
    </row>
    <row r="386" spans="1:26" hidden="1" x14ac:dyDescent="0.25">
      <c r="A386" s="1" t="s">
        <v>2496</v>
      </c>
      <c r="B386" s="1">
        <v>2316</v>
      </c>
      <c r="C386" s="1" t="s">
        <v>884</v>
      </c>
      <c r="D386" s="1" t="s">
        <v>141</v>
      </c>
      <c r="E386" s="1" t="s">
        <v>142</v>
      </c>
      <c r="F386" s="1">
        <v>2025</v>
      </c>
      <c r="G386" s="1">
        <v>2025</v>
      </c>
      <c r="H386" s="1" t="s">
        <v>2670</v>
      </c>
      <c r="I386" s="1">
        <v>8830</v>
      </c>
      <c r="J386" s="1" t="s">
        <v>2504</v>
      </c>
      <c r="K386" s="1" t="s">
        <v>6014</v>
      </c>
      <c r="L386" s="1">
        <v>14001</v>
      </c>
      <c r="M386" s="1" t="s">
        <v>3898</v>
      </c>
      <c r="N386" s="1" t="s">
        <v>2659</v>
      </c>
      <c r="O386" s="1" t="s">
        <v>2660</v>
      </c>
      <c r="Q386" s="1" t="s">
        <v>38</v>
      </c>
      <c r="R386" s="1" t="s">
        <v>2501</v>
      </c>
      <c r="S386" s="1" t="s">
        <v>2545</v>
      </c>
      <c r="T386" s="1" t="s">
        <v>2479</v>
      </c>
      <c r="U386" s="1" t="s">
        <v>141</v>
      </c>
      <c r="V386" s="1" t="s">
        <v>2633</v>
      </c>
      <c r="W386" s="1" t="s">
        <v>34</v>
      </c>
      <c r="X386" s="1" t="s">
        <v>2546</v>
      </c>
      <c r="Y386" s="1" t="s">
        <v>6387</v>
      </c>
      <c r="Z386" s="1" t="s">
        <v>2671</v>
      </c>
    </row>
    <row r="387" spans="1:26" hidden="1" x14ac:dyDescent="0.25">
      <c r="A387" s="1" t="s">
        <v>2496</v>
      </c>
      <c r="B387" s="1">
        <v>2315</v>
      </c>
      <c r="C387" s="1" t="s">
        <v>1037</v>
      </c>
      <c r="D387" s="1" t="s">
        <v>141</v>
      </c>
      <c r="E387" s="1" t="s">
        <v>142</v>
      </c>
      <c r="F387" s="1">
        <v>2025</v>
      </c>
      <c r="G387" s="1">
        <v>2025</v>
      </c>
      <c r="H387" s="1" t="s">
        <v>2672</v>
      </c>
      <c r="I387" s="1">
        <v>3483</v>
      </c>
      <c r="J387" s="1" t="s">
        <v>2504</v>
      </c>
      <c r="K387" s="1" t="s">
        <v>2541</v>
      </c>
      <c r="L387" s="1">
        <v>14001</v>
      </c>
      <c r="M387" s="1" t="s">
        <v>2542</v>
      </c>
      <c r="N387" s="1" t="s">
        <v>2673</v>
      </c>
      <c r="O387" s="1" t="s">
        <v>2674</v>
      </c>
      <c r="Q387" s="1" t="s">
        <v>38</v>
      </c>
      <c r="R387" s="1" t="s">
        <v>2501</v>
      </c>
      <c r="S387" s="1" t="s">
        <v>2545</v>
      </c>
      <c r="T387" s="1" t="s">
        <v>2479</v>
      </c>
      <c r="U387" s="1" t="s">
        <v>141</v>
      </c>
      <c r="V387" s="1" t="s">
        <v>2633</v>
      </c>
      <c r="W387" s="1" t="s">
        <v>34</v>
      </c>
      <c r="X387" s="1" t="s">
        <v>2657</v>
      </c>
      <c r="Y387" s="1" t="s">
        <v>2675</v>
      </c>
      <c r="Z387" s="1" t="s">
        <v>2676</v>
      </c>
    </row>
    <row r="388" spans="1:26" hidden="1" x14ac:dyDescent="0.25">
      <c r="A388" s="1" t="s">
        <v>2496</v>
      </c>
      <c r="B388" s="1">
        <v>2314</v>
      </c>
      <c r="C388" s="1" t="s">
        <v>1007</v>
      </c>
      <c r="D388" s="1" t="s">
        <v>141</v>
      </c>
      <c r="E388" s="1" t="s">
        <v>142</v>
      </c>
      <c r="F388" s="1">
        <v>2025</v>
      </c>
      <c r="G388" s="1">
        <v>2025</v>
      </c>
      <c r="H388" s="1" t="s">
        <v>2677</v>
      </c>
      <c r="I388" s="1">
        <v>5000</v>
      </c>
      <c r="J388" s="1" t="s">
        <v>2504</v>
      </c>
      <c r="K388" s="1" t="s">
        <v>2505</v>
      </c>
      <c r="L388" s="1">
        <v>14001</v>
      </c>
      <c r="M388" s="1" t="s">
        <v>2499</v>
      </c>
      <c r="N388" s="1" t="s">
        <v>2678</v>
      </c>
      <c r="O388" s="1" t="s">
        <v>2679</v>
      </c>
      <c r="Q388" s="1" t="s">
        <v>38</v>
      </c>
      <c r="R388" s="1" t="s">
        <v>2501</v>
      </c>
      <c r="S388" s="1" t="s">
        <v>2545</v>
      </c>
      <c r="T388" s="1" t="s">
        <v>2479</v>
      </c>
      <c r="U388" s="1" t="s">
        <v>141</v>
      </c>
      <c r="V388" s="1" t="s">
        <v>2633</v>
      </c>
      <c r="W388" s="1" t="s">
        <v>34</v>
      </c>
      <c r="X388" s="1" t="s">
        <v>2657</v>
      </c>
      <c r="Y388" s="1" t="s">
        <v>2680</v>
      </c>
    </row>
    <row r="389" spans="1:26" hidden="1" x14ac:dyDescent="0.25">
      <c r="A389" s="1" t="s">
        <v>2496</v>
      </c>
      <c r="B389" s="1">
        <v>2313</v>
      </c>
      <c r="C389" s="1" t="s">
        <v>1142</v>
      </c>
      <c r="D389" s="1" t="s">
        <v>141</v>
      </c>
      <c r="E389" s="1" t="s">
        <v>142</v>
      </c>
      <c r="F389" s="1">
        <v>2025</v>
      </c>
      <c r="G389" s="1">
        <v>2025</v>
      </c>
      <c r="H389" s="1" t="s">
        <v>2681</v>
      </c>
      <c r="I389" s="1">
        <v>8828</v>
      </c>
      <c r="J389" s="1" t="s">
        <v>2504</v>
      </c>
      <c r="K389" s="1" t="s">
        <v>2541</v>
      </c>
      <c r="L389" s="1">
        <v>14001</v>
      </c>
      <c r="M389" s="1" t="s">
        <v>2542</v>
      </c>
      <c r="N389" s="1" t="s">
        <v>2682</v>
      </c>
      <c r="O389" s="1" t="s">
        <v>2683</v>
      </c>
      <c r="Q389" s="1" t="s">
        <v>38</v>
      </c>
      <c r="R389" s="1" t="s">
        <v>2501</v>
      </c>
      <c r="S389" s="1" t="s">
        <v>2545</v>
      </c>
      <c r="T389" s="1" t="s">
        <v>2479</v>
      </c>
      <c r="U389" s="1" t="s">
        <v>141</v>
      </c>
      <c r="V389" s="1" t="s">
        <v>2633</v>
      </c>
      <c r="W389" s="1" t="s">
        <v>34</v>
      </c>
      <c r="X389" s="1" t="s">
        <v>2603</v>
      </c>
      <c r="Y389" s="1" t="s">
        <v>2684</v>
      </c>
    </row>
    <row r="390" spans="1:26" hidden="1" x14ac:dyDescent="0.25">
      <c r="A390" s="1" t="s">
        <v>2496</v>
      </c>
      <c r="B390" s="1">
        <v>2312</v>
      </c>
      <c r="C390" s="1" t="s">
        <v>1138</v>
      </c>
      <c r="D390" s="1" t="s">
        <v>141</v>
      </c>
      <c r="E390" s="1" t="s">
        <v>142</v>
      </c>
      <c r="F390" s="1">
        <v>2025</v>
      </c>
      <c r="G390" s="1">
        <v>2025</v>
      </c>
      <c r="H390" s="1" t="s">
        <v>2685</v>
      </c>
      <c r="I390" s="1">
        <v>4680</v>
      </c>
      <c r="J390" s="1" t="s">
        <v>2504</v>
      </c>
      <c r="K390" s="1" t="s">
        <v>2505</v>
      </c>
      <c r="L390" s="1">
        <v>14001</v>
      </c>
      <c r="M390" s="1" t="s">
        <v>2499</v>
      </c>
      <c r="N390" s="1" t="s">
        <v>2686</v>
      </c>
      <c r="O390" s="1" t="s">
        <v>2687</v>
      </c>
      <c r="Q390" s="1" t="s">
        <v>38</v>
      </c>
      <c r="R390" s="1" t="s">
        <v>2501</v>
      </c>
      <c r="S390" s="1" t="s">
        <v>2545</v>
      </c>
      <c r="T390" s="1" t="s">
        <v>2479</v>
      </c>
      <c r="U390" s="1" t="s">
        <v>141</v>
      </c>
      <c r="V390" s="1" t="s">
        <v>2633</v>
      </c>
      <c r="W390" s="1" t="s">
        <v>34</v>
      </c>
      <c r="X390" s="1" t="s">
        <v>2546</v>
      </c>
      <c r="Y390" s="1" t="s">
        <v>2688</v>
      </c>
      <c r="Z390" s="1" t="s">
        <v>2689</v>
      </c>
    </row>
    <row r="391" spans="1:26" hidden="1" x14ac:dyDescent="0.25">
      <c r="A391" s="1" t="s">
        <v>2496</v>
      </c>
      <c r="B391" s="1">
        <v>2311</v>
      </c>
      <c r="C391" s="1" t="s">
        <v>1225</v>
      </c>
      <c r="D391" s="1" t="s">
        <v>141</v>
      </c>
      <c r="E391" s="1" t="s">
        <v>142</v>
      </c>
      <c r="F391" s="1">
        <v>2025</v>
      </c>
      <c r="G391" s="1">
        <v>2025</v>
      </c>
      <c r="H391" s="1" t="s">
        <v>2690</v>
      </c>
      <c r="I391" s="1">
        <v>8402</v>
      </c>
      <c r="J391" s="1" t="s">
        <v>2504</v>
      </c>
      <c r="K391" s="1" t="s">
        <v>6013</v>
      </c>
      <c r="L391" s="1">
        <v>14001</v>
      </c>
      <c r="M391" s="1" t="s">
        <v>2614</v>
      </c>
      <c r="N391" s="1" t="s">
        <v>2691</v>
      </c>
      <c r="O391" s="1" t="s">
        <v>2692</v>
      </c>
      <c r="Q391" s="1" t="s">
        <v>38</v>
      </c>
      <c r="R391" s="1" t="s">
        <v>2501</v>
      </c>
      <c r="S391" s="1" t="s">
        <v>2545</v>
      </c>
      <c r="T391" s="1" t="s">
        <v>2479</v>
      </c>
      <c r="U391" s="1" t="s">
        <v>141</v>
      </c>
      <c r="V391" s="1" t="s">
        <v>2633</v>
      </c>
      <c r="W391" s="1" t="s">
        <v>34</v>
      </c>
      <c r="X391" s="1" t="s">
        <v>2546</v>
      </c>
      <c r="Y391" s="1" t="s">
        <v>5896</v>
      </c>
      <c r="Z391" s="1" t="s">
        <v>2693</v>
      </c>
    </row>
    <row r="392" spans="1:26" hidden="1" x14ac:dyDescent="0.25">
      <c r="A392" s="1" t="s">
        <v>2496</v>
      </c>
      <c r="B392" s="1">
        <v>2310</v>
      </c>
      <c r="C392" s="1" t="s">
        <v>1070</v>
      </c>
      <c r="D392" s="1" t="s">
        <v>141</v>
      </c>
      <c r="E392" s="1" t="s">
        <v>142</v>
      </c>
      <c r="F392" s="1">
        <v>2025</v>
      </c>
      <c r="G392" s="1">
        <v>2025</v>
      </c>
      <c r="H392" s="1" t="s">
        <v>2694</v>
      </c>
      <c r="I392" s="1">
        <v>9188</v>
      </c>
      <c r="J392" s="1" t="s">
        <v>2504</v>
      </c>
      <c r="K392" s="1" t="s">
        <v>2505</v>
      </c>
      <c r="L392" s="1">
        <v>14001</v>
      </c>
      <c r="M392" s="1" t="s">
        <v>2499</v>
      </c>
      <c r="N392" s="1" t="s">
        <v>2695</v>
      </c>
      <c r="O392" s="1" t="s">
        <v>2696</v>
      </c>
      <c r="Q392" s="1" t="s">
        <v>38</v>
      </c>
      <c r="R392" s="1" t="s">
        <v>2501</v>
      </c>
      <c r="S392" s="1" t="s">
        <v>2545</v>
      </c>
      <c r="T392" s="1" t="s">
        <v>2479</v>
      </c>
      <c r="U392" s="1" t="s">
        <v>141</v>
      </c>
      <c r="V392" s="1" t="s">
        <v>2633</v>
      </c>
      <c r="W392" s="1" t="s">
        <v>34</v>
      </c>
      <c r="X392" s="1" t="s">
        <v>2546</v>
      </c>
      <c r="Y392" s="1" t="s">
        <v>2697</v>
      </c>
      <c r="Z392" s="1" t="s">
        <v>2698</v>
      </c>
    </row>
    <row r="393" spans="1:26" hidden="1" x14ac:dyDescent="0.25">
      <c r="A393" s="1" t="s">
        <v>2496</v>
      </c>
      <c r="B393" s="1">
        <v>2309</v>
      </c>
      <c r="C393" s="1" t="s">
        <v>714</v>
      </c>
      <c r="D393" s="1" t="s">
        <v>141</v>
      </c>
      <c r="E393" s="1" t="s">
        <v>142</v>
      </c>
      <c r="F393" s="1">
        <v>2025</v>
      </c>
      <c r="G393" s="1">
        <v>2025</v>
      </c>
      <c r="H393" s="1" t="s">
        <v>5542</v>
      </c>
      <c r="I393" s="1">
        <v>3494</v>
      </c>
      <c r="J393" s="1" t="s">
        <v>2504</v>
      </c>
      <c r="K393" s="1" t="s">
        <v>2541</v>
      </c>
      <c r="L393" s="1">
        <v>14001</v>
      </c>
      <c r="M393" s="1" t="s">
        <v>2542</v>
      </c>
      <c r="N393" s="1" t="s">
        <v>2682</v>
      </c>
      <c r="O393" s="1" t="s">
        <v>2700</v>
      </c>
      <c r="Q393" s="1" t="s">
        <v>38</v>
      </c>
      <c r="R393" s="1" t="s">
        <v>2501</v>
      </c>
      <c r="S393" s="1" t="s">
        <v>2545</v>
      </c>
      <c r="T393" s="1" t="s">
        <v>2479</v>
      </c>
      <c r="U393" s="1" t="s">
        <v>141</v>
      </c>
      <c r="V393" s="1" t="s">
        <v>2633</v>
      </c>
      <c r="W393" s="1" t="s">
        <v>34</v>
      </c>
      <c r="X393" s="1" t="s">
        <v>2546</v>
      </c>
      <c r="Y393" s="1" t="s">
        <v>5543</v>
      </c>
      <c r="Z393" s="1" t="s">
        <v>5544</v>
      </c>
    </row>
    <row r="394" spans="1:26" hidden="1" x14ac:dyDescent="0.25">
      <c r="A394" s="1" t="s">
        <v>2496</v>
      </c>
      <c r="B394" s="1">
        <v>2308</v>
      </c>
      <c r="C394" s="1" t="s">
        <v>567</v>
      </c>
      <c r="D394" s="1" t="s">
        <v>141</v>
      </c>
      <c r="E394" s="1" t="s">
        <v>142</v>
      </c>
      <c r="F394" s="1">
        <v>2025</v>
      </c>
      <c r="G394" s="1">
        <v>2025</v>
      </c>
      <c r="H394" s="1" t="s">
        <v>2702</v>
      </c>
      <c r="I394" s="1">
        <v>9065</v>
      </c>
      <c r="J394" s="1" t="s">
        <v>2504</v>
      </c>
      <c r="K394" s="1" t="s">
        <v>2505</v>
      </c>
      <c r="L394" s="1">
        <v>17001</v>
      </c>
      <c r="M394" s="1" t="s">
        <v>2499</v>
      </c>
      <c r="N394" s="1" t="s">
        <v>2703</v>
      </c>
      <c r="O394" s="1" t="s">
        <v>2704</v>
      </c>
      <c r="Q394" s="1" t="s">
        <v>2506</v>
      </c>
      <c r="R394" s="1" t="s">
        <v>2507</v>
      </c>
      <c r="S394" s="1" t="s">
        <v>2508</v>
      </c>
      <c r="T394" s="1" t="s">
        <v>2479</v>
      </c>
      <c r="U394" s="1" t="s">
        <v>141</v>
      </c>
      <c r="V394" s="1" t="s">
        <v>2633</v>
      </c>
      <c r="W394" s="1" t="s">
        <v>34</v>
      </c>
      <c r="X394" s="1" t="s">
        <v>2509</v>
      </c>
      <c r="Y394" s="1" t="s">
        <v>2705</v>
      </c>
      <c r="Z394" s="1" t="s">
        <v>2706</v>
      </c>
    </row>
    <row r="395" spans="1:26" hidden="1" x14ac:dyDescent="0.25">
      <c r="A395" s="1" t="s">
        <v>2496</v>
      </c>
      <c r="B395" s="1">
        <v>2307</v>
      </c>
      <c r="C395" s="1" t="s">
        <v>370</v>
      </c>
      <c r="D395" s="1" t="s">
        <v>141</v>
      </c>
      <c r="E395" s="1" t="s">
        <v>142</v>
      </c>
      <c r="F395" s="1">
        <v>2025</v>
      </c>
      <c r="G395" s="1">
        <v>2025</v>
      </c>
      <c r="H395" s="1" t="s">
        <v>4911</v>
      </c>
      <c r="I395" s="1">
        <v>9326</v>
      </c>
      <c r="J395" s="1" t="s">
        <v>2504</v>
      </c>
      <c r="K395" s="1" t="s">
        <v>2505</v>
      </c>
      <c r="L395" s="1">
        <v>22020</v>
      </c>
      <c r="M395" s="1" t="s">
        <v>2499</v>
      </c>
      <c r="N395" s="1" t="s">
        <v>2703</v>
      </c>
      <c r="O395" s="1" t="s">
        <v>2704</v>
      </c>
      <c r="Q395" s="1" t="s">
        <v>2601</v>
      </c>
      <c r="R395" s="1" t="s">
        <v>2507</v>
      </c>
      <c r="S395" s="1" t="s">
        <v>2602</v>
      </c>
      <c r="T395" s="1" t="s">
        <v>2479</v>
      </c>
      <c r="U395" s="1" t="s">
        <v>141</v>
      </c>
      <c r="V395" s="1" t="s">
        <v>2633</v>
      </c>
      <c r="W395" s="1" t="s">
        <v>34</v>
      </c>
      <c r="X395" s="1" t="s">
        <v>2775</v>
      </c>
      <c r="Y395" s="1" t="s">
        <v>5545</v>
      </c>
      <c r="Z395" s="1" t="s">
        <v>5205</v>
      </c>
    </row>
    <row r="396" spans="1:26" hidden="1" x14ac:dyDescent="0.25">
      <c r="A396" s="1" t="s">
        <v>2496</v>
      </c>
      <c r="B396" s="1">
        <v>2306</v>
      </c>
      <c r="C396" s="1" t="s">
        <v>475</v>
      </c>
      <c r="D396" s="1" t="s">
        <v>141</v>
      </c>
      <c r="E396" s="1" t="s">
        <v>142</v>
      </c>
      <c r="F396" s="1">
        <v>2025</v>
      </c>
      <c r="G396" s="1">
        <v>2025</v>
      </c>
      <c r="H396" s="1" t="s">
        <v>7148</v>
      </c>
      <c r="I396" s="1">
        <v>9650</v>
      </c>
      <c r="J396" s="1" t="s">
        <v>2504</v>
      </c>
      <c r="K396" s="1" t="s">
        <v>2505</v>
      </c>
      <c r="L396" s="1">
        <v>22032</v>
      </c>
      <c r="M396" s="1" t="s">
        <v>2499</v>
      </c>
      <c r="N396" s="1" t="s">
        <v>2703</v>
      </c>
      <c r="O396" s="1" t="s">
        <v>2704</v>
      </c>
      <c r="Q396" s="1" t="s">
        <v>2601</v>
      </c>
      <c r="R396" s="1" t="s">
        <v>2507</v>
      </c>
      <c r="S396" s="1" t="s">
        <v>2602</v>
      </c>
      <c r="T396" s="1" t="s">
        <v>2479</v>
      </c>
      <c r="U396" s="1" t="s">
        <v>141</v>
      </c>
      <c r="V396" s="1" t="s">
        <v>2633</v>
      </c>
      <c r="W396" s="1" t="s">
        <v>34</v>
      </c>
      <c r="X396" s="1" t="s">
        <v>2775</v>
      </c>
      <c r="Y396" s="1" t="s">
        <v>7149</v>
      </c>
      <c r="Z396" s="1" t="s">
        <v>7150</v>
      </c>
    </row>
    <row r="397" spans="1:26" hidden="1" x14ac:dyDescent="0.25">
      <c r="A397" s="1" t="s">
        <v>2496</v>
      </c>
      <c r="B397" s="1">
        <v>2305</v>
      </c>
      <c r="C397" s="1" t="s">
        <v>1563</v>
      </c>
      <c r="D397" s="1" t="s">
        <v>141</v>
      </c>
      <c r="E397" s="1" t="s">
        <v>142</v>
      </c>
      <c r="F397" s="1">
        <v>2025</v>
      </c>
      <c r="G397" s="1">
        <v>2025</v>
      </c>
      <c r="H397" s="1" t="s">
        <v>2707</v>
      </c>
      <c r="I397" s="1" t="s">
        <v>2708</v>
      </c>
      <c r="J397" s="1" t="s">
        <v>2475</v>
      </c>
      <c r="K397" s="1" t="s">
        <v>2505</v>
      </c>
      <c r="L397" s="1">
        <v>17001</v>
      </c>
      <c r="M397" s="1" t="s">
        <v>2499</v>
      </c>
      <c r="N397" s="1" t="s">
        <v>2703</v>
      </c>
      <c r="O397" s="1" t="s">
        <v>2709</v>
      </c>
      <c r="Q397" s="1" t="s">
        <v>2608</v>
      </c>
      <c r="R397" s="1" t="s">
        <v>2473</v>
      </c>
      <c r="S397" s="1" t="s">
        <v>2710</v>
      </c>
      <c r="T397" s="1" t="s">
        <v>2479</v>
      </c>
      <c r="U397" s="1" t="s">
        <v>141</v>
      </c>
      <c r="V397" s="1" t="s">
        <v>2633</v>
      </c>
      <c r="W397" s="1" t="s">
        <v>34</v>
      </c>
      <c r="X397" s="1" t="s">
        <v>2509</v>
      </c>
      <c r="Y397" s="1" t="s">
        <v>7151</v>
      </c>
      <c r="Z397" s="1" t="s">
        <v>2706</v>
      </c>
    </row>
    <row r="398" spans="1:26" hidden="1" x14ac:dyDescent="0.25">
      <c r="A398" s="1" t="s">
        <v>2496</v>
      </c>
      <c r="B398" s="1">
        <v>2304</v>
      </c>
      <c r="C398" s="1" t="s">
        <v>206</v>
      </c>
      <c r="D398" s="1" t="s">
        <v>141</v>
      </c>
      <c r="E398" s="1" t="s">
        <v>142</v>
      </c>
      <c r="F398" s="1">
        <v>2025</v>
      </c>
      <c r="G398" s="1">
        <v>2025</v>
      </c>
      <c r="H398" s="1" t="s">
        <v>2711</v>
      </c>
      <c r="I398" s="1">
        <v>5959</v>
      </c>
      <c r="J398" s="1" t="s">
        <v>2606</v>
      </c>
      <c r="K398" s="1" t="s">
        <v>2498</v>
      </c>
      <c r="L398" s="1">
        <v>21111</v>
      </c>
      <c r="M398" s="1" t="s">
        <v>2499</v>
      </c>
      <c r="N398" s="1" t="s">
        <v>2703</v>
      </c>
      <c r="O398" s="1" t="s">
        <v>2704</v>
      </c>
      <c r="P398" s="1">
        <v>20</v>
      </c>
      <c r="Q398" s="1" t="s">
        <v>2712</v>
      </c>
      <c r="R398" s="1" t="s">
        <v>2507</v>
      </c>
      <c r="S398" s="1" t="s">
        <v>2713</v>
      </c>
      <c r="T398" s="1" t="s">
        <v>2479</v>
      </c>
      <c r="U398" s="1" t="s">
        <v>141</v>
      </c>
      <c r="V398" s="1" t="s">
        <v>2633</v>
      </c>
      <c r="W398" s="1" t="s">
        <v>34</v>
      </c>
      <c r="X398" s="1" t="s">
        <v>2603</v>
      </c>
      <c r="Y398" s="1" t="s">
        <v>2714</v>
      </c>
      <c r="Z398" s="1" t="s">
        <v>28</v>
      </c>
    </row>
    <row r="399" spans="1:26" hidden="1" x14ac:dyDescent="0.25">
      <c r="A399" s="1" t="s">
        <v>2496</v>
      </c>
      <c r="B399" s="1">
        <v>2303</v>
      </c>
      <c r="C399" s="1" t="s">
        <v>832</v>
      </c>
      <c r="D399" s="1" t="s">
        <v>141</v>
      </c>
      <c r="E399" s="1" t="s">
        <v>142</v>
      </c>
      <c r="F399" s="1">
        <v>2025</v>
      </c>
      <c r="G399" s="1">
        <v>2025</v>
      </c>
      <c r="H399" s="1" t="s">
        <v>2715</v>
      </c>
      <c r="I399" s="1">
        <v>7099</v>
      </c>
      <c r="J399" s="1" t="s">
        <v>2504</v>
      </c>
      <c r="K399" s="1" t="s">
        <v>2505</v>
      </c>
      <c r="L399" s="1">
        <v>22020</v>
      </c>
      <c r="M399" s="1" t="s">
        <v>2499</v>
      </c>
      <c r="N399" s="1" t="s">
        <v>2703</v>
      </c>
      <c r="O399" s="1" t="s">
        <v>2704</v>
      </c>
      <c r="P399" s="1">
        <v>30</v>
      </c>
      <c r="Q399" s="1" t="s">
        <v>2601</v>
      </c>
      <c r="R399" s="1" t="s">
        <v>2507</v>
      </c>
      <c r="S399" s="1" t="s">
        <v>2602</v>
      </c>
      <c r="T399" s="1" t="s">
        <v>2479</v>
      </c>
      <c r="U399" s="1" t="s">
        <v>141</v>
      </c>
      <c r="V399" s="1" t="s">
        <v>2633</v>
      </c>
      <c r="W399" s="1" t="s">
        <v>34</v>
      </c>
      <c r="X399" s="1" t="s">
        <v>2603</v>
      </c>
      <c r="Y399" s="1" t="s">
        <v>2716</v>
      </c>
      <c r="Z399" s="1" t="s">
        <v>2717</v>
      </c>
    </row>
    <row r="400" spans="1:26" hidden="1" x14ac:dyDescent="0.25">
      <c r="A400" s="1" t="s">
        <v>2496</v>
      </c>
      <c r="B400" s="1">
        <v>2302</v>
      </c>
      <c r="C400" s="1" t="s">
        <v>825</v>
      </c>
      <c r="D400" s="1" t="s">
        <v>826</v>
      </c>
      <c r="E400" s="1" t="s">
        <v>176</v>
      </c>
      <c r="F400" s="1">
        <v>2021</v>
      </c>
      <c r="G400" s="1">
        <v>2020</v>
      </c>
      <c r="H400" s="1" t="s">
        <v>6388</v>
      </c>
      <c r="I400" s="1">
        <v>7596</v>
      </c>
      <c r="J400" s="1" t="s">
        <v>2504</v>
      </c>
      <c r="K400" s="1" t="s">
        <v>2505</v>
      </c>
      <c r="L400" s="1">
        <v>17001</v>
      </c>
      <c r="M400" s="1" t="s">
        <v>2499</v>
      </c>
      <c r="N400" s="1" t="s">
        <v>6389</v>
      </c>
      <c r="O400" s="1" t="s">
        <v>6284</v>
      </c>
      <c r="Q400" s="1" t="s">
        <v>2506</v>
      </c>
      <c r="R400" s="1" t="s">
        <v>2507</v>
      </c>
      <c r="S400" s="1" t="s">
        <v>2508</v>
      </c>
      <c r="T400" s="1" t="s">
        <v>2479</v>
      </c>
      <c r="U400" s="1" t="s">
        <v>826</v>
      </c>
      <c r="V400" s="1" t="s">
        <v>6220</v>
      </c>
      <c r="W400" s="1" t="s">
        <v>36</v>
      </c>
      <c r="X400" s="1" t="s">
        <v>2523</v>
      </c>
      <c r="Y400" s="1" t="s">
        <v>6390</v>
      </c>
    </row>
    <row r="401" spans="1:26" hidden="1" x14ac:dyDescent="0.25">
      <c r="A401" s="1" t="s">
        <v>2496</v>
      </c>
      <c r="B401" s="1">
        <v>2301</v>
      </c>
      <c r="C401" s="1" t="s">
        <v>1442</v>
      </c>
      <c r="D401" s="1" t="s">
        <v>141</v>
      </c>
      <c r="E401" s="1" t="s">
        <v>142</v>
      </c>
      <c r="F401" s="1">
        <v>2025</v>
      </c>
      <c r="G401" s="1">
        <v>2025</v>
      </c>
      <c r="H401" s="1" t="s">
        <v>2718</v>
      </c>
      <c r="I401" s="1">
        <v>2730</v>
      </c>
      <c r="J401" s="1" t="s">
        <v>2504</v>
      </c>
      <c r="K401" s="1" t="s">
        <v>2629</v>
      </c>
      <c r="L401" s="1">
        <v>14001</v>
      </c>
      <c r="M401" s="1" t="s">
        <v>2499</v>
      </c>
      <c r="N401" s="1" t="s">
        <v>2719</v>
      </c>
      <c r="O401" s="1" t="s">
        <v>2720</v>
      </c>
      <c r="Q401" s="1" t="s">
        <v>38</v>
      </c>
      <c r="R401" s="1" t="s">
        <v>2501</v>
      </c>
      <c r="S401" s="1" t="s">
        <v>2545</v>
      </c>
      <c r="T401" s="1" t="s">
        <v>2479</v>
      </c>
      <c r="U401" s="1" t="s">
        <v>141</v>
      </c>
      <c r="V401" s="1" t="s">
        <v>2633</v>
      </c>
      <c r="W401" s="1" t="s">
        <v>34</v>
      </c>
      <c r="X401" s="1" t="s">
        <v>2546</v>
      </c>
      <c r="Y401" s="1" t="s">
        <v>2721</v>
      </c>
      <c r="Z401" s="1" t="s">
        <v>2722</v>
      </c>
    </row>
    <row r="402" spans="1:26" hidden="1" x14ac:dyDescent="0.25">
      <c r="A402" s="1" t="s">
        <v>2496</v>
      </c>
      <c r="B402" s="1">
        <v>2300</v>
      </c>
      <c r="C402" s="1" t="s">
        <v>672</v>
      </c>
      <c r="D402" s="1" t="s">
        <v>141</v>
      </c>
      <c r="E402" s="1" t="s">
        <v>142</v>
      </c>
      <c r="F402" s="1">
        <v>2025</v>
      </c>
      <c r="G402" s="1">
        <v>2025</v>
      </c>
      <c r="H402" s="1" t="s">
        <v>2723</v>
      </c>
      <c r="I402" s="1">
        <v>3485</v>
      </c>
      <c r="J402" s="1" t="s">
        <v>2504</v>
      </c>
      <c r="K402" s="1" t="s">
        <v>2541</v>
      </c>
      <c r="L402" s="1">
        <v>14001</v>
      </c>
      <c r="M402" s="1" t="s">
        <v>2542</v>
      </c>
      <c r="N402" s="1" t="s">
        <v>2724</v>
      </c>
      <c r="O402" s="1" t="s">
        <v>2725</v>
      </c>
      <c r="Q402" s="1" t="s">
        <v>38</v>
      </c>
      <c r="R402" s="1" t="s">
        <v>2501</v>
      </c>
      <c r="S402" s="1" t="s">
        <v>2545</v>
      </c>
      <c r="T402" s="1" t="s">
        <v>2479</v>
      </c>
      <c r="U402" s="1" t="s">
        <v>141</v>
      </c>
      <c r="V402" s="1" t="s">
        <v>2633</v>
      </c>
      <c r="W402" s="1" t="s">
        <v>34</v>
      </c>
      <c r="X402" s="1" t="s">
        <v>2546</v>
      </c>
      <c r="Y402" s="1" t="s">
        <v>2726</v>
      </c>
      <c r="Z402" s="1" t="s">
        <v>2727</v>
      </c>
    </row>
    <row r="403" spans="1:26" hidden="1" x14ac:dyDescent="0.25">
      <c r="A403" s="1" t="s">
        <v>2496</v>
      </c>
      <c r="B403" s="1">
        <v>2299</v>
      </c>
      <c r="C403" s="1" t="s">
        <v>1217</v>
      </c>
      <c r="D403" s="1" t="s">
        <v>141</v>
      </c>
      <c r="E403" s="1" t="s">
        <v>142</v>
      </c>
      <c r="F403" s="1">
        <v>2025</v>
      </c>
      <c r="G403" s="1">
        <v>2025</v>
      </c>
      <c r="H403" s="1" t="s">
        <v>2728</v>
      </c>
      <c r="I403" s="1">
        <v>9041</v>
      </c>
      <c r="J403" s="1" t="s">
        <v>2504</v>
      </c>
      <c r="K403" s="1" t="s">
        <v>2505</v>
      </c>
      <c r="L403" s="1">
        <v>14001</v>
      </c>
      <c r="M403" s="1" t="s">
        <v>2499</v>
      </c>
      <c r="N403" s="1" t="s">
        <v>2729</v>
      </c>
      <c r="O403" s="1" t="s">
        <v>2730</v>
      </c>
      <c r="Q403" s="1" t="s">
        <v>38</v>
      </c>
      <c r="R403" s="1" t="s">
        <v>2501</v>
      </c>
      <c r="S403" s="1" t="s">
        <v>2545</v>
      </c>
      <c r="T403" s="1" t="s">
        <v>2479</v>
      </c>
      <c r="U403" s="1" t="s">
        <v>141</v>
      </c>
      <c r="V403" s="1" t="s">
        <v>2633</v>
      </c>
      <c r="W403" s="1" t="s">
        <v>34</v>
      </c>
      <c r="X403" s="1" t="s">
        <v>2546</v>
      </c>
      <c r="Y403" s="1" t="s">
        <v>2731</v>
      </c>
      <c r="Z403" s="1" t="s">
        <v>2732</v>
      </c>
    </row>
    <row r="404" spans="1:26" hidden="1" x14ac:dyDescent="0.25">
      <c r="A404" s="1" t="s">
        <v>2496</v>
      </c>
      <c r="B404" s="1">
        <v>2298</v>
      </c>
      <c r="C404" s="1" t="s">
        <v>1009</v>
      </c>
      <c r="D404" s="1" t="s">
        <v>141</v>
      </c>
      <c r="E404" s="1" t="s">
        <v>142</v>
      </c>
      <c r="F404" s="1">
        <v>2025</v>
      </c>
      <c r="G404" s="1">
        <v>2025</v>
      </c>
      <c r="H404" s="1" t="s">
        <v>2733</v>
      </c>
      <c r="I404" s="1">
        <v>4709</v>
      </c>
      <c r="J404" s="1" t="s">
        <v>2504</v>
      </c>
      <c r="K404" s="1" t="s">
        <v>2505</v>
      </c>
      <c r="L404" s="1">
        <v>14001</v>
      </c>
      <c r="M404" s="1" t="s">
        <v>2499</v>
      </c>
      <c r="N404" s="1" t="s">
        <v>2734</v>
      </c>
      <c r="O404" s="1" t="s">
        <v>2735</v>
      </c>
      <c r="Q404" s="1" t="s">
        <v>38</v>
      </c>
      <c r="R404" s="1" t="s">
        <v>2501</v>
      </c>
      <c r="S404" s="1" t="s">
        <v>2545</v>
      </c>
      <c r="T404" s="1" t="s">
        <v>2479</v>
      </c>
      <c r="U404" s="1" t="s">
        <v>141</v>
      </c>
      <c r="V404" s="1" t="s">
        <v>2633</v>
      </c>
      <c r="W404" s="1" t="s">
        <v>34</v>
      </c>
      <c r="X404" s="1" t="s">
        <v>2546</v>
      </c>
      <c r="Y404" s="1" t="s">
        <v>2736</v>
      </c>
      <c r="Z404" s="1" t="s">
        <v>2737</v>
      </c>
    </row>
    <row r="405" spans="1:26" hidden="1" x14ac:dyDescent="0.25">
      <c r="A405" s="1" t="s">
        <v>2496</v>
      </c>
      <c r="B405" s="1">
        <v>2297</v>
      </c>
      <c r="C405" s="1" t="s">
        <v>1430</v>
      </c>
      <c r="D405" s="1" t="s">
        <v>1431</v>
      </c>
      <c r="E405" s="1" t="s">
        <v>142</v>
      </c>
      <c r="F405" s="1">
        <v>2016</v>
      </c>
      <c r="G405" s="1">
        <v>2016</v>
      </c>
      <c r="H405" s="1" t="s">
        <v>6391</v>
      </c>
      <c r="I405" s="1">
        <v>4870</v>
      </c>
      <c r="J405" s="1" t="s">
        <v>6392</v>
      </c>
      <c r="K405" s="1" t="s">
        <v>2738</v>
      </c>
      <c r="L405" s="1">
        <v>26001</v>
      </c>
      <c r="M405" s="1" t="s">
        <v>2530</v>
      </c>
      <c r="N405" s="1" t="s">
        <v>2739</v>
      </c>
      <c r="O405" s="1" t="s">
        <v>6267</v>
      </c>
      <c r="Q405" s="1" t="s">
        <v>44</v>
      </c>
      <c r="R405" s="1" t="s">
        <v>2514</v>
      </c>
      <c r="S405" s="1" t="s">
        <v>2525</v>
      </c>
      <c r="T405" s="1" t="s">
        <v>2479</v>
      </c>
      <c r="U405" s="1" t="s">
        <v>1431</v>
      </c>
      <c r="V405" s="1" t="s">
        <v>6248</v>
      </c>
      <c r="W405" s="1" t="s">
        <v>36</v>
      </c>
      <c r="X405" s="1" t="s">
        <v>2518</v>
      </c>
      <c r="Y405" s="1" t="s">
        <v>6393</v>
      </c>
    </row>
    <row r="406" spans="1:26" hidden="1" x14ac:dyDescent="0.25">
      <c r="A406" s="1" t="s">
        <v>2496</v>
      </c>
      <c r="B406" s="1">
        <v>2294</v>
      </c>
      <c r="C406" s="1" t="s">
        <v>1273</v>
      </c>
      <c r="D406" s="1" t="s">
        <v>141</v>
      </c>
      <c r="E406" s="1" t="s">
        <v>142</v>
      </c>
      <c r="F406" s="1">
        <v>2025</v>
      </c>
      <c r="G406" s="1">
        <v>2025</v>
      </c>
      <c r="H406" s="1" t="s">
        <v>7152</v>
      </c>
      <c r="I406" s="1">
        <v>8353</v>
      </c>
      <c r="J406" s="1" t="s">
        <v>2504</v>
      </c>
      <c r="K406" s="1" t="s">
        <v>2505</v>
      </c>
      <c r="L406" s="1">
        <v>14001</v>
      </c>
      <c r="M406" s="1" t="s">
        <v>2499</v>
      </c>
      <c r="N406" s="1" t="s">
        <v>2740</v>
      </c>
      <c r="O406" s="1" t="s">
        <v>2741</v>
      </c>
      <c r="Q406" s="1" t="s">
        <v>38</v>
      </c>
      <c r="R406" s="1" t="s">
        <v>2501</v>
      </c>
      <c r="S406" s="1" t="s">
        <v>2545</v>
      </c>
      <c r="T406" s="1" t="s">
        <v>2479</v>
      </c>
      <c r="U406" s="1" t="s">
        <v>141</v>
      </c>
      <c r="V406" s="1" t="s">
        <v>2633</v>
      </c>
      <c r="W406" s="1" t="s">
        <v>34</v>
      </c>
      <c r="X406" s="1" t="s">
        <v>2546</v>
      </c>
      <c r="Y406" s="1" t="s">
        <v>7153</v>
      </c>
      <c r="Z406" s="1" t="s">
        <v>6015</v>
      </c>
    </row>
    <row r="407" spans="1:26" hidden="1" x14ac:dyDescent="0.25">
      <c r="A407" s="1" t="s">
        <v>2496</v>
      </c>
      <c r="B407" s="1">
        <v>2293</v>
      </c>
      <c r="C407" s="1" t="s">
        <v>326</v>
      </c>
      <c r="D407" s="1" t="s">
        <v>141</v>
      </c>
      <c r="E407" s="1" t="s">
        <v>142</v>
      </c>
      <c r="F407" s="1">
        <v>2025</v>
      </c>
      <c r="G407" s="1">
        <v>2025</v>
      </c>
      <c r="H407" s="1" t="s">
        <v>6016</v>
      </c>
      <c r="I407" s="1">
        <v>9644</v>
      </c>
      <c r="J407" s="1" t="s">
        <v>2504</v>
      </c>
      <c r="K407" s="1" t="s">
        <v>2505</v>
      </c>
      <c r="L407" s="1">
        <v>18001</v>
      </c>
      <c r="M407" s="1" t="s">
        <v>2499</v>
      </c>
      <c r="N407" s="1" t="s">
        <v>2744</v>
      </c>
      <c r="O407" s="1" t="s">
        <v>2745</v>
      </c>
      <c r="Q407" s="1" t="s">
        <v>40</v>
      </c>
      <c r="R407" s="1" t="s">
        <v>2473</v>
      </c>
      <c r="S407" s="1" t="s">
        <v>2610</v>
      </c>
      <c r="T407" s="1" t="s">
        <v>2479</v>
      </c>
      <c r="U407" s="1" t="s">
        <v>141</v>
      </c>
      <c r="V407" s="1" t="s">
        <v>2633</v>
      </c>
      <c r="W407" s="1" t="s">
        <v>34</v>
      </c>
      <c r="X407" s="1" t="s">
        <v>2611</v>
      </c>
      <c r="Y407" s="1" t="s">
        <v>6017</v>
      </c>
      <c r="Z407" s="1" t="s">
        <v>2539</v>
      </c>
    </row>
    <row r="408" spans="1:26" hidden="1" x14ac:dyDescent="0.25">
      <c r="A408" s="1" t="s">
        <v>2496</v>
      </c>
      <c r="B408" s="1">
        <v>2292</v>
      </c>
      <c r="C408" s="1" t="s">
        <v>457</v>
      </c>
      <c r="D408" s="1" t="s">
        <v>458</v>
      </c>
      <c r="E408" s="1" t="s">
        <v>176</v>
      </c>
      <c r="F408" s="1">
        <v>2024</v>
      </c>
      <c r="G408" s="1">
        <v>2025</v>
      </c>
      <c r="H408" s="1" t="s">
        <v>6394</v>
      </c>
      <c r="I408" s="1">
        <v>15244</v>
      </c>
      <c r="J408" s="1" t="s">
        <v>6395</v>
      </c>
      <c r="K408" s="1" t="s">
        <v>6396</v>
      </c>
      <c r="L408" s="1">
        <v>35001</v>
      </c>
      <c r="M408" s="1" t="s">
        <v>2530</v>
      </c>
      <c r="N408" s="1" t="s">
        <v>6397</v>
      </c>
      <c r="O408" s="1" t="s">
        <v>6284</v>
      </c>
      <c r="Q408" s="1" t="s">
        <v>43</v>
      </c>
      <c r="R408" s="1" t="s">
        <v>2473</v>
      </c>
      <c r="S408" s="1" t="s">
        <v>2521</v>
      </c>
      <c r="T408" s="1" t="s">
        <v>2479</v>
      </c>
      <c r="U408" s="1" t="s">
        <v>458</v>
      </c>
      <c r="V408" s="1" t="s">
        <v>6159</v>
      </c>
      <c r="W408" s="1" t="s">
        <v>36</v>
      </c>
      <c r="X408" s="1" t="s">
        <v>2619</v>
      </c>
      <c r="Y408" s="1" t="s">
        <v>6398</v>
      </c>
    </row>
    <row r="409" spans="1:26" hidden="1" x14ac:dyDescent="0.25">
      <c r="A409" s="1" t="s">
        <v>2496</v>
      </c>
      <c r="B409" s="1">
        <v>2291</v>
      </c>
      <c r="C409" s="1" t="s">
        <v>831</v>
      </c>
      <c r="D409" s="1" t="s">
        <v>170</v>
      </c>
      <c r="E409" s="1" t="s">
        <v>157</v>
      </c>
      <c r="F409" s="1">
        <v>2025</v>
      </c>
      <c r="G409" s="1">
        <v>2025</v>
      </c>
      <c r="H409" s="1" t="s">
        <v>2746</v>
      </c>
      <c r="I409" s="1">
        <v>15464</v>
      </c>
      <c r="J409" s="1" t="s">
        <v>2747</v>
      </c>
      <c r="K409" s="1" t="s">
        <v>2512</v>
      </c>
      <c r="L409" s="1">
        <v>21104</v>
      </c>
      <c r="M409" s="1" t="s">
        <v>2499</v>
      </c>
      <c r="N409" s="1" t="s">
        <v>2655</v>
      </c>
      <c r="O409" s="1" t="s">
        <v>2656</v>
      </c>
      <c r="Q409" s="1" t="s">
        <v>60</v>
      </c>
      <c r="R409" s="1" t="s">
        <v>2507</v>
      </c>
      <c r="S409" s="1" t="s">
        <v>2537</v>
      </c>
      <c r="T409" s="1" t="s">
        <v>2479</v>
      </c>
      <c r="U409" s="1" t="s">
        <v>170</v>
      </c>
      <c r="V409" s="1" t="s">
        <v>2748</v>
      </c>
      <c r="W409" s="1" t="s">
        <v>34</v>
      </c>
      <c r="X409" s="1" t="s">
        <v>2538</v>
      </c>
      <c r="Y409" s="1" t="s">
        <v>2749</v>
      </c>
    </row>
    <row r="410" spans="1:26" hidden="1" x14ac:dyDescent="0.25">
      <c r="A410" s="1" t="s">
        <v>2496</v>
      </c>
      <c r="B410" s="1">
        <v>2290</v>
      </c>
      <c r="C410" s="1" t="s">
        <v>189</v>
      </c>
      <c r="D410" s="1" t="s">
        <v>190</v>
      </c>
      <c r="E410" s="1" t="s">
        <v>142</v>
      </c>
      <c r="F410" s="1">
        <v>2016</v>
      </c>
      <c r="G410" s="1">
        <v>2016</v>
      </c>
      <c r="H410" s="1" t="s">
        <v>6399</v>
      </c>
      <c r="I410" s="1">
        <v>15477</v>
      </c>
      <c r="J410" s="1" t="s">
        <v>6400</v>
      </c>
      <c r="K410" s="1" t="s">
        <v>2512</v>
      </c>
      <c r="L410" s="1">
        <v>22020</v>
      </c>
      <c r="M410" s="1" t="s">
        <v>2499</v>
      </c>
      <c r="N410" s="1" t="s">
        <v>6401</v>
      </c>
      <c r="O410" s="1" t="s">
        <v>6284</v>
      </c>
      <c r="Q410" s="1" t="s">
        <v>2601</v>
      </c>
      <c r="R410" s="1" t="s">
        <v>2507</v>
      </c>
      <c r="S410" s="1" t="s">
        <v>2622</v>
      </c>
      <c r="T410" s="1" t="s">
        <v>2479</v>
      </c>
      <c r="U410" s="1" t="s">
        <v>190</v>
      </c>
      <c r="V410" s="1" t="s">
        <v>6159</v>
      </c>
      <c r="W410" s="1" t="s">
        <v>36</v>
      </c>
      <c r="X410" s="1" t="s">
        <v>2750</v>
      </c>
      <c r="Y410" s="1" t="s">
        <v>6402</v>
      </c>
    </row>
    <row r="411" spans="1:26" hidden="1" x14ac:dyDescent="0.25">
      <c r="A411" s="1" t="s">
        <v>2496</v>
      </c>
      <c r="B411" s="1">
        <v>2289</v>
      </c>
      <c r="C411" s="1" t="s">
        <v>772</v>
      </c>
      <c r="D411" s="1" t="s">
        <v>170</v>
      </c>
      <c r="E411" s="1" t="s">
        <v>157</v>
      </c>
      <c r="F411" s="1">
        <v>2025</v>
      </c>
      <c r="G411" s="1">
        <v>2025</v>
      </c>
      <c r="H411" s="1" t="s">
        <v>2751</v>
      </c>
      <c r="I411" s="1">
        <v>1057</v>
      </c>
      <c r="J411" s="1" t="s">
        <v>2484</v>
      </c>
      <c r="K411" s="1" t="s">
        <v>2558</v>
      </c>
      <c r="L411" s="1">
        <v>35001</v>
      </c>
      <c r="M411" s="1" t="s">
        <v>2499</v>
      </c>
      <c r="N411" s="1" t="s">
        <v>2627</v>
      </c>
      <c r="O411" s="1" t="s">
        <v>2752</v>
      </c>
      <c r="Q411" s="1" t="s">
        <v>43</v>
      </c>
      <c r="R411" s="1" t="s">
        <v>2473</v>
      </c>
      <c r="S411" s="1" t="s">
        <v>2521</v>
      </c>
      <c r="T411" s="1" t="s">
        <v>2479</v>
      </c>
      <c r="U411" s="1" t="s">
        <v>170</v>
      </c>
      <c r="V411" s="1" t="s">
        <v>2748</v>
      </c>
      <c r="W411" s="1" t="s">
        <v>34</v>
      </c>
      <c r="X411" s="1" t="s">
        <v>2593</v>
      </c>
      <c r="Y411" s="1" t="s">
        <v>2753</v>
      </c>
      <c r="Z411" s="1" t="s">
        <v>2754</v>
      </c>
    </row>
    <row r="412" spans="1:26" hidden="1" x14ac:dyDescent="0.25">
      <c r="A412" s="1" t="s">
        <v>2496</v>
      </c>
      <c r="B412" s="1">
        <v>2287</v>
      </c>
      <c r="C412" s="1" t="s">
        <v>479</v>
      </c>
      <c r="D412" s="1" t="s">
        <v>141</v>
      </c>
      <c r="E412" s="1" t="s">
        <v>142</v>
      </c>
      <c r="F412" s="1">
        <v>2025</v>
      </c>
      <c r="G412" s="1">
        <v>2025</v>
      </c>
      <c r="H412" s="1" t="s">
        <v>6018</v>
      </c>
      <c r="I412" s="1">
        <v>9641</v>
      </c>
      <c r="J412" s="1" t="s">
        <v>2504</v>
      </c>
      <c r="K412" s="1" t="s">
        <v>2505</v>
      </c>
      <c r="L412" s="1">
        <v>18001</v>
      </c>
      <c r="M412" s="1" t="s">
        <v>2499</v>
      </c>
      <c r="N412" s="1" t="s">
        <v>2744</v>
      </c>
      <c r="O412" s="1" t="s">
        <v>2745</v>
      </c>
      <c r="Q412" s="1" t="s">
        <v>40</v>
      </c>
      <c r="R412" s="1" t="s">
        <v>2473</v>
      </c>
      <c r="S412" s="1" t="s">
        <v>2610</v>
      </c>
      <c r="T412" s="1" t="s">
        <v>2479</v>
      </c>
      <c r="U412" s="1" t="s">
        <v>141</v>
      </c>
      <c r="V412" s="1" t="s">
        <v>2633</v>
      </c>
      <c r="W412" s="1" t="s">
        <v>34</v>
      </c>
      <c r="X412" s="1" t="s">
        <v>2611</v>
      </c>
      <c r="Y412" s="1" t="s">
        <v>6019</v>
      </c>
      <c r="Z412" s="1" t="s">
        <v>2539</v>
      </c>
    </row>
    <row r="413" spans="1:26" hidden="1" x14ac:dyDescent="0.25">
      <c r="A413" s="1" t="s">
        <v>2496</v>
      </c>
      <c r="B413" s="1">
        <v>2285</v>
      </c>
      <c r="C413" s="1" t="s">
        <v>808</v>
      </c>
      <c r="D413" s="1" t="s">
        <v>809</v>
      </c>
      <c r="E413" s="1" t="s">
        <v>142</v>
      </c>
      <c r="F413" s="1">
        <v>2021</v>
      </c>
      <c r="G413" s="1">
        <v>2021</v>
      </c>
      <c r="H413" s="1" t="s">
        <v>6403</v>
      </c>
      <c r="I413" s="1">
        <v>8818</v>
      </c>
      <c r="J413" s="1" t="s">
        <v>2504</v>
      </c>
      <c r="K413" s="1" t="s">
        <v>2505</v>
      </c>
      <c r="L413" s="1">
        <v>19093</v>
      </c>
      <c r="M413" s="1" t="s">
        <v>2499</v>
      </c>
      <c r="N413" s="1" t="s">
        <v>6370</v>
      </c>
      <c r="O413" s="1" t="s">
        <v>6267</v>
      </c>
      <c r="Q413" s="1" t="s">
        <v>60</v>
      </c>
      <c r="R413" s="1" t="s">
        <v>2507</v>
      </c>
      <c r="S413" s="1" t="s">
        <v>2537</v>
      </c>
      <c r="T413" s="1" t="s">
        <v>2479</v>
      </c>
      <c r="U413" s="1" t="s">
        <v>809</v>
      </c>
      <c r="V413" s="1" t="s">
        <v>6182</v>
      </c>
      <c r="W413" s="1" t="s">
        <v>36</v>
      </c>
      <c r="X413" s="1" t="s">
        <v>2630</v>
      </c>
      <c r="Y413" s="1" t="s">
        <v>6404</v>
      </c>
      <c r="Z413" s="1" t="s">
        <v>2755</v>
      </c>
    </row>
    <row r="414" spans="1:26" hidden="1" x14ac:dyDescent="0.25">
      <c r="A414" s="1" t="s">
        <v>2496</v>
      </c>
      <c r="B414" s="1">
        <v>2284</v>
      </c>
      <c r="C414" s="1" t="s">
        <v>1231</v>
      </c>
      <c r="D414" s="1" t="s">
        <v>141</v>
      </c>
      <c r="E414" s="1" t="s">
        <v>142</v>
      </c>
      <c r="F414" s="1">
        <v>2025</v>
      </c>
      <c r="G414" s="1">
        <v>2025</v>
      </c>
      <c r="H414" s="1" t="s">
        <v>5116</v>
      </c>
      <c r="I414" s="1">
        <v>4185</v>
      </c>
      <c r="J414" s="1" t="s">
        <v>2504</v>
      </c>
      <c r="K414" s="1" t="s">
        <v>2541</v>
      </c>
      <c r="L414" s="1">
        <v>14001</v>
      </c>
      <c r="M414" s="1" t="s">
        <v>2542</v>
      </c>
      <c r="N414" s="1" t="s">
        <v>2756</v>
      </c>
      <c r="O414" s="1" t="s">
        <v>2757</v>
      </c>
      <c r="Q414" s="1" t="s">
        <v>38</v>
      </c>
      <c r="R414" s="1" t="s">
        <v>2501</v>
      </c>
      <c r="S414" s="1" t="s">
        <v>2545</v>
      </c>
      <c r="T414" s="1" t="s">
        <v>2479</v>
      </c>
      <c r="U414" s="1" t="s">
        <v>141</v>
      </c>
      <c r="V414" s="1" t="s">
        <v>2633</v>
      </c>
      <c r="W414" s="1" t="s">
        <v>34</v>
      </c>
      <c r="X414" s="1" t="s">
        <v>2546</v>
      </c>
      <c r="Y414" s="1" t="s">
        <v>6405</v>
      </c>
      <c r="Z414" s="1" t="s">
        <v>5076</v>
      </c>
    </row>
    <row r="415" spans="1:26" hidden="1" x14ac:dyDescent="0.25">
      <c r="A415" s="1" t="s">
        <v>2496</v>
      </c>
      <c r="B415" s="1">
        <v>2283</v>
      </c>
      <c r="C415" s="1" t="s">
        <v>1096</v>
      </c>
      <c r="D415" s="1" t="s">
        <v>141</v>
      </c>
      <c r="E415" s="1" t="s">
        <v>142</v>
      </c>
      <c r="F415" s="1">
        <v>2025</v>
      </c>
      <c r="G415" s="1">
        <v>2025</v>
      </c>
      <c r="H415" s="1" t="s">
        <v>2758</v>
      </c>
      <c r="I415" s="1">
        <v>3487</v>
      </c>
      <c r="J415" s="1" t="s">
        <v>2661</v>
      </c>
      <c r="K415" s="1" t="s">
        <v>6014</v>
      </c>
      <c r="L415" s="1">
        <v>14001</v>
      </c>
      <c r="M415" s="1" t="s">
        <v>3898</v>
      </c>
      <c r="N415" s="1" t="s">
        <v>2666</v>
      </c>
      <c r="O415" s="1" t="s">
        <v>2667</v>
      </c>
      <c r="Q415" s="1" t="s">
        <v>38</v>
      </c>
      <c r="R415" s="1" t="s">
        <v>2501</v>
      </c>
      <c r="S415" s="1" t="s">
        <v>2545</v>
      </c>
      <c r="T415" s="1" t="s">
        <v>2479</v>
      </c>
      <c r="U415" s="1" t="s">
        <v>141</v>
      </c>
      <c r="V415" s="1" t="s">
        <v>2633</v>
      </c>
      <c r="W415" s="1" t="s">
        <v>34</v>
      </c>
      <c r="X415" s="1" t="s">
        <v>2546</v>
      </c>
      <c r="Y415" s="1" t="s">
        <v>2759</v>
      </c>
      <c r="Z415" s="1" t="s">
        <v>2760</v>
      </c>
    </row>
    <row r="416" spans="1:26" hidden="1" x14ac:dyDescent="0.25">
      <c r="A416" s="1" t="s">
        <v>2496</v>
      </c>
      <c r="B416" s="1">
        <v>2282</v>
      </c>
      <c r="C416" s="1" t="s">
        <v>991</v>
      </c>
      <c r="D416" s="1" t="s">
        <v>141</v>
      </c>
      <c r="E416" s="1" t="s">
        <v>142</v>
      </c>
      <c r="F416" s="1">
        <v>2025</v>
      </c>
      <c r="G416" s="1">
        <v>2025</v>
      </c>
      <c r="H416" s="1" t="s">
        <v>2761</v>
      </c>
      <c r="I416" s="1" t="s">
        <v>2762</v>
      </c>
      <c r="J416" s="1" t="s">
        <v>2475</v>
      </c>
      <c r="K416" s="1" t="s">
        <v>2498</v>
      </c>
      <c r="L416" s="1">
        <v>14001</v>
      </c>
      <c r="M416" s="1" t="s">
        <v>2499</v>
      </c>
      <c r="N416" s="1" t="s">
        <v>2739</v>
      </c>
      <c r="O416" s="1" t="s">
        <v>2763</v>
      </c>
      <c r="Q416" s="1" t="s">
        <v>38</v>
      </c>
      <c r="R416" s="1" t="s">
        <v>2501</v>
      </c>
      <c r="S416" s="1" t="s">
        <v>2545</v>
      </c>
      <c r="T416" s="1" t="s">
        <v>2479</v>
      </c>
      <c r="U416" s="1" t="s">
        <v>141</v>
      </c>
      <c r="V416" s="1" t="s">
        <v>2633</v>
      </c>
      <c r="W416" s="1" t="s">
        <v>34</v>
      </c>
      <c r="X416" s="1" t="s">
        <v>2546</v>
      </c>
      <c r="Y416" s="1" t="s">
        <v>2764</v>
      </c>
      <c r="Z416" s="1" t="s">
        <v>2765</v>
      </c>
    </row>
    <row r="417" spans="1:26" hidden="1" x14ac:dyDescent="0.25">
      <c r="A417" s="1" t="s">
        <v>2496</v>
      </c>
      <c r="B417" s="1">
        <v>2281</v>
      </c>
      <c r="C417" s="1" t="s">
        <v>404</v>
      </c>
      <c r="D417" s="1" t="s">
        <v>141</v>
      </c>
      <c r="E417" s="1" t="s">
        <v>142</v>
      </c>
      <c r="F417" s="1">
        <v>2025</v>
      </c>
      <c r="G417" s="1">
        <v>2025</v>
      </c>
      <c r="H417" s="1" t="s">
        <v>2766</v>
      </c>
      <c r="I417" s="1">
        <v>3680</v>
      </c>
      <c r="J417" s="1" t="s">
        <v>2504</v>
      </c>
      <c r="K417" s="1" t="s">
        <v>2505</v>
      </c>
      <c r="L417" s="1">
        <v>14001</v>
      </c>
      <c r="M417" s="1" t="s">
        <v>2499</v>
      </c>
      <c r="N417" s="1" t="s">
        <v>2739</v>
      </c>
      <c r="O417" s="1" t="s">
        <v>2763</v>
      </c>
      <c r="Q417" s="1" t="s">
        <v>38</v>
      </c>
      <c r="R417" s="1" t="s">
        <v>2501</v>
      </c>
      <c r="S417" s="1" t="s">
        <v>2545</v>
      </c>
      <c r="T417" s="1" t="s">
        <v>2479</v>
      </c>
      <c r="U417" s="1" t="s">
        <v>141</v>
      </c>
      <c r="V417" s="1" t="s">
        <v>2633</v>
      </c>
      <c r="W417" s="1" t="s">
        <v>34</v>
      </c>
      <c r="X417" s="1" t="s">
        <v>2546</v>
      </c>
      <c r="Y417" s="1" t="s">
        <v>2767</v>
      </c>
      <c r="Z417" s="1" t="s">
        <v>2768</v>
      </c>
    </row>
    <row r="418" spans="1:26" hidden="1" x14ac:dyDescent="0.25">
      <c r="A418" s="1" t="s">
        <v>2496</v>
      </c>
      <c r="B418" s="1">
        <v>2280</v>
      </c>
      <c r="C418" s="1" t="s">
        <v>1124</v>
      </c>
      <c r="D418" s="1" t="s">
        <v>141</v>
      </c>
      <c r="E418" s="1" t="s">
        <v>142</v>
      </c>
      <c r="F418" s="1">
        <v>2025</v>
      </c>
      <c r="G418" s="1">
        <v>2025</v>
      </c>
      <c r="H418" s="1" t="s">
        <v>2769</v>
      </c>
      <c r="I418" s="1">
        <v>7067</v>
      </c>
      <c r="J418" s="1" t="s">
        <v>2504</v>
      </c>
      <c r="K418" s="1" t="s">
        <v>2505</v>
      </c>
      <c r="L418" s="1">
        <v>14001</v>
      </c>
      <c r="M418" s="1" t="s">
        <v>2499</v>
      </c>
      <c r="N418" s="1" t="s">
        <v>2662</v>
      </c>
      <c r="O418" s="1" t="s">
        <v>2663</v>
      </c>
      <c r="Q418" s="1" t="s">
        <v>38</v>
      </c>
      <c r="R418" s="1" t="s">
        <v>2501</v>
      </c>
      <c r="S418" s="1" t="s">
        <v>2545</v>
      </c>
      <c r="T418" s="1" t="s">
        <v>2479</v>
      </c>
      <c r="U418" s="1" t="s">
        <v>141</v>
      </c>
      <c r="V418" s="1" t="s">
        <v>2633</v>
      </c>
      <c r="W418" s="1" t="s">
        <v>34</v>
      </c>
      <c r="X418" s="1" t="s">
        <v>2546</v>
      </c>
      <c r="Y418" s="1" t="s">
        <v>2770</v>
      </c>
      <c r="Z418" s="1" t="s">
        <v>2771</v>
      </c>
    </row>
    <row r="419" spans="1:26" hidden="1" x14ac:dyDescent="0.25">
      <c r="A419" s="1" t="s">
        <v>2496</v>
      </c>
      <c r="B419" s="1">
        <v>2279</v>
      </c>
      <c r="C419" s="1" t="s">
        <v>1364</v>
      </c>
      <c r="D419" s="1" t="s">
        <v>170</v>
      </c>
      <c r="E419" s="1" t="s">
        <v>157</v>
      </c>
      <c r="F419" s="1">
        <v>2025</v>
      </c>
      <c r="G419" s="1">
        <v>2025</v>
      </c>
      <c r="H419" s="1" t="s">
        <v>2772</v>
      </c>
      <c r="I419" s="1">
        <v>8708</v>
      </c>
      <c r="J419" s="1" t="s">
        <v>2773</v>
      </c>
      <c r="K419" s="1" t="s">
        <v>2529</v>
      </c>
      <c r="L419" s="1">
        <v>22020</v>
      </c>
      <c r="M419" s="1" t="s">
        <v>2530</v>
      </c>
      <c r="N419" s="1" t="s">
        <v>2662</v>
      </c>
      <c r="O419" s="1" t="s">
        <v>2663</v>
      </c>
      <c r="P419" s="1">
        <v>10</v>
      </c>
      <c r="Q419" s="1" t="s">
        <v>2601</v>
      </c>
      <c r="R419" s="1" t="s">
        <v>2507</v>
      </c>
      <c r="S419" s="1" t="s">
        <v>2602</v>
      </c>
      <c r="T419" s="1" t="s">
        <v>2479</v>
      </c>
      <c r="U419" s="1" t="s">
        <v>170</v>
      </c>
      <c r="V419" s="1" t="s">
        <v>2774</v>
      </c>
      <c r="W419" s="1" t="s">
        <v>34</v>
      </c>
      <c r="X419" s="1" t="s">
        <v>2775</v>
      </c>
      <c r="Y419" s="1" t="s">
        <v>5546</v>
      </c>
      <c r="Z419" s="1" t="s">
        <v>5547</v>
      </c>
    </row>
    <row r="420" spans="1:26" hidden="1" x14ac:dyDescent="0.25">
      <c r="A420" s="1" t="s">
        <v>2496</v>
      </c>
      <c r="B420" s="1">
        <v>2278</v>
      </c>
      <c r="C420" s="1" t="s">
        <v>1242</v>
      </c>
      <c r="D420" s="1" t="s">
        <v>141</v>
      </c>
      <c r="E420" s="1" t="s">
        <v>142</v>
      </c>
      <c r="F420" s="1">
        <v>2025</v>
      </c>
      <c r="G420" s="1">
        <v>2025</v>
      </c>
      <c r="H420" s="1" t="s">
        <v>2776</v>
      </c>
      <c r="I420" s="1">
        <v>3773</v>
      </c>
      <c r="J420" s="1" t="s">
        <v>2504</v>
      </c>
      <c r="K420" s="1" t="s">
        <v>2505</v>
      </c>
      <c r="L420" s="1">
        <v>14001</v>
      </c>
      <c r="M420" s="1" t="s">
        <v>2499</v>
      </c>
      <c r="N420" s="1" t="s">
        <v>2666</v>
      </c>
      <c r="O420" s="1" t="s">
        <v>2667</v>
      </c>
      <c r="Q420" s="1" t="s">
        <v>38</v>
      </c>
      <c r="R420" s="1" t="s">
        <v>2501</v>
      </c>
      <c r="S420" s="1" t="s">
        <v>2545</v>
      </c>
      <c r="T420" s="1" t="s">
        <v>2479</v>
      </c>
      <c r="U420" s="1" t="s">
        <v>141</v>
      </c>
      <c r="V420" s="1" t="s">
        <v>2633</v>
      </c>
      <c r="W420" s="1" t="s">
        <v>34</v>
      </c>
      <c r="X420" s="1" t="s">
        <v>2546</v>
      </c>
      <c r="Y420" s="1" t="s">
        <v>2777</v>
      </c>
      <c r="Z420" s="1" t="s">
        <v>2737</v>
      </c>
    </row>
    <row r="421" spans="1:26" hidden="1" x14ac:dyDescent="0.25">
      <c r="A421" s="1" t="s">
        <v>2496</v>
      </c>
      <c r="B421" s="1">
        <v>2277</v>
      </c>
      <c r="C421" s="1" t="s">
        <v>1334</v>
      </c>
      <c r="D421" s="1" t="s">
        <v>170</v>
      </c>
      <c r="E421" s="1" t="s">
        <v>157</v>
      </c>
      <c r="F421" s="1">
        <v>2025</v>
      </c>
      <c r="G421" s="1">
        <v>2025</v>
      </c>
      <c r="H421" s="1" t="s">
        <v>2778</v>
      </c>
      <c r="I421" s="1">
        <v>8719</v>
      </c>
      <c r="J421" s="1" t="s">
        <v>2779</v>
      </c>
      <c r="K421" s="1" t="s">
        <v>2529</v>
      </c>
      <c r="L421" s="1">
        <v>19194</v>
      </c>
      <c r="M421" s="1" t="s">
        <v>2530</v>
      </c>
      <c r="N421" s="1" t="s">
        <v>2780</v>
      </c>
      <c r="O421" s="1" t="s">
        <v>2781</v>
      </c>
      <c r="Q421" s="1" t="s">
        <v>60</v>
      </c>
      <c r="R421" s="1" t="s">
        <v>2507</v>
      </c>
      <c r="S421" s="1" t="s">
        <v>2537</v>
      </c>
      <c r="T421" s="1" t="s">
        <v>2479</v>
      </c>
      <c r="U421" s="1" t="s">
        <v>170</v>
      </c>
      <c r="V421" s="1" t="s">
        <v>2774</v>
      </c>
      <c r="W421" s="1" t="s">
        <v>34</v>
      </c>
      <c r="X421" s="1" t="s">
        <v>2538</v>
      </c>
      <c r="Y421" s="1" t="s">
        <v>2782</v>
      </c>
      <c r="Z421" s="1" t="s">
        <v>2783</v>
      </c>
    </row>
    <row r="422" spans="1:26" hidden="1" x14ac:dyDescent="0.25">
      <c r="A422" s="1" t="s">
        <v>2496</v>
      </c>
      <c r="B422" s="1">
        <v>2276</v>
      </c>
      <c r="C422" s="1" t="s">
        <v>1392</v>
      </c>
      <c r="D422" s="1" t="s">
        <v>170</v>
      </c>
      <c r="E422" s="1" t="s">
        <v>157</v>
      </c>
      <c r="F422" s="1">
        <v>2025</v>
      </c>
      <c r="G422" s="1">
        <v>2025</v>
      </c>
      <c r="H422" s="1" t="s">
        <v>5661</v>
      </c>
      <c r="I422" s="1">
        <v>9536</v>
      </c>
      <c r="J422" s="1" t="s">
        <v>2784</v>
      </c>
      <c r="K422" s="1" t="s">
        <v>2785</v>
      </c>
      <c r="L422" s="1">
        <v>26002</v>
      </c>
      <c r="M422" s="1" t="s">
        <v>2786</v>
      </c>
      <c r="N422" s="1" t="s">
        <v>2739</v>
      </c>
      <c r="O422" s="1" t="s">
        <v>2763</v>
      </c>
      <c r="P422" s="1">
        <v>100</v>
      </c>
      <c r="Q422" s="1" t="s">
        <v>44</v>
      </c>
      <c r="R422" s="1" t="s">
        <v>2514</v>
      </c>
      <c r="S422" s="1" t="s">
        <v>2787</v>
      </c>
      <c r="T422" s="1" t="s">
        <v>2479</v>
      </c>
      <c r="U422" s="1" t="s">
        <v>170</v>
      </c>
      <c r="V422" s="1" t="s">
        <v>2774</v>
      </c>
      <c r="W422" s="1" t="s">
        <v>34</v>
      </c>
      <c r="X422" s="1" t="s">
        <v>2518</v>
      </c>
      <c r="Y422" s="1" t="s">
        <v>7154</v>
      </c>
      <c r="Z422" s="1" t="s">
        <v>5898</v>
      </c>
    </row>
    <row r="423" spans="1:26" hidden="1" x14ac:dyDescent="0.25">
      <c r="A423" s="1" t="s">
        <v>2496</v>
      </c>
      <c r="B423" s="1">
        <v>2275</v>
      </c>
      <c r="C423" s="1" t="s">
        <v>1317</v>
      </c>
      <c r="D423" s="1" t="s">
        <v>170</v>
      </c>
      <c r="E423" s="1" t="s">
        <v>157</v>
      </c>
      <c r="F423" s="1">
        <v>2025</v>
      </c>
      <c r="G423" s="1">
        <v>2025</v>
      </c>
      <c r="H423" s="1" t="s">
        <v>2788</v>
      </c>
      <c r="I423" s="1">
        <v>9241</v>
      </c>
      <c r="J423" s="1" t="s">
        <v>2612</v>
      </c>
      <c r="K423" s="1" t="s">
        <v>2613</v>
      </c>
      <c r="L423" s="1">
        <v>26010</v>
      </c>
      <c r="M423" s="1" t="s">
        <v>5292</v>
      </c>
      <c r="N423" s="1" t="s">
        <v>2789</v>
      </c>
      <c r="O423" s="1" t="s">
        <v>2790</v>
      </c>
      <c r="P423" s="1">
        <v>100</v>
      </c>
      <c r="Q423" s="1" t="s">
        <v>44</v>
      </c>
      <c r="R423" s="1" t="s">
        <v>2514</v>
      </c>
      <c r="S423" s="1" t="s">
        <v>2605</v>
      </c>
      <c r="T423" s="1" t="s">
        <v>2479</v>
      </c>
      <c r="U423" s="1" t="s">
        <v>170</v>
      </c>
      <c r="V423" s="1" t="s">
        <v>2774</v>
      </c>
      <c r="W423" s="1" t="s">
        <v>34</v>
      </c>
      <c r="X423" s="1" t="s">
        <v>2526</v>
      </c>
      <c r="Y423" s="1" t="s">
        <v>2791</v>
      </c>
      <c r="Z423" s="1" t="s">
        <v>2792</v>
      </c>
    </row>
    <row r="424" spans="1:26" hidden="1" x14ac:dyDescent="0.25">
      <c r="A424" s="1" t="s">
        <v>2496</v>
      </c>
      <c r="B424" s="1">
        <v>2274</v>
      </c>
      <c r="C424" s="1" t="s">
        <v>533</v>
      </c>
      <c r="D424" s="1" t="s">
        <v>534</v>
      </c>
      <c r="E424" s="1" t="s">
        <v>176</v>
      </c>
      <c r="F424" s="1">
        <v>2012</v>
      </c>
      <c r="G424" s="1">
        <v>2013</v>
      </c>
      <c r="H424" s="1" t="s">
        <v>6406</v>
      </c>
      <c r="I424" s="1">
        <v>4304</v>
      </c>
      <c r="J424" s="1" t="s">
        <v>3815</v>
      </c>
      <c r="K424" s="1" t="s">
        <v>2613</v>
      </c>
      <c r="L424" s="1">
        <v>31001</v>
      </c>
      <c r="M424" s="1" t="s">
        <v>5292</v>
      </c>
      <c r="N424" s="1" t="s">
        <v>6407</v>
      </c>
      <c r="O424" s="1" t="s">
        <v>6267</v>
      </c>
      <c r="Q424" s="1" t="s">
        <v>48</v>
      </c>
      <c r="R424" s="1" t="s">
        <v>2514</v>
      </c>
      <c r="S424" s="1" t="s">
        <v>2515</v>
      </c>
      <c r="T424" s="1" t="s">
        <v>2479</v>
      </c>
      <c r="U424" s="1" t="s">
        <v>534</v>
      </c>
      <c r="V424" s="1" t="s">
        <v>6250</v>
      </c>
      <c r="W424" s="1" t="s">
        <v>36</v>
      </c>
      <c r="X424" s="1" t="s">
        <v>2794</v>
      </c>
      <c r="Y424" s="1" t="s">
        <v>2795</v>
      </c>
      <c r="Z424" s="1" t="s">
        <v>2755</v>
      </c>
    </row>
    <row r="425" spans="1:26" hidden="1" x14ac:dyDescent="0.25">
      <c r="A425" s="1" t="s">
        <v>2496</v>
      </c>
      <c r="B425" s="1">
        <v>2273</v>
      </c>
      <c r="C425" s="1" t="s">
        <v>282</v>
      </c>
      <c r="D425" s="1" t="s">
        <v>170</v>
      </c>
      <c r="E425" s="1" t="s">
        <v>157</v>
      </c>
      <c r="F425" s="1">
        <v>2025</v>
      </c>
      <c r="G425" s="1">
        <v>2025</v>
      </c>
      <c r="H425" s="1" t="s">
        <v>3866</v>
      </c>
      <c r="I425" s="1">
        <v>4490</v>
      </c>
      <c r="J425" s="1" t="s">
        <v>2888</v>
      </c>
      <c r="K425" s="1" t="s">
        <v>2850</v>
      </c>
      <c r="L425" s="1">
        <v>34076</v>
      </c>
      <c r="M425" s="1" t="s">
        <v>5292</v>
      </c>
      <c r="N425" s="1" t="s">
        <v>2627</v>
      </c>
      <c r="O425" s="1" t="s">
        <v>2752</v>
      </c>
      <c r="Q425" s="1" t="s">
        <v>46</v>
      </c>
      <c r="R425" s="1" t="s">
        <v>2514</v>
      </c>
      <c r="S425" s="1" t="s">
        <v>3820</v>
      </c>
      <c r="T425" s="1" t="s">
        <v>2479</v>
      </c>
      <c r="U425" s="1" t="s">
        <v>170</v>
      </c>
      <c r="V425" s="1" t="s">
        <v>2748</v>
      </c>
      <c r="W425" s="1" t="s">
        <v>34</v>
      </c>
      <c r="X425" s="1" t="s">
        <v>2518</v>
      </c>
      <c r="Y425" s="1" t="s">
        <v>5548</v>
      </c>
      <c r="Z425" s="1" t="s">
        <v>5117</v>
      </c>
    </row>
    <row r="426" spans="1:26" hidden="1" x14ac:dyDescent="0.25">
      <c r="A426" s="1" t="s">
        <v>2496</v>
      </c>
      <c r="B426" s="1">
        <v>2272</v>
      </c>
      <c r="C426" s="1" t="s">
        <v>833</v>
      </c>
      <c r="D426" s="1" t="s">
        <v>141</v>
      </c>
      <c r="E426" s="1" t="s">
        <v>142</v>
      </c>
      <c r="F426" s="1">
        <v>2025</v>
      </c>
      <c r="G426" s="1">
        <v>2025</v>
      </c>
      <c r="H426" s="1" t="s">
        <v>2797</v>
      </c>
      <c r="I426" s="1">
        <v>3758</v>
      </c>
      <c r="J426" s="1" t="s">
        <v>2504</v>
      </c>
      <c r="K426" s="1" t="s">
        <v>2541</v>
      </c>
      <c r="L426" s="1">
        <v>14001</v>
      </c>
      <c r="M426" s="1" t="s">
        <v>2542</v>
      </c>
      <c r="N426" s="1" t="s">
        <v>2789</v>
      </c>
      <c r="O426" s="1" t="s">
        <v>2790</v>
      </c>
      <c r="Q426" s="1" t="s">
        <v>38</v>
      </c>
      <c r="R426" s="1" t="s">
        <v>2501</v>
      </c>
      <c r="S426" s="1" t="s">
        <v>2545</v>
      </c>
      <c r="T426" s="1" t="s">
        <v>2479</v>
      </c>
      <c r="U426" s="1" t="s">
        <v>141</v>
      </c>
      <c r="V426" s="1" t="s">
        <v>2633</v>
      </c>
      <c r="W426" s="1" t="s">
        <v>34</v>
      </c>
      <c r="X426" s="1" t="s">
        <v>2546</v>
      </c>
      <c r="Y426" s="1" t="s">
        <v>2798</v>
      </c>
      <c r="Z426" s="1" t="s">
        <v>2742</v>
      </c>
    </row>
    <row r="427" spans="1:26" hidden="1" x14ac:dyDescent="0.25">
      <c r="A427" s="1" t="s">
        <v>2496</v>
      </c>
      <c r="B427" s="1">
        <v>2271</v>
      </c>
      <c r="C427" s="1" t="s">
        <v>1200</v>
      </c>
      <c r="D427" s="1" t="s">
        <v>141</v>
      </c>
      <c r="E427" s="1" t="s">
        <v>142</v>
      </c>
      <c r="F427" s="1">
        <v>2025</v>
      </c>
      <c r="G427" s="1">
        <v>2025</v>
      </c>
      <c r="H427" s="1" t="s">
        <v>2799</v>
      </c>
      <c r="I427" s="1">
        <v>3493</v>
      </c>
      <c r="J427" s="1" t="s">
        <v>2504</v>
      </c>
      <c r="K427" s="1" t="s">
        <v>6014</v>
      </c>
      <c r="L427" s="1">
        <v>14001</v>
      </c>
      <c r="M427" s="1" t="s">
        <v>3898</v>
      </c>
      <c r="N427" s="1" t="s">
        <v>2662</v>
      </c>
      <c r="O427" s="1" t="s">
        <v>2663</v>
      </c>
      <c r="Q427" s="1" t="s">
        <v>38</v>
      </c>
      <c r="R427" s="1" t="s">
        <v>2501</v>
      </c>
      <c r="S427" s="1" t="s">
        <v>2545</v>
      </c>
      <c r="T427" s="1" t="s">
        <v>2479</v>
      </c>
      <c r="U427" s="1" t="s">
        <v>141</v>
      </c>
      <c r="V427" s="1" t="s">
        <v>2633</v>
      </c>
      <c r="W427" s="1" t="s">
        <v>34</v>
      </c>
      <c r="X427" s="1" t="s">
        <v>2546</v>
      </c>
      <c r="Y427" s="1" t="s">
        <v>2800</v>
      </c>
      <c r="Z427" s="1" t="s">
        <v>2801</v>
      </c>
    </row>
    <row r="428" spans="1:26" hidden="1" x14ac:dyDescent="0.25">
      <c r="A428" s="1" t="s">
        <v>2496</v>
      </c>
      <c r="B428" s="1">
        <v>2270</v>
      </c>
      <c r="C428" s="1" t="s">
        <v>1034</v>
      </c>
      <c r="D428" s="1" t="s">
        <v>141</v>
      </c>
      <c r="E428" s="1" t="s">
        <v>142</v>
      </c>
      <c r="F428" s="1">
        <v>2025</v>
      </c>
      <c r="G428" s="1">
        <v>2025</v>
      </c>
      <c r="H428" s="1" t="s">
        <v>5549</v>
      </c>
      <c r="I428" s="1">
        <v>4064</v>
      </c>
      <c r="J428" s="1" t="s">
        <v>2504</v>
      </c>
      <c r="K428" s="1" t="s">
        <v>2505</v>
      </c>
      <c r="L428" s="1">
        <v>14001</v>
      </c>
      <c r="M428" s="1" t="s">
        <v>2499</v>
      </c>
      <c r="N428" s="1" t="s">
        <v>2662</v>
      </c>
      <c r="O428" s="1" t="s">
        <v>2663</v>
      </c>
      <c r="Q428" s="1" t="s">
        <v>38</v>
      </c>
      <c r="R428" s="1" t="s">
        <v>2501</v>
      </c>
      <c r="S428" s="1" t="s">
        <v>2545</v>
      </c>
      <c r="T428" s="1" t="s">
        <v>2479</v>
      </c>
      <c r="U428" s="1" t="s">
        <v>141</v>
      </c>
      <c r="V428" s="1" t="s">
        <v>2633</v>
      </c>
      <c r="W428" s="1" t="s">
        <v>34</v>
      </c>
      <c r="X428" s="1" t="s">
        <v>2546</v>
      </c>
      <c r="Y428" s="1" t="s">
        <v>5550</v>
      </c>
      <c r="Z428" s="1" t="s">
        <v>5551</v>
      </c>
    </row>
    <row r="429" spans="1:26" hidden="1" x14ac:dyDescent="0.25">
      <c r="A429" s="1" t="s">
        <v>2496</v>
      </c>
      <c r="B429" s="1">
        <v>2269</v>
      </c>
      <c r="C429" s="1" t="s">
        <v>1039</v>
      </c>
      <c r="D429" s="1" t="s">
        <v>141</v>
      </c>
      <c r="E429" s="1" t="s">
        <v>142</v>
      </c>
      <c r="F429" s="1">
        <v>2025</v>
      </c>
      <c r="G429" s="1">
        <v>2025</v>
      </c>
      <c r="H429" s="1" t="s">
        <v>5077</v>
      </c>
      <c r="I429" s="1">
        <v>9348</v>
      </c>
      <c r="J429" s="1" t="s">
        <v>2504</v>
      </c>
      <c r="K429" s="1" t="s">
        <v>2505</v>
      </c>
      <c r="L429" s="1">
        <v>14001</v>
      </c>
      <c r="M429" s="1" t="s">
        <v>2499</v>
      </c>
      <c r="N429" s="1" t="s">
        <v>2803</v>
      </c>
      <c r="O429" s="1" t="s">
        <v>2804</v>
      </c>
      <c r="Q429" s="1" t="s">
        <v>38</v>
      </c>
      <c r="R429" s="1" t="s">
        <v>2501</v>
      </c>
      <c r="S429" s="1" t="s">
        <v>2545</v>
      </c>
      <c r="T429" s="1" t="s">
        <v>2479</v>
      </c>
      <c r="U429" s="1" t="s">
        <v>141</v>
      </c>
      <c r="V429" s="1" t="s">
        <v>2633</v>
      </c>
      <c r="W429" s="1" t="s">
        <v>34</v>
      </c>
      <c r="X429" s="1" t="s">
        <v>2546</v>
      </c>
      <c r="Y429" s="1" t="s">
        <v>5078</v>
      </c>
      <c r="Z429" s="1" t="s">
        <v>5025</v>
      </c>
    </row>
    <row r="430" spans="1:26" hidden="1" x14ac:dyDescent="0.25">
      <c r="A430" s="1" t="s">
        <v>2496</v>
      </c>
      <c r="B430" s="1">
        <v>2268</v>
      </c>
      <c r="C430" s="1" t="s">
        <v>434</v>
      </c>
      <c r="D430" s="1" t="s">
        <v>166</v>
      </c>
      <c r="E430" s="1" t="s">
        <v>142</v>
      </c>
      <c r="F430" s="1">
        <v>2022</v>
      </c>
      <c r="G430" s="1">
        <v>2023</v>
      </c>
      <c r="H430" s="1" t="s">
        <v>6408</v>
      </c>
      <c r="I430" s="1">
        <v>7135</v>
      </c>
      <c r="J430" s="1" t="s">
        <v>2504</v>
      </c>
      <c r="K430" s="1" t="s">
        <v>2505</v>
      </c>
      <c r="L430" s="1">
        <v>22032</v>
      </c>
      <c r="M430" s="1" t="s">
        <v>2499</v>
      </c>
      <c r="N430" s="1" t="s">
        <v>6407</v>
      </c>
      <c r="O430" s="1" t="s">
        <v>6267</v>
      </c>
      <c r="Q430" s="1" t="s">
        <v>2601</v>
      </c>
      <c r="R430" s="1" t="s">
        <v>2507</v>
      </c>
      <c r="S430" s="1" t="s">
        <v>2622</v>
      </c>
      <c r="T430" s="1" t="s">
        <v>2479</v>
      </c>
      <c r="U430" s="1" t="s">
        <v>166</v>
      </c>
      <c r="V430" s="1" t="s">
        <v>6409</v>
      </c>
      <c r="W430" s="1" t="s">
        <v>36</v>
      </c>
      <c r="X430" s="1" t="s">
        <v>2794</v>
      </c>
      <c r="Y430" s="1" t="s">
        <v>2795</v>
      </c>
      <c r="Z430" s="1" t="s">
        <v>2755</v>
      </c>
    </row>
    <row r="431" spans="1:26" hidden="1" x14ac:dyDescent="0.25">
      <c r="A431" s="1" t="s">
        <v>2496</v>
      </c>
      <c r="B431" s="1">
        <v>2267</v>
      </c>
      <c r="C431" s="1" t="s">
        <v>392</v>
      </c>
      <c r="D431" s="1" t="s">
        <v>141</v>
      </c>
      <c r="E431" s="1" t="s">
        <v>142</v>
      </c>
      <c r="F431" s="1">
        <v>2025</v>
      </c>
      <c r="G431" s="1">
        <v>2025</v>
      </c>
      <c r="H431" s="1" t="s">
        <v>2805</v>
      </c>
      <c r="I431" s="1">
        <v>2174</v>
      </c>
      <c r="J431" s="1" t="s">
        <v>2504</v>
      </c>
      <c r="K431" s="1" t="s">
        <v>6013</v>
      </c>
      <c r="L431" s="1">
        <v>14001</v>
      </c>
      <c r="M431" s="1" t="s">
        <v>2614</v>
      </c>
      <c r="N431" s="1" t="s">
        <v>2659</v>
      </c>
      <c r="O431" s="1" t="s">
        <v>2660</v>
      </c>
      <c r="Q431" s="1" t="s">
        <v>38</v>
      </c>
      <c r="R431" s="1" t="s">
        <v>2501</v>
      </c>
      <c r="S431" s="1" t="s">
        <v>2545</v>
      </c>
      <c r="T431" s="1" t="s">
        <v>2479</v>
      </c>
      <c r="U431" s="1" t="s">
        <v>141</v>
      </c>
      <c r="V431" s="1" t="s">
        <v>2633</v>
      </c>
      <c r="W431" s="1" t="s">
        <v>34</v>
      </c>
      <c r="X431" s="1" t="s">
        <v>2546</v>
      </c>
      <c r="Y431" s="1" t="s">
        <v>2806</v>
      </c>
      <c r="Z431" s="1" t="s">
        <v>2653</v>
      </c>
    </row>
    <row r="432" spans="1:26" hidden="1" x14ac:dyDescent="0.25">
      <c r="A432" s="1" t="s">
        <v>2496</v>
      </c>
      <c r="B432" s="1">
        <v>2265</v>
      </c>
      <c r="C432" s="1" t="s">
        <v>717</v>
      </c>
      <c r="D432" s="1" t="s">
        <v>141</v>
      </c>
      <c r="E432" s="1" t="s">
        <v>142</v>
      </c>
      <c r="F432" s="1">
        <v>2025</v>
      </c>
      <c r="G432" s="1">
        <v>2025</v>
      </c>
      <c r="H432" s="1" t="s">
        <v>2807</v>
      </c>
      <c r="I432" s="1">
        <v>3428</v>
      </c>
      <c r="J432" s="1" t="s">
        <v>2504</v>
      </c>
      <c r="K432" s="1" t="s">
        <v>2541</v>
      </c>
      <c r="L432" s="1">
        <v>14001</v>
      </c>
      <c r="M432" s="1" t="s">
        <v>2542</v>
      </c>
      <c r="N432" s="1" t="s">
        <v>2739</v>
      </c>
      <c r="O432" s="1" t="s">
        <v>2763</v>
      </c>
      <c r="Q432" s="1" t="s">
        <v>38</v>
      </c>
      <c r="R432" s="1" t="s">
        <v>2501</v>
      </c>
      <c r="S432" s="1" t="s">
        <v>2545</v>
      </c>
      <c r="T432" s="1" t="s">
        <v>2479</v>
      </c>
      <c r="U432" s="1" t="s">
        <v>141</v>
      </c>
      <c r="V432" s="1" t="s">
        <v>2633</v>
      </c>
      <c r="W432" s="1" t="s">
        <v>34</v>
      </c>
      <c r="X432" s="1" t="s">
        <v>2794</v>
      </c>
      <c r="Y432" s="1" t="s">
        <v>2795</v>
      </c>
      <c r="Z432" s="1" t="s">
        <v>2755</v>
      </c>
    </row>
    <row r="433" spans="1:26" hidden="1" x14ac:dyDescent="0.25">
      <c r="A433" s="1" t="s">
        <v>2496</v>
      </c>
      <c r="B433" s="1">
        <v>2264</v>
      </c>
      <c r="C433" s="1" t="s">
        <v>981</v>
      </c>
      <c r="D433" s="1" t="s">
        <v>141</v>
      </c>
      <c r="E433" s="1" t="s">
        <v>142</v>
      </c>
      <c r="F433" s="1">
        <v>2025</v>
      </c>
      <c r="G433" s="1">
        <v>2025</v>
      </c>
      <c r="H433" s="1" t="s">
        <v>5118</v>
      </c>
      <c r="I433" s="1">
        <v>3476</v>
      </c>
      <c r="J433" s="1" t="s">
        <v>2504</v>
      </c>
      <c r="K433" s="1" t="s">
        <v>2541</v>
      </c>
      <c r="L433" s="1">
        <v>14001</v>
      </c>
      <c r="M433" s="1" t="s">
        <v>2542</v>
      </c>
      <c r="N433" s="1" t="s">
        <v>2659</v>
      </c>
      <c r="O433" s="1" t="s">
        <v>2660</v>
      </c>
      <c r="Q433" s="1" t="s">
        <v>38</v>
      </c>
      <c r="R433" s="1" t="s">
        <v>2501</v>
      </c>
      <c r="S433" s="1" t="s">
        <v>2545</v>
      </c>
      <c r="T433" s="1" t="s">
        <v>2479</v>
      </c>
      <c r="U433" s="1" t="s">
        <v>141</v>
      </c>
      <c r="V433" s="1" t="s">
        <v>2633</v>
      </c>
      <c r="W433" s="1" t="s">
        <v>34</v>
      </c>
      <c r="X433" s="1" t="s">
        <v>2546</v>
      </c>
      <c r="Y433" s="1" t="s">
        <v>6410</v>
      </c>
      <c r="Z433" s="1" t="s">
        <v>5079</v>
      </c>
    </row>
    <row r="434" spans="1:26" hidden="1" x14ac:dyDescent="0.25">
      <c r="A434" s="1" t="s">
        <v>2496</v>
      </c>
      <c r="B434" s="1">
        <v>2263</v>
      </c>
      <c r="C434" s="1" t="s">
        <v>985</v>
      </c>
      <c r="D434" s="1" t="s">
        <v>141</v>
      </c>
      <c r="E434" s="1" t="s">
        <v>142</v>
      </c>
      <c r="F434" s="1">
        <v>2025</v>
      </c>
      <c r="G434" s="1">
        <v>2025</v>
      </c>
      <c r="H434" s="1" t="s">
        <v>7155</v>
      </c>
      <c r="I434" s="1" t="s">
        <v>7156</v>
      </c>
      <c r="J434" s="1" t="s">
        <v>2475</v>
      </c>
      <c r="K434" s="1" t="s">
        <v>2541</v>
      </c>
      <c r="L434" s="1">
        <v>14001</v>
      </c>
      <c r="M434" s="1" t="s">
        <v>2542</v>
      </c>
      <c r="N434" s="1" t="s">
        <v>2739</v>
      </c>
      <c r="O434" s="1" t="s">
        <v>2763</v>
      </c>
      <c r="Q434" s="1" t="s">
        <v>38</v>
      </c>
      <c r="R434" s="1" t="s">
        <v>2501</v>
      </c>
      <c r="S434" s="1" t="s">
        <v>2545</v>
      </c>
      <c r="T434" s="1" t="s">
        <v>2477</v>
      </c>
      <c r="U434" s="1" t="s">
        <v>141</v>
      </c>
      <c r="V434" s="1" t="s">
        <v>2633</v>
      </c>
      <c r="W434" s="1" t="s">
        <v>34</v>
      </c>
      <c r="X434" s="1" t="s">
        <v>2546</v>
      </c>
      <c r="Y434" s="1" t="s">
        <v>7157</v>
      </c>
      <c r="Z434" s="1" t="s">
        <v>7158</v>
      </c>
    </row>
    <row r="435" spans="1:26" hidden="1" x14ac:dyDescent="0.25">
      <c r="A435" s="1" t="s">
        <v>2496</v>
      </c>
      <c r="B435" s="1">
        <v>2262</v>
      </c>
      <c r="C435" s="1" t="s">
        <v>900</v>
      </c>
      <c r="D435" s="1" t="s">
        <v>141</v>
      </c>
      <c r="E435" s="1" t="s">
        <v>142</v>
      </c>
      <c r="F435" s="1">
        <v>2025</v>
      </c>
      <c r="G435" s="1">
        <v>2025</v>
      </c>
      <c r="H435" s="1" t="s">
        <v>2808</v>
      </c>
      <c r="I435" s="1">
        <v>3776</v>
      </c>
      <c r="J435" s="1" t="s">
        <v>2504</v>
      </c>
      <c r="K435" s="1" t="s">
        <v>2541</v>
      </c>
      <c r="L435" s="1">
        <v>14001</v>
      </c>
      <c r="M435" s="1" t="s">
        <v>2542</v>
      </c>
      <c r="N435" s="1" t="s">
        <v>2809</v>
      </c>
      <c r="O435" s="1" t="s">
        <v>2810</v>
      </c>
      <c r="Q435" s="1" t="s">
        <v>38</v>
      </c>
      <c r="R435" s="1" t="s">
        <v>2501</v>
      </c>
      <c r="S435" s="1" t="s">
        <v>2545</v>
      </c>
      <c r="T435" s="1" t="s">
        <v>2479</v>
      </c>
      <c r="U435" s="1" t="s">
        <v>141</v>
      </c>
      <c r="V435" s="1" t="s">
        <v>2633</v>
      </c>
      <c r="W435" s="1" t="s">
        <v>34</v>
      </c>
      <c r="X435" s="1" t="s">
        <v>2546</v>
      </c>
      <c r="Y435" s="1" t="s">
        <v>2811</v>
      </c>
      <c r="Z435" s="1" t="s">
        <v>2812</v>
      </c>
    </row>
    <row r="436" spans="1:26" hidden="1" x14ac:dyDescent="0.25">
      <c r="A436" s="1" t="s">
        <v>2496</v>
      </c>
      <c r="B436" s="1">
        <v>2261</v>
      </c>
      <c r="C436" s="1" t="s">
        <v>371</v>
      </c>
      <c r="D436" s="1" t="s">
        <v>141</v>
      </c>
      <c r="E436" s="1" t="s">
        <v>142</v>
      </c>
      <c r="F436" s="1">
        <v>2025</v>
      </c>
      <c r="G436" s="1">
        <v>2025</v>
      </c>
      <c r="H436" s="1" t="s">
        <v>2813</v>
      </c>
      <c r="I436" s="1">
        <v>8355</v>
      </c>
      <c r="J436" s="1" t="s">
        <v>2504</v>
      </c>
      <c r="K436" s="1" t="s">
        <v>2505</v>
      </c>
      <c r="L436" s="1">
        <v>14001</v>
      </c>
      <c r="M436" s="1" t="s">
        <v>2499</v>
      </c>
      <c r="N436" s="1" t="s">
        <v>2809</v>
      </c>
      <c r="O436" s="1" t="s">
        <v>2810</v>
      </c>
      <c r="Q436" s="1" t="s">
        <v>38</v>
      </c>
      <c r="R436" s="1" t="s">
        <v>2501</v>
      </c>
      <c r="S436" s="1" t="s">
        <v>2545</v>
      </c>
      <c r="T436" s="1" t="s">
        <v>2479</v>
      </c>
      <c r="U436" s="1" t="s">
        <v>141</v>
      </c>
      <c r="V436" s="1" t="s">
        <v>2633</v>
      </c>
      <c r="W436" s="1" t="s">
        <v>34</v>
      </c>
      <c r="X436" s="1" t="s">
        <v>2546</v>
      </c>
      <c r="Y436" s="1" t="s">
        <v>6411</v>
      </c>
      <c r="Z436" s="1" t="s">
        <v>2574</v>
      </c>
    </row>
    <row r="437" spans="1:26" hidden="1" x14ac:dyDescent="0.25">
      <c r="A437" s="1" t="s">
        <v>2496</v>
      </c>
      <c r="B437" s="1">
        <v>2258</v>
      </c>
      <c r="C437" s="1" t="s">
        <v>341</v>
      </c>
      <c r="D437" s="1" t="s">
        <v>141</v>
      </c>
      <c r="E437" s="1" t="s">
        <v>142</v>
      </c>
      <c r="F437" s="1">
        <v>2025</v>
      </c>
      <c r="G437" s="1">
        <v>2025</v>
      </c>
      <c r="H437" s="1" t="s">
        <v>7159</v>
      </c>
      <c r="I437" s="1">
        <v>9713</v>
      </c>
      <c r="J437" s="1" t="s">
        <v>2478</v>
      </c>
      <c r="K437" s="1" t="s">
        <v>2498</v>
      </c>
      <c r="L437" s="1">
        <v>35001</v>
      </c>
      <c r="M437" s="1" t="s">
        <v>2499</v>
      </c>
      <c r="N437" s="1" t="s">
        <v>2703</v>
      </c>
      <c r="O437" s="1" t="s">
        <v>2704</v>
      </c>
      <c r="Q437" s="1" t="s">
        <v>43</v>
      </c>
      <c r="R437" s="1" t="s">
        <v>2473</v>
      </c>
      <c r="S437" s="1" t="s">
        <v>2521</v>
      </c>
      <c r="T437" s="1" t="s">
        <v>2479</v>
      </c>
      <c r="U437" s="1" t="s">
        <v>141</v>
      </c>
      <c r="V437" s="1" t="s">
        <v>2633</v>
      </c>
      <c r="W437" s="1" t="s">
        <v>34</v>
      </c>
      <c r="X437" s="1" t="s">
        <v>2593</v>
      </c>
      <c r="Y437" s="1" t="s">
        <v>7160</v>
      </c>
      <c r="Z437" s="1" t="s">
        <v>28</v>
      </c>
    </row>
    <row r="438" spans="1:26" hidden="1" x14ac:dyDescent="0.25">
      <c r="A438" s="1" t="s">
        <v>2496</v>
      </c>
      <c r="B438" s="1">
        <v>2257</v>
      </c>
      <c r="C438" s="1" t="s">
        <v>405</v>
      </c>
      <c r="D438" s="1" t="s">
        <v>141</v>
      </c>
      <c r="E438" s="1" t="s">
        <v>142</v>
      </c>
      <c r="F438" s="1">
        <v>2025</v>
      </c>
      <c r="G438" s="1">
        <v>2025</v>
      </c>
      <c r="H438" s="1" t="s">
        <v>7161</v>
      </c>
      <c r="I438" s="1">
        <v>9745</v>
      </c>
      <c r="J438" s="1" t="s">
        <v>2849</v>
      </c>
      <c r="K438" s="1" t="s">
        <v>2558</v>
      </c>
      <c r="L438" s="1">
        <v>19019</v>
      </c>
      <c r="M438" s="1" t="s">
        <v>2499</v>
      </c>
      <c r="N438" s="1" t="s">
        <v>2815</v>
      </c>
      <c r="O438" s="1" t="s">
        <v>2816</v>
      </c>
      <c r="Q438" s="1" t="s">
        <v>60</v>
      </c>
      <c r="R438" s="1" t="s">
        <v>2507</v>
      </c>
      <c r="S438" s="1" t="s">
        <v>2537</v>
      </c>
      <c r="T438" s="1" t="s">
        <v>2479</v>
      </c>
      <c r="U438" s="1" t="s">
        <v>141</v>
      </c>
      <c r="V438" s="1" t="s">
        <v>2633</v>
      </c>
      <c r="W438" s="1" t="s">
        <v>34</v>
      </c>
      <c r="X438" s="1" t="s">
        <v>2538</v>
      </c>
      <c r="Y438" s="1" t="s">
        <v>7162</v>
      </c>
      <c r="Z438" s="1" t="s">
        <v>2539</v>
      </c>
    </row>
    <row r="439" spans="1:26" hidden="1" x14ac:dyDescent="0.25">
      <c r="A439" s="1" t="s">
        <v>2496</v>
      </c>
      <c r="B439" s="1">
        <v>2256</v>
      </c>
      <c r="C439" s="1" t="s">
        <v>1277</v>
      </c>
      <c r="D439" s="1" t="s">
        <v>141</v>
      </c>
      <c r="E439" s="1" t="s">
        <v>142</v>
      </c>
      <c r="F439" s="1">
        <v>2025</v>
      </c>
      <c r="G439" s="1">
        <v>2025</v>
      </c>
      <c r="H439" s="1" t="s">
        <v>2817</v>
      </c>
      <c r="I439" s="1">
        <v>3514</v>
      </c>
      <c r="J439" s="1" t="s">
        <v>2661</v>
      </c>
      <c r="K439" s="1" t="s">
        <v>2541</v>
      </c>
      <c r="L439" s="1">
        <v>14001</v>
      </c>
      <c r="M439" s="1" t="s">
        <v>2542</v>
      </c>
      <c r="N439" s="1" t="s">
        <v>2809</v>
      </c>
      <c r="O439" s="1" t="s">
        <v>2810</v>
      </c>
      <c r="Q439" s="1" t="s">
        <v>38</v>
      </c>
      <c r="R439" s="1" t="s">
        <v>2501</v>
      </c>
      <c r="S439" s="1" t="s">
        <v>2545</v>
      </c>
      <c r="T439" s="1" t="s">
        <v>2479</v>
      </c>
      <c r="U439" s="1" t="s">
        <v>141</v>
      </c>
      <c r="V439" s="1" t="s">
        <v>2633</v>
      </c>
      <c r="W439" s="1" t="s">
        <v>34</v>
      </c>
      <c r="X439" s="1" t="s">
        <v>2546</v>
      </c>
      <c r="Y439" s="1" t="s">
        <v>2818</v>
      </c>
      <c r="Z439" s="1" t="s">
        <v>2760</v>
      </c>
    </row>
    <row r="440" spans="1:26" hidden="1" x14ac:dyDescent="0.25">
      <c r="A440" s="1" t="s">
        <v>2496</v>
      </c>
      <c r="B440" s="1">
        <v>2255</v>
      </c>
      <c r="C440" s="1" t="s">
        <v>818</v>
      </c>
      <c r="D440" s="1" t="s">
        <v>141</v>
      </c>
      <c r="E440" s="1" t="s">
        <v>142</v>
      </c>
      <c r="F440" s="1">
        <v>2025</v>
      </c>
      <c r="G440" s="1">
        <v>2025</v>
      </c>
      <c r="H440" s="1" t="s">
        <v>2819</v>
      </c>
      <c r="I440" s="1">
        <v>7422</v>
      </c>
      <c r="J440" s="1" t="s">
        <v>2504</v>
      </c>
      <c r="K440" s="1" t="s">
        <v>2505</v>
      </c>
      <c r="L440" s="1">
        <v>14001</v>
      </c>
      <c r="M440" s="1" t="s">
        <v>2499</v>
      </c>
      <c r="N440" s="1" t="s">
        <v>2659</v>
      </c>
      <c r="O440" s="1" t="s">
        <v>2660</v>
      </c>
      <c r="Q440" s="1" t="s">
        <v>38</v>
      </c>
      <c r="R440" s="1" t="s">
        <v>2501</v>
      </c>
      <c r="S440" s="1" t="s">
        <v>2545</v>
      </c>
      <c r="T440" s="1" t="s">
        <v>2479</v>
      </c>
      <c r="U440" s="1" t="s">
        <v>141</v>
      </c>
      <c r="V440" s="1" t="s">
        <v>2633</v>
      </c>
      <c r="W440" s="1" t="s">
        <v>34</v>
      </c>
      <c r="X440" s="1" t="s">
        <v>2546</v>
      </c>
      <c r="Y440" s="1" t="s">
        <v>2820</v>
      </c>
      <c r="Z440" s="1" t="s">
        <v>2522</v>
      </c>
    </row>
    <row r="441" spans="1:26" hidden="1" x14ac:dyDescent="0.25">
      <c r="A441" s="1" t="s">
        <v>2496</v>
      </c>
      <c r="B441" s="1">
        <v>2254</v>
      </c>
      <c r="C441" s="1" t="s">
        <v>1144</v>
      </c>
      <c r="D441" s="1" t="s">
        <v>141</v>
      </c>
      <c r="E441" s="1" t="s">
        <v>142</v>
      </c>
      <c r="F441" s="1">
        <v>2025</v>
      </c>
      <c r="G441" s="1">
        <v>2025</v>
      </c>
      <c r="H441" s="1" t="s">
        <v>2821</v>
      </c>
      <c r="I441" s="1">
        <v>3788</v>
      </c>
      <c r="J441" s="1" t="s">
        <v>2504</v>
      </c>
      <c r="K441" s="1" t="s">
        <v>2505</v>
      </c>
      <c r="L441" s="1">
        <v>14001</v>
      </c>
      <c r="M441" s="1" t="s">
        <v>2499</v>
      </c>
      <c r="N441" s="1" t="s">
        <v>2659</v>
      </c>
      <c r="O441" s="1" t="s">
        <v>2660</v>
      </c>
      <c r="Q441" s="1" t="s">
        <v>38</v>
      </c>
      <c r="R441" s="1" t="s">
        <v>2501</v>
      </c>
      <c r="S441" s="1" t="s">
        <v>2545</v>
      </c>
      <c r="T441" s="1" t="s">
        <v>2479</v>
      </c>
      <c r="U441" s="1" t="s">
        <v>141</v>
      </c>
      <c r="V441" s="1" t="s">
        <v>2633</v>
      </c>
      <c r="W441" s="1" t="s">
        <v>34</v>
      </c>
      <c r="X441" s="1" t="s">
        <v>2546</v>
      </c>
      <c r="Y441" s="1" t="s">
        <v>2822</v>
      </c>
      <c r="Z441" s="1" t="s">
        <v>2823</v>
      </c>
    </row>
    <row r="442" spans="1:26" hidden="1" x14ac:dyDescent="0.25">
      <c r="A442" s="1" t="s">
        <v>2496</v>
      </c>
      <c r="B442" s="1">
        <v>2253</v>
      </c>
      <c r="C442" s="1" t="s">
        <v>1269</v>
      </c>
      <c r="D442" s="1" t="s">
        <v>170</v>
      </c>
      <c r="E442" s="1" t="s">
        <v>157</v>
      </c>
      <c r="F442" s="1">
        <v>2025</v>
      </c>
      <c r="G442" s="1">
        <v>2025</v>
      </c>
      <c r="H442" s="1" t="s">
        <v>2824</v>
      </c>
      <c r="I442" s="1">
        <v>5538</v>
      </c>
      <c r="J442" s="1" t="s">
        <v>2825</v>
      </c>
      <c r="K442" s="1" t="s">
        <v>2629</v>
      </c>
      <c r="L442" s="1">
        <v>35001</v>
      </c>
      <c r="M442" s="1" t="s">
        <v>2499</v>
      </c>
      <c r="N442" s="1" t="s">
        <v>2826</v>
      </c>
      <c r="O442" s="1" t="s">
        <v>2827</v>
      </c>
      <c r="Q442" s="1" t="s">
        <v>43</v>
      </c>
      <c r="R442" s="1" t="s">
        <v>2473</v>
      </c>
      <c r="S442" s="1" t="s">
        <v>2521</v>
      </c>
      <c r="T442" s="1" t="s">
        <v>2479</v>
      </c>
      <c r="U442" s="1" t="s">
        <v>170</v>
      </c>
      <c r="V442" s="1" t="s">
        <v>2774</v>
      </c>
      <c r="W442" s="1" t="s">
        <v>34</v>
      </c>
      <c r="X442" s="1" t="s">
        <v>2794</v>
      </c>
      <c r="Y442" s="1" t="s">
        <v>2795</v>
      </c>
      <c r="Z442" s="1" t="s">
        <v>2755</v>
      </c>
    </row>
    <row r="443" spans="1:26" hidden="1" x14ac:dyDescent="0.25">
      <c r="A443" s="1" t="s">
        <v>2496</v>
      </c>
      <c r="B443" s="1">
        <v>2252</v>
      </c>
      <c r="C443" s="1" t="s">
        <v>339</v>
      </c>
      <c r="D443" s="1" t="s">
        <v>141</v>
      </c>
      <c r="E443" s="1" t="s">
        <v>142</v>
      </c>
      <c r="F443" s="1">
        <v>2025</v>
      </c>
      <c r="G443" s="1">
        <v>2025</v>
      </c>
      <c r="H443" s="1" t="s">
        <v>4440</v>
      </c>
      <c r="I443" s="1">
        <v>9212</v>
      </c>
      <c r="J443" s="1" t="s">
        <v>2919</v>
      </c>
      <c r="K443" s="1" t="s">
        <v>2558</v>
      </c>
      <c r="L443" s="1">
        <v>18001</v>
      </c>
      <c r="M443" s="1" t="s">
        <v>2499</v>
      </c>
      <c r="N443" s="1" t="s">
        <v>2780</v>
      </c>
      <c r="O443" s="1" t="s">
        <v>2781</v>
      </c>
      <c r="Q443" s="1" t="s">
        <v>40</v>
      </c>
      <c r="R443" s="1" t="s">
        <v>2473</v>
      </c>
      <c r="S443" s="1" t="s">
        <v>2610</v>
      </c>
      <c r="T443" s="1" t="s">
        <v>2479</v>
      </c>
      <c r="U443" s="1" t="s">
        <v>141</v>
      </c>
      <c r="V443" s="1" t="s">
        <v>2633</v>
      </c>
      <c r="W443" s="1" t="s">
        <v>34</v>
      </c>
      <c r="X443" s="1" t="s">
        <v>2611</v>
      </c>
      <c r="Y443" s="1" t="s">
        <v>7163</v>
      </c>
      <c r="Z443" s="1" t="s">
        <v>2539</v>
      </c>
    </row>
    <row r="444" spans="1:26" hidden="1" x14ac:dyDescent="0.25">
      <c r="A444" s="1" t="s">
        <v>2496</v>
      </c>
      <c r="B444" s="1">
        <v>2251</v>
      </c>
      <c r="C444" s="1" t="s">
        <v>822</v>
      </c>
      <c r="D444" s="1" t="s">
        <v>141</v>
      </c>
      <c r="E444" s="1" t="s">
        <v>142</v>
      </c>
      <c r="F444" s="1">
        <v>2025</v>
      </c>
      <c r="G444" s="1">
        <v>2025</v>
      </c>
      <c r="H444" s="1" t="s">
        <v>2828</v>
      </c>
      <c r="I444" s="1">
        <v>7623</v>
      </c>
      <c r="J444" s="1" t="s">
        <v>2504</v>
      </c>
      <c r="K444" s="1" t="s">
        <v>2505</v>
      </c>
      <c r="L444" s="1">
        <v>18001</v>
      </c>
      <c r="M444" s="1" t="s">
        <v>2499</v>
      </c>
      <c r="N444" s="1" t="s">
        <v>2780</v>
      </c>
      <c r="O444" s="1" t="s">
        <v>2781</v>
      </c>
      <c r="Q444" s="1" t="s">
        <v>40</v>
      </c>
      <c r="R444" s="1" t="s">
        <v>2473</v>
      </c>
      <c r="S444" s="1" t="s">
        <v>2610</v>
      </c>
      <c r="T444" s="1" t="s">
        <v>2479</v>
      </c>
      <c r="U444" s="1" t="s">
        <v>141</v>
      </c>
      <c r="V444" s="1" t="s">
        <v>2633</v>
      </c>
      <c r="W444" s="1" t="s">
        <v>34</v>
      </c>
      <c r="X444" s="1" t="s">
        <v>2611</v>
      </c>
      <c r="Y444" s="1" t="s">
        <v>2829</v>
      </c>
      <c r="Z444" s="1" t="s">
        <v>2755</v>
      </c>
    </row>
    <row r="445" spans="1:26" hidden="1" x14ac:dyDescent="0.25">
      <c r="A445" s="1" t="s">
        <v>2496</v>
      </c>
      <c r="B445" s="1">
        <v>2250</v>
      </c>
      <c r="C445" s="1" t="s">
        <v>1085</v>
      </c>
      <c r="D445" s="1" t="s">
        <v>170</v>
      </c>
      <c r="E445" s="1" t="s">
        <v>157</v>
      </c>
      <c r="F445" s="1">
        <v>2025</v>
      </c>
      <c r="G445" s="1">
        <v>2025</v>
      </c>
      <c r="H445" s="1" t="s">
        <v>2830</v>
      </c>
      <c r="I445" s="1">
        <v>4366</v>
      </c>
      <c r="J445" s="1" t="s">
        <v>2793</v>
      </c>
      <c r="K445" s="1" t="s">
        <v>2613</v>
      </c>
      <c r="L445" s="1">
        <v>34001</v>
      </c>
      <c r="M445" s="1" t="s">
        <v>5292</v>
      </c>
      <c r="N445" s="1" t="s">
        <v>2831</v>
      </c>
      <c r="O445" s="1" t="s">
        <v>2832</v>
      </c>
      <c r="Q445" s="1" t="s">
        <v>46</v>
      </c>
      <c r="R445" s="1" t="s">
        <v>2514</v>
      </c>
      <c r="S445" s="1" t="s">
        <v>3166</v>
      </c>
      <c r="T445" s="1" t="s">
        <v>2479</v>
      </c>
      <c r="U445" s="1" t="s">
        <v>170</v>
      </c>
      <c r="V445" s="1" t="s">
        <v>2748</v>
      </c>
      <c r="W445" s="1" t="s">
        <v>34</v>
      </c>
      <c r="X445" s="1" t="s">
        <v>2518</v>
      </c>
      <c r="Y445" s="1" t="s">
        <v>5552</v>
      </c>
      <c r="Z445" s="1" t="s">
        <v>2755</v>
      </c>
    </row>
    <row r="446" spans="1:26" hidden="1" x14ac:dyDescent="0.25">
      <c r="A446" s="1" t="s">
        <v>2496</v>
      </c>
      <c r="B446" s="1">
        <v>2249</v>
      </c>
      <c r="C446" s="1" t="s">
        <v>1012</v>
      </c>
      <c r="D446" s="1" t="s">
        <v>141</v>
      </c>
      <c r="E446" s="1" t="s">
        <v>142</v>
      </c>
      <c r="F446" s="1">
        <v>2025</v>
      </c>
      <c r="G446" s="1">
        <v>2025</v>
      </c>
      <c r="H446" s="1" t="s">
        <v>2833</v>
      </c>
      <c r="I446" s="1">
        <v>3412</v>
      </c>
      <c r="J446" s="1" t="s">
        <v>2478</v>
      </c>
      <c r="K446" s="1" t="s">
        <v>2541</v>
      </c>
      <c r="L446" s="1">
        <v>35001</v>
      </c>
      <c r="M446" s="1" t="s">
        <v>2542</v>
      </c>
      <c r="N446" s="1" t="s">
        <v>2831</v>
      </c>
      <c r="O446" s="1" t="s">
        <v>2832</v>
      </c>
      <c r="Q446" s="1" t="s">
        <v>43</v>
      </c>
      <c r="R446" s="1" t="s">
        <v>2473</v>
      </c>
      <c r="S446" s="1" t="s">
        <v>2521</v>
      </c>
      <c r="T446" s="1" t="s">
        <v>2479</v>
      </c>
      <c r="U446" s="1" t="s">
        <v>141</v>
      </c>
      <c r="V446" s="1" t="s">
        <v>2633</v>
      </c>
      <c r="W446" s="1" t="s">
        <v>34</v>
      </c>
      <c r="X446" s="1" t="s">
        <v>2593</v>
      </c>
      <c r="Y446" s="1" t="s">
        <v>2834</v>
      </c>
      <c r="Z446" s="1" t="s">
        <v>2754</v>
      </c>
    </row>
    <row r="447" spans="1:26" hidden="1" x14ac:dyDescent="0.25">
      <c r="A447" s="1" t="s">
        <v>2496</v>
      </c>
      <c r="B447" s="1">
        <v>2248</v>
      </c>
      <c r="C447" s="1" t="s">
        <v>165</v>
      </c>
      <c r="D447" s="1" t="s">
        <v>166</v>
      </c>
      <c r="E447" s="1" t="s">
        <v>142</v>
      </c>
      <c r="F447" s="1">
        <v>2024</v>
      </c>
      <c r="G447" s="1">
        <v>2025</v>
      </c>
      <c r="H447" s="1" t="s">
        <v>6412</v>
      </c>
      <c r="I447" s="1">
        <v>6829</v>
      </c>
      <c r="J447" s="1" t="s">
        <v>2606</v>
      </c>
      <c r="K447" s="1" t="s">
        <v>2505</v>
      </c>
      <c r="L447" s="1">
        <v>17001</v>
      </c>
      <c r="M447" s="1" t="s">
        <v>2499</v>
      </c>
      <c r="N447" s="1" t="s">
        <v>2659</v>
      </c>
      <c r="O447" s="1" t="s">
        <v>6267</v>
      </c>
      <c r="Q447" s="1" t="s">
        <v>2506</v>
      </c>
      <c r="R447" s="1" t="s">
        <v>2507</v>
      </c>
      <c r="S447" s="1" t="s">
        <v>2508</v>
      </c>
      <c r="T447" s="1" t="s">
        <v>2479</v>
      </c>
      <c r="U447" s="1" t="s">
        <v>166</v>
      </c>
      <c r="V447" s="1" t="s">
        <v>6220</v>
      </c>
      <c r="W447" s="1" t="s">
        <v>36</v>
      </c>
      <c r="X447" s="1" t="s">
        <v>2523</v>
      </c>
      <c r="Y447" s="1" t="s">
        <v>6414</v>
      </c>
      <c r="Z447" s="1" t="s">
        <v>2755</v>
      </c>
    </row>
    <row r="448" spans="1:26" hidden="1" x14ac:dyDescent="0.25">
      <c r="A448" s="1" t="s">
        <v>2496</v>
      </c>
      <c r="B448" s="1">
        <v>2247</v>
      </c>
      <c r="C448" s="1" t="s">
        <v>1307</v>
      </c>
      <c r="D448" s="1" t="s">
        <v>141</v>
      </c>
      <c r="E448" s="1" t="s">
        <v>142</v>
      </c>
      <c r="F448" s="1">
        <v>2025</v>
      </c>
      <c r="G448" s="1">
        <v>2025</v>
      </c>
      <c r="H448" s="1" t="s">
        <v>2835</v>
      </c>
      <c r="I448" s="1">
        <v>3442</v>
      </c>
      <c r="J448" s="1" t="s">
        <v>2504</v>
      </c>
      <c r="K448" s="1" t="s">
        <v>2541</v>
      </c>
      <c r="L448" s="1">
        <v>14001</v>
      </c>
      <c r="M448" s="1" t="s">
        <v>2542</v>
      </c>
      <c r="N448" s="1" t="s">
        <v>2809</v>
      </c>
      <c r="O448" s="1" t="s">
        <v>2810</v>
      </c>
      <c r="P448" s="1">
        <v>34</v>
      </c>
      <c r="Q448" s="1" t="s">
        <v>38</v>
      </c>
      <c r="R448" s="1" t="s">
        <v>2501</v>
      </c>
      <c r="S448" s="1" t="s">
        <v>2545</v>
      </c>
      <c r="T448" s="1" t="s">
        <v>2479</v>
      </c>
      <c r="U448" s="1" t="s">
        <v>141</v>
      </c>
      <c r="V448" s="1" t="s">
        <v>2633</v>
      </c>
      <c r="W448" s="1" t="s">
        <v>34</v>
      </c>
      <c r="X448" s="1" t="s">
        <v>2546</v>
      </c>
      <c r="Y448" s="1" t="s">
        <v>2836</v>
      </c>
      <c r="Z448" s="1" t="s">
        <v>2701</v>
      </c>
    </row>
    <row r="449" spans="1:26" hidden="1" x14ac:dyDescent="0.25">
      <c r="A449" s="1" t="s">
        <v>2496</v>
      </c>
      <c r="B449" s="1">
        <v>2246</v>
      </c>
      <c r="C449" s="1" t="s">
        <v>1036</v>
      </c>
      <c r="D449" s="1" t="s">
        <v>141</v>
      </c>
      <c r="E449" s="1" t="s">
        <v>142</v>
      </c>
      <c r="F449" s="1">
        <v>2025</v>
      </c>
      <c r="G449" s="1">
        <v>2025</v>
      </c>
      <c r="H449" s="1" t="s">
        <v>2837</v>
      </c>
      <c r="I449" s="1">
        <v>3755</v>
      </c>
      <c r="J449" s="1" t="s">
        <v>2504</v>
      </c>
      <c r="K449" s="1" t="s">
        <v>2541</v>
      </c>
      <c r="L449" s="1">
        <v>14001</v>
      </c>
      <c r="M449" s="1" t="s">
        <v>2542</v>
      </c>
      <c r="N449" s="1" t="s">
        <v>2809</v>
      </c>
      <c r="O449" s="1" t="s">
        <v>2810</v>
      </c>
      <c r="P449" s="1">
        <v>34</v>
      </c>
      <c r="Q449" s="1" t="s">
        <v>38</v>
      </c>
      <c r="R449" s="1" t="s">
        <v>2501</v>
      </c>
      <c r="S449" s="1" t="s">
        <v>2545</v>
      </c>
      <c r="T449" s="1" t="s">
        <v>2479</v>
      </c>
      <c r="U449" s="1" t="s">
        <v>141</v>
      </c>
      <c r="V449" s="1" t="s">
        <v>2633</v>
      </c>
      <c r="W449" s="1" t="s">
        <v>34</v>
      </c>
      <c r="X449" s="1" t="s">
        <v>2546</v>
      </c>
      <c r="Y449" s="1" t="s">
        <v>2838</v>
      </c>
      <c r="Z449" s="1" t="s">
        <v>2755</v>
      </c>
    </row>
    <row r="450" spans="1:26" hidden="1" x14ac:dyDescent="0.25">
      <c r="A450" s="1" t="s">
        <v>2496</v>
      </c>
      <c r="B450" s="1">
        <v>2245</v>
      </c>
      <c r="C450" s="1" t="s">
        <v>787</v>
      </c>
      <c r="D450" s="1" t="s">
        <v>141</v>
      </c>
      <c r="E450" s="1" t="s">
        <v>142</v>
      </c>
      <c r="F450" s="1">
        <v>2025</v>
      </c>
      <c r="G450" s="1">
        <v>2025</v>
      </c>
      <c r="H450" s="1" t="s">
        <v>2839</v>
      </c>
      <c r="I450" s="1">
        <v>3529</v>
      </c>
      <c r="J450" s="1" t="s">
        <v>2504</v>
      </c>
      <c r="K450" s="1" t="s">
        <v>2541</v>
      </c>
      <c r="L450" s="1">
        <v>14001</v>
      </c>
      <c r="M450" s="1" t="s">
        <v>2542</v>
      </c>
      <c r="N450" s="1" t="s">
        <v>2809</v>
      </c>
      <c r="O450" s="1" t="s">
        <v>2810</v>
      </c>
      <c r="P450" s="1">
        <v>34</v>
      </c>
      <c r="Q450" s="1" t="s">
        <v>38</v>
      </c>
      <c r="R450" s="1" t="s">
        <v>2501</v>
      </c>
      <c r="S450" s="1" t="s">
        <v>2545</v>
      </c>
      <c r="T450" s="1" t="s">
        <v>2479</v>
      </c>
      <c r="U450" s="1" t="s">
        <v>141</v>
      </c>
      <c r="V450" s="1" t="s">
        <v>2633</v>
      </c>
      <c r="W450" s="1" t="s">
        <v>34</v>
      </c>
      <c r="X450" s="1" t="s">
        <v>2794</v>
      </c>
      <c r="Y450" s="1" t="s">
        <v>2795</v>
      </c>
      <c r="Z450" s="1" t="s">
        <v>2755</v>
      </c>
    </row>
    <row r="451" spans="1:26" hidden="1" x14ac:dyDescent="0.25">
      <c r="A451" s="1" t="s">
        <v>2496</v>
      </c>
      <c r="B451" s="1">
        <v>2244</v>
      </c>
      <c r="C451" s="1" t="s">
        <v>1008</v>
      </c>
      <c r="D451" s="1" t="s">
        <v>141</v>
      </c>
      <c r="E451" s="1" t="s">
        <v>142</v>
      </c>
      <c r="F451" s="1">
        <v>2025</v>
      </c>
      <c r="G451" s="1">
        <v>2025</v>
      </c>
      <c r="H451" s="1" t="s">
        <v>2840</v>
      </c>
      <c r="I451" s="1">
        <v>3860</v>
      </c>
      <c r="J451" s="1" t="s">
        <v>2504</v>
      </c>
      <c r="K451" s="1" t="s">
        <v>2541</v>
      </c>
      <c r="L451" s="1">
        <v>14001</v>
      </c>
      <c r="M451" s="1" t="s">
        <v>2542</v>
      </c>
      <c r="N451" s="1" t="s">
        <v>2809</v>
      </c>
      <c r="O451" s="1" t="s">
        <v>2810</v>
      </c>
      <c r="Q451" s="1" t="s">
        <v>38</v>
      </c>
      <c r="R451" s="1" t="s">
        <v>2501</v>
      </c>
      <c r="S451" s="1" t="s">
        <v>2545</v>
      </c>
      <c r="T451" s="1" t="s">
        <v>2479</v>
      </c>
      <c r="U451" s="1" t="s">
        <v>141</v>
      </c>
      <c r="V451" s="1" t="s">
        <v>2633</v>
      </c>
      <c r="W451" s="1" t="s">
        <v>34</v>
      </c>
      <c r="X451" s="1" t="s">
        <v>2546</v>
      </c>
      <c r="Y451" s="1" t="s">
        <v>2841</v>
      </c>
      <c r="Z451" s="1" t="s">
        <v>2842</v>
      </c>
    </row>
    <row r="452" spans="1:26" hidden="1" x14ac:dyDescent="0.25">
      <c r="A452" s="1" t="s">
        <v>2496</v>
      </c>
      <c r="B452" s="1">
        <v>2243</v>
      </c>
      <c r="C452" s="1" t="s">
        <v>873</v>
      </c>
      <c r="D452" s="1" t="s">
        <v>141</v>
      </c>
      <c r="E452" s="1" t="s">
        <v>142</v>
      </c>
      <c r="F452" s="1">
        <v>2025</v>
      </c>
      <c r="G452" s="1">
        <v>2025</v>
      </c>
      <c r="H452" s="1" t="s">
        <v>2843</v>
      </c>
      <c r="I452" s="1">
        <v>8925</v>
      </c>
      <c r="J452" s="1" t="s">
        <v>2478</v>
      </c>
      <c r="K452" s="1" t="s">
        <v>2541</v>
      </c>
      <c r="L452" s="1">
        <v>35001</v>
      </c>
      <c r="M452" s="1" t="s">
        <v>2542</v>
      </c>
      <c r="N452" s="1" t="s">
        <v>2703</v>
      </c>
      <c r="O452" s="1" t="s">
        <v>2704</v>
      </c>
      <c r="Q452" s="1" t="s">
        <v>43</v>
      </c>
      <c r="R452" s="1" t="s">
        <v>2473</v>
      </c>
      <c r="S452" s="1" t="s">
        <v>2521</v>
      </c>
      <c r="T452" s="1" t="s">
        <v>2479</v>
      </c>
      <c r="U452" s="1" t="s">
        <v>141</v>
      </c>
      <c r="V452" s="1" t="s">
        <v>2633</v>
      </c>
      <c r="W452" s="1" t="s">
        <v>34</v>
      </c>
      <c r="X452" s="1" t="s">
        <v>2593</v>
      </c>
      <c r="Y452" s="1" t="s">
        <v>2844</v>
      </c>
      <c r="Z452" s="1" t="s">
        <v>2653</v>
      </c>
    </row>
    <row r="453" spans="1:26" hidden="1" x14ac:dyDescent="0.25">
      <c r="A453" s="1" t="s">
        <v>2496</v>
      </c>
      <c r="B453" s="1">
        <v>2242</v>
      </c>
      <c r="C453" s="1" t="s">
        <v>850</v>
      </c>
      <c r="D453" s="1" t="s">
        <v>141</v>
      </c>
      <c r="E453" s="1" t="s">
        <v>142</v>
      </c>
      <c r="F453" s="1">
        <v>2025</v>
      </c>
      <c r="G453" s="1">
        <v>2025</v>
      </c>
      <c r="H453" s="1" t="s">
        <v>7164</v>
      </c>
      <c r="I453" s="1">
        <v>9720</v>
      </c>
      <c r="J453" s="1" t="s">
        <v>2478</v>
      </c>
      <c r="K453" s="1" t="s">
        <v>2541</v>
      </c>
      <c r="L453" s="1">
        <v>35001</v>
      </c>
      <c r="M453" s="1" t="s">
        <v>2542</v>
      </c>
      <c r="N453" s="1" t="s">
        <v>2703</v>
      </c>
      <c r="O453" s="1" t="s">
        <v>2704</v>
      </c>
      <c r="Q453" s="1" t="s">
        <v>43</v>
      </c>
      <c r="R453" s="1" t="s">
        <v>2473</v>
      </c>
      <c r="S453" s="1" t="s">
        <v>2521</v>
      </c>
      <c r="T453" s="1" t="s">
        <v>2479</v>
      </c>
      <c r="U453" s="1" t="s">
        <v>141</v>
      </c>
      <c r="V453" s="1" t="s">
        <v>2633</v>
      </c>
      <c r="W453" s="1" t="s">
        <v>34</v>
      </c>
      <c r="X453" s="1" t="s">
        <v>2593</v>
      </c>
      <c r="Y453" s="1" t="s">
        <v>7165</v>
      </c>
      <c r="Z453" s="1" t="s">
        <v>2754</v>
      </c>
    </row>
    <row r="454" spans="1:26" hidden="1" x14ac:dyDescent="0.25">
      <c r="A454" s="1" t="s">
        <v>2496</v>
      </c>
      <c r="B454" s="1">
        <v>2241</v>
      </c>
      <c r="C454" s="1" t="s">
        <v>342</v>
      </c>
      <c r="D454" s="1" t="s">
        <v>141</v>
      </c>
      <c r="E454" s="1" t="s">
        <v>142</v>
      </c>
      <c r="F454" s="1">
        <v>2025</v>
      </c>
      <c r="G454" s="1">
        <v>2025</v>
      </c>
      <c r="H454" s="1" t="s">
        <v>5119</v>
      </c>
      <c r="I454" s="1">
        <v>5099</v>
      </c>
      <c r="J454" s="1" t="s">
        <v>2482</v>
      </c>
      <c r="K454" s="1" t="s">
        <v>2558</v>
      </c>
      <c r="L454" s="1">
        <v>35001</v>
      </c>
      <c r="M454" s="1" t="s">
        <v>2499</v>
      </c>
      <c r="N454" s="1" t="s">
        <v>2703</v>
      </c>
      <c r="O454" s="1" t="s">
        <v>2704</v>
      </c>
      <c r="Q454" s="1" t="s">
        <v>43</v>
      </c>
      <c r="R454" s="1" t="s">
        <v>2473</v>
      </c>
      <c r="S454" s="1" t="s">
        <v>2521</v>
      </c>
      <c r="T454" s="1" t="s">
        <v>2479</v>
      </c>
      <c r="U454" s="1" t="s">
        <v>141</v>
      </c>
      <c r="V454" s="1" t="s">
        <v>2633</v>
      </c>
      <c r="W454" s="1" t="s">
        <v>34</v>
      </c>
      <c r="X454" s="1" t="s">
        <v>2593</v>
      </c>
      <c r="Y454" s="1" t="s">
        <v>5120</v>
      </c>
      <c r="Z454" s="1" t="s">
        <v>2754</v>
      </c>
    </row>
    <row r="455" spans="1:26" hidden="1" x14ac:dyDescent="0.25">
      <c r="A455" s="1" t="s">
        <v>2496</v>
      </c>
      <c r="B455" s="1">
        <v>2240</v>
      </c>
      <c r="C455" s="1" t="s">
        <v>943</v>
      </c>
      <c r="D455" s="1" t="s">
        <v>141</v>
      </c>
      <c r="E455" s="1" t="s">
        <v>142</v>
      </c>
      <c r="F455" s="1">
        <v>2025</v>
      </c>
      <c r="G455" s="1">
        <v>2025</v>
      </c>
      <c r="H455" s="1" t="s">
        <v>7166</v>
      </c>
      <c r="I455" s="1">
        <v>2318</v>
      </c>
      <c r="J455" s="1" t="s">
        <v>2919</v>
      </c>
      <c r="K455" s="1" t="s">
        <v>2558</v>
      </c>
      <c r="L455" s="1">
        <v>35001</v>
      </c>
      <c r="M455" s="1" t="s">
        <v>2499</v>
      </c>
      <c r="N455" s="1" t="s">
        <v>2815</v>
      </c>
      <c r="O455" s="1" t="s">
        <v>2816</v>
      </c>
      <c r="Q455" s="1" t="s">
        <v>43</v>
      </c>
      <c r="R455" s="1" t="s">
        <v>2473</v>
      </c>
      <c r="S455" s="1" t="s">
        <v>2521</v>
      </c>
      <c r="T455" s="1" t="s">
        <v>2479</v>
      </c>
      <c r="U455" s="1" t="s">
        <v>141</v>
      </c>
      <c r="V455" s="1" t="s">
        <v>2633</v>
      </c>
      <c r="W455" s="1" t="s">
        <v>34</v>
      </c>
      <c r="X455" s="1" t="s">
        <v>2526</v>
      </c>
      <c r="Y455" s="1" t="s">
        <v>7167</v>
      </c>
      <c r="Z455" s="1" t="s">
        <v>2706</v>
      </c>
    </row>
    <row r="456" spans="1:26" hidden="1" x14ac:dyDescent="0.25">
      <c r="A456" s="1" t="s">
        <v>2496</v>
      </c>
      <c r="B456" s="1">
        <v>2238</v>
      </c>
      <c r="C456" s="1" t="s">
        <v>1371</v>
      </c>
      <c r="D456" s="1" t="s">
        <v>170</v>
      </c>
      <c r="E456" s="1" t="s">
        <v>157</v>
      </c>
      <c r="F456" s="1">
        <v>2025</v>
      </c>
      <c r="G456" s="1">
        <v>2025</v>
      </c>
      <c r="H456" s="1" t="s">
        <v>2848</v>
      </c>
      <c r="I456" s="1">
        <v>4316</v>
      </c>
      <c r="J456" s="1" t="s">
        <v>2849</v>
      </c>
      <c r="K456" s="1" t="s">
        <v>2850</v>
      </c>
      <c r="L456" s="1">
        <v>31001</v>
      </c>
      <c r="M456" s="1" t="s">
        <v>5292</v>
      </c>
      <c r="N456" s="1" t="s">
        <v>2780</v>
      </c>
      <c r="O456" s="1" t="s">
        <v>2781</v>
      </c>
      <c r="Q456" s="1" t="s">
        <v>48</v>
      </c>
      <c r="R456" s="1" t="s">
        <v>2514</v>
      </c>
      <c r="S456" s="1" t="s">
        <v>2515</v>
      </c>
      <c r="T456" s="1" t="s">
        <v>2479</v>
      </c>
      <c r="U456" s="1" t="s">
        <v>170</v>
      </c>
      <c r="V456" s="1" t="s">
        <v>2774</v>
      </c>
      <c r="W456" s="1" t="s">
        <v>34</v>
      </c>
      <c r="X456" s="1" t="s">
        <v>2518</v>
      </c>
      <c r="Y456" s="1" t="s">
        <v>5553</v>
      </c>
      <c r="Z456" s="1" t="s">
        <v>2851</v>
      </c>
    </row>
    <row r="457" spans="1:26" hidden="1" x14ac:dyDescent="0.25">
      <c r="A457" s="1" t="s">
        <v>2496</v>
      </c>
      <c r="B457" s="1">
        <v>2237</v>
      </c>
      <c r="C457" s="1" t="s">
        <v>1278</v>
      </c>
      <c r="D457" s="1" t="s">
        <v>170</v>
      </c>
      <c r="E457" s="1" t="s">
        <v>157</v>
      </c>
      <c r="F457" s="1">
        <v>2025</v>
      </c>
      <c r="G457" s="1">
        <v>2025</v>
      </c>
      <c r="H457" s="1" t="s">
        <v>2852</v>
      </c>
      <c r="I457" s="1">
        <v>5273</v>
      </c>
      <c r="J457" s="1" t="s">
        <v>2853</v>
      </c>
      <c r="K457" s="1" t="s">
        <v>2613</v>
      </c>
      <c r="L457" s="1">
        <v>34002</v>
      </c>
      <c r="M457" s="1" t="s">
        <v>5292</v>
      </c>
      <c r="N457" s="1" t="s">
        <v>2815</v>
      </c>
      <c r="O457" s="1" t="s">
        <v>2816</v>
      </c>
      <c r="Q457" s="1" t="s">
        <v>46</v>
      </c>
      <c r="R457" s="1" t="s">
        <v>2514</v>
      </c>
      <c r="S457" s="1" t="s">
        <v>3003</v>
      </c>
      <c r="T457" s="1" t="s">
        <v>2479</v>
      </c>
      <c r="U457" s="1" t="s">
        <v>170</v>
      </c>
      <c r="V457" s="1" t="s">
        <v>2774</v>
      </c>
      <c r="W457" s="1" t="s">
        <v>34</v>
      </c>
      <c r="X457" s="1" t="s">
        <v>2518</v>
      </c>
      <c r="Y457" s="1" t="s">
        <v>5554</v>
      </c>
      <c r="Z457" s="1" t="s">
        <v>2647</v>
      </c>
    </row>
    <row r="458" spans="1:26" hidden="1" x14ac:dyDescent="0.25">
      <c r="A458" s="1" t="s">
        <v>2496</v>
      </c>
      <c r="B458" s="1">
        <v>2236</v>
      </c>
      <c r="C458" s="1" t="s">
        <v>586</v>
      </c>
      <c r="D458" s="1" t="s">
        <v>141</v>
      </c>
      <c r="E458" s="1" t="s">
        <v>142</v>
      </c>
      <c r="F458" s="1">
        <v>2025</v>
      </c>
      <c r="G458" s="1">
        <v>2025</v>
      </c>
      <c r="H458" s="1" t="s">
        <v>2854</v>
      </c>
      <c r="I458" s="1">
        <v>7303</v>
      </c>
      <c r="J458" s="1" t="s">
        <v>2504</v>
      </c>
      <c r="K458" s="1" t="s">
        <v>2505</v>
      </c>
      <c r="L458" s="1">
        <v>19019</v>
      </c>
      <c r="M458" s="1" t="s">
        <v>2499</v>
      </c>
      <c r="N458" s="1" t="s">
        <v>2703</v>
      </c>
      <c r="O458" s="1" t="s">
        <v>2704</v>
      </c>
      <c r="Q458" s="1" t="s">
        <v>60</v>
      </c>
      <c r="R458" s="1" t="s">
        <v>2507</v>
      </c>
      <c r="S458" s="1" t="s">
        <v>2537</v>
      </c>
      <c r="T458" s="1" t="s">
        <v>2479</v>
      </c>
      <c r="U458" s="1" t="s">
        <v>141</v>
      </c>
      <c r="V458" s="1" t="s">
        <v>2633</v>
      </c>
      <c r="W458" s="1" t="s">
        <v>34</v>
      </c>
      <c r="X458" s="1" t="s">
        <v>2538</v>
      </c>
      <c r="Y458" s="1" t="s">
        <v>2855</v>
      </c>
      <c r="Z458" s="1" t="s">
        <v>2755</v>
      </c>
    </row>
    <row r="459" spans="1:26" hidden="1" x14ac:dyDescent="0.25">
      <c r="A459" s="1" t="s">
        <v>2496</v>
      </c>
      <c r="B459" s="1">
        <v>2235</v>
      </c>
      <c r="C459" s="1" t="s">
        <v>207</v>
      </c>
      <c r="D459" s="1" t="s">
        <v>141</v>
      </c>
      <c r="E459" s="1" t="s">
        <v>142</v>
      </c>
      <c r="F459" s="1">
        <v>2025</v>
      </c>
      <c r="G459" s="1">
        <v>2025</v>
      </c>
      <c r="H459" s="1" t="s">
        <v>2856</v>
      </c>
      <c r="I459" s="1">
        <v>6951</v>
      </c>
      <c r="J459" s="1" t="s">
        <v>2504</v>
      </c>
      <c r="K459" s="1" t="s">
        <v>2505</v>
      </c>
      <c r="L459" s="1">
        <v>19146</v>
      </c>
      <c r="M459" s="1" t="s">
        <v>2499</v>
      </c>
      <c r="N459" s="1" t="s">
        <v>2703</v>
      </c>
      <c r="O459" s="1" t="s">
        <v>2704</v>
      </c>
      <c r="Q459" s="1" t="s">
        <v>60</v>
      </c>
      <c r="R459" s="1" t="s">
        <v>2507</v>
      </c>
      <c r="S459" s="1" t="s">
        <v>2537</v>
      </c>
      <c r="T459" s="1" t="s">
        <v>2479</v>
      </c>
      <c r="U459" s="1" t="s">
        <v>141</v>
      </c>
      <c r="V459" s="1" t="s">
        <v>2633</v>
      </c>
      <c r="W459" s="1" t="s">
        <v>34</v>
      </c>
      <c r="X459" s="1" t="s">
        <v>2538</v>
      </c>
      <c r="Y459" s="1" t="s">
        <v>2857</v>
      </c>
      <c r="Z459" s="1" t="s">
        <v>2755</v>
      </c>
    </row>
    <row r="460" spans="1:26" hidden="1" x14ac:dyDescent="0.25">
      <c r="A460" s="1" t="s">
        <v>2496</v>
      </c>
      <c r="B460" s="1">
        <v>2234</v>
      </c>
      <c r="C460" s="1" t="s">
        <v>1152</v>
      </c>
      <c r="D460" s="1" t="s">
        <v>141</v>
      </c>
      <c r="E460" s="1" t="s">
        <v>142</v>
      </c>
      <c r="F460" s="1">
        <v>2025</v>
      </c>
      <c r="G460" s="1">
        <v>2025</v>
      </c>
      <c r="H460" s="1" t="s">
        <v>2858</v>
      </c>
      <c r="I460" s="1">
        <v>6958</v>
      </c>
      <c r="J460" s="1" t="s">
        <v>2504</v>
      </c>
      <c r="K460" s="1" t="s">
        <v>2505</v>
      </c>
      <c r="L460" s="1">
        <v>19140</v>
      </c>
      <c r="M460" s="1" t="s">
        <v>2499</v>
      </c>
      <c r="N460" s="1" t="s">
        <v>2815</v>
      </c>
      <c r="O460" s="1" t="s">
        <v>2816</v>
      </c>
      <c r="Q460" s="1" t="s">
        <v>60</v>
      </c>
      <c r="R460" s="1" t="s">
        <v>2507</v>
      </c>
      <c r="S460" s="1" t="s">
        <v>2537</v>
      </c>
      <c r="T460" s="1" t="s">
        <v>2479</v>
      </c>
      <c r="U460" s="1" t="s">
        <v>141</v>
      </c>
      <c r="V460" s="1" t="s">
        <v>2633</v>
      </c>
      <c r="W460" s="1" t="s">
        <v>34</v>
      </c>
      <c r="X460" s="1" t="s">
        <v>2538</v>
      </c>
      <c r="Y460" s="1" t="s">
        <v>2859</v>
      </c>
      <c r="Z460" s="1" t="s">
        <v>2574</v>
      </c>
    </row>
    <row r="461" spans="1:26" hidden="1" x14ac:dyDescent="0.25">
      <c r="A461" s="1" t="s">
        <v>2496</v>
      </c>
      <c r="B461" s="1">
        <v>2233</v>
      </c>
      <c r="C461" s="1" t="s">
        <v>1214</v>
      </c>
      <c r="D461" s="1" t="s">
        <v>141</v>
      </c>
      <c r="E461" s="1" t="s">
        <v>142</v>
      </c>
      <c r="F461" s="1">
        <v>2025</v>
      </c>
      <c r="G461" s="1">
        <v>2025</v>
      </c>
      <c r="H461" s="1" t="s">
        <v>2860</v>
      </c>
      <c r="I461" s="1">
        <v>6928</v>
      </c>
      <c r="J461" s="1" t="s">
        <v>2504</v>
      </c>
      <c r="K461" s="1" t="s">
        <v>2505</v>
      </c>
      <c r="L461" s="1">
        <v>19125</v>
      </c>
      <c r="M461" s="1" t="s">
        <v>2499</v>
      </c>
      <c r="N461" s="1" t="s">
        <v>2861</v>
      </c>
      <c r="O461" s="1" t="s">
        <v>2862</v>
      </c>
      <c r="Q461" s="1" t="s">
        <v>60</v>
      </c>
      <c r="R461" s="1" t="s">
        <v>2507</v>
      </c>
      <c r="S461" s="1" t="s">
        <v>2537</v>
      </c>
      <c r="T461" s="1" t="s">
        <v>2479</v>
      </c>
      <c r="U461" s="1" t="s">
        <v>141</v>
      </c>
      <c r="V461" s="1" t="s">
        <v>2633</v>
      </c>
      <c r="W461" s="1" t="s">
        <v>34</v>
      </c>
      <c r="X461" s="1" t="s">
        <v>2538</v>
      </c>
      <c r="Y461" s="1" t="s">
        <v>2863</v>
      </c>
      <c r="Z461" s="1" t="s">
        <v>2539</v>
      </c>
    </row>
    <row r="462" spans="1:26" hidden="1" x14ac:dyDescent="0.25">
      <c r="A462" s="1" t="s">
        <v>2496</v>
      </c>
      <c r="B462" s="1">
        <v>2232</v>
      </c>
      <c r="C462" s="1" t="s">
        <v>1183</v>
      </c>
      <c r="D462" s="1" t="s">
        <v>170</v>
      </c>
      <c r="E462" s="1" t="s">
        <v>157</v>
      </c>
      <c r="F462" s="1">
        <v>2025</v>
      </c>
      <c r="G462" s="1">
        <v>2025</v>
      </c>
      <c r="H462" s="1" t="s">
        <v>2864</v>
      </c>
      <c r="I462" s="1">
        <v>7243</v>
      </c>
      <c r="J462" s="1" t="s">
        <v>2846</v>
      </c>
      <c r="K462" s="1" t="s">
        <v>2558</v>
      </c>
      <c r="L462" s="1">
        <v>19093</v>
      </c>
      <c r="M462" s="1" t="s">
        <v>2499</v>
      </c>
      <c r="N462" s="1" t="s">
        <v>2803</v>
      </c>
      <c r="O462" s="1" t="s">
        <v>2865</v>
      </c>
      <c r="Q462" s="1" t="s">
        <v>60</v>
      </c>
      <c r="R462" s="1" t="s">
        <v>2507</v>
      </c>
      <c r="S462" s="1" t="s">
        <v>2537</v>
      </c>
      <c r="T462" s="1" t="s">
        <v>2479</v>
      </c>
      <c r="U462" s="1" t="s">
        <v>170</v>
      </c>
      <c r="V462" s="1" t="s">
        <v>2774</v>
      </c>
      <c r="W462" s="1" t="s">
        <v>34</v>
      </c>
      <c r="X462" s="1" t="s">
        <v>2538</v>
      </c>
      <c r="Y462" s="1" t="s">
        <v>2866</v>
      </c>
      <c r="Z462" s="1" t="s">
        <v>2737</v>
      </c>
    </row>
    <row r="463" spans="1:26" hidden="1" x14ac:dyDescent="0.25">
      <c r="A463" s="1" t="s">
        <v>2496</v>
      </c>
      <c r="B463" s="1">
        <v>2231</v>
      </c>
      <c r="C463" s="1" t="s">
        <v>1395</v>
      </c>
      <c r="D463" s="1" t="s">
        <v>170</v>
      </c>
      <c r="E463" s="1" t="s">
        <v>157</v>
      </c>
      <c r="F463" s="1">
        <v>2025</v>
      </c>
      <c r="G463" s="1">
        <v>2025</v>
      </c>
      <c r="H463" s="1" t="s">
        <v>5555</v>
      </c>
      <c r="I463" s="1">
        <v>9482</v>
      </c>
      <c r="J463" s="1" t="s">
        <v>2849</v>
      </c>
      <c r="K463" s="1" t="s">
        <v>2850</v>
      </c>
      <c r="L463" s="1">
        <v>19019</v>
      </c>
      <c r="M463" s="1" t="s">
        <v>5292</v>
      </c>
      <c r="N463" s="1" t="s">
        <v>2780</v>
      </c>
      <c r="O463" s="1" t="s">
        <v>2781</v>
      </c>
      <c r="Q463" s="1" t="s">
        <v>60</v>
      </c>
      <c r="R463" s="1" t="s">
        <v>2507</v>
      </c>
      <c r="S463" s="1" t="s">
        <v>2537</v>
      </c>
      <c r="T463" s="1" t="s">
        <v>2479</v>
      </c>
      <c r="U463" s="1" t="s">
        <v>170</v>
      </c>
      <c r="V463" s="1" t="s">
        <v>2774</v>
      </c>
      <c r="W463" s="1" t="s">
        <v>34</v>
      </c>
      <c r="X463" s="1" t="s">
        <v>2538</v>
      </c>
      <c r="Y463" s="1" t="s">
        <v>5556</v>
      </c>
      <c r="Z463" s="1" t="s">
        <v>2574</v>
      </c>
    </row>
    <row r="464" spans="1:26" hidden="1" x14ac:dyDescent="0.25">
      <c r="A464" s="1" t="s">
        <v>2496</v>
      </c>
      <c r="B464" s="1">
        <v>2230</v>
      </c>
      <c r="C464" s="1" t="s">
        <v>1098</v>
      </c>
      <c r="D464" s="1" t="s">
        <v>141</v>
      </c>
      <c r="E464" s="1" t="s">
        <v>142</v>
      </c>
      <c r="F464" s="1">
        <v>2025</v>
      </c>
      <c r="G464" s="1">
        <v>2025</v>
      </c>
      <c r="H464" s="1" t="s">
        <v>2867</v>
      </c>
      <c r="I464" s="1">
        <v>4200</v>
      </c>
      <c r="J464" s="1" t="s">
        <v>2504</v>
      </c>
      <c r="K464" s="1" t="s">
        <v>2541</v>
      </c>
      <c r="L464" s="1">
        <v>14001</v>
      </c>
      <c r="M464" s="1" t="s">
        <v>2542</v>
      </c>
      <c r="N464" s="1" t="s">
        <v>2803</v>
      </c>
      <c r="O464" s="1" t="s">
        <v>2865</v>
      </c>
      <c r="Q464" s="1" t="s">
        <v>38</v>
      </c>
      <c r="R464" s="1" t="s">
        <v>2501</v>
      </c>
      <c r="S464" s="1" t="s">
        <v>2545</v>
      </c>
      <c r="T464" s="1" t="s">
        <v>2479</v>
      </c>
      <c r="U464" s="1" t="s">
        <v>141</v>
      </c>
      <c r="V464" s="1" t="s">
        <v>2633</v>
      </c>
      <c r="W464" s="1" t="s">
        <v>34</v>
      </c>
      <c r="X464" s="1" t="s">
        <v>2546</v>
      </c>
      <c r="Y464" s="1" t="s">
        <v>2868</v>
      </c>
      <c r="Z464" s="1" t="s">
        <v>2869</v>
      </c>
    </row>
    <row r="465" spans="1:26" hidden="1" x14ac:dyDescent="0.25">
      <c r="A465" s="1" t="s">
        <v>2496</v>
      </c>
      <c r="B465" s="1">
        <v>2229</v>
      </c>
      <c r="C465" s="1" t="s">
        <v>954</v>
      </c>
      <c r="D465" s="1" t="s">
        <v>141</v>
      </c>
      <c r="E465" s="1" t="s">
        <v>142</v>
      </c>
      <c r="F465" s="1">
        <v>2025</v>
      </c>
      <c r="G465" s="1">
        <v>2025</v>
      </c>
      <c r="H465" s="1" t="s">
        <v>2870</v>
      </c>
      <c r="I465" s="1">
        <v>4201</v>
      </c>
      <c r="J465" s="1" t="s">
        <v>2504</v>
      </c>
      <c r="K465" s="1" t="s">
        <v>2541</v>
      </c>
      <c r="L465" s="1">
        <v>14001</v>
      </c>
      <c r="M465" s="1" t="s">
        <v>2542</v>
      </c>
      <c r="N465" s="1" t="s">
        <v>2803</v>
      </c>
      <c r="O465" s="1" t="s">
        <v>2865</v>
      </c>
      <c r="Q465" s="1" t="s">
        <v>38</v>
      </c>
      <c r="R465" s="1" t="s">
        <v>2501</v>
      </c>
      <c r="S465" s="1" t="s">
        <v>2545</v>
      </c>
      <c r="T465" s="1" t="s">
        <v>2479</v>
      </c>
      <c r="U465" s="1" t="s">
        <v>141</v>
      </c>
      <c r="V465" s="1" t="s">
        <v>2633</v>
      </c>
      <c r="W465" s="1" t="s">
        <v>34</v>
      </c>
      <c r="X465" s="1" t="s">
        <v>2546</v>
      </c>
      <c r="Y465" s="1" t="s">
        <v>6415</v>
      </c>
      <c r="Z465" s="1" t="s">
        <v>2755</v>
      </c>
    </row>
    <row r="466" spans="1:26" hidden="1" x14ac:dyDescent="0.25">
      <c r="A466" s="1" t="s">
        <v>2496</v>
      </c>
      <c r="B466" s="1">
        <v>2228</v>
      </c>
      <c r="C466" s="1" t="s">
        <v>1092</v>
      </c>
      <c r="D466" s="1" t="s">
        <v>141</v>
      </c>
      <c r="E466" s="1" t="s">
        <v>142</v>
      </c>
      <c r="F466" s="1">
        <v>2025</v>
      </c>
      <c r="G466" s="1">
        <v>2025</v>
      </c>
      <c r="H466" s="1" t="s">
        <v>2871</v>
      </c>
      <c r="I466" s="1">
        <v>3456</v>
      </c>
      <c r="J466" s="1" t="s">
        <v>2504</v>
      </c>
      <c r="K466" s="1" t="s">
        <v>2541</v>
      </c>
      <c r="L466" s="1">
        <v>14001</v>
      </c>
      <c r="M466" s="1" t="s">
        <v>2542</v>
      </c>
      <c r="N466" s="1" t="s">
        <v>2803</v>
      </c>
      <c r="O466" s="1" t="s">
        <v>2865</v>
      </c>
      <c r="Q466" s="1" t="s">
        <v>38</v>
      </c>
      <c r="R466" s="1" t="s">
        <v>2501</v>
      </c>
      <c r="S466" s="1" t="s">
        <v>2545</v>
      </c>
      <c r="T466" s="1" t="s">
        <v>2479</v>
      </c>
      <c r="U466" s="1" t="s">
        <v>141</v>
      </c>
      <c r="V466" s="1" t="s">
        <v>2633</v>
      </c>
      <c r="W466" s="1" t="s">
        <v>34</v>
      </c>
      <c r="X466" s="1" t="s">
        <v>2546</v>
      </c>
      <c r="Y466" s="1" t="s">
        <v>2872</v>
      </c>
      <c r="Z466" s="1" t="s">
        <v>2873</v>
      </c>
    </row>
    <row r="467" spans="1:26" hidden="1" x14ac:dyDescent="0.25">
      <c r="A467" s="1" t="s">
        <v>2496</v>
      </c>
      <c r="B467" s="1">
        <v>2227</v>
      </c>
      <c r="C467" s="1" t="s">
        <v>1380</v>
      </c>
      <c r="D467" s="1" t="s">
        <v>170</v>
      </c>
      <c r="E467" s="1" t="s">
        <v>157</v>
      </c>
      <c r="F467" s="1">
        <v>2025</v>
      </c>
      <c r="G467" s="1">
        <v>2025</v>
      </c>
      <c r="H467" s="1" t="s">
        <v>2874</v>
      </c>
      <c r="I467" s="1">
        <v>8779</v>
      </c>
      <c r="J467" s="1" t="s">
        <v>2575</v>
      </c>
      <c r="K467" s="1" t="s">
        <v>2529</v>
      </c>
      <c r="L467" s="1">
        <v>23845</v>
      </c>
      <c r="M467" s="1" t="s">
        <v>2530</v>
      </c>
      <c r="N467" s="1" t="s">
        <v>2703</v>
      </c>
      <c r="O467" s="1" t="s">
        <v>2704</v>
      </c>
      <c r="P467" s="1">
        <v>20</v>
      </c>
      <c r="Q467" s="1" t="s">
        <v>2608</v>
      </c>
      <c r="R467" s="1" t="s">
        <v>2473</v>
      </c>
      <c r="S467" s="1" t="s">
        <v>2710</v>
      </c>
      <c r="T467" s="1" t="s">
        <v>2479</v>
      </c>
      <c r="U467" s="1" t="s">
        <v>170</v>
      </c>
      <c r="V467" s="1" t="s">
        <v>2774</v>
      </c>
      <c r="W467" s="1" t="s">
        <v>34</v>
      </c>
      <c r="X467" s="1" t="s">
        <v>2509</v>
      </c>
      <c r="Y467" s="1" t="s">
        <v>2876</v>
      </c>
      <c r="Z467" s="1" t="s">
        <v>2755</v>
      </c>
    </row>
    <row r="468" spans="1:26" hidden="1" x14ac:dyDescent="0.25">
      <c r="A468" s="1" t="s">
        <v>2496</v>
      </c>
      <c r="B468" s="1">
        <v>2226</v>
      </c>
      <c r="C468" s="1" t="s">
        <v>303</v>
      </c>
      <c r="D468" s="1" t="s">
        <v>141</v>
      </c>
      <c r="E468" s="1" t="s">
        <v>142</v>
      </c>
      <c r="F468" s="1">
        <v>2025</v>
      </c>
      <c r="G468" s="1">
        <v>2025</v>
      </c>
      <c r="H468" s="1" t="s">
        <v>5206</v>
      </c>
      <c r="I468" s="1">
        <v>9318</v>
      </c>
      <c r="J468" s="1" t="s">
        <v>2504</v>
      </c>
      <c r="K468" s="1" t="s">
        <v>2505</v>
      </c>
      <c r="L468" s="1">
        <v>19194</v>
      </c>
      <c r="M468" s="1" t="s">
        <v>2499</v>
      </c>
      <c r="N468" s="1" t="s">
        <v>2815</v>
      </c>
      <c r="O468" s="1" t="s">
        <v>2816</v>
      </c>
      <c r="Q468" s="1" t="s">
        <v>60</v>
      </c>
      <c r="R468" s="1" t="s">
        <v>2507</v>
      </c>
      <c r="S468" s="1" t="s">
        <v>2537</v>
      </c>
      <c r="T468" s="1" t="s">
        <v>2479</v>
      </c>
      <c r="U468" s="1" t="s">
        <v>141</v>
      </c>
      <c r="V468" s="1" t="s">
        <v>2633</v>
      </c>
      <c r="W468" s="1" t="s">
        <v>34</v>
      </c>
      <c r="X468" s="1" t="s">
        <v>2538</v>
      </c>
      <c r="Y468" s="1" t="s">
        <v>5207</v>
      </c>
      <c r="Z468" s="1" t="s">
        <v>5208</v>
      </c>
    </row>
    <row r="469" spans="1:26" hidden="1" x14ac:dyDescent="0.25">
      <c r="A469" s="1" t="s">
        <v>2496</v>
      </c>
      <c r="B469" s="1">
        <v>2225</v>
      </c>
      <c r="C469" s="1" t="s">
        <v>994</v>
      </c>
      <c r="D469" s="1" t="s">
        <v>141</v>
      </c>
      <c r="E469" s="1" t="s">
        <v>142</v>
      </c>
      <c r="F469" s="1">
        <v>2025</v>
      </c>
      <c r="G469" s="1">
        <v>2025</v>
      </c>
      <c r="H469" s="1" t="s">
        <v>2877</v>
      </c>
      <c r="I469" s="1">
        <v>7164</v>
      </c>
      <c r="J469" s="1" t="s">
        <v>2606</v>
      </c>
      <c r="K469" s="1" t="s">
        <v>2498</v>
      </c>
      <c r="L469" s="1">
        <v>21104</v>
      </c>
      <c r="M469" s="1" t="s">
        <v>2499</v>
      </c>
      <c r="N469" s="1" t="s">
        <v>2815</v>
      </c>
      <c r="O469" s="1" t="s">
        <v>2816</v>
      </c>
      <c r="Q469" s="1" t="s">
        <v>2712</v>
      </c>
      <c r="R469" s="1" t="s">
        <v>2507</v>
      </c>
      <c r="S469" s="1" t="s">
        <v>2878</v>
      </c>
      <c r="T469" s="1" t="s">
        <v>2479</v>
      </c>
      <c r="U469" s="1" t="s">
        <v>141</v>
      </c>
      <c r="V469" s="1" t="s">
        <v>2633</v>
      </c>
      <c r="W469" s="1" t="s">
        <v>34</v>
      </c>
      <c r="X469" s="1" t="s">
        <v>2794</v>
      </c>
      <c r="Y469" s="1" t="s">
        <v>2795</v>
      </c>
      <c r="Z469" s="1" t="s">
        <v>2755</v>
      </c>
    </row>
    <row r="470" spans="1:26" hidden="1" x14ac:dyDescent="0.25">
      <c r="A470" s="1" t="s">
        <v>2496</v>
      </c>
      <c r="B470" s="1">
        <v>2224</v>
      </c>
      <c r="C470" s="1" t="s">
        <v>983</v>
      </c>
      <c r="D470" s="1" t="s">
        <v>170</v>
      </c>
      <c r="E470" s="1" t="s">
        <v>157</v>
      </c>
      <c r="F470" s="1">
        <v>2025</v>
      </c>
      <c r="G470" s="1">
        <v>2025</v>
      </c>
      <c r="H470" s="1" t="s">
        <v>2879</v>
      </c>
      <c r="I470" s="1">
        <v>7167</v>
      </c>
      <c r="J470" s="1" t="s">
        <v>2846</v>
      </c>
      <c r="K470" s="1" t="s">
        <v>2558</v>
      </c>
      <c r="L470" s="1">
        <v>21104</v>
      </c>
      <c r="M470" s="1" t="s">
        <v>2499</v>
      </c>
      <c r="N470" s="1" t="s">
        <v>2815</v>
      </c>
      <c r="O470" s="1" t="s">
        <v>2816</v>
      </c>
      <c r="Q470" s="1" t="s">
        <v>2712</v>
      </c>
      <c r="R470" s="1" t="s">
        <v>2507</v>
      </c>
      <c r="S470" s="1" t="s">
        <v>2878</v>
      </c>
      <c r="T470" s="1" t="s">
        <v>2479</v>
      </c>
      <c r="U470" s="1" t="s">
        <v>170</v>
      </c>
      <c r="V470" s="1" t="s">
        <v>2774</v>
      </c>
      <c r="W470" s="1" t="s">
        <v>34</v>
      </c>
      <c r="X470" s="1" t="s">
        <v>2794</v>
      </c>
      <c r="Y470" s="1" t="s">
        <v>2795</v>
      </c>
      <c r="Z470" s="1" t="s">
        <v>2755</v>
      </c>
    </row>
    <row r="471" spans="1:26" hidden="1" x14ac:dyDescent="0.25">
      <c r="A471" s="1" t="s">
        <v>2496</v>
      </c>
      <c r="B471" s="1">
        <v>2223</v>
      </c>
      <c r="C471" s="1" t="s">
        <v>241</v>
      </c>
      <c r="D471" s="1" t="s">
        <v>166</v>
      </c>
      <c r="E471" s="1" t="s">
        <v>142</v>
      </c>
      <c r="F471" s="1">
        <v>2023</v>
      </c>
      <c r="G471" s="1">
        <v>2023</v>
      </c>
      <c r="H471" s="1" t="s">
        <v>6416</v>
      </c>
      <c r="I471" s="1">
        <v>7033</v>
      </c>
      <c r="J471" s="1" t="s">
        <v>2880</v>
      </c>
      <c r="K471" s="1" t="s">
        <v>2881</v>
      </c>
      <c r="L471" s="1">
        <v>19093</v>
      </c>
      <c r="M471" s="1" t="s">
        <v>2499</v>
      </c>
      <c r="N471" s="1" t="s">
        <v>2882</v>
      </c>
      <c r="O471" s="1" t="s">
        <v>6267</v>
      </c>
      <c r="Q471" s="1" t="s">
        <v>60</v>
      </c>
      <c r="R471" s="1" t="s">
        <v>2507</v>
      </c>
      <c r="S471" s="1" t="s">
        <v>2537</v>
      </c>
      <c r="T471" s="1" t="s">
        <v>2479</v>
      </c>
      <c r="U471" s="1" t="s">
        <v>166</v>
      </c>
      <c r="V471" s="1" t="s">
        <v>6159</v>
      </c>
      <c r="W471" s="1" t="s">
        <v>36</v>
      </c>
      <c r="X471" s="1" t="s">
        <v>2794</v>
      </c>
      <c r="Y471" s="1" t="s">
        <v>2795</v>
      </c>
      <c r="Z471" s="1" t="s">
        <v>2755</v>
      </c>
    </row>
    <row r="472" spans="1:26" hidden="1" x14ac:dyDescent="0.25">
      <c r="A472" s="1" t="s">
        <v>2496</v>
      </c>
      <c r="B472" s="1">
        <v>2222</v>
      </c>
      <c r="C472" s="1" t="s">
        <v>922</v>
      </c>
      <c r="D472" s="1" t="s">
        <v>141</v>
      </c>
      <c r="E472" s="1" t="s">
        <v>142</v>
      </c>
      <c r="F472" s="1">
        <v>2025</v>
      </c>
      <c r="G472" s="1">
        <v>2025</v>
      </c>
      <c r="H472" s="1" t="s">
        <v>6020</v>
      </c>
      <c r="I472" s="1">
        <v>9689</v>
      </c>
      <c r="J472" s="1" t="s">
        <v>2615</v>
      </c>
      <c r="K472" s="1" t="s">
        <v>2616</v>
      </c>
      <c r="L472" s="1">
        <v>26010</v>
      </c>
      <c r="M472" s="1" t="s">
        <v>5292</v>
      </c>
      <c r="N472" s="1" t="s">
        <v>2883</v>
      </c>
      <c r="O472" s="1" t="s">
        <v>2884</v>
      </c>
      <c r="Q472" s="1" t="s">
        <v>44</v>
      </c>
      <c r="R472" s="1" t="s">
        <v>2514</v>
      </c>
      <c r="S472" s="1" t="s">
        <v>2605</v>
      </c>
      <c r="T472" s="1" t="s">
        <v>2479</v>
      </c>
      <c r="U472" s="1" t="s">
        <v>141</v>
      </c>
      <c r="V472" s="1" t="s">
        <v>2885</v>
      </c>
      <c r="W472" s="1" t="s">
        <v>34</v>
      </c>
      <c r="X472" s="1" t="s">
        <v>2518</v>
      </c>
      <c r="Y472" s="1" t="s">
        <v>6021</v>
      </c>
      <c r="Z472" s="1" t="s">
        <v>5899</v>
      </c>
    </row>
    <row r="473" spans="1:26" hidden="1" x14ac:dyDescent="0.25">
      <c r="A473" s="1" t="s">
        <v>2496</v>
      </c>
      <c r="B473" s="1">
        <v>2221</v>
      </c>
      <c r="C473" s="1" t="s">
        <v>1347</v>
      </c>
      <c r="D473" s="1" t="s">
        <v>170</v>
      </c>
      <c r="E473" s="1" t="s">
        <v>157</v>
      </c>
      <c r="F473" s="1">
        <v>2025</v>
      </c>
      <c r="G473" s="1">
        <v>2025</v>
      </c>
      <c r="H473" s="1" t="s">
        <v>2887</v>
      </c>
      <c r="I473" s="1">
        <v>8880</v>
      </c>
      <c r="J473" s="1" t="s">
        <v>2888</v>
      </c>
      <c r="K473" s="1" t="s">
        <v>2785</v>
      </c>
      <c r="L473" s="1">
        <v>26002</v>
      </c>
      <c r="M473" s="1" t="s">
        <v>2786</v>
      </c>
      <c r="N473" s="1" t="s">
        <v>2889</v>
      </c>
      <c r="O473" s="1" t="s">
        <v>2890</v>
      </c>
      <c r="Q473" s="1" t="s">
        <v>44</v>
      </c>
      <c r="R473" s="1" t="s">
        <v>2514</v>
      </c>
      <c r="S473" s="1" t="s">
        <v>2787</v>
      </c>
      <c r="T473" s="1" t="s">
        <v>2479</v>
      </c>
      <c r="U473" s="1" t="s">
        <v>170</v>
      </c>
      <c r="V473" s="1" t="s">
        <v>2774</v>
      </c>
      <c r="W473" s="1" t="s">
        <v>34</v>
      </c>
      <c r="X473" s="1" t="s">
        <v>2636</v>
      </c>
      <c r="Y473" s="1" t="s">
        <v>2891</v>
      </c>
      <c r="Z473" s="1" t="s">
        <v>2647</v>
      </c>
    </row>
    <row r="474" spans="1:26" hidden="1" x14ac:dyDescent="0.25">
      <c r="A474" s="1" t="s">
        <v>2496</v>
      </c>
      <c r="B474" s="1">
        <v>2220</v>
      </c>
      <c r="C474" s="1" t="s">
        <v>1127</v>
      </c>
      <c r="D474" s="1" t="s">
        <v>170</v>
      </c>
      <c r="E474" s="1" t="s">
        <v>157</v>
      </c>
      <c r="F474" s="1">
        <v>2025</v>
      </c>
      <c r="G474" s="1">
        <v>2025</v>
      </c>
      <c r="H474" s="1" t="s">
        <v>2892</v>
      </c>
      <c r="I474" s="1">
        <v>8704</v>
      </c>
      <c r="J474" s="1" t="s">
        <v>2888</v>
      </c>
      <c r="K474" s="1" t="s">
        <v>2785</v>
      </c>
      <c r="L474" s="1">
        <v>26002</v>
      </c>
      <c r="M474" s="1" t="s">
        <v>2786</v>
      </c>
      <c r="N474" s="1" t="s">
        <v>2889</v>
      </c>
      <c r="O474" s="1" t="s">
        <v>2890</v>
      </c>
      <c r="Q474" s="1" t="s">
        <v>44</v>
      </c>
      <c r="R474" s="1" t="s">
        <v>2514</v>
      </c>
      <c r="S474" s="1" t="s">
        <v>2787</v>
      </c>
      <c r="T474" s="1" t="s">
        <v>2479</v>
      </c>
      <c r="U474" s="1" t="s">
        <v>170</v>
      </c>
      <c r="V474" s="1" t="s">
        <v>2774</v>
      </c>
      <c r="W474" s="1" t="s">
        <v>34</v>
      </c>
      <c r="X474" s="1" t="s">
        <v>2794</v>
      </c>
      <c r="Y474" s="1" t="s">
        <v>2795</v>
      </c>
      <c r="Z474" s="1" t="s">
        <v>2755</v>
      </c>
    </row>
    <row r="475" spans="1:26" hidden="1" x14ac:dyDescent="0.25">
      <c r="A475" s="1" t="s">
        <v>2496</v>
      </c>
      <c r="B475" s="1">
        <v>2219</v>
      </c>
      <c r="C475" s="1" t="s">
        <v>1368</v>
      </c>
      <c r="D475" s="1" t="s">
        <v>170</v>
      </c>
      <c r="E475" s="1" t="s">
        <v>157</v>
      </c>
      <c r="F475" s="1">
        <v>2025</v>
      </c>
      <c r="G475" s="1">
        <v>2025</v>
      </c>
      <c r="H475" s="1" t="s">
        <v>2893</v>
      </c>
      <c r="I475" s="1">
        <v>8934</v>
      </c>
      <c r="J475" s="1" t="s">
        <v>2888</v>
      </c>
      <c r="K475" s="1" t="s">
        <v>2785</v>
      </c>
      <c r="L475" s="1">
        <v>26158</v>
      </c>
      <c r="M475" s="1" t="s">
        <v>2786</v>
      </c>
      <c r="N475" s="1" t="s">
        <v>2803</v>
      </c>
      <c r="O475" s="1" t="s">
        <v>2865</v>
      </c>
      <c r="Q475" s="1" t="s">
        <v>44</v>
      </c>
      <c r="R475" s="1" t="s">
        <v>2514</v>
      </c>
      <c r="S475" s="1" t="s">
        <v>2787</v>
      </c>
      <c r="T475" s="1" t="s">
        <v>2479</v>
      </c>
      <c r="U475" s="1" t="s">
        <v>170</v>
      </c>
      <c r="V475" s="1" t="s">
        <v>2774</v>
      </c>
      <c r="W475" s="1" t="s">
        <v>34</v>
      </c>
      <c r="X475" s="1" t="s">
        <v>2518</v>
      </c>
      <c r="Y475" s="1" t="s">
        <v>6022</v>
      </c>
      <c r="Z475" s="1" t="s">
        <v>2894</v>
      </c>
    </row>
    <row r="476" spans="1:26" hidden="1" x14ac:dyDescent="0.25">
      <c r="A476" s="1" t="s">
        <v>2496</v>
      </c>
      <c r="B476" s="1">
        <v>2218</v>
      </c>
      <c r="C476" s="1" t="s">
        <v>1302</v>
      </c>
      <c r="D476" s="1" t="s">
        <v>170</v>
      </c>
      <c r="E476" s="1" t="s">
        <v>157</v>
      </c>
      <c r="F476" s="1">
        <v>2025</v>
      </c>
      <c r="G476" s="1">
        <v>2025</v>
      </c>
      <c r="H476" s="1" t="s">
        <v>2895</v>
      </c>
      <c r="I476" s="1">
        <v>8984</v>
      </c>
      <c r="J476" s="1" t="s">
        <v>2888</v>
      </c>
      <c r="K476" s="1" t="s">
        <v>2785</v>
      </c>
      <c r="L476" s="1">
        <v>26005</v>
      </c>
      <c r="M476" s="1" t="s">
        <v>2786</v>
      </c>
      <c r="N476" s="1" t="s">
        <v>2803</v>
      </c>
      <c r="O476" s="1" t="s">
        <v>2865</v>
      </c>
      <c r="Q476" s="1" t="s">
        <v>44</v>
      </c>
      <c r="R476" s="1" t="s">
        <v>2514</v>
      </c>
      <c r="S476" s="1" t="s">
        <v>2605</v>
      </c>
      <c r="T476" s="1" t="s">
        <v>2479</v>
      </c>
      <c r="U476" s="1" t="s">
        <v>170</v>
      </c>
      <c r="V476" s="1" t="s">
        <v>2774</v>
      </c>
      <c r="W476" s="1" t="s">
        <v>34</v>
      </c>
      <c r="X476" s="1" t="s">
        <v>2526</v>
      </c>
      <c r="Y476" s="1" t="s">
        <v>2896</v>
      </c>
      <c r="Z476" s="1" t="s">
        <v>2897</v>
      </c>
    </row>
    <row r="477" spans="1:26" hidden="1" x14ac:dyDescent="0.25">
      <c r="A477" s="1" t="s">
        <v>2496</v>
      </c>
      <c r="B477" s="1">
        <v>2217</v>
      </c>
      <c r="C477" s="1" t="s">
        <v>1443</v>
      </c>
      <c r="D477" s="1" t="s">
        <v>141</v>
      </c>
      <c r="E477" s="1" t="s">
        <v>142</v>
      </c>
      <c r="F477" s="1">
        <v>2025</v>
      </c>
      <c r="G477" s="1">
        <v>2025</v>
      </c>
      <c r="H477" s="1" t="s">
        <v>2847</v>
      </c>
      <c r="I477" s="1">
        <v>15179</v>
      </c>
      <c r="J477" s="1" t="s">
        <v>2475</v>
      </c>
      <c r="K477" s="1" t="s">
        <v>2629</v>
      </c>
      <c r="L477" s="1">
        <v>35001</v>
      </c>
      <c r="M477" s="1" t="s">
        <v>2499</v>
      </c>
      <c r="N477" s="1" t="s">
        <v>2815</v>
      </c>
      <c r="O477" s="1" t="s">
        <v>2816</v>
      </c>
      <c r="P477" s="1">
        <v>20</v>
      </c>
      <c r="Q477" s="1" t="s">
        <v>43</v>
      </c>
      <c r="R477" s="1" t="s">
        <v>2473</v>
      </c>
      <c r="S477" s="1" t="s">
        <v>2521</v>
      </c>
      <c r="T477" s="1" t="s">
        <v>2479</v>
      </c>
      <c r="U477" s="1" t="s">
        <v>141</v>
      </c>
      <c r="V477" s="1" t="s">
        <v>2633</v>
      </c>
      <c r="W477" s="1" t="s">
        <v>34</v>
      </c>
      <c r="X477" s="1" t="s">
        <v>2794</v>
      </c>
      <c r="Y477" s="1" t="s">
        <v>2795</v>
      </c>
      <c r="Z477" s="1" t="s">
        <v>2755</v>
      </c>
    </row>
    <row r="478" spans="1:26" hidden="1" x14ac:dyDescent="0.25">
      <c r="A478" s="1" t="s">
        <v>2496</v>
      </c>
      <c r="B478" s="1">
        <v>2216</v>
      </c>
      <c r="C478" s="1" t="s">
        <v>1444</v>
      </c>
      <c r="D478" s="1" t="s">
        <v>141</v>
      </c>
      <c r="E478" s="1" t="s">
        <v>142</v>
      </c>
      <c r="F478" s="1">
        <v>2025</v>
      </c>
      <c r="G478" s="1">
        <v>2025</v>
      </c>
      <c r="H478" s="1" t="s">
        <v>2847</v>
      </c>
      <c r="I478" s="1">
        <v>15179</v>
      </c>
      <c r="J478" s="1" t="s">
        <v>2475</v>
      </c>
      <c r="K478" s="1" t="s">
        <v>2629</v>
      </c>
      <c r="L478" s="1">
        <v>35001</v>
      </c>
      <c r="M478" s="1" t="s">
        <v>2499</v>
      </c>
      <c r="N478" s="1" t="s">
        <v>2703</v>
      </c>
      <c r="O478" s="1" t="s">
        <v>2704</v>
      </c>
      <c r="P478" s="1">
        <v>20</v>
      </c>
      <c r="Q478" s="1" t="s">
        <v>43</v>
      </c>
      <c r="R478" s="1" t="s">
        <v>2473</v>
      </c>
      <c r="S478" s="1" t="s">
        <v>2521</v>
      </c>
      <c r="T478" s="1" t="s">
        <v>2479</v>
      </c>
      <c r="U478" s="1" t="s">
        <v>141</v>
      </c>
      <c r="V478" s="1" t="s">
        <v>2633</v>
      </c>
      <c r="W478" s="1" t="s">
        <v>34</v>
      </c>
      <c r="X478" s="1" t="s">
        <v>2794</v>
      </c>
      <c r="Y478" s="1" t="s">
        <v>2795</v>
      </c>
      <c r="Z478" s="1" t="s">
        <v>2755</v>
      </c>
    </row>
    <row r="479" spans="1:26" hidden="1" x14ac:dyDescent="0.25">
      <c r="A479" s="1" t="s">
        <v>2496</v>
      </c>
      <c r="B479" s="1">
        <v>2215</v>
      </c>
      <c r="C479" s="1" t="s">
        <v>1445</v>
      </c>
      <c r="D479" s="1" t="s">
        <v>141</v>
      </c>
      <c r="E479" s="1" t="s">
        <v>142</v>
      </c>
      <c r="F479" s="1">
        <v>2025</v>
      </c>
      <c r="G479" s="1">
        <v>2025</v>
      </c>
      <c r="H479" s="1" t="s">
        <v>2847</v>
      </c>
      <c r="I479" s="1">
        <v>15179</v>
      </c>
      <c r="J479" s="1" t="s">
        <v>2475</v>
      </c>
      <c r="K479" s="1" t="s">
        <v>2629</v>
      </c>
      <c r="L479" s="1">
        <v>35001</v>
      </c>
      <c r="M479" s="1" t="s">
        <v>2499</v>
      </c>
      <c r="N479" s="1" t="s">
        <v>2883</v>
      </c>
      <c r="O479" s="1" t="s">
        <v>2884</v>
      </c>
      <c r="P479" s="1">
        <v>20</v>
      </c>
      <c r="Q479" s="1" t="s">
        <v>43</v>
      </c>
      <c r="R479" s="1" t="s">
        <v>2473</v>
      </c>
      <c r="S479" s="1" t="s">
        <v>2521</v>
      </c>
      <c r="T479" s="1" t="s">
        <v>2479</v>
      </c>
      <c r="U479" s="1" t="s">
        <v>141</v>
      </c>
      <c r="V479" s="1" t="s">
        <v>2633</v>
      </c>
      <c r="W479" s="1" t="s">
        <v>34</v>
      </c>
      <c r="X479" s="1" t="s">
        <v>2794</v>
      </c>
      <c r="Y479" s="1" t="s">
        <v>2795</v>
      </c>
      <c r="Z479" s="1" t="s">
        <v>2755</v>
      </c>
    </row>
    <row r="480" spans="1:26" hidden="1" x14ac:dyDescent="0.25">
      <c r="A480" s="1" t="s">
        <v>2496</v>
      </c>
      <c r="B480" s="1">
        <v>2214</v>
      </c>
      <c r="C480" s="1" t="s">
        <v>1255</v>
      </c>
      <c r="D480" s="1" t="s">
        <v>141</v>
      </c>
      <c r="E480" s="1" t="s">
        <v>142</v>
      </c>
      <c r="F480" s="1">
        <v>2025</v>
      </c>
      <c r="G480" s="1">
        <v>2025</v>
      </c>
      <c r="H480" s="1" t="s">
        <v>6023</v>
      </c>
      <c r="I480" s="1">
        <v>9638</v>
      </c>
      <c r="J480" s="1" t="s">
        <v>7097</v>
      </c>
      <c r="K480" s="1" t="s">
        <v>2613</v>
      </c>
      <c r="L480" s="1">
        <v>17001</v>
      </c>
      <c r="M480" s="1" t="s">
        <v>5292</v>
      </c>
      <c r="N480" s="1" t="s">
        <v>2815</v>
      </c>
      <c r="O480" s="1" t="s">
        <v>2816</v>
      </c>
      <c r="Q480" s="1" t="s">
        <v>2506</v>
      </c>
      <c r="R480" s="1" t="s">
        <v>2507</v>
      </c>
      <c r="S480" s="1" t="s">
        <v>2508</v>
      </c>
      <c r="T480" s="1" t="s">
        <v>2479</v>
      </c>
      <c r="U480" s="1" t="s">
        <v>141</v>
      </c>
      <c r="V480" s="1" t="s">
        <v>2633</v>
      </c>
      <c r="W480" s="1" t="s">
        <v>34</v>
      </c>
      <c r="X480" s="1" t="s">
        <v>5211</v>
      </c>
      <c r="Y480" s="1" t="s">
        <v>7168</v>
      </c>
      <c r="Z480" s="1" t="s">
        <v>6024</v>
      </c>
    </row>
    <row r="481" spans="1:26" hidden="1" x14ac:dyDescent="0.25">
      <c r="A481" s="1" t="s">
        <v>2496</v>
      </c>
      <c r="B481" s="1">
        <v>2213</v>
      </c>
      <c r="C481" s="1" t="s">
        <v>1184</v>
      </c>
      <c r="D481" s="1" t="s">
        <v>170</v>
      </c>
      <c r="E481" s="1" t="s">
        <v>157</v>
      </c>
      <c r="F481" s="1">
        <v>2025</v>
      </c>
      <c r="G481" s="1">
        <v>2025</v>
      </c>
      <c r="H481" s="1" t="s">
        <v>2900</v>
      </c>
      <c r="I481" s="1">
        <v>7002</v>
      </c>
      <c r="J481" s="1" t="s">
        <v>2482</v>
      </c>
      <c r="K481" s="1" t="s">
        <v>2558</v>
      </c>
      <c r="L481" s="1">
        <v>19093</v>
      </c>
      <c r="M481" s="1" t="s">
        <v>2499</v>
      </c>
      <c r="N481" s="1" t="s">
        <v>2780</v>
      </c>
      <c r="O481" s="1" t="s">
        <v>2781</v>
      </c>
      <c r="Q481" s="1" t="s">
        <v>60</v>
      </c>
      <c r="R481" s="1" t="s">
        <v>2507</v>
      </c>
      <c r="S481" s="1" t="s">
        <v>2537</v>
      </c>
      <c r="T481" s="1" t="s">
        <v>2479</v>
      </c>
      <c r="U481" s="1" t="s">
        <v>170</v>
      </c>
      <c r="V481" s="1" t="s">
        <v>2774</v>
      </c>
      <c r="W481" s="1" t="s">
        <v>34</v>
      </c>
      <c r="X481" s="1" t="s">
        <v>2794</v>
      </c>
      <c r="Y481" s="1" t="s">
        <v>2795</v>
      </c>
      <c r="Z481" s="1" t="s">
        <v>2755</v>
      </c>
    </row>
    <row r="482" spans="1:26" hidden="1" x14ac:dyDescent="0.25">
      <c r="A482" s="1" t="s">
        <v>2496</v>
      </c>
      <c r="B482" s="1">
        <v>2212</v>
      </c>
      <c r="C482" s="1" t="s">
        <v>310</v>
      </c>
      <c r="D482" s="1" t="s">
        <v>156</v>
      </c>
      <c r="E482" s="1" t="s">
        <v>157</v>
      </c>
      <c r="F482" s="1">
        <v>2025</v>
      </c>
      <c r="G482" s="1">
        <v>2024</v>
      </c>
      <c r="H482" s="1" t="s">
        <v>4891</v>
      </c>
      <c r="I482" s="1">
        <v>5040</v>
      </c>
      <c r="J482" s="1" t="s">
        <v>2557</v>
      </c>
      <c r="K482" s="1" t="s">
        <v>2620</v>
      </c>
      <c r="L482" s="1">
        <v>15001</v>
      </c>
      <c r="M482" s="1" t="s">
        <v>2542</v>
      </c>
      <c r="N482" s="1" t="s">
        <v>2803</v>
      </c>
      <c r="O482" s="1" t="s">
        <v>2865</v>
      </c>
      <c r="P482" s="1">
        <v>21</v>
      </c>
      <c r="Q482" s="1" t="s">
        <v>2902</v>
      </c>
      <c r="R482" s="1" t="s">
        <v>2903</v>
      </c>
      <c r="S482" s="1" t="s">
        <v>2904</v>
      </c>
      <c r="T482" s="1" t="s">
        <v>2479</v>
      </c>
      <c r="U482" s="1" t="s">
        <v>156</v>
      </c>
      <c r="V482" s="1" t="s">
        <v>2905</v>
      </c>
      <c r="W482" s="1" t="s">
        <v>34</v>
      </c>
      <c r="X482" s="1" t="s">
        <v>2906</v>
      </c>
      <c r="Y482" s="1" t="s">
        <v>5900</v>
      </c>
      <c r="Z482" s="1" t="s">
        <v>5557</v>
      </c>
    </row>
    <row r="483" spans="1:26" hidden="1" x14ac:dyDescent="0.25">
      <c r="A483" s="1" t="s">
        <v>2496</v>
      </c>
      <c r="B483" s="1">
        <v>2211</v>
      </c>
      <c r="C483" s="1" t="s">
        <v>1166</v>
      </c>
      <c r="D483" s="1" t="s">
        <v>156</v>
      </c>
      <c r="E483" s="1" t="s">
        <v>157</v>
      </c>
      <c r="F483" s="1">
        <v>2025</v>
      </c>
      <c r="G483" s="1">
        <v>2024</v>
      </c>
      <c r="H483" s="1" t="s">
        <v>2907</v>
      </c>
      <c r="I483" s="1">
        <v>3339</v>
      </c>
      <c r="J483" s="1" t="s">
        <v>2557</v>
      </c>
      <c r="K483" s="1" t="s">
        <v>2901</v>
      </c>
      <c r="L483" s="1">
        <v>15001</v>
      </c>
      <c r="M483" s="1" t="s">
        <v>2542</v>
      </c>
      <c r="N483" s="1" t="s">
        <v>2803</v>
      </c>
      <c r="O483" s="1" t="s">
        <v>2865</v>
      </c>
      <c r="P483" s="1">
        <v>1469</v>
      </c>
      <c r="Q483" s="1" t="s">
        <v>2902</v>
      </c>
      <c r="R483" s="1" t="s">
        <v>2903</v>
      </c>
      <c r="S483" s="1" t="s">
        <v>2904</v>
      </c>
      <c r="T483" s="1" t="s">
        <v>2479</v>
      </c>
      <c r="U483" s="1" t="s">
        <v>156</v>
      </c>
      <c r="V483" s="1" t="s">
        <v>2905</v>
      </c>
      <c r="W483" s="1" t="s">
        <v>34</v>
      </c>
      <c r="X483" s="1" t="s">
        <v>2906</v>
      </c>
      <c r="Y483" s="1" t="s">
        <v>2908</v>
      </c>
    </row>
    <row r="484" spans="1:26" hidden="1" x14ac:dyDescent="0.25">
      <c r="A484" s="1" t="s">
        <v>2496</v>
      </c>
      <c r="B484" s="1">
        <v>2210</v>
      </c>
      <c r="C484" s="1" t="s">
        <v>1385</v>
      </c>
      <c r="D484" s="1" t="s">
        <v>141</v>
      </c>
      <c r="E484" s="1" t="s">
        <v>142</v>
      </c>
      <c r="F484" s="1">
        <v>2025</v>
      </c>
      <c r="G484" s="1">
        <v>2025</v>
      </c>
      <c r="H484" s="1" t="s">
        <v>3055</v>
      </c>
      <c r="I484" s="1" t="s">
        <v>3056</v>
      </c>
      <c r="J484" s="1" t="s">
        <v>2475</v>
      </c>
      <c r="K484" s="1" t="s">
        <v>2505</v>
      </c>
      <c r="L484" s="1">
        <v>23845</v>
      </c>
      <c r="M484" s="1" t="s">
        <v>2499</v>
      </c>
      <c r="N484" s="1" t="s">
        <v>2909</v>
      </c>
      <c r="O484" s="1" t="s">
        <v>2910</v>
      </c>
      <c r="P484" s="1">
        <v>20</v>
      </c>
      <c r="Q484" s="1" t="s">
        <v>2608</v>
      </c>
      <c r="R484" s="1" t="s">
        <v>2473</v>
      </c>
      <c r="S484" s="1" t="s">
        <v>2710</v>
      </c>
      <c r="T484" s="1" t="s">
        <v>2522</v>
      </c>
      <c r="U484" s="1" t="s">
        <v>141</v>
      </c>
      <c r="V484" s="1" t="s">
        <v>2633</v>
      </c>
      <c r="W484" s="1" t="s">
        <v>34</v>
      </c>
      <c r="X484" s="1" t="s">
        <v>2630</v>
      </c>
      <c r="Y484" s="1" t="s">
        <v>5080</v>
      </c>
      <c r="Z484" s="1" t="s">
        <v>2737</v>
      </c>
    </row>
    <row r="485" spans="1:26" hidden="1" x14ac:dyDescent="0.25">
      <c r="A485" s="1" t="s">
        <v>2496</v>
      </c>
      <c r="B485" s="1">
        <v>2209</v>
      </c>
      <c r="C485" s="1" t="s">
        <v>473</v>
      </c>
      <c r="D485" s="1" t="s">
        <v>141</v>
      </c>
      <c r="E485" s="1" t="s">
        <v>142</v>
      </c>
      <c r="F485" s="1">
        <v>2025</v>
      </c>
      <c r="G485" s="1">
        <v>2025</v>
      </c>
      <c r="H485" s="1" t="s">
        <v>2911</v>
      </c>
      <c r="I485" s="1">
        <v>8258</v>
      </c>
      <c r="J485" s="1" t="s">
        <v>2478</v>
      </c>
      <c r="K485" s="1" t="s">
        <v>2541</v>
      </c>
      <c r="L485" s="1">
        <v>35001</v>
      </c>
      <c r="M485" s="1" t="s">
        <v>2542</v>
      </c>
      <c r="N485" s="1" t="s">
        <v>2815</v>
      </c>
      <c r="O485" s="1" t="s">
        <v>2816</v>
      </c>
      <c r="P485" s="1">
        <v>20</v>
      </c>
      <c r="Q485" s="1" t="s">
        <v>43</v>
      </c>
      <c r="R485" s="1" t="s">
        <v>2473</v>
      </c>
      <c r="S485" s="1" t="s">
        <v>2521</v>
      </c>
      <c r="T485" s="1" t="s">
        <v>2479</v>
      </c>
      <c r="U485" s="1" t="s">
        <v>141</v>
      </c>
      <c r="V485" s="1" t="s">
        <v>2633</v>
      </c>
      <c r="W485" s="1" t="s">
        <v>34</v>
      </c>
      <c r="X485" s="1" t="s">
        <v>2912</v>
      </c>
      <c r="Y485" s="1" t="s">
        <v>2913</v>
      </c>
      <c r="Z485" s="1" t="s">
        <v>2755</v>
      </c>
    </row>
    <row r="486" spans="1:26" hidden="1" x14ac:dyDescent="0.25">
      <c r="A486" s="1" t="s">
        <v>2496</v>
      </c>
      <c r="B486" s="1">
        <v>2208</v>
      </c>
      <c r="C486" s="1" t="s">
        <v>350</v>
      </c>
      <c r="D486" s="1" t="s">
        <v>170</v>
      </c>
      <c r="E486" s="1" t="s">
        <v>157</v>
      </c>
      <c r="F486" s="1">
        <v>2025</v>
      </c>
      <c r="G486" s="1">
        <v>2025</v>
      </c>
      <c r="H486" s="1" t="s">
        <v>4931</v>
      </c>
      <c r="I486" s="1">
        <v>9289</v>
      </c>
      <c r="J486" s="1" t="s">
        <v>2612</v>
      </c>
      <c r="K486" s="1" t="s">
        <v>2613</v>
      </c>
      <c r="L486" s="1">
        <v>34068</v>
      </c>
      <c r="M486" s="1" t="s">
        <v>5292</v>
      </c>
      <c r="N486" s="1" t="s">
        <v>2826</v>
      </c>
      <c r="O486" s="1" t="s">
        <v>2827</v>
      </c>
      <c r="P486" s="1">
        <v>20</v>
      </c>
      <c r="Q486" s="1" t="s">
        <v>46</v>
      </c>
      <c r="R486" s="1" t="s">
        <v>2514</v>
      </c>
      <c r="S486" s="1" t="s">
        <v>2628</v>
      </c>
      <c r="T486" s="1" t="s">
        <v>2479</v>
      </c>
      <c r="U486" s="1" t="s">
        <v>170</v>
      </c>
      <c r="V486" s="1" t="s">
        <v>2774</v>
      </c>
      <c r="W486" s="1" t="s">
        <v>34</v>
      </c>
      <c r="X486" s="1" t="s">
        <v>2518</v>
      </c>
      <c r="Y486" s="1" t="s">
        <v>5901</v>
      </c>
      <c r="Z486" s="1" t="s">
        <v>5902</v>
      </c>
    </row>
    <row r="487" spans="1:26" hidden="1" x14ac:dyDescent="0.25">
      <c r="A487" s="1" t="s">
        <v>2496</v>
      </c>
      <c r="B487" s="1">
        <v>2207</v>
      </c>
      <c r="C487" s="1" t="s">
        <v>147</v>
      </c>
      <c r="D487" s="1" t="s">
        <v>141</v>
      </c>
      <c r="E487" s="1" t="s">
        <v>142</v>
      </c>
      <c r="F487" s="1">
        <v>2025</v>
      </c>
      <c r="G487" s="1">
        <v>2025</v>
      </c>
      <c r="H487" s="1" t="s">
        <v>4892</v>
      </c>
      <c r="I487" s="1">
        <v>9333</v>
      </c>
      <c r="J487" s="1" t="s">
        <v>2504</v>
      </c>
      <c r="K487" s="1" t="s">
        <v>2505</v>
      </c>
      <c r="L487" s="1">
        <v>22020</v>
      </c>
      <c r="M487" s="1" t="s">
        <v>2499</v>
      </c>
      <c r="N487" s="1" t="s">
        <v>2703</v>
      </c>
      <c r="O487" s="1" t="s">
        <v>2704</v>
      </c>
      <c r="Q487" s="1" t="s">
        <v>2601</v>
      </c>
      <c r="R487" s="1" t="s">
        <v>2507</v>
      </c>
      <c r="S487" s="1" t="s">
        <v>2602</v>
      </c>
      <c r="T487" s="1" t="s">
        <v>2479</v>
      </c>
      <c r="U487" s="1" t="s">
        <v>141</v>
      </c>
      <c r="V487" s="1" t="s">
        <v>2633</v>
      </c>
      <c r="W487" s="1" t="s">
        <v>34</v>
      </c>
      <c r="X487" s="1" t="s">
        <v>2775</v>
      </c>
      <c r="Y487" s="1" t="s">
        <v>4893</v>
      </c>
      <c r="Z487" s="1" t="s">
        <v>2916</v>
      </c>
    </row>
    <row r="488" spans="1:26" hidden="1" x14ac:dyDescent="0.25">
      <c r="A488" s="1" t="s">
        <v>2496</v>
      </c>
      <c r="B488" s="1">
        <v>2206</v>
      </c>
      <c r="C488" s="1" t="s">
        <v>715</v>
      </c>
      <c r="D488" s="1" t="s">
        <v>364</v>
      </c>
      <c r="E488" s="1" t="s">
        <v>142</v>
      </c>
      <c r="F488" s="1">
        <v>2022</v>
      </c>
      <c r="G488" s="1">
        <v>2023</v>
      </c>
      <c r="H488" s="1" t="s">
        <v>6417</v>
      </c>
      <c r="I488" s="1">
        <v>7040</v>
      </c>
      <c r="J488" s="1" t="s">
        <v>2606</v>
      </c>
      <c r="K488" s="1" t="s">
        <v>2498</v>
      </c>
      <c r="L488" s="1">
        <v>19093</v>
      </c>
      <c r="M488" s="1" t="s">
        <v>2499</v>
      </c>
      <c r="N488" s="1" t="s">
        <v>2882</v>
      </c>
      <c r="O488" s="1" t="s">
        <v>6267</v>
      </c>
      <c r="Q488" s="1" t="s">
        <v>60</v>
      </c>
      <c r="R488" s="1" t="s">
        <v>2507</v>
      </c>
      <c r="S488" s="1" t="s">
        <v>2537</v>
      </c>
      <c r="T488" s="1" t="s">
        <v>2479</v>
      </c>
      <c r="U488" s="1" t="s">
        <v>364</v>
      </c>
      <c r="V488" s="1" t="s">
        <v>6159</v>
      </c>
      <c r="W488" s="1" t="s">
        <v>36</v>
      </c>
      <c r="X488" s="1" t="s">
        <v>2794</v>
      </c>
      <c r="Y488" s="1" t="s">
        <v>2795</v>
      </c>
      <c r="Z488" s="1" t="s">
        <v>2755</v>
      </c>
    </row>
    <row r="489" spans="1:26" hidden="1" x14ac:dyDescent="0.25">
      <c r="A489" s="1" t="s">
        <v>2496</v>
      </c>
      <c r="B489" s="1">
        <v>2205</v>
      </c>
      <c r="C489" s="1" t="s">
        <v>851</v>
      </c>
      <c r="D489" s="1" t="s">
        <v>141</v>
      </c>
      <c r="E489" s="1" t="s">
        <v>142</v>
      </c>
      <c r="F489" s="1">
        <v>2025</v>
      </c>
      <c r="G489" s="1">
        <v>2025</v>
      </c>
      <c r="H489" s="1" t="s">
        <v>7169</v>
      </c>
      <c r="I489" s="1">
        <v>7083</v>
      </c>
      <c r="J489" s="1" t="s">
        <v>2504</v>
      </c>
      <c r="K489" s="1" t="s">
        <v>2505</v>
      </c>
      <c r="L489" s="1">
        <v>17001</v>
      </c>
      <c r="M489" s="1" t="s">
        <v>2499</v>
      </c>
      <c r="N489" s="1" t="s">
        <v>2815</v>
      </c>
      <c r="O489" s="1" t="s">
        <v>2816</v>
      </c>
      <c r="Q489" s="1" t="s">
        <v>2506</v>
      </c>
      <c r="R489" s="1" t="s">
        <v>2507</v>
      </c>
      <c r="S489" s="1" t="s">
        <v>2508</v>
      </c>
      <c r="T489" s="1" t="s">
        <v>2479</v>
      </c>
      <c r="U489" s="1" t="s">
        <v>141</v>
      </c>
      <c r="V489" s="1" t="s">
        <v>2633</v>
      </c>
      <c r="W489" s="1" t="s">
        <v>34</v>
      </c>
      <c r="X489" s="1" t="s">
        <v>2509</v>
      </c>
      <c r="Y489" s="1" t="s">
        <v>7170</v>
      </c>
      <c r="Z489" s="1" t="s">
        <v>2522</v>
      </c>
    </row>
    <row r="490" spans="1:26" hidden="1" x14ac:dyDescent="0.25">
      <c r="A490" s="1" t="s">
        <v>2496</v>
      </c>
      <c r="B490" s="1">
        <v>2204</v>
      </c>
      <c r="C490" s="1" t="s">
        <v>966</v>
      </c>
      <c r="D490" s="1" t="s">
        <v>141</v>
      </c>
      <c r="E490" s="1" t="s">
        <v>142</v>
      </c>
      <c r="F490" s="1">
        <v>2025</v>
      </c>
      <c r="G490" s="1">
        <v>2025</v>
      </c>
      <c r="H490" s="1" t="s">
        <v>5558</v>
      </c>
      <c r="I490" s="1">
        <v>9370</v>
      </c>
      <c r="J490" s="1" t="s">
        <v>2504</v>
      </c>
      <c r="K490" s="1" t="s">
        <v>2505</v>
      </c>
      <c r="L490" s="1">
        <v>18001</v>
      </c>
      <c r="M490" s="1" t="s">
        <v>2499</v>
      </c>
      <c r="N490" s="1" t="s">
        <v>2780</v>
      </c>
      <c r="O490" s="1" t="s">
        <v>2781</v>
      </c>
      <c r="Q490" s="1" t="s">
        <v>40</v>
      </c>
      <c r="R490" s="1" t="s">
        <v>2473</v>
      </c>
      <c r="S490" s="1" t="s">
        <v>2610</v>
      </c>
      <c r="T490" s="1" t="s">
        <v>2479</v>
      </c>
      <c r="U490" s="1" t="s">
        <v>141</v>
      </c>
      <c r="V490" s="1" t="s">
        <v>2633</v>
      </c>
      <c r="W490" s="1" t="s">
        <v>34</v>
      </c>
      <c r="X490" s="1" t="s">
        <v>2611</v>
      </c>
      <c r="Y490" s="1" t="s">
        <v>5559</v>
      </c>
      <c r="Z490" s="1" t="s">
        <v>2539</v>
      </c>
    </row>
    <row r="491" spans="1:26" hidden="1" x14ac:dyDescent="0.25">
      <c r="A491" s="1" t="s">
        <v>2496</v>
      </c>
      <c r="B491" s="1">
        <v>2203</v>
      </c>
      <c r="C491" s="1" t="s">
        <v>986</v>
      </c>
      <c r="D491" s="1" t="s">
        <v>141</v>
      </c>
      <c r="E491" s="1" t="s">
        <v>142</v>
      </c>
      <c r="F491" s="1">
        <v>2025</v>
      </c>
      <c r="G491" s="1">
        <v>2025</v>
      </c>
      <c r="H491" s="1" t="s">
        <v>4932</v>
      </c>
      <c r="I491" s="1">
        <v>9335</v>
      </c>
      <c r="J491" s="1" t="s">
        <v>2504</v>
      </c>
      <c r="K491" s="1" t="s">
        <v>2505</v>
      </c>
      <c r="L491" s="1">
        <v>18001</v>
      </c>
      <c r="M491" s="1" t="s">
        <v>2499</v>
      </c>
      <c r="N491" s="1" t="s">
        <v>2780</v>
      </c>
      <c r="O491" s="1" t="s">
        <v>2781</v>
      </c>
      <c r="Q491" s="1" t="s">
        <v>40</v>
      </c>
      <c r="R491" s="1" t="s">
        <v>2473</v>
      </c>
      <c r="S491" s="1" t="s">
        <v>2610</v>
      </c>
      <c r="T491" s="1" t="s">
        <v>2479</v>
      </c>
      <c r="U491" s="1" t="s">
        <v>141</v>
      </c>
      <c r="V491" s="1" t="s">
        <v>2633</v>
      </c>
      <c r="W491" s="1" t="s">
        <v>34</v>
      </c>
      <c r="X491" s="1" t="s">
        <v>2611</v>
      </c>
      <c r="Y491" s="1" t="s">
        <v>4933</v>
      </c>
      <c r="Z491" s="1" t="s">
        <v>2539</v>
      </c>
    </row>
    <row r="492" spans="1:26" hidden="1" x14ac:dyDescent="0.25">
      <c r="A492" s="1" t="s">
        <v>2496</v>
      </c>
      <c r="B492" s="1">
        <v>2202</v>
      </c>
      <c r="C492" s="1" t="s">
        <v>574</v>
      </c>
      <c r="D492" s="1" t="s">
        <v>141</v>
      </c>
      <c r="E492" s="1" t="s">
        <v>142</v>
      </c>
      <c r="F492" s="1">
        <v>2025</v>
      </c>
      <c r="G492" s="1">
        <v>2025</v>
      </c>
      <c r="H492" s="1" t="s">
        <v>2918</v>
      </c>
      <c r="I492" s="1">
        <v>9213</v>
      </c>
      <c r="J492" s="1" t="s">
        <v>2919</v>
      </c>
      <c r="K492" s="1" t="s">
        <v>2558</v>
      </c>
      <c r="L492" s="1">
        <v>18001</v>
      </c>
      <c r="M492" s="1" t="s">
        <v>2499</v>
      </c>
      <c r="N492" s="1" t="s">
        <v>2882</v>
      </c>
      <c r="O492" s="1" t="s">
        <v>2920</v>
      </c>
      <c r="Q492" s="1" t="s">
        <v>40</v>
      </c>
      <c r="R492" s="1" t="s">
        <v>2473</v>
      </c>
      <c r="S492" s="1" t="s">
        <v>2610</v>
      </c>
      <c r="T492" s="1" t="s">
        <v>2479</v>
      </c>
      <c r="U492" s="1" t="s">
        <v>141</v>
      </c>
      <c r="V492" s="1" t="s">
        <v>2633</v>
      </c>
      <c r="W492" s="1" t="s">
        <v>34</v>
      </c>
      <c r="X492" s="1" t="s">
        <v>2611</v>
      </c>
      <c r="Y492" s="1" t="s">
        <v>2921</v>
      </c>
      <c r="Z492" s="1" t="s">
        <v>2737</v>
      </c>
    </row>
    <row r="493" spans="1:26" hidden="1" x14ac:dyDescent="0.25">
      <c r="A493" s="1" t="s">
        <v>2496</v>
      </c>
      <c r="B493" s="1">
        <v>2200</v>
      </c>
      <c r="C493" s="1" t="s">
        <v>639</v>
      </c>
      <c r="D493" s="1" t="s">
        <v>141</v>
      </c>
      <c r="E493" s="1" t="s">
        <v>142</v>
      </c>
      <c r="F493" s="1">
        <v>2025</v>
      </c>
      <c r="G493" s="1">
        <v>2025</v>
      </c>
      <c r="H493" s="1" t="s">
        <v>2922</v>
      </c>
      <c r="I493" s="1">
        <v>8650</v>
      </c>
      <c r="J493" s="1" t="s">
        <v>2504</v>
      </c>
      <c r="K493" s="1" t="s">
        <v>2505</v>
      </c>
      <c r="L493" s="1">
        <v>18001</v>
      </c>
      <c r="M493" s="1" t="s">
        <v>2499</v>
      </c>
      <c r="N493" s="1" t="s">
        <v>2815</v>
      </c>
      <c r="O493" s="1" t="s">
        <v>2816</v>
      </c>
      <c r="P493" s="1">
        <v>20</v>
      </c>
      <c r="Q493" s="1" t="s">
        <v>40</v>
      </c>
      <c r="R493" s="1" t="s">
        <v>2473</v>
      </c>
      <c r="S493" s="1" t="s">
        <v>2610</v>
      </c>
      <c r="T493" s="1" t="s">
        <v>2479</v>
      </c>
      <c r="U493" s="1" t="s">
        <v>141</v>
      </c>
      <c r="V493" s="1" t="s">
        <v>2633</v>
      </c>
      <c r="W493" s="1" t="s">
        <v>34</v>
      </c>
      <c r="X493" s="1" t="s">
        <v>2611</v>
      </c>
      <c r="Y493" s="1" t="s">
        <v>2923</v>
      </c>
      <c r="Z493" s="1" t="s">
        <v>2574</v>
      </c>
    </row>
    <row r="494" spans="1:26" hidden="1" x14ac:dyDescent="0.25">
      <c r="A494" s="1" t="s">
        <v>2496</v>
      </c>
      <c r="B494" s="1">
        <v>2199</v>
      </c>
      <c r="C494" s="1" t="s">
        <v>1185</v>
      </c>
      <c r="D494" s="1" t="s">
        <v>170</v>
      </c>
      <c r="E494" s="1" t="s">
        <v>157</v>
      </c>
      <c r="F494" s="1">
        <v>2025</v>
      </c>
      <c r="G494" s="1">
        <v>2025</v>
      </c>
      <c r="H494" s="1" t="s">
        <v>2924</v>
      </c>
      <c r="I494" s="1">
        <v>6925</v>
      </c>
      <c r="J494" s="1" t="s">
        <v>2482</v>
      </c>
      <c r="K494" s="1" t="s">
        <v>2558</v>
      </c>
      <c r="L494" s="1">
        <v>19194</v>
      </c>
      <c r="M494" s="1" t="s">
        <v>2499</v>
      </c>
      <c r="N494" s="1" t="s">
        <v>2826</v>
      </c>
      <c r="O494" s="1" t="s">
        <v>2827</v>
      </c>
      <c r="Q494" s="1" t="s">
        <v>60</v>
      </c>
      <c r="R494" s="1" t="s">
        <v>2507</v>
      </c>
      <c r="S494" s="1" t="s">
        <v>2537</v>
      </c>
      <c r="T494" s="1" t="s">
        <v>2479</v>
      </c>
      <c r="U494" s="1" t="s">
        <v>170</v>
      </c>
      <c r="V494" s="1" t="s">
        <v>2774</v>
      </c>
      <c r="W494" s="1" t="s">
        <v>34</v>
      </c>
      <c r="X494" s="1" t="s">
        <v>2538</v>
      </c>
      <c r="Y494" s="1" t="s">
        <v>2925</v>
      </c>
      <c r="Z494" s="1" t="s">
        <v>2737</v>
      </c>
    </row>
    <row r="495" spans="1:26" hidden="1" x14ac:dyDescent="0.25">
      <c r="A495" s="1" t="s">
        <v>2496</v>
      </c>
      <c r="B495" s="1">
        <v>2196</v>
      </c>
      <c r="C495" s="1" t="s">
        <v>839</v>
      </c>
      <c r="D495" s="1" t="s">
        <v>141</v>
      </c>
      <c r="E495" s="1" t="s">
        <v>142</v>
      </c>
      <c r="F495" s="1">
        <v>2025</v>
      </c>
      <c r="G495" s="1">
        <v>2025</v>
      </c>
      <c r="H495" s="1" t="s">
        <v>2926</v>
      </c>
      <c r="I495" s="1">
        <v>7009</v>
      </c>
      <c r="J495" s="1" t="s">
        <v>2504</v>
      </c>
      <c r="K495" s="1" t="s">
        <v>2505</v>
      </c>
      <c r="L495" s="1">
        <v>17001</v>
      </c>
      <c r="M495" s="1" t="s">
        <v>2499</v>
      </c>
      <c r="N495" s="1" t="s">
        <v>2815</v>
      </c>
      <c r="O495" s="1" t="s">
        <v>2816</v>
      </c>
      <c r="Q495" s="1" t="s">
        <v>2506</v>
      </c>
      <c r="R495" s="1" t="s">
        <v>2507</v>
      </c>
      <c r="S495" s="1" t="s">
        <v>2508</v>
      </c>
      <c r="T495" s="1" t="s">
        <v>2479</v>
      </c>
      <c r="U495" s="1" t="s">
        <v>141</v>
      </c>
      <c r="V495" s="1" t="s">
        <v>2633</v>
      </c>
      <c r="W495" s="1" t="s">
        <v>34</v>
      </c>
      <c r="X495" s="1" t="s">
        <v>5211</v>
      </c>
      <c r="Y495" s="1" t="s">
        <v>7171</v>
      </c>
      <c r="Z495" s="1" t="s">
        <v>2927</v>
      </c>
    </row>
    <row r="496" spans="1:26" hidden="1" x14ac:dyDescent="0.25">
      <c r="A496" s="1" t="s">
        <v>2496</v>
      </c>
      <c r="B496" s="1">
        <v>2195</v>
      </c>
      <c r="C496" s="1" t="s">
        <v>335</v>
      </c>
      <c r="D496" s="1" t="s">
        <v>141</v>
      </c>
      <c r="E496" s="1" t="s">
        <v>142</v>
      </c>
      <c r="F496" s="1">
        <v>2025</v>
      </c>
      <c r="G496" s="1">
        <v>2025</v>
      </c>
      <c r="H496" s="1" t="s">
        <v>2928</v>
      </c>
      <c r="I496" s="1">
        <v>6838</v>
      </c>
      <c r="J496" s="1" t="s">
        <v>2504</v>
      </c>
      <c r="K496" s="1" t="s">
        <v>2505</v>
      </c>
      <c r="L496" s="1">
        <v>17001</v>
      </c>
      <c r="M496" s="1" t="s">
        <v>2499</v>
      </c>
      <c r="N496" s="1" t="s">
        <v>2815</v>
      </c>
      <c r="O496" s="1" t="s">
        <v>2816</v>
      </c>
      <c r="Q496" s="1" t="s">
        <v>2506</v>
      </c>
      <c r="R496" s="1" t="s">
        <v>2507</v>
      </c>
      <c r="S496" s="1" t="s">
        <v>2508</v>
      </c>
      <c r="T496" s="1" t="s">
        <v>2479</v>
      </c>
      <c r="U496" s="1" t="s">
        <v>141</v>
      </c>
      <c r="V496" s="1" t="s">
        <v>2633</v>
      </c>
      <c r="W496" s="1" t="s">
        <v>34</v>
      </c>
      <c r="X496" s="1" t="s">
        <v>2509</v>
      </c>
      <c r="Y496" s="1" t="s">
        <v>2929</v>
      </c>
      <c r="Z496" s="1" t="s">
        <v>2930</v>
      </c>
    </row>
    <row r="497" spans="1:26" hidden="1" x14ac:dyDescent="0.25">
      <c r="A497" s="1" t="s">
        <v>2496</v>
      </c>
      <c r="B497" s="1">
        <v>2194</v>
      </c>
      <c r="C497" s="1" t="s">
        <v>953</v>
      </c>
      <c r="D497" s="1" t="s">
        <v>141</v>
      </c>
      <c r="E497" s="1" t="s">
        <v>142</v>
      </c>
      <c r="F497" s="1">
        <v>2025</v>
      </c>
      <c r="G497" s="1">
        <v>2025</v>
      </c>
      <c r="H497" s="1" t="s">
        <v>5560</v>
      </c>
      <c r="I497" s="1">
        <v>9496</v>
      </c>
      <c r="J497" s="1" t="s">
        <v>2504</v>
      </c>
      <c r="K497" s="1" t="s">
        <v>2505</v>
      </c>
      <c r="L497" s="1">
        <v>17001</v>
      </c>
      <c r="M497" s="1" t="s">
        <v>2499</v>
      </c>
      <c r="N497" s="1" t="s">
        <v>2815</v>
      </c>
      <c r="O497" s="1" t="s">
        <v>2816</v>
      </c>
      <c r="Q497" s="1" t="s">
        <v>2506</v>
      </c>
      <c r="R497" s="1" t="s">
        <v>2507</v>
      </c>
      <c r="S497" s="1" t="s">
        <v>2508</v>
      </c>
      <c r="T497" s="1" t="s">
        <v>2479</v>
      </c>
      <c r="U497" s="1" t="s">
        <v>141</v>
      </c>
      <c r="V497" s="1" t="s">
        <v>2633</v>
      </c>
      <c r="W497" s="1" t="s">
        <v>34</v>
      </c>
      <c r="X497" s="1" t="s">
        <v>2523</v>
      </c>
      <c r="Y497" s="1" t="s">
        <v>5561</v>
      </c>
      <c r="Z497" s="1" t="s">
        <v>5562</v>
      </c>
    </row>
    <row r="498" spans="1:26" hidden="1" x14ac:dyDescent="0.25">
      <c r="A498" s="1" t="s">
        <v>2496</v>
      </c>
      <c r="B498" s="1">
        <v>2193</v>
      </c>
      <c r="C498" s="1" t="s">
        <v>106</v>
      </c>
      <c r="D498" s="1" t="s">
        <v>156</v>
      </c>
      <c r="E498" s="1" t="s">
        <v>157</v>
      </c>
      <c r="F498" s="1">
        <v>2024</v>
      </c>
      <c r="G498" s="1">
        <v>2025</v>
      </c>
      <c r="H498" s="1" t="s">
        <v>5209</v>
      </c>
      <c r="I498" s="1">
        <v>3244</v>
      </c>
      <c r="J498" s="1" t="s">
        <v>2557</v>
      </c>
      <c r="K498" s="1" t="s">
        <v>2901</v>
      </c>
      <c r="L498" s="1">
        <v>15001</v>
      </c>
      <c r="M498" s="1" t="s">
        <v>2542</v>
      </c>
      <c r="N498" s="1" t="s">
        <v>2889</v>
      </c>
      <c r="O498" s="1" t="s">
        <v>2890</v>
      </c>
      <c r="P498" s="1">
        <v>4243</v>
      </c>
      <c r="Q498" s="1" t="s">
        <v>2902</v>
      </c>
      <c r="R498" s="1" t="s">
        <v>2903</v>
      </c>
      <c r="S498" s="1" t="s">
        <v>2904</v>
      </c>
      <c r="T498" s="1" t="s">
        <v>2479</v>
      </c>
      <c r="U498" s="1" t="s">
        <v>156</v>
      </c>
      <c r="V498" s="1" t="s">
        <v>2905</v>
      </c>
      <c r="W498" s="1" t="s">
        <v>34</v>
      </c>
      <c r="X498" s="1" t="s">
        <v>2906</v>
      </c>
      <c r="Y498" s="1" t="s">
        <v>5903</v>
      </c>
      <c r="Z498" s="1" t="s">
        <v>3400</v>
      </c>
    </row>
    <row r="499" spans="1:26" hidden="1" x14ac:dyDescent="0.25">
      <c r="A499" s="1" t="s">
        <v>2496</v>
      </c>
      <c r="B499" s="1">
        <v>2192</v>
      </c>
      <c r="C499" s="1" t="s">
        <v>529</v>
      </c>
      <c r="D499" s="1" t="s">
        <v>141</v>
      </c>
      <c r="E499" s="1" t="s">
        <v>142</v>
      </c>
      <c r="F499" s="1">
        <v>2025</v>
      </c>
      <c r="G499" s="1">
        <v>2025</v>
      </c>
      <c r="H499" s="1" t="s">
        <v>2931</v>
      </c>
      <c r="I499" s="1">
        <v>6833</v>
      </c>
      <c r="J499" s="1" t="s">
        <v>2504</v>
      </c>
      <c r="K499" s="1" t="s">
        <v>2505</v>
      </c>
      <c r="L499" s="1">
        <v>17001</v>
      </c>
      <c r="M499" s="1" t="s">
        <v>2499</v>
      </c>
      <c r="N499" s="1" t="s">
        <v>2815</v>
      </c>
      <c r="O499" s="1" t="s">
        <v>2816</v>
      </c>
      <c r="Q499" s="1" t="s">
        <v>2506</v>
      </c>
      <c r="R499" s="1" t="s">
        <v>2507</v>
      </c>
      <c r="S499" s="1" t="s">
        <v>2508</v>
      </c>
      <c r="T499" s="1" t="s">
        <v>2479</v>
      </c>
      <c r="U499" s="1" t="s">
        <v>141</v>
      </c>
      <c r="V499" s="1" t="s">
        <v>2633</v>
      </c>
      <c r="W499" s="1" t="s">
        <v>34</v>
      </c>
      <c r="X499" s="1" t="s">
        <v>5211</v>
      </c>
      <c r="Y499" s="1" t="s">
        <v>5563</v>
      </c>
    </row>
    <row r="500" spans="1:26" hidden="1" x14ac:dyDescent="0.25">
      <c r="A500" s="1" t="s">
        <v>2496</v>
      </c>
      <c r="B500" s="1">
        <v>2191</v>
      </c>
      <c r="C500" s="1" t="s">
        <v>240</v>
      </c>
      <c r="D500" s="1" t="s">
        <v>141</v>
      </c>
      <c r="E500" s="1" t="s">
        <v>142</v>
      </c>
      <c r="F500" s="1">
        <v>2025</v>
      </c>
      <c r="G500" s="1">
        <v>2025</v>
      </c>
      <c r="H500" s="1" t="s">
        <v>2932</v>
      </c>
      <c r="I500" s="1">
        <v>6830</v>
      </c>
      <c r="J500" s="1" t="s">
        <v>2504</v>
      </c>
      <c r="K500" s="1" t="s">
        <v>2505</v>
      </c>
      <c r="L500" s="1">
        <v>17001</v>
      </c>
      <c r="M500" s="1" t="s">
        <v>2499</v>
      </c>
      <c r="N500" s="1" t="s">
        <v>2815</v>
      </c>
      <c r="O500" s="1" t="s">
        <v>2816</v>
      </c>
      <c r="Q500" s="1" t="s">
        <v>2506</v>
      </c>
      <c r="R500" s="1" t="s">
        <v>2507</v>
      </c>
      <c r="S500" s="1" t="s">
        <v>2508</v>
      </c>
      <c r="T500" s="1" t="s">
        <v>2479</v>
      </c>
      <c r="U500" s="1" t="s">
        <v>141</v>
      </c>
      <c r="V500" s="1" t="s">
        <v>2633</v>
      </c>
      <c r="W500" s="1" t="s">
        <v>34</v>
      </c>
      <c r="X500" s="1" t="s">
        <v>2509</v>
      </c>
      <c r="Y500" s="1" t="s">
        <v>2933</v>
      </c>
      <c r="Z500" s="1" t="s">
        <v>2934</v>
      </c>
    </row>
    <row r="501" spans="1:26" hidden="1" x14ac:dyDescent="0.25">
      <c r="A501" s="1" t="s">
        <v>2496</v>
      </c>
      <c r="B501" s="1">
        <v>2190</v>
      </c>
      <c r="C501" s="1" t="s">
        <v>107</v>
      </c>
      <c r="D501" s="1" t="s">
        <v>364</v>
      </c>
      <c r="E501" s="1" t="s">
        <v>142</v>
      </c>
      <c r="F501" s="1">
        <v>2014</v>
      </c>
      <c r="G501" s="1">
        <v>2014</v>
      </c>
      <c r="H501" s="1" t="s">
        <v>6419</v>
      </c>
      <c r="I501" s="1">
        <v>6813</v>
      </c>
      <c r="J501" s="1" t="s">
        <v>2504</v>
      </c>
      <c r="K501" s="1" t="s">
        <v>2505</v>
      </c>
      <c r="L501" s="1">
        <v>17001</v>
      </c>
      <c r="M501" s="1" t="s">
        <v>2499</v>
      </c>
      <c r="N501" s="1" t="s">
        <v>6420</v>
      </c>
      <c r="O501" s="1" t="s">
        <v>6267</v>
      </c>
      <c r="Q501" s="1" t="s">
        <v>2506</v>
      </c>
      <c r="R501" s="1" t="s">
        <v>2507</v>
      </c>
      <c r="S501" s="1" t="s">
        <v>2508</v>
      </c>
      <c r="T501" s="1" t="s">
        <v>2479</v>
      </c>
      <c r="U501" s="1" t="s">
        <v>364</v>
      </c>
      <c r="V501" s="1" t="s">
        <v>6220</v>
      </c>
      <c r="W501" s="1" t="s">
        <v>36</v>
      </c>
      <c r="X501" s="1" t="s">
        <v>2523</v>
      </c>
      <c r="Y501" s="1" t="s">
        <v>6421</v>
      </c>
      <c r="Z501" s="1" t="s">
        <v>2755</v>
      </c>
    </row>
    <row r="502" spans="1:26" hidden="1" x14ac:dyDescent="0.25">
      <c r="A502" s="1" t="s">
        <v>2496</v>
      </c>
      <c r="B502" s="1">
        <v>2189</v>
      </c>
      <c r="C502" s="1" t="s">
        <v>1428</v>
      </c>
      <c r="D502" s="1" t="s">
        <v>170</v>
      </c>
      <c r="E502" s="1" t="s">
        <v>157</v>
      </c>
      <c r="F502" s="1">
        <v>2025</v>
      </c>
      <c r="G502" s="1">
        <v>2025</v>
      </c>
      <c r="H502" s="1" t="s">
        <v>2935</v>
      </c>
      <c r="I502" s="1">
        <v>9179</v>
      </c>
      <c r="J502" s="1" t="s">
        <v>2936</v>
      </c>
      <c r="K502" s="1" t="s">
        <v>2850</v>
      </c>
      <c r="L502" s="1">
        <v>34049</v>
      </c>
      <c r="M502" s="1" t="s">
        <v>5292</v>
      </c>
      <c r="N502" s="1" t="s">
        <v>2883</v>
      </c>
      <c r="O502" s="1" t="s">
        <v>2884</v>
      </c>
      <c r="Q502" s="1" t="s">
        <v>46</v>
      </c>
      <c r="R502" s="1" t="s">
        <v>2514</v>
      </c>
      <c r="S502" s="1" t="s">
        <v>2937</v>
      </c>
      <c r="T502" s="1" t="s">
        <v>2479</v>
      </c>
      <c r="U502" s="1" t="s">
        <v>170</v>
      </c>
      <c r="V502" s="1" t="s">
        <v>2774</v>
      </c>
      <c r="W502" s="1" t="s">
        <v>34</v>
      </c>
      <c r="X502" s="1" t="s">
        <v>2526</v>
      </c>
      <c r="Y502" s="1" t="s">
        <v>5210</v>
      </c>
      <c r="Z502" s="1" t="s">
        <v>2938</v>
      </c>
    </row>
    <row r="503" spans="1:26" hidden="1" x14ac:dyDescent="0.25">
      <c r="A503" s="1" t="s">
        <v>2496</v>
      </c>
      <c r="B503" s="1">
        <v>2188</v>
      </c>
      <c r="C503" s="1" t="s">
        <v>110</v>
      </c>
      <c r="D503" s="1" t="s">
        <v>141</v>
      </c>
      <c r="E503" s="1" t="s">
        <v>142</v>
      </c>
      <c r="F503" s="1">
        <v>2025</v>
      </c>
      <c r="G503" s="1">
        <v>2025</v>
      </c>
      <c r="H503" s="1" t="s">
        <v>2939</v>
      </c>
      <c r="I503" s="1">
        <v>7333</v>
      </c>
      <c r="J503" s="1" t="s">
        <v>2940</v>
      </c>
      <c r="K503" s="1" t="s">
        <v>2558</v>
      </c>
      <c r="L503" s="1">
        <v>19019</v>
      </c>
      <c r="M503" s="1" t="s">
        <v>2499</v>
      </c>
      <c r="N503" s="1" t="s">
        <v>2815</v>
      </c>
      <c r="O503" s="1" t="s">
        <v>2816</v>
      </c>
      <c r="Q503" s="1" t="s">
        <v>60</v>
      </c>
      <c r="R503" s="1" t="s">
        <v>2507</v>
      </c>
      <c r="S503" s="1" t="s">
        <v>2537</v>
      </c>
      <c r="T503" s="1" t="s">
        <v>2479</v>
      </c>
      <c r="U503" s="1" t="s">
        <v>141</v>
      </c>
      <c r="V503" s="1" t="s">
        <v>2633</v>
      </c>
      <c r="W503" s="1" t="s">
        <v>34</v>
      </c>
      <c r="X503" s="1" t="s">
        <v>2794</v>
      </c>
      <c r="Y503" s="1" t="s">
        <v>2795</v>
      </c>
      <c r="Z503" s="1" t="s">
        <v>2755</v>
      </c>
    </row>
    <row r="504" spans="1:26" hidden="1" x14ac:dyDescent="0.25">
      <c r="A504" s="1" t="s">
        <v>2496</v>
      </c>
      <c r="B504" s="1">
        <v>2187</v>
      </c>
      <c r="C504" s="1" t="s">
        <v>108</v>
      </c>
      <c r="D504" s="1" t="s">
        <v>141</v>
      </c>
      <c r="E504" s="1" t="s">
        <v>142</v>
      </c>
      <c r="F504" s="1">
        <v>2025</v>
      </c>
      <c r="G504" s="1">
        <v>2025</v>
      </c>
      <c r="H504" s="1" t="s">
        <v>5564</v>
      </c>
      <c r="I504" s="1">
        <v>9480</v>
      </c>
      <c r="J504" s="1" t="s">
        <v>2504</v>
      </c>
      <c r="K504" s="1" t="s">
        <v>2505</v>
      </c>
      <c r="L504" s="1">
        <v>17001</v>
      </c>
      <c r="M504" s="1" t="s">
        <v>2499</v>
      </c>
      <c r="N504" s="1" t="s">
        <v>2883</v>
      </c>
      <c r="O504" s="1" t="s">
        <v>2884</v>
      </c>
      <c r="Q504" s="1" t="s">
        <v>2506</v>
      </c>
      <c r="R504" s="1" t="s">
        <v>2507</v>
      </c>
      <c r="S504" s="1" t="s">
        <v>2508</v>
      </c>
      <c r="T504" s="1" t="s">
        <v>2479</v>
      </c>
      <c r="U504" s="1" t="s">
        <v>141</v>
      </c>
      <c r="V504" s="1" t="s">
        <v>2633</v>
      </c>
      <c r="W504" s="1" t="s">
        <v>34</v>
      </c>
      <c r="X504" s="1" t="s">
        <v>2509</v>
      </c>
      <c r="Y504" s="1" t="s">
        <v>5565</v>
      </c>
      <c r="Z504" s="1" t="s">
        <v>5566</v>
      </c>
    </row>
    <row r="505" spans="1:26" hidden="1" x14ac:dyDescent="0.25">
      <c r="A505" s="1" t="s">
        <v>2496</v>
      </c>
      <c r="B505" s="1">
        <v>2186</v>
      </c>
      <c r="C505" s="1" t="s">
        <v>1564</v>
      </c>
      <c r="D505" s="1" t="s">
        <v>141</v>
      </c>
      <c r="E505" s="1" t="s">
        <v>142</v>
      </c>
      <c r="F505" s="1">
        <v>2025</v>
      </c>
      <c r="G505" s="1">
        <v>2025</v>
      </c>
      <c r="H505" s="1" t="s">
        <v>2941</v>
      </c>
      <c r="I505" s="1">
        <v>8407</v>
      </c>
      <c r="J505" s="1" t="s">
        <v>2504</v>
      </c>
      <c r="K505" s="1" t="s">
        <v>2505</v>
      </c>
      <c r="L505" s="1">
        <v>18001</v>
      </c>
      <c r="M505" s="1" t="s">
        <v>2499</v>
      </c>
      <c r="N505" s="1" t="s">
        <v>2815</v>
      </c>
      <c r="O505" s="1" t="s">
        <v>2816</v>
      </c>
      <c r="Q505" s="1" t="s">
        <v>40</v>
      </c>
      <c r="R505" s="1" t="s">
        <v>2473</v>
      </c>
      <c r="S505" s="1" t="s">
        <v>2610</v>
      </c>
      <c r="T505" s="1" t="s">
        <v>2479</v>
      </c>
      <c r="U505" s="1" t="s">
        <v>141</v>
      </c>
      <c r="V505" s="1" t="s">
        <v>2633</v>
      </c>
      <c r="W505" s="1" t="s">
        <v>34</v>
      </c>
      <c r="X505" s="1" t="s">
        <v>2611</v>
      </c>
      <c r="Y505" s="1" t="s">
        <v>2942</v>
      </c>
      <c r="Z505" s="1" t="s">
        <v>2943</v>
      </c>
    </row>
    <row r="506" spans="1:26" hidden="1" x14ac:dyDescent="0.25">
      <c r="A506" s="1" t="s">
        <v>2496</v>
      </c>
      <c r="B506" s="1">
        <v>2185</v>
      </c>
      <c r="C506" s="1" t="s">
        <v>183</v>
      </c>
      <c r="D506" s="1" t="s">
        <v>141</v>
      </c>
      <c r="E506" s="1" t="s">
        <v>142</v>
      </c>
      <c r="F506" s="1">
        <v>2025</v>
      </c>
      <c r="G506" s="1">
        <v>2025</v>
      </c>
      <c r="H506" s="1" t="s">
        <v>6025</v>
      </c>
      <c r="I506" s="1">
        <v>6834</v>
      </c>
      <c r="J506" s="1" t="s">
        <v>2504</v>
      </c>
      <c r="K506" s="1" t="s">
        <v>2505</v>
      </c>
      <c r="L506" s="1">
        <v>17001</v>
      </c>
      <c r="M506" s="1" t="s">
        <v>2499</v>
      </c>
      <c r="N506" s="1" t="s">
        <v>2883</v>
      </c>
      <c r="O506" s="1" t="s">
        <v>2884</v>
      </c>
      <c r="Q506" s="1" t="s">
        <v>2506</v>
      </c>
      <c r="R506" s="1" t="s">
        <v>2507</v>
      </c>
      <c r="S506" s="1" t="s">
        <v>2508</v>
      </c>
      <c r="T506" s="1" t="s">
        <v>2479</v>
      </c>
      <c r="U506" s="1" t="s">
        <v>141</v>
      </c>
      <c r="V506" s="1" t="s">
        <v>2633</v>
      </c>
      <c r="W506" s="1" t="s">
        <v>34</v>
      </c>
      <c r="X506" s="1" t="s">
        <v>5211</v>
      </c>
      <c r="Y506" s="1" t="s">
        <v>6026</v>
      </c>
      <c r="Z506" s="1" t="s">
        <v>4894</v>
      </c>
    </row>
    <row r="507" spans="1:26" hidden="1" x14ac:dyDescent="0.25">
      <c r="A507" s="1" t="s">
        <v>2496</v>
      </c>
      <c r="B507" s="1">
        <v>2184</v>
      </c>
      <c r="C507" s="1" t="s">
        <v>852</v>
      </c>
      <c r="D507" s="1" t="s">
        <v>141</v>
      </c>
      <c r="E507" s="1" t="s">
        <v>142</v>
      </c>
      <c r="F507" s="1">
        <v>2025</v>
      </c>
      <c r="G507" s="1">
        <v>2025</v>
      </c>
      <c r="H507" s="1" t="s">
        <v>5567</v>
      </c>
      <c r="I507" s="1">
        <v>6866</v>
      </c>
      <c r="J507" s="1" t="s">
        <v>2504</v>
      </c>
      <c r="K507" s="1" t="s">
        <v>2505</v>
      </c>
      <c r="L507" s="1">
        <v>17001</v>
      </c>
      <c r="M507" s="1" t="s">
        <v>2499</v>
      </c>
      <c r="N507" s="1" t="s">
        <v>2815</v>
      </c>
      <c r="O507" s="1" t="s">
        <v>2816</v>
      </c>
      <c r="Q507" s="1" t="s">
        <v>2506</v>
      </c>
      <c r="R507" s="1" t="s">
        <v>2507</v>
      </c>
      <c r="S507" s="1" t="s">
        <v>2508</v>
      </c>
      <c r="T507" s="1" t="s">
        <v>2479</v>
      </c>
      <c r="U507" s="1" t="s">
        <v>141</v>
      </c>
      <c r="V507" s="1" t="s">
        <v>2633</v>
      </c>
      <c r="W507" s="1" t="s">
        <v>34</v>
      </c>
      <c r="X507" s="1" t="s">
        <v>2509</v>
      </c>
      <c r="Y507" s="1" t="s">
        <v>5568</v>
      </c>
    </row>
    <row r="508" spans="1:26" hidden="1" x14ac:dyDescent="0.25">
      <c r="A508" s="1" t="s">
        <v>2496</v>
      </c>
      <c r="B508" s="1">
        <v>2183</v>
      </c>
      <c r="C508" s="1" t="s">
        <v>823</v>
      </c>
      <c r="D508" s="1" t="s">
        <v>141</v>
      </c>
      <c r="E508" s="1" t="s">
        <v>142</v>
      </c>
      <c r="F508" s="1">
        <v>2025</v>
      </c>
      <c r="G508" s="1">
        <v>2025</v>
      </c>
      <c r="H508" s="1" t="s">
        <v>6027</v>
      </c>
      <c r="I508" s="1">
        <v>9550</v>
      </c>
      <c r="J508" s="1" t="s">
        <v>3209</v>
      </c>
      <c r="K508" s="1" t="s">
        <v>2558</v>
      </c>
      <c r="L508" s="1">
        <v>22020</v>
      </c>
      <c r="M508" s="1" t="s">
        <v>2499</v>
      </c>
      <c r="N508" s="1" t="s">
        <v>2815</v>
      </c>
      <c r="O508" s="1" t="s">
        <v>2816</v>
      </c>
      <c r="Q508" s="1" t="s">
        <v>2601</v>
      </c>
      <c r="R508" s="1" t="s">
        <v>2507</v>
      </c>
      <c r="S508" s="1" t="s">
        <v>2602</v>
      </c>
      <c r="T508" s="1" t="s">
        <v>2479</v>
      </c>
      <c r="U508" s="1" t="s">
        <v>141</v>
      </c>
      <c r="V508" s="1" t="s">
        <v>2633</v>
      </c>
      <c r="W508" s="1" t="s">
        <v>34</v>
      </c>
      <c r="X508" s="1" t="s">
        <v>5211</v>
      </c>
      <c r="Y508" s="1" t="s">
        <v>6028</v>
      </c>
      <c r="Z508" s="1" t="s">
        <v>5569</v>
      </c>
    </row>
    <row r="509" spans="1:26" hidden="1" x14ac:dyDescent="0.25">
      <c r="A509" s="1" t="s">
        <v>2496</v>
      </c>
      <c r="B509" s="1">
        <v>2182</v>
      </c>
      <c r="C509" s="1" t="s">
        <v>554</v>
      </c>
      <c r="D509" s="1" t="s">
        <v>141</v>
      </c>
      <c r="E509" s="1" t="s">
        <v>142</v>
      </c>
      <c r="F509" s="1">
        <v>2025</v>
      </c>
      <c r="G509" s="1">
        <v>2025</v>
      </c>
      <c r="H509" s="1" t="s">
        <v>2707</v>
      </c>
      <c r="I509" s="1" t="s">
        <v>2708</v>
      </c>
      <c r="J509" s="1" t="s">
        <v>2475</v>
      </c>
      <c r="K509" s="1" t="s">
        <v>2505</v>
      </c>
      <c r="L509" s="1">
        <v>17001</v>
      </c>
      <c r="M509" s="1" t="s">
        <v>2499</v>
      </c>
      <c r="N509" s="1" t="s">
        <v>2815</v>
      </c>
      <c r="O509" s="1" t="s">
        <v>2816</v>
      </c>
      <c r="Q509" s="1" t="s">
        <v>2506</v>
      </c>
      <c r="R509" s="1" t="s">
        <v>2507</v>
      </c>
      <c r="S509" s="1" t="s">
        <v>2508</v>
      </c>
      <c r="T509" s="1" t="s">
        <v>2522</v>
      </c>
      <c r="U509" s="1" t="s">
        <v>141</v>
      </c>
      <c r="V509" s="1" t="s">
        <v>2633</v>
      </c>
      <c r="W509" s="1" t="s">
        <v>34</v>
      </c>
      <c r="X509" s="1" t="s">
        <v>2546</v>
      </c>
      <c r="Y509" s="1" t="s">
        <v>7172</v>
      </c>
      <c r="Z509" s="1" t="s">
        <v>7173</v>
      </c>
    </row>
    <row r="510" spans="1:26" hidden="1" x14ac:dyDescent="0.25">
      <c r="A510" s="1" t="s">
        <v>2496</v>
      </c>
      <c r="B510" s="1">
        <v>2181</v>
      </c>
      <c r="C510" s="1" t="s">
        <v>1383</v>
      </c>
      <c r="D510" s="1" t="s">
        <v>170</v>
      </c>
      <c r="E510" s="1" t="s">
        <v>157</v>
      </c>
      <c r="F510" s="1">
        <v>2025</v>
      </c>
      <c r="G510" s="1">
        <v>2025</v>
      </c>
      <c r="H510" s="1" t="s">
        <v>2946</v>
      </c>
      <c r="I510" s="1">
        <v>8695</v>
      </c>
      <c r="J510" s="1" t="s">
        <v>2784</v>
      </c>
      <c r="K510" s="1" t="s">
        <v>2785</v>
      </c>
      <c r="L510" s="1">
        <v>26009</v>
      </c>
      <c r="M510" s="1" t="s">
        <v>2786</v>
      </c>
      <c r="N510" s="1" t="s">
        <v>2882</v>
      </c>
      <c r="O510" s="1" t="s">
        <v>2920</v>
      </c>
      <c r="Q510" s="1" t="s">
        <v>44</v>
      </c>
      <c r="R510" s="1" t="s">
        <v>2514</v>
      </c>
      <c r="S510" s="1" t="s">
        <v>2605</v>
      </c>
      <c r="T510" s="1" t="s">
        <v>2479</v>
      </c>
      <c r="U510" s="1" t="s">
        <v>170</v>
      </c>
      <c r="V510" s="1" t="s">
        <v>2774</v>
      </c>
      <c r="W510" s="1" t="s">
        <v>34</v>
      </c>
      <c r="X510" s="1" t="s">
        <v>2794</v>
      </c>
      <c r="Y510" s="1" t="s">
        <v>2795</v>
      </c>
      <c r="Z510" s="1" t="s">
        <v>2755</v>
      </c>
    </row>
    <row r="511" spans="1:26" hidden="1" x14ac:dyDescent="0.25">
      <c r="A511" s="1" t="s">
        <v>2496</v>
      </c>
      <c r="B511" s="1">
        <v>2180</v>
      </c>
      <c r="C511" s="1" t="s">
        <v>1319</v>
      </c>
      <c r="D511" s="1" t="s">
        <v>170</v>
      </c>
      <c r="E511" s="1" t="s">
        <v>157</v>
      </c>
      <c r="F511" s="1">
        <v>2025</v>
      </c>
      <c r="G511" s="1">
        <v>2025</v>
      </c>
      <c r="H511" s="1" t="s">
        <v>2947</v>
      </c>
      <c r="I511" s="1">
        <v>8737</v>
      </c>
      <c r="J511" s="1" t="s">
        <v>2975</v>
      </c>
      <c r="K511" s="1" t="s">
        <v>2785</v>
      </c>
      <c r="L511" s="1">
        <v>26009</v>
      </c>
      <c r="M511" s="1" t="s">
        <v>2786</v>
      </c>
      <c r="N511" s="1" t="s">
        <v>2882</v>
      </c>
      <c r="O511" s="1" t="s">
        <v>2920</v>
      </c>
      <c r="Q511" s="1" t="s">
        <v>44</v>
      </c>
      <c r="R511" s="1" t="s">
        <v>2514</v>
      </c>
      <c r="S511" s="1" t="s">
        <v>2605</v>
      </c>
      <c r="T511" s="1" t="s">
        <v>2479</v>
      </c>
      <c r="U511" s="1" t="s">
        <v>170</v>
      </c>
      <c r="V511" s="1" t="s">
        <v>2774</v>
      </c>
      <c r="W511" s="1" t="s">
        <v>34</v>
      </c>
      <c r="X511" s="1" t="s">
        <v>2794</v>
      </c>
      <c r="Y511" s="1" t="s">
        <v>2795</v>
      </c>
      <c r="Z511" s="1" t="s">
        <v>2755</v>
      </c>
    </row>
    <row r="512" spans="1:26" hidden="1" x14ac:dyDescent="0.25">
      <c r="A512" s="1" t="s">
        <v>2496</v>
      </c>
      <c r="B512" s="1">
        <v>2178</v>
      </c>
      <c r="C512" s="1" t="s">
        <v>1337</v>
      </c>
      <c r="D512" s="1" t="s">
        <v>170</v>
      </c>
      <c r="E512" s="1" t="s">
        <v>157</v>
      </c>
      <c r="F512" s="1">
        <v>2025</v>
      </c>
      <c r="G512" s="1">
        <v>2025</v>
      </c>
      <c r="H512" s="1" t="s">
        <v>2948</v>
      </c>
      <c r="I512" s="1">
        <v>8734</v>
      </c>
      <c r="J512" s="1" t="s">
        <v>2888</v>
      </c>
      <c r="K512" s="1" t="s">
        <v>2785</v>
      </c>
      <c r="L512" s="1">
        <v>26005</v>
      </c>
      <c r="M512" s="1" t="s">
        <v>2786</v>
      </c>
      <c r="N512" s="1" t="s">
        <v>2882</v>
      </c>
      <c r="O512" s="1" t="s">
        <v>2920</v>
      </c>
      <c r="Q512" s="1" t="s">
        <v>44</v>
      </c>
      <c r="R512" s="1" t="s">
        <v>2514</v>
      </c>
      <c r="S512" s="1" t="s">
        <v>2605</v>
      </c>
      <c r="T512" s="1" t="s">
        <v>2479</v>
      </c>
      <c r="U512" s="1" t="s">
        <v>170</v>
      </c>
      <c r="V512" s="1" t="s">
        <v>2774</v>
      </c>
      <c r="W512" s="1" t="s">
        <v>34</v>
      </c>
      <c r="X512" s="1" t="s">
        <v>2518</v>
      </c>
      <c r="Y512" s="1" t="s">
        <v>2949</v>
      </c>
      <c r="Z512" s="1" t="s">
        <v>2755</v>
      </c>
    </row>
    <row r="513" spans="1:26" hidden="1" x14ac:dyDescent="0.25">
      <c r="A513" s="1" t="s">
        <v>2496</v>
      </c>
      <c r="B513" s="1">
        <v>2177</v>
      </c>
      <c r="C513" s="1" t="s">
        <v>1393</v>
      </c>
      <c r="D513" s="1" t="s">
        <v>695</v>
      </c>
      <c r="E513" s="1" t="s">
        <v>2494</v>
      </c>
      <c r="F513" s="1">
        <v>2014</v>
      </c>
      <c r="G513" s="1">
        <v>2015</v>
      </c>
      <c r="H513" s="1" t="s">
        <v>6422</v>
      </c>
      <c r="I513" s="1">
        <v>8677</v>
      </c>
      <c r="J513" s="1" t="s">
        <v>2626</v>
      </c>
      <c r="K513" s="1" t="s">
        <v>2613</v>
      </c>
      <c r="L513" s="1">
        <v>31006</v>
      </c>
      <c r="M513" s="1" t="s">
        <v>5292</v>
      </c>
      <c r="N513" s="1" t="s">
        <v>6423</v>
      </c>
      <c r="O513" s="1" t="s">
        <v>6267</v>
      </c>
      <c r="Q513" s="1" t="s">
        <v>48</v>
      </c>
      <c r="R513" s="1" t="s">
        <v>2514</v>
      </c>
      <c r="S513" s="1" t="s">
        <v>2515</v>
      </c>
      <c r="T513" s="1" t="s">
        <v>2479</v>
      </c>
      <c r="U513" s="1" t="s">
        <v>695</v>
      </c>
      <c r="V513" s="1" t="s">
        <v>6424</v>
      </c>
      <c r="W513" s="1" t="s">
        <v>36</v>
      </c>
      <c r="X513" s="1" t="s">
        <v>2794</v>
      </c>
      <c r="Y513" s="1" t="s">
        <v>2795</v>
      </c>
      <c r="Z513" s="1" t="s">
        <v>2755</v>
      </c>
    </row>
    <row r="514" spans="1:26" hidden="1" x14ac:dyDescent="0.25">
      <c r="A514" s="1" t="s">
        <v>2496</v>
      </c>
      <c r="B514" s="1">
        <v>2176</v>
      </c>
      <c r="C514" s="1" t="s">
        <v>1358</v>
      </c>
      <c r="D514" s="1" t="s">
        <v>170</v>
      </c>
      <c r="E514" s="1" t="s">
        <v>157</v>
      </c>
      <c r="F514" s="1">
        <v>2025</v>
      </c>
      <c r="G514" s="1">
        <v>2025</v>
      </c>
      <c r="H514" s="1" t="s">
        <v>3591</v>
      </c>
      <c r="I514" s="1">
        <v>9163</v>
      </c>
      <c r="J514" s="1" t="s">
        <v>2482</v>
      </c>
      <c r="K514" s="1" t="s">
        <v>2558</v>
      </c>
      <c r="L514" s="1">
        <v>35001</v>
      </c>
      <c r="M514" s="1" t="s">
        <v>2499</v>
      </c>
      <c r="N514" s="1" t="s">
        <v>2815</v>
      </c>
      <c r="O514" s="1" t="s">
        <v>2816</v>
      </c>
      <c r="P514" s="1">
        <v>20</v>
      </c>
      <c r="Q514" s="1" t="s">
        <v>43</v>
      </c>
      <c r="R514" s="1" t="s">
        <v>2473</v>
      </c>
      <c r="S514" s="1" t="s">
        <v>2521</v>
      </c>
      <c r="T514" s="1" t="s">
        <v>2479</v>
      </c>
      <c r="U514" s="1" t="s">
        <v>170</v>
      </c>
      <c r="V514" s="1" t="s">
        <v>2774</v>
      </c>
      <c r="W514" s="1" t="s">
        <v>34</v>
      </c>
      <c r="X514" s="1" t="s">
        <v>5242</v>
      </c>
      <c r="Y514" s="1" t="s">
        <v>6425</v>
      </c>
    </row>
    <row r="515" spans="1:26" hidden="1" x14ac:dyDescent="0.25">
      <c r="A515" s="1" t="s">
        <v>2496</v>
      </c>
      <c r="B515" s="1">
        <v>2175</v>
      </c>
      <c r="C515" s="1" t="s">
        <v>277</v>
      </c>
      <c r="D515" s="1" t="s">
        <v>170</v>
      </c>
      <c r="E515" s="1" t="s">
        <v>157</v>
      </c>
      <c r="F515" s="1">
        <v>2025</v>
      </c>
      <c r="G515" s="1">
        <v>2025</v>
      </c>
      <c r="H515" s="1" t="s">
        <v>2951</v>
      </c>
      <c r="I515" s="1">
        <v>7956</v>
      </c>
      <c r="J515" s="1" t="s">
        <v>2888</v>
      </c>
      <c r="K515" s="1" t="s">
        <v>2850</v>
      </c>
      <c r="L515" s="1">
        <v>26196</v>
      </c>
      <c r="M515" s="1" t="s">
        <v>5292</v>
      </c>
      <c r="N515" s="1" t="s">
        <v>2826</v>
      </c>
      <c r="O515" s="1" t="s">
        <v>2827</v>
      </c>
      <c r="P515" s="1">
        <v>20</v>
      </c>
      <c r="Q515" s="1" t="s">
        <v>44</v>
      </c>
      <c r="R515" s="1" t="s">
        <v>2514</v>
      </c>
      <c r="S515" s="1" t="s">
        <v>3514</v>
      </c>
      <c r="T515" s="1" t="s">
        <v>2479</v>
      </c>
      <c r="U515" s="1" t="s">
        <v>170</v>
      </c>
      <c r="V515" s="1" t="s">
        <v>2774</v>
      </c>
      <c r="W515" s="1" t="s">
        <v>34</v>
      </c>
      <c r="X515" s="1" t="s">
        <v>2518</v>
      </c>
      <c r="Y515" s="1" t="s">
        <v>5570</v>
      </c>
      <c r="Z515" s="1" t="s">
        <v>2952</v>
      </c>
    </row>
    <row r="516" spans="1:26" hidden="1" x14ac:dyDescent="0.25">
      <c r="A516" s="1" t="s">
        <v>2496</v>
      </c>
      <c r="B516" s="1">
        <v>2174</v>
      </c>
      <c r="C516" s="1" t="s">
        <v>387</v>
      </c>
      <c r="D516" s="1" t="s">
        <v>170</v>
      </c>
      <c r="E516" s="1" t="s">
        <v>157</v>
      </c>
      <c r="F516" s="1">
        <v>2025</v>
      </c>
      <c r="G516" s="1">
        <v>2025</v>
      </c>
      <c r="H516" s="1" t="s">
        <v>6029</v>
      </c>
      <c r="I516" s="1">
        <v>2854</v>
      </c>
      <c r="J516" s="1" t="s">
        <v>2478</v>
      </c>
      <c r="K516" s="1" t="s">
        <v>2629</v>
      </c>
      <c r="L516" s="1">
        <v>35001</v>
      </c>
      <c r="M516" s="1" t="s">
        <v>2499</v>
      </c>
      <c r="N516" s="1" t="s">
        <v>2780</v>
      </c>
      <c r="O516" s="1" t="s">
        <v>2781</v>
      </c>
      <c r="P516" s="1">
        <v>20</v>
      </c>
      <c r="Q516" s="1" t="s">
        <v>43</v>
      </c>
      <c r="R516" s="1" t="s">
        <v>2473</v>
      </c>
      <c r="S516" s="1" t="s">
        <v>2521</v>
      </c>
      <c r="T516" s="1" t="s">
        <v>2479</v>
      </c>
      <c r="U516" s="1" t="s">
        <v>170</v>
      </c>
      <c r="V516" s="1" t="s">
        <v>2774</v>
      </c>
      <c r="W516" s="1" t="s">
        <v>34</v>
      </c>
      <c r="X516" s="1" t="s">
        <v>2593</v>
      </c>
      <c r="Y516" s="1" t="s">
        <v>6030</v>
      </c>
      <c r="Z516" s="1" t="s">
        <v>5571</v>
      </c>
    </row>
    <row r="517" spans="1:26" hidden="1" x14ac:dyDescent="0.25">
      <c r="A517" s="1" t="s">
        <v>2496</v>
      </c>
      <c r="B517" s="1">
        <v>2173</v>
      </c>
      <c r="C517" s="1" t="s">
        <v>1107</v>
      </c>
      <c r="D517" s="1" t="s">
        <v>256</v>
      </c>
      <c r="E517" s="1" t="s">
        <v>142</v>
      </c>
      <c r="F517" s="1">
        <v>2019</v>
      </c>
      <c r="G517" s="1">
        <v>2020</v>
      </c>
      <c r="H517" s="1" t="s">
        <v>6426</v>
      </c>
      <c r="I517" s="1">
        <v>8753</v>
      </c>
      <c r="J517" s="1" t="s">
        <v>2880</v>
      </c>
      <c r="K517" s="1" t="s">
        <v>6418</v>
      </c>
      <c r="L517" s="1">
        <v>26009</v>
      </c>
      <c r="M517" s="1" t="s">
        <v>2786</v>
      </c>
      <c r="N517" s="1" t="s">
        <v>6423</v>
      </c>
      <c r="O517" s="1" t="s">
        <v>6267</v>
      </c>
      <c r="Q517" s="1" t="s">
        <v>44</v>
      </c>
      <c r="R517" s="1" t="s">
        <v>2514</v>
      </c>
      <c r="S517" s="1" t="s">
        <v>2605</v>
      </c>
      <c r="T517" s="1" t="s">
        <v>2479</v>
      </c>
      <c r="U517" s="1" t="s">
        <v>256</v>
      </c>
      <c r="V517" s="1" t="s">
        <v>6248</v>
      </c>
      <c r="W517" s="1" t="s">
        <v>36</v>
      </c>
      <c r="X517" s="1" t="s">
        <v>2794</v>
      </c>
      <c r="Y517" s="1" t="s">
        <v>2795</v>
      </c>
      <c r="Z517" s="1" t="s">
        <v>2755</v>
      </c>
    </row>
    <row r="518" spans="1:26" hidden="1" x14ac:dyDescent="0.25">
      <c r="A518" s="1" t="s">
        <v>2496</v>
      </c>
      <c r="B518" s="1">
        <v>2172</v>
      </c>
      <c r="C518" s="1" t="s">
        <v>461</v>
      </c>
      <c r="D518" s="1" t="s">
        <v>170</v>
      </c>
      <c r="E518" s="1" t="s">
        <v>157</v>
      </c>
      <c r="F518" s="1">
        <v>2025</v>
      </c>
      <c r="G518" s="1">
        <v>2025</v>
      </c>
      <c r="H518" s="1" t="s">
        <v>6031</v>
      </c>
      <c r="I518" s="1" t="s">
        <v>6032</v>
      </c>
      <c r="J518" s="1" t="s">
        <v>2497</v>
      </c>
      <c r="K518" s="1" t="s">
        <v>2558</v>
      </c>
      <c r="L518" s="1">
        <v>35001</v>
      </c>
      <c r="M518" s="1" t="s">
        <v>2499</v>
      </c>
      <c r="N518" s="1" t="s">
        <v>2780</v>
      </c>
      <c r="O518" s="1" t="s">
        <v>2781</v>
      </c>
      <c r="P518" s="1">
        <v>15</v>
      </c>
      <c r="Q518" s="1" t="s">
        <v>43</v>
      </c>
      <c r="R518" s="1" t="s">
        <v>2473</v>
      </c>
      <c r="S518" s="1" t="s">
        <v>2521</v>
      </c>
      <c r="T518" s="1" t="s">
        <v>2479</v>
      </c>
      <c r="U518" s="1" t="s">
        <v>170</v>
      </c>
      <c r="V518" s="1" t="s">
        <v>2774</v>
      </c>
      <c r="W518" s="1" t="s">
        <v>34</v>
      </c>
      <c r="X518" s="1" t="s">
        <v>2593</v>
      </c>
      <c r="Y518" s="1" t="s">
        <v>6033</v>
      </c>
      <c r="Z518" s="1" t="s">
        <v>28</v>
      </c>
    </row>
    <row r="519" spans="1:26" hidden="1" x14ac:dyDescent="0.25">
      <c r="A519" s="1" t="s">
        <v>2496</v>
      </c>
      <c r="B519" s="1">
        <v>2171</v>
      </c>
      <c r="C519" s="1" t="s">
        <v>843</v>
      </c>
      <c r="D519" s="1" t="s">
        <v>180</v>
      </c>
      <c r="E519" s="1" t="s">
        <v>142</v>
      </c>
      <c r="F519" s="1">
        <v>2010</v>
      </c>
      <c r="G519" s="1">
        <v>2010</v>
      </c>
      <c r="H519" s="1" t="s">
        <v>6427</v>
      </c>
      <c r="I519" s="1">
        <v>7945</v>
      </c>
      <c r="J519" s="1" t="s">
        <v>2606</v>
      </c>
      <c r="K519" s="1" t="s">
        <v>2498</v>
      </c>
      <c r="L519" s="1">
        <v>17001</v>
      </c>
      <c r="M519" s="1" t="s">
        <v>2499</v>
      </c>
      <c r="N519" s="1" t="s">
        <v>2882</v>
      </c>
      <c r="O519" s="1" t="s">
        <v>6267</v>
      </c>
      <c r="Q519" s="1" t="s">
        <v>2506</v>
      </c>
      <c r="R519" s="1" t="s">
        <v>2507</v>
      </c>
      <c r="S519" s="1" t="s">
        <v>2508</v>
      </c>
      <c r="T519" s="1" t="s">
        <v>2479</v>
      </c>
      <c r="U519" s="1" t="s">
        <v>180</v>
      </c>
      <c r="V519" s="1" t="s">
        <v>6159</v>
      </c>
      <c r="W519" s="1" t="s">
        <v>36</v>
      </c>
      <c r="X519" s="1" t="s">
        <v>2523</v>
      </c>
      <c r="Y519" s="1" t="s">
        <v>6428</v>
      </c>
      <c r="Z519" s="1" t="s">
        <v>6429</v>
      </c>
    </row>
    <row r="520" spans="1:26" hidden="1" x14ac:dyDescent="0.25">
      <c r="A520" s="1" t="s">
        <v>2496</v>
      </c>
      <c r="B520" s="1">
        <v>2170</v>
      </c>
      <c r="C520" s="1" t="s">
        <v>462</v>
      </c>
      <c r="D520" s="1" t="s">
        <v>170</v>
      </c>
      <c r="E520" s="1" t="s">
        <v>157</v>
      </c>
      <c r="F520" s="1">
        <v>2025</v>
      </c>
      <c r="G520" s="1">
        <v>2025</v>
      </c>
      <c r="H520" s="1" t="s">
        <v>5572</v>
      </c>
      <c r="I520" s="1">
        <v>2280</v>
      </c>
      <c r="J520" s="1" t="s">
        <v>2484</v>
      </c>
      <c r="K520" s="1" t="s">
        <v>2558</v>
      </c>
      <c r="L520" s="1">
        <v>35001</v>
      </c>
      <c r="M520" s="1" t="s">
        <v>2499</v>
      </c>
      <c r="N520" s="1" t="s">
        <v>2780</v>
      </c>
      <c r="O520" s="1" t="s">
        <v>2781</v>
      </c>
      <c r="P520" s="1">
        <v>13</v>
      </c>
      <c r="Q520" s="1" t="s">
        <v>43</v>
      </c>
      <c r="R520" s="1" t="s">
        <v>2473</v>
      </c>
      <c r="S520" s="1" t="s">
        <v>2521</v>
      </c>
      <c r="T520" s="1" t="s">
        <v>2479</v>
      </c>
      <c r="U520" s="1" t="s">
        <v>170</v>
      </c>
      <c r="V520" s="1" t="s">
        <v>2774</v>
      </c>
      <c r="W520" s="1" t="s">
        <v>34</v>
      </c>
      <c r="X520" s="1" t="s">
        <v>2593</v>
      </c>
      <c r="Y520" s="1" t="s">
        <v>5573</v>
      </c>
      <c r="Z520" s="1" t="s">
        <v>28</v>
      </c>
    </row>
    <row r="521" spans="1:26" hidden="1" x14ac:dyDescent="0.25">
      <c r="A521" s="1" t="s">
        <v>2496</v>
      </c>
      <c r="B521" s="1">
        <v>2169</v>
      </c>
      <c r="C521" s="1" t="s">
        <v>201</v>
      </c>
      <c r="D521" s="1" t="s">
        <v>170</v>
      </c>
      <c r="E521" s="1" t="s">
        <v>157</v>
      </c>
      <c r="F521" s="1">
        <v>2025</v>
      </c>
      <c r="G521" s="1">
        <v>2025</v>
      </c>
      <c r="H521" s="1" t="s">
        <v>5574</v>
      </c>
      <c r="I521" s="1">
        <v>9526</v>
      </c>
      <c r="J521" s="1" t="s">
        <v>2482</v>
      </c>
      <c r="K521" s="1" t="s">
        <v>2558</v>
      </c>
      <c r="L521" s="1">
        <v>19124</v>
      </c>
      <c r="M521" s="1" t="s">
        <v>2499</v>
      </c>
      <c r="N521" s="1" t="s">
        <v>2883</v>
      </c>
      <c r="O521" s="1" t="s">
        <v>2884</v>
      </c>
      <c r="P521" s="1">
        <v>56</v>
      </c>
      <c r="Q521" s="1" t="s">
        <v>60</v>
      </c>
      <c r="R521" s="1" t="s">
        <v>2507</v>
      </c>
      <c r="S521" s="1" t="s">
        <v>2537</v>
      </c>
      <c r="T521" s="1" t="s">
        <v>2479</v>
      </c>
      <c r="U521" s="1" t="s">
        <v>170</v>
      </c>
      <c r="V521" s="1" t="s">
        <v>2774</v>
      </c>
      <c r="W521" s="1" t="s">
        <v>34</v>
      </c>
      <c r="X521" s="1" t="s">
        <v>2538</v>
      </c>
      <c r="Y521" s="1" t="s">
        <v>5575</v>
      </c>
      <c r="Z521" s="1" t="s">
        <v>2955</v>
      </c>
    </row>
    <row r="522" spans="1:26" hidden="1" x14ac:dyDescent="0.25">
      <c r="A522" s="1" t="s">
        <v>2496</v>
      </c>
      <c r="B522" s="1">
        <v>2168</v>
      </c>
      <c r="C522" s="1" t="s">
        <v>858</v>
      </c>
      <c r="D522" s="1" t="s">
        <v>170</v>
      </c>
      <c r="E522" s="1" t="s">
        <v>157</v>
      </c>
      <c r="F522" s="1">
        <v>2025</v>
      </c>
      <c r="G522" s="1">
        <v>2025</v>
      </c>
      <c r="H522" s="1" t="s">
        <v>2956</v>
      </c>
      <c r="I522" s="1">
        <v>5042</v>
      </c>
      <c r="J522" s="1" t="s">
        <v>2612</v>
      </c>
      <c r="K522" s="1" t="s">
        <v>2613</v>
      </c>
      <c r="L522" s="1">
        <v>26001</v>
      </c>
      <c r="M522" s="1" t="s">
        <v>5292</v>
      </c>
      <c r="N522" s="1" t="s">
        <v>2826</v>
      </c>
      <c r="O522" s="1" t="s">
        <v>2827</v>
      </c>
      <c r="Q522" s="1" t="s">
        <v>44</v>
      </c>
      <c r="R522" s="1" t="s">
        <v>2514</v>
      </c>
      <c r="S522" s="1" t="s">
        <v>2525</v>
      </c>
      <c r="T522" s="1" t="s">
        <v>2479</v>
      </c>
      <c r="U522" s="1" t="s">
        <v>170</v>
      </c>
      <c r="V522" s="1" t="s">
        <v>2774</v>
      </c>
      <c r="W522" s="1" t="s">
        <v>34</v>
      </c>
      <c r="X522" s="1" t="s">
        <v>2526</v>
      </c>
      <c r="Y522" s="1" t="s">
        <v>2957</v>
      </c>
      <c r="Z522" s="1" t="s">
        <v>2958</v>
      </c>
    </row>
    <row r="523" spans="1:26" hidden="1" x14ac:dyDescent="0.25">
      <c r="A523" s="1" t="s">
        <v>2496</v>
      </c>
      <c r="B523" s="1">
        <v>2167</v>
      </c>
      <c r="C523" s="1" t="s">
        <v>1134</v>
      </c>
      <c r="D523" s="1" t="s">
        <v>170</v>
      </c>
      <c r="E523" s="1" t="s">
        <v>157</v>
      </c>
      <c r="F523" s="1">
        <v>2025</v>
      </c>
      <c r="G523" s="1">
        <v>2025</v>
      </c>
      <c r="H523" s="1" t="s">
        <v>5576</v>
      </c>
      <c r="I523" s="1">
        <v>9568</v>
      </c>
      <c r="J523" s="1" t="s">
        <v>2482</v>
      </c>
      <c r="K523" s="1" t="s">
        <v>2629</v>
      </c>
      <c r="L523" s="1">
        <v>31001</v>
      </c>
      <c r="M523" s="1" t="s">
        <v>2499</v>
      </c>
      <c r="N523" s="1" t="s">
        <v>2826</v>
      </c>
      <c r="O523" s="1" t="s">
        <v>2827</v>
      </c>
      <c r="Q523" s="1" t="s">
        <v>48</v>
      </c>
      <c r="R523" s="1" t="s">
        <v>2514</v>
      </c>
      <c r="S523" s="1" t="s">
        <v>2515</v>
      </c>
      <c r="T523" s="1" t="s">
        <v>2479</v>
      </c>
      <c r="U523" s="1" t="s">
        <v>170</v>
      </c>
      <c r="V523" s="1" t="s">
        <v>2774</v>
      </c>
      <c r="W523" s="1" t="s">
        <v>34</v>
      </c>
      <c r="X523" s="1" t="s">
        <v>2518</v>
      </c>
      <c r="Y523" s="1" t="s">
        <v>5577</v>
      </c>
      <c r="Z523" s="1" t="s">
        <v>28</v>
      </c>
    </row>
    <row r="524" spans="1:26" hidden="1" x14ac:dyDescent="0.25">
      <c r="A524" s="1" t="s">
        <v>2496</v>
      </c>
      <c r="B524" s="1">
        <v>2166</v>
      </c>
      <c r="C524" s="1" t="s">
        <v>265</v>
      </c>
      <c r="D524" s="1" t="s">
        <v>170</v>
      </c>
      <c r="E524" s="1" t="s">
        <v>157</v>
      </c>
      <c r="F524" s="1">
        <v>2025</v>
      </c>
      <c r="G524" s="1">
        <v>2025</v>
      </c>
      <c r="H524" s="1" t="s">
        <v>2959</v>
      </c>
      <c r="I524" s="1">
        <v>6540</v>
      </c>
      <c r="J524" s="1" t="s">
        <v>2497</v>
      </c>
      <c r="K524" s="1" t="s">
        <v>2629</v>
      </c>
      <c r="L524" s="1">
        <v>35001</v>
      </c>
      <c r="M524" s="1" t="s">
        <v>2499</v>
      </c>
      <c r="N524" s="1" t="s">
        <v>2826</v>
      </c>
      <c r="O524" s="1" t="s">
        <v>2827</v>
      </c>
      <c r="Q524" s="1" t="s">
        <v>43</v>
      </c>
      <c r="R524" s="1" t="s">
        <v>2473</v>
      </c>
      <c r="S524" s="1" t="s">
        <v>2521</v>
      </c>
      <c r="T524" s="1" t="s">
        <v>2479</v>
      </c>
      <c r="U524" s="1" t="s">
        <v>170</v>
      </c>
      <c r="V524" s="1" t="s">
        <v>2774</v>
      </c>
      <c r="W524" s="1" t="s">
        <v>34</v>
      </c>
      <c r="X524" s="1" t="s">
        <v>2794</v>
      </c>
      <c r="Y524" s="1" t="s">
        <v>2795</v>
      </c>
      <c r="Z524" s="1" t="s">
        <v>2755</v>
      </c>
    </row>
    <row r="525" spans="1:26" hidden="1" x14ac:dyDescent="0.25">
      <c r="A525" s="1" t="s">
        <v>2496</v>
      </c>
      <c r="B525" s="1">
        <v>2165</v>
      </c>
      <c r="C525" s="1" t="s">
        <v>463</v>
      </c>
      <c r="D525" s="1" t="s">
        <v>170</v>
      </c>
      <c r="E525" s="1" t="s">
        <v>157</v>
      </c>
      <c r="F525" s="1">
        <v>2025</v>
      </c>
      <c r="G525" s="1">
        <v>2025</v>
      </c>
      <c r="H525" s="1" t="s">
        <v>2485</v>
      </c>
      <c r="I525" s="1" t="s">
        <v>2485</v>
      </c>
      <c r="J525" s="1" t="s">
        <v>2485</v>
      </c>
      <c r="N525" s="1" t="s">
        <v>2962</v>
      </c>
      <c r="O525" s="1" t="s">
        <v>2963</v>
      </c>
      <c r="Q525" s="1" t="s">
        <v>43</v>
      </c>
      <c r="R525" s="1" t="s">
        <v>2473</v>
      </c>
      <c r="S525" s="1" t="s">
        <v>2521</v>
      </c>
      <c r="T525" s="1" t="s">
        <v>2477</v>
      </c>
      <c r="U525" s="1" t="s">
        <v>170</v>
      </c>
      <c r="V525" s="1" t="s">
        <v>2774</v>
      </c>
      <c r="W525" s="1" t="s">
        <v>34</v>
      </c>
      <c r="X525" s="1" t="s">
        <v>2509</v>
      </c>
      <c r="Y525" s="1" t="s">
        <v>7174</v>
      </c>
      <c r="Z525" s="1" t="s">
        <v>7175</v>
      </c>
    </row>
    <row r="526" spans="1:26" hidden="1" x14ac:dyDescent="0.25">
      <c r="A526" s="1" t="s">
        <v>2496</v>
      </c>
      <c r="B526" s="1">
        <v>2164</v>
      </c>
      <c r="C526" s="1" t="s">
        <v>617</v>
      </c>
      <c r="D526" s="1" t="s">
        <v>170</v>
      </c>
      <c r="E526" s="1" t="s">
        <v>157</v>
      </c>
      <c r="F526" s="1">
        <v>2025</v>
      </c>
      <c r="G526" s="1">
        <v>2025</v>
      </c>
      <c r="H526" s="1" t="s">
        <v>2964</v>
      </c>
      <c r="I526" s="1">
        <v>5109</v>
      </c>
      <c r="J526" s="1" t="s">
        <v>2612</v>
      </c>
      <c r="K526" s="1" t="s">
        <v>2613</v>
      </c>
      <c r="L526" s="1">
        <v>26001</v>
      </c>
      <c r="M526" s="1" t="s">
        <v>5292</v>
      </c>
      <c r="N526" s="1" t="s">
        <v>2815</v>
      </c>
      <c r="O526" s="1" t="s">
        <v>2816</v>
      </c>
      <c r="P526" s="1">
        <v>17</v>
      </c>
      <c r="Q526" s="1" t="s">
        <v>44</v>
      </c>
      <c r="R526" s="1" t="s">
        <v>2514</v>
      </c>
      <c r="S526" s="1" t="s">
        <v>2525</v>
      </c>
      <c r="T526" s="1" t="s">
        <v>2479</v>
      </c>
      <c r="U526" s="1" t="s">
        <v>170</v>
      </c>
      <c r="V526" s="1" t="s">
        <v>2774</v>
      </c>
      <c r="W526" s="1" t="s">
        <v>34</v>
      </c>
      <c r="X526" s="1" t="s">
        <v>2526</v>
      </c>
      <c r="Y526" s="1" t="s">
        <v>5578</v>
      </c>
      <c r="Z526" s="1" t="s">
        <v>5579</v>
      </c>
    </row>
    <row r="527" spans="1:26" hidden="1" x14ac:dyDescent="0.25">
      <c r="A527" s="1" t="s">
        <v>2496</v>
      </c>
      <c r="B527" s="1">
        <v>2163</v>
      </c>
      <c r="C527" s="1" t="s">
        <v>406</v>
      </c>
      <c r="D527" s="1" t="s">
        <v>141</v>
      </c>
      <c r="E527" s="1" t="s">
        <v>142</v>
      </c>
      <c r="F527" s="1">
        <v>2025</v>
      </c>
      <c r="G527" s="1">
        <v>2025</v>
      </c>
      <c r="H527" s="1" t="s">
        <v>2965</v>
      </c>
      <c r="I527" s="1">
        <v>3258</v>
      </c>
      <c r="J527" s="1" t="s">
        <v>2606</v>
      </c>
      <c r="K527" s="1" t="s">
        <v>2620</v>
      </c>
      <c r="L527" s="1">
        <v>15001</v>
      </c>
      <c r="M527" s="1" t="s">
        <v>2542</v>
      </c>
      <c r="N527" s="1" t="s">
        <v>2815</v>
      </c>
      <c r="O527" s="1" t="s">
        <v>2816</v>
      </c>
      <c r="P527" s="1">
        <v>417</v>
      </c>
      <c r="Q527" s="1" t="s">
        <v>2902</v>
      </c>
      <c r="R527" s="1" t="s">
        <v>2903</v>
      </c>
      <c r="S527" s="1" t="s">
        <v>2904</v>
      </c>
      <c r="T527" s="1" t="s">
        <v>2479</v>
      </c>
      <c r="U527" s="1" t="s">
        <v>141</v>
      </c>
      <c r="V527" s="1" t="s">
        <v>2633</v>
      </c>
      <c r="W527" s="1" t="s">
        <v>34</v>
      </c>
      <c r="X527" s="1" t="s">
        <v>2657</v>
      </c>
      <c r="Y527" s="1" t="s">
        <v>2966</v>
      </c>
      <c r="Z527" s="1" t="s">
        <v>2967</v>
      </c>
    </row>
    <row r="528" spans="1:26" hidden="1" x14ac:dyDescent="0.25">
      <c r="A528" s="1" t="s">
        <v>2496</v>
      </c>
      <c r="B528" s="1">
        <v>2162</v>
      </c>
      <c r="C528" s="1" t="s">
        <v>942</v>
      </c>
      <c r="D528" s="1" t="s">
        <v>170</v>
      </c>
      <c r="E528" s="1" t="s">
        <v>157</v>
      </c>
      <c r="F528" s="1">
        <v>2025</v>
      </c>
      <c r="G528" s="1">
        <v>2025</v>
      </c>
      <c r="H528" s="1" t="s">
        <v>2968</v>
      </c>
      <c r="I528" s="1">
        <v>1146</v>
      </c>
      <c r="J528" s="1" t="s">
        <v>2484</v>
      </c>
      <c r="K528" s="1" t="s">
        <v>2558</v>
      </c>
      <c r="L528" s="1">
        <v>35001</v>
      </c>
      <c r="M528" s="1" t="s">
        <v>2499</v>
      </c>
      <c r="N528" s="1" t="s">
        <v>2826</v>
      </c>
      <c r="O528" s="1" t="s">
        <v>2827</v>
      </c>
      <c r="Q528" s="1" t="s">
        <v>43</v>
      </c>
      <c r="R528" s="1" t="s">
        <v>2473</v>
      </c>
      <c r="S528" s="1" t="s">
        <v>2521</v>
      </c>
      <c r="T528" s="1" t="s">
        <v>2479</v>
      </c>
      <c r="U528" s="1" t="s">
        <v>170</v>
      </c>
      <c r="V528" s="1" t="s">
        <v>2774</v>
      </c>
      <c r="W528" s="1" t="s">
        <v>34</v>
      </c>
      <c r="X528" s="1" t="s">
        <v>2593</v>
      </c>
      <c r="Y528" s="1" t="s">
        <v>2969</v>
      </c>
      <c r="Z528" s="1" t="s">
        <v>2653</v>
      </c>
    </row>
    <row r="529" spans="1:26" hidden="1" x14ac:dyDescent="0.25">
      <c r="A529" s="1" t="s">
        <v>2496</v>
      </c>
      <c r="B529" s="1">
        <v>2161</v>
      </c>
      <c r="C529" s="1" t="s">
        <v>1323</v>
      </c>
      <c r="D529" s="1" t="s">
        <v>170</v>
      </c>
      <c r="E529" s="1" t="s">
        <v>157</v>
      </c>
      <c r="F529" s="1">
        <v>2025</v>
      </c>
      <c r="G529" s="1">
        <v>2025</v>
      </c>
      <c r="H529" s="1" t="s">
        <v>2970</v>
      </c>
      <c r="I529" s="1">
        <v>8672</v>
      </c>
      <c r="J529" s="1" t="s">
        <v>2971</v>
      </c>
      <c r="K529" s="1" t="s">
        <v>2785</v>
      </c>
      <c r="L529" s="1">
        <v>26009</v>
      </c>
      <c r="M529" s="1" t="s">
        <v>2786</v>
      </c>
      <c r="N529" s="1" t="s">
        <v>2826</v>
      </c>
      <c r="O529" s="1" t="s">
        <v>2827</v>
      </c>
      <c r="Q529" s="1" t="s">
        <v>44</v>
      </c>
      <c r="R529" s="1" t="s">
        <v>2514</v>
      </c>
      <c r="S529" s="1" t="s">
        <v>2605</v>
      </c>
      <c r="T529" s="1" t="s">
        <v>2479</v>
      </c>
      <c r="U529" s="1" t="s">
        <v>170</v>
      </c>
      <c r="V529" s="1" t="s">
        <v>2774</v>
      </c>
      <c r="W529" s="1" t="s">
        <v>34</v>
      </c>
      <c r="X529" s="1" t="s">
        <v>2972</v>
      </c>
      <c r="Y529" s="1" t="s">
        <v>2973</v>
      </c>
      <c r="Z529" s="1" t="s">
        <v>2755</v>
      </c>
    </row>
    <row r="530" spans="1:26" hidden="1" x14ac:dyDescent="0.25">
      <c r="A530" s="1" t="s">
        <v>2496</v>
      </c>
      <c r="B530" s="1">
        <v>2160</v>
      </c>
      <c r="C530" s="1" t="s">
        <v>1396</v>
      </c>
      <c r="D530" s="1" t="s">
        <v>170</v>
      </c>
      <c r="E530" s="1" t="s">
        <v>157</v>
      </c>
      <c r="F530" s="1">
        <v>2025</v>
      </c>
      <c r="G530" s="1">
        <v>2025</v>
      </c>
      <c r="H530" s="1" t="s">
        <v>2974</v>
      </c>
      <c r="I530" s="1">
        <v>9254</v>
      </c>
      <c r="J530" s="1" t="s">
        <v>2975</v>
      </c>
      <c r="K530" s="1" t="s">
        <v>2785</v>
      </c>
      <c r="L530" s="1">
        <v>26003</v>
      </c>
      <c r="M530" s="1" t="s">
        <v>2786</v>
      </c>
      <c r="N530" s="1" t="s">
        <v>2826</v>
      </c>
      <c r="O530" s="1" t="s">
        <v>2827</v>
      </c>
      <c r="Q530" s="1" t="s">
        <v>44</v>
      </c>
      <c r="R530" s="1" t="s">
        <v>2514</v>
      </c>
      <c r="S530" s="1" t="s">
        <v>2605</v>
      </c>
      <c r="T530" s="1" t="s">
        <v>2479</v>
      </c>
      <c r="U530" s="1" t="s">
        <v>170</v>
      </c>
      <c r="V530" s="1" t="s">
        <v>2774</v>
      </c>
      <c r="W530" s="1" t="s">
        <v>34</v>
      </c>
      <c r="X530" s="1" t="s">
        <v>2518</v>
      </c>
      <c r="Y530" s="1" t="s">
        <v>2976</v>
      </c>
      <c r="Z530" s="1" t="s">
        <v>2977</v>
      </c>
    </row>
    <row r="531" spans="1:26" hidden="1" x14ac:dyDescent="0.25">
      <c r="A531" s="1" t="s">
        <v>2496</v>
      </c>
      <c r="B531" s="1">
        <v>2159</v>
      </c>
      <c r="C531" s="1" t="s">
        <v>605</v>
      </c>
      <c r="D531" s="1" t="s">
        <v>170</v>
      </c>
      <c r="E531" s="1" t="s">
        <v>157</v>
      </c>
      <c r="F531" s="1">
        <v>2025</v>
      </c>
      <c r="G531" s="1">
        <v>2025</v>
      </c>
      <c r="H531" s="1" t="s">
        <v>2978</v>
      </c>
      <c r="I531" s="1">
        <v>8305</v>
      </c>
      <c r="J531" s="1" t="s">
        <v>2853</v>
      </c>
      <c r="K531" s="1" t="s">
        <v>2613</v>
      </c>
      <c r="L531" s="1">
        <v>26002</v>
      </c>
      <c r="M531" s="1" t="s">
        <v>5292</v>
      </c>
      <c r="N531" s="1" t="s">
        <v>2883</v>
      </c>
      <c r="O531" s="1" t="s">
        <v>2884</v>
      </c>
      <c r="Q531" s="1" t="s">
        <v>44</v>
      </c>
      <c r="R531" s="1" t="s">
        <v>2514</v>
      </c>
      <c r="S531" s="1" t="s">
        <v>2787</v>
      </c>
      <c r="T531" s="1" t="s">
        <v>2479</v>
      </c>
      <c r="U531" s="1" t="s">
        <v>170</v>
      </c>
      <c r="V531" s="1" t="s">
        <v>2774</v>
      </c>
      <c r="W531" s="1" t="s">
        <v>34</v>
      </c>
      <c r="X531" s="1" t="s">
        <v>2794</v>
      </c>
      <c r="Y531" s="1" t="s">
        <v>2795</v>
      </c>
      <c r="Z531" s="1" t="s">
        <v>2755</v>
      </c>
    </row>
    <row r="532" spans="1:26" hidden="1" x14ac:dyDescent="0.25">
      <c r="A532" s="1" t="s">
        <v>2496</v>
      </c>
      <c r="B532" s="1">
        <v>2158</v>
      </c>
      <c r="C532" s="1" t="s">
        <v>1386</v>
      </c>
      <c r="D532" s="1" t="s">
        <v>170</v>
      </c>
      <c r="E532" s="1" t="s">
        <v>157</v>
      </c>
      <c r="F532" s="1">
        <v>2025</v>
      </c>
      <c r="G532" s="1">
        <v>2025</v>
      </c>
      <c r="H532" s="1" t="s">
        <v>2980</v>
      </c>
      <c r="I532" s="1">
        <v>8786</v>
      </c>
      <c r="J532" s="1" t="s">
        <v>2971</v>
      </c>
      <c r="K532" s="1" t="s">
        <v>2785</v>
      </c>
      <c r="L532" s="1">
        <v>26006</v>
      </c>
      <c r="M532" s="1" t="s">
        <v>2786</v>
      </c>
      <c r="N532" s="1" t="s">
        <v>2883</v>
      </c>
      <c r="O532" s="1" t="s">
        <v>2884</v>
      </c>
      <c r="Q532" s="1" t="s">
        <v>44</v>
      </c>
      <c r="R532" s="1" t="s">
        <v>2514</v>
      </c>
      <c r="S532" s="1" t="s">
        <v>2787</v>
      </c>
      <c r="T532" s="1" t="s">
        <v>2479</v>
      </c>
      <c r="U532" s="1" t="s">
        <v>170</v>
      </c>
      <c r="V532" s="1" t="s">
        <v>2774</v>
      </c>
      <c r="W532" s="1" t="s">
        <v>34</v>
      </c>
      <c r="X532" s="1" t="s">
        <v>2794</v>
      </c>
      <c r="Y532" s="1" t="s">
        <v>2795</v>
      </c>
      <c r="Z532" s="1" t="s">
        <v>2755</v>
      </c>
    </row>
    <row r="533" spans="1:26" hidden="1" x14ac:dyDescent="0.25">
      <c r="A533" s="1" t="s">
        <v>2496</v>
      </c>
      <c r="B533" s="1">
        <v>2157</v>
      </c>
      <c r="C533" s="1" t="s">
        <v>1083</v>
      </c>
      <c r="D533" s="1" t="s">
        <v>364</v>
      </c>
      <c r="E533" s="1" t="s">
        <v>142</v>
      </c>
      <c r="F533" s="1">
        <v>2017</v>
      </c>
      <c r="G533" s="1">
        <v>2017</v>
      </c>
      <c r="H533" s="1" t="s">
        <v>6430</v>
      </c>
      <c r="I533" s="1">
        <v>7004</v>
      </c>
      <c r="J533" s="1" t="s">
        <v>2504</v>
      </c>
      <c r="K533" s="1" t="s">
        <v>2498</v>
      </c>
      <c r="L533" s="1">
        <v>19019</v>
      </c>
      <c r="M533" s="1" t="s">
        <v>2499</v>
      </c>
      <c r="N533" s="1" t="s">
        <v>2981</v>
      </c>
      <c r="O533" s="1" t="s">
        <v>6267</v>
      </c>
      <c r="Q533" s="1" t="s">
        <v>60</v>
      </c>
      <c r="R533" s="1" t="s">
        <v>2507</v>
      </c>
      <c r="S533" s="1" t="s">
        <v>2537</v>
      </c>
      <c r="T533" s="1" t="s">
        <v>2479</v>
      </c>
      <c r="U533" s="1" t="s">
        <v>364</v>
      </c>
      <c r="V533" s="1" t="s">
        <v>6182</v>
      </c>
      <c r="W533" s="1" t="s">
        <v>36</v>
      </c>
      <c r="X533" s="1" t="s">
        <v>2630</v>
      </c>
      <c r="Y533" s="1" t="s">
        <v>6431</v>
      </c>
      <c r="Z533" s="1" t="s">
        <v>2755</v>
      </c>
    </row>
    <row r="534" spans="1:26" hidden="1" x14ac:dyDescent="0.25">
      <c r="A534" s="1" t="s">
        <v>2496</v>
      </c>
      <c r="B534" s="1">
        <v>2155</v>
      </c>
      <c r="C534" s="1" t="s">
        <v>465</v>
      </c>
      <c r="D534" s="1" t="s">
        <v>141</v>
      </c>
      <c r="E534" s="1" t="s">
        <v>142</v>
      </c>
      <c r="F534" s="1">
        <v>2025</v>
      </c>
      <c r="G534" s="1">
        <v>2025</v>
      </c>
      <c r="H534" s="1" t="s">
        <v>5580</v>
      </c>
      <c r="I534" s="1">
        <v>9524</v>
      </c>
      <c r="J534" s="1" t="s">
        <v>2504</v>
      </c>
      <c r="K534" s="1" t="s">
        <v>2505</v>
      </c>
      <c r="L534" s="1">
        <v>18001</v>
      </c>
      <c r="M534" s="1" t="s">
        <v>2499</v>
      </c>
      <c r="N534" s="1" t="s">
        <v>2983</v>
      </c>
      <c r="O534" s="1" t="s">
        <v>2984</v>
      </c>
      <c r="Q534" s="1" t="s">
        <v>40</v>
      </c>
      <c r="R534" s="1" t="s">
        <v>2473</v>
      </c>
      <c r="S534" s="1" t="s">
        <v>2610</v>
      </c>
      <c r="T534" s="1" t="s">
        <v>2479</v>
      </c>
      <c r="U534" s="1" t="s">
        <v>141</v>
      </c>
      <c r="V534" s="1" t="s">
        <v>2633</v>
      </c>
      <c r="W534" s="1" t="s">
        <v>34</v>
      </c>
      <c r="X534" s="1" t="s">
        <v>2611</v>
      </c>
      <c r="Y534" s="1" t="s">
        <v>5581</v>
      </c>
      <c r="Z534" s="1" t="s">
        <v>2539</v>
      </c>
    </row>
    <row r="535" spans="1:26" hidden="1" x14ac:dyDescent="0.25">
      <c r="A535" s="1" t="s">
        <v>2496</v>
      </c>
      <c r="B535" s="1">
        <v>2154</v>
      </c>
      <c r="C535" s="1" t="s">
        <v>948</v>
      </c>
      <c r="D535" s="1" t="s">
        <v>141</v>
      </c>
      <c r="E535" s="1" t="s">
        <v>142</v>
      </c>
      <c r="F535" s="1">
        <v>2025</v>
      </c>
      <c r="G535" s="1">
        <v>2025</v>
      </c>
      <c r="H535" s="1" t="s">
        <v>6034</v>
      </c>
      <c r="I535" s="1">
        <v>9698</v>
      </c>
      <c r="J535" s="1" t="s">
        <v>2991</v>
      </c>
      <c r="K535" s="1" t="s">
        <v>2635</v>
      </c>
      <c r="L535" s="1">
        <v>17001</v>
      </c>
      <c r="M535" s="1" t="s">
        <v>2614</v>
      </c>
      <c r="N535" s="1" t="s">
        <v>2983</v>
      </c>
      <c r="O535" s="1" t="s">
        <v>2984</v>
      </c>
      <c r="Q535" s="1" t="s">
        <v>2506</v>
      </c>
      <c r="R535" s="1" t="s">
        <v>2507</v>
      </c>
      <c r="S535" s="1" t="s">
        <v>2508</v>
      </c>
      <c r="T535" s="1" t="s">
        <v>2479</v>
      </c>
      <c r="U535" s="1" t="s">
        <v>141</v>
      </c>
      <c r="V535" s="1" t="s">
        <v>2633</v>
      </c>
      <c r="W535" s="1" t="s">
        <v>34</v>
      </c>
      <c r="X535" s="1" t="s">
        <v>2509</v>
      </c>
      <c r="Y535" s="1" t="s">
        <v>6035</v>
      </c>
      <c r="Z535" s="1" t="s">
        <v>2522</v>
      </c>
    </row>
    <row r="536" spans="1:26" hidden="1" x14ac:dyDescent="0.25">
      <c r="A536" s="1" t="s">
        <v>2496</v>
      </c>
      <c r="B536" s="1">
        <v>2153</v>
      </c>
      <c r="C536" s="1" t="s">
        <v>1565</v>
      </c>
      <c r="D536" s="1" t="s">
        <v>141</v>
      </c>
      <c r="E536" s="1" t="s">
        <v>142</v>
      </c>
      <c r="F536" s="1">
        <v>2025</v>
      </c>
      <c r="G536" s="1">
        <v>2025</v>
      </c>
      <c r="H536" s="1" t="s">
        <v>2485</v>
      </c>
      <c r="I536" s="1" t="s">
        <v>2485</v>
      </c>
      <c r="J536" s="1" t="s">
        <v>2485</v>
      </c>
      <c r="N536" s="1" t="s">
        <v>2985</v>
      </c>
      <c r="O536" s="1" t="s">
        <v>2986</v>
      </c>
      <c r="Q536" s="1" t="s">
        <v>60</v>
      </c>
      <c r="R536" s="1" t="s">
        <v>2507</v>
      </c>
      <c r="S536" s="1" t="s">
        <v>2537</v>
      </c>
      <c r="T536" s="1" t="s">
        <v>2479</v>
      </c>
      <c r="U536" s="1" t="s">
        <v>141</v>
      </c>
      <c r="V536" s="1" t="s">
        <v>2633</v>
      </c>
      <c r="W536" s="1" t="s">
        <v>34</v>
      </c>
      <c r="X536" s="1" t="s">
        <v>2538</v>
      </c>
      <c r="Y536" s="1" t="s">
        <v>7176</v>
      </c>
      <c r="Z536" s="1" t="s">
        <v>5582</v>
      </c>
    </row>
    <row r="537" spans="1:26" hidden="1" x14ac:dyDescent="0.25">
      <c r="A537" s="1" t="s">
        <v>2496</v>
      </c>
      <c r="B537" s="1">
        <v>2152</v>
      </c>
      <c r="C537" s="1" t="s">
        <v>460</v>
      </c>
      <c r="D537" s="1" t="s">
        <v>141</v>
      </c>
      <c r="E537" s="1" t="s">
        <v>142</v>
      </c>
      <c r="F537" s="1">
        <v>2025</v>
      </c>
      <c r="G537" s="1">
        <v>2025</v>
      </c>
      <c r="H537" s="1" t="s">
        <v>2987</v>
      </c>
      <c r="I537" s="1">
        <v>9165</v>
      </c>
      <c r="J537" s="1" t="s">
        <v>2504</v>
      </c>
      <c r="K537" s="1" t="s">
        <v>2505</v>
      </c>
      <c r="L537" s="1">
        <v>19019</v>
      </c>
      <c r="M537" s="1" t="s">
        <v>2499</v>
      </c>
      <c r="N537" s="1" t="s">
        <v>2985</v>
      </c>
      <c r="O537" s="1" t="s">
        <v>2986</v>
      </c>
      <c r="Q537" s="1" t="s">
        <v>60</v>
      </c>
      <c r="R537" s="1" t="s">
        <v>2507</v>
      </c>
      <c r="S537" s="1" t="s">
        <v>2537</v>
      </c>
      <c r="T537" s="1" t="s">
        <v>2479</v>
      </c>
      <c r="U537" s="1" t="s">
        <v>141</v>
      </c>
      <c r="V537" s="1" t="s">
        <v>2633</v>
      </c>
      <c r="W537" s="1" t="s">
        <v>34</v>
      </c>
      <c r="X537" s="1" t="s">
        <v>2538</v>
      </c>
      <c r="Y537" s="1" t="s">
        <v>2988</v>
      </c>
      <c r="Z537" s="1" t="s">
        <v>2989</v>
      </c>
    </row>
    <row r="538" spans="1:26" hidden="1" x14ac:dyDescent="0.25">
      <c r="A538" s="1" t="s">
        <v>2496</v>
      </c>
      <c r="B538" s="1">
        <v>2151</v>
      </c>
      <c r="C538" s="1" t="s">
        <v>767</v>
      </c>
      <c r="D538" s="1" t="s">
        <v>141</v>
      </c>
      <c r="E538" s="1" t="s">
        <v>142</v>
      </c>
      <c r="F538" s="1">
        <v>2025</v>
      </c>
      <c r="G538" s="1">
        <v>2025</v>
      </c>
      <c r="H538" s="1" t="s">
        <v>2990</v>
      </c>
      <c r="I538" s="1">
        <v>8636</v>
      </c>
      <c r="J538" s="1" t="s">
        <v>2504</v>
      </c>
      <c r="K538" s="1" t="s">
        <v>2505</v>
      </c>
      <c r="L538" s="1">
        <v>19125</v>
      </c>
      <c r="M538" s="1" t="s">
        <v>2499</v>
      </c>
      <c r="N538" s="1" t="s">
        <v>2985</v>
      </c>
      <c r="O538" s="1" t="s">
        <v>2986</v>
      </c>
      <c r="Q538" s="1" t="s">
        <v>60</v>
      </c>
      <c r="R538" s="1" t="s">
        <v>2507</v>
      </c>
      <c r="S538" s="1" t="s">
        <v>2537</v>
      </c>
      <c r="T538" s="1" t="s">
        <v>2479</v>
      </c>
      <c r="U538" s="1" t="s">
        <v>141</v>
      </c>
      <c r="V538" s="1" t="s">
        <v>2633</v>
      </c>
      <c r="W538" s="1" t="s">
        <v>34</v>
      </c>
      <c r="X538" s="1" t="s">
        <v>2794</v>
      </c>
      <c r="Y538" s="1" t="s">
        <v>2795</v>
      </c>
      <c r="Z538" s="1" t="s">
        <v>2755</v>
      </c>
    </row>
    <row r="539" spans="1:26" hidden="1" x14ac:dyDescent="0.25">
      <c r="A539" s="1" t="s">
        <v>2496</v>
      </c>
      <c r="B539" s="1">
        <v>2150</v>
      </c>
      <c r="C539" s="1" t="s">
        <v>665</v>
      </c>
      <c r="D539" s="1" t="s">
        <v>141</v>
      </c>
      <c r="E539" s="1" t="s">
        <v>142</v>
      </c>
      <c r="F539" s="1">
        <v>2025</v>
      </c>
      <c r="G539" s="1">
        <v>2025</v>
      </c>
      <c r="H539" s="1" t="s">
        <v>2950</v>
      </c>
      <c r="I539" s="1">
        <v>8457</v>
      </c>
      <c r="J539" s="1" t="s">
        <v>2482</v>
      </c>
      <c r="K539" s="1" t="s">
        <v>2558</v>
      </c>
      <c r="L539" s="1">
        <v>35001</v>
      </c>
      <c r="M539" s="1" t="s">
        <v>2499</v>
      </c>
      <c r="N539" s="1" t="s">
        <v>2983</v>
      </c>
      <c r="O539" s="1" t="s">
        <v>2984</v>
      </c>
      <c r="Q539" s="1" t="s">
        <v>43</v>
      </c>
      <c r="R539" s="1" t="s">
        <v>2473</v>
      </c>
      <c r="S539" s="1" t="s">
        <v>2521</v>
      </c>
      <c r="T539" s="1" t="s">
        <v>2479</v>
      </c>
      <c r="U539" s="1" t="s">
        <v>141</v>
      </c>
      <c r="V539" s="1" t="s">
        <v>2633</v>
      </c>
      <c r="W539" s="1" t="s">
        <v>34</v>
      </c>
      <c r="X539" s="1" t="s">
        <v>2593</v>
      </c>
      <c r="Y539" s="1" t="s">
        <v>5583</v>
      </c>
      <c r="Z539" s="1" t="s">
        <v>3355</v>
      </c>
    </row>
    <row r="540" spans="1:26" hidden="1" x14ac:dyDescent="0.25">
      <c r="A540" s="1" t="s">
        <v>2496</v>
      </c>
      <c r="B540" s="1">
        <v>2149</v>
      </c>
      <c r="C540" s="1" t="s">
        <v>1256</v>
      </c>
      <c r="D540" s="1" t="s">
        <v>141</v>
      </c>
      <c r="E540" s="1" t="s">
        <v>142</v>
      </c>
      <c r="F540" s="1">
        <v>2025</v>
      </c>
      <c r="G540" s="1">
        <v>2025</v>
      </c>
      <c r="H540" s="1" t="s">
        <v>2992</v>
      </c>
      <c r="I540" s="1">
        <v>8456</v>
      </c>
      <c r="J540" s="1" t="s">
        <v>2482</v>
      </c>
      <c r="K540" s="1" t="s">
        <v>2558</v>
      </c>
      <c r="L540" s="1">
        <v>35001</v>
      </c>
      <c r="M540" s="1" t="s">
        <v>2499</v>
      </c>
      <c r="N540" s="1" t="s">
        <v>2993</v>
      </c>
      <c r="O540" s="1" t="s">
        <v>2994</v>
      </c>
      <c r="Q540" s="1" t="s">
        <v>43</v>
      </c>
      <c r="R540" s="1" t="s">
        <v>2473</v>
      </c>
      <c r="S540" s="1" t="s">
        <v>2521</v>
      </c>
      <c r="T540" s="1" t="s">
        <v>2479</v>
      </c>
      <c r="U540" s="1" t="s">
        <v>141</v>
      </c>
      <c r="V540" s="1" t="s">
        <v>2633</v>
      </c>
      <c r="W540" s="1" t="s">
        <v>34</v>
      </c>
      <c r="X540" s="1" t="s">
        <v>2794</v>
      </c>
      <c r="Y540" s="1" t="s">
        <v>2795</v>
      </c>
      <c r="Z540" s="1" t="s">
        <v>2755</v>
      </c>
    </row>
    <row r="541" spans="1:26" hidden="1" x14ac:dyDescent="0.25">
      <c r="A541" s="1" t="s">
        <v>2496</v>
      </c>
      <c r="B541" s="1">
        <v>2146</v>
      </c>
      <c r="C541" s="1" t="s">
        <v>208</v>
      </c>
      <c r="D541" s="1" t="s">
        <v>141</v>
      </c>
      <c r="E541" s="1" t="s">
        <v>142</v>
      </c>
      <c r="F541" s="1">
        <v>2025</v>
      </c>
      <c r="G541" s="1">
        <v>2025</v>
      </c>
      <c r="H541" s="1" t="s">
        <v>2995</v>
      </c>
      <c r="I541" s="1">
        <v>9231</v>
      </c>
      <c r="J541" s="1" t="s">
        <v>2478</v>
      </c>
      <c r="K541" s="1" t="s">
        <v>2505</v>
      </c>
      <c r="L541" s="1">
        <v>35001</v>
      </c>
      <c r="M541" s="1" t="s">
        <v>2499</v>
      </c>
      <c r="N541" s="1" t="s">
        <v>2996</v>
      </c>
      <c r="O541" s="1" t="s">
        <v>2986</v>
      </c>
      <c r="Q541" s="1" t="s">
        <v>43</v>
      </c>
      <c r="R541" s="1" t="s">
        <v>2473</v>
      </c>
      <c r="S541" s="1" t="s">
        <v>2521</v>
      </c>
      <c r="T541" s="1" t="s">
        <v>2479</v>
      </c>
      <c r="U541" s="1" t="s">
        <v>141</v>
      </c>
      <c r="V541" s="1" t="s">
        <v>2885</v>
      </c>
      <c r="W541" s="1" t="s">
        <v>34</v>
      </c>
      <c r="X541" s="1" t="s">
        <v>2593</v>
      </c>
      <c r="Y541" s="1" t="s">
        <v>2997</v>
      </c>
      <c r="Z541" s="1" t="s">
        <v>2998</v>
      </c>
    </row>
    <row r="542" spans="1:26" hidden="1" x14ac:dyDescent="0.25">
      <c r="A542" s="1" t="s">
        <v>2496</v>
      </c>
      <c r="B542" s="1">
        <v>2145</v>
      </c>
      <c r="C542" s="1" t="s">
        <v>1029</v>
      </c>
      <c r="D542" s="1" t="s">
        <v>166</v>
      </c>
      <c r="E542" s="1" t="s">
        <v>142</v>
      </c>
      <c r="F542" s="1">
        <v>2025</v>
      </c>
      <c r="G542" s="1">
        <v>2025</v>
      </c>
      <c r="H542" s="1" t="s">
        <v>8</v>
      </c>
      <c r="I542" s="1">
        <v>2028</v>
      </c>
      <c r="J542" s="1" t="s">
        <v>2999</v>
      </c>
      <c r="K542" s="1" t="s">
        <v>3000</v>
      </c>
      <c r="L542" s="1">
        <v>23845</v>
      </c>
      <c r="M542" s="1" t="s">
        <v>2530</v>
      </c>
      <c r="N542" s="1" t="s">
        <v>2981</v>
      </c>
      <c r="O542" s="1" t="s">
        <v>3001</v>
      </c>
      <c r="Q542" s="1" t="s">
        <v>2608</v>
      </c>
      <c r="R542" s="1" t="s">
        <v>2473</v>
      </c>
      <c r="S542" s="1" t="s">
        <v>2710</v>
      </c>
      <c r="T542" s="1" t="s">
        <v>2479</v>
      </c>
      <c r="U542" s="1" t="s">
        <v>166</v>
      </c>
      <c r="V542" s="1" t="s">
        <v>3002</v>
      </c>
      <c r="W542" s="1" t="s">
        <v>34</v>
      </c>
      <c r="X542" s="1" t="s">
        <v>2794</v>
      </c>
      <c r="Y542" s="1" t="s">
        <v>2795</v>
      </c>
      <c r="Z542" s="1" t="s">
        <v>2755</v>
      </c>
    </row>
    <row r="543" spans="1:26" hidden="1" x14ac:dyDescent="0.25">
      <c r="A543" s="1" t="s">
        <v>2496</v>
      </c>
      <c r="B543" s="1">
        <v>2144</v>
      </c>
      <c r="C543" s="1" t="s">
        <v>763</v>
      </c>
      <c r="D543" s="1" t="s">
        <v>468</v>
      </c>
      <c r="E543" s="1" t="s">
        <v>142</v>
      </c>
      <c r="F543" s="1">
        <v>2019</v>
      </c>
      <c r="G543" s="1">
        <v>2019</v>
      </c>
      <c r="H543" s="1" t="s">
        <v>6432</v>
      </c>
      <c r="I543" s="1">
        <v>7307</v>
      </c>
      <c r="J543" s="1" t="s">
        <v>2504</v>
      </c>
      <c r="K543" s="1" t="s">
        <v>2505</v>
      </c>
      <c r="L543" s="1">
        <v>19019</v>
      </c>
      <c r="M543" s="1" t="s">
        <v>2499</v>
      </c>
      <c r="N543" s="1" t="s">
        <v>6433</v>
      </c>
      <c r="O543" s="1" t="s">
        <v>6267</v>
      </c>
      <c r="Q543" s="1" t="s">
        <v>60</v>
      </c>
      <c r="R543" s="1" t="s">
        <v>2507</v>
      </c>
      <c r="S543" s="1" t="s">
        <v>2537</v>
      </c>
      <c r="T543" s="1" t="s">
        <v>2479</v>
      </c>
      <c r="U543" s="1" t="s">
        <v>468</v>
      </c>
      <c r="V543" s="1" t="s">
        <v>6182</v>
      </c>
      <c r="W543" s="1" t="s">
        <v>36</v>
      </c>
      <c r="X543" s="1" t="s">
        <v>2630</v>
      </c>
      <c r="Y543" s="1" t="s">
        <v>6434</v>
      </c>
      <c r="Z543" s="1" t="s">
        <v>2755</v>
      </c>
    </row>
    <row r="544" spans="1:26" hidden="1" x14ac:dyDescent="0.25">
      <c r="A544" s="1" t="s">
        <v>2496</v>
      </c>
      <c r="B544" s="1">
        <v>2142</v>
      </c>
      <c r="C544" s="1" t="s">
        <v>1059</v>
      </c>
      <c r="D544" s="1" t="s">
        <v>156</v>
      </c>
      <c r="E544" s="1" t="s">
        <v>157</v>
      </c>
      <c r="F544" s="1">
        <v>2008</v>
      </c>
      <c r="G544" s="1">
        <v>2009</v>
      </c>
      <c r="H544" s="1" t="s">
        <v>6435</v>
      </c>
      <c r="I544" s="1">
        <v>7106</v>
      </c>
      <c r="J544" s="1" t="s">
        <v>2919</v>
      </c>
      <c r="K544" s="1" t="s">
        <v>2558</v>
      </c>
      <c r="L544" s="1">
        <v>22020</v>
      </c>
      <c r="M544" s="1" t="s">
        <v>2499</v>
      </c>
      <c r="N544" s="1" t="s">
        <v>6433</v>
      </c>
      <c r="O544" s="1" t="s">
        <v>6267</v>
      </c>
      <c r="Q544" s="1" t="s">
        <v>2601</v>
      </c>
      <c r="R544" s="1" t="s">
        <v>2507</v>
      </c>
      <c r="S544" s="1" t="s">
        <v>2602</v>
      </c>
      <c r="T544" s="1" t="s">
        <v>2479</v>
      </c>
      <c r="U544" s="1" t="s">
        <v>156</v>
      </c>
      <c r="V544" s="1" t="s">
        <v>6436</v>
      </c>
      <c r="W544" s="1" t="s">
        <v>36</v>
      </c>
      <c r="X544" s="1" t="s">
        <v>2794</v>
      </c>
      <c r="Y544" s="1" t="s">
        <v>2795</v>
      </c>
      <c r="Z544" s="1" t="s">
        <v>2755</v>
      </c>
    </row>
    <row r="545" spans="1:26" hidden="1" x14ac:dyDescent="0.25">
      <c r="A545" s="1" t="s">
        <v>2496</v>
      </c>
      <c r="B545" s="1">
        <v>2141</v>
      </c>
      <c r="C545" s="1" t="s">
        <v>1028</v>
      </c>
      <c r="D545" s="1" t="s">
        <v>190</v>
      </c>
      <c r="E545" s="1" t="s">
        <v>142</v>
      </c>
      <c r="F545" s="1">
        <v>2021</v>
      </c>
      <c r="G545" s="1">
        <v>2022</v>
      </c>
      <c r="H545" s="1" t="s">
        <v>6437</v>
      </c>
      <c r="I545" s="1">
        <v>15457</v>
      </c>
      <c r="J545" s="1" t="s">
        <v>2524</v>
      </c>
      <c r="K545" s="1" t="s">
        <v>2498</v>
      </c>
      <c r="L545" s="1">
        <v>17001</v>
      </c>
      <c r="M545" s="1" t="s">
        <v>2499</v>
      </c>
      <c r="N545" s="1" t="s">
        <v>6438</v>
      </c>
      <c r="O545" s="1" t="s">
        <v>6267</v>
      </c>
      <c r="Q545" s="1" t="s">
        <v>2506</v>
      </c>
      <c r="R545" s="1" t="s">
        <v>2507</v>
      </c>
      <c r="S545" s="1" t="s">
        <v>2508</v>
      </c>
      <c r="T545" s="1" t="s">
        <v>2479</v>
      </c>
      <c r="U545" s="1" t="s">
        <v>190</v>
      </c>
      <c r="V545" s="1" t="s">
        <v>6159</v>
      </c>
      <c r="W545" s="1" t="s">
        <v>36</v>
      </c>
      <c r="X545" s="1" t="s">
        <v>2794</v>
      </c>
      <c r="Y545" s="1" t="s">
        <v>2795</v>
      </c>
      <c r="Z545" s="1" t="s">
        <v>2755</v>
      </c>
    </row>
    <row r="546" spans="1:26" hidden="1" x14ac:dyDescent="0.25">
      <c r="A546" s="1" t="s">
        <v>2496</v>
      </c>
      <c r="B546" s="1">
        <v>2139</v>
      </c>
      <c r="C546" s="1" t="s">
        <v>261</v>
      </c>
      <c r="D546" s="1" t="s">
        <v>262</v>
      </c>
      <c r="E546" s="1" t="s">
        <v>157</v>
      </c>
      <c r="F546" s="1">
        <v>2014</v>
      </c>
      <c r="G546" s="1">
        <v>2014</v>
      </c>
      <c r="H546" s="1" t="s">
        <v>6439</v>
      </c>
      <c r="I546" s="1">
        <v>4500</v>
      </c>
      <c r="J546" s="1" t="s">
        <v>2979</v>
      </c>
      <c r="K546" s="1" t="s">
        <v>2613</v>
      </c>
      <c r="L546" s="1">
        <v>34029</v>
      </c>
      <c r="M546" s="1" t="s">
        <v>5292</v>
      </c>
      <c r="N546" s="1" t="s">
        <v>6440</v>
      </c>
      <c r="O546" s="1" t="s">
        <v>6267</v>
      </c>
      <c r="Q546" s="1" t="s">
        <v>46</v>
      </c>
      <c r="R546" s="1" t="s">
        <v>2514</v>
      </c>
      <c r="S546" s="1" t="s">
        <v>3003</v>
      </c>
      <c r="T546" s="1" t="s">
        <v>2479</v>
      </c>
      <c r="U546" s="1" t="s">
        <v>262</v>
      </c>
      <c r="V546" s="1" t="s">
        <v>6441</v>
      </c>
      <c r="W546" s="1" t="s">
        <v>36</v>
      </c>
      <c r="X546" s="1" t="s">
        <v>2794</v>
      </c>
      <c r="Y546" s="1" t="s">
        <v>2795</v>
      </c>
      <c r="Z546" s="1" t="s">
        <v>2755</v>
      </c>
    </row>
    <row r="547" spans="1:26" hidden="1" x14ac:dyDescent="0.25">
      <c r="A547" s="1" t="s">
        <v>2496</v>
      </c>
      <c r="B547" s="1">
        <v>2136</v>
      </c>
      <c r="C547" s="1" t="s">
        <v>196</v>
      </c>
      <c r="D547" s="1" t="s">
        <v>197</v>
      </c>
      <c r="E547" s="1" t="s">
        <v>142</v>
      </c>
      <c r="F547" s="1">
        <v>2016</v>
      </c>
      <c r="G547" s="1">
        <v>2017</v>
      </c>
      <c r="H547" s="1" t="s">
        <v>6442</v>
      </c>
      <c r="I547" s="1">
        <v>15456</v>
      </c>
      <c r="J547" s="1" t="s">
        <v>2524</v>
      </c>
      <c r="K547" s="1" t="s">
        <v>2498</v>
      </c>
      <c r="L547" s="1">
        <v>23066</v>
      </c>
      <c r="M547" s="1" t="s">
        <v>2499</v>
      </c>
      <c r="N547" s="1" t="s">
        <v>6443</v>
      </c>
      <c r="O547" s="1" t="s">
        <v>6267</v>
      </c>
      <c r="Q547" s="1" t="s">
        <v>2608</v>
      </c>
      <c r="R547" s="1" t="s">
        <v>2473</v>
      </c>
      <c r="S547" s="1" t="s">
        <v>3004</v>
      </c>
      <c r="T547" s="1" t="s">
        <v>2479</v>
      </c>
      <c r="U547" s="1" t="s">
        <v>197</v>
      </c>
      <c r="V547" s="1" t="s">
        <v>6159</v>
      </c>
      <c r="W547" s="1" t="s">
        <v>36</v>
      </c>
      <c r="X547" s="1" t="s">
        <v>2526</v>
      </c>
      <c r="Y547" s="1" t="s">
        <v>6444</v>
      </c>
      <c r="Z547" s="1" t="s">
        <v>6445</v>
      </c>
    </row>
    <row r="548" spans="1:26" hidden="1" x14ac:dyDescent="0.25">
      <c r="A548" s="1" t="s">
        <v>2496</v>
      </c>
      <c r="B548" s="1">
        <v>2135</v>
      </c>
      <c r="C548" s="1" t="s">
        <v>440</v>
      </c>
      <c r="D548" s="1" t="s">
        <v>141</v>
      </c>
      <c r="E548" s="1" t="s">
        <v>142</v>
      </c>
      <c r="F548" s="1">
        <v>2025</v>
      </c>
      <c r="G548" s="1">
        <v>2025</v>
      </c>
      <c r="H548" s="1" t="s">
        <v>7177</v>
      </c>
      <c r="I548" s="1">
        <v>5311</v>
      </c>
      <c r="J548" s="1" t="s">
        <v>2478</v>
      </c>
      <c r="K548" s="1" t="s">
        <v>2505</v>
      </c>
      <c r="L548" s="1">
        <v>35001</v>
      </c>
      <c r="M548" s="1" t="s">
        <v>2499</v>
      </c>
      <c r="N548" s="1" t="s">
        <v>3006</v>
      </c>
      <c r="O548" s="1" t="s">
        <v>3007</v>
      </c>
      <c r="Q548" s="1" t="s">
        <v>43</v>
      </c>
      <c r="R548" s="1" t="s">
        <v>2473</v>
      </c>
      <c r="S548" s="1" t="s">
        <v>2521</v>
      </c>
      <c r="T548" s="1" t="s">
        <v>2479</v>
      </c>
      <c r="U548" s="1" t="s">
        <v>141</v>
      </c>
      <c r="V548" s="1" t="s">
        <v>3008</v>
      </c>
      <c r="W548" s="1" t="s">
        <v>34</v>
      </c>
      <c r="X548" s="1" t="s">
        <v>2526</v>
      </c>
      <c r="Y548" s="1" t="s">
        <v>7178</v>
      </c>
      <c r="Z548" s="1" t="s">
        <v>7179</v>
      </c>
    </row>
    <row r="549" spans="1:26" hidden="1" x14ac:dyDescent="0.25">
      <c r="A549" s="1" t="s">
        <v>2496</v>
      </c>
      <c r="B549" s="1">
        <v>2134</v>
      </c>
      <c r="C549" s="1" t="s">
        <v>407</v>
      </c>
      <c r="D549" s="1" t="s">
        <v>141</v>
      </c>
      <c r="E549" s="1" t="s">
        <v>142</v>
      </c>
      <c r="F549" s="1">
        <v>2024</v>
      </c>
      <c r="G549" s="1">
        <v>2025</v>
      </c>
      <c r="H549" s="1" t="s">
        <v>6446</v>
      </c>
      <c r="I549" s="1">
        <v>3618</v>
      </c>
      <c r="J549" s="1" t="s">
        <v>6258</v>
      </c>
      <c r="K549" s="1" t="s">
        <v>2529</v>
      </c>
      <c r="L549" s="1">
        <v>14001</v>
      </c>
      <c r="M549" s="1" t="s">
        <v>2530</v>
      </c>
      <c r="N549" s="1" t="s">
        <v>6447</v>
      </c>
      <c r="O549" s="1" t="s">
        <v>6267</v>
      </c>
      <c r="Q549" s="1" t="s">
        <v>38</v>
      </c>
      <c r="R549" s="1" t="s">
        <v>2501</v>
      </c>
      <c r="S549" s="1" t="s">
        <v>2545</v>
      </c>
      <c r="T549" s="1" t="s">
        <v>2479</v>
      </c>
      <c r="U549" s="1" t="s">
        <v>141</v>
      </c>
      <c r="V549" s="1" t="s">
        <v>6216</v>
      </c>
      <c r="W549" s="1" t="s">
        <v>36</v>
      </c>
      <c r="X549" s="1" t="s">
        <v>2794</v>
      </c>
      <c r="Y549" s="1" t="s">
        <v>2795</v>
      </c>
      <c r="Z549" s="1" t="s">
        <v>2755</v>
      </c>
    </row>
    <row r="550" spans="1:26" hidden="1" x14ac:dyDescent="0.25">
      <c r="A550" s="1" t="s">
        <v>2496</v>
      </c>
      <c r="B550" s="1">
        <v>2133</v>
      </c>
      <c r="C550" s="1" t="s">
        <v>398</v>
      </c>
      <c r="D550" s="1" t="s">
        <v>399</v>
      </c>
      <c r="E550" s="1" t="s">
        <v>176</v>
      </c>
      <c r="F550" s="1">
        <v>2009</v>
      </c>
      <c r="G550" s="1">
        <v>2009</v>
      </c>
      <c r="H550" s="1" t="s">
        <v>6448</v>
      </c>
      <c r="I550" s="1">
        <v>4121</v>
      </c>
      <c r="J550" s="1" t="s">
        <v>3009</v>
      </c>
      <c r="K550" s="1" t="s">
        <v>2600</v>
      </c>
      <c r="L550" s="1">
        <v>14001</v>
      </c>
      <c r="M550" s="1" t="s">
        <v>2530</v>
      </c>
      <c r="N550" s="1" t="s">
        <v>6447</v>
      </c>
      <c r="O550" s="1" t="s">
        <v>6267</v>
      </c>
      <c r="Q550" s="1" t="s">
        <v>38</v>
      </c>
      <c r="R550" s="1" t="s">
        <v>2501</v>
      </c>
      <c r="S550" s="1" t="s">
        <v>2545</v>
      </c>
      <c r="T550" s="1" t="s">
        <v>2479</v>
      </c>
      <c r="U550" s="1" t="s">
        <v>399</v>
      </c>
      <c r="V550" s="1" t="s">
        <v>6216</v>
      </c>
      <c r="W550" s="1" t="s">
        <v>36</v>
      </c>
      <c r="X550" s="1" t="s">
        <v>2794</v>
      </c>
      <c r="Y550" s="1" t="s">
        <v>2795</v>
      </c>
      <c r="Z550" s="1" t="s">
        <v>2755</v>
      </c>
    </row>
    <row r="551" spans="1:26" hidden="1" x14ac:dyDescent="0.25">
      <c r="A551" s="1" t="s">
        <v>2496</v>
      </c>
      <c r="B551" s="1">
        <v>2132</v>
      </c>
      <c r="C551" s="1" t="s">
        <v>1089</v>
      </c>
      <c r="D551" s="1" t="s">
        <v>180</v>
      </c>
      <c r="E551" s="1" t="s">
        <v>142</v>
      </c>
      <c r="F551" s="1">
        <v>2025</v>
      </c>
      <c r="G551" s="1">
        <v>2025</v>
      </c>
      <c r="H551" s="1" t="s">
        <v>6449</v>
      </c>
      <c r="I551" s="1">
        <v>6807</v>
      </c>
      <c r="J551" s="1" t="s">
        <v>2504</v>
      </c>
      <c r="K551" s="1" t="s">
        <v>2505</v>
      </c>
      <c r="L551" s="1">
        <v>17001</v>
      </c>
      <c r="M551" s="1" t="s">
        <v>2499</v>
      </c>
      <c r="N551" s="1" t="s">
        <v>6450</v>
      </c>
      <c r="O551" s="1" t="s">
        <v>6267</v>
      </c>
      <c r="Q551" s="1" t="s">
        <v>2506</v>
      </c>
      <c r="R551" s="1" t="s">
        <v>2507</v>
      </c>
      <c r="S551" s="1" t="s">
        <v>2508</v>
      </c>
      <c r="T551" s="1" t="s">
        <v>2479</v>
      </c>
      <c r="U551" s="1" t="s">
        <v>180</v>
      </c>
      <c r="V551" s="1" t="s">
        <v>6220</v>
      </c>
      <c r="W551" s="1" t="s">
        <v>36</v>
      </c>
      <c r="X551" s="1" t="s">
        <v>2523</v>
      </c>
      <c r="Y551" s="1" t="s">
        <v>6451</v>
      </c>
      <c r="Z551" s="1" t="s">
        <v>2755</v>
      </c>
    </row>
    <row r="552" spans="1:26" hidden="1" x14ac:dyDescent="0.25">
      <c r="A552" s="1" t="s">
        <v>2496</v>
      </c>
      <c r="B552" s="1">
        <v>2131</v>
      </c>
      <c r="C552" s="1" t="s">
        <v>573</v>
      </c>
      <c r="D552" s="1" t="s">
        <v>141</v>
      </c>
      <c r="E552" s="1" t="s">
        <v>142</v>
      </c>
      <c r="F552" s="1">
        <v>2025</v>
      </c>
      <c r="G552" s="1">
        <v>2025</v>
      </c>
      <c r="H552" s="1" t="s">
        <v>3010</v>
      </c>
      <c r="I552" s="1">
        <v>8637</v>
      </c>
      <c r="J552" s="1" t="s">
        <v>2504</v>
      </c>
      <c r="K552" s="1" t="s">
        <v>2505</v>
      </c>
      <c r="L552" s="1">
        <v>18001</v>
      </c>
      <c r="M552" s="1" t="s">
        <v>2499</v>
      </c>
      <c r="N552" s="1" t="s">
        <v>3011</v>
      </c>
      <c r="O552" s="1" t="s">
        <v>3012</v>
      </c>
      <c r="Q552" s="1" t="s">
        <v>40</v>
      </c>
      <c r="R552" s="1" t="s">
        <v>2473</v>
      </c>
      <c r="S552" s="1" t="s">
        <v>2610</v>
      </c>
      <c r="T552" s="1" t="s">
        <v>2479</v>
      </c>
      <c r="U552" s="1" t="s">
        <v>141</v>
      </c>
      <c r="V552" s="1" t="s">
        <v>3013</v>
      </c>
      <c r="W552" s="1" t="s">
        <v>34</v>
      </c>
      <c r="X552" s="1" t="s">
        <v>2794</v>
      </c>
      <c r="Y552" s="1" t="s">
        <v>2795</v>
      </c>
      <c r="Z552" s="1" t="s">
        <v>2755</v>
      </c>
    </row>
    <row r="553" spans="1:26" hidden="1" x14ac:dyDescent="0.25">
      <c r="A553" s="1" t="s">
        <v>2496</v>
      </c>
      <c r="B553" s="1">
        <v>2128</v>
      </c>
      <c r="C553" s="1" t="s">
        <v>1173</v>
      </c>
      <c r="D553" s="1" t="s">
        <v>156</v>
      </c>
      <c r="E553" s="1" t="s">
        <v>157</v>
      </c>
      <c r="F553" s="1">
        <v>2024</v>
      </c>
      <c r="G553" s="1">
        <v>2025</v>
      </c>
      <c r="H553" s="1" t="s">
        <v>3014</v>
      </c>
      <c r="I553" s="1">
        <v>9077</v>
      </c>
      <c r="J553" s="1" t="s">
        <v>2612</v>
      </c>
      <c r="K553" s="1" t="s">
        <v>2613</v>
      </c>
      <c r="L553" s="1">
        <v>34089</v>
      </c>
      <c r="M553" s="1" t="s">
        <v>5292</v>
      </c>
      <c r="N553" s="1" t="s">
        <v>3015</v>
      </c>
      <c r="O553" s="1" t="s">
        <v>3016</v>
      </c>
      <c r="Q553" s="1" t="s">
        <v>46</v>
      </c>
      <c r="R553" s="1" t="s">
        <v>2514</v>
      </c>
      <c r="S553" s="1" t="s">
        <v>3017</v>
      </c>
      <c r="T553" s="1" t="s">
        <v>2479</v>
      </c>
      <c r="U553" s="1" t="s">
        <v>156</v>
      </c>
      <c r="V553" s="1" t="s">
        <v>2905</v>
      </c>
      <c r="W553" s="1" t="s">
        <v>34</v>
      </c>
      <c r="X553" s="1" t="s">
        <v>2518</v>
      </c>
      <c r="Y553" s="1" t="s">
        <v>3018</v>
      </c>
      <c r="Z553" s="1" t="s">
        <v>3019</v>
      </c>
    </row>
    <row r="554" spans="1:26" hidden="1" x14ac:dyDescent="0.25">
      <c r="A554" s="1" t="s">
        <v>2496</v>
      </c>
      <c r="B554" s="1">
        <v>2127</v>
      </c>
      <c r="C554" s="1" t="s">
        <v>1181</v>
      </c>
      <c r="D554" s="1" t="s">
        <v>156</v>
      </c>
      <c r="E554" s="1" t="s">
        <v>157</v>
      </c>
      <c r="F554" s="1">
        <v>2024</v>
      </c>
      <c r="G554" s="1">
        <v>2025</v>
      </c>
      <c r="H554" s="1" t="s">
        <v>3020</v>
      </c>
      <c r="I554" s="1">
        <v>3622</v>
      </c>
      <c r="J554" s="1" t="s">
        <v>2497</v>
      </c>
      <c r="K554" s="1" t="s">
        <v>2629</v>
      </c>
      <c r="L554" s="1">
        <v>35001</v>
      </c>
      <c r="M554" s="1" t="s">
        <v>2499</v>
      </c>
      <c r="N554" s="1" t="s">
        <v>3021</v>
      </c>
      <c r="O554" s="1" t="s">
        <v>3022</v>
      </c>
      <c r="P554" s="1">
        <v>100</v>
      </c>
      <c r="Q554" s="1" t="s">
        <v>43</v>
      </c>
      <c r="R554" s="1" t="s">
        <v>2473</v>
      </c>
      <c r="S554" s="1" t="s">
        <v>2521</v>
      </c>
      <c r="T554" s="1" t="s">
        <v>2479</v>
      </c>
      <c r="U554" s="1" t="s">
        <v>156</v>
      </c>
      <c r="V554" s="1" t="s">
        <v>2905</v>
      </c>
      <c r="W554" s="1" t="s">
        <v>34</v>
      </c>
      <c r="X554" s="1" t="s">
        <v>2794</v>
      </c>
      <c r="Y554" s="1" t="s">
        <v>2795</v>
      </c>
      <c r="Z554" s="1" t="s">
        <v>2755</v>
      </c>
    </row>
    <row r="555" spans="1:26" hidden="1" x14ac:dyDescent="0.25">
      <c r="A555" s="1" t="s">
        <v>2496</v>
      </c>
      <c r="B555" s="1">
        <v>2126</v>
      </c>
      <c r="C555" s="1" t="s">
        <v>1286</v>
      </c>
      <c r="D555" s="1" t="s">
        <v>156</v>
      </c>
      <c r="E555" s="1" t="s">
        <v>157</v>
      </c>
      <c r="F555" s="1">
        <v>2024</v>
      </c>
      <c r="G555" s="1">
        <v>2025</v>
      </c>
      <c r="H555" s="1" t="s">
        <v>3023</v>
      </c>
      <c r="I555" s="1">
        <v>5181</v>
      </c>
      <c r="J555" s="1" t="s">
        <v>2846</v>
      </c>
      <c r="K555" s="1" t="s">
        <v>2558</v>
      </c>
      <c r="L555" s="1">
        <v>35001</v>
      </c>
      <c r="M555" s="1" t="s">
        <v>2499</v>
      </c>
      <c r="N555" s="1" t="s">
        <v>3015</v>
      </c>
      <c r="O555" s="1" t="s">
        <v>3016</v>
      </c>
      <c r="P555" s="1">
        <v>100</v>
      </c>
      <c r="Q555" s="1" t="s">
        <v>43</v>
      </c>
      <c r="R555" s="1" t="s">
        <v>2473</v>
      </c>
      <c r="S555" s="1" t="s">
        <v>2521</v>
      </c>
      <c r="T555" s="1" t="s">
        <v>2479</v>
      </c>
      <c r="U555" s="1" t="s">
        <v>156</v>
      </c>
      <c r="V555" s="1" t="s">
        <v>2905</v>
      </c>
      <c r="W555" s="1" t="s">
        <v>34</v>
      </c>
      <c r="X555" s="1" t="s">
        <v>2593</v>
      </c>
      <c r="Y555" s="1" t="s">
        <v>3024</v>
      </c>
    </row>
    <row r="556" spans="1:26" hidden="1" x14ac:dyDescent="0.25">
      <c r="A556" s="1" t="s">
        <v>2496</v>
      </c>
      <c r="B556" s="1">
        <v>2125</v>
      </c>
      <c r="C556" s="1" t="s">
        <v>602</v>
      </c>
      <c r="D556" s="1" t="s">
        <v>141</v>
      </c>
      <c r="E556" s="1" t="s">
        <v>142</v>
      </c>
      <c r="F556" s="1">
        <v>2025</v>
      </c>
      <c r="G556" s="1">
        <v>2025</v>
      </c>
      <c r="H556" s="1" t="s">
        <v>6036</v>
      </c>
      <c r="I556" s="1">
        <v>9681</v>
      </c>
      <c r="J556" s="1" t="s">
        <v>2504</v>
      </c>
      <c r="K556" s="1" t="s">
        <v>2505</v>
      </c>
      <c r="L556" s="1">
        <v>18001</v>
      </c>
      <c r="M556" s="1" t="s">
        <v>2499</v>
      </c>
      <c r="N556" s="1" t="s">
        <v>3025</v>
      </c>
      <c r="O556" s="1" t="s">
        <v>3026</v>
      </c>
      <c r="P556" s="1">
        <v>100</v>
      </c>
      <c r="Q556" s="1" t="s">
        <v>40</v>
      </c>
      <c r="R556" s="1" t="s">
        <v>2473</v>
      </c>
      <c r="S556" s="1" t="s">
        <v>2610</v>
      </c>
      <c r="T556" s="1" t="s">
        <v>2479</v>
      </c>
      <c r="U556" s="1" t="s">
        <v>141</v>
      </c>
      <c r="V556" s="1" t="s">
        <v>3013</v>
      </c>
      <c r="W556" s="1" t="s">
        <v>34</v>
      </c>
      <c r="X556" s="1" t="s">
        <v>2611</v>
      </c>
      <c r="Y556" s="1" t="s">
        <v>6037</v>
      </c>
      <c r="Z556" s="1" t="s">
        <v>2539</v>
      </c>
    </row>
    <row r="557" spans="1:26" hidden="1" x14ac:dyDescent="0.25">
      <c r="A557" s="1" t="s">
        <v>2496</v>
      </c>
      <c r="B557" s="1">
        <v>2124</v>
      </c>
      <c r="C557" s="1" t="s">
        <v>535</v>
      </c>
      <c r="D557" s="1" t="s">
        <v>141</v>
      </c>
      <c r="E557" s="1" t="s">
        <v>142</v>
      </c>
      <c r="F557" s="1">
        <v>2025</v>
      </c>
      <c r="G557" s="1">
        <v>2025</v>
      </c>
      <c r="H557" s="1" t="s">
        <v>3027</v>
      </c>
      <c r="I557" s="1">
        <v>8922</v>
      </c>
      <c r="J557" s="1" t="s">
        <v>2846</v>
      </c>
      <c r="K557" s="1" t="s">
        <v>2558</v>
      </c>
      <c r="L557" s="1">
        <v>35001</v>
      </c>
      <c r="M557" s="1" t="s">
        <v>2499</v>
      </c>
      <c r="N557" s="1" t="s">
        <v>3011</v>
      </c>
      <c r="O557" s="1" t="s">
        <v>3012</v>
      </c>
      <c r="Q557" s="1" t="s">
        <v>43</v>
      </c>
      <c r="R557" s="1" t="s">
        <v>2473</v>
      </c>
      <c r="S557" s="1" t="s">
        <v>2521</v>
      </c>
      <c r="T557" s="1" t="s">
        <v>2479</v>
      </c>
      <c r="U557" s="1" t="s">
        <v>141</v>
      </c>
      <c r="V557" s="1" t="s">
        <v>3013</v>
      </c>
      <c r="W557" s="1" t="s">
        <v>34</v>
      </c>
      <c r="X557" s="1" t="s">
        <v>2593</v>
      </c>
      <c r="Y557" s="1" t="s">
        <v>3028</v>
      </c>
      <c r="Z557" s="1" t="s">
        <v>3029</v>
      </c>
    </row>
    <row r="558" spans="1:26" hidden="1" x14ac:dyDescent="0.25">
      <c r="A558" s="1" t="s">
        <v>2496</v>
      </c>
      <c r="B558" s="1">
        <v>2123</v>
      </c>
      <c r="C558" s="1" t="s">
        <v>540</v>
      </c>
      <c r="D558" s="1" t="s">
        <v>141</v>
      </c>
      <c r="E558" s="1" t="s">
        <v>142</v>
      </c>
      <c r="F558" s="1">
        <v>2025</v>
      </c>
      <c r="G558" s="1">
        <v>2025</v>
      </c>
      <c r="H558" s="1" t="s">
        <v>3030</v>
      </c>
      <c r="I558" s="1">
        <v>7630</v>
      </c>
      <c r="J558" s="1" t="s">
        <v>2557</v>
      </c>
      <c r="K558" s="1" t="s">
        <v>2558</v>
      </c>
      <c r="L558" s="1">
        <v>35001</v>
      </c>
      <c r="M558" s="1" t="s">
        <v>2499</v>
      </c>
      <c r="N558" s="1" t="s">
        <v>3031</v>
      </c>
      <c r="O558" s="1" t="s">
        <v>3032</v>
      </c>
      <c r="Q558" s="1" t="s">
        <v>43</v>
      </c>
      <c r="R558" s="1" t="s">
        <v>2473</v>
      </c>
      <c r="S558" s="1" t="s">
        <v>2521</v>
      </c>
      <c r="T558" s="1" t="s">
        <v>2479</v>
      </c>
      <c r="U558" s="1" t="s">
        <v>141</v>
      </c>
      <c r="V558" s="1" t="s">
        <v>3013</v>
      </c>
      <c r="W558" s="1" t="s">
        <v>34</v>
      </c>
      <c r="X558" s="1" t="s">
        <v>2619</v>
      </c>
      <c r="Y558" s="1" t="s">
        <v>3033</v>
      </c>
    </row>
    <row r="559" spans="1:26" hidden="1" x14ac:dyDescent="0.25">
      <c r="A559" s="1" t="s">
        <v>2496</v>
      </c>
      <c r="B559" s="1">
        <v>2122</v>
      </c>
      <c r="C559" s="1" t="s">
        <v>472</v>
      </c>
      <c r="D559" s="1" t="s">
        <v>141</v>
      </c>
      <c r="E559" s="1" t="s">
        <v>142</v>
      </c>
      <c r="F559" s="1">
        <v>2025</v>
      </c>
      <c r="G559" s="1">
        <v>2025</v>
      </c>
      <c r="H559" s="1" t="s">
        <v>4968</v>
      </c>
      <c r="I559" s="1">
        <v>7909</v>
      </c>
      <c r="J559" s="1" t="s">
        <v>4969</v>
      </c>
      <c r="K559" s="1" t="s">
        <v>2558</v>
      </c>
      <c r="L559" s="1">
        <v>18001</v>
      </c>
      <c r="M559" s="1" t="s">
        <v>2499</v>
      </c>
      <c r="N559" s="1" t="s">
        <v>3034</v>
      </c>
      <c r="O559" s="1" t="s">
        <v>3035</v>
      </c>
      <c r="Q559" s="1" t="s">
        <v>40</v>
      </c>
      <c r="R559" s="1" t="s">
        <v>2473</v>
      </c>
      <c r="S559" s="1" t="s">
        <v>2610</v>
      </c>
      <c r="T559" s="1" t="s">
        <v>2479</v>
      </c>
      <c r="U559" s="1" t="s">
        <v>141</v>
      </c>
      <c r="V559" s="1" t="s">
        <v>3013</v>
      </c>
      <c r="W559" s="1" t="s">
        <v>34</v>
      </c>
      <c r="X559" s="1" t="s">
        <v>2611</v>
      </c>
      <c r="Y559" s="1" t="s">
        <v>5585</v>
      </c>
      <c r="Z559" s="1" t="s">
        <v>2539</v>
      </c>
    </row>
    <row r="560" spans="1:26" hidden="1" x14ac:dyDescent="0.25">
      <c r="A560" s="1" t="s">
        <v>2496</v>
      </c>
      <c r="B560" s="1">
        <v>2121</v>
      </c>
      <c r="C560" s="1" t="s">
        <v>684</v>
      </c>
      <c r="D560" s="1" t="s">
        <v>141</v>
      </c>
      <c r="E560" s="1" t="s">
        <v>142</v>
      </c>
      <c r="F560" s="1">
        <v>2025</v>
      </c>
      <c r="G560" s="1">
        <v>2025</v>
      </c>
      <c r="H560" s="1" t="s">
        <v>7180</v>
      </c>
      <c r="I560" s="1">
        <v>9750</v>
      </c>
      <c r="J560" s="1" t="s">
        <v>2504</v>
      </c>
      <c r="K560" s="1" t="s">
        <v>2505</v>
      </c>
      <c r="L560" s="1">
        <v>18001</v>
      </c>
      <c r="M560" s="1" t="s">
        <v>2499</v>
      </c>
      <c r="N560" s="1" t="s">
        <v>3037</v>
      </c>
      <c r="O560" s="1" t="s">
        <v>3038</v>
      </c>
      <c r="P560" s="1">
        <v>10</v>
      </c>
      <c r="Q560" s="1" t="s">
        <v>40</v>
      </c>
      <c r="R560" s="1" t="s">
        <v>2473</v>
      </c>
      <c r="S560" s="1" t="s">
        <v>2610</v>
      </c>
      <c r="T560" s="1" t="s">
        <v>2479</v>
      </c>
      <c r="U560" s="1" t="s">
        <v>141</v>
      </c>
      <c r="V560" s="1" t="s">
        <v>3013</v>
      </c>
      <c r="W560" s="1" t="s">
        <v>34</v>
      </c>
      <c r="X560" s="1" t="s">
        <v>2611</v>
      </c>
      <c r="Y560" s="1" t="s">
        <v>7181</v>
      </c>
      <c r="Z560" s="1" t="s">
        <v>2539</v>
      </c>
    </row>
    <row r="561" spans="1:26" hidden="1" x14ac:dyDescent="0.25">
      <c r="A561" s="1" t="s">
        <v>2496</v>
      </c>
      <c r="B561" s="1">
        <v>2120</v>
      </c>
      <c r="C561" s="1" t="s">
        <v>609</v>
      </c>
      <c r="D561" s="1" t="s">
        <v>141</v>
      </c>
      <c r="E561" s="1" t="s">
        <v>142</v>
      </c>
      <c r="F561" s="1">
        <v>2025</v>
      </c>
      <c r="G561" s="1">
        <v>2025</v>
      </c>
      <c r="H561" s="1" t="s">
        <v>3039</v>
      </c>
      <c r="I561" s="1">
        <v>8112</v>
      </c>
      <c r="J561" s="1" t="s">
        <v>2504</v>
      </c>
      <c r="K561" s="1" t="s">
        <v>2505</v>
      </c>
      <c r="L561" s="1">
        <v>18001</v>
      </c>
      <c r="M561" s="1" t="s">
        <v>2499</v>
      </c>
      <c r="N561" s="1" t="s">
        <v>3040</v>
      </c>
      <c r="O561" s="1" t="s">
        <v>3041</v>
      </c>
      <c r="Q561" s="1" t="s">
        <v>40</v>
      </c>
      <c r="R561" s="1" t="s">
        <v>2473</v>
      </c>
      <c r="S561" s="1" t="s">
        <v>2610</v>
      </c>
      <c r="T561" s="1" t="s">
        <v>2479</v>
      </c>
      <c r="U561" s="1" t="s">
        <v>141</v>
      </c>
      <c r="V561" s="1" t="s">
        <v>3013</v>
      </c>
      <c r="W561" s="1" t="s">
        <v>34</v>
      </c>
      <c r="X561" s="1" t="s">
        <v>2794</v>
      </c>
      <c r="Y561" s="1" t="s">
        <v>2795</v>
      </c>
      <c r="Z561" s="1" t="s">
        <v>2755</v>
      </c>
    </row>
    <row r="562" spans="1:26" hidden="1" x14ac:dyDescent="0.25">
      <c r="A562" s="1" t="s">
        <v>2496</v>
      </c>
      <c r="B562" s="1">
        <v>2119</v>
      </c>
      <c r="C562" s="1" t="s">
        <v>1179</v>
      </c>
      <c r="D562" s="1" t="s">
        <v>141</v>
      </c>
      <c r="E562" s="1" t="s">
        <v>142</v>
      </c>
      <c r="F562" s="1">
        <v>2025</v>
      </c>
      <c r="G562" s="1">
        <v>2025</v>
      </c>
      <c r="H562" s="1" t="s">
        <v>5829</v>
      </c>
      <c r="I562" s="1">
        <v>8524</v>
      </c>
      <c r="J562" s="1" t="s">
        <v>2504</v>
      </c>
      <c r="K562" s="1" t="s">
        <v>2505</v>
      </c>
      <c r="L562" s="1">
        <v>18001</v>
      </c>
      <c r="M562" s="1" t="s">
        <v>2499</v>
      </c>
      <c r="N562" s="1" t="s">
        <v>3006</v>
      </c>
      <c r="O562" s="1" t="s">
        <v>3007</v>
      </c>
      <c r="Q562" s="1" t="s">
        <v>40</v>
      </c>
      <c r="R562" s="1" t="s">
        <v>2473</v>
      </c>
      <c r="S562" s="1" t="s">
        <v>2610</v>
      </c>
      <c r="T562" s="1" t="s">
        <v>2479</v>
      </c>
      <c r="U562" s="1" t="s">
        <v>141</v>
      </c>
      <c r="V562" s="1" t="s">
        <v>3013</v>
      </c>
      <c r="W562" s="1" t="s">
        <v>34</v>
      </c>
      <c r="X562" s="1" t="s">
        <v>2611</v>
      </c>
      <c r="Y562" s="1" t="s">
        <v>5904</v>
      </c>
      <c r="Z562" s="1" t="s">
        <v>2539</v>
      </c>
    </row>
    <row r="563" spans="1:26" hidden="1" x14ac:dyDescent="0.25">
      <c r="A563" s="1" t="s">
        <v>2496</v>
      </c>
      <c r="B563" s="1">
        <v>2118</v>
      </c>
      <c r="C563" s="1" t="s">
        <v>328</v>
      </c>
      <c r="D563" s="1" t="s">
        <v>141</v>
      </c>
      <c r="E563" s="1" t="s">
        <v>142</v>
      </c>
      <c r="F563" s="1">
        <v>2025</v>
      </c>
      <c r="G563" s="1">
        <v>2025</v>
      </c>
      <c r="H563" s="1" t="s">
        <v>3042</v>
      </c>
      <c r="I563" s="1">
        <v>4976</v>
      </c>
      <c r="J563" s="1" t="s">
        <v>2478</v>
      </c>
      <c r="K563" s="1" t="s">
        <v>2505</v>
      </c>
      <c r="L563" s="1">
        <v>35001</v>
      </c>
      <c r="M563" s="1" t="s">
        <v>2499</v>
      </c>
      <c r="N563" s="1" t="s">
        <v>3043</v>
      </c>
      <c r="O563" s="1" t="s">
        <v>3044</v>
      </c>
      <c r="Q563" s="1" t="s">
        <v>43</v>
      </c>
      <c r="R563" s="1" t="s">
        <v>2473</v>
      </c>
      <c r="S563" s="1" t="s">
        <v>2521</v>
      </c>
      <c r="T563" s="1" t="s">
        <v>2479</v>
      </c>
      <c r="U563" s="1" t="s">
        <v>141</v>
      </c>
      <c r="V563" s="1" t="s">
        <v>3013</v>
      </c>
      <c r="W563" s="1" t="s">
        <v>34</v>
      </c>
      <c r="X563" s="1" t="s">
        <v>2593</v>
      </c>
      <c r="Y563" s="1" t="s">
        <v>3045</v>
      </c>
      <c r="Z563" s="1" t="s">
        <v>3046</v>
      </c>
    </row>
    <row r="564" spans="1:26" hidden="1" x14ac:dyDescent="0.25">
      <c r="A564" s="1" t="s">
        <v>2496</v>
      </c>
      <c r="B564" s="1">
        <v>2117</v>
      </c>
      <c r="C564" s="1" t="s">
        <v>267</v>
      </c>
      <c r="D564" s="1" t="s">
        <v>141</v>
      </c>
      <c r="E564" s="1" t="s">
        <v>142</v>
      </c>
      <c r="F564" s="1">
        <v>2025</v>
      </c>
      <c r="G564" s="1">
        <v>2025</v>
      </c>
      <c r="H564" s="1" t="s">
        <v>2480</v>
      </c>
      <c r="I564" s="1">
        <v>3417</v>
      </c>
      <c r="J564" s="1" t="s">
        <v>2478</v>
      </c>
      <c r="K564" s="1" t="s">
        <v>2541</v>
      </c>
      <c r="L564" s="1">
        <v>35001</v>
      </c>
      <c r="M564" s="1" t="s">
        <v>2542</v>
      </c>
      <c r="N564" s="1" t="s">
        <v>3043</v>
      </c>
      <c r="O564" s="1" t="s">
        <v>3044</v>
      </c>
      <c r="Q564" s="1" t="s">
        <v>43</v>
      </c>
      <c r="R564" s="1" t="s">
        <v>2473</v>
      </c>
      <c r="S564" s="1" t="s">
        <v>2521</v>
      </c>
      <c r="T564" s="1" t="s">
        <v>2479</v>
      </c>
      <c r="U564" s="1" t="s">
        <v>141</v>
      </c>
      <c r="V564" s="1" t="s">
        <v>3013</v>
      </c>
      <c r="W564" s="1" t="s">
        <v>34</v>
      </c>
      <c r="X564" s="1" t="s">
        <v>2593</v>
      </c>
      <c r="Y564" s="1" t="s">
        <v>5905</v>
      </c>
      <c r="Z564" s="1" t="s">
        <v>28</v>
      </c>
    </row>
    <row r="565" spans="1:26" hidden="1" x14ac:dyDescent="0.25">
      <c r="A565" s="1" t="s">
        <v>2496</v>
      </c>
      <c r="B565" s="1">
        <v>2116</v>
      </c>
      <c r="C565" s="1" t="s">
        <v>1446</v>
      </c>
      <c r="D565" s="1" t="s">
        <v>141</v>
      </c>
      <c r="E565" s="1" t="s">
        <v>142</v>
      </c>
      <c r="F565" s="1">
        <v>2025</v>
      </c>
      <c r="G565" s="1">
        <v>2025</v>
      </c>
      <c r="H565" s="1" t="s">
        <v>7182</v>
      </c>
      <c r="I565" s="1">
        <v>9719</v>
      </c>
      <c r="J565" s="1" t="s">
        <v>2478</v>
      </c>
      <c r="K565" s="1" t="s">
        <v>2505</v>
      </c>
      <c r="L565" s="1">
        <v>35001</v>
      </c>
      <c r="M565" s="1" t="s">
        <v>2499</v>
      </c>
      <c r="N565" s="1" t="s">
        <v>3043</v>
      </c>
      <c r="O565" s="1" t="s">
        <v>3044</v>
      </c>
      <c r="Q565" s="1" t="s">
        <v>43</v>
      </c>
      <c r="R565" s="1" t="s">
        <v>2473</v>
      </c>
      <c r="S565" s="1" t="s">
        <v>2521</v>
      </c>
      <c r="T565" s="1" t="s">
        <v>2479</v>
      </c>
      <c r="U565" s="1" t="s">
        <v>141</v>
      </c>
      <c r="V565" s="1" t="s">
        <v>3013</v>
      </c>
      <c r="W565" s="1" t="s">
        <v>34</v>
      </c>
      <c r="X565" s="1" t="s">
        <v>2593</v>
      </c>
      <c r="Y565" s="1" t="s">
        <v>7183</v>
      </c>
      <c r="Z565" s="1" t="s">
        <v>2754</v>
      </c>
    </row>
    <row r="566" spans="1:26" hidden="1" x14ac:dyDescent="0.25">
      <c r="A566" s="1" t="s">
        <v>2496</v>
      </c>
      <c r="B566" s="1">
        <v>2115</v>
      </c>
      <c r="C566" s="1" t="s">
        <v>995</v>
      </c>
      <c r="D566" s="1" t="s">
        <v>141</v>
      </c>
      <c r="E566" s="1" t="s">
        <v>142</v>
      </c>
      <c r="F566" s="1">
        <v>2025</v>
      </c>
      <c r="G566" s="1">
        <v>2025</v>
      </c>
      <c r="H566" s="1" t="s">
        <v>3047</v>
      </c>
      <c r="I566" s="1">
        <v>8903</v>
      </c>
      <c r="J566" s="1" t="s">
        <v>2478</v>
      </c>
      <c r="K566" s="1" t="s">
        <v>2541</v>
      </c>
      <c r="L566" s="1">
        <v>35001</v>
      </c>
      <c r="M566" s="1" t="s">
        <v>2542</v>
      </c>
      <c r="N566" s="1" t="s">
        <v>3006</v>
      </c>
      <c r="O566" s="1" t="s">
        <v>3007</v>
      </c>
      <c r="Q566" s="1" t="s">
        <v>43</v>
      </c>
      <c r="R566" s="1" t="s">
        <v>2473</v>
      </c>
      <c r="S566" s="1" t="s">
        <v>2521</v>
      </c>
      <c r="T566" s="1" t="s">
        <v>2479</v>
      </c>
      <c r="U566" s="1" t="s">
        <v>141</v>
      </c>
      <c r="V566" s="1" t="s">
        <v>3013</v>
      </c>
      <c r="W566" s="1" t="s">
        <v>34</v>
      </c>
      <c r="X566" s="1" t="s">
        <v>2593</v>
      </c>
      <c r="Y566" s="1" t="s">
        <v>3048</v>
      </c>
      <c r="Z566" s="1" t="s">
        <v>2653</v>
      </c>
    </row>
    <row r="567" spans="1:26" hidden="1" x14ac:dyDescent="0.25">
      <c r="A567" s="1" t="s">
        <v>2496</v>
      </c>
      <c r="B567" s="1">
        <v>2114</v>
      </c>
      <c r="C567" s="1" t="s">
        <v>260</v>
      </c>
      <c r="D567" s="1" t="s">
        <v>141</v>
      </c>
      <c r="E567" s="1" t="s">
        <v>142</v>
      </c>
      <c r="F567" s="1">
        <v>2024</v>
      </c>
      <c r="G567" s="1">
        <v>2025</v>
      </c>
      <c r="H567" s="1" t="s">
        <v>3629</v>
      </c>
      <c r="I567" s="1">
        <v>9278</v>
      </c>
      <c r="J567" s="1" t="s">
        <v>2478</v>
      </c>
      <c r="K567" s="1" t="s">
        <v>2541</v>
      </c>
      <c r="L567" s="1">
        <v>35001</v>
      </c>
      <c r="M567" s="1" t="s">
        <v>2542</v>
      </c>
      <c r="N567" s="1" t="s">
        <v>3043</v>
      </c>
      <c r="O567" s="1" t="s">
        <v>3044</v>
      </c>
      <c r="Q567" s="1" t="s">
        <v>43</v>
      </c>
      <c r="R567" s="1" t="s">
        <v>2473</v>
      </c>
      <c r="S567" s="1" t="s">
        <v>2521</v>
      </c>
      <c r="T567" s="1" t="s">
        <v>2479</v>
      </c>
      <c r="U567" s="1" t="s">
        <v>141</v>
      </c>
      <c r="V567" s="1" t="s">
        <v>3013</v>
      </c>
      <c r="W567" s="1" t="s">
        <v>34</v>
      </c>
      <c r="X567" s="1" t="s">
        <v>2593</v>
      </c>
      <c r="Y567" s="1" t="s">
        <v>7184</v>
      </c>
      <c r="Z567" s="1" t="s">
        <v>3355</v>
      </c>
    </row>
    <row r="568" spans="1:26" hidden="1" x14ac:dyDescent="0.25">
      <c r="A568" s="1" t="s">
        <v>2496</v>
      </c>
      <c r="B568" s="1">
        <v>2113</v>
      </c>
      <c r="C568" s="1" t="s">
        <v>279</v>
      </c>
      <c r="D568" s="1" t="s">
        <v>141</v>
      </c>
      <c r="E568" s="1" t="s">
        <v>142</v>
      </c>
      <c r="F568" s="1">
        <v>2025</v>
      </c>
      <c r="G568" s="1">
        <v>2025</v>
      </c>
      <c r="H568" s="1" t="s">
        <v>2481</v>
      </c>
      <c r="I568" s="1">
        <v>8713</v>
      </c>
      <c r="J568" s="1" t="s">
        <v>2478</v>
      </c>
      <c r="K568" s="1" t="s">
        <v>2505</v>
      </c>
      <c r="L568" s="1">
        <v>35001</v>
      </c>
      <c r="M568" s="1" t="s">
        <v>2499</v>
      </c>
      <c r="N568" s="1" t="s">
        <v>3043</v>
      </c>
      <c r="O568" s="1" t="s">
        <v>3044</v>
      </c>
      <c r="Q568" s="1" t="s">
        <v>43</v>
      </c>
      <c r="R568" s="1" t="s">
        <v>2473</v>
      </c>
      <c r="S568" s="1" t="s">
        <v>2521</v>
      </c>
      <c r="T568" s="1" t="s">
        <v>2479</v>
      </c>
      <c r="U568" s="1" t="s">
        <v>141</v>
      </c>
      <c r="V568" s="1" t="s">
        <v>3013</v>
      </c>
      <c r="W568" s="1" t="s">
        <v>34</v>
      </c>
      <c r="X568" s="1" t="s">
        <v>2593</v>
      </c>
      <c r="Y568" s="1" t="s">
        <v>6453</v>
      </c>
      <c r="Z568" s="1" t="s">
        <v>5906</v>
      </c>
    </row>
    <row r="569" spans="1:26" hidden="1" x14ac:dyDescent="0.25">
      <c r="A569" s="1" t="s">
        <v>2496</v>
      </c>
      <c r="B569" s="1">
        <v>2112</v>
      </c>
      <c r="C569" s="1" t="s">
        <v>1065</v>
      </c>
      <c r="D569" s="1" t="s">
        <v>141</v>
      </c>
      <c r="E569" s="1" t="s">
        <v>142</v>
      </c>
      <c r="F569" s="1">
        <v>2025</v>
      </c>
      <c r="G569" s="1">
        <v>2025</v>
      </c>
      <c r="H569" s="1" t="s">
        <v>3050</v>
      </c>
      <c r="I569" s="1">
        <v>8042</v>
      </c>
      <c r="J569" s="1" t="s">
        <v>2482</v>
      </c>
      <c r="K569" s="1" t="s">
        <v>2558</v>
      </c>
      <c r="L569" s="1">
        <v>19019</v>
      </c>
      <c r="M569" s="1" t="s">
        <v>2499</v>
      </c>
      <c r="N569" s="1" t="s">
        <v>3043</v>
      </c>
      <c r="O569" s="1" t="s">
        <v>3044</v>
      </c>
      <c r="Q569" s="1" t="s">
        <v>60</v>
      </c>
      <c r="R569" s="1" t="s">
        <v>2507</v>
      </c>
      <c r="S569" s="1" t="s">
        <v>2537</v>
      </c>
      <c r="T569" s="1" t="s">
        <v>2479</v>
      </c>
      <c r="U569" s="1" t="s">
        <v>141</v>
      </c>
      <c r="V569" s="1" t="s">
        <v>3013</v>
      </c>
      <c r="W569" s="1" t="s">
        <v>34</v>
      </c>
      <c r="X569" s="1" t="s">
        <v>2538</v>
      </c>
      <c r="Y569" s="1" t="s">
        <v>3051</v>
      </c>
      <c r="Z569" s="1" t="s">
        <v>2737</v>
      </c>
    </row>
    <row r="570" spans="1:26" hidden="1" x14ac:dyDescent="0.25">
      <c r="A570" s="1" t="s">
        <v>2496</v>
      </c>
      <c r="B570" s="1">
        <v>2111</v>
      </c>
      <c r="C570" s="1" t="s">
        <v>1407</v>
      </c>
      <c r="D570" s="1" t="s">
        <v>1311</v>
      </c>
      <c r="E570" s="1" t="s">
        <v>2494</v>
      </c>
      <c r="F570" s="1">
        <v>2019</v>
      </c>
      <c r="G570" s="1">
        <v>2019</v>
      </c>
      <c r="H570" s="1" t="s">
        <v>6454</v>
      </c>
      <c r="I570" s="1">
        <v>5126</v>
      </c>
      <c r="J570" s="1" t="s">
        <v>2615</v>
      </c>
      <c r="K570" s="1" t="s">
        <v>2616</v>
      </c>
      <c r="L570" s="1">
        <v>26009</v>
      </c>
      <c r="M570" s="1" t="s">
        <v>5292</v>
      </c>
      <c r="N570" s="1" t="s">
        <v>6455</v>
      </c>
      <c r="O570" s="1" t="s">
        <v>6267</v>
      </c>
      <c r="P570" s="1">
        <v>106071</v>
      </c>
      <c r="Q570" s="1" t="s">
        <v>44</v>
      </c>
      <c r="R570" s="1" t="s">
        <v>2514</v>
      </c>
      <c r="S570" s="1" t="s">
        <v>2787</v>
      </c>
      <c r="T570" s="1" t="s">
        <v>2479</v>
      </c>
      <c r="U570" s="1" t="s">
        <v>1311</v>
      </c>
      <c r="V570" s="1" t="s">
        <v>6248</v>
      </c>
      <c r="W570" s="1" t="s">
        <v>36</v>
      </c>
      <c r="X570" s="1" t="s">
        <v>2794</v>
      </c>
      <c r="Y570" s="1" t="s">
        <v>2795</v>
      </c>
      <c r="Z570" s="1" t="s">
        <v>2755</v>
      </c>
    </row>
    <row r="571" spans="1:26" hidden="1" x14ac:dyDescent="0.25">
      <c r="A571" s="1" t="s">
        <v>2496</v>
      </c>
      <c r="B571" s="1">
        <v>2110</v>
      </c>
      <c r="C571" s="1" t="s">
        <v>685</v>
      </c>
      <c r="D571" s="1" t="s">
        <v>141</v>
      </c>
      <c r="E571" s="1" t="s">
        <v>142</v>
      </c>
      <c r="F571" s="1">
        <v>2025</v>
      </c>
      <c r="G571" s="1">
        <v>2025</v>
      </c>
      <c r="H571" s="1" t="s">
        <v>3052</v>
      </c>
      <c r="I571" s="1">
        <v>6903</v>
      </c>
      <c r="J571" s="1" t="s">
        <v>2991</v>
      </c>
      <c r="K571" s="1" t="s">
        <v>2881</v>
      </c>
      <c r="L571" s="1">
        <v>17001</v>
      </c>
      <c r="M571" s="1" t="s">
        <v>2499</v>
      </c>
      <c r="N571" s="1" t="s">
        <v>3034</v>
      </c>
      <c r="O571" s="1" t="s">
        <v>3035</v>
      </c>
      <c r="Q571" s="1" t="s">
        <v>2506</v>
      </c>
      <c r="R571" s="1" t="s">
        <v>2507</v>
      </c>
      <c r="S571" s="1" t="s">
        <v>2508</v>
      </c>
      <c r="T571" s="1" t="s">
        <v>2479</v>
      </c>
      <c r="U571" s="1" t="s">
        <v>141</v>
      </c>
      <c r="V571" s="1" t="s">
        <v>3013</v>
      </c>
      <c r="W571" s="1" t="s">
        <v>34</v>
      </c>
      <c r="X571" s="1" t="s">
        <v>5211</v>
      </c>
      <c r="Y571" s="1" t="s">
        <v>6038</v>
      </c>
      <c r="Z571" s="1" t="s">
        <v>2755</v>
      </c>
    </row>
    <row r="572" spans="1:26" hidden="1" x14ac:dyDescent="0.25">
      <c r="A572" s="1" t="s">
        <v>2496</v>
      </c>
      <c r="B572" s="1">
        <v>2109</v>
      </c>
      <c r="C572" s="1" t="s">
        <v>1105</v>
      </c>
      <c r="D572" s="1" t="s">
        <v>141</v>
      </c>
      <c r="E572" s="1" t="s">
        <v>142</v>
      </c>
      <c r="F572" s="1">
        <v>2025</v>
      </c>
      <c r="G572" s="1">
        <v>2025</v>
      </c>
      <c r="H572" s="1" t="s">
        <v>3053</v>
      </c>
      <c r="I572" s="1">
        <v>4451</v>
      </c>
      <c r="J572" s="1" t="s">
        <v>2880</v>
      </c>
      <c r="K572" s="1" t="s">
        <v>2635</v>
      </c>
      <c r="L572" s="1">
        <v>26001</v>
      </c>
      <c r="M572" s="1" t="s">
        <v>2614</v>
      </c>
      <c r="N572" s="1" t="s">
        <v>3006</v>
      </c>
      <c r="O572" s="1" t="s">
        <v>3007</v>
      </c>
      <c r="Q572" s="1" t="s">
        <v>44</v>
      </c>
      <c r="R572" s="1" t="s">
        <v>2514</v>
      </c>
      <c r="S572" s="1" t="s">
        <v>2525</v>
      </c>
      <c r="T572" s="1" t="s">
        <v>2479</v>
      </c>
      <c r="U572" s="1" t="s">
        <v>141</v>
      </c>
      <c r="V572" s="1" t="s">
        <v>3013</v>
      </c>
      <c r="W572" s="1" t="s">
        <v>34</v>
      </c>
      <c r="X572" s="1" t="s">
        <v>2518</v>
      </c>
      <c r="Y572" s="1" t="s">
        <v>3054</v>
      </c>
    </row>
    <row r="573" spans="1:26" hidden="1" x14ac:dyDescent="0.25">
      <c r="A573" s="1" t="s">
        <v>2496</v>
      </c>
      <c r="B573" s="1">
        <v>2108</v>
      </c>
      <c r="C573" s="1" t="s">
        <v>1363</v>
      </c>
      <c r="D573" s="1" t="s">
        <v>141</v>
      </c>
      <c r="E573" s="1" t="s">
        <v>142</v>
      </c>
      <c r="F573" s="1">
        <v>2025</v>
      </c>
      <c r="G573" s="1">
        <v>2025</v>
      </c>
      <c r="H573" s="1" t="s">
        <v>7185</v>
      </c>
      <c r="I573" s="1">
        <v>7271</v>
      </c>
      <c r="J573" s="1" t="s">
        <v>2623</v>
      </c>
      <c r="K573" s="1" t="s">
        <v>2498</v>
      </c>
      <c r="L573" s="1">
        <v>23846</v>
      </c>
      <c r="M573" s="1" t="s">
        <v>2499</v>
      </c>
      <c r="N573" s="1" t="s">
        <v>3057</v>
      </c>
      <c r="O573" s="1" t="s">
        <v>3058</v>
      </c>
      <c r="Q573" s="1" t="s">
        <v>2608</v>
      </c>
      <c r="R573" s="1" t="s">
        <v>2473</v>
      </c>
      <c r="S573" s="1" t="s">
        <v>3059</v>
      </c>
      <c r="T573" s="1" t="s">
        <v>2479</v>
      </c>
      <c r="U573" s="1" t="s">
        <v>141</v>
      </c>
      <c r="V573" s="1" t="s">
        <v>3013</v>
      </c>
      <c r="W573" s="1" t="s">
        <v>34</v>
      </c>
      <c r="X573" s="1" t="s">
        <v>2538</v>
      </c>
      <c r="Y573" s="1" t="s">
        <v>7186</v>
      </c>
      <c r="Z573" s="1" t="s">
        <v>2737</v>
      </c>
    </row>
    <row r="574" spans="1:26" hidden="1" x14ac:dyDescent="0.25">
      <c r="A574" s="1" t="s">
        <v>2496</v>
      </c>
      <c r="B574" s="1">
        <v>2106</v>
      </c>
      <c r="C574" s="1" t="s">
        <v>575</v>
      </c>
      <c r="D574" s="1" t="s">
        <v>141</v>
      </c>
      <c r="E574" s="1" t="s">
        <v>142</v>
      </c>
      <c r="F574" s="1">
        <v>2025</v>
      </c>
      <c r="G574" s="1">
        <v>2025</v>
      </c>
      <c r="H574" s="1" t="s">
        <v>5262</v>
      </c>
      <c r="I574" s="1">
        <v>7495</v>
      </c>
      <c r="J574" s="1" t="s">
        <v>2504</v>
      </c>
      <c r="K574" s="1" t="s">
        <v>2505</v>
      </c>
      <c r="L574" s="1">
        <v>18001</v>
      </c>
      <c r="M574" s="1" t="s">
        <v>2499</v>
      </c>
      <c r="N574" s="1" t="s">
        <v>3037</v>
      </c>
      <c r="O574" s="1" t="s">
        <v>3038</v>
      </c>
      <c r="Q574" s="1" t="s">
        <v>40</v>
      </c>
      <c r="R574" s="1" t="s">
        <v>2473</v>
      </c>
      <c r="S574" s="1" t="s">
        <v>2610</v>
      </c>
      <c r="T574" s="1" t="s">
        <v>2479</v>
      </c>
      <c r="U574" s="1" t="s">
        <v>141</v>
      </c>
      <c r="V574" s="1" t="s">
        <v>3013</v>
      </c>
      <c r="W574" s="1" t="s">
        <v>34</v>
      </c>
      <c r="X574" s="1" t="s">
        <v>2611</v>
      </c>
      <c r="Y574" s="1" t="s">
        <v>7187</v>
      </c>
      <c r="Z574" s="1" t="s">
        <v>2539</v>
      </c>
    </row>
    <row r="575" spans="1:26" hidden="1" x14ac:dyDescent="0.25">
      <c r="A575" s="1" t="s">
        <v>2496</v>
      </c>
      <c r="B575" s="1">
        <v>2105</v>
      </c>
      <c r="C575" s="1" t="s">
        <v>840</v>
      </c>
      <c r="D575" s="1" t="s">
        <v>468</v>
      </c>
      <c r="E575" s="1" t="s">
        <v>142</v>
      </c>
      <c r="F575" s="1">
        <v>2021</v>
      </c>
      <c r="G575" s="1">
        <v>2022</v>
      </c>
      <c r="H575" s="1" t="s">
        <v>6456</v>
      </c>
      <c r="I575" s="1">
        <v>6961</v>
      </c>
      <c r="J575" s="1" t="s">
        <v>2504</v>
      </c>
      <c r="K575" s="1" t="s">
        <v>2505</v>
      </c>
      <c r="L575" s="1">
        <v>19093</v>
      </c>
      <c r="M575" s="1" t="s">
        <v>2499</v>
      </c>
      <c r="N575" s="1" t="s">
        <v>3034</v>
      </c>
      <c r="O575" s="1" t="s">
        <v>6267</v>
      </c>
      <c r="Q575" s="1" t="s">
        <v>60</v>
      </c>
      <c r="R575" s="1" t="s">
        <v>2507</v>
      </c>
      <c r="S575" s="1" t="s">
        <v>2537</v>
      </c>
      <c r="T575" s="1" t="s">
        <v>2479</v>
      </c>
      <c r="U575" s="1" t="s">
        <v>468</v>
      </c>
      <c r="V575" s="1" t="s">
        <v>6457</v>
      </c>
      <c r="W575" s="1" t="s">
        <v>36</v>
      </c>
      <c r="X575" s="1" t="s">
        <v>2794</v>
      </c>
      <c r="Y575" s="1" t="s">
        <v>2795</v>
      </c>
      <c r="Z575" s="1" t="s">
        <v>2755</v>
      </c>
    </row>
    <row r="576" spans="1:26" hidden="1" x14ac:dyDescent="0.25">
      <c r="A576" s="1" t="s">
        <v>2496</v>
      </c>
      <c r="B576" s="1">
        <v>2103</v>
      </c>
      <c r="C576" s="1" t="s">
        <v>1432</v>
      </c>
      <c r="D576" s="1" t="s">
        <v>1433</v>
      </c>
      <c r="E576" s="1" t="s">
        <v>142</v>
      </c>
      <c r="F576" s="1">
        <v>2011</v>
      </c>
      <c r="G576" s="1">
        <v>2012</v>
      </c>
      <c r="H576" s="1" t="s">
        <v>6458</v>
      </c>
      <c r="I576" s="1">
        <v>4313</v>
      </c>
      <c r="J576" s="1" t="s">
        <v>5344</v>
      </c>
      <c r="K576" s="1" t="s">
        <v>2616</v>
      </c>
      <c r="L576" s="1">
        <v>31001</v>
      </c>
      <c r="M576" s="1" t="s">
        <v>5292</v>
      </c>
      <c r="N576" s="1" t="s">
        <v>6459</v>
      </c>
      <c r="O576" s="1" t="s">
        <v>6267</v>
      </c>
      <c r="Q576" s="1" t="s">
        <v>48</v>
      </c>
      <c r="R576" s="1" t="s">
        <v>2514</v>
      </c>
      <c r="S576" s="1" t="s">
        <v>2515</v>
      </c>
      <c r="T576" s="1" t="s">
        <v>2479</v>
      </c>
      <c r="U576" s="1" t="s">
        <v>1433</v>
      </c>
      <c r="V576" s="1" t="s">
        <v>6311</v>
      </c>
      <c r="W576" s="1" t="s">
        <v>36</v>
      </c>
      <c r="X576" s="1" t="s">
        <v>2518</v>
      </c>
      <c r="Y576" s="1" t="s">
        <v>6460</v>
      </c>
      <c r="Z576" s="1" t="s">
        <v>2755</v>
      </c>
    </row>
    <row r="577" spans="1:26" hidden="1" x14ac:dyDescent="0.25">
      <c r="A577" s="1" t="s">
        <v>2496</v>
      </c>
      <c r="B577" s="1">
        <v>2102</v>
      </c>
      <c r="C577" s="1" t="s">
        <v>438</v>
      </c>
      <c r="D577" s="1" t="s">
        <v>141</v>
      </c>
      <c r="E577" s="1" t="s">
        <v>142</v>
      </c>
      <c r="F577" s="1">
        <v>2025</v>
      </c>
      <c r="G577" s="1">
        <v>2025</v>
      </c>
      <c r="H577" s="1" t="s">
        <v>3061</v>
      </c>
      <c r="I577" s="1">
        <v>8859</v>
      </c>
      <c r="J577" s="1" t="s">
        <v>3062</v>
      </c>
      <c r="K577" s="1" t="s">
        <v>2541</v>
      </c>
      <c r="L577" s="1">
        <v>15001</v>
      </c>
      <c r="M577" s="1" t="s">
        <v>2542</v>
      </c>
      <c r="N577" s="1" t="s">
        <v>3057</v>
      </c>
      <c r="O577" s="1" t="s">
        <v>3058</v>
      </c>
      <c r="P577" s="1">
        <v>15</v>
      </c>
      <c r="Q577" s="1" t="s">
        <v>2902</v>
      </c>
      <c r="R577" s="1" t="s">
        <v>2903</v>
      </c>
      <c r="S577" s="1" t="s">
        <v>2904</v>
      </c>
      <c r="T577" s="1" t="s">
        <v>2479</v>
      </c>
      <c r="U577" s="1" t="s">
        <v>141</v>
      </c>
      <c r="V577" s="1" t="s">
        <v>3013</v>
      </c>
      <c r="W577" s="1" t="s">
        <v>34</v>
      </c>
      <c r="X577" s="1" t="s">
        <v>2657</v>
      </c>
      <c r="Y577" s="1" t="s">
        <v>3063</v>
      </c>
      <c r="Z577" s="1" t="s">
        <v>3064</v>
      </c>
    </row>
    <row r="578" spans="1:26" hidden="1" x14ac:dyDescent="0.25">
      <c r="A578" s="1" t="s">
        <v>2496</v>
      </c>
      <c r="B578" s="1">
        <v>2101</v>
      </c>
      <c r="C578" s="1" t="s">
        <v>1287</v>
      </c>
      <c r="D578" s="1" t="s">
        <v>156</v>
      </c>
      <c r="E578" s="1" t="s">
        <v>157</v>
      </c>
      <c r="F578" s="1">
        <v>2024</v>
      </c>
      <c r="G578" s="1">
        <v>2025</v>
      </c>
      <c r="H578" s="1" t="s">
        <v>2474</v>
      </c>
      <c r="I578" s="1" t="s">
        <v>3427</v>
      </c>
      <c r="J578" s="1" t="s">
        <v>2475</v>
      </c>
      <c r="K578" s="1" t="s">
        <v>2738</v>
      </c>
      <c r="L578" s="1">
        <v>35001</v>
      </c>
      <c r="M578" s="1" t="s">
        <v>2530</v>
      </c>
      <c r="N578" s="1" t="s">
        <v>3021</v>
      </c>
      <c r="O578" s="1" t="s">
        <v>3022</v>
      </c>
      <c r="P578" s="1">
        <v>29</v>
      </c>
      <c r="Q578" s="1" t="s">
        <v>43</v>
      </c>
      <c r="R578" s="1" t="s">
        <v>2473</v>
      </c>
      <c r="S578" s="1" t="s">
        <v>2521</v>
      </c>
      <c r="T578" s="1" t="s">
        <v>2522</v>
      </c>
      <c r="U578" s="1" t="s">
        <v>156</v>
      </c>
      <c r="V578" s="1" t="s">
        <v>2905</v>
      </c>
      <c r="W578" s="1" t="s">
        <v>34</v>
      </c>
      <c r="X578" s="1" t="s">
        <v>2526</v>
      </c>
      <c r="Y578" s="1" t="s">
        <v>7188</v>
      </c>
      <c r="Z578" s="1" t="s">
        <v>7189</v>
      </c>
    </row>
    <row r="579" spans="1:26" hidden="1" x14ac:dyDescent="0.25">
      <c r="A579" s="1" t="s">
        <v>2496</v>
      </c>
      <c r="B579" s="1">
        <v>2100</v>
      </c>
      <c r="C579" s="1" t="s">
        <v>619</v>
      </c>
      <c r="D579" s="1" t="s">
        <v>141</v>
      </c>
      <c r="E579" s="1" t="s">
        <v>142</v>
      </c>
      <c r="F579" s="1">
        <v>2024</v>
      </c>
      <c r="G579" s="1">
        <v>2025</v>
      </c>
      <c r="H579" s="1" t="s">
        <v>3065</v>
      </c>
      <c r="I579" s="1">
        <v>3340</v>
      </c>
      <c r="J579" s="1" t="s">
        <v>3062</v>
      </c>
      <c r="K579" s="1" t="s">
        <v>2541</v>
      </c>
      <c r="L579" s="1">
        <v>15001</v>
      </c>
      <c r="M579" s="1" t="s">
        <v>2542</v>
      </c>
      <c r="N579" s="1" t="s">
        <v>3021</v>
      </c>
      <c r="O579" s="1" t="s">
        <v>3022</v>
      </c>
      <c r="P579" s="1">
        <v>2903</v>
      </c>
      <c r="Q579" s="1" t="s">
        <v>2902</v>
      </c>
      <c r="R579" s="1" t="s">
        <v>2903</v>
      </c>
      <c r="S579" s="1" t="s">
        <v>2904</v>
      </c>
      <c r="T579" s="1" t="s">
        <v>2479</v>
      </c>
      <c r="U579" s="1" t="s">
        <v>141</v>
      </c>
      <c r="V579" s="1" t="s">
        <v>3066</v>
      </c>
      <c r="W579" s="1" t="s">
        <v>34</v>
      </c>
      <c r="X579" s="1" t="s">
        <v>2794</v>
      </c>
      <c r="Y579" s="1" t="s">
        <v>2795</v>
      </c>
      <c r="Z579" s="1" t="s">
        <v>2755</v>
      </c>
    </row>
    <row r="580" spans="1:26" hidden="1" x14ac:dyDescent="0.25">
      <c r="A580" s="1" t="s">
        <v>2496</v>
      </c>
      <c r="B580" s="1">
        <v>2099</v>
      </c>
      <c r="C580" s="1" t="s">
        <v>242</v>
      </c>
      <c r="D580" s="1" t="s">
        <v>166</v>
      </c>
      <c r="E580" s="1" t="s">
        <v>142</v>
      </c>
      <c r="F580" s="1">
        <v>2023</v>
      </c>
      <c r="G580" s="1">
        <v>2024</v>
      </c>
      <c r="H580" s="1" t="s">
        <v>6461</v>
      </c>
      <c r="I580" s="1">
        <v>6831</v>
      </c>
      <c r="J580" s="1" t="s">
        <v>2504</v>
      </c>
      <c r="K580" s="1" t="s">
        <v>2505</v>
      </c>
      <c r="L580" s="1">
        <v>17001</v>
      </c>
      <c r="M580" s="1" t="s">
        <v>2499</v>
      </c>
      <c r="N580" s="1" t="s">
        <v>3037</v>
      </c>
      <c r="O580" s="1" t="s">
        <v>6267</v>
      </c>
      <c r="Q580" s="1" t="s">
        <v>2506</v>
      </c>
      <c r="R580" s="1" t="s">
        <v>2507</v>
      </c>
      <c r="S580" s="1" t="s">
        <v>2508</v>
      </c>
      <c r="T580" s="1" t="s">
        <v>2479</v>
      </c>
      <c r="U580" s="1" t="s">
        <v>166</v>
      </c>
      <c r="V580" s="1" t="s">
        <v>6220</v>
      </c>
      <c r="W580" s="1" t="s">
        <v>36</v>
      </c>
      <c r="X580" s="1" t="s">
        <v>2523</v>
      </c>
      <c r="Y580" s="1" t="s">
        <v>6462</v>
      </c>
      <c r="Z580" s="1" t="s">
        <v>2755</v>
      </c>
    </row>
    <row r="581" spans="1:26" hidden="1" x14ac:dyDescent="0.25">
      <c r="A581" s="1" t="s">
        <v>2496</v>
      </c>
      <c r="B581" s="1">
        <v>2098</v>
      </c>
      <c r="C581" s="1" t="s">
        <v>1063</v>
      </c>
      <c r="D581" s="1" t="s">
        <v>1064</v>
      </c>
      <c r="E581" s="1" t="s">
        <v>176</v>
      </c>
      <c r="F581" s="1">
        <v>2021</v>
      </c>
      <c r="G581" s="1">
        <v>2022</v>
      </c>
      <c r="H581" s="1" t="s">
        <v>6463</v>
      </c>
      <c r="I581" s="1">
        <v>8460</v>
      </c>
      <c r="J581" s="1" t="s">
        <v>3009</v>
      </c>
      <c r="K581" s="1" t="s">
        <v>2600</v>
      </c>
      <c r="L581" s="1">
        <v>17001</v>
      </c>
      <c r="M581" s="1" t="s">
        <v>2530</v>
      </c>
      <c r="N581" s="1" t="s">
        <v>6464</v>
      </c>
      <c r="O581" s="1" t="s">
        <v>6267</v>
      </c>
      <c r="Q581" s="1" t="s">
        <v>2506</v>
      </c>
      <c r="R581" s="1" t="s">
        <v>2507</v>
      </c>
      <c r="S581" s="1" t="s">
        <v>2508</v>
      </c>
      <c r="T581" s="1" t="s">
        <v>2479</v>
      </c>
      <c r="U581" s="1" t="s">
        <v>1064</v>
      </c>
      <c r="V581" s="1" t="s">
        <v>6220</v>
      </c>
      <c r="W581" s="1" t="s">
        <v>36</v>
      </c>
      <c r="X581" s="1" t="s">
        <v>2523</v>
      </c>
      <c r="Y581" s="1" t="s">
        <v>6465</v>
      </c>
      <c r="Z581" s="1" t="s">
        <v>2755</v>
      </c>
    </row>
    <row r="582" spans="1:26" hidden="1" x14ac:dyDescent="0.25">
      <c r="A582" s="1" t="s">
        <v>2496</v>
      </c>
      <c r="B582" s="1">
        <v>2096</v>
      </c>
      <c r="C582" s="1" t="s">
        <v>488</v>
      </c>
      <c r="D582" s="1" t="s">
        <v>141</v>
      </c>
      <c r="E582" s="1" t="s">
        <v>142</v>
      </c>
      <c r="F582" s="1">
        <v>2024</v>
      </c>
      <c r="G582" s="1">
        <v>2025</v>
      </c>
      <c r="H582" s="1" t="s">
        <v>3067</v>
      </c>
      <c r="I582" s="1">
        <v>4971</v>
      </c>
      <c r="J582" s="1" t="s">
        <v>2478</v>
      </c>
      <c r="K582" s="1" t="s">
        <v>2541</v>
      </c>
      <c r="L582" s="1">
        <v>35001</v>
      </c>
      <c r="M582" s="1" t="s">
        <v>2542</v>
      </c>
      <c r="N582" s="1" t="s">
        <v>3068</v>
      </c>
      <c r="O582" s="1" t="s">
        <v>3069</v>
      </c>
      <c r="P582" s="1">
        <v>7456</v>
      </c>
      <c r="Q582" s="1" t="s">
        <v>43</v>
      </c>
      <c r="R582" s="1" t="s">
        <v>2473</v>
      </c>
      <c r="S582" s="1" t="s">
        <v>2521</v>
      </c>
      <c r="T582" s="1" t="s">
        <v>2479</v>
      </c>
      <c r="U582" s="1" t="s">
        <v>141</v>
      </c>
      <c r="V582" s="1" t="s">
        <v>3066</v>
      </c>
      <c r="W582" s="1" t="s">
        <v>34</v>
      </c>
      <c r="X582" s="1" t="s">
        <v>2593</v>
      </c>
      <c r="Y582" s="1" t="s">
        <v>3070</v>
      </c>
      <c r="Z582" s="1" t="s">
        <v>3071</v>
      </c>
    </row>
    <row r="583" spans="1:26" hidden="1" x14ac:dyDescent="0.25">
      <c r="A583" s="1" t="s">
        <v>2496</v>
      </c>
      <c r="B583" s="1">
        <v>2095</v>
      </c>
      <c r="C583" s="1" t="s">
        <v>752</v>
      </c>
      <c r="D583" s="1" t="s">
        <v>156</v>
      </c>
      <c r="E583" s="1" t="s">
        <v>157</v>
      </c>
      <c r="F583" s="1">
        <v>2024</v>
      </c>
      <c r="G583" s="1">
        <v>2025</v>
      </c>
      <c r="H583" s="1" t="s">
        <v>3072</v>
      </c>
      <c r="I583" s="1">
        <v>3245</v>
      </c>
      <c r="J583" s="1" t="s">
        <v>2557</v>
      </c>
      <c r="K583" s="1" t="s">
        <v>2901</v>
      </c>
      <c r="L583" s="1">
        <v>15001</v>
      </c>
      <c r="M583" s="1" t="s">
        <v>2542</v>
      </c>
      <c r="N583" s="1" t="s">
        <v>3073</v>
      </c>
      <c r="O583" s="1" t="s">
        <v>3074</v>
      </c>
      <c r="P583" s="1">
        <v>2446</v>
      </c>
      <c r="Q583" s="1" t="s">
        <v>2902</v>
      </c>
      <c r="R583" s="1" t="s">
        <v>2903</v>
      </c>
      <c r="S583" s="1" t="s">
        <v>2904</v>
      </c>
      <c r="T583" s="1" t="s">
        <v>2479</v>
      </c>
      <c r="U583" s="1" t="s">
        <v>156</v>
      </c>
      <c r="V583" s="1" t="s">
        <v>2905</v>
      </c>
      <c r="W583" s="1" t="s">
        <v>34</v>
      </c>
      <c r="X583" s="1" t="s">
        <v>2546</v>
      </c>
      <c r="Y583" s="1" t="s">
        <v>3075</v>
      </c>
    </row>
    <row r="584" spans="1:26" hidden="1" x14ac:dyDescent="0.25">
      <c r="A584" s="1" t="s">
        <v>2496</v>
      </c>
      <c r="B584" s="1">
        <v>2094</v>
      </c>
      <c r="C584" s="1" t="s">
        <v>709</v>
      </c>
      <c r="D584" s="1" t="s">
        <v>141</v>
      </c>
      <c r="E584" s="1" t="s">
        <v>142</v>
      </c>
      <c r="F584" s="1">
        <v>2024</v>
      </c>
      <c r="G584" s="1">
        <v>2025</v>
      </c>
      <c r="H584" s="1" t="s">
        <v>4895</v>
      </c>
      <c r="I584" s="1">
        <v>7646</v>
      </c>
      <c r="J584" s="1" t="s">
        <v>2880</v>
      </c>
      <c r="K584" s="1" t="s">
        <v>2881</v>
      </c>
      <c r="L584" s="1">
        <v>14001</v>
      </c>
      <c r="M584" s="1" t="s">
        <v>2499</v>
      </c>
      <c r="N584" s="1" t="s">
        <v>3076</v>
      </c>
      <c r="O584" s="1" t="s">
        <v>3077</v>
      </c>
      <c r="Q584" s="1" t="s">
        <v>38</v>
      </c>
      <c r="R584" s="1" t="s">
        <v>2501</v>
      </c>
      <c r="S584" s="1" t="s">
        <v>2545</v>
      </c>
      <c r="T584" s="1" t="s">
        <v>2479</v>
      </c>
      <c r="U584" s="1" t="s">
        <v>141</v>
      </c>
      <c r="V584" s="1" t="s">
        <v>3078</v>
      </c>
      <c r="W584" s="1" t="s">
        <v>34</v>
      </c>
      <c r="X584" s="1" t="s">
        <v>2546</v>
      </c>
      <c r="Y584" s="1" t="s">
        <v>4896</v>
      </c>
      <c r="Z584" s="1" t="s">
        <v>2574</v>
      </c>
    </row>
    <row r="585" spans="1:26" hidden="1" x14ac:dyDescent="0.25">
      <c r="A585" s="1" t="s">
        <v>2496</v>
      </c>
      <c r="B585" s="1">
        <v>2093</v>
      </c>
      <c r="C585" s="1" t="s">
        <v>552</v>
      </c>
      <c r="D585" s="1" t="s">
        <v>173</v>
      </c>
      <c r="E585" s="1" t="s">
        <v>142</v>
      </c>
      <c r="F585" s="1">
        <v>2024</v>
      </c>
      <c r="G585" s="1">
        <v>2025</v>
      </c>
      <c r="H585" s="1" t="s">
        <v>6466</v>
      </c>
      <c r="I585" s="1">
        <v>7588</v>
      </c>
      <c r="J585" s="1" t="s">
        <v>2606</v>
      </c>
      <c r="K585" s="1" t="s">
        <v>2498</v>
      </c>
      <c r="L585" s="1">
        <v>17001</v>
      </c>
      <c r="M585" s="1" t="s">
        <v>2499</v>
      </c>
      <c r="N585" s="1" t="s">
        <v>6467</v>
      </c>
      <c r="O585" s="1" t="s">
        <v>6267</v>
      </c>
      <c r="Q585" s="1" t="s">
        <v>2506</v>
      </c>
      <c r="R585" s="1" t="s">
        <v>2507</v>
      </c>
      <c r="S585" s="1" t="s">
        <v>2508</v>
      </c>
      <c r="T585" s="1" t="s">
        <v>2479</v>
      </c>
      <c r="U585" s="1" t="s">
        <v>173</v>
      </c>
      <c r="V585" s="1" t="s">
        <v>6159</v>
      </c>
      <c r="W585" s="1" t="s">
        <v>36</v>
      </c>
      <c r="X585" s="1" t="s">
        <v>2509</v>
      </c>
      <c r="Y585" s="1" t="s">
        <v>6468</v>
      </c>
      <c r="Z585" s="1" t="s">
        <v>2755</v>
      </c>
    </row>
    <row r="586" spans="1:26" hidden="1" x14ac:dyDescent="0.25">
      <c r="A586" s="1" t="s">
        <v>2496</v>
      </c>
      <c r="B586" s="1">
        <v>2092</v>
      </c>
      <c r="C586" s="1" t="s">
        <v>856</v>
      </c>
      <c r="D586" s="1" t="s">
        <v>364</v>
      </c>
      <c r="E586" s="1" t="s">
        <v>142</v>
      </c>
      <c r="F586" s="1">
        <v>2024</v>
      </c>
      <c r="G586" s="1">
        <v>2025</v>
      </c>
      <c r="H586" s="1" t="s">
        <v>24</v>
      </c>
      <c r="I586" s="1" t="s">
        <v>4897</v>
      </c>
      <c r="J586" s="1" t="s">
        <v>3079</v>
      </c>
      <c r="K586" s="1" t="s">
        <v>3080</v>
      </c>
      <c r="L586" s="1">
        <v>35001</v>
      </c>
      <c r="M586" s="1" t="s">
        <v>2530</v>
      </c>
      <c r="N586" s="1" t="s">
        <v>2607</v>
      </c>
      <c r="O586" s="1" t="s">
        <v>3081</v>
      </c>
      <c r="Q586" s="1" t="s">
        <v>43</v>
      </c>
      <c r="R586" s="1" t="s">
        <v>2473</v>
      </c>
      <c r="S586" s="1" t="s">
        <v>2521</v>
      </c>
      <c r="T586" s="1" t="s">
        <v>2479</v>
      </c>
      <c r="U586" s="1" t="s">
        <v>364</v>
      </c>
      <c r="V586" s="1" t="s">
        <v>3082</v>
      </c>
      <c r="W586" s="1" t="s">
        <v>34</v>
      </c>
      <c r="X586" s="1" t="s">
        <v>2794</v>
      </c>
      <c r="Y586" s="1" t="s">
        <v>2795</v>
      </c>
      <c r="Z586" s="1" t="s">
        <v>2755</v>
      </c>
    </row>
    <row r="587" spans="1:26" hidden="1" x14ac:dyDescent="0.25">
      <c r="A587" s="1" t="s">
        <v>2496</v>
      </c>
      <c r="B587" s="1">
        <v>2089</v>
      </c>
      <c r="C587" s="1" t="s">
        <v>357</v>
      </c>
      <c r="D587" s="1" t="s">
        <v>170</v>
      </c>
      <c r="E587" s="1" t="s">
        <v>157</v>
      </c>
      <c r="F587" s="1">
        <v>2024</v>
      </c>
      <c r="G587" s="1">
        <v>2025</v>
      </c>
      <c r="H587" s="1" t="s">
        <v>5093</v>
      </c>
      <c r="I587" s="1" t="s">
        <v>5094</v>
      </c>
      <c r="J587" s="1" t="s">
        <v>2475</v>
      </c>
      <c r="K587" s="1" t="s">
        <v>2738</v>
      </c>
      <c r="L587" s="1">
        <v>14001</v>
      </c>
      <c r="M587" s="1" t="s">
        <v>2530</v>
      </c>
      <c r="N587" s="1" t="s">
        <v>3076</v>
      </c>
      <c r="O587" s="1" t="s">
        <v>3077</v>
      </c>
      <c r="P587" s="1">
        <v>22</v>
      </c>
      <c r="Q587" s="1" t="s">
        <v>38</v>
      </c>
      <c r="R587" s="1" t="s">
        <v>2501</v>
      </c>
      <c r="S587" s="1" t="s">
        <v>2545</v>
      </c>
      <c r="T587" s="1" t="s">
        <v>2479</v>
      </c>
      <c r="U587" s="1" t="s">
        <v>170</v>
      </c>
      <c r="V587" s="1" t="s">
        <v>3084</v>
      </c>
      <c r="W587" s="1" t="s">
        <v>34</v>
      </c>
      <c r="X587" s="1" t="s">
        <v>2546</v>
      </c>
      <c r="Y587" s="1" t="s">
        <v>7190</v>
      </c>
      <c r="Z587" s="1" t="s">
        <v>7191</v>
      </c>
    </row>
    <row r="588" spans="1:26" hidden="1" x14ac:dyDescent="0.25">
      <c r="A588" s="1" t="s">
        <v>2496</v>
      </c>
      <c r="B588" s="1">
        <v>2087</v>
      </c>
      <c r="C588" s="1" t="s">
        <v>1378</v>
      </c>
      <c r="D588" s="1" t="s">
        <v>2490</v>
      </c>
      <c r="E588" s="1" t="s">
        <v>2495</v>
      </c>
      <c r="F588" s="1">
        <v>2024</v>
      </c>
      <c r="G588" s="1">
        <v>2025</v>
      </c>
      <c r="H588" s="1" t="s">
        <v>3085</v>
      </c>
      <c r="I588" s="1">
        <v>7181</v>
      </c>
      <c r="J588" s="1" t="s">
        <v>2875</v>
      </c>
      <c r="K588" s="1" t="s">
        <v>2529</v>
      </c>
      <c r="L588" s="1">
        <v>21057</v>
      </c>
      <c r="M588" s="1" t="s">
        <v>2530</v>
      </c>
      <c r="N588" s="1" t="s">
        <v>3086</v>
      </c>
      <c r="O588" s="1" t="s">
        <v>3087</v>
      </c>
      <c r="Q588" s="1" t="s">
        <v>2712</v>
      </c>
      <c r="R588" s="1" t="s">
        <v>2507</v>
      </c>
      <c r="S588" s="1" t="s">
        <v>3088</v>
      </c>
      <c r="T588" s="1" t="s">
        <v>2479</v>
      </c>
      <c r="U588" s="1" t="s">
        <v>2490</v>
      </c>
      <c r="V588" s="1" t="s">
        <v>3089</v>
      </c>
      <c r="W588" s="1" t="s">
        <v>34</v>
      </c>
      <c r="X588" s="1" t="s">
        <v>2509</v>
      </c>
      <c r="Y588" s="1" t="s">
        <v>3090</v>
      </c>
      <c r="Z588" s="1" t="s">
        <v>3091</v>
      </c>
    </row>
    <row r="589" spans="1:26" hidden="1" x14ac:dyDescent="0.25">
      <c r="A589" s="1" t="s">
        <v>2496</v>
      </c>
      <c r="B589" s="1">
        <v>2084</v>
      </c>
      <c r="C589" s="1" t="s">
        <v>439</v>
      </c>
      <c r="D589" s="1" t="s">
        <v>364</v>
      </c>
      <c r="E589" s="1" t="s">
        <v>142</v>
      </c>
      <c r="F589" s="1">
        <v>2024</v>
      </c>
      <c r="G589" s="1">
        <v>2025</v>
      </c>
      <c r="H589" s="1" t="s">
        <v>12</v>
      </c>
      <c r="I589" s="1">
        <v>15428</v>
      </c>
      <c r="J589" s="1" t="s">
        <v>2524</v>
      </c>
      <c r="K589" s="1" t="s">
        <v>2505</v>
      </c>
      <c r="L589" s="1">
        <v>22076</v>
      </c>
      <c r="M589" s="1" t="s">
        <v>2499</v>
      </c>
      <c r="N589" s="1" t="s">
        <v>3092</v>
      </c>
      <c r="O589" s="1" t="s">
        <v>3093</v>
      </c>
      <c r="Q589" s="1" t="s">
        <v>2601</v>
      </c>
      <c r="R589" s="1" t="s">
        <v>2507</v>
      </c>
      <c r="S589" s="1" t="s">
        <v>2602</v>
      </c>
      <c r="T589" s="1" t="s">
        <v>2479</v>
      </c>
      <c r="U589" s="1" t="s">
        <v>364</v>
      </c>
      <c r="V589" s="1" t="s">
        <v>3094</v>
      </c>
      <c r="W589" s="1" t="s">
        <v>34</v>
      </c>
      <c r="X589" s="1" t="s">
        <v>2603</v>
      </c>
      <c r="Y589" s="1" t="s">
        <v>3095</v>
      </c>
      <c r="Z589" s="1" t="s">
        <v>2755</v>
      </c>
    </row>
    <row r="590" spans="1:26" hidden="1" x14ac:dyDescent="0.25">
      <c r="A590" s="1" t="s">
        <v>2496</v>
      </c>
      <c r="B590" s="1">
        <v>2083</v>
      </c>
      <c r="C590" s="1" t="s">
        <v>880</v>
      </c>
      <c r="D590" s="1" t="s">
        <v>156</v>
      </c>
      <c r="E590" s="1" t="s">
        <v>157</v>
      </c>
      <c r="F590" s="1">
        <v>2024</v>
      </c>
      <c r="G590" s="1">
        <v>2025</v>
      </c>
      <c r="H590" s="1" t="s">
        <v>3096</v>
      </c>
      <c r="I590" s="1" t="s">
        <v>3097</v>
      </c>
      <c r="J590" s="1" t="s">
        <v>2475</v>
      </c>
      <c r="K590" s="1" t="s">
        <v>2529</v>
      </c>
      <c r="L590" s="1">
        <v>35001</v>
      </c>
      <c r="M590" s="1" t="s">
        <v>2530</v>
      </c>
      <c r="N590" s="1" t="s">
        <v>3098</v>
      </c>
      <c r="O590" s="1" t="s">
        <v>3099</v>
      </c>
      <c r="Q590" s="1" t="s">
        <v>43</v>
      </c>
      <c r="R590" s="1" t="s">
        <v>2473</v>
      </c>
      <c r="S590" s="1" t="s">
        <v>2521</v>
      </c>
      <c r="T590" s="1" t="s">
        <v>2479</v>
      </c>
      <c r="U590" s="1" t="s">
        <v>156</v>
      </c>
      <c r="V590" s="1" t="s">
        <v>2905</v>
      </c>
      <c r="W590" s="1" t="s">
        <v>34</v>
      </c>
      <c r="X590" s="1" t="s">
        <v>2794</v>
      </c>
      <c r="Y590" s="1" t="s">
        <v>2795</v>
      </c>
      <c r="Z590" s="1" t="s">
        <v>2755</v>
      </c>
    </row>
    <row r="591" spans="1:26" hidden="1" x14ac:dyDescent="0.25">
      <c r="A591" s="1" t="s">
        <v>2496</v>
      </c>
      <c r="B591" s="1">
        <v>2082</v>
      </c>
      <c r="C591" s="1" t="s">
        <v>1437</v>
      </c>
      <c r="D591" s="1" t="s">
        <v>180</v>
      </c>
      <c r="E591" s="1" t="s">
        <v>142</v>
      </c>
      <c r="F591" s="1">
        <v>2023</v>
      </c>
      <c r="G591" s="1">
        <v>2023</v>
      </c>
      <c r="H591" s="1" t="s">
        <v>6469</v>
      </c>
      <c r="I591" s="1">
        <v>15279</v>
      </c>
      <c r="J591" s="1" t="s">
        <v>3100</v>
      </c>
      <c r="K591" s="1" t="s">
        <v>3000</v>
      </c>
      <c r="L591" s="1">
        <v>35001</v>
      </c>
      <c r="M591" s="1" t="s">
        <v>2530</v>
      </c>
      <c r="N591" s="1" t="s">
        <v>3101</v>
      </c>
      <c r="O591" s="1" t="s">
        <v>6267</v>
      </c>
      <c r="Q591" s="1" t="s">
        <v>43</v>
      </c>
      <c r="R591" s="1" t="s">
        <v>2473</v>
      </c>
      <c r="S591" s="1" t="s">
        <v>2521</v>
      </c>
      <c r="T591" s="1" t="s">
        <v>2479</v>
      </c>
      <c r="U591" s="1" t="s">
        <v>180</v>
      </c>
      <c r="V591" s="1" t="s">
        <v>6159</v>
      </c>
      <c r="W591" s="1" t="s">
        <v>36</v>
      </c>
      <c r="X591" s="1" t="s">
        <v>2794</v>
      </c>
      <c r="Y591" s="1" t="s">
        <v>2795</v>
      </c>
      <c r="Z591" s="1" t="s">
        <v>2755</v>
      </c>
    </row>
    <row r="592" spans="1:26" hidden="1" x14ac:dyDescent="0.25">
      <c r="A592" s="1" t="s">
        <v>2496</v>
      </c>
      <c r="B592" s="1">
        <v>2081</v>
      </c>
      <c r="C592" s="1" t="s">
        <v>1195</v>
      </c>
      <c r="D592" s="1" t="s">
        <v>141</v>
      </c>
      <c r="E592" s="1" t="s">
        <v>142</v>
      </c>
      <c r="F592" s="1">
        <v>2024</v>
      </c>
      <c r="G592" s="1">
        <v>2025</v>
      </c>
      <c r="H592" s="1" t="s">
        <v>5121</v>
      </c>
      <c r="I592" s="1">
        <v>6463</v>
      </c>
      <c r="J592" s="1" t="s">
        <v>2504</v>
      </c>
      <c r="K592" s="1" t="s">
        <v>2505</v>
      </c>
      <c r="L592" s="1">
        <v>14001</v>
      </c>
      <c r="M592" s="1" t="s">
        <v>2499</v>
      </c>
      <c r="N592" s="1" t="s">
        <v>3102</v>
      </c>
      <c r="O592" s="1" t="s">
        <v>3103</v>
      </c>
      <c r="Q592" s="1" t="s">
        <v>38</v>
      </c>
      <c r="R592" s="1" t="s">
        <v>2501</v>
      </c>
      <c r="S592" s="1" t="s">
        <v>2545</v>
      </c>
      <c r="T592" s="1" t="s">
        <v>2479</v>
      </c>
      <c r="U592" s="1" t="s">
        <v>141</v>
      </c>
      <c r="V592" s="1" t="s">
        <v>3078</v>
      </c>
      <c r="W592" s="1" t="s">
        <v>34</v>
      </c>
      <c r="X592" s="1" t="s">
        <v>2546</v>
      </c>
      <c r="Y592" s="1" t="s">
        <v>6470</v>
      </c>
      <c r="Z592" s="1" t="s">
        <v>5081</v>
      </c>
    </row>
    <row r="593" spans="1:26" hidden="1" x14ac:dyDescent="0.25">
      <c r="A593" s="1" t="s">
        <v>2496</v>
      </c>
      <c r="B593" s="1">
        <v>2080</v>
      </c>
      <c r="C593" s="1" t="s">
        <v>1013</v>
      </c>
      <c r="D593" s="1" t="s">
        <v>141</v>
      </c>
      <c r="E593" s="1" t="s">
        <v>142</v>
      </c>
      <c r="F593" s="1">
        <v>2024</v>
      </c>
      <c r="G593" s="1">
        <v>2025</v>
      </c>
      <c r="H593" s="1" t="s">
        <v>3104</v>
      </c>
      <c r="I593" s="1">
        <v>9093</v>
      </c>
      <c r="J593" s="1" t="s">
        <v>2504</v>
      </c>
      <c r="K593" s="1" t="s">
        <v>2505</v>
      </c>
      <c r="L593" s="1">
        <v>14001</v>
      </c>
      <c r="M593" s="1" t="s">
        <v>2499</v>
      </c>
      <c r="N593" s="1" t="s">
        <v>3105</v>
      </c>
      <c r="O593" s="1" t="s">
        <v>3106</v>
      </c>
      <c r="Q593" s="1" t="s">
        <v>38</v>
      </c>
      <c r="R593" s="1" t="s">
        <v>2501</v>
      </c>
      <c r="S593" s="1" t="s">
        <v>2545</v>
      </c>
      <c r="T593" s="1" t="s">
        <v>2479</v>
      </c>
      <c r="U593" s="1" t="s">
        <v>141</v>
      </c>
      <c r="V593" s="1" t="s">
        <v>3078</v>
      </c>
      <c r="W593" s="1" t="s">
        <v>34</v>
      </c>
      <c r="X593" s="1" t="s">
        <v>2546</v>
      </c>
      <c r="Y593" s="1" t="s">
        <v>3107</v>
      </c>
      <c r="Z593" s="1" t="s">
        <v>2574</v>
      </c>
    </row>
    <row r="594" spans="1:26" hidden="1" x14ac:dyDescent="0.25">
      <c r="A594" s="1" t="s">
        <v>2496</v>
      </c>
      <c r="B594" s="1">
        <v>2079</v>
      </c>
      <c r="C594" s="1" t="s">
        <v>1264</v>
      </c>
      <c r="D594" s="1" t="s">
        <v>141</v>
      </c>
      <c r="E594" s="1" t="s">
        <v>142</v>
      </c>
      <c r="F594" s="1">
        <v>2024</v>
      </c>
      <c r="G594" s="1">
        <v>2025</v>
      </c>
      <c r="H594" s="1" t="s">
        <v>2761</v>
      </c>
      <c r="I594" s="1" t="s">
        <v>2762</v>
      </c>
      <c r="J594" s="1" t="s">
        <v>2475</v>
      </c>
      <c r="K594" s="1" t="s">
        <v>2498</v>
      </c>
      <c r="L594" s="1">
        <v>14001</v>
      </c>
      <c r="M594" s="1" t="s">
        <v>2499</v>
      </c>
      <c r="N594" s="1" t="s">
        <v>3102</v>
      </c>
      <c r="O594" s="1" t="s">
        <v>3103</v>
      </c>
      <c r="P594" s="1">
        <v>23</v>
      </c>
      <c r="Q594" s="1" t="s">
        <v>38</v>
      </c>
      <c r="R594" s="1" t="s">
        <v>2501</v>
      </c>
      <c r="S594" s="1" t="s">
        <v>2545</v>
      </c>
      <c r="T594" s="1" t="s">
        <v>2522</v>
      </c>
      <c r="U594" s="1" t="s">
        <v>141</v>
      </c>
      <c r="V594" s="1" t="s">
        <v>3078</v>
      </c>
      <c r="W594" s="1" t="s">
        <v>34</v>
      </c>
      <c r="X594" s="1" t="s">
        <v>2546</v>
      </c>
      <c r="Y594" s="1" t="s">
        <v>7192</v>
      </c>
      <c r="Z594" s="1" t="s">
        <v>2737</v>
      </c>
    </row>
    <row r="595" spans="1:26" hidden="1" x14ac:dyDescent="0.25">
      <c r="A595" s="1" t="s">
        <v>2496</v>
      </c>
      <c r="B595" s="1">
        <v>2078</v>
      </c>
      <c r="C595" s="1" t="s">
        <v>478</v>
      </c>
      <c r="D595" s="1" t="s">
        <v>141</v>
      </c>
      <c r="E595" s="1" t="s">
        <v>142</v>
      </c>
      <c r="F595" s="1">
        <v>2024</v>
      </c>
      <c r="G595" s="1">
        <v>2025</v>
      </c>
      <c r="H595" s="1" t="s">
        <v>3108</v>
      </c>
      <c r="I595" s="1">
        <v>9244</v>
      </c>
      <c r="J595" s="1" t="s">
        <v>2504</v>
      </c>
      <c r="K595" s="1" t="s">
        <v>2505</v>
      </c>
      <c r="L595" s="1">
        <v>18001</v>
      </c>
      <c r="M595" s="1" t="s">
        <v>2499</v>
      </c>
      <c r="N595" s="1" t="s">
        <v>3102</v>
      </c>
      <c r="O595" s="1" t="s">
        <v>3103</v>
      </c>
      <c r="P595" s="1">
        <v>4</v>
      </c>
      <c r="Q595" s="1" t="s">
        <v>40</v>
      </c>
      <c r="R595" s="1" t="s">
        <v>2473</v>
      </c>
      <c r="S595" s="1" t="s">
        <v>2610</v>
      </c>
      <c r="T595" s="1" t="s">
        <v>2479</v>
      </c>
      <c r="U595" s="1" t="s">
        <v>141</v>
      </c>
      <c r="V595" s="1" t="s">
        <v>3066</v>
      </c>
      <c r="W595" s="1" t="s">
        <v>34</v>
      </c>
      <c r="X595" s="1" t="s">
        <v>2611</v>
      </c>
      <c r="Y595" s="1" t="s">
        <v>3109</v>
      </c>
      <c r="Z595" s="1" t="s">
        <v>2737</v>
      </c>
    </row>
    <row r="596" spans="1:26" hidden="1" x14ac:dyDescent="0.25">
      <c r="A596" s="1" t="s">
        <v>2496</v>
      </c>
      <c r="B596" s="1">
        <v>2077</v>
      </c>
      <c r="C596" s="1" t="s">
        <v>1290</v>
      </c>
      <c r="D596" s="1" t="s">
        <v>141</v>
      </c>
      <c r="E596" s="1" t="s">
        <v>142</v>
      </c>
      <c r="F596" s="1">
        <v>2024</v>
      </c>
      <c r="G596" s="1">
        <v>2025</v>
      </c>
      <c r="H596" s="1" t="s">
        <v>4980</v>
      </c>
      <c r="I596" s="1" t="s">
        <v>4981</v>
      </c>
      <c r="J596" s="1" t="s">
        <v>2475</v>
      </c>
      <c r="K596" s="1" t="s">
        <v>2505</v>
      </c>
      <c r="L596" s="1">
        <v>24009</v>
      </c>
      <c r="M596" s="1" t="s">
        <v>2499</v>
      </c>
      <c r="N596" s="1" t="s">
        <v>3111</v>
      </c>
      <c r="O596" s="1" t="s">
        <v>3112</v>
      </c>
      <c r="P596" s="1">
        <v>26</v>
      </c>
      <c r="Q596" s="1" t="s">
        <v>58</v>
      </c>
      <c r="R596" s="1" t="s">
        <v>2501</v>
      </c>
      <c r="S596" s="1" t="s">
        <v>2532</v>
      </c>
      <c r="T596" s="1" t="s">
        <v>3428</v>
      </c>
      <c r="U596" s="1" t="s">
        <v>141</v>
      </c>
      <c r="V596" s="1" t="s">
        <v>3113</v>
      </c>
      <c r="W596" s="1" t="s">
        <v>34</v>
      </c>
      <c r="X596" s="1" t="s">
        <v>2534</v>
      </c>
      <c r="Y596" s="1" t="s">
        <v>7193</v>
      </c>
      <c r="Z596" s="1" t="s">
        <v>6040</v>
      </c>
    </row>
    <row r="597" spans="1:26" hidden="1" x14ac:dyDescent="0.25">
      <c r="A597" s="1" t="s">
        <v>2496</v>
      </c>
      <c r="B597" s="1">
        <v>2076</v>
      </c>
      <c r="C597" s="1" t="s">
        <v>1321</v>
      </c>
      <c r="D597" s="1" t="s">
        <v>141</v>
      </c>
      <c r="E597" s="1" t="s">
        <v>142</v>
      </c>
      <c r="F597" s="1">
        <v>2024</v>
      </c>
      <c r="G597" s="1">
        <v>2025</v>
      </c>
      <c r="H597" s="1" t="s">
        <v>4049</v>
      </c>
      <c r="I597" s="1" t="s">
        <v>4050</v>
      </c>
      <c r="J597" s="1" t="s">
        <v>2475</v>
      </c>
      <c r="K597" s="1" t="s">
        <v>2505</v>
      </c>
      <c r="L597" s="1">
        <v>24001</v>
      </c>
      <c r="M597" s="1" t="s">
        <v>2499</v>
      </c>
      <c r="N597" s="1" t="s">
        <v>3115</v>
      </c>
      <c r="O597" s="1" t="s">
        <v>3116</v>
      </c>
      <c r="P597" s="1">
        <v>100</v>
      </c>
      <c r="Q597" s="1" t="s">
        <v>58</v>
      </c>
      <c r="R597" s="1" t="s">
        <v>2501</v>
      </c>
      <c r="S597" s="1" t="s">
        <v>2532</v>
      </c>
      <c r="T597" s="1" t="s">
        <v>2647</v>
      </c>
      <c r="U597" s="1" t="s">
        <v>141</v>
      </c>
      <c r="V597" s="1" t="s">
        <v>3113</v>
      </c>
      <c r="W597" s="1" t="s">
        <v>34</v>
      </c>
      <c r="X597" s="1" t="s">
        <v>2534</v>
      </c>
      <c r="Y597" s="1" t="s">
        <v>7194</v>
      </c>
      <c r="Z597" s="1" t="s">
        <v>5031</v>
      </c>
    </row>
    <row r="598" spans="1:26" hidden="1" x14ac:dyDescent="0.25">
      <c r="A598" s="1" t="s">
        <v>2496</v>
      </c>
      <c r="B598" s="1">
        <v>2075</v>
      </c>
      <c r="C598" s="1" t="s">
        <v>650</v>
      </c>
      <c r="D598" s="1" t="s">
        <v>141</v>
      </c>
      <c r="E598" s="1" t="s">
        <v>142</v>
      </c>
      <c r="F598" s="1">
        <v>2024</v>
      </c>
      <c r="G598" s="1">
        <v>2025</v>
      </c>
      <c r="H598" s="1" t="s">
        <v>3117</v>
      </c>
      <c r="I598" s="1">
        <v>8438</v>
      </c>
      <c r="J598" s="1" t="s">
        <v>2595</v>
      </c>
      <c r="K598" s="1" t="s">
        <v>2505</v>
      </c>
      <c r="L598" s="1">
        <v>24001</v>
      </c>
      <c r="M598" s="1" t="s">
        <v>2499</v>
      </c>
      <c r="N598" s="1" t="s">
        <v>3118</v>
      </c>
      <c r="O598" s="1" t="s">
        <v>3119</v>
      </c>
      <c r="P598" s="1">
        <v>100</v>
      </c>
      <c r="Q598" s="1" t="s">
        <v>58</v>
      </c>
      <c r="R598" s="1" t="s">
        <v>2501</v>
      </c>
      <c r="S598" s="1" t="s">
        <v>2532</v>
      </c>
      <c r="T598" s="1" t="s">
        <v>2479</v>
      </c>
      <c r="U598" s="1" t="s">
        <v>141</v>
      </c>
      <c r="V598" s="1" t="s">
        <v>3113</v>
      </c>
      <c r="W598" s="1" t="s">
        <v>34</v>
      </c>
      <c r="X598" s="1" t="s">
        <v>2534</v>
      </c>
      <c r="Y598" s="1" t="s">
        <v>5588</v>
      </c>
      <c r="Z598" s="1" t="s">
        <v>2479</v>
      </c>
    </row>
    <row r="599" spans="1:26" hidden="1" x14ac:dyDescent="0.25">
      <c r="A599" s="1" t="s">
        <v>2496</v>
      </c>
      <c r="B599" s="1">
        <v>2074</v>
      </c>
      <c r="C599" s="1" t="s">
        <v>935</v>
      </c>
      <c r="D599" s="1" t="s">
        <v>141</v>
      </c>
      <c r="E599" s="1" t="s">
        <v>142</v>
      </c>
      <c r="F599" s="1">
        <v>2024</v>
      </c>
      <c r="G599" s="1">
        <v>2025</v>
      </c>
      <c r="H599" s="1" t="s">
        <v>3120</v>
      </c>
      <c r="I599" s="1">
        <v>8434</v>
      </c>
      <c r="J599" s="1" t="s">
        <v>2595</v>
      </c>
      <c r="K599" s="1" t="s">
        <v>2505</v>
      </c>
      <c r="L599" s="1">
        <v>24001</v>
      </c>
      <c r="M599" s="1" t="s">
        <v>2499</v>
      </c>
      <c r="N599" s="1" t="s">
        <v>3118</v>
      </c>
      <c r="O599" s="1" t="s">
        <v>3119</v>
      </c>
      <c r="P599" s="1">
        <v>135</v>
      </c>
      <c r="Q599" s="1" t="s">
        <v>58</v>
      </c>
      <c r="R599" s="1" t="s">
        <v>2501</v>
      </c>
      <c r="S599" s="1" t="s">
        <v>2532</v>
      </c>
      <c r="T599" s="1" t="s">
        <v>2479</v>
      </c>
      <c r="U599" s="1" t="s">
        <v>141</v>
      </c>
      <c r="V599" s="1" t="s">
        <v>3113</v>
      </c>
      <c r="W599" s="1" t="s">
        <v>34</v>
      </c>
      <c r="X599" s="1" t="s">
        <v>2534</v>
      </c>
      <c r="Y599" s="1" t="s">
        <v>5589</v>
      </c>
      <c r="Z599" s="1" t="s">
        <v>2479</v>
      </c>
    </row>
    <row r="600" spans="1:26" hidden="1" x14ac:dyDescent="0.25">
      <c r="A600" s="1" t="s">
        <v>2496</v>
      </c>
      <c r="B600" s="1">
        <v>2072</v>
      </c>
      <c r="C600" s="1" t="s">
        <v>541</v>
      </c>
      <c r="D600" s="1" t="s">
        <v>141</v>
      </c>
      <c r="E600" s="1" t="s">
        <v>142</v>
      </c>
      <c r="F600" s="1">
        <v>2023</v>
      </c>
      <c r="G600" s="1">
        <v>2023</v>
      </c>
      <c r="H600" s="1" t="s">
        <v>6471</v>
      </c>
      <c r="I600" s="1">
        <v>15322</v>
      </c>
      <c r="J600" s="1" t="s">
        <v>2599</v>
      </c>
      <c r="K600" s="1" t="s">
        <v>2512</v>
      </c>
      <c r="L600" s="1">
        <v>17001</v>
      </c>
      <c r="M600" s="1" t="s">
        <v>2499</v>
      </c>
      <c r="N600" s="1" t="s">
        <v>6472</v>
      </c>
      <c r="O600" s="1" t="s">
        <v>6267</v>
      </c>
      <c r="Q600" s="1" t="s">
        <v>2506</v>
      </c>
      <c r="R600" s="1" t="s">
        <v>2507</v>
      </c>
      <c r="S600" s="1" t="s">
        <v>2508</v>
      </c>
      <c r="T600" s="1" t="s">
        <v>2479</v>
      </c>
      <c r="U600" s="1" t="s">
        <v>141</v>
      </c>
      <c r="V600" s="1" t="s">
        <v>6159</v>
      </c>
      <c r="W600" s="1" t="s">
        <v>36</v>
      </c>
      <c r="X600" s="1" t="s">
        <v>2794</v>
      </c>
      <c r="Y600" s="1" t="s">
        <v>2795</v>
      </c>
      <c r="Z600" s="1" t="s">
        <v>2755</v>
      </c>
    </row>
    <row r="601" spans="1:26" hidden="1" x14ac:dyDescent="0.25">
      <c r="A601" s="1" t="s">
        <v>2496</v>
      </c>
      <c r="B601" s="1">
        <v>2070</v>
      </c>
      <c r="C601" s="1" t="s">
        <v>1233</v>
      </c>
      <c r="D601" s="1" t="s">
        <v>141</v>
      </c>
      <c r="E601" s="1" t="s">
        <v>142</v>
      </c>
      <c r="F601" s="1">
        <v>2024</v>
      </c>
      <c r="G601" s="1">
        <v>2025</v>
      </c>
      <c r="H601" s="1" t="s">
        <v>3121</v>
      </c>
      <c r="I601" s="1">
        <v>9133</v>
      </c>
      <c r="J601" s="1" t="s">
        <v>3122</v>
      </c>
      <c r="K601" s="1" t="s">
        <v>2505</v>
      </c>
      <c r="L601" s="1">
        <v>24114</v>
      </c>
      <c r="M601" s="1" t="s">
        <v>2499</v>
      </c>
      <c r="N601" s="1" t="s">
        <v>3123</v>
      </c>
      <c r="O601" s="1" t="s">
        <v>3124</v>
      </c>
      <c r="P601" s="1">
        <v>25</v>
      </c>
      <c r="Q601" s="1" t="s">
        <v>58</v>
      </c>
      <c r="R601" s="1" t="s">
        <v>2501</v>
      </c>
      <c r="S601" s="1" t="s">
        <v>2532</v>
      </c>
      <c r="T601" s="1" t="s">
        <v>2479</v>
      </c>
      <c r="U601" s="1" t="s">
        <v>141</v>
      </c>
      <c r="V601" s="1" t="s">
        <v>3113</v>
      </c>
      <c r="W601" s="1" t="s">
        <v>34</v>
      </c>
      <c r="X601" s="1" t="s">
        <v>2534</v>
      </c>
      <c r="Y601" s="1" t="s">
        <v>5590</v>
      </c>
      <c r="Z601" s="1" t="s">
        <v>2479</v>
      </c>
    </row>
    <row r="602" spans="1:26" hidden="1" x14ac:dyDescent="0.25">
      <c r="A602" s="1" t="s">
        <v>2496</v>
      </c>
      <c r="B602" s="1">
        <v>2067</v>
      </c>
      <c r="C602" s="1" t="s">
        <v>970</v>
      </c>
      <c r="D602" s="1" t="s">
        <v>141</v>
      </c>
      <c r="E602" s="1" t="s">
        <v>142</v>
      </c>
      <c r="F602" s="1">
        <v>2024</v>
      </c>
      <c r="G602" s="1">
        <v>2025</v>
      </c>
      <c r="H602" s="1" t="s">
        <v>3127</v>
      </c>
      <c r="I602" s="1">
        <v>8530</v>
      </c>
      <c r="J602" s="1" t="s">
        <v>2504</v>
      </c>
      <c r="K602" s="1" t="s">
        <v>2505</v>
      </c>
      <c r="L602" s="1">
        <v>18001</v>
      </c>
      <c r="M602" s="1" t="s">
        <v>2499</v>
      </c>
      <c r="N602" s="1" t="s">
        <v>3068</v>
      </c>
      <c r="O602" s="1" t="s">
        <v>3069</v>
      </c>
      <c r="Q602" s="1" t="s">
        <v>40</v>
      </c>
      <c r="R602" s="1" t="s">
        <v>2473</v>
      </c>
      <c r="S602" s="1" t="s">
        <v>2610</v>
      </c>
      <c r="T602" s="1" t="s">
        <v>2479</v>
      </c>
      <c r="U602" s="1" t="s">
        <v>141</v>
      </c>
      <c r="V602" s="1" t="s">
        <v>3066</v>
      </c>
      <c r="W602" s="1" t="s">
        <v>34</v>
      </c>
      <c r="X602" s="1" t="s">
        <v>2611</v>
      </c>
      <c r="Y602" s="1" t="s">
        <v>4934</v>
      </c>
      <c r="Z602" s="1" t="s">
        <v>2845</v>
      </c>
    </row>
    <row r="603" spans="1:26" hidden="1" x14ac:dyDescent="0.25">
      <c r="A603" s="1" t="s">
        <v>2496</v>
      </c>
      <c r="B603" s="1">
        <v>2066</v>
      </c>
      <c r="C603" s="1" t="s">
        <v>368</v>
      </c>
      <c r="D603" s="1" t="s">
        <v>249</v>
      </c>
      <c r="E603" s="1" t="s">
        <v>142</v>
      </c>
      <c r="F603" s="1">
        <v>2019</v>
      </c>
      <c r="G603" s="1">
        <v>2020</v>
      </c>
      <c r="H603" s="1" t="s">
        <v>6473</v>
      </c>
      <c r="I603" s="1">
        <v>8317</v>
      </c>
      <c r="J603" s="1" t="s">
        <v>2482</v>
      </c>
      <c r="K603" s="1" t="s">
        <v>2558</v>
      </c>
      <c r="L603" s="1">
        <v>22020</v>
      </c>
      <c r="M603" s="1" t="s">
        <v>2499</v>
      </c>
      <c r="N603" s="1" t="s">
        <v>6474</v>
      </c>
      <c r="O603" s="1" t="s">
        <v>6267</v>
      </c>
      <c r="Q603" s="1" t="s">
        <v>2601</v>
      </c>
      <c r="R603" s="1" t="s">
        <v>2507</v>
      </c>
      <c r="S603" s="1" t="s">
        <v>2602</v>
      </c>
      <c r="T603" s="1" t="s">
        <v>2479</v>
      </c>
      <c r="U603" s="1" t="s">
        <v>249</v>
      </c>
      <c r="V603" s="1" t="s">
        <v>6409</v>
      </c>
      <c r="W603" s="1" t="s">
        <v>36</v>
      </c>
      <c r="X603" s="1" t="s">
        <v>2538</v>
      </c>
      <c r="Y603" s="1" t="s">
        <v>6475</v>
      </c>
      <c r="Z603" s="1" t="s">
        <v>2755</v>
      </c>
    </row>
    <row r="604" spans="1:26" hidden="1" x14ac:dyDescent="0.25">
      <c r="A604" s="1" t="s">
        <v>2496</v>
      </c>
      <c r="B604" s="1">
        <v>2065</v>
      </c>
      <c r="C604" s="1" t="s">
        <v>312</v>
      </c>
      <c r="D604" s="1" t="s">
        <v>141</v>
      </c>
      <c r="E604" s="1" t="s">
        <v>142</v>
      </c>
      <c r="F604" s="1">
        <v>2024</v>
      </c>
      <c r="G604" s="1">
        <v>2025</v>
      </c>
      <c r="H604" s="1" t="s">
        <v>3128</v>
      </c>
      <c r="I604" s="1">
        <v>15196</v>
      </c>
      <c r="J604" s="1" t="s">
        <v>2475</v>
      </c>
      <c r="K604" s="1" t="s">
        <v>3129</v>
      </c>
      <c r="L604" s="1">
        <v>24026</v>
      </c>
      <c r="M604" s="1" t="s">
        <v>3130</v>
      </c>
      <c r="N604" s="1" t="s">
        <v>3131</v>
      </c>
      <c r="O604" s="1" t="s">
        <v>3132</v>
      </c>
      <c r="P604" s="1">
        <v>125</v>
      </c>
      <c r="Q604" s="1" t="s">
        <v>58</v>
      </c>
      <c r="R604" s="1" t="s">
        <v>2501</v>
      </c>
      <c r="S604" s="1" t="s">
        <v>2532</v>
      </c>
      <c r="T604" s="1" t="s">
        <v>2479</v>
      </c>
      <c r="U604" s="1" t="s">
        <v>141</v>
      </c>
      <c r="V604" s="1" t="s">
        <v>3113</v>
      </c>
      <c r="W604" s="1" t="s">
        <v>34</v>
      </c>
      <c r="X604" s="1" t="s">
        <v>2534</v>
      </c>
      <c r="Y604" s="1" t="s">
        <v>5591</v>
      </c>
      <c r="Z604" s="1" t="s">
        <v>3133</v>
      </c>
    </row>
    <row r="605" spans="1:26" hidden="1" x14ac:dyDescent="0.25">
      <c r="A605" s="1" t="s">
        <v>2496</v>
      </c>
      <c r="B605" s="1">
        <v>2063</v>
      </c>
      <c r="C605" s="1" t="s">
        <v>936</v>
      </c>
      <c r="D605" s="1" t="s">
        <v>141</v>
      </c>
      <c r="E605" s="1" t="s">
        <v>142</v>
      </c>
      <c r="F605" s="1">
        <v>2024</v>
      </c>
      <c r="G605" s="1">
        <v>2025</v>
      </c>
      <c r="H605" s="1" t="s">
        <v>5907</v>
      </c>
      <c r="I605" s="1">
        <v>9559</v>
      </c>
      <c r="J605" s="1" t="s">
        <v>2595</v>
      </c>
      <c r="K605" s="1" t="s">
        <v>2505</v>
      </c>
      <c r="L605" s="1">
        <v>24114</v>
      </c>
      <c r="M605" s="1" t="s">
        <v>2499</v>
      </c>
      <c r="N605" s="1" t="s">
        <v>3134</v>
      </c>
      <c r="O605" s="1" t="s">
        <v>3135</v>
      </c>
      <c r="P605" s="1">
        <v>17</v>
      </c>
      <c r="Q605" s="1" t="s">
        <v>58</v>
      </c>
      <c r="R605" s="1" t="s">
        <v>2501</v>
      </c>
      <c r="S605" s="1" t="s">
        <v>2532</v>
      </c>
      <c r="T605" s="1" t="s">
        <v>2479</v>
      </c>
      <c r="U605" s="1" t="s">
        <v>141</v>
      </c>
      <c r="V605" s="1" t="s">
        <v>3113</v>
      </c>
      <c r="W605" s="1" t="s">
        <v>34</v>
      </c>
      <c r="X605" s="1" t="s">
        <v>2534</v>
      </c>
      <c r="Y605" s="1" t="s">
        <v>5908</v>
      </c>
      <c r="Z605" s="1" t="s">
        <v>2479</v>
      </c>
    </row>
    <row r="606" spans="1:26" hidden="1" x14ac:dyDescent="0.25">
      <c r="A606" s="1" t="s">
        <v>2496</v>
      </c>
      <c r="B606" s="1">
        <v>2061</v>
      </c>
      <c r="C606" s="1" t="s">
        <v>1086</v>
      </c>
      <c r="D606" s="1" t="s">
        <v>141</v>
      </c>
      <c r="E606" s="1" t="s">
        <v>142</v>
      </c>
      <c r="F606" s="1">
        <v>2024</v>
      </c>
      <c r="G606" s="1">
        <v>2025</v>
      </c>
      <c r="H606" s="1" t="s">
        <v>3136</v>
      </c>
      <c r="I606" s="1">
        <v>9135</v>
      </c>
      <c r="J606" s="1" t="s">
        <v>3122</v>
      </c>
      <c r="K606" s="1" t="s">
        <v>2505</v>
      </c>
      <c r="L606" s="1">
        <v>24114</v>
      </c>
      <c r="M606" s="1" t="s">
        <v>2499</v>
      </c>
      <c r="N606" s="1" t="s">
        <v>3137</v>
      </c>
      <c r="O606" s="1" t="s">
        <v>3138</v>
      </c>
      <c r="P606" s="1">
        <v>25</v>
      </c>
      <c r="Q606" s="1" t="s">
        <v>58</v>
      </c>
      <c r="R606" s="1" t="s">
        <v>2501</v>
      </c>
      <c r="S606" s="1" t="s">
        <v>2532</v>
      </c>
      <c r="T606" s="1" t="s">
        <v>2479</v>
      </c>
      <c r="U606" s="1" t="s">
        <v>141</v>
      </c>
      <c r="V606" s="1" t="s">
        <v>3113</v>
      </c>
      <c r="W606" s="1" t="s">
        <v>34</v>
      </c>
      <c r="X606" s="1" t="s">
        <v>3125</v>
      </c>
      <c r="Y606" s="1" t="s">
        <v>3139</v>
      </c>
      <c r="Z606" s="1" t="s">
        <v>3126</v>
      </c>
    </row>
    <row r="607" spans="1:26" hidden="1" x14ac:dyDescent="0.25">
      <c r="A607" s="1" t="s">
        <v>2496</v>
      </c>
      <c r="B607" s="1">
        <v>2060</v>
      </c>
      <c r="C607" s="1" t="s">
        <v>1447</v>
      </c>
      <c r="D607" s="1" t="s">
        <v>141</v>
      </c>
      <c r="E607" s="1" t="s">
        <v>142</v>
      </c>
      <c r="F607" s="1">
        <v>2024</v>
      </c>
      <c r="G607" s="1">
        <v>2025</v>
      </c>
      <c r="H607" s="1" t="s">
        <v>3140</v>
      </c>
      <c r="I607" s="1">
        <v>9031</v>
      </c>
      <c r="J607" s="1" t="s">
        <v>2595</v>
      </c>
      <c r="K607" s="1" t="s">
        <v>2505</v>
      </c>
      <c r="L607" s="1">
        <v>24001</v>
      </c>
      <c r="M607" s="1" t="s">
        <v>2499</v>
      </c>
      <c r="N607" s="1" t="s">
        <v>3137</v>
      </c>
      <c r="O607" s="1" t="s">
        <v>3138</v>
      </c>
      <c r="P607" s="1">
        <v>25</v>
      </c>
      <c r="Q607" s="1" t="s">
        <v>58</v>
      </c>
      <c r="R607" s="1" t="s">
        <v>2501</v>
      </c>
      <c r="S607" s="1" t="s">
        <v>2532</v>
      </c>
      <c r="T607" s="1" t="s">
        <v>2479</v>
      </c>
      <c r="U607" s="1" t="s">
        <v>141</v>
      </c>
      <c r="V607" s="1" t="s">
        <v>3113</v>
      </c>
      <c r="W607" s="1" t="s">
        <v>34</v>
      </c>
      <c r="X607" s="1" t="s">
        <v>2534</v>
      </c>
      <c r="Y607" s="1" t="s">
        <v>5592</v>
      </c>
      <c r="Z607" s="1" t="s">
        <v>2479</v>
      </c>
    </row>
    <row r="608" spans="1:26" hidden="1" x14ac:dyDescent="0.25">
      <c r="A608" s="1" t="s">
        <v>2496</v>
      </c>
      <c r="B608" s="1">
        <v>2059</v>
      </c>
      <c r="C608" s="1" t="s">
        <v>1325</v>
      </c>
      <c r="D608" s="1" t="s">
        <v>141</v>
      </c>
      <c r="E608" s="1" t="s">
        <v>142</v>
      </c>
      <c r="F608" s="1">
        <v>2024</v>
      </c>
      <c r="G608" s="1">
        <v>2025</v>
      </c>
      <c r="H608" s="1" t="s">
        <v>3141</v>
      </c>
      <c r="I608" s="1">
        <v>15509</v>
      </c>
      <c r="J608" s="1" t="s">
        <v>2475</v>
      </c>
      <c r="K608" s="1" t="s">
        <v>2629</v>
      </c>
      <c r="L608" s="1">
        <v>37133</v>
      </c>
      <c r="M608" s="1" t="s">
        <v>2499</v>
      </c>
      <c r="N608" s="1" t="s">
        <v>3111</v>
      </c>
      <c r="O608" s="1" t="s">
        <v>3112</v>
      </c>
      <c r="P608" s="1">
        <v>116</v>
      </c>
      <c r="Q608" s="1" t="s">
        <v>58</v>
      </c>
      <c r="R608" s="1" t="s">
        <v>2501</v>
      </c>
      <c r="S608" s="1" t="s">
        <v>2532</v>
      </c>
      <c r="T608" s="1" t="s">
        <v>2479</v>
      </c>
      <c r="U608" s="1" t="s">
        <v>141</v>
      </c>
      <c r="V608" s="1" t="s">
        <v>3113</v>
      </c>
      <c r="W608" s="1" t="s">
        <v>34</v>
      </c>
      <c r="X608" s="1" t="s">
        <v>2534</v>
      </c>
      <c r="Y608" s="1" t="s">
        <v>3142</v>
      </c>
      <c r="Z608" s="1" t="s">
        <v>3143</v>
      </c>
    </row>
    <row r="609" spans="1:26" hidden="1" x14ac:dyDescent="0.25">
      <c r="A609" s="1" t="s">
        <v>2496</v>
      </c>
      <c r="B609" s="1">
        <v>2056</v>
      </c>
      <c r="C609" s="1" t="s">
        <v>618</v>
      </c>
      <c r="D609" s="1" t="s">
        <v>274</v>
      </c>
      <c r="E609" s="1" t="s">
        <v>176</v>
      </c>
      <c r="F609" s="1">
        <v>2010</v>
      </c>
      <c r="G609" s="1">
        <v>2010</v>
      </c>
      <c r="H609" s="1" t="s">
        <v>6476</v>
      </c>
      <c r="I609" s="1">
        <v>4488</v>
      </c>
      <c r="J609" s="1" t="s">
        <v>2849</v>
      </c>
      <c r="K609" s="1" t="s">
        <v>2850</v>
      </c>
      <c r="L609" s="1">
        <v>31001</v>
      </c>
      <c r="M609" s="1" t="s">
        <v>5292</v>
      </c>
      <c r="N609" s="1" t="s">
        <v>3131</v>
      </c>
      <c r="O609" s="1" t="s">
        <v>6267</v>
      </c>
      <c r="Q609" s="1" t="s">
        <v>48</v>
      </c>
      <c r="R609" s="1" t="s">
        <v>2514</v>
      </c>
      <c r="S609" s="1" t="s">
        <v>3144</v>
      </c>
      <c r="T609" s="1" t="s">
        <v>2479</v>
      </c>
      <c r="U609" s="1" t="s">
        <v>274</v>
      </c>
      <c r="V609" s="1" t="s">
        <v>6250</v>
      </c>
      <c r="W609" s="1" t="s">
        <v>36</v>
      </c>
      <c r="X609" s="1" t="s">
        <v>2794</v>
      </c>
      <c r="Y609" s="1" t="s">
        <v>2795</v>
      </c>
      <c r="Z609" s="1" t="s">
        <v>2755</v>
      </c>
    </row>
    <row r="610" spans="1:26" hidden="1" x14ac:dyDescent="0.25">
      <c r="A610" s="1" t="s">
        <v>2496</v>
      </c>
      <c r="B610" s="1">
        <v>2055</v>
      </c>
      <c r="C610" s="1" t="s">
        <v>160</v>
      </c>
      <c r="D610" s="1" t="s">
        <v>141</v>
      </c>
      <c r="E610" s="1" t="s">
        <v>142</v>
      </c>
      <c r="F610" s="1">
        <v>2024</v>
      </c>
      <c r="G610" s="1">
        <v>2025</v>
      </c>
      <c r="H610" s="1" t="s">
        <v>3145</v>
      </c>
      <c r="I610" s="1">
        <v>6158</v>
      </c>
      <c r="J610" s="1" t="s">
        <v>2557</v>
      </c>
      <c r="K610" s="1" t="s">
        <v>2505</v>
      </c>
      <c r="L610" s="1">
        <v>23847</v>
      </c>
      <c r="M610" s="1" t="s">
        <v>2499</v>
      </c>
      <c r="N610" s="1" t="s">
        <v>3146</v>
      </c>
      <c r="O610" s="1" t="s">
        <v>3147</v>
      </c>
      <c r="P610" s="1">
        <v>15</v>
      </c>
      <c r="Q610" s="1" t="s">
        <v>2608</v>
      </c>
      <c r="R610" s="1" t="s">
        <v>2473</v>
      </c>
      <c r="S610" s="1" t="s">
        <v>2624</v>
      </c>
      <c r="T610" s="1" t="s">
        <v>2479</v>
      </c>
      <c r="U610" s="1" t="s">
        <v>141</v>
      </c>
      <c r="V610" s="1" t="s">
        <v>3066</v>
      </c>
      <c r="W610" s="1" t="s">
        <v>34</v>
      </c>
      <c r="X610" s="1" t="s">
        <v>2794</v>
      </c>
      <c r="Y610" s="1" t="s">
        <v>2795</v>
      </c>
      <c r="Z610" s="1" t="s">
        <v>2755</v>
      </c>
    </row>
    <row r="611" spans="1:26" hidden="1" x14ac:dyDescent="0.25">
      <c r="A611" s="1" t="s">
        <v>2496</v>
      </c>
      <c r="B611" s="1">
        <v>2054</v>
      </c>
      <c r="C611" s="1" t="s">
        <v>177</v>
      </c>
      <c r="D611" s="1" t="s">
        <v>141</v>
      </c>
      <c r="E611" s="1" t="s">
        <v>142</v>
      </c>
      <c r="F611" s="1">
        <v>2025</v>
      </c>
      <c r="G611" s="1">
        <v>2024</v>
      </c>
      <c r="H611" s="1" t="s">
        <v>3148</v>
      </c>
      <c r="I611" s="1">
        <v>4361</v>
      </c>
      <c r="J611" s="1" t="s">
        <v>5344</v>
      </c>
      <c r="K611" s="1" t="s">
        <v>2616</v>
      </c>
      <c r="L611" s="1">
        <v>26001</v>
      </c>
      <c r="M611" s="1" t="s">
        <v>5292</v>
      </c>
      <c r="N611" s="1" t="s">
        <v>3149</v>
      </c>
      <c r="O611" s="1" t="s">
        <v>3150</v>
      </c>
      <c r="P611" s="1">
        <v>10537</v>
      </c>
      <c r="Q611" s="1" t="s">
        <v>44</v>
      </c>
      <c r="R611" s="1" t="s">
        <v>2514</v>
      </c>
      <c r="S611" s="1" t="s">
        <v>2525</v>
      </c>
      <c r="T611" s="1" t="s">
        <v>2479</v>
      </c>
      <c r="U611" s="1" t="s">
        <v>141</v>
      </c>
      <c r="V611" s="1" t="s">
        <v>3066</v>
      </c>
      <c r="W611" s="1" t="s">
        <v>34</v>
      </c>
      <c r="X611" s="1" t="s">
        <v>2518</v>
      </c>
      <c r="Y611" s="1" t="s">
        <v>6041</v>
      </c>
      <c r="Z611" s="1" t="s">
        <v>3151</v>
      </c>
    </row>
    <row r="612" spans="1:26" hidden="1" x14ac:dyDescent="0.25">
      <c r="A612" s="1" t="s">
        <v>2496</v>
      </c>
      <c r="B612" s="1">
        <v>2053</v>
      </c>
      <c r="C612" s="1" t="s">
        <v>1071</v>
      </c>
      <c r="D612" s="1" t="s">
        <v>141</v>
      </c>
      <c r="E612" s="1" t="s">
        <v>142</v>
      </c>
      <c r="F612" s="1">
        <v>2024</v>
      </c>
      <c r="G612" s="1">
        <v>2025</v>
      </c>
      <c r="H612" s="1" t="s">
        <v>7195</v>
      </c>
      <c r="I612" s="1">
        <v>9749</v>
      </c>
      <c r="J612" s="1" t="s">
        <v>2478</v>
      </c>
      <c r="K612" s="1" t="s">
        <v>2505</v>
      </c>
      <c r="L612" s="1">
        <v>35001</v>
      </c>
      <c r="M612" s="1" t="s">
        <v>2499</v>
      </c>
      <c r="N612" s="1" t="s">
        <v>3149</v>
      </c>
      <c r="O612" s="1" t="s">
        <v>3154</v>
      </c>
      <c r="P612" s="1">
        <v>11884</v>
      </c>
      <c r="Q612" s="1" t="s">
        <v>43</v>
      </c>
      <c r="R612" s="1" t="s">
        <v>2473</v>
      </c>
      <c r="S612" s="1" t="s">
        <v>2521</v>
      </c>
      <c r="T612" s="1" t="s">
        <v>2479</v>
      </c>
      <c r="U612" s="1" t="s">
        <v>141</v>
      </c>
      <c r="V612" s="1" t="s">
        <v>3066</v>
      </c>
      <c r="W612" s="1" t="s">
        <v>34</v>
      </c>
      <c r="X612" s="1" t="s">
        <v>2593</v>
      </c>
      <c r="Y612" s="1" t="s">
        <v>7196</v>
      </c>
      <c r="Z612" s="1" t="s">
        <v>2754</v>
      </c>
    </row>
    <row r="613" spans="1:26" hidden="1" x14ac:dyDescent="0.25">
      <c r="A613" s="1" t="s">
        <v>2496</v>
      </c>
      <c r="B613" s="1">
        <v>2052</v>
      </c>
      <c r="C613" s="1" t="s">
        <v>1448</v>
      </c>
      <c r="D613" s="1" t="s">
        <v>141</v>
      </c>
      <c r="E613" s="1" t="s">
        <v>142</v>
      </c>
      <c r="F613" s="1">
        <v>2024</v>
      </c>
      <c r="G613" s="1">
        <v>2025</v>
      </c>
      <c r="H613" s="1" t="s">
        <v>3155</v>
      </c>
      <c r="I613" s="1">
        <v>4432</v>
      </c>
      <c r="J613" s="1" t="s">
        <v>2626</v>
      </c>
      <c r="K613" s="1" t="s">
        <v>2613</v>
      </c>
      <c r="L613" s="1">
        <v>34089</v>
      </c>
      <c r="M613" s="1" t="s">
        <v>5292</v>
      </c>
      <c r="N613" s="1" t="s">
        <v>3156</v>
      </c>
      <c r="O613" s="1" t="s">
        <v>3157</v>
      </c>
      <c r="P613" s="1">
        <v>1</v>
      </c>
      <c r="Q613" s="1" t="s">
        <v>46</v>
      </c>
      <c r="R613" s="1" t="s">
        <v>2514</v>
      </c>
      <c r="S613" s="1" t="s">
        <v>2628</v>
      </c>
      <c r="T613" s="1" t="s">
        <v>2479</v>
      </c>
      <c r="U613" s="1" t="s">
        <v>141</v>
      </c>
      <c r="V613" s="1" t="s">
        <v>3066</v>
      </c>
      <c r="W613" s="1" t="s">
        <v>34</v>
      </c>
      <c r="X613" s="1" t="s">
        <v>2518</v>
      </c>
      <c r="Y613" s="1" t="s">
        <v>5593</v>
      </c>
      <c r="Z613" s="1" t="s">
        <v>3019</v>
      </c>
    </row>
    <row r="614" spans="1:26" hidden="1" x14ac:dyDescent="0.25">
      <c r="A614" s="1" t="s">
        <v>2496</v>
      </c>
      <c r="B614" s="1">
        <v>2051</v>
      </c>
      <c r="C614" s="1" t="s">
        <v>191</v>
      </c>
      <c r="D614" s="1" t="s">
        <v>141</v>
      </c>
      <c r="E614" s="1" t="s">
        <v>142</v>
      </c>
      <c r="F614" s="1">
        <v>2024</v>
      </c>
      <c r="G614" s="1">
        <v>2025</v>
      </c>
      <c r="H614" s="1" t="s">
        <v>3158</v>
      </c>
      <c r="I614" s="1">
        <v>4215</v>
      </c>
      <c r="J614" s="1" t="s">
        <v>2557</v>
      </c>
      <c r="K614" s="1" t="s">
        <v>2505</v>
      </c>
      <c r="L614" s="1">
        <v>23366</v>
      </c>
      <c r="M614" s="1" t="s">
        <v>2499</v>
      </c>
      <c r="N614" s="1" t="s">
        <v>3159</v>
      </c>
      <c r="O614" s="1" t="s">
        <v>3160</v>
      </c>
      <c r="P614" s="1">
        <v>15</v>
      </c>
      <c r="Q614" s="1" t="s">
        <v>2608</v>
      </c>
      <c r="R614" s="1" t="s">
        <v>2473</v>
      </c>
      <c r="S614" s="1" t="s">
        <v>3161</v>
      </c>
      <c r="T614" s="1" t="s">
        <v>2479</v>
      </c>
      <c r="U614" s="1" t="s">
        <v>141</v>
      </c>
      <c r="V614" s="1" t="s">
        <v>3066</v>
      </c>
      <c r="W614" s="1" t="s">
        <v>34</v>
      </c>
      <c r="X614" s="1" t="s">
        <v>2794</v>
      </c>
      <c r="Y614" s="1" t="s">
        <v>2795</v>
      </c>
      <c r="Z614" s="1" t="s">
        <v>2755</v>
      </c>
    </row>
    <row r="615" spans="1:26" hidden="1" x14ac:dyDescent="0.25">
      <c r="A615" s="1" t="s">
        <v>2496</v>
      </c>
      <c r="B615" s="1">
        <v>2049</v>
      </c>
      <c r="C615" s="1" t="s">
        <v>841</v>
      </c>
      <c r="D615" s="1" t="s">
        <v>468</v>
      </c>
      <c r="E615" s="1" t="s">
        <v>142</v>
      </c>
      <c r="F615" s="1">
        <v>2017</v>
      </c>
      <c r="G615" s="1">
        <v>2017</v>
      </c>
      <c r="H615" s="1" t="s">
        <v>6477</v>
      </c>
      <c r="I615" s="1">
        <v>4416</v>
      </c>
      <c r="J615" s="1" t="s">
        <v>2626</v>
      </c>
      <c r="K615" s="1" t="s">
        <v>2613</v>
      </c>
      <c r="L615" s="1">
        <v>26010</v>
      </c>
      <c r="M615" s="1" t="s">
        <v>5292</v>
      </c>
      <c r="N615" s="1" t="s">
        <v>3134</v>
      </c>
      <c r="O615" s="1" t="s">
        <v>6267</v>
      </c>
      <c r="Q615" s="1" t="s">
        <v>44</v>
      </c>
      <c r="R615" s="1" t="s">
        <v>2514</v>
      </c>
      <c r="S615" s="1" t="s">
        <v>3162</v>
      </c>
      <c r="T615" s="1" t="s">
        <v>2479</v>
      </c>
      <c r="U615" s="1" t="s">
        <v>468</v>
      </c>
      <c r="V615" s="1" t="s">
        <v>6227</v>
      </c>
      <c r="W615" s="1" t="s">
        <v>36</v>
      </c>
      <c r="X615" s="1" t="s">
        <v>2794</v>
      </c>
      <c r="Y615" s="1" t="s">
        <v>2795</v>
      </c>
      <c r="Z615" s="1" t="s">
        <v>2755</v>
      </c>
    </row>
    <row r="616" spans="1:26" hidden="1" x14ac:dyDescent="0.25">
      <c r="A616" s="1" t="s">
        <v>2496</v>
      </c>
      <c r="B616" s="1">
        <v>2048</v>
      </c>
      <c r="C616" s="1" t="s">
        <v>483</v>
      </c>
      <c r="D616" s="1" t="s">
        <v>141</v>
      </c>
      <c r="E616" s="1" t="s">
        <v>142</v>
      </c>
      <c r="F616" s="1">
        <v>2024</v>
      </c>
      <c r="G616" s="1">
        <v>2025</v>
      </c>
      <c r="H616" s="1" t="s">
        <v>4690</v>
      </c>
      <c r="I616" s="1">
        <v>7555</v>
      </c>
      <c r="J616" s="1" t="s">
        <v>2606</v>
      </c>
      <c r="K616" s="1" t="s">
        <v>2498</v>
      </c>
      <c r="L616" s="1">
        <v>18001</v>
      </c>
      <c r="M616" s="1" t="s">
        <v>2499</v>
      </c>
      <c r="N616" s="1" t="s">
        <v>3163</v>
      </c>
      <c r="O616" s="1" t="s">
        <v>3135</v>
      </c>
      <c r="Q616" s="1" t="s">
        <v>40</v>
      </c>
      <c r="R616" s="1" t="s">
        <v>2473</v>
      </c>
      <c r="S616" s="1" t="s">
        <v>2610</v>
      </c>
      <c r="T616" s="1" t="s">
        <v>2479</v>
      </c>
      <c r="U616" s="1" t="s">
        <v>141</v>
      </c>
      <c r="V616" s="1" t="s">
        <v>3066</v>
      </c>
      <c r="W616" s="1" t="s">
        <v>34</v>
      </c>
      <c r="X616" s="1" t="s">
        <v>2611</v>
      </c>
      <c r="Y616" s="1" t="s">
        <v>5594</v>
      </c>
      <c r="Z616" s="1" t="s">
        <v>2539</v>
      </c>
    </row>
    <row r="617" spans="1:26" hidden="1" x14ac:dyDescent="0.25">
      <c r="A617" s="1" t="s">
        <v>2496</v>
      </c>
      <c r="B617" s="1">
        <v>2047</v>
      </c>
      <c r="C617" s="1" t="s">
        <v>290</v>
      </c>
      <c r="D617" s="1" t="s">
        <v>141</v>
      </c>
      <c r="E617" s="1" t="s">
        <v>142</v>
      </c>
      <c r="F617" s="1">
        <v>2024</v>
      </c>
      <c r="G617" s="1">
        <v>2025</v>
      </c>
      <c r="H617" s="1" t="s">
        <v>3164</v>
      </c>
      <c r="I617" s="1">
        <v>7655</v>
      </c>
      <c r="J617" s="1" t="s">
        <v>2557</v>
      </c>
      <c r="K617" s="1" t="s">
        <v>2541</v>
      </c>
      <c r="L617" s="1">
        <v>34001</v>
      </c>
      <c r="M617" s="1" t="s">
        <v>2542</v>
      </c>
      <c r="N617" s="1" t="s">
        <v>3165</v>
      </c>
      <c r="O617" s="1" t="s">
        <v>3135</v>
      </c>
      <c r="Q617" s="1" t="s">
        <v>46</v>
      </c>
      <c r="R617" s="1" t="s">
        <v>2514</v>
      </c>
      <c r="S617" s="1" t="s">
        <v>3166</v>
      </c>
      <c r="T617" s="1" t="s">
        <v>2479</v>
      </c>
      <c r="U617" s="1" t="s">
        <v>141</v>
      </c>
      <c r="V617" s="1" t="s">
        <v>3066</v>
      </c>
      <c r="W617" s="1" t="s">
        <v>34</v>
      </c>
      <c r="X617" s="1" t="s">
        <v>2794</v>
      </c>
      <c r="Y617" s="1" t="s">
        <v>2795</v>
      </c>
      <c r="Z617" s="1" t="s">
        <v>2755</v>
      </c>
    </row>
    <row r="618" spans="1:26" hidden="1" x14ac:dyDescent="0.25">
      <c r="A618" s="1" t="s">
        <v>2496</v>
      </c>
      <c r="B618" s="1">
        <v>2046</v>
      </c>
      <c r="C618" s="1" t="s">
        <v>281</v>
      </c>
      <c r="D618" s="1" t="s">
        <v>141</v>
      </c>
      <c r="E618" s="1" t="s">
        <v>142</v>
      </c>
      <c r="F618" s="1">
        <v>2024</v>
      </c>
      <c r="G618" s="1">
        <v>2025</v>
      </c>
      <c r="H618" s="1" t="s">
        <v>3167</v>
      </c>
      <c r="I618" s="1">
        <v>2602</v>
      </c>
      <c r="J618" s="1" t="s">
        <v>3168</v>
      </c>
      <c r="K618" s="1" t="s">
        <v>2620</v>
      </c>
      <c r="L618" s="1">
        <v>34001</v>
      </c>
      <c r="M618" s="1" t="s">
        <v>2542</v>
      </c>
      <c r="N618" s="1" t="s">
        <v>3165</v>
      </c>
      <c r="O618" s="1" t="s">
        <v>3135</v>
      </c>
      <c r="Q618" s="1" t="s">
        <v>46</v>
      </c>
      <c r="R618" s="1" t="s">
        <v>2514</v>
      </c>
      <c r="S618" s="1" t="s">
        <v>3166</v>
      </c>
      <c r="T618" s="1" t="s">
        <v>2479</v>
      </c>
      <c r="U618" s="1" t="s">
        <v>141</v>
      </c>
      <c r="V618" s="1" t="s">
        <v>3066</v>
      </c>
      <c r="W618" s="1" t="s">
        <v>34</v>
      </c>
      <c r="X618" s="1" t="s">
        <v>2794</v>
      </c>
      <c r="Y618" s="1" t="s">
        <v>2795</v>
      </c>
      <c r="Z618" s="1" t="s">
        <v>2755</v>
      </c>
    </row>
    <row r="619" spans="1:26" hidden="1" x14ac:dyDescent="0.25">
      <c r="A619" s="1" t="s">
        <v>2496</v>
      </c>
      <c r="B619" s="1">
        <v>2045</v>
      </c>
      <c r="C619" s="1" t="s">
        <v>576</v>
      </c>
      <c r="D619" s="1" t="s">
        <v>141</v>
      </c>
      <c r="E619" s="1" t="s">
        <v>142</v>
      </c>
      <c r="F619" s="1">
        <v>2024</v>
      </c>
      <c r="G619" s="1">
        <v>2025</v>
      </c>
      <c r="H619" s="1" t="s">
        <v>3822</v>
      </c>
      <c r="I619" s="1">
        <v>6739</v>
      </c>
      <c r="J619" s="1" t="s">
        <v>3823</v>
      </c>
      <c r="K619" s="1" t="s">
        <v>2512</v>
      </c>
      <c r="L619" s="1">
        <v>35001</v>
      </c>
      <c r="M619" s="1" t="s">
        <v>2499</v>
      </c>
      <c r="N619" s="1" t="s">
        <v>3171</v>
      </c>
      <c r="O619" s="1" t="s">
        <v>3135</v>
      </c>
      <c r="Q619" s="1" t="s">
        <v>43</v>
      </c>
      <c r="R619" s="1" t="s">
        <v>2473</v>
      </c>
      <c r="S619" s="1" t="s">
        <v>2521</v>
      </c>
      <c r="T619" s="1" t="s">
        <v>2479</v>
      </c>
      <c r="U619" s="1" t="s">
        <v>141</v>
      </c>
      <c r="V619" s="1" t="s">
        <v>3066</v>
      </c>
      <c r="W619" s="1" t="s">
        <v>34</v>
      </c>
      <c r="X619" s="1" t="s">
        <v>2593</v>
      </c>
      <c r="Y619" s="1" t="s">
        <v>4935</v>
      </c>
      <c r="Z619" s="1" t="s">
        <v>28</v>
      </c>
    </row>
    <row r="620" spans="1:26" hidden="1" x14ac:dyDescent="0.25">
      <c r="A620" s="1" t="s">
        <v>2496</v>
      </c>
      <c r="B620" s="1">
        <v>2044</v>
      </c>
      <c r="C620" s="1" t="s">
        <v>1160</v>
      </c>
      <c r="D620" s="1" t="s">
        <v>141</v>
      </c>
      <c r="E620" s="1" t="s">
        <v>142</v>
      </c>
      <c r="F620" s="1">
        <v>2024</v>
      </c>
      <c r="G620" s="1">
        <v>2025</v>
      </c>
      <c r="H620" s="1" t="s">
        <v>3172</v>
      </c>
      <c r="I620" s="1">
        <v>7323</v>
      </c>
      <c r="J620" s="1" t="s">
        <v>2853</v>
      </c>
      <c r="K620" s="1" t="s">
        <v>2613</v>
      </c>
      <c r="L620" s="1">
        <v>34002</v>
      </c>
      <c r="M620" s="1" t="s">
        <v>5292</v>
      </c>
      <c r="N620" s="1" t="s">
        <v>3171</v>
      </c>
      <c r="O620" s="1" t="s">
        <v>3135</v>
      </c>
      <c r="Q620" s="1" t="s">
        <v>46</v>
      </c>
      <c r="R620" s="1" t="s">
        <v>2514</v>
      </c>
      <c r="S620" s="1" t="s">
        <v>3166</v>
      </c>
      <c r="T620" s="1" t="s">
        <v>2479</v>
      </c>
      <c r="U620" s="1" t="s">
        <v>141</v>
      </c>
      <c r="V620" s="1" t="s">
        <v>3066</v>
      </c>
      <c r="W620" s="1" t="s">
        <v>34</v>
      </c>
      <c r="X620" s="1" t="s">
        <v>2518</v>
      </c>
      <c r="Y620" s="1" t="s">
        <v>6042</v>
      </c>
      <c r="Z620" s="1" t="s">
        <v>3173</v>
      </c>
    </row>
    <row r="621" spans="1:26" hidden="1" x14ac:dyDescent="0.25">
      <c r="A621" s="1" t="s">
        <v>2496</v>
      </c>
      <c r="B621" s="1">
        <v>2043</v>
      </c>
      <c r="C621" s="1" t="s">
        <v>1449</v>
      </c>
      <c r="D621" s="1" t="s">
        <v>141</v>
      </c>
      <c r="E621" s="1" t="s">
        <v>142</v>
      </c>
      <c r="F621" s="1">
        <v>2024</v>
      </c>
      <c r="G621" s="1">
        <v>2025</v>
      </c>
      <c r="H621" s="1" t="s">
        <v>3174</v>
      </c>
      <c r="I621" s="1">
        <v>9069</v>
      </c>
      <c r="J621" s="1" t="s">
        <v>2853</v>
      </c>
      <c r="K621" s="1" t="s">
        <v>2613</v>
      </c>
      <c r="L621" s="1">
        <v>34002</v>
      </c>
      <c r="M621" s="1" t="s">
        <v>5292</v>
      </c>
      <c r="N621" s="1" t="s">
        <v>3171</v>
      </c>
      <c r="O621" s="1" t="s">
        <v>3135</v>
      </c>
      <c r="Q621" s="1" t="s">
        <v>46</v>
      </c>
      <c r="R621" s="1" t="s">
        <v>2514</v>
      </c>
      <c r="S621" s="1" t="s">
        <v>3003</v>
      </c>
      <c r="T621" s="1" t="s">
        <v>2479</v>
      </c>
      <c r="U621" s="1" t="s">
        <v>141</v>
      </c>
      <c r="V621" s="1" t="s">
        <v>3066</v>
      </c>
      <c r="W621" s="1" t="s">
        <v>34</v>
      </c>
      <c r="X621" s="1" t="s">
        <v>2518</v>
      </c>
      <c r="Y621" s="1" t="s">
        <v>5595</v>
      </c>
      <c r="Z621" s="1" t="s">
        <v>3175</v>
      </c>
    </row>
    <row r="622" spans="1:26" hidden="1" x14ac:dyDescent="0.25">
      <c r="A622" s="1" t="s">
        <v>2496</v>
      </c>
      <c r="B622" s="1">
        <v>2042</v>
      </c>
      <c r="C622" s="1" t="s">
        <v>209</v>
      </c>
      <c r="D622" s="1" t="s">
        <v>141</v>
      </c>
      <c r="E622" s="1" t="s">
        <v>142</v>
      </c>
      <c r="F622" s="1">
        <v>2024</v>
      </c>
      <c r="G622" s="1">
        <v>2025</v>
      </c>
      <c r="H622" s="1" t="s">
        <v>5596</v>
      </c>
      <c r="I622" s="1">
        <v>6723</v>
      </c>
      <c r="J622" s="1" t="s">
        <v>2557</v>
      </c>
      <c r="K622" s="1" t="s">
        <v>2505</v>
      </c>
      <c r="L622" s="1">
        <v>23846</v>
      </c>
      <c r="M622" s="1" t="s">
        <v>2499</v>
      </c>
      <c r="N622" s="1" t="s">
        <v>3165</v>
      </c>
      <c r="O622" s="1" t="s">
        <v>3135</v>
      </c>
      <c r="Q622" s="1" t="s">
        <v>2608</v>
      </c>
      <c r="R622" s="1" t="s">
        <v>2473</v>
      </c>
      <c r="S622" s="1" t="s">
        <v>3059</v>
      </c>
      <c r="T622" s="1" t="s">
        <v>2479</v>
      </c>
      <c r="U622" s="1" t="s">
        <v>141</v>
      </c>
      <c r="V622" s="1" t="s">
        <v>3066</v>
      </c>
      <c r="W622" s="1" t="s">
        <v>34</v>
      </c>
      <c r="X622" s="1" t="s">
        <v>2630</v>
      </c>
      <c r="Y622" s="1" t="s">
        <v>5597</v>
      </c>
      <c r="Z622" s="1" t="s">
        <v>2737</v>
      </c>
    </row>
    <row r="623" spans="1:26" hidden="1" x14ac:dyDescent="0.25">
      <c r="A623" s="1" t="s">
        <v>2496</v>
      </c>
      <c r="B623" s="1">
        <v>2041</v>
      </c>
      <c r="C623" s="1" t="s">
        <v>776</v>
      </c>
      <c r="D623" s="1" t="s">
        <v>141</v>
      </c>
      <c r="E623" s="1" t="s">
        <v>142</v>
      </c>
      <c r="F623" s="1">
        <v>2024</v>
      </c>
      <c r="G623" s="1">
        <v>2025</v>
      </c>
      <c r="H623" s="1" t="s">
        <v>3176</v>
      </c>
      <c r="I623" s="1">
        <v>2707</v>
      </c>
      <c r="J623" s="1" t="s">
        <v>2557</v>
      </c>
      <c r="K623" s="1" t="s">
        <v>2505</v>
      </c>
      <c r="L623" s="1">
        <v>23849</v>
      </c>
      <c r="M623" s="1" t="s">
        <v>2499</v>
      </c>
      <c r="N623" s="1" t="s">
        <v>3177</v>
      </c>
      <c r="O623" s="1" t="s">
        <v>3135</v>
      </c>
      <c r="Q623" s="1" t="s">
        <v>2608</v>
      </c>
      <c r="R623" s="1" t="s">
        <v>2473</v>
      </c>
      <c r="S623" s="1" t="s">
        <v>2710</v>
      </c>
      <c r="T623" s="1" t="s">
        <v>2479</v>
      </c>
      <c r="U623" s="1" t="s">
        <v>141</v>
      </c>
      <c r="V623" s="1" t="s">
        <v>3066</v>
      </c>
      <c r="W623" s="1" t="s">
        <v>34</v>
      </c>
      <c r="X623" s="1" t="s">
        <v>2630</v>
      </c>
      <c r="Y623" s="1" t="s">
        <v>3178</v>
      </c>
      <c r="Z623" s="1" t="s">
        <v>2737</v>
      </c>
    </row>
    <row r="624" spans="1:26" hidden="1" x14ac:dyDescent="0.25">
      <c r="A624" s="1" t="s">
        <v>2496</v>
      </c>
      <c r="B624" s="1">
        <v>2040</v>
      </c>
      <c r="C624" s="1" t="s">
        <v>1062</v>
      </c>
      <c r="D624" s="1" t="s">
        <v>141</v>
      </c>
      <c r="E624" s="1" t="s">
        <v>142</v>
      </c>
      <c r="F624" s="1">
        <v>2024</v>
      </c>
      <c r="G624" s="1">
        <v>2025</v>
      </c>
      <c r="H624" s="1" t="s">
        <v>3179</v>
      </c>
      <c r="I624" s="1">
        <v>8257</v>
      </c>
      <c r="J624" s="1" t="s">
        <v>2557</v>
      </c>
      <c r="K624" s="1" t="s">
        <v>2505</v>
      </c>
      <c r="L624" s="1">
        <v>23848</v>
      </c>
      <c r="M624" s="1" t="s">
        <v>2499</v>
      </c>
      <c r="N624" s="1" t="s">
        <v>3165</v>
      </c>
      <c r="O624" s="1" t="s">
        <v>3135</v>
      </c>
      <c r="Q624" s="1" t="s">
        <v>2608</v>
      </c>
      <c r="R624" s="1" t="s">
        <v>2473</v>
      </c>
      <c r="S624" s="1" t="s">
        <v>3180</v>
      </c>
      <c r="T624" s="1" t="s">
        <v>2479</v>
      </c>
      <c r="U624" s="1" t="s">
        <v>141</v>
      </c>
      <c r="V624" s="1" t="s">
        <v>3066</v>
      </c>
      <c r="W624" s="1" t="s">
        <v>34</v>
      </c>
      <c r="X624" s="1" t="s">
        <v>2794</v>
      </c>
      <c r="Y624" s="1" t="s">
        <v>2795</v>
      </c>
      <c r="Z624" s="1" t="s">
        <v>2755</v>
      </c>
    </row>
    <row r="625" spans="1:26" hidden="1" x14ac:dyDescent="0.25">
      <c r="A625" s="1" t="s">
        <v>2496</v>
      </c>
      <c r="B625" s="1">
        <v>2039</v>
      </c>
      <c r="C625" s="1" t="s">
        <v>1566</v>
      </c>
      <c r="D625" s="1" t="s">
        <v>141</v>
      </c>
      <c r="E625" s="1" t="s">
        <v>142</v>
      </c>
      <c r="F625" s="1">
        <v>2024</v>
      </c>
      <c r="G625" s="1">
        <v>2025</v>
      </c>
      <c r="H625" s="1" t="s">
        <v>3181</v>
      </c>
      <c r="I625" s="1">
        <v>7997</v>
      </c>
      <c r="J625" s="1" t="s">
        <v>2557</v>
      </c>
      <c r="K625" s="1" t="s">
        <v>2505</v>
      </c>
      <c r="L625" s="1">
        <v>23846</v>
      </c>
      <c r="M625" s="1" t="s">
        <v>2499</v>
      </c>
      <c r="N625" s="1" t="s">
        <v>3177</v>
      </c>
      <c r="O625" s="1" t="s">
        <v>3135</v>
      </c>
      <c r="Q625" s="1" t="s">
        <v>2608</v>
      </c>
      <c r="R625" s="1" t="s">
        <v>2473</v>
      </c>
      <c r="S625" s="1" t="s">
        <v>2710</v>
      </c>
      <c r="T625" s="1" t="s">
        <v>2479</v>
      </c>
      <c r="U625" s="1" t="s">
        <v>141</v>
      </c>
      <c r="V625" s="1" t="s">
        <v>3066</v>
      </c>
      <c r="W625" s="1" t="s">
        <v>34</v>
      </c>
      <c r="X625" s="1" t="s">
        <v>2630</v>
      </c>
      <c r="Y625" s="1" t="s">
        <v>3182</v>
      </c>
      <c r="Z625" s="1" t="s">
        <v>3183</v>
      </c>
    </row>
    <row r="626" spans="1:26" hidden="1" x14ac:dyDescent="0.25">
      <c r="A626" s="1" t="s">
        <v>2496</v>
      </c>
      <c r="B626" s="1">
        <v>2038</v>
      </c>
      <c r="C626" s="1" t="s">
        <v>210</v>
      </c>
      <c r="D626" s="1" t="s">
        <v>141</v>
      </c>
      <c r="E626" s="1" t="s">
        <v>142</v>
      </c>
      <c r="F626" s="1">
        <v>2024</v>
      </c>
      <c r="G626" s="1">
        <v>2025</v>
      </c>
      <c r="H626" s="1" t="s">
        <v>3184</v>
      </c>
      <c r="I626" s="1">
        <v>4180</v>
      </c>
      <c r="J626" s="1" t="s">
        <v>2557</v>
      </c>
      <c r="K626" s="1" t="s">
        <v>2505</v>
      </c>
      <c r="L626" s="1">
        <v>23845</v>
      </c>
      <c r="M626" s="1" t="s">
        <v>2499</v>
      </c>
      <c r="N626" s="1" t="s">
        <v>3177</v>
      </c>
      <c r="O626" s="1" t="s">
        <v>3135</v>
      </c>
      <c r="Q626" s="1" t="s">
        <v>2608</v>
      </c>
      <c r="R626" s="1" t="s">
        <v>2473</v>
      </c>
      <c r="S626" s="1" t="s">
        <v>2710</v>
      </c>
      <c r="T626" s="1" t="s">
        <v>2479</v>
      </c>
      <c r="U626" s="1" t="s">
        <v>141</v>
      </c>
      <c r="V626" s="1" t="s">
        <v>3066</v>
      </c>
      <c r="W626" s="1" t="s">
        <v>34</v>
      </c>
      <c r="X626" s="1" t="s">
        <v>2794</v>
      </c>
      <c r="Y626" s="1" t="s">
        <v>2795</v>
      </c>
      <c r="Z626" s="1" t="s">
        <v>2755</v>
      </c>
    </row>
    <row r="627" spans="1:26" hidden="1" x14ac:dyDescent="0.25">
      <c r="A627" s="1" t="s">
        <v>2496</v>
      </c>
      <c r="B627" s="1">
        <v>2037</v>
      </c>
      <c r="C627" s="1" t="s">
        <v>527</v>
      </c>
      <c r="D627" s="1" t="s">
        <v>141</v>
      </c>
      <c r="E627" s="1" t="s">
        <v>142</v>
      </c>
      <c r="F627" s="1">
        <v>2024</v>
      </c>
      <c r="G627" s="1">
        <v>2025</v>
      </c>
      <c r="H627" s="1" t="s">
        <v>3185</v>
      </c>
      <c r="I627" s="1">
        <v>8633</v>
      </c>
      <c r="J627" s="1" t="s">
        <v>2557</v>
      </c>
      <c r="K627" s="1" t="s">
        <v>2505</v>
      </c>
      <c r="L627" s="1">
        <v>23494</v>
      </c>
      <c r="M627" s="1" t="s">
        <v>2499</v>
      </c>
      <c r="N627" s="1" t="s">
        <v>3171</v>
      </c>
      <c r="O627" s="1" t="s">
        <v>3135</v>
      </c>
      <c r="Q627" s="1" t="s">
        <v>2608</v>
      </c>
      <c r="R627" s="1" t="s">
        <v>2473</v>
      </c>
      <c r="S627" s="1" t="s">
        <v>3186</v>
      </c>
      <c r="T627" s="1" t="s">
        <v>2479</v>
      </c>
      <c r="U627" s="1" t="s">
        <v>141</v>
      </c>
      <c r="V627" s="1" t="s">
        <v>3066</v>
      </c>
      <c r="W627" s="1" t="s">
        <v>34</v>
      </c>
      <c r="X627" s="1" t="s">
        <v>2794</v>
      </c>
      <c r="Y627" s="1" t="s">
        <v>2795</v>
      </c>
      <c r="Z627" s="1" t="s">
        <v>2755</v>
      </c>
    </row>
    <row r="628" spans="1:26" hidden="1" x14ac:dyDescent="0.25">
      <c r="A628" s="1" t="s">
        <v>2496</v>
      </c>
      <c r="B628" s="1">
        <v>2036</v>
      </c>
      <c r="C628" s="1" t="s">
        <v>489</v>
      </c>
      <c r="D628" s="1" t="s">
        <v>141</v>
      </c>
      <c r="E628" s="1" t="s">
        <v>142</v>
      </c>
      <c r="F628" s="1">
        <v>2024</v>
      </c>
      <c r="G628" s="1">
        <v>2025</v>
      </c>
      <c r="H628" s="1" t="s">
        <v>3187</v>
      </c>
      <c r="I628" s="1">
        <v>6203</v>
      </c>
      <c r="J628" s="1" t="s">
        <v>2504</v>
      </c>
      <c r="K628" s="1" t="s">
        <v>2505</v>
      </c>
      <c r="L628" s="1">
        <v>18001</v>
      </c>
      <c r="M628" s="1" t="s">
        <v>2499</v>
      </c>
      <c r="N628" s="1" t="s">
        <v>3177</v>
      </c>
      <c r="O628" s="1" t="s">
        <v>3135</v>
      </c>
      <c r="Q628" s="1" t="s">
        <v>40</v>
      </c>
      <c r="R628" s="1" t="s">
        <v>2473</v>
      </c>
      <c r="S628" s="1" t="s">
        <v>2610</v>
      </c>
      <c r="T628" s="1" t="s">
        <v>2479</v>
      </c>
      <c r="U628" s="1" t="s">
        <v>141</v>
      </c>
      <c r="V628" s="1" t="s">
        <v>3066</v>
      </c>
      <c r="W628" s="1" t="s">
        <v>34</v>
      </c>
      <c r="X628" s="1" t="s">
        <v>2794</v>
      </c>
      <c r="Y628" s="1" t="s">
        <v>2795</v>
      </c>
      <c r="Z628" s="1" t="s">
        <v>2755</v>
      </c>
    </row>
    <row r="629" spans="1:26" hidden="1" x14ac:dyDescent="0.25">
      <c r="A629" s="1" t="s">
        <v>2496</v>
      </c>
      <c r="B629" s="1">
        <v>2035</v>
      </c>
      <c r="C629" s="1" t="s">
        <v>448</v>
      </c>
      <c r="D629" s="1" t="s">
        <v>141</v>
      </c>
      <c r="E629" s="1" t="s">
        <v>142</v>
      </c>
      <c r="F629" s="1">
        <v>2024</v>
      </c>
      <c r="G629" s="1">
        <v>2025</v>
      </c>
      <c r="H629" s="1" t="s">
        <v>4325</v>
      </c>
      <c r="I629" s="1">
        <v>8028</v>
      </c>
      <c r="J629" s="1" t="s">
        <v>2557</v>
      </c>
      <c r="K629" s="1" t="s">
        <v>2505</v>
      </c>
      <c r="L629" s="1">
        <v>23845</v>
      </c>
      <c r="M629" s="1" t="s">
        <v>2499</v>
      </c>
      <c r="N629" s="1" t="s">
        <v>3165</v>
      </c>
      <c r="O629" s="1" t="s">
        <v>3135</v>
      </c>
      <c r="Q629" s="1" t="s">
        <v>2608</v>
      </c>
      <c r="R629" s="1" t="s">
        <v>2473</v>
      </c>
      <c r="S629" s="1" t="s">
        <v>2710</v>
      </c>
      <c r="T629" s="1" t="s">
        <v>2479</v>
      </c>
      <c r="U629" s="1" t="s">
        <v>141</v>
      </c>
      <c r="V629" s="1" t="s">
        <v>3066</v>
      </c>
      <c r="W629" s="1" t="s">
        <v>34</v>
      </c>
      <c r="X629" s="1" t="s">
        <v>2630</v>
      </c>
      <c r="Y629" s="1" t="s">
        <v>4936</v>
      </c>
      <c r="Z629" s="1" t="s">
        <v>4937</v>
      </c>
    </row>
    <row r="630" spans="1:26" hidden="1" x14ac:dyDescent="0.25">
      <c r="A630" s="1" t="s">
        <v>2496</v>
      </c>
      <c r="B630" s="1">
        <v>2034</v>
      </c>
      <c r="C630" s="1" t="s">
        <v>490</v>
      </c>
      <c r="D630" s="1" t="s">
        <v>141</v>
      </c>
      <c r="E630" s="1" t="s">
        <v>142</v>
      </c>
      <c r="F630" s="1">
        <v>2024</v>
      </c>
      <c r="G630" s="1">
        <v>2025</v>
      </c>
      <c r="H630" s="1" t="s">
        <v>3188</v>
      </c>
      <c r="I630" s="1">
        <v>5493</v>
      </c>
      <c r="J630" s="1" t="s">
        <v>2557</v>
      </c>
      <c r="K630" s="1" t="s">
        <v>2505</v>
      </c>
      <c r="L630" s="1">
        <v>23846</v>
      </c>
      <c r="M630" s="1" t="s">
        <v>2499</v>
      </c>
      <c r="N630" s="1" t="s">
        <v>3165</v>
      </c>
      <c r="O630" s="1" t="s">
        <v>3135</v>
      </c>
      <c r="Q630" s="1" t="s">
        <v>2608</v>
      </c>
      <c r="R630" s="1" t="s">
        <v>2473</v>
      </c>
      <c r="S630" s="1" t="s">
        <v>3059</v>
      </c>
      <c r="T630" s="1" t="s">
        <v>2479</v>
      </c>
      <c r="U630" s="1" t="s">
        <v>141</v>
      </c>
      <c r="V630" s="1" t="s">
        <v>3066</v>
      </c>
      <c r="W630" s="1" t="s">
        <v>34</v>
      </c>
      <c r="X630" s="1" t="s">
        <v>2794</v>
      </c>
      <c r="Y630" s="1" t="s">
        <v>2795</v>
      </c>
      <c r="Z630" s="1" t="s">
        <v>2755</v>
      </c>
    </row>
    <row r="631" spans="1:26" hidden="1" x14ac:dyDescent="0.25">
      <c r="A631" s="1" t="s">
        <v>2496</v>
      </c>
      <c r="B631" s="1">
        <v>2033</v>
      </c>
      <c r="C631" s="1" t="s">
        <v>442</v>
      </c>
      <c r="D631" s="1" t="s">
        <v>141</v>
      </c>
      <c r="E631" s="1" t="s">
        <v>142</v>
      </c>
      <c r="F631" s="1">
        <v>2024</v>
      </c>
      <c r="G631" s="1">
        <v>2025</v>
      </c>
      <c r="H631" s="1" t="s">
        <v>3189</v>
      </c>
      <c r="I631" s="1">
        <v>9019</v>
      </c>
      <c r="J631" s="1" t="s">
        <v>2557</v>
      </c>
      <c r="K631" s="1" t="s">
        <v>2505</v>
      </c>
      <c r="L631" s="1">
        <v>23847</v>
      </c>
      <c r="M631" s="1" t="s">
        <v>2499</v>
      </c>
      <c r="N631" s="1" t="s">
        <v>3165</v>
      </c>
      <c r="O631" s="1" t="s">
        <v>3135</v>
      </c>
      <c r="Q631" s="1" t="s">
        <v>2608</v>
      </c>
      <c r="R631" s="1" t="s">
        <v>2473</v>
      </c>
      <c r="S631" s="1" t="s">
        <v>2710</v>
      </c>
      <c r="T631" s="1" t="s">
        <v>2479</v>
      </c>
      <c r="U631" s="1" t="s">
        <v>141</v>
      </c>
      <c r="V631" s="1" t="s">
        <v>3066</v>
      </c>
      <c r="W631" s="1" t="s">
        <v>34</v>
      </c>
      <c r="X631" s="1" t="s">
        <v>2509</v>
      </c>
      <c r="Y631" s="1" t="s">
        <v>3190</v>
      </c>
      <c r="Z631" s="1" t="s">
        <v>3191</v>
      </c>
    </row>
    <row r="632" spans="1:26" hidden="1" x14ac:dyDescent="0.25">
      <c r="A632" s="1" t="s">
        <v>2496</v>
      </c>
      <c r="B632" s="1">
        <v>2032</v>
      </c>
      <c r="C632" s="1" t="s">
        <v>758</v>
      </c>
      <c r="D632" s="1" t="s">
        <v>141</v>
      </c>
      <c r="E632" s="1" t="s">
        <v>142</v>
      </c>
      <c r="F632" s="1">
        <v>2024</v>
      </c>
      <c r="G632" s="1">
        <v>2025</v>
      </c>
      <c r="H632" s="1" t="s">
        <v>3192</v>
      </c>
      <c r="I632" s="1">
        <v>9249</v>
      </c>
      <c r="J632" s="1" t="s">
        <v>2478</v>
      </c>
      <c r="K632" s="1" t="s">
        <v>2541</v>
      </c>
      <c r="L632" s="1">
        <v>35001</v>
      </c>
      <c r="M632" s="1" t="s">
        <v>2542</v>
      </c>
      <c r="N632" s="1" t="s">
        <v>3159</v>
      </c>
      <c r="O632" s="1" t="s">
        <v>3193</v>
      </c>
      <c r="P632" s="1">
        <v>15</v>
      </c>
      <c r="Q632" s="1" t="s">
        <v>43</v>
      </c>
      <c r="R632" s="1" t="s">
        <v>2473</v>
      </c>
      <c r="S632" s="1" t="s">
        <v>2521</v>
      </c>
      <c r="T632" s="1" t="s">
        <v>2479</v>
      </c>
      <c r="U632" s="1" t="s">
        <v>141</v>
      </c>
      <c r="V632" s="1" t="s">
        <v>3066</v>
      </c>
      <c r="W632" s="1" t="s">
        <v>34</v>
      </c>
      <c r="X632" s="1" t="s">
        <v>2593</v>
      </c>
      <c r="Y632" s="1" t="s">
        <v>3194</v>
      </c>
      <c r="Z632" s="1" t="s">
        <v>2754</v>
      </c>
    </row>
    <row r="633" spans="1:26" hidden="1" x14ac:dyDescent="0.25">
      <c r="A633" s="1" t="s">
        <v>2496</v>
      </c>
      <c r="B633" s="1">
        <v>2031</v>
      </c>
      <c r="C633" s="1" t="s">
        <v>613</v>
      </c>
      <c r="D633" s="1" t="s">
        <v>399</v>
      </c>
      <c r="E633" s="1" t="s">
        <v>176</v>
      </c>
      <c r="F633" s="1">
        <v>2015</v>
      </c>
      <c r="G633" s="1">
        <v>2015</v>
      </c>
      <c r="H633" s="1" t="s">
        <v>6478</v>
      </c>
      <c r="I633" s="1">
        <v>4322</v>
      </c>
      <c r="J633" s="1" t="s">
        <v>3195</v>
      </c>
      <c r="K633" s="1" t="s">
        <v>2616</v>
      </c>
      <c r="L633" s="1">
        <v>26001</v>
      </c>
      <c r="M633" s="1" t="s">
        <v>5292</v>
      </c>
      <c r="N633" s="1" t="s">
        <v>3196</v>
      </c>
      <c r="O633" s="1" t="s">
        <v>6267</v>
      </c>
      <c r="Q633" s="1" t="s">
        <v>44</v>
      </c>
      <c r="R633" s="1" t="s">
        <v>2514</v>
      </c>
      <c r="S633" s="1" t="s">
        <v>2525</v>
      </c>
      <c r="T633" s="1" t="s">
        <v>2479</v>
      </c>
      <c r="U633" s="1" t="s">
        <v>399</v>
      </c>
      <c r="V633" s="1" t="s">
        <v>6248</v>
      </c>
      <c r="W633" s="1" t="s">
        <v>36</v>
      </c>
      <c r="X633" s="1" t="s">
        <v>2794</v>
      </c>
      <c r="Y633" s="1" t="s">
        <v>2795</v>
      </c>
      <c r="Z633" s="1" t="s">
        <v>2755</v>
      </c>
    </row>
    <row r="634" spans="1:26" hidden="1" x14ac:dyDescent="0.25">
      <c r="A634" s="1" t="s">
        <v>2496</v>
      </c>
      <c r="B634" s="1">
        <v>2026</v>
      </c>
      <c r="C634" s="1" t="s">
        <v>6479</v>
      </c>
      <c r="D634" s="1" t="s">
        <v>166</v>
      </c>
      <c r="E634" s="1" t="s">
        <v>142</v>
      </c>
      <c r="F634" s="1">
        <v>2018</v>
      </c>
      <c r="G634" s="1">
        <v>2018</v>
      </c>
      <c r="H634" s="1" t="s">
        <v>2485</v>
      </c>
      <c r="I634" s="1" t="s">
        <v>2485</v>
      </c>
      <c r="J634" s="1" t="s">
        <v>2485</v>
      </c>
      <c r="N634" s="1" t="s">
        <v>3111</v>
      </c>
      <c r="O634" s="1" t="s">
        <v>6267</v>
      </c>
      <c r="Q634" s="1" t="s">
        <v>38</v>
      </c>
      <c r="R634" s="1" t="s">
        <v>2501</v>
      </c>
      <c r="S634" s="1" t="s">
        <v>2545</v>
      </c>
      <c r="T634" s="1" t="s">
        <v>2479</v>
      </c>
      <c r="U634" s="1" t="s">
        <v>166</v>
      </c>
      <c r="V634" s="1" t="s">
        <v>2516</v>
      </c>
      <c r="W634" s="1" t="s">
        <v>36</v>
      </c>
      <c r="X634" s="1" t="s">
        <v>2546</v>
      </c>
      <c r="Y634" s="1" t="s">
        <v>6480</v>
      </c>
      <c r="Z634" s="1" t="s">
        <v>6208</v>
      </c>
    </row>
    <row r="635" spans="1:26" hidden="1" x14ac:dyDescent="0.25">
      <c r="A635" s="1" t="s">
        <v>2496</v>
      </c>
      <c r="B635" s="1">
        <v>2022</v>
      </c>
      <c r="C635" s="1" t="s">
        <v>634</v>
      </c>
      <c r="D635" s="1" t="s">
        <v>162</v>
      </c>
      <c r="E635" s="1" t="s">
        <v>157</v>
      </c>
      <c r="F635" s="1">
        <v>2018</v>
      </c>
      <c r="G635" s="1">
        <v>2019</v>
      </c>
      <c r="H635" s="1" t="s">
        <v>6481</v>
      </c>
      <c r="I635" s="1">
        <v>8209</v>
      </c>
      <c r="J635" s="1" t="s">
        <v>2504</v>
      </c>
      <c r="K635" s="1" t="s">
        <v>2505</v>
      </c>
      <c r="L635" s="1">
        <v>19140</v>
      </c>
      <c r="M635" s="1" t="s">
        <v>2499</v>
      </c>
      <c r="N635" s="1" t="s">
        <v>3197</v>
      </c>
      <c r="O635" s="1" t="s">
        <v>6267</v>
      </c>
      <c r="Q635" s="1" t="s">
        <v>60</v>
      </c>
      <c r="R635" s="1" t="s">
        <v>2507</v>
      </c>
      <c r="S635" s="1" t="s">
        <v>2537</v>
      </c>
      <c r="T635" s="1" t="s">
        <v>2479</v>
      </c>
      <c r="U635" s="1" t="s">
        <v>162</v>
      </c>
      <c r="V635" s="1" t="s">
        <v>6182</v>
      </c>
      <c r="W635" s="1" t="s">
        <v>36</v>
      </c>
      <c r="X635" s="1" t="s">
        <v>2630</v>
      </c>
      <c r="Y635" s="1" t="s">
        <v>6482</v>
      </c>
      <c r="Z635" s="1" t="s">
        <v>2755</v>
      </c>
    </row>
    <row r="636" spans="1:26" hidden="1" x14ac:dyDescent="0.25">
      <c r="A636" s="1" t="s">
        <v>2496</v>
      </c>
      <c r="B636" s="1">
        <v>2018</v>
      </c>
      <c r="C636" s="1" t="s">
        <v>887</v>
      </c>
      <c r="D636" s="1" t="s">
        <v>561</v>
      </c>
      <c r="E636" s="1" t="s">
        <v>176</v>
      </c>
      <c r="F636" s="1">
        <v>2022</v>
      </c>
      <c r="G636" s="1">
        <v>2023</v>
      </c>
      <c r="H636" s="1" t="s">
        <v>6483</v>
      </c>
      <c r="I636" s="1">
        <v>5481</v>
      </c>
      <c r="J636" s="1" t="s">
        <v>3168</v>
      </c>
      <c r="K636" s="1" t="s">
        <v>2498</v>
      </c>
      <c r="L636" s="1">
        <v>14001</v>
      </c>
      <c r="M636" s="1" t="s">
        <v>2499</v>
      </c>
      <c r="N636" s="1" t="s">
        <v>6484</v>
      </c>
      <c r="O636" s="1" t="s">
        <v>6267</v>
      </c>
      <c r="Q636" s="1" t="s">
        <v>38</v>
      </c>
      <c r="R636" s="1" t="s">
        <v>2501</v>
      </c>
      <c r="S636" s="1" t="s">
        <v>2545</v>
      </c>
      <c r="T636" s="1" t="s">
        <v>2479</v>
      </c>
      <c r="U636" s="1" t="s">
        <v>561</v>
      </c>
      <c r="V636" s="1" t="s">
        <v>6216</v>
      </c>
      <c r="W636" s="1" t="s">
        <v>36</v>
      </c>
      <c r="X636" s="1" t="s">
        <v>2794</v>
      </c>
      <c r="Y636" s="1" t="s">
        <v>2795</v>
      </c>
      <c r="Z636" s="1" t="s">
        <v>2755</v>
      </c>
    </row>
    <row r="637" spans="1:26" hidden="1" x14ac:dyDescent="0.25">
      <c r="A637" s="1" t="s">
        <v>2496</v>
      </c>
      <c r="B637" s="1">
        <v>2014</v>
      </c>
      <c r="C637" s="1" t="s">
        <v>601</v>
      </c>
      <c r="D637" s="1" t="s">
        <v>205</v>
      </c>
      <c r="E637" s="1" t="s">
        <v>142</v>
      </c>
      <c r="F637" s="1">
        <v>2018</v>
      </c>
      <c r="G637" s="1">
        <v>2019</v>
      </c>
      <c r="H637" s="1" t="s">
        <v>6485</v>
      </c>
      <c r="I637" s="1">
        <v>8137</v>
      </c>
      <c r="J637" s="1" t="s">
        <v>2595</v>
      </c>
      <c r="K637" s="1" t="s">
        <v>2505</v>
      </c>
      <c r="L637" s="1">
        <v>24001</v>
      </c>
      <c r="M637" s="1" t="s">
        <v>2499</v>
      </c>
      <c r="N637" s="1" t="s">
        <v>3068</v>
      </c>
      <c r="O637" s="1" t="s">
        <v>6267</v>
      </c>
      <c r="P637" s="1">
        <v>59800</v>
      </c>
      <c r="Q637" s="1" t="s">
        <v>58</v>
      </c>
      <c r="R637" s="1" t="s">
        <v>2501</v>
      </c>
      <c r="S637" s="1" t="s">
        <v>3198</v>
      </c>
      <c r="T637" s="1" t="s">
        <v>2479</v>
      </c>
      <c r="U637" s="1" t="s">
        <v>205</v>
      </c>
      <c r="V637" s="1" t="s">
        <v>6253</v>
      </c>
      <c r="W637" s="1" t="s">
        <v>36</v>
      </c>
      <c r="X637" s="1" t="s">
        <v>2534</v>
      </c>
      <c r="Y637" s="1" t="s">
        <v>6486</v>
      </c>
      <c r="Z637" s="1" t="s">
        <v>2479</v>
      </c>
    </row>
    <row r="638" spans="1:26" hidden="1" x14ac:dyDescent="0.25">
      <c r="A638" s="1" t="s">
        <v>2496</v>
      </c>
      <c r="B638" s="1">
        <v>2013</v>
      </c>
      <c r="C638" s="1" t="s">
        <v>1021</v>
      </c>
      <c r="D638" s="1" t="s">
        <v>166</v>
      </c>
      <c r="E638" s="1" t="s">
        <v>142</v>
      </c>
      <c r="F638" s="1">
        <v>2017</v>
      </c>
      <c r="G638" s="1">
        <v>2018</v>
      </c>
      <c r="H638" s="1" t="s">
        <v>6487</v>
      </c>
      <c r="I638" s="1">
        <v>8167</v>
      </c>
      <c r="J638" s="1" t="s">
        <v>2621</v>
      </c>
      <c r="K638" s="1" t="s">
        <v>2529</v>
      </c>
      <c r="L638" s="1">
        <v>24001</v>
      </c>
      <c r="M638" s="1" t="s">
        <v>2530</v>
      </c>
      <c r="N638" s="1" t="s">
        <v>3068</v>
      </c>
      <c r="O638" s="1" t="s">
        <v>6267</v>
      </c>
      <c r="P638" s="1">
        <v>101498</v>
      </c>
      <c r="Q638" s="1" t="s">
        <v>58</v>
      </c>
      <c r="R638" s="1" t="s">
        <v>2501</v>
      </c>
      <c r="S638" s="1" t="s">
        <v>3198</v>
      </c>
      <c r="T638" s="1" t="s">
        <v>2479</v>
      </c>
      <c r="U638" s="1" t="s">
        <v>166</v>
      </c>
      <c r="V638" s="1" t="s">
        <v>6216</v>
      </c>
      <c r="W638" s="1" t="s">
        <v>36</v>
      </c>
      <c r="X638" s="1" t="s">
        <v>2534</v>
      </c>
      <c r="Y638" s="1" t="s">
        <v>6488</v>
      </c>
      <c r="Z638" s="1" t="s">
        <v>2479</v>
      </c>
    </row>
    <row r="639" spans="1:26" x14ac:dyDescent="0.25">
      <c r="A639" s="1" t="s">
        <v>2496</v>
      </c>
      <c r="B639" s="1">
        <v>2012</v>
      </c>
      <c r="C639" s="1" t="s">
        <v>977</v>
      </c>
      <c r="D639" s="1" t="s">
        <v>809</v>
      </c>
      <c r="E639" s="1" t="s">
        <v>142</v>
      </c>
      <c r="F639" s="1">
        <v>2011</v>
      </c>
      <c r="G639" s="1">
        <v>2012</v>
      </c>
      <c r="H639" s="1" t="s">
        <v>6489</v>
      </c>
      <c r="I639" s="1">
        <v>6911</v>
      </c>
      <c r="J639" s="1" t="s">
        <v>6490</v>
      </c>
      <c r="K639" s="1" t="s">
        <v>2738</v>
      </c>
      <c r="L639" s="1">
        <v>17001</v>
      </c>
      <c r="M639" s="1" t="s">
        <v>2530</v>
      </c>
      <c r="N639" s="1" t="s">
        <v>3159</v>
      </c>
      <c r="O639" s="1" t="s">
        <v>6267</v>
      </c>
      <c r="P639" s="1">
        <v>202111</v>
      </c>
      <c r="Q639" s="1" t="s">
        <v>2506</v>
      </c>
      <c r="R639" s="1" t="s">
        <v>2507</v>
      </c>
      <c r="S639" s="1" t="s">
        <v>2508</v>
      </c>
      <c r="T639" s="1" t="s">
        <v>2479</v>
      </c>
      <c r="U639" s="1" t="s">
        <v>809</v>
      </c>
      <c r="V639" s="1" t="s">
        <v>6159</v>
      </c>
      <c r="W639" s="1" t="s">
        <v>36</v>
      </c>
      <c r="X639" s="1" t="s">
        <v>2794</v>
      </c>
      <c r="Y639" s="1" t="s">
        <v>2795</v>
      </c>
      <c r="Z639" s="1" t="s">
        <v>2755</v>
      </c>
    </row>
    <row r="640" spans="1:26" hidden="1" x14ac:dyDescent="0.25">
      <c r="A640" s="1" t="s">
        <v>2496</v>
      </c>
      <c r="B640" s="1">
        <v>2004</v>
      </c>
      <c r="C640" s="1" t="s">
        <v>202</v>
      </c>
      <c r="D640" s="1" t="s">
        <v>203</v>
      </c>
      <c r="E640" s="1" t="s">
        <v>142</v>
      </c>
      <c r="F640" s="1">
        <v>2016</v>
      </c>
      <c r="G640" s="1">
        <v>2017</v>
      </c>
      <c r="H640" s="1" t="s">
        <v>6491</v>
      </c>
      <c r="I640" s="1">
        <v>8180</v>
      </c>
      <c r="J640" s="1" t="s">
        <v>2575</v>
      </c>
      <c r="K640" s="1" t="s">
        <v>2529</v>
      </c>
      <c r="L640" s="1">
        <v>22020</v>
      </c>
      <c r="M640" s="1" t="s">
        <v>2530</v>
      </c>
      <c r="N640" s="1" t="s">
        <v>6492</v>
      </c>
      <c r="O640" s="1" t="s">
        <v>6267</v>
      </c>
      <c r="Q640" s="1" t="s">
        <v>2601</v>
      </c>
      <c r="R640" s="1" t="s">
        <v>2507</v>
      </c>
      <c r="S640" s="1" t="s">
        <v>2602</v>
      </c>
      <c r="T640" s="1" t="s">
        <v>2479</v>
      </c>
      <c r="U640" s="1" t="s">
        <v>203</v>
      </c>
      <c r="V640" s="1" t="s">
        <v>6493</v>
      </c>
      <c r="W640" s="1" t="s">
        <v>36</v>
      </c>
      <c r="X640" s="1" t="s">
        <v>2603</v>
      </c>
      <c r="Y640" s="1" t="s">
        <v>6494</v>
      </c>
      <c r="Z640" s="1" t="s">
        <v>2755</v>
      </c>
    </row>
    <row r="641" spans="1:26" hidden="1" x14ac:dyDescent="0.25">
      <c r="A641" s="1" t="s">
        <v>2496</v>
      </c>
      <c r="B641" s="1">
        <v>2002</v>
      </c>
      <c r="C641" s="1" t="s">
        <v>1441</v>
      </c>
      <c r="D641" s="1" t="s">
        <v>2490</v>
      </c>
      <c r="E641" s="1" t="s">
        <v>2495</v>
      </c>
      <c r="F641" s="1">
        <v>2024</v>
      </c>
      <c r="G641" s="1">
        <v>2025</v>
      </c>
      <c r="H641" s="1" t="s">
        <v>4938</v>
      </c>
      <c r="I641" s="1">
        <v>7953</v>
      </c>
      <c r="J641" s="1" t="s">
        <v>2875</v>
      </c>
      <c r="K641" s="1" t="s">
        <v>2529</v>
      </c>
      <c r="L641" s="1">
        <v>15001</v>
      </c>
      <c r="M641" s="1" t="s">
        <v>2530</v>
      </c>
      <c r="N641" s="1" t="s">
        <v>3156</v>
      </c>
      <c r="O641" s="1" t="s">
        <v>3199</v>
      </c>
      <c r="P641" s="1">
        <v>20517</v>
      </c>
      <c r="Q641" s="1" t="s">
        <v>2902</v>
      </c>
      <c r="R641" s="1" t="s">
        <v>2903</v>
      </c>
      <c r="S641" s="1" t="s">
        <v>2904</v>
      </c>
      <c r="T641" s="1" t="s">
        <v>2479</v>
      </c>
      <c r="U641" s="1" t="s">
        <v>2490</v>
      </c>
      <c r="V641" s="1" t="s">
        <v>3200</v>
      </c>
      <c r="W641" s="1" t="s">
        <v>34</v>
      </c>
      <c r="X641" s="1" t="s">
        <v>2906</v>
      </c>
      <c r="Y641" s="1" t="s">
        <v>4939</v>
      </c>
      <c r="Z641" s="1" t="s">
        <v>2671</v>
      </c>
    </row>
    <row r="642" spans="1:26" hidden="1" x14ac:dyDescent="0.25">
      <c r="A642" s="1" t="s">
        <v>2496</v>
      </c>
      <c r="B642" s="1">
        <v>1996</v>
      </c>
      <c r="C642" s="1" t="s">
        <v>1384</v>
      </c>
      <c r="D642" s="1" t="s">
        <v>170</v>
      </c>
      <c r="E642" s="1" t="s">
        <v>157</v>
      </c>
      <c r="F642" s="1">
        <v>2024</v>
      </c>
      <c r="G642" s="1">
        <v>2025</v>
      </c>
      <c r="H642" s="1" t="s">
        <v>7197</v>
      </c>
      <c r="I642" s="1">
        <v>9707</v>
      </c>
      <c r="J642" s="1" t="s">
        <v>2482</v>
      </c>
      <c r="K642" s="1" t="s">
        <v>2558</v>
      </c>
      <c r="L642" s="1">
        <v>35001</v>
      </c>
      <c r="M642" s="1" t="s">
        <v>2499</v>
      </c>
      <c r="N642" s="1" t="s">
        <v>3201</v>
      </c>
      <c r="O642" s="1" t="s">
        <v>3154</v>
      </c>
      <c r="Q642" s="1" t="s">
        <v>43</v>
      </c>
      <c r="R642" s="1" t="s">
        <v>2473</v>
      </c>
      <c r="S642" s="1" t="s">
        <v>2521</v>
      </c>
      <c r="T642" s="1" t="s">
        <v>2479</v>
      </c>
      <c r="U642" s="1" t="s">
        <v>170</v>
      </c>
      <c r="V642" s="1" t="s">
        <v>3094</v>
      </c>
      <c r="W642" s="1" t="s">
        <v>34</v>
      </c>
      <c r="X642" s="1" t="s">
        <v>2593</v>
      </c>
      <c r="Y642" s="1" t="s">
        <v>7198</v>
      </c>
      <c r="Z642" s="1" t="s">
        <v>5598</v>
      </c>
    </row>
    <row r="643" spans="1:26" hidden="1" x14ac:dyDescent="0.25">
      <c r="A643" s="1" t="s">
        <v>2496</v>
      </c>
      <c r="B643" s="1">
        <v>1995</v>
      </c>
      <c r="C643" s="1" t="s">
        <v>1601</v>
      </c>
      <c r="D643" s="1" t="s">
        <v>156</v>
      </c>
      <c r="E643" s="1" t="s">
        <v>157</v>
      </c>
      <c r="F643" s="1">
        <v>2019</v>
      </c>
      <c r="G643" s="1">
        <v>2019</v>
      </c>
      <c r="H643" s="1" t="s">
        <v>6495</v>
      </c>
      <c r="I643" s="1">
        <v>4298</v>
      </c>
      <c r="J643" s="1" t="s">
        <v>2793</v>
      </c>
      <c r="K643" s="1" t="s">
        <v>2613</v>
      </c>
      <c r="L643" s="1">
        <v>31271</v>
      </c>
      <c r="M643" s="1" t="s">
        <v>5292</v>
      </c>
      <c r="N643" s="1" t="s">
        <v>3177</v>
      </c>
      <c r="O643" s="1" t="s">
        <v>6267</v>
      </c>
      <c r="Q643" s="1" t="s">
        <v>48</v>
      </c>
      <c r="R643" s="1" t="s">
        <v>2514</v>
      </c>
      <c r="S643" s="1" t="s">
        <v>2515</v>
      </c>
      <c r="T643" s="1" t="s">
        <v>2479</v>
      </c>
      <c r="U643" s="1" t="s">
        <v>156</v>
      </c>
      <c r="V643" s="1" t="s">
        <v>6496</v>
      </c>
      <c r="W643" s="1" t="s">
        <v>36</v>
      </c>
      <c r="X643" s="1" t="s">
        <v>2794</v>
      </c>
      <c r="Y643" s="1" t="s">
        <v>2795</v>
      </c>
      <c r="Z643" s="1" t="s">
        <v>2755</v>
      </c>
    </row>
    <row r="644" spans="1:26" hidden="1" x14ac:dyDescent="0.25">
      <c r="A644" s="1" t="s">
        <v>2496</v>
      </c>
      <c r="B644" s="1">
        <v>1992</v>
      </c>
      <c r="C644" s="1" t="s">
        <v>1263</v>
      </c>
      <c r="D644" s="1" t="s">
        <v>2493</v>
      </c>
      <c r="E644" s="1" t="s">
        <v>142</v>
      </c>
      <c r="F644" s="1">
        <v>2024</v>
      </c>
      <c r="G644" s="1">
        <v>2025</v>
      </c>
      <c r="H644" s="1" t="s">
        <v>22</v>
      </c>
      <c r="I644" s="1">
        <v>15358</v>
      </c>
      <c r="J644" s="1" t="s">
        <v>2599</v>
      </c>
      <c r="K644" s="1" t="s">
        <v>3202</v>
      </c>
      <c r="L644" s="1">
        <v>23066</v>
      </c>
      <c r="M644" s="1" t="s">
        <v>2530</v>
      </c>
      <c r="N644" s="1" t="s">
        <v>3203</v>
      </c>
      <c r="O644" s="1" t="s">
        <v>3204</v>
      </c>
      <c r="Q644" s="1" t="s">
        <v>2601</v>
      </c>
      <c r="R644" s="1" t="s">
        <v>2507</v>
      </c>
      <c r="S644" s="1" t="s">
        <v>2602</v>
      </c>
      <c r="T644" s="1" t="s">
        <v>2479</v>
      </c>
      <c r="U644" s="1" t="s">
        <v>2493</v>
      </c>
      <c r="V644" s="1" t="s">
        <v>3205</v>
      </c>
      <c r="W644" s="1" t="s">
        <v>34</v>
      </c>
      <c r="X644" s="1" t="s">
        <v>2603</v>
      </c>
      <c r="Y644" s="1" t="s">
        <v>3095</v>
      </c>
      <c r="Z644" s="1" t="s">
        <v>2755</v>
      </c>
    </row>
    <row r="645" spans="1:26" hidden="1" x14ac:dyDescent="0.25">
      <c r="A645" s="1" t="s">
        <v>2496</v>
      </c>
      <c r="B645" s="1">
        <v>1990</v>
      </c>
      <c r="C645" s="1" t="s">
        <v>846</v>
      </c>
      <c r="D645" s="1" t="s">
        <v>190</v>
      </c>
      <c r="E645" s="1" t="s">
        <v>142</v>
      </c>
      <c r="F645" s="1">
        <v>2022</v>
      </c>
      <c r="G645" s="1">
        <v>2023</v>
      </c>
      <c r="H645" s="1" t="s">
        <v>6497</v>
      </c>
      <c r="I645" s="1">
        <v>7671</v>
      </c>
      <c r="J645" s="1" t="s">
        <v>6498</v>
      </c>
      <c r="K645" s="1" t="s">
        <v>2512</v>
      </c>
      <c r="L645" s="1">
        <v>19019</v>
      </c>
      <c r="M645" s="1" t="s">
        <v>2499</v>
      </c>
      <c r="N645" s="1" t="s">
        <v>3206</v>
      </c>
      <c r="O645" s="1" t="s">
        <v>6267</v>
      </c>
      <c r="Q645" s="1" t="s">
        <v>60</v>
      </c>
      <c r="R645" s="1" t="s">
        <v>2507</v>
      </c>
      <c r="S645" s="1" t="s">
        <v>2537</v>
      </c>
      <c r="T645" s="1" t="s">
        <v>2479</v>
      </c>
      <c r="U645" s="1" t="s">
        <v>190</v>
      </c>
      <c r="V645" s="1" t="s">
        <v>6499</v>
      </c>
      <c r="W645" s="1" t="s">
        <v>36</v>
      </c>
      <c r="X645" s="1" t="s">
        <v>2794</v>
      </c>
      <c r="Y645" s="1" t="s">
        <v>2795</v>
      </c>
      <c r="Z645" s="1" t="s">
        <v>2755</v>
      </c>
    </row>
    <row r="646" spans="1:26" hidden="1" x14ac:dyDescent="0.25">
      <c r="A646" s="1" t="s">
        <v>2496</v>
      </c>
      <c r="B646" s="1">
        <v>1984</v>
      </c>
      <c r="C646" s="1" t="s">
        <v>487</v>
      </c>
      <c r="D646" s="1" t="s">
        <v>364</v>
      </c>
      <c r="E646" s="1" t="s">
        <v>142</v>
      </c>
      <c r="F646" s="1">
        <v>2022</v>
      </c>
      <c r="G646" s="1">
        <v>2022</v>
      </c>
      <c r="H646" s="1" t="s">
        <v>6500</v>
      </c>
      <c r="I646" s="1">
        <v>7336</v>
      </c>
      <c r="J646" s="1" t="s">
        <v>2606</v>
      </c>
      <c r="K646" s="1" t="s">
        <v>2498</v>
      </c>
      <c r="L646" s="1">
        <v>22020</v>
      </c>
      <c r="M646" s="1" t="s">
        <v>2499</v>
      </c>
      <c r="N646" s="1" t="s">
        <v>6501</v>
      </c>
      <c r="O646" s="1" t="s">
        <v>6267</v>
      </c>
      <c r="Q646" s="1" t="s">
        <v>2601</v>
      </c>
      <c r="R646" s="1" t="s">
        <v>2507</v>
      </c>
      <c r="S646" s="1" t="s">
        <v>2602</v>
      </c>
      <c r="T646" s="1" t="s">
        <v>2479</v>
      </c>
      <c r="U646" s="1" t="s">
        <v>364</v>
      </c>
      <c r="V646" s="1" t="s">
        <v>6288</v>
      </c>
      <c r="W646" s="1" t="s">
        <v>36</v>
      </c>
      <c r="X646" s="1" t="s">
        <v>2603</v>
      </c>
      <c r="Y646" s="1" t="s">
        <v>6502</v>
      </c>
      <c r="Z646" s="1" t="s">
        <v>2755</v>
      </c>
    </row>
    <row r="647" spans="1:26" hidden="1" x14ac:dyDescent="0.25">
      <c r="A647" s="1" t="s">
        <v>2496</v>
      </c>
      <c r="B647" s="1">
        <v>1977</v>
      </c>
      <c r="C647" s="1" t="s">
        <v>794</v>
      </c>
      <c r="D647" s="1" t="s">
        <v>141</v>
      </c>
      <c r="E647" s="1" t="s">
        <v>142</v>
      </c>
      <c r="F647" s="1">
        <v>2019</v>
      </c>
      <c r="G647" s="1">
        <v>2020</v>
      </c>
      <c r="H647" s="1" t="s">
        <v>6503</v>
      </c>
      <c r="I647" s="1">
        <v>3506</v>
      </c>
      <c r="J647" s="1" t="s">
        <v>3207</v>
      </c>
      <c r="K647" s="1" t="s">
        <v>2512</v>
      </c>
      <c r="L647" s="1">
        <v>14001</v>
      </c>
      <c r="M647" s="1" t="s">
        <v>2499</v>
      </c>
      <c r="N647" s="1" t="s">
        <v>3068</v>
      </c>
      <c r="O647" s="1" t="s">
        <v>6267</v>
      </c>
      <c r="Q647" s="1" t="s">
        <v>38</v>
      </c>
      <c r="R647" s="1" t="s">
        <v>2501</v>
      </c>
      <c r="S647" s="1" t="s">
        <v>2545</v>
      </c>
      <c r="T647" s="1" t="s">
        <v>2479</v>
      </c>
      <c r="U647" s="1" t="s">
        <v>141</v>
      </c>
      <c r="V647" s="1" t="s">
        <v>6216</v>
      </c>
      <c r="W647" s="1" t="s">
        <v>36</v>
      </c>
      <c r="X647" s="1" t="s">
        <v>2794</v>
      </c>
      <c r="Y647" s="1" t="s">
        <v>2795</v>
      </c>
      <c r="Z647" s="1" t="s">
        <v>2755</v>
      </c>
    </row>
    <row r="648" spans="1:26" hidden="1" x14ac:dyDescent="0.25">
      <c r="A648" s="1" t="s">
        <v>2496</v>
      </c>
      <c r="B648" s="1">
        <v>1974</v>
      </c>
      <c r="C648" s="1" t="s">
        <v>1425</v>
      </c>
      <c r="D648" s="1" t="s">
        <v>170</v>
      </c>
      <c r="E648" s="1" t="s">
        <v>157</v>
      </c>
      <c r="F648" s="1">
        <v>2024</v>
      </c>
      <c r="G648" s="1">
        <v>2024</v>
      </c>
      <c r="H648" s="1" t="s">
        <v>3208</v>
      </c>
      <c r="I648" s="1">
        <v>4496</v>
      </c>
      <c r="J648" s="1" t="s">
        <v>3209</v>
      </c>
      <c r="K648" s="1" t="s">
        <v>2850</v>
      </c>
      <c r="L648" s="1">
        <v>34137</v>
      </c>
      <c r="M648" s="1" t="s">
        <v>5292</v>
      </c>
      <c r="N648" s="1" t="s">
        <v>3210</v>
      </c>
      <c r="O648" s="1" t="s">
        <v>3211</v>
      </c>
      <c r="Q648" s="1" t="s">
        <v>46</v>
      </c>
      <c r="R648" s="1" t="s">
        <v>2514</v>
      </c>
      <c r="S648" s="1" t="s">
        <v>5599</v>
      </c>
      <c r="T648" s="1" t="s">
        <v>2479</v>
      </c>
      <c r="U648" s="1" t="s">
        <v>170</v>
      </c>
      <c r="V648" s="1" t="s">
        <v>3094</v>
      </c>
      <c r="W648" s="1" t="s">
        <v>34</v>
      </c>
      <c r="X648" s="1" t="s">
        <v>2518</v>
      </c>
      <c r="Y648" s="1" t="s">
        <v>5600</v>
      </c>
      <c r="Z648" s="1" t="s">
        <v>3212</v>
      </c>
    </row>
    <row r="649" spans="1:26" hidden="1" x14ac:dyDescent="0.25">
      <c r="A649" s="1" t="s">
        <v>2496</v>
      </c>
      <c r="B649" s="1">
        <v>1973</v>
      </c>
      <c r="C649" s="1" t="s">
        <v>558</v>
      </c>
      <c r="D649" s="1" t="s">
        <v>170</v>
      </c>
      <c r="E649" s="1" t="s">
        <v>157</v>
      </c>
      <c r="F649" s="1">
        <v>2025</v>
      </c>
      <c r="G649" s="1">
        <v>2024</v>
      </c>
      <c r="H649" s="1" t="s">
        <v>4992</v>
      </c>
      <c r="I649" s="1" t="s">
        <v>5212</v>
      </c>
      <c r="J649" s="1" t="s">
        <v>2475</v>
      </c>
      <c r="K649" s="1" t="s">
        <v>2558</v>
      </c>
      <c r="L649" s="1">
        <v>18001</v>
      </c>
      <c r="M649" s="1" t="s">
        <v>2499</v>
      </c>
      <c r="N649" s="1" t="s">
        <v>3210</v>
      </c>
      <c r="O649" s="1" t="s">
        <v>3211</v>
      </c>
      <c r="Q649" s="1" t="s">
        <v>2712</v>
      </c>
      <c r="R649" s="1" t="s">
        <v>6777</v>
      </c>
      <c r="S649" s="1" t="s">
        <v>5297</v>
      </c>
      <c r="T649" s="1" t="s">
        <v>2647</v>
      </c>
      <c r="U649" s="1" t="s">
        <v>170</v>
      </c>
      <c r="V649" s="1" t="s">
        <v>3094</v>
      </c>
      <c r="W649" s="1" t="s">
        <v>34</v>
      </c>
      <c r="X649" s="1" t="s">
        <v>2523</v>
      </c>
      <c r="Y649" s="1" t="s">
        <v>7199</v>
      </c>
      <c r="Z649" s="1" t="s">
        <v>2539</v>
      </c>
    </row>
    <row r="650" spans="1:26" hidden="1" x14ac:dyDescent="0.25">
      <c r="A650" s="1" t="s">
        <v>2496</v>
      </c>
      <c r="B650" s="1">
        <v>1972</v>
      </c>
      <c r="C650" s="1" t="s">
        <v>1282</v>
      </c>
      <c r="D650" s="1" t="s">
        <v>170</v>
      </c>
      <c r="E650" s="1" t="s">
        <v>157</v>
      </c>
      <c r="F650" s="1">
        <v>2024</v>
      </c>
      <c r="G650" s="1">
        <v>2025</v>
      </c>
      <c r="H650" s="1" t="s">
        <v>3213</v>
      </c>
      <c r="I650" s="1">
        <v>6854</v>
      </c>
      <c r="J650" s="1" t="s">
        <v>2846</v>
      </c>
      <c r="K650" s="1" t="s">
        <v>2558</v>
      </c>
      <c r="L650" s="1">
        <v>17001</v>
      </c>
      <c r="M650" s="1" t="s">
        <v>2499</v>
      </c>
      <c r="N650" s="1" t="s">
        <v>3214</v>
      </c>
      <c r="O650" s="1" t="s">
        <v>3215</v>
      </c>
      <c r="Q650" s="1" t="s">
        <v>2506</v>
      </c>
      <c r="R650" s="1" t="s">
        <v>2507</v>
      </c>
      <c r="S650" s="1" t="s">
        <v>2508</v>
      </c>
      <c r="T650" s="1" t="s">
        <v>2479</v>
      </c>
      <c r="U650" s="1" t="s">
        <v>170</v>
      </c>
      <c r="V650" s="1" t="s">
        <v>3094</v>
      </c>
      <c r="W650" s="1" t="s">
        <v>34</v>
      </c>
      <c r="X650" s="1" t="s">
        <v>2509</v>
      </c>
      <c r="Y650" s="1" t="s">
        <v>3216</v>
      </c>
      <c r="Z650" s="1" t="s">
        <v>3217</v>
      </c>
    </row>
    <row r="651" spans="1:26" hidden="1" x14ac:dyDescent="0.25">
      <c r="A651" s="1" t="s">
        <v>2496</v>
      </c>
      <c r="B651" s="1">
        <v>1971</v>
      </c>
      <c r="C651" s="1" t="s">
        <v>1003</v>
      </c>
      <c r="D651" s="1" t="s">
        <v>170</v>
      </c>
      <c r="E651" s="1" t="s">
        <v>157</v>
      </c>
      <c r="F651" s="1">
        <v>2024</v>
      </c>
      <c r="G651" s="1">
        <v>2024</v>
      </c>
      <c r="H651" s="1" t="s">
        <v>3218</v>
      </c>
      <c r="I651" s="1">
        <v>9240</v>
      </c>
      <c r="J651" s="1" t="s">
        <v>2888</v>
      </c>
      <c r="K651" s="1" t="s">
        <v>2785</v>
      </c>
      <c r="L651" s="1">
        <v>26009</v>
      </c>
      <c r="M651" s="1" t="s">
        <v>2786</v>
      </c>
      <c r="N651" s="1" t="s">
        <v>3219</v>
      </c>
      <c r="O651" s="1" t="s">
        <v>3220</v>
      </c>
      <c r="Q651" s="1" t="s">
        <v>44</v>
      </c>
      <c r="R651" s="1" t="s">
        <v>2514</v>
      </c>
      <c r="S651" s="1" t="s">
        <v>2605</v>
      </c>
      <c r="T651" s="1" t="s">
        <v>2479</v>
      </c>
      <c r="U651" s="1" t="s">
        <v>170</v>
      </c>
      <c r="V651" s="1" t="s">
        <v>3094</v>
      </c>
      <c r="W651" s="1" t="s">
        <v>34</v>
      </c>
      <c r="X651" s="1" t="s">
        <v>2518</v>
      </c>
      <c r="Y651" s="1" t="s">
        <v>3221</v>
      </c>
      <c r="Z651" s="1" t="s">
        <v>3222</v>
      </c>
    </row>
    <row r="652" spans="1:26" hidden="1" x14ac:dyDescent="0.25">
      <c r="A652" s="1" t="s">
        <v>2496</v>
      </c>
      <c r="B652" s="1">
        <v>1970</v>
      </c>
      <c r="C652" s="1" t="s">
        <v>1335</v>
      </c>
      <c r="D652" s="1" t="s">
        <v>170</v>
      </c>
      <c r="E652" s="1" t="s">
        <v>157</v>
      </c>
      <c r="F652" s="1">
        <v>2024</v>
      </c>
      <c r="G652" s="1">
        <v>2025</v>
      </c>
      <c r="H652" s="1" t="s">
        <v>3223</v>
      </c>
      <c r="I652" s="1">
        <v>8799</v>
      </c>
      <c r="J652" s="1" t="s">
        <v>3224</v>
      </c>
      <c r="K652" s="1" t="s">
        <v>2558</v>
      </c>
      <c r="L652" s="1">
        <v>35001</v>
      </c>
      <c r="M652" s="1" t="s">
        <v>2499</v>
      </c>
      <c r="N652" s="1" t="s">
        <v>3225</v>
      </c>
      <c r="O652" s="1" t="s">
        <v>3226</v>
      </c>
      <c r="Q652" s="1" t="s">
        <v>43</v>
      </c>
      <c r="R652" s="1" t="s">
        <v>2473</v>
      </c>
      <c r="S652" s="1" t="s">
        <v>2521</v>
      </c>
      <c r="T652" s="1" t="s">
        <v>2479</v>
      </c>
      <c r="U652" s="1" t="s">
        <v>170</v>
      </c>
      <c r="V652" s="1" t="s">
        <v>3094</v>
      </c>
      <c r="W652" s="1" t="s">
        <v>34</v>
      </c>
      <c r="X652" s="1" t="s">
        <v>2912</v>
      </c>
      <c r="Y652" s="1" t="s">
        <v>3227</v>
      </c>
      <c r="Z652" s="1" t="s">
        <v>2653</v>
      </c>
    </row>
    <row r="653" spans="1:26" hidden="1" x14ac:dyDescent="0.25">
      <c r="A653" s="1" t="s">
        <v>2496</v>
      </c>
      <c r="B653" s="1">
        <v>1969</v>
      </c>
      <c r="C653" s="1" t="s">
        <v>1148</v>
      </c>
      <c r="D653" s="1" t="s">
        <v>141</v>
      </c>
      <c r="E653" s="1" t="s">
        <v>142</v>
      </c>
      <c r="F653" s="1">
        <v>2024</v>
      </c>
      <c r="G653" s="1">
        <v>2025</v>
      </c>
      <c r="H653" s="1" t="s">
        <v>3228</v>
      </c>
      <c r="I653" s="1">
        <v>3268</v>
      </c>
      <c r="J653" s="1" t="s">
        <v>3062</v>
      </c>
      <c r="K653" s="1" t="s">
        <v>2541</v>
      </c>
      <c r="L653" s="1">
        <v>15001</v>
      </c>
      <c r="M653" s="1" t="s">
        <v>2542</v>
      </c>
      <c r="N653" s="1" t="s">
        <v>3229</v>
      </c>
      <c r="O653" s="1" t="s">
        <v>3215</v>
      </c>
      <c r="P653" s="1">
        <v>3383</v>
      </c>
      <c r="Q653" s="1" t="s">
        <v>2902</v>
      </c>
      <c r="R653" s="1" t="s">
        <v>2903</v>
      </c>
      <c r="S653" s="1" t="s">
        <v>2904</v>
      </c>
      <c r="T653" s="1" t="s">
        <v>2479</v>
      </c>
      <c r="U653" s="1" t="s">
        <v>141</v>
      </c>
      <c r="V653" s="1" t="s">
        <v>3066</v>
      </c>
      <c r="W653" s="1" t="s">
        <v>34</v>
      </c>
      <c r="X653" s="1" t="s">
        <v>2794</v>
      </c>
      <c r="Y653" s="1" t="s">
        <v>2795</v>
      </c>
      <c r="Z653" s="1" t="s">
        <v>2755</v>
      </c>
    </row>
    <row r="654" spans="1:26" hidden="1" x14ac:dyDescent="0.25">
      <c r="A654" s="1" t="s">
        <v>2496</v>
      </c>
      <c r="B654" s="1">
        <v>1968</v>
      </c>
      <c r="C654" s="1" t="s">
        <v>491</v>
      </c>
      <c r="D654" s="1" t="s">
        <v>141</v>
      </c>
      <c r="E654" s="1" t="s">
        <v>142</v>
      </c>
      <c r="F654" s="1">
        <v>2024</v>
      </c>
      <c r="G654" s="1">
        <v>2025</v>
      </c>
      <c r="H654" s="1" t="s">
        <v>2917</v>
      </c>
      <c r="I654" s="1" t="s">
        <v>3036</v>
      </c>
      <c r="J654" s="1" t="s">
        <v>2475</v>
      </c>
      <c r="K654" s="1" t="s">
        <v>2505</v>
      </c>
      <c r="L654" s="1">
        <v>18001</v>
      </c>
      <c r="M654" s="1" t="s">
        <v>2499</v>
      </c>
      <c r="N654" s="1" t="s">
        <v>3229</v>
      </c>
      <c r="O654" s="1" t="s">
        <v>3215</v>
      </c>
      <c r="P654" s="1">
        <v>5012</v>
      </c>
      <c r="Q654" s="1" t="s">
        <v>40</v>
      </c>
      <c r="R654" s="1" t="s">
        <v>2473</v>
      </c>
      <c r="S654" s="1" t="s">
        <v>2610</v>
      </c>
      <c r="T654" s="1" t="s">
        <v>2522</v>
      </c>
      <c r="U654" s="1" t="s">
        <v>141</v>
      </c>
      <c r="V654" s="1" t="s">
        <v>3066</v>
      </c>
      <c r="W654" s="1" t="s">
        <v>34</v>
      </c>
      <c r="X654" s="1" t="s">
        <v>2611</v>
      </c>
      <c r="Y654" s="1" t="s">
        <v>7200</v>
      </c>
      <c r="Z654" s="1" t="s">
        <v>2539</v>
      </c>
    </row>
    <row r="655" spans="1:26" hidden="1" x14ac:dyDescent="0.25">
      <c r="A655" s="1" t="s">
        <v>2496</v>
      </c>
      <c r="B655" s="1">
        <v>1967</v>
      </c>
      <c r="C655" s="1" t="s">
        <v>1499</v>
      </c>
      <c r="D655" s="1" t="s">
        <v>141</v>
      </c>
      <c r="E655" s="1" t="s">
        <v>142</v>
      </c>
      <c r="F655" s="1">
        <v>2024</v>
      </c>
      <c r="G655" s="1">
        <v>2025</v>
      </c>
      <c r="H655" s="1" t="s">
        <v>3230</v>
      </c>
      <c r="I655" s="1">
        <v>9270</v>
      </c>
      <c r="J655" s="1" t="s">
        <v>2504</v>
      </c>
      <c r="K655" s="1" t="s">
        <v>2505</v>
      </c>
      <c r="L655" s="1">
        <v>18001</v>
      </c>
      <c r="M655" s="1" t="s">
        <v>2499</v>
      </c>
      <c r="N655" s="1" t="s">
        <v>3210</v>
      </c>
      <c r="O655" s="1" t="s">
        <v>3231</v>
      </c>
      <c r="Q655" s="1" t="s">
        <v>40</v>
      </c>
      <c r="R655" s="1" t="s">
        <v>2473</v>
      </c>
      <c r="S655" s="1" t="s">
        <v>2610</v>
      </c>
      <c r="T655" s="1" t="s">
        <v>2479</v>
      </c>
      <c r="U655" s="1" t="s">
        <v>141</v>
      </c>
      <c r="V655" s="1" t="s">
        <v>3232</v>
      </c>
      <c r="W655" s="1" t="s">
        <v>34</v>
      </c>
      <c r="X655" s="1" t="s">
        <v>2611</v>
      </c>
      <c r="Y655" s="1" t="s">
        <v>3233</v>
      </c>
      <c r="Z655" s="1" t="s">
        <v>2737</v>
      </c>
    </row>
    <row r="656" spans="1:26" hidden="1" x14ac:dyDescent="0.25">
      <c r="A656" s="1" t="s">
        <v>2496</v>
      </c>
      <c r="B656" s="1">
        <v>1966</v>
      </c>
      <c r="C656" s="1" t="s">
        <v>1500</v>
      </c>
      <c r="D656" s="1" t="s">
        <v>141</v>
      </c>
      <c r="E656" s="1" t="s">
        <v>142</v>
      </c>
      <c r="F656" s="1">
        <v>2024</v>
      </c>
      <c r="G656" s="1">
        <v>2025</v>
      </c>
      <c r="H656" s="1" t="s">
        <v>2743</v>
      </c>
      <c r="I656" s="1">
        <v>8821</v>
      </c>
      <c r="J656" s="1" t="s">
        <v>2504</v>
      </c>
      <c r="K656" s="1" t="s">
        <v>2505</v>
      </c>
      <c r="L656" s="1">
        <v>18001</v>
      </c>
      <c r="M656" s="1" t="s">
        <v>2499</v>
      </c>
      <c r="N656" s="1" t="s">
        <v>3234</v>
      </c>
      <c r="O656" s="1" t="s">
        <v>3235</v>
      </c>
      <c r="P656" s="1">
        <v>4</v>
      </c>
      <c r="Q656" s="1" t="s">
        <v>40</v>
      </c>
      <c r="R656" s="1" t="s">
        <v>2473</v>
      </c>
      <c r="S656" s="1" t="s">
        <v>2610</v>
      </c>
      <c r="T656" s="1" t="s">
        <v>2479</v>
      </c>
      <c r="U656" s="1" t="s">
        <v>141</v>
      </c>
      <c r="V656" s="1" t="s">
        <v>3066</v>
      </c>
      <c r="W656" s="1" t="s">
        <v>34</v>
      </c>
      <c r="X656" s="1" t="s">
        <v>2611</v>
      </c>
      <c r="Y656" s="1" t="s">
        <v>5601</v>
      </c>
      <c r="Z656" s="1" t="s">
        <v>2539</v>
      </c>
    </row>
    <row r="657" spans="1:26" hidden="1" x14ac:dyDescent="0.25">
      <c r="A657" s="1" t="s">
        <v>2496</v>
      </c>
      <c r="B657" s="1">
        <v>1965</v>
      </c>
      <c r="C657" s="1" t="s">
        <v>1030</v>
      </c>
      <c r="D657" s="1" t="s">
        <v>141</v>
      </c>
      <c r="E657" s="1" t="s">
        <v>142</v>
      </c>
      <c r="F657" s="1">
        <v>2024</v>
      </c>
      <c r="G657" s="1">
        <v>2025</v>
      </c>
      <c r="H657" s="1" t="s">
        <v>5213</v>
      </c>
      <c r="I657" s="1">
        <v>6420</v>
      </c>
      <c r="J657" s="1" t="s">
        <v>3062</v>
      </c>
      <c r="K657" s="1" t="s">
        <v>2541</v>
      </c>
      <c r="L657" s="1">
        <v>15001</v>
      </c>
      <c r="M657" s="1" t="s">
        <v>2542</v>
      </c>
      <c r="N657" s="1" t="s">
        <v>3177</v>
      </c>
      <c r="O657" s="1" t="s">
        <v>3150</v>
      </c>
      <c r="P657" s="1">
        <v>15585</v>
      </c>
      <c r="Q657" s="1" t="s">
        <v>2902</v>
      </c>
      <c r="R657" s="1" t="s">
        <v>2903</v>
      </c>
      <c r="S657" s="1" t="s">
        <v>2904</v>
      </c>
      <c r="T657" s="1" t="s">
        <v>2479</v>
      </c>
      <c r="U657" s="1" t="s">
        <v>141</v>
      </c>
      <c r="V657" s="1" t="s">
        <v>3066</v>
      </c>
      <c r="W657" s="1" t="s">
        <v>34</v>
      </c>
      <c r="X657" s="1" t="s">
        <v>2906</v>
      </c>
      <c r="Y657" s="1" t="s">
        <v>5214</v>
      </c>
      <c r="Z657" s="1" t="s">
        <v>4940</v>
      </c>
    </row>
    <row r="658" spans="1:26" hidden="1" x14ac:dyDescent="0.25">
      <c r="A658" s="1" t="s">
        <v>2496</v>
      </c>
      <c r="B658" s="1">
        <v>1964</v>
      </c>
      <c r="C658" s="1" t="s">
        <v>987</v>
      </c>
      <c r="D658" s="1" t="s">
        <v>141</v>
      </c>
      <c r="E658" s="1" t="s">
        <v>142</v>
      </c>
      <c r="F658" s="1">
        <v>2024</v>
      </c>
      <c r="G658" s="1">
        <v>2025</v>
      </c>
      <c r="H658" s="1" t="s">
        <v>3283</v>
      </c>
      <c r="I658" s="1">
        <v>7799</v>
      </c>
      <c r="J658" s="1" t="s">
        <v>3062</v>
      </c>
      <c r="K658" s="1" t="s">
        <v>2541</v>
      </c>
      <c r="L658" s="1">
        <v>15001</v>
      </c>
      <c r="M658" s="1" t="s">
        <v>2542</v>
      </c>
      <c r="N658" s="1" t="s">
        <v>3229</v>
      </c>
      <c r="O658" s="1" t="s">
        <v>3215</v>
      </c>
      <c r="Q658" s="1" t="s">
        <v>2902</v>
      </c>
      <c r="R658" s="1" t="s">
        <v>2903</v>
      </c>
      <c r="S658" s="1" t="s">
        <v>2904</v>
      </c>
      <c r="T658" s="1" t="s">
        <v>2479</v>
      </c>
      <c r="U658" s="1" t="s">
        <v>141</v>
      </c>
      <c r="V658" s="1" t="s">
        <v>3066</v>
      </c>
      <c r="W658" s="1" t="s">
        <v>34</v>
      </c>
      <c r="X658" s="1" t="s">
        <v>2906</v>
      </c>
      <c r="Y658" s="1" t="s">
        <v>7201</v>
      </c>
      <c r="Z658" s="1" t="s">
        <v>2477</v>
      </c>
    </row>
    <row r="659" spans="1:26" hidden="1" x14ac:dyDescent="0.25">
      <c r="A659" s="1" t="s">
        <v>2496</v>
      </c>
      <c r="B659" s="1">
        <v>1963</v>
      </c>
      <c r="C659" s="1" t="s">
        <v>882</v>
      </c>
      <c r="D659" s="1" t="s">
        <v>141</v>
      </c>
      <c r="E659" s="1" t="s">
        <v>142</v>
      </c>
      <c r="F659" s="1">
        <v>2024</v>
      </c>
      <c r="G659" s="1">
        <v>2025</v>
      </c>
      <c r="H659" s="1" t="s">
        <v>3237</v>
      </c>
      <c r="I659" s="1">
        <v>5054</v>
      </c>
      <c r="J659" s="1" t="s">
        <v>3062</v>
      </c>
      <c r="K659" s="1" t="s">
        <v>2541</v>
      </c>
      <c r="L659" s="1">
        <v>15001</v>
      </c>
      <c r="M659" s="1" t="s">
        <v>2542</v>
      </c>
      <c r="N659" s="1" t="s">
        <v>3238</v>
      </c>
      <c r="O659" s="1" t="s">
        <v>3239</v>
      </c>
      <c r="P659" s="1">
        <v>7885</v>
      </c>
      <c r="Q659" s="1" t="s">
        <v>2902</v>
      </c>
      <c r="R659" s="1" t="s">
        <v>2903</v>
      </c>
      <c r="S659" s="1" t="s">
        <v>2904</v>
      </c>
      <c r="T659" s="1" t="s">
        <v>2479</v>
      </c>
      <c r="U659" s="1" t="s">
        <v>141</v>
      </c>
      <c r="V659" s="1" t="s">
        <v>3066</v>
      </c>
      <c r="W659" s="1" t="s">
        <v>34</v>
      </c>
      <c r="X659" s="1" t="s">
        <v>2546</v>
      </c>
      <c r="Y659" s="1" t="s">
        <v>3240</v>
      </c>
      <c r="Z659" s="1" t="s">
        <v>3241</v>
      </c>
    </row>
    <row r="660" spans="1:26" hidden="1" x14ac:dyDescent="0.25">
      <c r="A660" s="1" t="s">
        <v>2496</v>
      </c>
      <c r="B660" s="1">
        <v>1962</v>
      </c>
      <c r="C660" s="1" t="s">
        <v>1582</v>
      </c>
      <c r="D660" s="1" t="s">
        <v>141</v>
      </c>
      <c r="E660" s="1" t="s">
        <v>142</v>
      </c>
      <c r="F660" s="1">
        <v>2024</v>
      </c>
      <c r="G660" s="1">
        <v>2025</v>
      </c>
      <c r="H660" s="1" t="s">
        <v>7202</v>
      </c>
      <c r="I660" s="1">
        <v>9433</v>
      </c>
      <c r="J660" s="1" t="s">
        <v>3209</v>
      </c>
      <c r="K660" s="1" t="s">
        <v>2850</v>
      </c>
      <c r="L660" s="1">
        <v>21104</v>
      </c>
      <c r="M660" s="1" t="s">
        <v>5292</v>
      </c>
      <c r="N660" s="1" t="s">
        <v>3163</v>
      </c>
      <c r="O660" s="1" t="s">
        <v>3242</v>
      </c>
      <c r="Q660" s="1" t="s">
        <v>2712</v>
      </c>
      <c r="R660" s="1" t="s">
        <v>2507</v>
      </c>
      <c r="S660" s="1" t="s">
        <v>2878</v>
      </c>
      <c r="T660" s="1" t="s">
        <v>2479</v>
      </c>
      <c r="U660" s="1" t="s">
        <v>141</v>
      </c>
      <c r="V660" s="1" t="s">
        <v>3066</v>
      </c>
      <c r="W660" s="1" t="s">
        <v>34</v>
      </c>
      <c r="X660" s="1" t="s">
        <v>2603</v>
      </c>
      <c r="Y660" s="1" t="s">
        <v>7203</v>
      </c>
    </row>
    <row r="661" spans="1:26" hidden="1" x14ac:dyDescent="0.25">
      <c r="A661" s="1" t="s">
        <v>2496</v>
      </c>
      <c r="B661" s="1">
        <v>1961</v>
      </c>
      <c r="C661" s="1" t="s">
        <v>836</v>
      </c>
      <c r="D661" s="1" t="s">
        <v>141</v>
      </c>
      <c r="E661" s="1" t="s">
        <v>142</v>
      </c>
      <c r="F661" s="1">
        <v>2025</v>
      </c>
      <c r="G661" s="1">
        <v>2024</v>
      </c>
      <c r="H661" s="1" t="s">
        <v>3243</v>
      </c>
      <c r="I661" s="1">
        <v>8917</v>
      </c>
      <c r="J661" s="1" t="s">
        <v>3062</v>
      </c>
      <c r="K661" s="1" t="s">
        <v>6014</v>
      </c>
      <c r="L661" s="1">
        <v>15001</v>
      </c>
      <c r="M661" s="1" t="s">
        <v>3898</v>
      </c>
      <c r="N661" s="1" t="s">
        <v>3238</v>
      </c>
      <c r="O661" s="1" t="s">
        <v>3239</v>
      </c>
      <c r="P661" s="1">
        <v>9490</v>
      </c>
      <c r="Q661" s="1" t="s">
        <v>2902</v>
      </c>
      <c r="R661" s="1" t="s">
        <v>2903</v>
      </c>
      <c r="S661" s="1" t="s">
        <v>2904</v>
      </c>
      <c r="T661" s="1" t="s">
        <v>2479</v>
      </c>
      <c r="U661" s="1" t="s">
        <v>141</v>
      </c>
      <c r="V661" s="1" t="s">
        <v>3066</v>
      </c>
      <c r="W661" s="1" t="s">
        <v>34</v>
      </c>
      <c r="X661" s="1" t="s">
        <v>2906</v>
      </c>
      <c r="Y661" s="1" t="s">
        <v>3244</v>
      </c>
      <c r="Z661" s="1" t="s">
        <v>3245</v>
      </c>
    </row>
    <row r="662" spans="1:26" hidden="1" x14ac:dyDescent="0.25">
      <c r="A662" s="1" t="s">
        <v>2496</v>
      </c>
      <c r="B662" s="1">
        <v>1960</v>
      </c>
      <c r="C662" s="1" t="s">
        <v>620</v>
      </c>
      <c r="D662" s="1" t="s">
        <v>141</v>
      </c>
      <c r="E662" s="1" t="s">
        <v>142</v>
      </c>
      <c r="F662" s="1">
        <v>2024</v>
      </c>
      <c r="G662" s="1">
        <v>2025</v>
      </c>
      <c r="H662" s="1" t="s">
        <v>3246</v>
      </c>
      <c r="I662" s="1">
        <v>3667</v>
      </c>
      <c r="J662" s="1" t="s">
        <v>3062</v>
      </c>
      <c r="K662" s="1" t="s">
        <v>2541</v>
      </c>
      <c r="L662" s="1">
        <v>15001</v>
      </c>
      <c r="M662" s="1" t="s">
        <v>2542</v>
      </c>
      <c r="N662" s="1" t="s">
        <v>3247</v>
      </c>
      <c r="O662" s="1" t="s">
        <v>3235</v>
      </c>
      <c r="Q662" s="1" t="s">
        <v>2902</v>
      </c>
      <c r="R662" s="1" t="s">
        <v>2903</v>
      </c>
      <c r="S662" s="1" t="s">
        <v>2904</v>
      </c>
      <c r="T662" s="1" t="s">
        <v>2479</v>
      </c>
      <c r="U662" s="1" t="s">
        <v>141</v>
      </c>
      <c r="V662" s="1" t="s">
        <v>3066</v>
      </c>
      <c r="W662" s="1" t="s">
        <v>34</v>
      </c>
      <c r="X662" s="1" t="s">
        <v>2906</v>
      </c>
      <c r="Y662" s="1" t="s">
        <v>3248</v>
      </c>
      <c r="Z662" s="1" t="s">
        <v>2693</v>
      </c>
    </row>
    <row r="663" spans="1:26" hidden="1" x14ac:dyDescent="0.25">
      <c r="A663" s="1" t="s">
        <v>2496</v>
      </c>
      <c r="B663" s="1">
        <v>1959</v>
      </c>
      <c r="C663" s="1" t="s">
        <v>901</v>
      </c>
      <c r="D663" s="1" t="s">
        <v>141</v>
      </c>
      <c r="E663" s="1" t="s">
        <v>142</v>
      </c>
      <c r="F663" s="1">
        <v>2024</v>
      </c>
      <c r="G663" s="1">
        <v>2025</v>
      </c>
      <c r="H663" s="1" t="s">
        <v>3249</v>
      </c>
      <c r="I663" s="1">
        <v>5552</v>
      </c>
      <c r="J663" s="1" t="s">
        <v>3062</v>
      </c>
      <c r="K663" s="1" t="s">
        <v>2541</v>
      </c>
      <c r="L663" s="1">
        <v>15001</v>
      </c>
      <c r="M663" s="1" t="s">
        <v>2542</v>
      </c>
      <c r="N663" s="1" t="s">
        <v>3247</v>
      </c>
      <c r="O663" s="1" t="s">
        <v>3154</v>
      </c>
      <c r="P663" s="1">
        <v>6305</v>
      </c>
      <c r="Q663" s="1" t="s">
        <v>2902</v>
      </c>
      <c r="R663" s="1" t="s">
        <v>2903</v>
      </c>
      <c r="S663" s="1" t="s">
        <v>2904</v>
      </c>
      <c r="T663" s="1" t="s">
        <v>2479</v>
      </c>
      <c r="U663" s="1" t="s">
        <v>141</v>
      </c>
      <c r="V663" s="1" t="s">
        <v>3066</v>
      </c>
      <c r="W663" s="1" t="s">
        <v>34</v>
      </c>
      <c r="X663" s="1" t="s">
        <v>2503</v>
      </c>
      <c r="Y663" s="1" t="s">
        <v>3250</v>
      </c>
      <c r="Z663" s="1" t="s">
        <v>2479</v>
      </c>
    </row>
    <row r="664" spans="1:26" hidden="1" x14ac:dyDescent="0.25">
      <c r="A664" s="1" t="s">
        <v>2496</v>
      </c>
      <c r="B664" s="1">
        <v>1958</v>
      </c>
      <c r="C664" s="1" t="s">
        <v>492</v>
      </c>
      <c r="D664" s="1" t="s">
        <v>141</v>
      </c>
      <c r="E664" s="1" t="s">
        <v>142</v>
      </c>
      <c r="F664" s="1">
        <v>2024</v>
      </c>
      <c r="G664" s="1">
        <v>2025</v>
      </c>
      <c r="H664" s="1" t="s">
        <v>4453</v>
      </c>
      <c r="I664" s="1">
        <v>8385</v>
      </c>
      <c r="J664" s="1" t="s">
        <v>2504</v>
      </c>
      <c r="K664" s="1" t="s">
        <v>2505</v>
      </c>
      <c r="L664" s="1">
        <v>18001</v>
      </c>
      <c r="M664" s="1" t="s">
        <v>2499</v>
      </c>
      <c r="N664" s="1" t="s">
        <v>3247</v>
      </c>
      <c r="O664" s="1" t="s">
        <v>3150</v>
      </c>
      <c r="P664" s="1">
        <v>2437</v>
      </c>
      <c r="Q664" s="1" t="s">
        <v>40</v>
      </c>
      <c r="R664" s="1" t="s">
        <v>2473</v>
      </c>
      <c r="S664" s="1" t="s">
        <v>2610</v>
      </c>
      <c r="T664" s="1" t="s">
        <v>2479</v>
      </c>
      <c r="U664" s="1" t="s">
        <v>141</v>
      </c>
      <c r="V664" s="1" t="s">
        <v>3066</v>
      </c>
      <c r="W664" s="1" t="s">
        <v>34</v>
      </c>
      <c r="X664" s="1" t="s">
        <v>2611</v>
      </c>
      <c r="Y664" s="1" t="s">
        <v>6043</v>
      </c>
      <c r="Z664" s="1" t="s">
        <v>2539</v>
      </c>
    </row>
    <row r="665" spans="1:26" hidden="1" x14ac:dyDescent="0.25">
      <c r="A665" s="1" t="s">
        <v>2496</v>
      </c>
      <c r="B665" s="1">
        <v>1957</v>
      </c>
      <c r="C665" s="1" t="s">
        <v>902</v>
      </c>
      <c r="D665" s="1" t="s">
        <v>141</v>
      </c>
      <c r="E665" s="1" t="s">
        <v>142</v>
      </c>
      <c r="F665" s="1">
        <v>2024</v>
      </c>
      <c r="G665" s="1">
        <v>2025</v>
      </c>
      <c r="H665" s="1" t="s">
        <v>3252</v>
      </c>
      <c r="I665" s="1">
        <v>8847</v>
      </c>
      <c r="J665" s="1" t="s">
        <v>3062</v>
      </c>
      <c r="K665" s="1" t="s">
        <v>2541</v>
      </c>
      <c r="L665" s="1">
        <v>15001</v>
      </c>
      <c r="M665" s="1" t="s">
        <v>2542</v>
      </c>
      <c r="N665" s="1" t="s">
        <v>3253</v>
      </c>
      <c r="O665" s="1" t="s">
        <v>3147</v>
      </c>
      <c r="Q665" s="1" t="s">
        <v>2902</v>
      </c>
      <c r="R665" s="1" t="s">
        <v>2903</v>
      </c>
      <c r="S665" s="1" t="s">
        <v>2904</v>
      </c>
      <c r="T665" s="1" t="s">
        <v>2479</v>
      </c>
      <c r="U665" s="1" t="s">
        <v>141</v>
      </c>
      <c r="V665" s="1" t="s">
        <v>3066</v>
      </c>
      <c r="W665" s="1" t="s">
        <v>34</v>
      </c>
      <c r="X665" s="1" t="s">
        <v>2657</v>
      </c>
      <c r="Y665" s="1" t="s">
        <v>3254</v>
      </c>
      <c r="Z665" s="1" t="s">
        <v>3255</v>
      </c>
    </row>
    <row r="666" spans="1:26" hidden="1" x14ac:dyDescent="0.25">
      <c r="A666" s="1" t="s">
        <v>2496</v>
      </c>
      <c r="B666" s="1">
        <v>1956</v>
      </c>
      <c r="C666" s="1" t="s">
        <v>330</v>
      </c>
      <c r="D666" s="1" t="s">
        <v>141</v>
      </c>
      <c r="E666" s="1" t="s">
        <v>142</v>
      </c>
      <c r="F666" s="1">
        <v>2024</v>
      </c>
      <c r="G666" s="1">
        <v>2025</v>
      </c>
      <c r="H666" s="1" t="s">
        <v>7204</v>
      </c>
      <c r="I666" s="1" t="s">
        <v>7205</v>
      </c>
      <c r="J666" s="1" t="s">
        <v>2475</v>
      </c>
      <c r="K666" s="1" t="s">
        <v>2498</v>
      </c>
      <c r="L666" s="1">
        <v>21035</v>
      </c>
      <c r="M666" s="1" t="s">
        <v>2499</v>
      </c>
      <c r="N666" s="1" t="s">
        <v>3229</v>
      </c>
      <c r="O666" s="1" t="s">
        <v>3215</v>
      </c>
      <c r="P666" s="1">
        <v>5032</v>
      </c>
      <c r="Q666" s="1" t="s">
        <v>2712</v>
      </c>
      <c r="R666" s="1" t="s">
        <v>6777</v>
      </c>
      <c r="S666" s="1" t="s">
        <v>5297</v>
      </c>
      <c r="T666" s="1" t="s">
        <v>2477</v>
      </c>
      <c r="U666" s="1" t="s">
        <v>141</v>
      </c>
      <c r="V666" s="1" t="s">
        <v>3066</v>
      </c>
      <c r="W666" s="1" t="s">
        <v>34</v>
      </c>
      <c r="X666" s="1" t="s">
        <v>6131</v>
      </c>
      <c r="Y666" s="1" t="s">
        <v>7206</v>
      </c>
      <c r="Z666" s="1" t="s">
        <v>7207</v>
      </c>
    </row>
    <row r="667" spans="1:26" hidden="1" x14ac:dyDescent="0.25">
      <c r="A667" s="1" t="s">
        <v>2496</v>
      </c>
      <c r="B667" s="1">
        <v>1955</v>
      </c>
      <c r="C667" s="1" t="s">
        <v>1132</v>
      </c>
      <c r="D667" s="1" t="s">
        <v>141</v>
      </c>
      <c r="E667" s="1" t="s">
        <v>142</v>
      </c>
      <c r="F667" s="1">
        <v>2024</v>
      </c>
      <c r="G667" s="1">
        <v>2025</v>
      </c>
      <c r="H667" s="1" t="s">
        <v>3257</v>
      </c>
      <c r="I667" s="1">
        <v>5579</v>
      </c>
      <c r="J667" s="1" t="s">
        <v>3062</v>
      </c>
      <c r="K667" s="1" t="s">
        <v>6014</v>
      </c>
      <c r="L667" s="1">
        <v>15001</v>
      </c>
      <c r="M667" s="1" t="s">
        <v>3898</v>
      </c>
      <c r="N667" s="1" t="s">
        <v>3247</v>
      </c>
      <c r="O667" s="1" t="s">
        <v>3147</v>
      </c>
      <c r="P667" s="1">
        <v>12473</v>
      </c>
      <c r="Q667" s="1" t="s">
        <v>2902</v>
      </c>
      <c r="R667" s="1" t="s">
        <v>2903</v>
      </c>
      <c r="S667" s="1" t="s">
        <v>2904</v>
      </c>
      <c r="T667" s="1" t="s">
        <v>2479</v>
      </c>
      <c r="U667" s="1" t="s">
        <v>141</v>
      </c>
      <c r="V667" s="1" t="s">
        <v>3066</v>
      </c>
      <c r="W667" s="1" t="s">
        <v>34</v>
      </c>
      <c r="X667" s="1" t="s">
        <v>2503</v>
      </c>
      <c r="Y667" s="1" t="s">
        <v>3258</v>
      </c>
      <c r="Z667" s="1" t="s">
        <v>2479</v>
      </c>
    </row>
    <row r="668" spans="1:26" hidden="1" x14ac:dyDescent="0.25">
      <c r="A668" s="1" t="s">
        <v>2496</v>
      </c>
      <c r="B668" s="1">
        <v>1954</v>
      </c>
      <c r="C668" s="1" t="s">
        <v>565</v>
      </c>
      <c r="D668" s="1" t="s">
        <v>141</v>
      </c>
      <c r="E668" s="1" t="s">
        <v>142</v>
      </c>
      <c r="F668" s="1">
        <v>2024</v>
      </c>
      <c r="G668" s="1">
        <v>2025</v>
      </c>
      <c r="H668" s="1" t="s">
        <v>2961</v>
      </c>
      <c r="I668" s="1">
        <v>5218</v>
      </c>
      <c r="J668" s="1" t="s">
        <v>2846</v>
      </c>
      <c r="K668" s="1" t="s">
        <v>2558</v>
      </c>
      <c r="L668" s="1">
        <v>35001</v>
      </c>
      <c r="M668" s="1" t="s">
        <v>2499</v>
      </c>
      <c r="N668" s="1" t="s">
        <v>3238</v>
      </c>
      <c r="O668" s="1" t="s">
        <v>3259</v>
      </c>
      <c r="P668" s="1">
        <v>5928</v>
      </c>
      <c r="Q668" s="1" t="s">
        <v>43</v>
      </c>
      <c r="R668" s="1" t="s">
        <v>2473</v>
      </c>
      <c r="S668" s="1" t="s">
        <v>2521</v>
      </c>
      <c r="T668" s="1" t="s">
        <v>2479</v>
      </c>
      <c r="U668" s="1" t="s">
        <v>141</v>
      </c>
      <c r="V668" s="1" t="s">
        <v>3066</v>
      </c>
      <c r="W668" s="1" t="s">
        <v>34</v>
      </c>
      <c r="X668" s="1" t="s">
        <v>2509</v>
      </c>
      <c r="Y668" s="1" t="s">
        <v>7208</v>
      </c>
      <c r="Z668" s="1" t="s">
        <v>2522</v>
      </c>
    </row>
    <row r="669" spans="1:26" hidden="1" x14ac:dyDescent="0.25">
      <c r="A669" s="1" t="s">
        <v>2496</v>
      </c>
      <c r="B669" s="1">
        <v>1953</v>
      </c>
      <c r="C669" s="1" t="s">
        <v>1234</v>
      </c>
      <c r="D669" s="1" t="s">
        <v>141</v>
      </c>
      <c r="E669" s="1" t="s">
        <v>142</v>
      </c>
      <c r="F669" s="1">
        <v>2024</v>
      </c>
      <c r="G669" s="1">
        <v>2025</v>
      </c>
      <c r="H669" s="1" t="s">
        <v>3260</v>
      </c>
      <c r="I669" s="1">
        <v>8863</v>
      </c>
      <c r="J669" s="1" t="s">
        <v>3062</v>
      </c>
      <c r="K669" s="1" t="s">
        <v>6014</v>
      </c>
      <c r="L669" s="1">
        <v>15001</v>
      </c>
      <c r="M669" s="1" t="s">
        <v>3898</v>
      </c>
      <c r="N669" s="1" t="s">
        <v>3261</v>
      </c>
      <c r="O669" s="1" t="s">
        <v>3226</v>
      </c>
      <c r="P669" s="1">
        <v>11200</v>
      </c>
      <c r="Q669" s="1" t="s">
        <v>2902</v>
      </c>
      <c r="R669" s="1" t="s">
        <v>2903</v>
      </c>
      <c r="S669" s="1" t="s">
        <v>2904</v>
      </c>
      <c r="T669" s="1" t="s">
        <v>2479</v>
      </c>
      <c r="U669" s="1" t="s">
        <v>141</v>
      </c>
      <c r="V669" s="1" t="s">
        <v>3066</v>
      </c>
      <c r="W669" s="1" t="s">
        <v>34</v>
      </c>
      <c r="X669" s="1" t="s">
        <v>2657</v>
      </c>
      <c r="Y669" s="1" t="s">
        <v>3262</v>
      </c>
      <c r="Z669" s="1" t="s">
        <v>3263</v>
      </c>
    </row>
    <row r="670" spans="1:26" hidden="1" x14ac:dyDescent="0.25">
      <c r="A670" s="1" t="s">
        <v>2496</v>
      </c>
      <c r="B670" s="1">
        <v>1952</v>
      </c>
      <c r="C670" s="1" t="s">
        <v>837</v>
      </c>
      <c r="D670" s="1" t="s">
        <v>141</v>
      </c>
      <c r="E670" s="1" t="s">
        <v>142</v>
      </c>
      <c r="F670" s="1">
        <v>2024</v>
      </c>
      <c r="G670" s="1">
        <v>2025</v>
      </c>
      <c r="H670" s="1" t="s">
        <v>3264</v>
      </c>
      <c r="I670" s="1">
        <v>8366</v>
      </c>
      <c r="J670" s="1" t="s">
        <v>2504</v>
      </c>
      <c r="K670" s="1" t="s">
        <v>2505</v>
      </c>
      <c r="L670" s="1">
        <v>18001</v>
      </c>
      <c r="M670" s="1" t="s">
        <v>2499</v>
      </c>
      <c r="N670" s="1" t="s">
        <v>3265</v>
      </c>
      <c r="O670" s="1" t="s">
        <v>3266</v>
      </c>
      <c r="P670" s="1">
        <v>1579</v>
      </c>
      <c r="Q670" s="1" t="s">
        <v>40</v>
      </c>
      <c r="R670" s="1" t="s">
        <v>2473</v>
      </c>
      <c r="S670" s="1" t="s">
        <v>2610</v>
      </c>
      <c r="T670" s="1" t="s">
        <v>2479</v>
      </c>
      <c r="U670" s="1" t="s">
        <v>141</v>
      </c>
      <c r="V670" s="1" t="s">
        <v>3066</v>
      </c>
      <c r="W670" s="1" t="s">
        <v>34</v>
      </c>
      <c r="X670" s="1" t="s">
        <v>2794</v>
      </c>
      <c r="Y670" s="1" t="s">
        <v>2795</v>
      </c>
      <c r="Z670" s="1" t="s">
        <v>2755</v>
      </c>
    </row>
    <row r="671" spans="1:26" hidden="1" x14ac:dyDescent="0.25">
      <c r="A671" s="1" t="s">
        <v>2496</v>
      </c>
      <c r="B671" s="1">
        <v>1951</v>
      </c>
      <c r="C671" s="1" t="s">
        <v>959</v>
      </c>
      <c r="D671" s="1" t="s">
        <v>141</v>
      </c>
      <c r="E671" s="1" t="s">
        <v>142</v>
      </c>
      <c r="F671" s="1">
        <v>2024</v>
      </c>
      <c r="G671" s="1">
        <v>2025</v>
      </c>
      <c r="H671" s="1" t="s">
        <v>3267</v>
      </c>
      <c r="I671" s="1">
        <v>8915</v>
      </c>
      <c r="J671" s="1" t="s">
        <v>3062</v>
      </c>
      <c r="K671" s="1" t="s">
        <v>2541</v>
      </c>
      <c r="L671" s="1">
        <v>15001</v>
      </c>
      <c r="M671" s="1" t="s">
        <v>2542</v>
      </c>
      <c r="N671" s="1" t="s">
        <v>3238</v>
      </c>
      <c r="O671" s="1" t="s">
        <v>3259</v>
      </c>
      <c r="P671" s="1">
        <v>13160</v>
      </c>
      <c r="Q671" s="1" t="s">
        <v>2902</v>
      </c>
      <c r="R671" s="1" t="s">
        <v>2903</v>
      </c>
      <c r="S671" s="1" t="s">
        <v>2904</v>
      </c>
      <c r="T671" s="1" t="s">
        <v>2479</v>
      </c>
      <c r="U671" s="1" t="s">
        <v>141</v>
      </c>
      <c r="V671" s="1" t="s">
        <v>3066</v>
      </c>
      <c r="W671" s="1" t="s">
        <v>34</v>
      </c>
      <c r="X671" s="1" t="s">
        <v>2546</v>
      </c>
      <c r="Y671" s="1" t="s">
        <v>3268</v>
      </c>
      <c r="Z671" s="1" t="s">
        <v>3269</v>
      </c>
    </row>
    <row r="672" spans="1:26" hidden="1" x14ac:dyDescent="0.25">
      <c r="A672" s="1" t="s">
        <v>2496</v>
      </c>
      <c r="B672" s="1">
        <v>1950</v>
      </c>
      <c r="C672" s="1" t="s">
        <v>903</v>
      </c>
      <c r="D672" s="1" t="s">
        <v>141</v>
      </c>
      <c r="E672" s="1" t="s">
        <v>142</v>
      </c>
      <c r="F672" s="1">
        <v>2024</v>
      </c>
      <c r="G672" s="1">
        <v>2025</v>
      </c>
      <c r="H672" s="1" t="s">
        <v>4681</v>
      </c>
      <c r="I672" s="1">
        <v>8755</v>
      </c>
      <c r="J672" s="1" t="s">
        <v>2504</v>
      </c>
      <c r="K672" s="1" t="s">
        <v>2505</v>
      </c>
      <c r="L672" s="1">
        <v>18001</v>
      </c>
      <c r="M672" s="1" t="s">
        <v>2499</v>
      </c>
      <c r="N672" s="1" t="s">
        <v>3165</v>
      </c>
      <c r="O672" s="1" t="s">
        <v>3147</v>
      </c>
      <c r="P672" s="1">
        <v>946</v>
      </c>
      <c r="Q672" s="1" t="s">
        <v>40</v>
      </c>
      <c r="R672" s="1" t="s">
        <v>2473</v>
      </c>
      <c r="S672" s="1" t="s">
        <v>2610</v>
      </c>
      <c r="T672" s="1" t="s">
        <v>2479</v>
      </c>
      <c r="U672" s="1" t="s">
        <v>141</v>
      </c>
      <c r="V672" s="1" t="s">
        <v>3066</v>
      </c>
      <c r="W672" s="1" t="s">
        <v>34</v>
      </c>
      <c r="X672" s="1" t="s">
        <v>2611</v>
      </c>
      <c r="Y672" s="1" t="s">
        <v>5603</v>
      </c>
      <c r="Z672" s="1" t="s">
        <v>2539</v>
      </c>
    </row>
    <row r="673" spans="1:26" hidden="1" x14ac:dyDescent="0.25">
      <c r="A673" s="1" t="s">
        <v>2496</v>
      </c>
      <c r="B673" s="1">
        <v>1949</v>
      </c>
      <c r="C673" s="1" t="s">
        <v>211</v>
      </c>
      <c r="D673" s="1" t="s">
        <v>141</v>
      </c>
      <c r="E673" s="1" t="s">
        <v>142</v>
      </c>
      <c r="F673" s="1">
        <v>2024</v>
      </c>
      <c r="G673" s="1">
        <v>2025</v>
      </c>
      <c r="H673" s="1" t="s">
        <v>3270</v>
      </c>
      <c r="I673" s="1">
        <v>8710</v>
      </c>
      <c r="J673" s="1" t="s">
        <v>2557</v>
      </c>
      <c r="K673" s="1" t="s">
        <v>2558</v>
      </c>
      <c r="L673" s="1">
        <v>22032</v>
      </c>
      <c r="M673" s="1" t="s">
        <v>2499</v>
      </c>
      <c r="N673" s="1" t="s">
        <v>3253</v>
      </c>
      <c r="O673" s="1" t="s">
        <v>3271</v>
      </c>
      <c r="Q673" s="1" t="s">
        <v>2601</v>
      </c>
      <c r="R673" s="1" t="s">
        <v>2507</v>
      </c>
      <c r="S673" s="1" t="s">
        <v>2622</v>
      </c>
      <c r="T673" s="1" t="s">
        <v>2479</v>
      </c>
      <c r="U673" s="1" t="s">
        <v>141</v>
      </c>
      <c r="V673" s="1" t="s">
        <v>3066</v>
      </c>
      <c r="W673" s="1" t="s">
        <v>34</v>
      </c>
      <c r="X673" s="1" t="s">
        <v>2750</v>
      </c>
      <c r="Y673" s="1" t="s">
        <v>3272</v>
      </c>
      <c r="Z673" s="1" t="s">
        <v>2755</v>
      </c>
    </row>
    <row r="674" spans="1:26" hidden="1" x14ac:dyDescent="0.25">
      <c r="A674" s="1" t="s">
        <v>2496</v>
      </c>
      <c r="B674" s="1">
        <v>1948</v>
      </c>
      <c r="C674" s="1" t="s">
        <v>1101</v>
      </c>
      <c r="D674" s="1" t="s">
        <v>141</v>
      </c>
      <c r="E674" s="1" t="s">
        <v>142</v>
      </c>
      <c r="F674" s="1">
        <v>2024</v>
      </c>
      <c r="G674" s="1">
        <v>2025</v>
      </c>
      <c r="H674" s="1" t="s">
        <v>5122</v>
      </c>
      <c r="I674" s="1">
        <v>9369</v>
      </c>
      <c r="J674" s="1" t="s">
        <v>2504</v>
      </c>
      <c r="K674" s="1" t="s">
        <v>2505</v>
      </c>
      <c r="L674" s="1">
        <v>18001</v>
      </c>
      <c r="M674" s="1" t="s">
        <v>2499</v>
      </c>
      <c r="N674" s="1" t="s">
        <v>3165</v>
      </c>
      <c r="O674" s="1" t="s">
        <v>3239</v>
      </c>
      <c r="P674" s="1">
        <v>11913</v>
      </c>
      <c r="Q674" s="1" t="s">
        <v>40</v>
      </c>
      <c r="R674" s="1" t="s">
        <v>2473</v>
      </c>
      <c r="S674" s="1" t="s">
        <v>2610</v>
      </c>
      <c r="T674" s="1" t="s">
        <v>2479</v>
      </c>
      <c r="U674" s="1" t="s">
        <v>141</v>
      </c>
      <c r="V674" s="1" t="s">
        <v>3066</v>
      </c>
      <c r="W674" s="1" t="s">
        <v>34</v>
      </c>
      <c r="X674" s="1" t="s">
        <v>2611</v>
      </c>
      <c r="Y674" s="1" t="s">
        <v>5123</v>
      </c>
      <c r="Z674" s="1" t="s">
        <v>2539</v>
      </c>
    </row>
    <row r="675" spans="1:26" hidden="1" x14ac:dyDescent="0.25">
      <c r="A675" s="1" t="s">
        <v>2496</v>
      </c>
      <c r="B675" s="1">
        <v>1947</v>
      </c>
      <c r="C675" s="1" t="s">
        <v>212</v>
      </c>
      <c r="D675" s="1" t="s">
        <v>141</v>
      </c>
      <c r="E675" s="1" t="s">
        <v>142</v>
      </c>
      <c r="F675" s="1">
        <v>2024</v>
      </c>
      <c r="G675" s="1">
        <v>2025</v>
      </c>
      <c r="H675" s="1" t="s">
        <v>4279</v>
      </c>
      <c r="I675" s="1">
        <v>7358</v>
      </c>
      <c r="J675" s="1" t="s">
        <v>2846</v>
      </c>
      <c r="K675" s="1" t="s">
        <v>2558</v>
      </c>
      <c r="L675" s="1">
        <v>22020</v>
      </c>
      <c r="M675" s="1" t="s">
        <v>2499</v>
      </c>
      <c r="N675" s="1" t="s">
        <v>3163</v>
      </c>
      <c r="O675" s="1" t="s">
        <v>3242</v>
      </c>
      <c r="Q675" s="1" t="s">
        <v>2601</v>
      </c>
      <c r="R675" s="1" t="s">
        <v>2507</v>
      </c>
      <c r="S675" s="1" t="s">
        <v>2602</v>
      </c>
      <c r="T675" s="1" t="s">
        <v>2479</v>
      </c>
      <c r="U675" s="1" t="s">
        <v>141</v>
      </c>
      <c r="V675" s="1" t="s">
        <v>3066</v>
      </c>
      <c r="W675" s="1" t="s">
        <v>34</v>
      </c>
      <c r="X675" s="1" t="s">
        <v>2775</v>
      </c>
      <c r="Y675" s="1" t="s">
        <v>5604</v>
      </c>
      <c r="Z675" s="1" t="s">
        <v>5215</v>
      </c>
    </row>
    <row r="676" spans="1:26" hidden="1" x14ac:dyDescent="0.25">
      <c r="A676" s="1" t="s">
        <v>2496</v>
      </c>
      <c r="B676" s="1">
        <v>1946</v>
      </c>
      <c r="C676" s="1" t="s">
        <v>1244</v>
      </c>
      <c r="D676" s="1" t="s">
        <v>141</v>
      </c>
      <c r="E676" s="1" t="s">
        <v>142</v>
      </c>
      <c r="F676" s="1">
        <v>2024</v>
      </c>
      <c r="G676" s="1">
        <v>2025</v>
      </c>
      <c r="H676" s="1" t="s">
        <v>3273</v>
      </c>
      <c r="I676" s="1">
        <v>8655</v>
      </c>
      <c r="J676" s="1" t="s">
        <v>2478</v>
      </c>
      <c r="K676" s="1" t="s">
        <v>2541</v>
      </c>
      <c r="L676" s="1">
        <v>35001</v>
      </c>
      <c r="M676" s="1" t="s">
        <v>2542</v>
      </c>
      <c r="N676" s="1" t="s">
        <v>3156</v>
      </c>
      <c r="O676" s="1" t="s">
        <v>3274</v>
      </c>
      <c r="P676" s="1">
        <v>15</v>
      </c>
      <c r="Q676" s="1" t="s">
        <v>43</v>
      </c>
      <c r="R676" s="1" t="s">
        <v>2473</v>
      </c>
      <c r="S676" s="1" t="s">
        <v>2521</v>
      </c>
      <c r="T676" s="1" t="s">
        <v>2479</v>
      </c>
      <c r="U676" s="1" t="s">
        <v>141</v>
      </c>
      <c r="V676" s="1" t="s">
        <v>3066</v>
      </c>
      <c r="W676" s="1" t="s">
        <v>34</v>
      </c>
      <c r="X676" s="1" t="s">
        <v>2619</v>
      </c>
      <c r="Y676" s="1" t="s">
        <v>3275</v>
      </c>
      <c r="Z676" s="1" t="s">
        <v>3071</v>
      </c>
    </row>
    <row r="677" spans="1:26" hidden="1" x14ac:dyDescent="0.25">
      <c r="A677" s="1" t="s">
        <v>2496</v>
      </c>
      <c r="B677" s="1">
        <v>1944</v>
      </c>
      <c r="C677" s="1" t="s">
        <v>1052</v>
      </c>
      <c r="D677" s="1" t="s">
        <v>141</v>
      </c>
      <c r="E677" s="1" t="s">
        <v>142</v>
      </c>
      <c r="F677" s="1">
        <v>2024</v>
      </c>
      <c r="G677" s="1">
        <v>2025</v>
      </c>
      <c r="H677" s="1" t="s">
        <v>3276</v>
      </c>
      <c r="I677" s="1">
        <v>8765</v>
      </c>
      <c r="J677" s="1" t="s">
        <v>2504</v>
      </c>
      <c r="K677" s="1" t="s">
        <v>2505</v>
      </c>
      <c r="L677" s="1">
        <v>22020</v>
      </c>
      <c r="M677" s="1" t="s">
        <v>2499</v>
      </c>
      <c r="N677" s="1" t="s">
        <v>3225</v>
      </c>
      <c r="O677" s="1" t="s">
        <v>3277</v>
      </c>
      <c r="Q677" s="1" t="s">
        <v>2601</v>
      </c>
      <c r="R677" s="1" t="s">
        <v>2507</v>
      </c>
      <c r="S677" s="1" t="s">
        <v>2602</v>
      </c>
      <c r="T677" s="1" t="s">
        <v>2479</v>
      </c>
      <c r="U677" s="1" t="s">
        <v>141</v>
      </c>
      <c r="V677" s="1" t="s">
        <v>3066</v>
      </c>
      <c r="W677" s="1" t="s">
        <v>34</v>
      </c>
      <c r="X677" s="1" t="s">
        <v>2603</v>
      </c>
      <c r="Y677" s="1" t="s">
        <v>3095</v>
      </c>
      <c r="Z677" s="1" t="s">
        <v>2755</v>
      </c>
    </row>
    <row r="678" spans="1:26" hidden="1" x14ac:dyDescent="0.25">
      <c r="A678" s="1" t="s">
        <v>2496</v>
      </c>
      <c r="B678" s="1">
        <v>1943</v>
      </c>
      <c r="C678" s="1" t="s">
        <v>1121</v>
      </c>
      <c r="D678" s="1" t="s">
        <v>141</v>
      </c>
      <c r="E678" s="1" t="s">
        <v>142</v>
      </c>
      <c r="F678" s="1">
        <v>2024</v>
      </c>
      <c r="G678" s="1">
        <v>2025</v>
      </c>
      <c r="H678" s="1" t="s">
        <v>3278</v>
      </c>
      <c r="I678" s="1">
        <v>8739</v>
      </c>
      <c r="J678" s="1" t="s">
        <v>2478</v>
      </c>
      <c r="K678" s="1" t="s">
        <v>2541</v>
      </c>
      <c r="L678" s="1">
        <v>35001</v>
      </c>
      <c r="M678" s="1" t="s">
        <v>2542</v>
      </c>
      <c r="N678" s="1" t="s">
        <v>3253</v>
      </c>
      <c r="O678" s="1" t="s">
        <v>3235</v>
      </c>
      <c r="P678" s="1">
        <v>13198</v>
      </c>
      <c r="Q678" s="1" t="s">
        <v>43</v>
      </c>
      <c r="R678" s="1" t="s">
        <v>2473</v>
      </c>
      <c r="S678" s="1" t="s">
        <v>2521</v>
      </c>
      <c r="T678" s="1" t="s">
        <v>2479</v>
      </c>
      <c r="U678" s="1" t="s">
        <v>141</v>
      </c>
      <c r="V678" s="1" t="s">
        <v>3066</v>
      </c>
      <c r="W678" s="1" t="s">
        <v>34</v>
      </c>
      <c r="X678" s="1" t="s">
        <v>2593</v>
      </c>
      <c r="Y678" s="1" t="s">
        <v>3279</v>
      </c>
      <c r="Z678" s="1" t="s">
        <v>3071</v>
      </c>
    </row>
    <row r="679" spans="1:26" hidden="1" x14ac:dyDescent="0.25">
      <c r="A679" s="1" t="s">
        <v>2496</v>
      </c>
      <c r="B679" s="1">
        <v>1942</v>
      </c>
      <c r="C679" s="1" t="s">
        <v>621</v>
      </c>
      <c r="D679" s="1" t="s">
        <v>141</v>
      </c>
      <c r="E679" s="1" t="s">
        <v>142</v>
      </c>
      <c r="F679" s="1">
        <v>2024</v>
      </c>
      <c r="G679" s="1">
        <v>2025</v>
      </c>
      <c r="H679" s="1" t="s">
        <v>2485</v>
      </c>
      <c r="I679" s="1" t="s">
        <v>2485</v>
      </c>
      <c r="J679" s="1" t="s">
        <v>2485</v>
      </c>
      <c r="N679" s="1" t="s">
        <v>3281</v>
      </c>
      <c r="O679" s="1" t="s">
        <v>3282</v>
      </c>
      <c r="Q679" s="1" t="s">
        <v>2902</v>
      </c>
      <c r="R679" s="1" t="s">
        <v>2903</v>
      </c>
      <c r="S679" s="1" t="s">
        <v>2904</v>
      </c>
      <c r="T679" s="1" t="s">
        <v>3428</v>
      </c>
      <c r="U679" s="1" t="s">
        <v>141</v>
      </c>
      <c r="V679" s="1" t="s">
        <v>3066</v>
      </c>
      <c r="W679" s="1" t="s">
        <v>34</v>
      </c>
      <c r="X679" s="1" t="s">
        <v>2906</v>
      </c>
      <c r="Y679" s="1" t="s">
        <v>6044</v>
      </c>
      <c r="Z679" s="1" t="s">
        <v>6045</v>
      </c>
    </row>
    <row r="680" spans="1:26" hidden="1" x14ac:dyDescent="0.25">
      <c r="A680" s="1" t="s">
        <v>2496</v>
      </c>
      <c r="B680" s="1">
        <v>1941</v>
      </c>
      <c r="C680" s="1" t="s">
        <v>451</v>
      </c>
      <c r="D680" s="1" t="s">
        <v>141</v>
      </c>
      <c r="E680" s="1" t="s">
        <v>142</v>
      </c>
      <c r="F680" s="1">
        <v>2024</v>
      </c>
      <c r="G680" s="1">
        <v>2025</v>
      </c>
      <c r="H680" s="1" t="s">
        <v>2485</v>
      </c>
      <c r="I680" s="1" t="s">
        <v>2485</v>
      </c>
      <c r="J680" s="1" t="s">
        <v>2485</v>
      </c>
      <c r="N680" s="1" t="s">
        <v>3229</v>
      </c>
      <c r="O680" s="1" t="s">
        <v>3215</v>
      </c>
      <c r="Q680" s="1" t="s">
        <v>2902</v>
      </c>
      <c r="R680" s="1" t="s">
        <v>2903</v>
      </c>
      <c r="S680" s="1" t="s">
        <v>2904</v>
      </c>
      <c r="T680" s="1" t="s">
        <v>2522</v>
      </c>
      <c r="U680" s="1" t="s">
        <v>141</v>
      </c>
      <c r="V680" s="1" t="s">
        <v>3066</v>
      </c>
      <c r="W680" s="1" t="s">
        <v>34</v>
      </c>
      <c r="X680" s="1" t="s">
        <v>2906</v>
      </c>
      <c r="Y680" s="1" t="s">
        <v>7209</v>
      </c>
      <c r="Z680" s="1" t="s">
        <v>2479</v>
      </c>
    </row>
    <row r="681" spans="1:26" hidden="1" x14ac:dyDescent="0.25">
      <c r="A681" s="1" t="s">
        <v>2496</v>
      </c>
      <c r="B681" s="1">
        <v>1940</v>
      </c>
      <c r="C681" s="1" t="s">
        <v>452</v>
      </c>
      <c r="D681" s="1" t="s">
        <v>141</v>
      </c>
      <c r="E681" s="1" t="s">
        <v>142</v>
      </c>
      <c r="F681" s="1">
        <v>2024</v>
      </c>
      <c r="G681" s="1">
        <v>2025</v>
      </c>
      <c r="H681" s="1" t="s">
        <v>5216</v>
      </c>
      <c r="I681" s="1">
        <v>3971</v>
      </c>
      <c r="J681" s="1" t="s">
        <v>3062</v>
      </c>
      <c r="K681" s="1" t="s">
        <v>2541</v>
      </c>
      <c r="L681" s="1">
        <v>15001</v>
      </c>
      <c r="M681" s="1" t="s">
        <v>2542</v>
      </c>
      <c r="N681" s="1" t="s">
        <v>3219</v>
      </c>
      <c r="O681" s="1" t="s">
        <v>3235</v>
      </c>
      <c r="Q681" s="1" t="s">
        <v>2902</v>
      </c>
      <c r="R681" s="1" t="s">
        <v>2903</v>
      </c>
      <c r="S681" s="1" t="s">
        <v>2904</v>
      </c>
      <c r="T681" s="1" t="s">
        <v>2479</v>
      </c>
      <c r="U681" s="1" t="s">
        <v>141</v>
      </c>
      <c r="V681" s="1" t="s">
        <v>3066</v>
      </c>
      <c r="W681" s="1" t="s">
        <v>34</v>
      </c>
      <c r="X681" s="1" t="s">
        <v>2906</v>
      </c>
      <c r="Y681" s="1" t="s">
        <v>5217</v>
      </c>
      <c r="Z681" s="1" t="s">
        <v>5218</v>
      </c>
    </row>
    <row r="682" spans="1:26" hidden="1" x14ac:dyDescent="0.25">
      <c r="A682" s="1" t="s">
        <v>2496</v>
      </c>
      <c r="B682" s="1">
        <v>1939</v>
      </c>
      <c r="C682" s="1" t="s">
        <v>1103</v>
      </c>
      <c r="D682" s="1" t="s">
        <v>141</v>
      </c>
      <c r="E682" s="1" t="s">
        <v>142</v>
      </c>
      <c r="F682" s="1">
        <v>2024</v>
      </c>
      <c r="G682" s="1">
        <v>2025</v>
      </c>
      <c r="H682" s="1" t="s">
        <v>2485</v>
      </c>
      <c r="I682" s="1" t="s">
        <v>2485</v>
      </c>
      <c r="J682" s="1" t="s">
        <v>2485</v>
      </c>
      <c r="N682" s="1" t="s">
        <v>3146</v>
      </c>
      <c r="O682" s="1" t="s">
        <v>3284</v>
      </c>
      <c r="P682" s="1">
        <v>6990</v>
      </c>
      <c r="Q682" s="1" t="s">
        <v>2902</v>
      </c>
      <c r="R682" s="1" t="s">
        <v>2903</v>
      </c>
      <c r="S682" s="1" t="s">
        <v>2904</v>
      </c>
      <c r="T682" s="1" t="s">
        <v>2477</v>
      </c>
      <c r="U682" s="1" t="s">
        <v>141</v>
      </c>
      <c r="V682" s="1" t="s">
        <v>3066</v>
      </c>
      <c r="W682" s="1" t="s">
        <v>34</v>
      </c>
      <c r="X682" s="1" t="s">
        <v>2906</v>
      </c>
      <c r="Y682" s="1" t="s">
        <v>7210</v>
      </c>
      <c r="Z682" s="1" t="s">
        <v>7211</v>
      </c>
    </row>
    <row r="683" spans="1:26" hidden="1" x14ac:dyDescent="0.25">
      <c r="A683" s="1" t="s">
        <v>2496</v>
      </c>
      <c r="B683" s="1">
        <v>1938</v>
      </c>
      <c r="C683" s="1" t="s">
        <v>633</v>
      </c>
      <c r="D683" s="1" t="s">
        <v>141</v>
      </c>
      <c r="E683" s="1" t="s">
        <v>142</v>
      </c>
      <c r="F683" s="1">
        <v>2025</v>
      </c>
      <c r="G683" s="1">
        <v>2024</v>
      </c>
      <c r="H683" s="1" t="s">
        <v>3285</v>
      </c>
      <c r="I683" s="1">
        <v>9173</v>
      </c>
      <c r="J683" s="1" t="s">
        <v>3062</v>
      </c>
      <c r="K683" s="1" t="s">
        <v>2541</v>
      </c>
      <c r="L683" s="1">
        <v>15001</v>
      </c>
      <c r="M683" s="1" t="s">
        <v>2542</v>
      </c>
      <c r="N683" s="1" t="s">
        <v>3238</v>
      </c>
      <c r="O683" s="1" t="s">
        <v>3259</v>
      </c>
      <c r="P683" s="1">
        <v>10506</v>
      </c>
      <c r="Q683" s="1" t="s">
        <v>2902</v>
      </c>
      <c r="R683" s="1" t="s">
        <v>2903</v>
      </c>
      <c r="S683" s="1" t="s">
        <v>2904</v>
      </c>
      <c r="T683" s="1" t="s">
        <v>2479</v>
      </c>
      <c r="U683" s="1" t="s">
        <v>141</v>
      </c>
      <c r="V683" s="1" t="s">
        <v>3066</v>
      </c>
      <c r="W683" s="1" t="s">
        <v>34</v>
      </c>
      <c r="X683" s="1" t="s">
        <v>2906</v>
      </c>
      <c r="Y683" s="1" t="s">
        <v>3286</v>
      </c>
      <c r="Z683" s="1" t="s">
        <v>2574</v>
      </c>
    </row>
    <row r="684" spans="1:26" hidden="1" x14ac:dyDescent="0.25">
      <c r="A684" s="1" t="s">
        <v>2496</v>
      </c>
      <c r="B684" s="1">
        <v>1937</v>
      </c>
      <c r="C684" s="1" t="s">
        <v>790</v>
      </c>
      <c r="D684" s="1" t="s">
        <v>141</v>
      </c>
      <c r="E684" s="1" t="s">
        <v>142</v>
      </c>
      <c r="F684" s="1">
        <v>2025</v>
      </c>
      <c r="G684" s="1">
        <v>2024</v>
      </c>
      <c r="H684" s="1" t="s">
        <v>3287</v>
      </c>
      <c r="I684" s="1">
        <v>3304</v>
      </c>
      <c r="J684" s="1" t="s">
        <v>2557</v>
      </c>
      <c r="K684" s="1" t="s">
        <v>2901</v>
      </c>
      <c r="L684" s="1">
        <v>15001</v>
      </c>
      <c r="M684" s="1" t="s">
        <v>2542</v>
      </c>
      <c r="N684" s="1" t="s">
        <v>3238</v>
      </c>
      <c r="O684" s="1" t="s">
        <v>3069</v>
      </c>
      <c r="P684" s="1">
        <v>16837</v>
      </c>
      <c r="Q684" s="1" t="s">
        <v>2902</v>
      </c>
      <c r="R684" s="1" t="s">
        <v>2903</v>
      </c>
      <c r="S684" s="1" t="s">
        <v>2904</v>
      </c>
      <c r="T684" s="1" t="s">
        <v>2479</v>
      </c>
      <c r="U684" s="1" t="s">
        <v>141</v>
      </c>
      <c r="V684" s="1" t="s">
        <v>3066</v>
      </c>
      <c r="W684" s="1" t="s">
        <v>34</v>
      </c>
      <c r="X684" s="1" t="s">
        <v>2657</v>
      </c>
      <c r="Y684" s="1" t="s">
        <v>3288</v>
      </c>
      <c r="Z684" s="1" t="s">
        <v>3255</v>
      </c>
    </row>
    <row r="685" spans="1:26" hidden="1" x14ac:dyDescent="0.25">
      <c r="A685" s="1" t="s">
        <v>2496</v>
      </c>
      <c r="B685" s="1">
        <v>1936</v>
      </c>
      <c r="C685" s="1" t="s">
        <v>614</v>
      </c>
      <c r="D685" s="1" t="s">
        <v>141</v>
      </c>
      <c r="E685" s="1" t="s">
        <v>142</v>
      </c>
      <c r="F685" s="1">
        <v>2024</v>
      </c>
      <c r="G685" s="1">
        <v>2025</v>
      </c>
      <c r="H685" s="1" t="s">
        <v>3289</v>
      </c>
      <c r="I685" s="1">
        <v>3368</v>
      </c>
      <c r="J685" s="1" t="s">
        <v>3062</v>
      </c>
      <c r="K685" s="1" t="s">
        <v>6014</v>
      </c>
      <c r="L685" s="1">
        <v>15001</v>
      </c>
      <c r="M685" s="1" t="s">
        <v>3898</v>
      </c>
      <c r="N685" s="1" t="s">
        <v>3163</v>
      </c>
      <c r="O685" s="1" t="s">
        <v>3290</v>
      </c>
      <c r="P685" s="1">
        <v>9070</v>
      </c>
      <c r="Q685" s="1" t="s">
        <v>2902</v>
      </c>
      <c r="R685" s="1" t="s">
        <v>2903</v>
      </c>
      <c r="S685" s="1" t="s">
        <v>2904</v>
      </c>
      <c r="T685" s="1" t="s">
        <v>2479</v>
      </c>
      <c r="U685" s="1" t="s">
        <v>141</v>
      </c>
      <c r="V685" s="1" t="s">
        <v>3066</v>
      </c>
      <c r="W685" s="1" t="s">
        <v>34</v>
      </c>
      <c r="X685" s="1" t="s">
        <v>2794</v>
      </c>
      <c r="Y685" s="1" t="s">
        <v>2795</v>
      </c>
      <c r="Z685" s="1" t="s">
        <v>2755</v>
      </c>
    </row>
    <row r="686" spans="1:26" hidden="1" x14ac:dyDescent="0.25">
      <c r="A686" s="1" t="s">
        <v>2496</v>
      </c>
      <c r="B686" s="1">
        <v>1935</v>
      </c>
      <c r="C686" s="1" t="s">
        <v>1332</v>
      </c>
      <c r="D686" s="1" t="s">
        <v>141</v>
      </c>
      <c r="E686" s="1" t="s">
        <v>142</v>
      </c>
      <c r="F686" s="1">
        <v>2024</v>
      </c>
      <c r="G686" s="1">
        <v>2025</v>
      </c>
      <c r="H686" s="1" t="s">
        <v>7212</v>
      </c>
      <c r="I686" s="1">
        <v>9715</v>
      </c>
      <c r="J686" s="1" t="s">
        <v>2482</v>
      </c>
      <c r="K686" s="1" t="s">
        <v>2558</v>
      </c>
      <c r="L686" s="1">
        <v>35001</v>
      </c>
      <c r="M686" s="1" t="s">
        <v>2499</v>
      </c>
      <c r="N686" s="1" t="s">
        <v>3219</v>
      </c>
      <c r="O686" s="1" t="s">
        <v>3147</v>
      </c>
      <c r="P686" s="1">
        <v>5216</v>
      </c>
      <c r="Q686" s="1" t="s">
        <v>43</v>
      </c>
      <c r="R686" s="1" t="s">
        <v>2473</v>
      </c>
      <c r="S686" s="1" t="s">
        <v>2521</v>
      </c>
      <c r="T686" s="1" t="s">
        <v>2479</v>
      </c>
      <c r="U686" s="1" t="s">
        <v>141</v>
      </c>
      <c r="V686" s="1" t="s">
        <v>3066</v>
      </c>
      <c r="W686" s="1" t="s">
        <v>34</v>
      </c>
      <c r="X686" s="1" t="s">
        <v>2526</v>
      </c>
      <c r="Y686" s="1" t="s">
        <v>7213</v>
      </c>
      <c r="Z686" s="1" t="s">
        <v>2706</v>
      </c>
    </row>
    <row r="687" spans="1:26" hidden="1" x14ac:dyDescent="0.25">
      <c r="A687" s="1" t="s">
        <v>2496</v>
      </c>
      <c r="B687" s="1">
        <v>1934</v>
      </c>
      <c r="C687" s="1" t="s">
        <v>585</v>
      </c>
      <c r="D687" s="1" t="s">
        <v>141</v>
      </c>
      <c r="E687" s="1" t="s">
        <v>142</v>
      </c>
      <c r="F687" s="1">
        <v>2025</v>
      </c>
      <c r="G687" s="1">
        <v>2024</v>
      </c>
      <c r="H687" s="1" t="s">
        <v>3291</v>
      </c>
      <c r="I687" s="1">
        <v>3387</v>
      </c>
      <c r="J687" s="1" t="s">
        <v>3062</v>
      </c>
      <c r="K687" s="1" t="s">
        <v>6014</v>
      </c>
      <c r="L687" s="1">
        <v>15001</v>
      </c>
      <c r="M687" s="1" t="s">
        <v>3898</v>
      </c>
      <c r="N687" s="1" t="s">
        <v>3165</v>
      </c>
      <c r="O687" s="1" t="s">
        <v>3290</v>
      </c>
      <c r="P687" s="1">
        <v>12284</v>
      </c>
      <c r="Q687" s="1" t="s">
        <v>2902</v>
      </c>
      <c r="R687" s="1" t="s">
        <v>2903</v>
      </c>
      <c r="S687" s="1" t="s">
        <v>2904</v>
      </c>
      <c r="T687" s="1" t="s">
        <v>2479</v>
      </c>
      <c r="U687" s="1" t="s">
        <v>141</v>
      </c>
      <c r="V687" s="1" t="s">
        <v>3066</v>
      </c>
      <c r="W687" s="1" t="s">
        <v>34</v>
      </c>
      <c r="X687" s="1" t="s">
        <v>2657</v>
      </c>
      <c r="Y687" s="1" t="s">
        <v>3292</v>
      </c>
      <c r="Z687" s="1" t="s">
        <v>3255</v>
      </c>
    </row>
    <row r="688" spans="1:26" hidden="1" x14ac:dyDescent="0.25">
      <c r="A688" s="1" t="s">
        <v>2496</v>
      </c>
      <c r="B688" s="1">
        <v>1933</v>
      </c>
      <c r="C688" s="1" t="s">
        <v>1450</v>
      </c>
      <c r="D688" s="1" t="s">
        <v>141</v>
      </c>
      <c r="E688" s="1" t="s">
        <v>142</v>
      </c>
      <c r="F688" s="1">
        <v>2024</v>
      </c>
      <c r="G688" s="1">
        <v>2025</v>
      </c>
      <c r="H688" s="1" t="s">
        <v>4674</v>
      </c>
      <c r="I688" s="1">
        <v>8711</v>
      </c>
      <c r="J688" s="1" t="s">
        <v>2504</v>
      </c>
      <c r="K688" s="1" t="s">
        <v>2505</v>
      </c>
      <c r="L688" s="1">
        <v>18001</v>
      </c>
      <c r="M688" s="1" t="s">
        <v>2499</v>
      </c>
      <c r="N688" s="1" t="s">
        <v>3281</v>
      </c>
      <c r="O688" s="1" t="s">
        <v>3282</v>
      </c>
      <c r="P688" s="1">
        <v>3341</v>
      </c>
      <c r="Q688" s="1" t="s">
        <v>40</v>
      </c>
      <c r="R688" s="1" t="s">
        <v>2473</v>
      </c>
      <c r="S688" s="1" t="s">
        <v>2610</v>
      </c>
      <c r="T688" s="1" t="s">
        <v>2479</v>
      </c>
      <c r="U688" s="1" t="s">
        <v>141</v>
      </c>
      <c r="V688" s="1" t="s">
        <v>3066</v>
      </c>
      <c r="W688" s="1" t="s">
        <v>34</v>
      </c>
      <c r="X688" s="1" t="s">
        <v>2611</v>
      </c>
      <c r="Y688" s="1" t="s">
        <v>6046</v>
      </c>
      <c r="Z688" s="1" t="s">
        <v>2539</v>
      </c>
    </row>
    <row r="689" spans="1:26" hidden="1" x14ac:dyDescent="0.25">
      <c r="A689" s="1" t="s">
        <v>2496</v>
      </c>
      <c r="B689" s="1">
        <v>1932</v>
      </c>
      <c r="C689" s="1" t="s">
        <v>152</v>
      </c>
      <c r="D689" s="1" t="s">
        <v>141</v>
      </c>
      <c r="E689" s="1" t="s">
        <v>142</v>
      </c>
      <c r="F689" s="1">
        <v>2024</v>
      </c>
      <c r="G689" s="1">
        <v>2025</v>
      </c>
      <c r="H689" s="1" t="s">
        <v>3293</v>
      </c>
      <c r="I689" s="1">
        <v>4964</v>
      </c>
      <c r="J689" s="1" t="s">
        <v>3062</v>
      </c>
      <c r="K689" s="1" t="s">
        <v>2541</v>
      </c>
      <c r="L689" s="1">
        <v>15001</v>
      </c>
      <c r="M689" s="1" t="s">
        <v>2542</v>
      </c>
      <c r="N689" s="1" t="s">
        <v>3165</v>
      </c>
      <c r="O689" s="1" t="s">
        <v>3154</v>
      </c>
      <c r="Q689" s="1" t="s">
        <v>2902</v>
      </c>
      <c r="R689" s="1" t="s">
        <v>2903</v>
      </c>
      <c r="S689" s="1" t="s">
        <v>2904</v>
      </c>
      <c r="T689" s="1" t="s">
        <v>2479</v>
      </c>
      <c r="U689" s="1" t="s">
        <v>141</v>
      </c>
      <c r="V689" s="1" t="s">
        <v>3066</v>
      </c>
      <c r="W689" s="1" t="s">
        <v>34</v>
      </c>
      <c r="X689" s="1" t="s">
        <v>2906</v>
      </c>
      <c r="Y689" s="1" t="s">
        <v>3294</v>
      </c>
      <c r="Z689" s="1" t="s">
        <v>2539</v>
      </c>
    </row>
    <row r="690" spans="1:26" hidden="1" x14ac:dyDescent="0.25">
      <c r="A690" s="1" t="s">
        <v>2496</v>
      </c>
      <c r="B690" s="1">
        <v>1931</v>
      </c>
      <c r="C690" s="1" t="s">
        <v>1203</v>
      </c>
      <c r="D690" s="1" t="s">
        <v>141</v>
      </c>
      <c r="E690" s="1" t="s">
        <v>142</v>
      </c>
      <c r="F690" s="1">
        <v>2024</v>
      </c>
      <c r="G690" s="1">
        <v>2025</v>
      </c>
      <c r="H690" s="1" t="s">
        <v>3295</v>
      </c>
      <c r="I690" s="1">
        <v>3398</v>
      </c>
      <c r="J690" s="1" t="s">
        <v>3062</v>
      </c>
      <c r="K690" s="1" t="s">
        <v>2541</v>
      </c>
      <c r="L690" s="1">
        <v>15001</v>
      </c>
      <c r="M690" s="1" t="s">
        <v>2542</v>
      </c>
      <c r="N690" s="1" t="s">
        <v>3234</v>
      </c>
      <c r="O690" s="1" t="s">
        <v>3150</v>
      </c>
      <c r="P690" s="1">
        <v>6800</v>
      </c>
      <c r="Q690" s="1" t="s">
        <v>2902</v>
      </c>
      <c r="R690" s="1" t="s">
        <v>2903</v>
      </c>
      <c r="S690" s="1" t="s">
        <v>2904</v>
      </c>
      <c r="T690" s="1" t="s">
        <v>2479</v>
      </c>
      <c r="U690" s="1" t="s">
        <v>141</v>
      </c>
      <c r="V690" s="1" t="s">
        <v>3066</v>
      </c>
      <c r="W690" s="1" t="s">
        <v>34</v>
      </c>
      <c r="X690" s="1" t="s">
        <v>2794</v>
      </c>
      <c r="Y690" s="1" t="s">
        <v>2795</v>
      </c>
      <c r="Z690" s="1" t="s">
        <v>2755</v>
      </c>
    </row>
    <row r="691" spans="1:26" hidden="1" x14ac:dyDescent="0.25">
      <c r="A691" s="1" t="s">
        <v>2496</v>
      </c>
      <c r="B691" s="1">
        <v>1930</v>
      </c>
      <c r="C691" s="1" t="s">
        <v>1543</v>
      </c>
      <c r="D691" s="1" t="s">
        <v>141</v>
      </c>
      <c r="E691" s="1" t="s">
        <v>142</v>
      </c>
      <c r="F691" s="1">
        <v>2024</v>
      </c>
      <c r="G691" s="1">
        <v>2025</v>
      </c>
      <c r="H691" s="1" t="s">
        <v>3296</v>
      </c>
      <c r="I691" s="1">
        <v>9128</v>
      </c>
      <c r="J691" s="1" t="s">
        <v>3062</v>
      </c>
      <c r="K691" s="1" t="s">
        <v>2541</v>
      </c>
      <c r="L691" s="1">
        <v>15001</v>
      </c>
      <c r="M691" s="1" t="s">
        <v>2542</v>
      </c>
      <c r="N691" s="1" t="s">
        <v>3238</v>
      </c>
      <c r="O691" s="1" t="s">
        <v>3259</v>
      </c>
      <c r="P691" s="1">
        <v>9448</v>
      </c>
      <c r="Q691" s="1" t="s">
        <v>2902</v>
      </c>
      <c r="R691" s="1" t="s">
        <v>2903</v>
      </c>
      <c r="S691" s="1" t="s">
        <v>2904</v>
      </c>
      <c r="T691" s="1" t="s">
        <v>2479</v>
      </c>
      <c r="U691" s="1" t="s">
        <v>141</v>
      </c>
      <c r="V691" s="1" t="s">
        <v>3066</v>
      </c>
      <c r="W691" s="1" t="s">
        <v>34</v>
      </c>
      <c r="X691" s="1" t="s">
        <v>2906</v>
      </c>
      <c r="Y691" s="1" t="s">
        <v>3297</v>
      </c>
      <c r="Z691" s="1" t="s">
        <v>3298</v>
      </c>
    </row>
    <row r="692" spans="1:26" hidden="1" x14ac:dyDescent="0.25">
      <c r="A692" s="1" t="s">
        <v>2496</v>
      </c>
      <c r="B692" s="1">
        <v>1929</v>
      </c>
      <c r="C692" s="1" t="s">
        <v>919</v>
      </c>
      <c r="D692" s="1" t="s">
        <v>141</v>
      </c>
      <c r="E692" s="1" t="s">
        <v>142</v>
      </c>
      <c r="F692" s="1">
        <v>2024</v>
      </c>
      <c r="G692" s="1">
        <v>2025</v>
      </c>
      <c r="H692" s="1" t="s">
        <v>6039</v>
      </c>
      <c r="I692" s="1">
        <v>9683</v>
      </c>
      <c r="J692" s="1" t="s">
        <v>2504</v>
      </c>
      <c r="K692" s="1" t="s">
        <v>2505</v>
      </c>
      <c r="L692" s="1">
        <v>18001</v>
      </c>
      <c r="M692" s="1" t="s">
        <v>2499</v>
      </c>
      <c r="N692" s="1" t="s">
        <v>3281</v>
      </c>
      <c r="O692" s="1" t="s">
        <v>3282</v>
      </c>
      <c r="P692" s="1">
        <v>6522</v>
      </c>
      <c r="Q692" s="1" t="s">
        <v>40</v>
      </c>
      <c r="R692" s="1" t="s">
        <v>2473</v>
      </c>
      <c r="S692" s="1" t="s">
        <v>2610</v>
      </c>
      <c r="T692" s="1" t="s">
        <v>2479</v>
      </c>
      <c r="U692" s="1" t="s">
        <v>141</v>
      </c>
      <c r="V692" s="1" t="s">
        <v>3066</v>
      </c>
      <c r="W692" s="1" t="s">
        <v>34</v>
      </c>
      <c r="X692" s="1" t="s">
        <v>2611</v>
      </c>
      <c r="Y692" s="1" t="s">
        <v>7214</v>
      </c>
      <c r="Z692" s="1" t="s">
        <v>2539</v>
      </c>
    </row>
    <row r="693" spans="1:26" hidden="1" x14ac:dyDescent="0.25">
      <c r="A693" s="1" t="s">
        <v>2496</v>
      </c>
      <c r="B693" s="1">
        <v>1928</v>
      </c>
      <c r="C693" s="1" t="s">
        <v>542</v>
      </c>
      <c r="D693" s="1" t="s">
        <v>141</v>
      </c>
      <c r="E693" s="1" t="s">
        <v>142</v>
      </c>
      <c r="F693" s="1">
        <v>2024</v>
      </c>
      <c r="G693" s="1">
        <v>2025</v>
      </c>
      <c r="H693" s="1" t="s">
        <v>3299</v>
      </c>
      <c r="I693" s="1">
        <v>7213</v>
      </c>
      <c r="J693" s="1" t="s">
        <v>2504</v>
      </c>
      <c r="K693" s="1" t="s">
        <v>2505</v>
      </c>
      <c r="L693" s="1">
        <v>19019</v>
      </c>
      <c r="M693" s="1" t="s">
        <v>2499</v>
      </c>
      <c r="N693" s="1" t="s">
        <v>3225</v>
      </c>
      <c r="O693" s="1" t="s">
        <v>3277</v>
      </c>
      <c r="Q693" s="1" t="s">
        <v>60</v>
      </c>
      <c r="R693" s="1" t="s">
        <v>2507</v>
      </c>
      <c r="S693" s="1" t="s">
        <v>2537</v>
      </c>
      <c r="T693" s="1" t="s">
        <v>2479</v>
      </c>
      <c r="U693" s="1" t="s">
        <v>141</v>
      </c>
      <c r="V693" s="1" t="s">
        <v>3066</v>
      </c>
      <c r="W693" s="1" t="s">
        <v>34</v>
      </c>
      <c r="X693" s="1" t="s">
        <v>2538</v>
      </c>
      <c r="Y693" s="1" t="s">
        <v>3300</v>
      </c>
      <c r="Z693" s="1" t="s">
        <v>2755</v>
      </c>
    </row>
    <row r="694" spans="1:26" hidden="1" x14ac:dyDescent="0.25">
      <c r="A694" s="1" t="s">
        <v>2496</v>
      </c>
      <c r="B694" s="1">
        <v>1927</v>
      </c>
      <c r="C694" s="1" t="s">
        <v>476</v>
      </c>
      <c r="D694" s="1" t="s">
        <v>141</v>
      </c>
      <c r="E694" s="1" t="s">
        <v>142</v>
      </c>
      <c r="F694" s="1">
        <v>2024</v>
      </c>
      <c r="G694" s="1">
        <v>2025</v>
      </c>
      <c r="H694" s="1" t="s">
        <v>3301</v>
      </c>
      <c r="I694" s="1">
        <v>8546</v>
      </c>
      <c r="J694" s="1" t="s">
        <v>2504</v>
      </c>
      <c r="K694" s="1" t="s">
        <v>2505</v>
      </c>
      <c r="L694" s="1">
        <v>18001</v>
      </c>
      <c r="M694" s="1" t="s">
        <v>2499</v>
      </c>
      <c r="N694" s="1" t="s">
        <v>3219</v>
      </c>
      <c r="O694" s="1" t="s">
        <v>3302</v>
      </c>
      <c r="P694" s="1">
        <v>2118</v>
      </c>
      <c r="Q694" s="1" t="s">
        <v>40</v>
      </c>
      <c r="R694" s="1" t="s">
        <v>2473</v>
      </c>
      <c r="S694" s="1" t="s">
        <v>2610</v>
      </c>
      <c r="T694" s="1" t="s">
        <v>2479</v>
      </c>
      <c r="U694" s="1" t="s">
        <v>141</v>
      </c>
      <c r="V694" s="1" t="s">
        <v>3066</v>
      </c>
      <c r="W694" s="1" t="s">
        <v>34</v>
      </c>
      <c r="X694" s="1" t="s">
        <v>2611</v>
      </c>
      <c r="Y694" s="1" t="s">
        <v>3303</v>
      </c>
      <c r="Z694" s="1" t="s">
        <v>3304</v>
      </c>
    </row>
    <row r="695" spans="1:26" hidden="1" x14ac:dyDescent="0.25">
      <c r="A695" s="1" t="s">
        <v>2496</v>
      </c>
      <c r="B695" s="1">
        <v>1926</v>
      </c>
      <c r="C695" s="1" t="s">
        <v>1451</v>
      </c>
      <c r="D695" s="1" t="s">
        <v>141</v>
      </c>
      <c r="E695" s="1" t="s">
        <v>142</v>
      </c>
      <c r="F695" s="1">
        <v>2025</v>
      </c>
      <c r="G695" s="1">
        <v>2024</v>
      </c>
      <c r="H695" s="1" t="s">
        <v>3305</v>
      </c>
      <c r="I695" s="1">
        <v>8738</v>
      </c>
      <c r="J695" s="1" t="s">
        <v>2773</v>
      </c>
      <c r="K695" s="1" t="s">
        <v>2529</v>
      </c>
      <c r="L695" s="1">
        <v>15001</v>
      </c>
      <c r="M695" s="1" t="s">
        <v>2530</v>
      </c>
      <c r="N695" s="1" t="s">
        <v>3219</v>
      </c>
      <c r="O695" s="1" t="s">
        <v>3302</v>
      </c>
      <c r="P695" s="1">
        <v>8096</v>
      </c>
      <c r="Q695" s="1" t="s">
        <v>2902</v>
      </c>
      <c r="R695" s="1" t="s">
        <v>2903</v>
      </c>
      <c r="S695" s="1" t="s">
        <v>2904</v>
      </c>
      <c r="T695" s="1" t="s">
        <v>2479</v>
      </c>
      <c r="U695" s="1" t="s">
        <v>141</v>
      </c>
      <c r="V695" s="1" t="s">
        <v>3066</v>
      </c>
      <c r="W695" s="1" t="s">
        <v>34</v>
      </c>
      <c r="X695" s="1" t="s">
        <v>2906</v>
      </c>
      <c r="Y695" s="1" t="s">
        <v>3306</v>
      </c>
      <c r="Z695" s="1" t="s">
        <v>2574</v>
      </c>
    </row>
    <row r="696" spans="1:26" hidden="1" x14ac:dyDescent="0.25">
      <c r="A696" s="1" t="s">
        <v>2496</v>
      </c>
      <c r="B696" s="1">
        <v>1925</v>
      </c>
      <c r="C696" s="1" t="s">
        <v>861</v>
      </c>
      <c r="D696" s="1" t="s">
        <v>141</v>
      </c>
      <c r="E696" s="1" t="s">
        <v>142</v>
      </c>
      <c r="F696" s="1">
        <v>2024</v>
      </c>
      <c r="G696" s="1">
        <v>2025</v>
      </c>
      <c r="H696" s="1" t="s">
        <v>3307</v>
      </c>
      <c r="I696" s="1">
        <v>8951</v>
      </c>
      <c r="J696" s="1" t="s">
        <v>3062</v>
      </c>
      <c r="K696" s="1" t="s">
        <v>2541</v>
      </c>
      <c r="L696" s="1">
        <v>15001</v>
      </c>
      <c r="M696" s="1" t="s">
        <v>2542</v>
      </c>
      <c r="N696" s="1" t="s">
        <v>3308</v>
      </c>
      <c r="O696" s="1" t="s">
        <v>3274</v>
      </c>
      <c r="P696" s="1">
        <v>14537</v>
      </c>
      <c r="Q696" s="1" t="s">
        <v>2902</v>
      </c>
      <c r="R696" s="1" t="s">
        <v>2903</v>
      </c>
      <c r="S696" s="1" t="s">
        <v>2904</v>
      </c>
      <c r="T696" s="1" t="s">
        <v>2479</v>
      </c>
      <c r="U696" s="1" t="s">
        <v>141</v>
      </c>
      <c r="V696" s="1" t="s">
        <v>3066</v>
      </c>
      <c r="W696" s="1" t="s">
        <v>34</v>
      </c>
      <c r="X696" s="1" t="s">
        <v>2657</v>
      </c>
      <c r="Y696" s="1" t="s">
        <v>3309</v>
      </c>
      <c r="Z696" s="1" t="s">
        <v>2693</v>
      </c>
    </row>
    <row r="697" spans="1:26" hidden="1" x14ac:dyDescent="0.25">
      <c r="A697" s="1" t="s">
        <v>2496</v>
      </c>
      <c r="B697" s="1">
        <v>1924</v>
      </c>
      <c r="C697" s="1" t="s">
        <v>213</v>
      </c>
      <c r="D697" s="1" t="s">
        <v>141</v>
      </c>
      <c r="E697" s="1" t="s">
        <v>142</v>
      </c>
      <c r="F697" s="1">
        <v>2024</v>
      </c>
      <c r="G697" s="1">
        <v>2025</v>
      </c>
      <c r="H697" s="1" t="s">
        <v>3310</v>
      </c>
      <c r="I697" s="1">
        <v>6920</v>
      </c>
      <c r="J697" s="1" t="s">
        <v>2504</v>
      </c>
      <c r="K697" s="1" t="s">
        <v>2505</v>
      </c>
      <c r="L697" s="1">
        <v>19140</v>
      </c>
      <c r="M697" s="1" t="s">
        <v>2499</v>
      </c>
      <c r="N697" s="1" t="s">
        <v>3225</v>
      </c>
      <c r="O697" s="1" t="s">
        <v>3277</v>
      </c>
      <c r="Q697" s="1" t="s">
        <v>60</v>
      </c>
      <c r="R697" s="1" t="s">
        <v>2507</v>
      </c>
      <c r="S697" s="1" t="s">
        <v>2537</v>
      </c>
      <c r="T697" s="1" t="s">
        <v>2479</v>
      </c>
      <c r="U697" s="1" t="s">
        <v>141</v>
      </c>
      <c r="V697" s="1" t="s">
        <v>3066</v>
      </c>
      <c r="W697" s="1" t="s">
        <v>34</v>
      </c>
      <c r="X697" s="1" t="s">
        <v>2794</v>
      </c>
      <c r="Y697" s="1" t="s">
        <v>2795</v>
      </c>
      <c r="Z697" s="1" t="s">
        <v>2755</v>
      </c>
    </row>
    <row r="698" spans="1:26" hidden="1" x14ac:dyDescent="0.25">
      <c r="A698" s="1" t="s">
        <v>2496</v>
      </c>
      <c r="B698" s="1">
        <v>1923</v>
      </c>
      <c r="C698" s="1" t="s">
        <v>798</v>
      </c>
      <c r="D698" s="1" t="s">
        <v>141</v>
      </c>
      <c r="E698" s="1" t="s">
        <v>142</v>
      </c>
      <c r="F698" s="1">
        <v>2024</v>
      </c>
      <c r="G698" s="1">
        <v>2025</v>
      </c>
      <c r="H698" s="1" t="s">
        <v>3311</v>
      </c>
      <c r="I698" s="1">
        <v>7622</v>
      </c>
      <c r="J698" s="1" t="s">
        <v>2504</v>
      </c>
      <c r="K698" s="1" t="s">
        <v>2505</v>
      </c>
      <c r="L698" s="1">
        <v>18001</v>
      </c>
      <c r="M698" s="1" t="s">
        <v>2499</v>
      </c>
      <c r="N698" s="1" t="s">
        <v>3165</v>
      </c>
      <c r="O698" s="1" t="s">
        <v>3147</v>
      </c>
      <c r="P698" s="1">
        <v>1081</v>
      </c>
      <c r="Q698" s="1" t="s">
        <v>40</v>
      </c>
      <c r="R698" s="1" t="s">
        <v>2473</v>
      </c>
      <c r="S698" s="1" t="s">
        <v>2610</v>
      </c>
      <c r="T698" s="1" t="s">
        <v>2479</v>
      </c>
      <c r="U698" s="1" t="s">
        <v>141</v>
      </c>
      <c r="V698" s="1" t="s">
        <v>3066</v>
      </c>
      <c r="W698" s="1" t="s">
        <v>34</v>
      </c>
      <c r="X698" s="1" t="s">
        <v>2611</v>
      </c>
      <c r="Y698" s="1" t="s">
        <v>3312</v>
      </c>
      <c r="Z698" s="1" t="s">
        <v>2737</v>
      </c>
    </row>
    <row r="699" spans="1:26" hidden="1" x14ac:dyDescent="0.25">
      <c r="A699" s="1" t="s">
        <v>2496</v>
      </c>
      <c r="B699" s="1">
        <v>1922</v>
      </c>
      <c r="C699" s="1" t="s">
        <v>925</v>
      </c>
      <c r="D699" s="1" t="s">
        <v>141</v>
      </c>
      <c r="E699" s="1" t="s">
        <v>142</v>
      </c>
      <c r="F699" s="1">
        <v>2024</v>
      </c>
      <c r="G699" s="1">
        <v>2025</v>
      </c>
      <c r="H699" s="1" t="s">
        <v>3313</v>
      </c>
      <c r="I699" s="1">
        <v>3299</v>
      </c>
      <c r="J699" s="1" t="s">
        <v>3062</v>
      </c>
      <c r="K699" s="1" t="s">
        <v>2541</v>
      </c>
      <c r="L699" s="1">
        <v>15001</v>
      </c>
      <c r="M699" s="1" t="s">
        <v>2542</v>
      </c>
      <c r="N699" s="1" t="s">
        <v>3261</v>
      </c>
      <c r="O699" s="1" t="s">
        <v>3226</v>
      </c>
      <c r="P699" s="1">
        <v>10654</v>
      </c>
      <c r="Q699" s="1" t="s">
        <v>2902</v>
      </c>
      <c r="R699" s="1" t="s">
        <v>2903</v>
      </c>
      <c r="S699" s="1" t="s">
        <v>2904</v>
      </c>
      <c r="T699" s="1" t="s">
        <v>2479</v>
      </c>
      <c r="U699" s="1" t="s">
        <v>141</v>
      </c>
      <c r="V699" s="1" t="s">
        <v>3066</v>
      </c>
      <c r="W699" s="1" t="s">
        <v>34</v>
      </c>
      <c r="X699" s="1" t="s">
        <v>2794</v>
      </c>
      <c r="Y699" s="1" t="s">
        <v>2795</v>
      </c>
      <c r="Z699" s="1" t="s">
        <v>2755</v>
      </c>
    </row>
    <row r="700" spans="1:26" hidden="1" x14ac:dyDescent="0.25">
      <c r="A700" s="1" t="s">
        <v>2496</v>
      </c>
      <c r="B700" s="1">
        <v>1921</v>
      </c>
      <c r="C700" s="1" t="s">
        <v>408</v>
      </c>
      <c r="D700" s="1" t="s">
        <v>141</v>
      </c>
      <c r="E700" s="1" t="s">
        <v>142</v>
      </c>
      <c r="F700" s="1">
        <v>2024</v>
      </c>
      <c r="G700" s="1">
        <v>2025</v>
      </c>
      <c r="H700" s="1" t="s">
        <v>2485</v>
      </c>
      <c r="I700" s="1" t="s">
        <v>2485</v>
      </c>
      <c r="J700" s="1" t="s">
        <v>2485</v>
      </c>
      <c r="N700" s="1" t="s">
        <v>3163</v>
      </c>
      <c r="O700" s="1" t="s">
        <v>3147</v>
      </c>
      <c r="P700" s="1">
        <v>2956</v>
      </c>
      <c r="Q700" s="1" t="s">
        <v>2902</v>
      </c>
      <c r="R700" s="1" t="s">
        <v>2903</v>
      </c>
      <c r="S700" s="1" t="s">
        <v>2904</v>
      </c>
      <c r="T700" s="1" t="s">
        <v>2522</v>
      </c>
      <c r="U700" s="1" t="s">
        <v>141</v>
      </c>
      <c r="V700" s="1" t="s">
        <v>3066</v>
      </c>
      <c r="W700" s="1" t="s">
        <v>34</v>
      </c>
      <c r="X700" s="1" t="s">
        <v>2906</v>
      </c>
      <c r="Y700" s="1" t="s">
        <v>7215</v>
      </c>
      <c r="Z700" s="1" t="s">
        <v>7216</v>
      </c>
    </row>
    <row r="701" spans="1:26" hidden="1" x14ac:dyDescent="0.25">
      <c r="A701" s="1" t="s">
        <v>2496</v>
      </c>
      <c r="B701" s="1">
        <v>1920</v>
      </c>
      <c r="C701" s="1" t="s">
        <v>171</v>
      </c>
      <c r="D701" s="1" t="s">
        <v>141</v>
      </c>
      <c r="E701" s="1" t="s">
        <v>142</v>
      </c>
      <c r="F701" s="1">
        <v>2024</v>
      </c>
      <c r="G701" s="1">
        <v>2025</v>
      </c>
      <c r="H701" s="1" t="s">
        <v>4719</v>
      </c>
      <c r="I701" s="1">
        <v>8220</v>
      </c>
      <c r="J701" s="1" t="s">
        <v>2557</v>
      </c>
      <c r="K701" s="1" t="s">
        <v>2505</v>
      </c>
      <c r="L701" s="1">
        <v>23846</v>
      </c>
      <c r="M701" s="1" t="s">
        <v>2499</v>
      </c>
      <c r="N701" s="1" t="s">
        <v>3315</v>
      </c>
      <c r="O701" s="1" t="s">
        <v>3316</v>
      </c>
      <c r="P701" s="1">
        <v>1645</v>
      </c>
      <c r="Q701" s="1" t="s">
        <v>2608</v>
      </c>
      <c r="R701" s="1" t="s">
        <v>2473</v>
      </c>
      <c r="S701" s="1" t="s">
        <v>2609</v>
      </c>
      <c r="T701" s="1" t="s">
        <v>2479</v>
      </c>
      <c r="U701" s="1" t="s">
        <v>141</v>
      </c>
      <c r="V701" s="1" t="s">
        <v>3066</v>
      </c>
      <c r="W701" s="1" t="s">
        <v>34</v>
      </c>
      <c r="X701" s="1" t="s">
        <v>2630</v>
      </c>
      <c r="Y701" s="1" t="s">
        <v>5082</v>
      </c>
      <c r="Z701" s="1" t="s">
        <v>2737</v>
      </c>
    </row>
    <row r="702" spans="1:26" hidden="1" x14ac:dyDescent="0.25">
      <c r="A702" s="1" t="s">
        <v>2496</v>
      </c>
      <c r="B702" s="1">
        <v>1919</v>
      </c>
      <c r="C702" s="1" t="s">
        <v>1205</v>
      </c>
      <c r="D702" s="1" t="s">
        <v>141</v>
      </c>
      <c r="E702" s="1" t="s">
        <v>142</v>
      </c>
      <c r="F702" s="1">
        <v>2024</v>
      </c>
      <c r="G702" s="1">
        <v>2025</v>
      </c>
      <c r="H702" s="1" t="s">
        <v>2485</v>
      </c>
      <c r="I702" s="1" t="s">
        <v>2485</v>
      </c>
      <c r="J702" s="1" t="s">
        <v>2485</v>
      </c>
      <c r="N702" s="1" t="s">
        <v>3308</v>
      </c>
      <c r="O702" s="1" t="s">
        <v>3150</v>
      </c>
      <c r="P702" s="1">
        <v>11</v>
      </c>
      <c r="Q702" s="1" t="s">
        <v>2506</v>
      </c>
      <c r="R702" s="1" t="s">
        <v>2507</v>
      </c>
      <c r="S702" s="1" t="s">
        <v>2508</v>
      </c>
      <c r="T702" s="1" t="s">
        <v>2479</v>
      </c>
      <c r="U702" s="1" t="s">
        <v>141</v>
      </c>
      <c r="V702" s="1" t="s">
        <v>3066</v>
      </c>
      <c r="W702" s="1" t="s">
        <v>34</v>
      </c>
      <c r="X702" s="1" t="s">
        <v>5211</v>
      </c>
      <c r="Y702" s="1" t="s">
        <v>6047</v>
      </c>
      <c r="Z702" s="1" t="s">
        <v>5605</v>
      </c>
    </row>
    <row r="703" spans="1:26" hidden="1" x14ac:dyDescent="0.25">
      <c r="A703" s="1" t="s">
        <v>2496</v>
      </c>
      <c r="B703" s="1">
        <v>1918</v>
      </c>
      <c r="C703" s="1" t="s">
        <v>1561</v>
      </c>
      <c r="D703" s="1" t="s">
        <v>141</v>
      </c>
      <c r="E703" s="1" t="s">
        <v>142</v>
      </c>
      <c r="F703" s="1">
        <v>2024</v>
      </c>
      <c r="G703" s="1">
        <v>2025</v>
      </c>
      <c r="H703" s="1" t="s">
        <v>3318</v>
      </c>
      <c r="I703" s="1">
        <v>3293</v>
      </c>
      <c r="J703" s="1" t="s">
        <v>2606</v>
      </c>
      <c r="K703" s="1" t="s">
        <v>2620</v>
      </c>
      <c r="L703" s="1">
        <v>15001</v>
      </c>
      <c r="M703" s="1" t="s">
        <v>2542</v>
      </c>
      <c r="N703" s="1" t="s">
        <v>3171</v>
      </c>
      <c r="O703" s="1" t="s">
        <v>3147</v>
      </c>
      <c r="P703" s="1">
        <v>15</v>
      </c>
      <c r="Q703" s="1" t="s">
        <v>2902</v>
      </c>
      <c r="R703" s="1" t="s">
        <v>2903</v>
      </c>
      <c r="S703" s="1" t="s">
        <v>2904</v>
      </c>
      <c r="T703" s="1" t="s">
        <v>2479</v>
      </c>
      <c r="U703" s="1" t="s">
        <v>141</v>
      </c>
      <c r="V703" s="1" t="s">
        <v>3066</v>
      </c>
      <c r="W703" s="1" t="s">
        <v>34</v>
      </c>
      <c r="X703" s="1" t="s">
        <v>2906</v>
      </c>
      <c r="Y703" s="1" t="s">
        <v>3319</v>
      </c>
      <c r="Z703" s="1" t="s">
        <v>3320</v>
      </c>
    </row>
    <row r="704" spans="1:26" hidden="1" x14ac:dyDescent="0.25">
      <c r="A704" s="1" t="s">
        <v>2496</v>
      </c>
      <c r="B704" s="1">
        <v>1917</v>
      </c>
      <c r="C704" s="1" t="s">
        <v>453</v>
      </c>
      <c r="D704" s="1" t="s">
        <v>141</v>
      </c>
      <c r="E704" s="1" t="s">
        <v>142</v>
      </c>
      <c r="F704" s="1">
        <v>2024</v>
      </c>
      <c r="G704" s="1">
        <v>2025</v>
      </c>
      <c r="H704" s="1" t="s">
        <v>3321</v>
      </c>
      <c r="I704" s="1">
        <v>5399</v>
      </c>
      <c r="J704" s="1" t="s">
        <v>2478</v>
      </c>
      <c r="K704" s="1" t="s">
        <v>2541</v>
      </c>
      <c r="L704" s="1">
        <v>35001</v>
      </c>
      <c r="M704" s="1" t="s">
        <v>2542</v>
      </c>
      <c r="N704" s="1" t="s">
        <v>3322</v>
      </c>
      <c r="O704" s="1" t="s">
        <v>3290</v>
      </c>
      <c r="P704" s="1">
        <v>15120</v>
      </c>
      <c r="Q704" s="1" t="s">
        <v>43</v>
      </c>
      <c r="R704" s="1" t="s">
        <v>2473</v>
      </c>
      <c r="S704" s="1" t="s">
        <v>2521</v>
      </c>
      <c r="T704" s="1" t="s">
        <v>2479</v>
      </c>
      <c r="U704" s="1" t="s">
        <v>141</v>
      </c>
      <c r="V704" s="1" t="s">
        <v>3066</v>
      </c>
      <c r="W704" s="1" t="s">
        <v>34</v>
      </c>
      <c r="X704" s="1" t="s">
        <v>2593</v>
      </c>
      <c r="Y704" s="1" t="s">
        <v>3323</v>
      </c>
      <c r="Z704" s="1" t="s">
        <v>2653</v>
      </c>
    </row>
    <row r="705" spans="1:26" hidden="1" x14ac:dyDescent="0.25">
      <c r="A705" s="1" t="s">
        <v>2496</v>
      </c>
      <c r="B705" s="1">
        <v>1916</v>
      </c>
      <c r="C705" s="1" t="s">
        <v>963</v>
      </c>
      <c r="D705" s="1" t="s">
        <v>141</v>
      </c>
      <c r="E705" s="1" t="s">
        <v>142</v>
      </c>
      <c r="F705" s="1">
        <v>2024</v>
      </c>
      <c r="G705" s="1">
        <v>2025</v>
      </c>
      <c r="H705" s="1" t="s">
        <v>7217</v>
      </c>
      <c r="I705" s="1">
        <v>9673</v>
      </c>
      <c r="J705" s="1" t="s">
        <v>3408</v>
      </c>
      <c r="K705" s="1" t="s">
        <v>2613</v>
      </c>
      <c r="L705" s="1">
        <v>19019</v>
      </c>
      <c r="M705" s="1" t="s">
        <v>5292</v>
      </c>
      <c r="N705" s="1" t="s">
        <v>3261</v>
      </c>
      <c r="O705" s="1" t="s">
        <v>3226</v>
      </c>
      <c r="Q705" s="1" t="s">
        <v>60</v>
      </c>
      <c r="R705" s="1" t="s">
        <v>2507</v>
      </c>
      <c r="S705" s="1" t="s">
        <v>2537</v>
      </c>
      <c r="T705" s="1" t="s">
        <v>2479</v>
      </c>
      <c r="U705" s="1" t="s">
        <v>141</v>
      </c>
      <c r="V705" s="1" t="s">
        <v>3066</v>
      </c>
      <c r="W705" s="1" t="s">
        <v>34</v>
      </c>
      <c r="X705" s="1" t="s">
        <v>2538</v>
      </c>
      <c r="Y705" s="1" t="s">
        <v>7218</v>
      </c>
      <c r="Z705" s="1" t="s">
        <v>5910</v>
      </c>
    </row>
    <row r="706" spans="1:26" hidden="1" x14ac:dyDescent="0.25">
      <c r="A706" s="1" t="s">
        <v>2496</v>
      </c>
      <c r="B706" s="1">
        <v>1915</v>
      </c>
      <c r="C706" s="1" t="s">
        <v>1452</v>
      </c>
      <c r="D706" s="1" t="s">
        <v>141</v>
      </c>
      <c r="E706" s="1" t="s">
        <v>142</v>
      </c>
      <c r="F706" s="1">
        <v>2024</v>
      </c>
      <c r="G706" s="1">
        <v>2025</v>
      </c>
      <c r="H706" s="1" t="s">
        <v>3324</v>
      </c>
      <c r="I706" s="1">
        <v>9277</v>
      </c>
      <c r="J706" s="1" t="s">
        <v>3062</v>
      </c>
      <c r="K706" s="1" t="s">
        <v>2541</v>
      </c>
      <c r="L706" s="1">
        <v>15001</v>
      </c>
      <c r="M706" s="1" t="s">
        <v>2542</v>
      </c>
      <c r="N706" s="1" t="s">
        <v>3322</v>
      </c>
      <c r="O706" s="1" t="s">
        <v>3150</v>
      </c>
      <c r="P706" s="1">
        <v>9568</v>
      </c>
      <c r="Q706" s="1" t="s">
        <v>2902</v>
      </c>
      <c r="R706" s="1" t="s">
        <v>2903</v>
      </c>
      <c r="S706" s="1" t="s">
        <v>2904</v>
      </c>
      <c r="T706" s="1" t="s">
        <v>2479</v>
      </c>
      <c r="U706" s="1" t="s">
        <v>141</v>
      </c>
      <c r="V706" s="1" t="s">
        <v>3066</v>
      </c>
      <c r="W706" s="1" t="s">
        <v>34</v>
      </c>
      <c r="X706" s="1" t="s">
        <v>2906</v>
      </c>
      <c r="Y706" s="1" t="s">
        <v>3325</v>
      </c>
      <c r="Z706" s="1" t="s">
        <v>2479</v>
      </c>
    </row>
    <row r="707" spans="1:26" hidden="1" x14ac:dyDescent="0.25">
      <c r="A707" s="1" t="s">
        <v>2496</v>
      </c>
      <c r="B707" s="1">
        <v>1914</v>
      </c>
      <c r="C707" s="1" t="s">
        <v>622</v>
      </c>
      <c r="D707" s="1" t="s">
        <v>141</v>
      </c>
      <c r="E707" s="1" t="s">
        <v>142</v>
      </c>
      <c r="F707" s="1">
        <v>2024</v>
      </c>
      <c r="G707" s="1">
        <v>2025</v>
      </c>
      <c r="H707" s="1" t="s">
        <v>3326</v>
      </c>
      <c r="I707" s="1">
        <v>6419</v>
      </c>
      <c r="J707" s="1" t="s">
        <v>3062</v>
      </c>
      <c r="K707" s="1" t="s">
        <v>2541</v>
      </c>
      <c r="L707" s="1">
        <v>15001</v>
      </c>
      <c r="M707" s="1" t="s">
        <v>2542</v>
      </c>
      <c r="N707" s="1" t="s">
        <v>3171</v>
      </c>
      <c r="O707" s="1" t="s">
        <v>3147</v>
      </c>
      <c r="P707" s="1">
        <v>5254</v>
      </c>
      <c r="Q707" s="1" t="s">
        <v>2902</v>
      </c>
      <c r="R707" s="1" t="s">
        <v>2903</v>
      </c>
      <c r="S707" s="1" t="s">
        <v>2904</v>
      </c>
      <c r="T707" s="1" t="s">
        <v>2479</v>
      </c>
      <c r="U707" s="1" t="s">
        <v>141</v>
      </c>
      <c r="V707" s="1" t="s">
        <v>3066</v>
      </c>
      <c r="W707" s="1" t="s">
        <v>34</v>
      </c>
      <c r="X707" s="1" t="s">
        <v>2906</v>
      </c>
      <c r="Y707" s="1" t="s">
        <v>3327</v>
      </c>
      <c r="Z707" s="1" t="s">
        <v>3328</v>
      </c>
    </row>
    <row r="708" spans="1:26" hidden="1" x14ac:dyDescent="0.25">
      <c r="A708" s="1" t="s">
        <v>2496</v>
      </c>
      <c r="B708" s="1">
        <v>1913</v>
      </c>
      <c r="C708" s="1" t="s">
        <v>214</v>
      </c>
      <c r="D708" s="1" t="s">
        <v>141</v>
      </c>
      <c r="E708" s="1" t="s">
        <v>142</v>
      </c>
      <c r="F708" s="1">
        <v>2024</v>
      </c>
      <c r="G708" s="1">
        <v>2025</v>
      </c>
      <c r="H708" s="1" t="s">
        <v>5606</v>
      </c>
      <c r="I708" s="1">
        <v>9375</v>
      </c>
      <c r="J708" s="1" t="s">
        <v>2504</v>
      </c>
      <c r="K708" s="1" t="s">
        <v>2505</v>
      </c>
      <c r="L708" s="1">
        <v>21111</v>
      </c>
      <c r="M708" s="1" t="s">
        <v>2499</v>
      </c>
      <c r="N708" s="1" t="s">
        <v>3171</v>
      </c>
      <c r="O708" s="1" t="s">
        <v>3271</v>
      </c>
      <c r="Q708" s="1" t="s">
        <v>2712</v>
      </c>
      <c r="R708" s="1" t="s">
        <v>2507</v>
      </c>
      <c r="S708" s="1" t="s">
        <v>2713</v>
      </c>
      <c r="T708" s="1" t="s">
        <v>2479</v>
      </c>
      <c r="U708" s="1" t="s">
        <v>141</v>
      </c>
      <c r="V708" s="1" t="s">
        <v>3066</v>
      </c>
      <c r="W708" s="1" t="s">
        <v>34</v>
      </c>
      <c r="X708" s="1" t="s">
        <v>4268</v>
      </c>
      <c r="Y708" s="1" t="s">
        <v>5607</v>
      </c>
      <c r="Z708" s="1" t="s">
        <v>3355</v>
      </c>
    </row>
    <row r="709" spans="1:26" hidden="1" x14ac:dyDescent="0.25">
      <c r="A709" s="1" t="s">
        <v>2496</v>
      </c>
      <c r="B709" s="1">
        <v>1911</v>
      </c>
      <c r="C709" s="1" t="s">
        <v>1102</v>
      </c>
      <c r="D709" s="1" t="s">
        <v>141</v>
      </c>
      <c r="E709" s="1" t="s">
        <v>142</v>
      </c>
      <c r="F709" s="1">
        <v>2024</v>
      </c>
      <c r="G709" s="1">
        <v>2025</v>
      </c>
      <c r="H709" s="1" t="s">
        <v>3329</v>
      </c>
      <c r="I709" s="1">
        <v>8211</v>
      </c>
      <c r="J709" s="1" t="s">
        <v>2504</v>
      </c>
      <c r="K709" s="1" t="s">
        <v>2505</v>
      </c>
      <c r="L709" s="1">
        <v>19058</v>
      </c>
      <c r="M709" s="1" t="s">
        <v>2499</v>
      </c>
      <c r="N709" s="1" t="s">
        <v>3225</v>
      </c>
      <c r="O709" s="1" t="s">
        <v>3277</v>
      </c>
      <c r="Q709" s="1" t="s">
        <v>60</v>
      </c>
      <c r="R709" s="1" t="s">
        <v>2507</v>
      </c>
      <c r="S709" s="1" t="s">
        <v>2537</v>
      </c>
      <c r="T709" s="1" t="s">
        <v>2479</v>
      </c>
      <c r="U709" s="1" t="s">
        <v>141</v>
      </c>
      <c r="V709" s="1" t="s">
        <v>3066</v>
      </c>
      <c r="W709" s="1" t="s">
        <v>34</v>
      </c>
      <c r="X709" s="1" t="s">
        <v>2538</v>
      </c>
      <c r="Y709" s="1" t="s">
        <v>3330</v>
      </c>
      <c r="Z709" s="1" t="s">
        <v>3331</v>
      </c>
    </row>
    <row r="710" spans="1:26" hidden="1" x14ac:dyDescent="0.25">
      <c r="A710" s="1" t="s">
        <v>2496</v>
      </c>
      <c r="B710" s="1">
        <v>1910</v>
      </c>
      <c r="C710" s="1" t="s">
        <v>1156</v>
      </c>
      <c r="D710" s="1" t="s">
        <v>141</v>
      </c>
      <c r="E710" s="1" t="s">
        <v>142</v>
      </c>
      <c r="F710" s="1">
        <v>2024</v>
      </c>
      <c r="G710" s="1">
        <v>2025</v>
      </c>
      <c r="H710" s="1" t="s">
        <v>3332</v>
      </c>
      <c r="I710" s="1">
        <v>7054</v>
      </c>
      <c r="J710" s="1" t="s">
        <v>3009</v>
      </c>
      <c r="K710" s="1" t="s">
        <v>2600</v>
      </c>
      <c r="L710" s="1">
        <v>19019</v>
      </c>
      <c r="M710" s="1" t="s">
        <v>2530</v>
      </c>
      <c r="N710" s="1" t="s">
        <v>3315</v>
      </c>
      <c r="O710" s="1" t="s">
        <v>3316</v>
      </c>
      <c r="Q710" s="1" t="s">
        <v>60</v>
      </c>
      <c r="R710" s="1" t="s">
        <v>2507</v>
      </c>
      <c r="S710" s="1" t="s">
        <v>2537</v>
      </c>
      <c r="T710" s="1" t="s">
        <v>2479</v>
      </c>
      <c r="U710" s="1" t="s">
        <v>141</v>
      </c>
      <c r="V710" s="1" t="s">
        <v>3066</v>
      </c>
      <c r="W710" s="1" t="s">
        <v>34</v>
      </c>
      <c r="X710" s="1" t="s">
        <v>2794</v>
      </c>
      <c r="Y710" s="1" t="s">
        <v>2795</v>
      </c>
      <c r="Z710" s="1" t="s">
        <v>2755</v>
      </c>
    </row>
    <row r="711" spans="1:26" hidden="1" x14ac:dyDescent="0.25">
      <c r="A711" s="1" t="s">
        <v>2496</v>
      </c>
      <c r="B711" s="1">
        <v>1909</v>
      </c>
      <c r="C711" s="1" t="s">
        <v>252</v>
      </c>
      <c r="D711" s="1" t="s">
        <v>141</v>
      </c>
      <c r="E711" s="1" t="s">
        <v>142</v>
      </c>
      <c r="F711" s="1">
        <v>2025</v>
      </c>
      <c r="G711" s="1">
        <v>2024</v>
      </c>
      <c r="H711" s="1" t="s">
        <v>3236</v>
      </c>
      <c r="I711" s="1">
        <v>8835</v>
      </c>
      <c r="J711" s="1" t="s">
        <v>3062</v>
      </c>
      <c r="K711" s="1" t="s">
        <v>2541</v>
      </c>
      <c r="L711" s="1">
        <v>15001</v>
      </c>
      <c r="M711" s="1" t="s">
        <v>2542</v>
      </c>
      <c r="N711" s="1" t="s">
        <v>3281</v>
      </c>
      <c r="O711" s="1" t="s">
        <v>3282</v>
      </c>
      <c r="P711" s="1">
        <v>7554</v>
      </c>
      <c r="Q711" s="1" t="s">
        <v>2902</v>
      </c>
      <c r="R711" s="1" t="s">
        <v>2903</v>
      </c>
      <c r="S711" s="1" t="s">
        <v>2904</v>
      </c>
      <c r="T711" s="1" t="s">
        <v>2479</v>
      </c>
      <c r="U711" s="1" t="s">
        <v>141</v>
      </c>
      <c r="V711" s="1" t="s">
        <v>3066</v>
      </c>
      <c r="W711" s="1" t="s">
        <v>34</v>
      </c>
      <c r="X711" s="1" t="s">
        <v>2906</v>
      </c>
      <c r="Y711" s="1" t="s">
        <v>4898</v>
      </c>
      <c r="Z711" s="1" t="s">
        <v>2522</v>
      </c>
    </row>
    <row r="712" spans="1:26" hidden="1" x14ac:dyDescent="0.25">
      <c r="A712" s="1" t="s">
        <v>2496</v>
      </c>
      <c r="B712" s="1">
        <v>1908</v>
      </c>
      <c r="C712" s="1" t="s">
        <v>215</v>
      </c>
      <c r="D712" s="1" t="s">
        <v>141</v>
      </c>
      <c r="E712" s="1" t="s">
        <v>142</v>
      </c>
      <c r="F712" s="1">
        <v>2024</v>
      </c>
      <c r="G712" s="1">
        <v>2025</v>
      </c>
      <c r="H712" s="1" t="s">
        <v>5219</v>
      </c>
      <c r="I712" s="1">
        <v>9383</v>
      </c>
      <c r="J712" s="1" t="s">
        <v>2504</v>
      </c>
      <c r="K712" s="1" t="s">
        <v>2505</v>
      </c>
      <c r="L712" s="1">
        <v>22020</v>
      </c>
      <c r="M712" s="1" t="s">
        <v>2499</v>
      </c>
      <c r="N712" s="1" t="s">
        <v>3261</v>
      </c>
      <c r="O712" s="1" t="s">
        <v>3226</v>
      </c>
      <c r="Q712" s="1" t="s">
        <v>2601</v>
      </c>
      <c r="R712" s="1" t="s">
        <v>2507</v>
      </c>
      <c r="S712" s="1" t="s">
        <v>2602</v>
      </c>
      <c r="T712" s="1" t="s">
        <v>2479</v>
      </c>
      <c r="U712" s="1" t="s">
        <v>141</v>
      </c>
      <c r="V712" s="1" t="s">
        <v>3066</v>
      </c>
      <c r="W712" s="1" t="s">
        <v>34</v>
      </c>
      <c r="X712" s="1" t="s">
        <v>2775</v>
      </c>
      <c r="Y712" s="1" t="s">
        <v>5220</v>
      </c>
      <c r="Z712" s="1" t="s">
        <v>5221</v>
      </c>
    </row>
    <row r="713" spans="1:26" hidden="1" x14ac:dyDescent="0.25">
      <c r="A713" s="1" t="s">
        <v>2496</v>
      </c>
      <c r="B713" s="1">
        <v>1906</v>
      </c>
      <c r="C713" s="1" t="s">
        <v>331</v>
      </c>
      <c r="D713" s="1" t="s">
        <v>141</v>
      </c>
      <c r="E713" s="1" t="s">
        <v>142</v>
      </c>
      <c r="F713" s="1">
        <v>2024</v>
      </c>
      <c r="G713" s="1">
        <v>2025</v>
      </c>
      <c r="H713" s="1" t="s">
        <v>5222</v>
      </c>
      <c r="I713" s="1">
        <v>9382</v>
      </c>
      <c r="J713" s="1" t="s">
        <v>2504</v>
      </c>
      <c r="K713" s="1" t="s">
        <v>2505</v>
      </c>
      <c r="L713" s="1">
        <v>22020</v>
      </c>
      <c r="M713" s="1" t="s">
        <v>2499</v>
      </c>
      <c r="N713" s="1" t="s">
        <v>3229</v>
      </c>
      <c r="O713" s="1" t="s">
        <v>3215</v>
      </c>
      <c r="Q713" s="1" t="s">
        <v>2601</v>
      </c>
      <c r="R713" s="1" t="s">
        <v>2507</v>
      </c>
      <c r="S713" s="1" t="s">
        <v>3333</v>
      </c>
      <c r="T713" s="1" t="s">
        <v>2479</v>
      </c>
      <c r="U713" s="1" t="s">
        <v>141</v>
      </c>
      <c r="V713" s="1" t="s">
        <v>3066</v>
      </c>
      <c r="W713" s="1" t="s">
        <v>34</v>
      </c>
      <c r="X713" s="1" t="s">
        <v>2775</v>
      </c>
      <c r="Y713" s="1" t="s">
        <v>5223</v>
      </c>
      <c r="Z713" s="1" t="s">
        <v>4941</v>
      </c>
    </row>
    <row r="714" spans="1:26" hidden="1" x14ac:dyDescent="0.25">
      <c r="A714" s="1" t="s">
        <v>2496</v>
      </c>
      <c r="B714" s="1">
        <v>1905</v>
      </c>
      <c r="C714" s="1" t="s">
        <v>432</v>
      </c>
      <c r="D714" s="1" t="s">
        <v>141</v>
      </c>
      <c r="E714" s="1" t="s">
        <v>142</v>
      </c>
      <c r="F714" s="1">
        <v>2024</v>
      </c>
      <c r="G714" s="1">
        <v>2025</v>
      </c>
      <c r="H714" s="1" t="s">
        <v>3280</v>
      </c>
      <c r="I714" s="1">
        <v>9228</v>
      </c>
      <c r="J714" s="1" t="s">
        <v>3062</v>
      </c>
      <c r="K714" s="1" t="s">
        <v>2541</v>
      </c>
      <c r="L714" s="1">
        <v>15001</v>
      </c>
      <c r="M714" s="1" t="s">
        <v>2542</v>
      </c>
      <c r="N714" s="1" t="s">
        <v>3281</v>
      </c>
      <c r="O714" s="1" t="s">
        <v>3282</v>
      </c>
      <c r="P714" s="1">
        <v>14180</v>
      </c>
      <c r="Q714" s="1" t="s">
        <v>2902</v>
      </c>
      <c r="R714" s="1" t="s">
        <v>2903</v>
      </c>
      <c r="S714" s="1" t="s">
        <v>2904</v>
      </c>
      <c r="T714" s="1" t="s">
        <v>2479</v>
      </c>
      <c r="U714" s="1" t="s">
        <v>141</v>
      </c>
      <c r="V714" s="1" t="s">
        <v>3066</v>
      </c>
      <c r="W714" s="1" t="s">
        <v>34</v>
      </c>
      <c r="X714" s="1" t="s">
        <v>2906</v>
      </c>
      <c r="Y714" s="1" t="s">
        <v>7219</v>
      </c>
      <c r="Z714" s="1" t="s">
        <v>2574</v>
      </c>
    </row>
    <row r="715" spans="1:26" hidden="1" x14ac:dyDescent="0.25">
      <c r="A715" s="1" t="s">
        <v>2496</v>
      </c>
      <c r="B715" s="1">
        <v>1904</v>
      </c>
      <c r="C715" s="1" t="s">
        <v>623</v>
      </c>
      <c r="D715" s="1" t="s">
        <v>141</v>
      </c>
      <c r="E715" s="1" t="s">
        <v>142</v>
      </c>
      <c r="F715" s="1">
        <v>2025</v>
      </c>
      <c r="G715" s="1">
        <v>2024</v>
      </c>
      <c r="H715" s="1" t="s">
        <v>3334</v>
      </c>
      <c r="I715" s="1">
        <v>3298</v>
      </c>
      <c r="J715" s="1" t="s">
        <v>3062</v>
      </c>
      <c r="K715" s="1" t="s">
        <v>2541</v>
      </c>
      <c r="L715" s="1">
        <v>15001</v>
      </c>
      <c r="M715" s="1" t="s">
        <v>2542</v>
      </c>
      <c r="N715" s="1" t="s">
        <v>3229</v>
      </c>
      <c r="O715" s="1" t="s">
        <v>3215</v>
      </c>
      <c r="P715" s="1">
        <v>8233</v>
      </c>
      <c r="Q715" s="1" t="s">
        <v>2902</v>
      </c>
      <c r="R715" s="1" t="s">
        <v>2903</v>
      </c>
      <c r="S715" s="1" t="s">
        <v>2904</v>
      </c>
      <c r="T715" s="1" t="s">
        <v>2479</v>
      </c>
      <c r="U715" s="1" t="s">
        <v>141</v>
      </c>
      <c r="V715" s="1" t="s">
        <v>3066</v>
      </c>
      <c r="W715" s="1" t="s">
        <v>34</v>
      </c>
      <c r="X715" s="1" t="s">
        <v>2906</v>
      </c>
      <c r="Y715" s="1" t="s">
        <v>3335</v>
      </c>
      <c r="Z715" s="1" t="s">
        <v>3245</v>
      </c>
    </row>
    <row r="716" spans="1:26" hidden="1" x14ac:dyDescent="0.25">
      <c r="A716" s="1" t="s">
        <v>2496</v>
      </c>
      <c r="B716" s="1">
        <v>1903</v>
      </c>
      <c r="C716" s="1" t="s">
        <v>904</v>
      </c>
      <c r="D716" s="1" t="s">
        <v>141</v>
      </c>
      <c r="E716" s="1" t="s">
        <v>142</v>
      </c>
      <c r="F716" s="1">
        <v>2024</v>
      </c>
      <c r="G716" s="1">
        <v>2025</v>
      </c>
      <c r="H716" s="1" t="s">
        <v>2485</v>
      </c>
      <c r="I716" s="1" t="s">
        <v>2485</v>
      </c>
      <c r="J716" s="1" t="s">
        <v>2485</v>
      </c>
      <c r="N716" s="1" t="s">
        <v>3315</v>
      </c>
      <c r="O716" s="1" t="s">
        <v>3316</v>
      </c>
      <c r="P716" s="1">
        <v>14120</v>
      </c>
      <c r="Q716" s="1" t="s">
        <v>2902</v>
      </c>
      <c r="R716" s="1" t="s">
        <v>2903</v>
      </c>
      <c r="S716" s="1" t="s">
        <v>2904</v>
      </c>
      <c r="T716" s="1" t="s">
        <v>3428</v>
      </c>
      <c r="U716" s="1" t="s">
        <v>141</v>
      </c>
      <c r="V716" s="1" t="s">
        <v>3066</v>
      </c>
      <c r="W716" s="1" t="s">
        <v>34</v>
      </c>
      <c r="X716" s="1" t="s">
        <v>2906</v>
      </c>
      <c r="Y716" s="1" t="s">
        <v>7220</v>
      </c>
      <c r="Z716" s="1" t="s">
        <v>3428</v>
      </c>
    </row>
    <row r="717" spans="1:26" hidden="1" x14ac:dyDescent="0.25">
      <c r="A717" s="1" t="s">
        <v>2496</v>
      </c>
      <c r="B717" s="1">
        <v>1902</v>
      </c>
      <c r="C717" s="1" t="s">
        <v>474</v>
      </c>
      <c r="D717" s="1" t="s">
        <v>141</v>
      </c>
      <c r="E717" s="1" t="s">
        <v>142</v>
      </c>
      <c r="F717" s="1">
        <v>2024</v>
      </c>
      <c r="G717" s="1">
        <v>2025</v>
      </c>
      <c r="H717" s="1" t="s">
        <v>2982</v>
      </c>
      <c r="I717" s="1">
        <v>8663</v>
      </c>
      <c r="J717" s="1" t="s">
        <v>2606</v>
      </c>
      <c r="K717" s="1" t="s">
        <v>2498</v>
      </c>
      <c r="L717" s="1">
        <v>18001</v>
      </c>
      <c r="M717" s="1" t="s">
        <v>2499</v>
      </c>
      <c r="N717" s="1" t="s">
        <v>3337</v>
      </c>
      <c r="O717" s="1" t="s">
        <v>3235</v>
      </c>
      <c r="P717" s="1">
        <v>1584</v>
      </c>
      <c r="Q717" s="1" t="s">
        <v>40</v>
      </c>
      <c r="R717" s="1" t="s">
        <v>2473</v>
      </c>
      <c r="S717" s="1" t="s">
        <v>2610</v>
      </c>
      <c r="T717" s="1" t="s">
        <v>2479</v>
      </c>
      <c r="U717" s="1" t="s">
        <v>141</v>
      </c>
      <c r="V717" s="1" t="s">
        <v>3066</v>
      </c>
      <c r="W717" s="1" t="s">
        <v>34</v>
      </c>
      <c r="X717" s="1" t="s">
        <v>2611</v>
      </c>
      <c r="Y717" s="1" t="s">
        <v>7221</v>
      </c>
      <c r="Z717" s="1" t="s">
        <v>2539</v>
      </c>
    </row>
    <row r="718" spans="1:26" hidden="1" x14ac:dyDescent="0.25">
      <c r="A718" s="1" t="s">
        <v>2496</v>
      </c>
      <c r="B718" s="1">
        <v>1901</v>
      </c>
      <c r="C718" s="1" t="s">
        <v>889</v>
      </c>
      <c r="D718" s="1" t="s">
        <v>141</v>
      </c>
      <c r="E718" s="1" t="s">
        <v>142</v>
      </c>
      <c r="F718" s="1">
        <v>2024</v>
      </c>
      <c r="G718" s="1">
        <v>2025</v>
      </c>
      <c r="H718" s="1" t="s">
        <v>3336</v>
      </c>
      <c r="I718" s="1">
        <v>8918</v>
      </c>
      <c r="J718" s="1" t="s">
        <v>3062</v>
      </c>
      <c r="K718" s="1" t="s">
        <v>2541</v>
      </c>
      <c r="L718" s="1">
        <v>15001</v>
      </c>
      <c r="M718" s="1" t="s">
        <v>2542</v>
      </c>
      <c r="N718" s="1" t="s">
        <v>3337</v>
      </c>
      <c r="O718" s="1" t="s">
        <v>3147</v>
      </c>
      <c r="P718" s="1">
        <v>2929</v>
      </c>
      <c r="Q718" s="1" t="s">
        <v>2902</v>
      </c>
      <c r="R718" s="1" t="s">
        <v>2903</v>
      </c>
      <c r="S718" s="1" t="s">
        <v>2904</v>
      </c>
      <c r="T718" s="1" t="s">
        <v>2479</v>
      </c>
      <c r="U718" s="1" t="s">
        <v>141</v>
      </c>
      <c r="V718" s="1" t="s">
        <v>3066</v>
      </c>
      <c r="W718" s="1" t="s">
        <v>34</v>
      </c>
      <c r="X718" s="1" t="s">
        <v>2906</v>
      </c>
      <c r="Y718" s="1" t="s">
        <v>7222</v>
      </c>
      <c r="Z718" s="1" t="s">
        <v>2522</v>
      </c>
    </row>
    <row r="719" spans="1:26" hidden="1" x14ac:dyDescent="0.25">
      <c r="A719" s="1" t="s">
        <v>2496</v>
      </c>
      <c r="B719" s="1">
        <v>1900</v>
      </c>
      <c r="C719" s="1" t="s">
        <v>863</v>
      </c>
      <c r="D719" s="1" t="s">
        <v>141</v>
      </c>
      <c r="E719" s="1" t="s">
        <v>142</v>
      </c>
      <c r="F719" s="1">
        <v>2024</v>
      </c>
      <c r="G719" s="1">
        <v>2025</v>
      </c>
      <c r="H719" s="1" t="s">
        <v>3338</v>
      </c>
      <c r="I719" s="1">
        <v>8861</v>
      </c>
      <c r="J719" s="1" t="s">
        <v>3062</v>
      </c>
      <c r="K719" s="1" t="s">
        <v>2541</v>
      </c>
      <c r="L719" s="1">
        <v>15001</v>
      </c>
      <c r="M719" s="1" t="s">
        <v>2542</v>
      </c>
      <c r="N719" s="1" t="s">
        <v>3339</v>
      </c>
      <c r="O719" s="1" t="s">
        <v>3147</v>
      </c>
      <c r="P719" s="1">
        <v>15</v>
      </c>
      <c r="Q719" s="1" t="s">
        <v>2902</v>
      </c>
      <c r="R719" s="1" t="s">
        <v>2903</v>
      </c>
      <c r="S719" s="1" t="s">
        <v>2904</v>
      </c>
      <c r="T719" s="1" t="s">
        <v>2479</v>
      </c>
      <c r="U719" s="1" t="s">
        <v>141</v>
      </c>
      <c r="V719" s="1" t="s">
        <v>3066</v>
      </c>
      <c r="W719" s="1" t="s">
        <v>34</v>
      </c>
      <c r="X719" s="1" t="s">
        <v>2657</v>
      </c>
      <c r="Y719" s="1" t="s">
        <v>3340</v>
      </c>
      <c r="Z719" s="1" t="s">
        <v>3263</v>
      </c>
    </row>
    <row r="720" spans="1:26" hidden="1" x14ac:dyDescent="0.25">
      <c r="A720" s="1" t="s">
        <v>2496</v>
      </c>
      <c r="B720" s="1">
        <v>1899</v>
      </c>
      <c r="C720" s="1" t="s">
        <v>927</v>
      </c>
      <c r="D720" s="1" t="s">
        <v>141</v>
      </c>
      <c r="E720" s="1" t="s">
        <v>142</v>
      </c>
      <c r="F720" s="1">
        <v>2024</v>
      </c>
      <c r="G720" s="1">
        <v>2025</v>
      </c>
      <c r="H720" s="1" t="s">
        <v>3341</v>
      </c>
      <c r="I720" s="1">
        <v>8620</v>
      </c>
      <c r="J720" s="1" t="s">
        <v>2504</v>
      </c>
      <c r="K720" s="1" t="s">
        <v>2505</v>
      </c>
      <c r="L720" s="1">
        <v>19019</v>
      </c>
      <c r="M720" s="1" t="s">
        <v>2499</v>
      </c>
      <c r="N720" s="1" t="s">
        <v>3225</v>
      </c>
      <c r="O720" s="1" t="s">
        <v>3215</v>
      </c>
      <c r="Q720" s="1" t="s">
        <v>60</v>
      </c>
      <c r="R720" s="1" t="s">
        <v>2507</v>
      </c>
      <c r="S720" s="1" t="s">
        <v>2537</v>
      </c>
      <c r="T720" s="1" t="s">
        <v>2479</v>
      </c>
      <c r="U720" s="1" t="s">
        <v>141</v>
      </c>
      <c r="V720" s="1" t="s">
        <v>3066</v>
      </c>
      <c r="W720" s="1" t="s">
        <v>34</v>
      </c>
      <c r="X720" s="1" t="s">
        <v>2538</v>
      </c>
      <c r="Y720" s="1" t="s">
        <v>3342</v>
      </c>
      <c r="Z720" s="1" t="s">
        <v>2539</v>
      </c>
    </row>
    <row r="721" spans="1:26" hidden="1" x14ac:dyDescent="0.25">
      <c r="A721" s="1" t="s">
        <v>2496</v>
      </c>
      <c r="B721" s="1">
        <v>1898</v>
      </c>
      <c r="C721" s="1" t="s">
        <v>1161</v>
      </c>
      <c r="D721" s="1" t="s">
        <v>141</v>
      </c>
      <c r="E721" s="1" t="s">
        <v>142</v>
      </c>
      <c r="F721" s="1">
        <v>2024</v>
      </c>
      <c r="G721" s="1">
        <v>2025</v>
      </c>
      <c r="H721" s="1" t="s">
        <v>7223</v>
      </c>
      <c r="I721" s="1">
        <v>5580</v>
      </c>
      <c r="J721" s="1" t="s">
        <v>3009</v>
      </c>
      <c r="K721" s="1" t="s">
        <v>2600</v>
      </c>
      <c r="L721" s="1">
        <v>15001</v>
      </c>
      <c r="M721" s="1" t="s">
        <v>2530</v>
      </c>
      <c r="N721" s="1" t="s">
        <v>3315</v>
      </c>
      <c r="O721" s="1" t="s">
        <v>3316</v>
      </c>
      <c r="P721" s="1">
        <v>12520</v>
      </c>
      <c r="Q721" s="1" t="s">
        <v>2902</v>
      </c>
      <c r="R721" s="1" t="s">
        <v>2903</v>
      </c>
      <c r="S721" s="1" t="s">
        <v>2904</v>
      </c>
      <c r="T721" s="1" t="s">
        <v>2479</v>
      </c>
      <c r="U721" s="1" t="s">
        <v>141</v>
      </c>
      <c r="V721" s="1" t="s">
        <v>3066</v>
      </c>
      <c r="W721" s="1" t="s">
        <v>34</v>
      </c>
      <c r="X721" s="1" t="s">
        <v>2906</v>
      </c>
      <c r="Y721" s="1" t="s">
        <v>7224</v>
      </c>
      <c r="Z721" s="1" t="s">
        <v>2671</v>
      </c>
    </row>
    <row r="722" spans="1:26" hidden="1" x14ac:dyDescent="0.25">
      <c r="A722" s="1" t="s">
        <v>2496</v>
      </c>
      <c r="B722" s="1">
        <v>1897</v>
      </c>
      <c r="C722" s="1" t="s">
        <v>1237</v>
      </c>
      <c r="D722" s="1" t="s">
        <v>141</v>
      </c>
      <c r="E722" s="1" t="s">
        <v>142</v>
      </c>
      <c r="F722" s="1">
        <v>2024</v>
      </c>
      <c r="G722" s="1">
        <v>2025</v>
      </c>
      <c r="H722" s="1" t="s">
        <v>3343</v>
      </c>
      <c r="I722" s="1">
        <v>6943</v>
      </c>
      <c r="J722" s="1" t="s">
        <v>2504</v>
      </c>
      <c r="K722" s="1" t="s">
        <v>2505</v>
      </c>
      <c r="L722" s="1">
        <v>19048</v>
      </c>
      <c r="M722" s="1" t="s">
        <v>2499</v>
      </c>
      <c r="N722" s="1" t="s">
        <v>3225</v>
      </c>
      <c r="O722" s="1" t="s">
        <v>3277</v>
      </c>
      <c r="Q722" s="1" t="s">
        <v>60</v>
      </c>
      <c r="R722" s="1" t="s">
        <v>2507</v>
      </c>
      <c r="S722" s="1" t="s">
        <v>2537</v>
      </c>
      <c r="T722" s="1" t="s">
        <v>2479</v>
      </c>
      <c r="U722" s="1" t="s">
        <v>141</v>
      </c>
      <c r="V722" s="1" t="s">
        <v>3066</v>
      </c>
      <c r="W722" s="1" t="s">
        <v>34</v>
      </c>
      <c r="X722" s="1" t="s">
        <v>2538</v>
      </c>
      <c r="Y722" s="1" t="s">
        <v>3344</v>
      </c>
      <c r="Z722" s="1" t="s">
        <v>3345</v>
      </c>
    </row>
    <row r="723" spans="1:26" hidden="1" x14ac:dyDescent="0.25">
      <c r="A723" s="1" t="s">
        <v>2496</v>
      </c>
      <c r="B723" s="1">
        <v>1896</v>
      </c>
      <c r="C723" s="1" t="s">
        <v>679</v>
      </c>
      <c r="D723" s="1" t="s">
        <v>141</v>
      </c>
      <c r="E723" s="1" t="s">
        <v>142</v>
      </c>
      <c r="F723" s="1">
        <v>2024</v>
      </c>
      <c r="G723" s="1">
        <v>2025</v>
      </c>
      <c r="H723" s="1" t="s">
        <v>4680</v>
      </c>
      <c r="I723" s="1">
        <v>8999</v>
      </c>
      <c r="J723" s="1" t="s">
        <v>2504</v>
      </c>
      <c r="K723" s="1" t="s">
        <v>2505</v>
      </c>
      <c r="L723" s="1">
        <v>18001</v>
      </c>
      <c r="M723" s="1" t="s">
        <v>2499</v>
      </c>
      <c r="N723" s="1" t="s">
        <v>3171</v>
      </c>
      <c r="O723" s="1" t="s">
        <v>3239</v>
      </c>
      <c r="P723" s="1">
        <v>3120</v>
      </c>
      <c r="Q723" s="1" t="s">
        <v>40</v>
      </c>
      <c r="R723" s="1" t="s">
        <v>2473</v>
      </c>
      <c r="S723" s="1" t="s">
        <v>2610</v>
      </c>
      <c r="T723" s="1" t="s">
        <v>2479</v>
      </c>
      <c r="U723" s="1" t="s">
        <v>141</v>
      </c>
      <c r="V723" s="1" t="s">
        <v>3066</v>
      </c>
      <c r="W723" s="1" t="s">
        <v>34</v>
      </c>
      <c r="X723" s="1" t="s">
        <v>2611</v>
      </c>
      <c r="Y723" s="1" t="s">
        <v>5124</v>
      </c>
      <c r="Z723" s="1" t="s">
        <v>2539</v>
      </c>
    </row>
    <row r="724" spans="1:26" hidden="1" x14ac:dyDescent="0.25">
      <c r="A724" s="1" t="s">
        <v>2496</v>
      </c>
      <c r="B724" s="1">
        <v>1895</v>
      </c>
      <c r="C724" s="1" t="s">
        <v>624</v>
      </c>
      <c r="D724" s="1" t="s">
        <v>141</v>
      </c>
      <c r="E724" s="1" t="s">
        <v>142</v>
      </c>
      <c r="F724" s="1">
        <v>2024</v>
      </c>
      <c r="G724" s="1">
        <v>2025</v>
      </c>
      <c r="H724" s="1" t="s">
        <v>6048</v>
      </c>
      <c r="I724" s="1">
        <v>5280</v>
      </c>
      <c r="J724" s="1" t="s">
        <v>3062</v>
      </c>
      <c r="K724" s="1" t="s">
        <v>2541</v>
      </c>
      <c r="L724" s="1">
        <v>15001</v>
      </c>
      <c r="M724" s="1" t="s">
        <v>2542</v>
      </c>
      <c r="N724" s="1" t="s">
        <v>3346</v>
      </c>
      <c r="O724" s="1" t="s">
        <v>3266</v>
      </c>
      <c r="P724" s="1">
        <v>15860</v>
      </c>
      <c r="Q724" s="1" t="s">
        <v>2902</v>
      </c>
      <c r="R724" s="1" t="s">
        <v>2903</v>
      </c>
      <c r="S724" s="1" t="s">
        <v>2904</v>
      </c>
      <c r="T724" s="1" t="s">
        <v>2479</v>
      </c>
      <c r="U724" s="1" t="s">
        <v>141</v>
      </c>
      <c r="V724" s="1" t="s">
        <v>3066</v>
      </c>
      <c r="W724" s="1" t="s">
        <v>34</v>
      </c>
      <c r="X724" s="1" t="s">
        <v>2906</v>
      </c>
      <c r="Y724" s="1" t="s">
        <v>6049</v>
      </c>
      <c r="Z724" s="1" t="s">
        <v>5911</v>
      </c>
    </row>
    <row r="725" spans="1:26" hidden="1" x14ac:dyDescent="0.25">
      <c r="A725" s="1" t="s">
        <v>2496</v>
      </c>
      <c r="B725" s="1">
        <v>1894</v>
      </c>
      <c r="C725" s="1" t="s">
        <v>409</v>
      </c>
      <c r="D725" s="1" t="s">
        <v>141</v>
      </c>
      <c r="E725" s="1" t="s">
        <v>142</v>
      </c>
      <c r="F725" s="1">
        <v>2024</v>
      </c>
      <c r="G725" s="1">
        <v>2025</v>
      </c>
      <c r="H725" s="1" t="s">
        <v>4899</v>
      </c>
      <c r="I725" s="1">
        <v>9331</v>
      </c>
      <c r="J725" s="1" t="s">
        <v>2504</v>
      </c>
      <c r="K725" s="1" t="s">
        <v>2505</v>
      </c>
      <c r="L725" s="1">
        <v>22020</v>
      </c>
      <c r="M725" s="1" t="s">
        <v>2499</v>
      </c>
      <c r="N725" s="1" t="s">
        <v>3261</v>
      </c>
      <c r="O725" s="1" t="s">
        <v>3226</v>
      </c>
      <c r="Q725" s="1" t="s">
        <v>2601</v>
      </c>
      <c r="R725" s="1" t="s">
        <v>2507</v>
      </c>
      <c r="S725" s="1" t="s">
        <v>2602</v>
      </c>
      <c r="T725" s="1" t="s">
        <v>2479</v>
      </c>
      <c r="U725" s="1" t="s">
        <v>141</v>
      </c>
      <c r="V725" s="1" t="s">
        <v>3066</v>
      </c>
      <c r="W725" s="1" t="s">
        <v>34</v>
      </c>
      <c r="X725" s="1" t="s">
        <v>2775</v>
      </c>
      <c r="Y725" s="1" t="s">
        <v>4900</v>
      </c>
      <c r="Z725" s="1" t="s">
        <v>3347</v>
      </c>
    </row>
    <row r="726" spans="1:26" hidden="1" x14ac:dyDescent="0.25">
      <c r="A726" s="1" t="s">
        <v>2496</v>
      </c>
      <c r="B726" s="1">
        <v>1893</v>
      </c>
      <c r="C726" s="1" t="s">
        <v>611</v>
      </c>
      <c r="D726" s="1" t="s">
        <v>141</v>
      </c>
      <c r="E726" s="1" t="s">
        <v>142</v>
      </c>
      <c r="F726" s="1">
        <v>2024</v>
      </c>
      <c r="G726" s="1">
        <v>2025</v>
      </c>
      <c r="H726" s="1" t="s">
        <v>3348</v>
      </c>
      <c r="I726" s="1">
        <v>5635</v>
      </c>
      <c r="J726" s="1" t="s">
        <v>2606</v>
      </c>
      <c r="K726" s="1" t="s">
        <v>2620</v>
      </c>
      <c r="L726" s="1">
        <v>15001</v>
      </c>
      <c r="M726" s="1" t="s">
        <v>2542</v>
      </c>
      <c r="N726" s="1" t="s">
        <v>3253</v>
      </c>
      <c r="O726" s="1" t="s">
        <v>3239</v>
      </c>
      <c r="Q726" s="1" t="s">
        <v>2902</v>
      </c>
      <c r="R726" s="1" t="s">
        <v>2903</v>
      </c>
      <c r="S726" s="1" t="s">
        <v>2904</v>
      </c>
      <c r="T726" s="1" t="s">
        <v>2479</v>
      </c>
      <c r="U726" s="1" t="s">
        <v>141</v>
      </c>
      <c r="V726" s="1" t="s">
        <v>3066</v>
      </c>
      <c r="W726" s="1" t="s">
        <v>34</v>
      </c>
      <c r="X726" s="1" t="s">
        <v>2906</v>
      </c>
      <c r="Y726" s="1" t="s">
        <v>3349</v>
      </c>
      <c r="Z726" s="1" t="s">
        <v>3350</v>
      </c>
    </row>
    <row r="727" spans="1:26" hidden="1" x14ac:dyDescent="0.25">
      <c r="A727" s="1" t="s">
        <v>2496</v>
      </c>
      <c r="B727" s="1">
        <v>1891</v>
      </c>
      <c r="C727" s="1" t="s">
        <v>538</v>
      </c>
      <c r="D727" s="1" t="s">
        <v>141</v>
      </c>
      <c r="E727" s="1" t="s">
        <v>142</v>
      </c>
      <c r="F727" s="1">
        <v>2024</v>
      </c>
      <c r="G727" s="1">
        <v>2025</v>
      </c>
      <c r="H727" s="1" t="s">
        <v>3351</v>
      </c>
      <c r="I727" s="1">
        <v>8541</v>
      </c>
      <c r="J727" s="1" t="s">
        <v>2504</v>
      </c>
      <c r="K727" s="1" t="s">
        <v>2505</v>
      </c>
      <c r="L727" s="1">
        <v>22020</v>
      </c>
      <c r="M727" s="1" t="s">
        <v>2499</v>
      </c>
      <c r="N727" s="1" t="s">
        <v>3225</v>
      </c>
      <c r="O727" s="1" t="s">
        <v>3277</v>
      </c>
      <c r="Q727" s="1" t="s">
        <v>2601</v>
      </c>
      <c r="R727" s="1" t="s">
        <v>2507</v>
      </c>
      <c r="S727" s="1" t="s">
        <v>2602</v>
      </c>
      <c r="T727" s="1" t="s">
        <v>2479</v>
      </c>
      <c r="U727" s="1" t="s">
        <v>141</v>
      </c>
      <c r="V727" s="1" t="s">
        <v>3066</v>
      </c>
      <c r="W727" s="1" t="s">
        <v>34</v>
      </c>
      <c r="X727" s="1" t="s">
        <v>2750</v>
      </c>
      <c r="Y727" s="1" t="s">
        <v>3352</v>
      </c>
      <c r="Z727" s="1" t="s">
        <v>2755</v>
      </c>
    </row>
    <row r="728" spans="1:26" hidden="1" x14ac:dyDescent="0.25">
      <c r="A728" s="1" t="s">
        <v>2496</v>
      </c>
      <c r="B728" s="1">
        <v>1890</v>
      </c>
      <c r="C728" s="1" t="s">
        <v>686</v>
      </c>
      <c r="D728" s="1" t="s">
        <v>141</v>
      </c>
      <c r="E728" s="1" t="s">
        <v>142</v>
      </c>
      <c r="F728" s="1">
        <v>2024</v>
      </c>
      <c r="G728" s="1">
        <v>2025</v>
      </c>
      <c r="H728" s="1" t="s">
        <v>3353</v>
      </c>
      <c r="I728" s="1">
        <v>8580</v>
      </c>
      <c r="J728" s="1" t="s">
        <v>2478</v>
      </c>
      <c r="K728" s="1" t="s">
        <v>2505</v>
      </c>
      <c r="L728" s="1">
        <v>35001</v>
      </c>
      <c r="M728" s="1" t="s">
        <v>2499</v>
      </c>
      <c r="N728" s="1" t="s">
        <v>3281</v>
      </c>
      <c r="O728" s="1" t="s">
        <v>3282</v>
      </c>
      <c r="P728" s="1">
        <v>11850</v>
      </c>
      <c r="Q728" s="1" t="s">
        <v>43</v>
      </c>
      <c r="R728" s="1" t="s">
        <v>2473</v>
      </c>
      <c r="S728" s="1" t="s">
        <v>2521</v>
      </c>
      <c r="T728" s="1" t="s">
        <v>2479</v>
      </c>
      <c r="U728" s="1" t="s">
        <v>141</v>
      </c>
      <c r="V728" s="1" t="s">
        <v>3066</v>
      </c>
      <c r="W728" s="1" t="s">
        <v>34</v>
      </c>
      <c r="X728" s="1" t="s">
        <v>2593</v>
      </c>
      <c r="Y728" s="1" t="s">
        <v>3354</v>
      </c>
      <c r="Z728" s="1" t="s">
        <v>3355</v>
      </c>
    </row>
    <row r="729" spans="1:26" hidden="1" x14ac:dyDescent="0.25">
      <c r="A729" s="1" t="s">
        <v>2496</v>
      </c>
      <c r="B729" s="1">
        <v>1889</v>
      </c>
      <c r="C729" s="1" t="s">
        <v>734</v>
      </c>
      <c r="D729" s="1" t="s">
        <v>141</v>
      </c>
      <c r="E729" s="1" t="s">
        <v>142</v>
      </c>
      <c r="F729" s="1">
        <v>2024</v>
      </c>
      <c r="G729" s="1">
        <v>2025</v>
      </c>
      <c r="H729" s="1" t="s">
        <v>5608</v>
      </c>
      <c r="I729" s="1">
        <v>8051</v>
      </c>
      <c r="J729" s="1" t="s">
        <v>2606</v>
      </c>
      <c r="K729" s="1" t="s">
        <v>2620</v>
      </c>
      <c r="L729" s="1">
        <v>15001</v>
      </c>
      <c r="M729" s="1" t="s">
        <v>2542</v>
      </c>
      <c r="N729" s="1" t="s">
        <v>3163</v>
      </c>
      <c r="O729" s="1" t="s">
        <v>3147</v>
      </c>
      <c r="P729" s="1">
        <v>15</v>
      </c>
      <c r="Q729" s="1" t="s">
        <v>2902</v>
      </c>
      <c r="R729" s="1" t="s">
        <v>2903</v>
      </c>
      <c r="S729" s="1" t="s">
        <v>2904</v>
      </c>
      <c r="T729" s="1" t="s">
        <v>2479</v>
      </c>
      <c r="U729" s="1" t="s">
        <v>141</v>
      </c>
      <c r="V729" s="1" t="s">
        <v>3066</v>
      </c>
      <c r="W729" s="1" t="s">
        <v>34</v>
      </c>
      <c r="X729" s="1" t="s">
        <v>2906</v>
      </c>
      <c r="Y729" s="1" t="s">
        <v>5609</v>
      </c>
      <c r="Z729" s="1" t="s">
        <v>5224</v>
      </c>
    </row>
    <row r="730" spans="1:26" hidden="1" x14ac:dyDescent="0.25">
      <c r="A730" s="1" t="s">
        <v>2496</v>
      </c>
      <c r="B730" s="1">
        <v>1888</v>
      </c>
      <c r="C730" s="1" t="s">
        <v>1453</v>
      </c>
      <c r="D730" s="1" t="s">
        <v>141</v>
      </c>
      <c r="E730" s="1" t="s">
        <v>142</v>
      </c>
      <c r="F730" s="1">
        <v>2024</v>
      </c>
      <c r="G730" s="1">
        <v>2025</v>
      </c>
      <c r="H730" s="1" t="s">
        <v>1644</v>
      </c>
      <c r="I730" s="1">
        <v>6040</v>
      </c>
      <c r="J730" s="1" t="s">
        <v>3356</v>
      </c>
      <c r="K730" s="1" t="s">
        <v>2620</v>
      </c>
      <c r="L730" s="1">
        <v>15001</v>
      </c>
      <c r="M730" s="1" t="s">
        <v>2542</v>
      </c>
      <c r="N730" s="1" t="s">
        <v>3234</v>
      </c>
      <c r="O730" s="1" t="s">
        <v>3160</v>
      </c>
      <c r="P730" s="1">
        <v>20</v>
      </c>
      <c r="Q730" s="1" t="s">
        <v>2902</v>
      </c>
      <c r="R730" s="1" t="s">
        <v>2903</v>
      </c>
      <c r="S730" s="1" t="s">
        <v>2904</v>
      </c>
      <c r="T730" s="1" t="s">
        <v>2479</v>
      </c>
      <c r="U730" s="1" t="s">
        <v>141</v>
      </c>
      <c r="V730" s="1" t="s">
        <v>3066</v>
      </c>
      <c r="W730" s="1" t="s">
        <v>34</v>
      </c>
      <c r="X730" s="1" t="s">
        <v>2657</v>
      </c>
      <c r="Y730" s="1" t="s">
        <v>3357</v>
      </c>
      <c r="Z730" s="1" t="s">
        <v>3358</v>
      </c>
    </row>
    <row r="731" spans="1:26" hidden="1" x14ac:dyDescent="0.25">
      <c r="A731" s="1" t="s">
        <v>2496</v>
      </c>
      <c r="B731" s="1">
        <v>1887</v>
      </c>
      <c r="C731" s="1" t="s">
        <v>960</v>
      </c>
      <c r="D731" s="1" t="s">
        <v>141</v>
      </c>
      <c r="E731" s="1" t="s">
        <v>142</v>
      </c>
      <c r="F731" s="1">
        <v>2024</v>
      </c>
      <c r="G731" s="1">
        <v>2025</v>
      </c>
      <c r="H731" s="1" t="s">
        <v>3359</v>
      </c>
      <c r="I731" s="1">
        <v>8866</v>
      </c>
      <c r="J731" s="1" t="s">
        <v>3062</v>
      </c>
      <c r="K731" s="1" t="s">
        <v>2541</v>
      </c>
      <c r="L731" s="1">
        <v>15001</v>
      </c>
      <c r="M731" s="1" t="s">
        <v>2542</v>
      </c>
      <c r="N731" s="1" t="s">
        <v>3156</v>
      </c>
      <c r="O731" s="1" t="s">
        <v>3239</v>
      </c>
      <c r="P731" s="1">
        <v>9131</v>
      </c>
      <c r="Q731" s="1" t="s">
        <v>2902</v>
      </c>
      <c r="R731" s="1" t="s">
        <v>2903</v>
      </c>
      <c r="S731" s="1" t="s">
        <v>2904</v>
      </c>
      <c r="T731" s="1" t="s">
        <v>2479</v>
      </c>
      <c r="U731" s="1" t="s">
        <v>141</v>
      </c>
      <c r="V731" s="1" t="s">
        <v>3066</v>
      </c>
      <c r="W731" s="1" t="s">
        <v>34</v>
      </c>
      <c r="X731" s="1" t="s">
        <v>2546</v>
      </c>
      <c r="Y731" s="1" t="s">
        <v>3360</v>
      </c>
      <c r="Z731" s="1" t="s">
        <v>2755</v>
      </c>
    </row>
    <row r="732" spans="1:26" hidden="1" x14ac:dyDescent="0.25">
      <c r="A732" s="1" t="s">
        <v>2496</v>
      </c>
      <c r="B732" s="1">
        <v>1886</v>
      </c>
      <c r="C732" s="1" t="s">
        <v>890</v>
      </c>
      <c r="D732" s="1" t="s">
        <v>141</v>
      </c>
      <c r="E732" s="1" t="s">
        <v>142</v>
      </c>
      <c r="F732" s="1">
        <v>2024</v>
      </c>
      <c r="G732" s="1">
        <v>2025</v>
      </c>
      <c r="H732" s="1" t="s">
        <v>3361</v>
      </c>
      <c r="I732" s="1">
        <v>8129</v>
      </c>
      <c r="J732" s="1" t="s">
        <v>3062</v>
      </c>
      <c r="K732" s="1" t="s">
        <v>2541</v>
      </c>
      <c r="L732" s="1">
        <v>15001</v>
      </c>
      <c r="M732" s="1" t="s">
        <v>2542</v>
      </c>
      <c r="N732" s="1" t="s">
        <v>3281</v>
      </c>
      <c r="O732" s="1" t="s">
        <v>3282</v>
      </c>
      <c r="P732" s="1">
        <v>12029</v>
      </c>
      <c r="Q732" s="1" t="s">
        <v>2902</v>
      </c>
      <c r="R732" s="1" t="s">
        <v>2903</v>
      </c>
      <c r="S732" s="1" t="s">
        <v>2904</v>
      </c>
      <c r="T732" s="1" t="s">
        <v>2479</v>
      </c>
      <c r="U732" s="1" t="s">
        <v>141</v>
      </c>
      <c r="V732" s="1" t="s">
        <v>3066</v>
      </c>
      <c r="W732" s="1" t="s">
        <v>34</v>
      </c>
      <c r="X732" s="1" t="s">
        <v>2794</v>
      </c>
      <c r="Y732" s="1" t="s">
        <v>2795</v>
      </c>
      <c r="Z732" s="1" t="s">
        <v>2755</v>
      </c>
    </row>
    <row r="733" spans="1:26" hidden="1" x14ac:dyDescent="0.25">
      <c r="A733" s="1" t="s">
        <v>2496</v>
      </c>
      <c r="B733" s="1">
        <v>1885</v>
      </c>
      <c r="C733" s="1" t="s">
        <v>275</v>
      </c>
      <c r="D733" s="1" t="s">
        <v>141</v>
      </c>
      <c r="E733" s="1" t="s">
        <v>142</v>
      </c>
      <c r="F733" s="1">
        <v>2024</v>
      </c>
      <c r="G733" s="1">
        <v>2025</v>
      </c>
      <c r="H733" s="1" t="s">
        <v>3362</v>
      </c>
      <c r="I733" s="1">
        <v>8867</v>
      </c>
      <c r="J733" s="1" t="s">
        <v>3062</v>
      </c>
      <c r="K733" s="1" t="s">
        <v>2541</v>
      </c>
      <c r="L733" s="1">
        <v>15001</v>
      </c>
      <c r="M733" s="1" t="s">
        <v>2542</v>
      </c>
      <c r="N733" s="1" t="s">
        <v>3281</v>
      </c>
      <c r="O733" s="1" t="s">
        <v>3282</v>
      </c>
      <c r="Q733" s="1" t="s">
        <v>2902</v>
      </c>
      <c r="R733" s="1" t="s">
        <v>2903</v>
      </c>
      <c r="S733" s="1" t="s">
        <v>2904</v>
      </c>
      <c r="T733" s="1" t="s">
        <v>2479</v>
      </c>
      <c r="U733" s="1" t="s">
        <v>141</v>
      </c>
      <c r="V733" s="1" t="s">
        <v>3066</v>
      </c>
      <c r="W733" s="1" t="s">
        <v>34</v>
      </c>
      <c r="X733" s="1" t="s">
        <v>2906</v>
      </c>
      <c r="Y733" s="1" t="s">
        <v>3363</v>
      </c>
      <c r="Z733" s="1" t="s">
        <v>3364</v>
      </c>
    </row>
    <row r="734" spans="1:26" hidden="1" x14ac:dyDescent="0.25">
      <c r="A734" s="1" t="s">
        <v>2496</v>
      </c>
      <c r="B734" s="1">
        <v>1884</v>
      </c>
      <c r="C734" s="1" t="s">
        <v>543</v>
      </c>
      <c r="D734" s="1" t="s">
        <v>141</v>
      </c>
      <c r="E734" s="1" t="s">
        <v>142</v>
      </c>
      <c r="F734" s="1">
        <v>2024</v>
      </c>
      <c r="G734" s="1">
        <v>2025</v>
      </c>
      <c r="H734" s="1" t="s">
        <v>3365</v>
      </c>
      <c r="I734" s="1">
        <v>7245</v>
      </c>
      <c r="J734" s="1" t="s">
        <v>2504</v>
      </c>
      <c r="K734" s="1" t="s">
        <v>2505</v>
      </c>
      <c r="L734" s="1">
        <v>19019</v>
      </c>
      <c r="M734" s="1" t="s">
        <v>2499</v>
      </c>
      <c r="N734" s="1" t="s">
        <v>3261</v>
      </c>
      <c r="O734" s="1" t="s">
        <v>3226</v>
      </c>
      <c r="Q734" s="1" t="s">
        <v>60</v>
      </c>
      <c r="R734" s="1" t="s">
        <v>2507</v>
      </c>
      <c r="S734" s="1" t="s">
        <v>2537</v>
      </c>
      <c r="T734" s="1" t="s">
        <v>2479</v>
      </c>
      <c r="U734" s="1" t="s">
        <v>141</v>
      </c>
      <c r="V734" s="1" t="s">
        <v>3066</v>
      </c>
      <c r="W734" s="1" t="s">
        <v>34</v>
      </c>
      <c r="X734" s="1" t="s">
        <v>2538</v>
      </c>
      <c r="Y734" s="1" t="s">
        <v>3366</v>
      </c>
      <c r="Z734" s="1" t="s">
        <v>2755</v>
      </c>
    </row>
    <row r="735" spans="1:26" hidden="1" x14ac:dyDescent="0.25">
      <c r="A735" s="1" t="s">
        <v>2496</v>
      </c>
      <c r="B735" s="1">
        <v>1882</v>
      </c>
      <c r="C735" s="1" t="s">
        <v>726</v>
      </c>
      <c r="D735" s="1" t="s">
        <v>141</v>
      </c>
      <c r="E735" s="1" t="s">
        <v>142</v>
      </c>
      <c r="F735" s="1">
        <v>2024</v>
      </c>
      <c r="G735" s="1">
        <v>2025</v>
      </c>
      <c r="H735" s="1" t="s">
        <v>3367</v>
      </c>
      <c r="I735" s="1">
        <v>8522</v>
      </c>
      <c r="J735" s="1" t="s">
        <v>2504</v>
      </c>
      <c r="K735" s="1" t="s">
        <v>2505</v>
      </c>
      <c r="L735" s="1">
        <v>18001</v>
      </c>
      <c r="M735" s="1" t="s">
        <v>2499</v>
      </c>
      <c r="N735" s="1" t="s">
        <v>3225</v>
      </c>
      <c r="O735" s="1" t="s">
        <v>3277</v>
      </c>
      <c r="P735" s="1">
        <v>3323</v>
      </c>
      <c r="Q735" s="1" t="s">
        <v>40</v>
      </c>
      <c r="R735" s="1" t="s">
        <v>2473</v>
      </c>
      <c r="S735" s="1" t="s">
        <v>2610</v>
      </c>
      <c r="T735" s="1" t="s">
        <v>2479</v>
      </c>
      <c r="U735" s="1" t="s">
        <v>141</v>
      </c>
      <c r="V735" s="1" t="s">
        <v>3066</v>
      </c>
      <c r="W735" s="1" t="s">
        <v>34</v>
      </c>
      <c r="X735" s="1" t="s">
        <v>2794</v>
      </c>
      <c r="Y735" s="1" t="s">
        <v>2795</v>
      </c>
      <c r="Z735" s="1" t="s">
        <v>2755</v>
      </c>
    </row>
    <row r="736" spans="1:26" hidden="1" x14ac:dyDescent="0.25">
      <c r="A736" s="1" t="s">
        <v>2496</v>
      </c>
      <c r="B736" s="1">
        <v>1881</v>
      </c>
      <c r="C736" s="1" t="s">
        <v>493</v>
      </c>
      <c r="D736" s="1" t="s">
        <v>141</v>
      </c>
      <c r="E736" s="1" t="s">
        <v>142</v>
      </c>
      <c r="F736" s="1">
        <v>2024</v>
      </c>
      <c r="G736" s="1">
        <v>2025</v>
      </c>
      <c r="H736" s="1" t="s">
        <v>3368</v>
      </c>
      <c r="I736" s="1">
        <v>8380</v>
      </c>
      <c r="J736" s="1" t="s">
        <v>2504</v>
      </c>
      <c r="K736" s="1" t="s">
        <v>2505</v>
      </c>
      <c r="L736" s="1">
        <v>18001</v>
      </c>
      <c r="M736" s="1" t="s">
        <v>2499</v>
      </c>
      <c r="N736" s="1" t="s">
        <v>3281</v>
      </c>
      <c r="O736" s="1" t="s">
        <v>3282</v>
      </c>
      <c r="P736" s="1">
        <v>2502</v>
      </c>
      <c r="Q736" s="1" t="s">
        <v>40</v>
      </c>
      <c r="R736" s="1" t="s">
        <v>2473</v>
      </c>
      <c r="S736" s="1" t="s">
        <v>2610</v>
      </c>
      <c r="T736" s="1" t="s">
        <v>2479</v>
      </c>
      <c r="U736" s="1" t="s">
        <v>141</v>
      </c>
      <c r="V736" s="1" t="s">
        <v>3066</v>
      </c>
      <c r="W736" s="1" t="s">
        <v>34</v>
      </c>
      <c r="X736" s="1" t="s">
        <v>2794</v>
      </c>
      <c r="Y736" s="1" t="s">
        <v>2795</v>
      </c>
      <c r="Z736" s="1" t="s">
        <v>2755</v>
      </c>
    </row>
    <row r="737" spans="1:26" hidden="1" x14ac:dyDescent="0.25">
      <c r="A737" s="1" t="s">
        <v>2496</v>
      </c>
      <c r="B737" s="1">
        <v>1880</v>
      </c>
      <c r="C737" s="1" t="s">
        <v>355</v>
      </c>
      <c r="D737" s="1" t="s">
        <v>141</v>
      </c>
      <c r="E737" s="1" t="s">
        <v>142</v>
      </c>
      <c r="F737" s="1">
        <v>2024</v>
      </c>
      <c r="G737" s="1">
        <v>2025</v>
      </c>
      <c r="H737" s="1" t="s">
        <v>3369</v>
      </c>
      <c r="I737" s="1">
        <v>3743</v>
      </c>
      <c r="J737" s="1" t="s">
        <v>3062</v>
      </c>
      <c r="K737" s="1" t="s">
        <v>2541</v>
      </c>
      <c r="L737" s="1">
        <v>15001</v>
      </c>
      <c r="M737" s="1" t="s">
        <v>2542</v>
      </c>
      <c r="N737" s="1" t="s">
        <v>3234</v>
      </c>
      <c r="O737" s="1" t="s">
        <v>3274</v>
      </c>
      <c r="P737" s="1">
        <v>15</v>
      </c>
      <c r="Q737" s="1" t="s">
        <v>2902</v>
      </c>
      <c r="R737" s="1" t="s">
        <v>2903</v>
      </c>
      <c r="S737" s="1" t="s">
        <v>2904</v>
      </c>
      <c r="T737" s="1" t="s">
        <v>2479</v>
      </c>
      <c r="U737" s="1" t="s">
        <v>141</v>
      </c>
      <c r="V737" s="1" t="s">
        <v>3066</v>
      </c>
      <c r="W737" s="1" t="s">
        <v>34</v>
      </c>
      <c r="X737" s="1" t="s">
        <v>2906</v>
      </c>
      <c r="Y737" s="1" t="s">
        <v>3370</v>
      </c>
      <c r="Z737" s="1" t="s">
        <v>3371</v>
      </c>
    </row>
    <row r="738" spans="1:26" hidden="1" x14ac:dyDescent="0.25">
      <c r="A738" s="1" t="s">
        <v>2496</v>
      </c>
      <c r="B738" s="1">
        <v>1879</v>
      </c>
      <c r="C738" s="1" t="s">
        <v>1046</v>
      </c>
      <c r="D738" s="1" t="s">
        <v>141</v>
      </c>
      <c r="E738" s="1" t="s">
        <v>142</v>
      </c>
      <c r="F738" s="1">
        <v>2024</v>
      </c>
      <c r="G738" s="1">
        <v>2025</v>
      </c>
      <c r="H738" s="1" t="s">
        <v>3372</v>
      </c>
      <c r="I738" s="1">
        <v>8827</v>
      </c>
      <c r="J738" s="1" t="s">
        <v>2504</v>
      </c>
      <c r="K738" s="1" t="s">
        <v>2505</v>
      </c>
      <c r="L738" s="1">
        <v>18001</v>
      </c>
      <c r="M738" s="1" t="s">
        <v>2499</v>
      </c>
      <c r="N738" s="1" t="s">
        <v>3156</v>
      </c>
      <c r="O738" s="1" t="s">
        <v>3235</v>
      </c>
      <c r="P738" s="1">
        <v>787</v>
      </c>
      <c r="Q738" s="1" t="s">
        <v>40</v>
      </c>
      <c r="R738" s="1" t="s">
        <v>2473</v>
      </c>
      <c r="S738" s="1" t="s">
        <v>2610</v>
      </c>
      <c r="T738" s="1" t="s">
        <v>2479</v>
      </c>
      <c r="U738" s="1" t="s">
        <v>141</v>
      </c>
      <c r="V738" s="1" t="s">
        <v>3066</v>
      </c>
      <c r="W738" s="1" t="s">
        <v>34</v>
      </c>
      <c r="X738" s="1" t="s">
        <v>2611</v>
      </c>
      <c r="Y738" s="1" t="s">
        <v>4942</v>
      </c>
      <c r="Z738" s="1" t="s">
        <v>2539</v>
      </c>
    </row>
    <row r="739" spans="1:26" hidden="1" x14ac:dyDescent="0.25">
      <c r="A739" s="1" t="s">
        <v>2496</v>
      </c>
      <c r="B739" s="1">
        <v>1878</v>
      </c>
      <c r="C739" s="1" t="s">
        <v>625</v>
      </c>
      <c r="D739" s="1" t="s">
        <v>141</v>
      </c>
      <c r="E739" s="1" t="s">
        <v>142</v>
      </c>
      <c r="F739" s="1">
        <v>2024</v>
      </c>
      <c r="G739" s="1">
        <v>2025</v>
      </c>
      <c r="H739" s="1" t="s">
        <v>6050</v>
      </c>
      <c r="I739" s="1">
        <v>3302</v>
      </c>
      <c r="J739" s="1" t="s">
        <v>2557</v>
      </c>
      <c r="K739" s="1" t="s">
        <v>2901</v>
      </c>
      <c r="L739" s="1">
        <v>15001</v>
      </c>
      <c r="M739" s="1" t="s">
        <v>2542</v>
      </c>
      <c r="N739" s="1" t="s">
        <v>3308</v>
      </c>
      <c r="O739" s="1" t="s">
        <v>3193</v>
      </c>
      <c r="P739" s="1">
        <v>51</v>
      </c>
      <c r="Q739" s="1" t="s">
        <v>2902</v>
      </c>
      <c r="R739" s="1" t="s">
        <v>2903</v>
      </c>
      <c r="S739" s="1" t="s">
        <v>2904</v>
      </c>
      <c r="T739" s="1" t="s">
        <v>2479</v>
      </c>
      <c r="U739" s="1" t="s">
        <v>141</v>
      </c>
      <c r="V739" s="1" t="s">
        <v>3066</v>
      </c>
      <c r="W739" s="1" t="s">
        <v>34</v>
      </c>
      <c r="X739" s="1" t="s">
        <v>2906</v>
      </c>
      <c r="Y739" s="1" t="s">
        <v>6051</v>
      </c>
      <c r="Z739" s="1" t="s">
        <v>5610</v>
      </c>
    </row>
    <row r="740" spans="1:26" hidden="1" x14ac:dyDescent="0.25">
      <c r="A740" s="1" t="s">
        <v>2496</v>
      </c>
      <c r="B740" s="1">
        <v>1877</v>
      </c>
      <c r="C740" s="1" t="s">
        <v>905</v>
      </c>
      <c r="D740" s="1" t="s">
        <v>141</v>
      </c>
      <c r="E740" s="1" t="s">
        <v>142</v>
      </c>
      <c r="F740" s="1">
        <v>2024</v>
      </c>
      <c r="G740" s="1">
        <v>2025</v>
      </c>
      <c r="H740" s="1" t="s">
        <v>3373</v>
      </c>
      <c r="I740" s="1">
        <v>8916</v>
      </c>
      <c r="J740" s="1" t="s">
        <v>3062</v>
      </c>
      <c r="K740" s="1" t="s">
        <v>2541</v>
      </c>
      <c r="L740" s="1">
        <v>15001</v>
      </c>
      <c r="M740" s="1" t="s">
        <v>2542</v>
      </c>
      <c r="N740" s="1" t="s">
        <v>3346</v>
      </c>
      <c r="O740" s="1" t="s">
        <v>3193</v>
      </c>
      <c r="P740" s="1">
        <v>10000</v>
      </c>
      <c r="Q740" s="1" t="s">
        <v>2902</v>
      </c>
      <c r="R740" s="1" t="s">
        <v>2903</v>
      </c>
      <c r="S740" s="1" t="s">
        <v>2904</v>
      </c>
      <c r="T740" s="1" t="s">
        <v>2479</v>
      </c>
      <c r="U740" s="1" t="s">
        <v>141</v>
      </c>
      <c r="V740" s="1" t="s">
        <v>3066</v>
      </c>
      <c r="W740" s="1" t="s">
        <v>34</v>
      </c>
      <c r="X740" s="1" t="s">
        <v>2657</v>
      </c>
      <c r="Y740" s="1" t="s">
        <v>3374</v>
      </c>
      <c r="Z740" s="1" t="s">
        <v>2693</v>
      </c>
    </row>
    <row r="741" spans="1:26" hidden="1" x14ac:dyDescent="0.25">
      <c r="A741" s="1" t="s">
        <v>2496</v>
      </c>
      <c r="B741" s="1">
        <v>1876</v>
      </c>
      <c r="C741" s="1" t="s">
        <v>1053</v>
      </c>
      <c r="D741" s="1" t="s">
        <v>141</v>
      </c>
      <c r="E741" s="1" t="s">
        <v>142</v>
      </c>
      <c r="F741" s="1">
        <v>2024</v>
      </c>
      <c r="G741" s="1">
        <v>2025</v>
      </c>
      <c r="H741" s="1" t="s">
        <v>3375</v>
      </c>
      <c r="I741" s="1">
        <v>7234</v>
      </c>
      <c r="J741" s="1" t="s">
        <v>2504</v>
      </c>
      <c r="K741" s="1" t="s">
        <v>2505</v>
      </c>
      <c r="L741" s="1">
        <v>19019</v>
      </c>
      <c r="M741" s="1" t="s">
        <v>2499</v>
      </c>
      <c r="N741" s="1" t="s">
        <v>3225</v>
      </c>
      <c r="O741" s="1" t="s">
        <v>3277</v>
      </c>
      <c r="Q741" s="1" t="s">
        <v>60</v>
      </c>
      <c r="R741" s="1" t="s">
        <v>2507</v>
      </c>
      <c r="S741" s="1" t="s">
        <v>2537</v>
      </c>
      <c r="T741" s="1" t="s">
        <v>2479</v>
      </c>
      <c r="U741" s="1" t="s">
        <v>141</v>
      </c>
      <c r="V741" s="1" t="s">
        <v>3066</v>
      </c>
      <c r="W741" s="1" t="s">
        <v>34</v>
      </c>
      <c r="X741" s="1" t="s">
        <v>2538</v>
      </c>
      <c r="Y741" s="1" t="s">
        <v>5026</v>
      </c>
      <c r="Z741" s="1" t="s">
        <v>2737</v>
      </c>
    </row>
    <row r="742" spans="1:26" hidden="1" x14ac:dyDescent="0.25">
      <c r="A742" s="1" t="s">
        <v>2496</v>
      </c>
      <c r="B742" s="1">
        <v>1875</v>
      </c>
      <c r="C742" s="1" t="s">
        <v>186</v>
      </c>
      <c r="D742" s="1" t="s">
        <v>141</v>
      </c>
      <c r="E742" s="1" t="s">
        <v>142</v>
      </c>
      <c r="F742" s="1">
        <v>2024</v>
      </c>
      <c r="G742" s="1">
        <v>2025</v>
      </c>
      <c r="H742" s="1" t="s">
        <v>3376</v>
      </c>
      <c r="I742" s="1">
        <v>9087</v>
      </c>
      <c r="J742" s="1" t="s">
        <v>2504</v>
      </c>
      <c r="K742" s="1" t="s">
        <v>2505</v>
      </c>
      <c r="L742" s="1">
        <v>22076</v>
      </c>
      <c r="M742" s="1" t="s">
        <v>2499</v>
      </c>
      <c r="N742" s="1" t="s">
        <v>3163</v>
      </c>
      <c r="O742" s="1" t="s">
        <v>3242</v>
      </c>
      <c r="Q742" s="1" t="s">
        <v>2601</v>
      </c>
      <c r="R742" s="1" t="s">
        <v>2507</v>
      </c>
      <c r="S742" s="1" t="s">
        <v>3333</v>
      </c>
      <c r="T742" s="1" t="s">
        <v>2479</v>
      </c>
      <c r="U742" s="1" t="s">
        <v>141</v>
      </c>
      <c r="V742" s="1" t="s">
        <v>3066</v>
      </c>
      <c r="W742" s="1" t="s">
        <v>34</v>
      </c>
      <c r="X742" s="1" t="s">
        <v>2775</v>
      </c>
      <c r="Y742" s="1" t="s">
        <v>3377</v>
      </c>
      <c r="Z742" s="1" t="s">
        <v>3378</v>
      </c>
    </row>
    <row r="743" spans="1:26" hidden="1" x14ac:dyDescent="0.25">
      <c r="A743" s="1" t="s">
        <v>2496</v>
      </c>
      <c r="B743" s="1">
        <v>1874</v>
      </c>
      <c r="C743" s="1" t="s">
        <v>829</v>
      </c>
      <c r="D743" s="1" t="s">
        <v>141</v>
      </c>
      <c r="E743" s="1" t="s">
        <v>142</v>
      </c>
      <c r="F743" s="1">
        <v>2024</v>
      </c>
      <c r="G743" s="1">
        <v>2025</v>
      </c>
      <c r="H743" s="1" t="s">
        <v>4944</v>
      </c>
      <c r="I743" s="1">
        <v>9352</v>
      </c>
      <c r="J743" s="1" t="s">
        <v>2478</v>
      </c>
      <c r="K743" s="1" t="s">
        <v>2541</v>
      </c>
      <c r="L743" s="1">
        <v>35001</v>
      </c>
      <c r="M743" s="1" t="s">
        <v>2542</v>
      </c>
      <c r="N743" s="1" t="s">
        <v>3177</v>
      </c>
      <c r="O743" s="1" t="s">
        <v>3235</v>
      </c>
      <c r="P743" s="1">
        <v>4064</v>
      </c>
      <c r="Q743" s="1" t="s">
        <v>43</v>
      </c>
      <c r="R743" s="1" t="s">
        <v>2473</v>
      </c>
      <c r="S743" s="1" t="s">
        <v>2521</v>
      </c>
      <c r="T743" s="1" t="s">
        <v>2479</v>
      </c>
      <c r="U743" s="1" t="s">
        <v>141</v>
      </c>
      <c r="V743" s="1" t="s">
        <v>3066</v>
      </c>
      <c r="W743" s="1" t="s">
        <v>34</v>
      </c>
      <c r="X743" s="1" t="s">
        <v>2593</v>
      </c>
      <c r="Y743" s="1" t="s">
        <v>4945</v>
      </c>
      <c r="Z743" s="1" t="s">
        <v>2754</v>
      </c>
    </row>
    <row r="744" spans="1:26" hidden="1" x14ac:dyDescent="0.25">
      <c r="A744" s="1" t="s">
        <v>2496</v>
      </c>
      <c r="B744" s="1">
        <v>1873</v>
      </c>
      <c r="C744" s="1" t="s">
        <v>906</v>
      </c>
      <c r="D744" s="1" t="s">
        <v>141</v>
      </c>
      <c r="E744" s="1" t="s">
        <v>142</v>
      </c>
      <c r="F744" s="1">
        <v>2024</v>
      </c>
      <c r="G744" s="1">
        <v>2025</v>
      </c>
      <c r="H744" s="1" t="s">
        <v>4677</v>
      </c>
      <c r="I744" s="1">
        <v>8997</v>
      </c>
      <c r="J744" s="1" t="s">
        <v>2504</v>
      </c>
      <c r="K744" s="1" t="s">
        <v>2505</v>
      </c>
      <c r="L744" s="1">
        <v>18001</v>
      </c>
      <c r="M744" s="1" t="s">
        <v>2499</v>
      </c>
      <c r="N744" s="1" t="s">
        <v>3346</v>
      </c>
      <c r="O744" s="1" t="s">
        <v>3147</v>
      </c>
      <c r="P744" s="1">
        <v>15</v>
      </c>
      <c r="Q744" s="1" t="s">
        <v>40</v>
      </c>
      <c r="R744" s="1" t="s">
        <v>2473</v>
      </c>
      <c r="S744" s="1" t="s">
        <v>2610</v>
      </c>
      <c r="T744" s="1" t="s">
        <v>2479</v>
      </c>
      <c r="U744" s="1" t="s">
        <v>141</v>
      </c>
      <c r="V744" s="1" t="s">
        <v>3066</v>
      </c>
      <c r="W744" s="1" t="s">
        <v>34</v>
      </c>
      <c r="X744" s="1" t="s">
        <v>2611</v>
      </c>
      <c r="Y744" s="1" t="s">
        <v>5611</v>
      </c>
      <c r="Z744" s="1" t="s">
        <v>2539</v>
      </c>
    </row>
    <row r="745" spans="1:26" hidden="1" x14ac:dyDescent="0.25">
      <c r="A745" s="1" t="s">
        <v>2496</v>
      </c>
      <c r="B745" s="1">
        <v>1872</v>
      </c>
      <c r="C745" s="1" t="s">
        <v>366</v>
      </c>
      <c r="D745" s="1" t="s">
        <v>141</v>
      </c>
      <c r="E745" s="1" t="s">
        <v>142</v>
      </c>
      <c r="F745" s="1">
        <v>2024</v>
      </c>
      <c r="G745" s="1">
        <v>2025</v>
      </c>
      <c r="H745" s="1" t="s">
        <v>3380</v>
      </c>
      <c r="I745" s="1">
        <v>7355</v>
      </c>
      <c r="J745" s="1" t="s">
        <v>2846</v>
      </c>
      <c r="K745" s="1" t="s">
        <v>2558</v>
      </c>
      <c r="L745" s="1">
        <v>22020</v>
      </c>
      <c r="M745" s="1" t="s">
        <v>2499</v>
      </c>
      <c r="N745" s="1" t="s">
        <v>3339</v>
      </c>
      <c r="O745" s="1" t="s">
        <v>3271</v>
      </c>
      <c r="Q745" s="1" t="s">
        <v>2601</v>
      </c>
      <c r="R745" s="1" t="s">
        <v>2507</v>
      </c>
      <c r="S745" s="1" t="s">
        <v>2602</v>
      </c>
      <c r="T745" s="1" t="s">
        <v>2479</v>
      </c>
      <c r="U745" s="1" t="s">
        <v>141</v>
      </c>
      <c r="V745" s="1" t="s">
        <v>3066</v>
      </c>
      <c r="W745" s="1" t="s">
        <v>34</v>
      </c>
      <c r="X745" s="1" t="s">
        <v>2775</v>
      </c>
      <c r="Y745" s="1" t="s">
        <v>3381</v>
      </c>
      <c r="Z745" s="1" t="s">
        <v>3382</v>
      </c>
    </row>
    <row r="746" spans="1:26" hidden="1" x14ac:dyDescent="0.25">
      <c r="A746" s="1" t="s">
        <v>2496</v>
      </c>
      <c r="B746" s="1">
        <v>1871</v>
      </c>
      <c r="C746" s="1" t="s">
        <v>480</v>
      </c>
      <c r="D746" s="1" t="s">
        <v>141</v>
      </c>
      <c r="E746" s="1" t="s">
        <v>142</v>
      </c>
      <c r="F746" s="1">
        <v>2024</v>
      </c>
      <c r="G746" s="1">
        <v>2025</v>
      </c>
      <c r="H746" s="1" t="s">
        <v>7225</v>
      </c>
      <c r="I746" s="1">
        <v>9716</v>
      </c>
      <c r="J746" s="1" t="s">
        <v>2478</v>
      </c>
      <c r="K746" s="1" t="s">
        <v>2505</v>
      </c>
      <c r="L746" s="1">
        <v>35001</v>
      </c>
      <c r="M746" s="1" t="s">
        <v>2499</v>
      </c>
      <c r="N746" s="1" t="s">
        <v>3346</v>
      </c>
      <c r="O746" s="1" t="s">
        <v>3147</v>
      </c>
      <c r="P746" s="1">
        <v>10128</v>
      </c>
      <c r="Q746" s="1" t="s">
        <v>43</v>
      </c>
      <c r="R746" s="1" t="s">
        <v>2473</v>
      </c>
      <c r="S746" s="1" t="s">
        <v>2521</v>
      </c>
      <c r="T746" s="1" t="s">
        <v>2479</v>
      </c>
      <c r="U746" s="1" t="s">
        <v>141</v>
      </c>
      <c r="V746" s="1" t="s">
        <v>3066</v>
      </c>
      <c r="W746" s="1" t="s">
        <v>34</v>
      </c>
      <c r="X746" s="1" t="s">
        <v>2593</v>
      </c>
      <c r="Y746" s="1" t="s">
        <v>7226</v>
      </c>
      <c r="Z746" s="1" t="s">
        <v>2754</v>
      </c>
    </row>
    <row r="747" spans="1:26" hidden="1" x14ac:dyDescent="0.25">
      <c r="A747" s="1" t="s">
        <v>2496</v>
      </c>
      <c r="B747" s="1">
        <v>1870</v>
      </c>
      <c r="C747" s="1" t="s">
        <v>1501</v>
      </c>
      <c r="D747" s="1" t="s">
        <v>141</v>
      </c>
      <c r="E747" s="1" t="s">
        <v>142</v>
      </c>
      <c r="F747" s="1">
        <v>2024</v>
      </c>
      <c r="G747" s="1">
        <v>2025</v>
      </c>
      <c r="H747" s="1" t="s">
        <v>3385</v>
      </c>
      <c r="I747" s="1">
        <v>8544</v>
      </c>
      <c r="J747" s="1" t="s">
        <v>2504</v>
      </c>
      <c r="K747" s="1" t="s">
        <v>2505</v>
      </c>
      <c r="L747" s="1">
        <v>18001</v>
      </c>
      <c r="M747" s="1" t="s">
        <v>2499</v>
      </c>
      <c r="N747" s="1" t="s">
        <v>3229</v>
      </c>
      <c r="O747" s="1" t="s">
        <v>3215</v>
      </c>
      <c r="P747" s="1">
        <v>1936</v>
      </c>
      <c r="Q747" s="1" t="s">
        <v>40</v>
      </c>
      <c r="R747" s="1" t="s">
        <v>2473</v>
      </c>
      <c r="S747" s="1" t="s">
        <v>2610</v>
      </c>
      <c r="T747" s="1" t="s">
        <v>2479</v>
      </c>
      <c r="U747" s="1" t="s">
        <v>141</v>
      </c>
      <c r="V747" s="1" t="s">
        <v>3066</v>
      </c>
      <c r="W747" s="1" t="s">
        <v>34</v>
      </c>
      <c r="X747" s="1" t="s">
        <v>2611</v>
      </c>
      <c r="Y747" s="1" t="s">
        <v>3386</v>
      </c>
      <c r="Z747" s="1" t="s">
        <v>2737</v>
      </c>
    </row>
    <row r="748" spans="1:26" hidden="1" x14ac:dyDescent="0.25">
      <c r="A748" s="1" t="s">
        <v>2496</v>
      </c>
      <c r="B748" s="1">
        <v>1869</v>
      </c>
      <c r="C748" s="1" t="s">
        <v>577</v>
      </c>
      <c r="D748" s="1" t="s">
        <v>141</v>
      </c>
      <c r="E748" s="1" t="s">
        <v>142</v>
      </c>
      <c r="F748" s="1">
        <v>2024</v>
      </c>
      <c r="G748" s="1">
        <v>2025</v>
      </c>
      <c r="H748" s="1" t="s">
        <v>3387</v>
      </c>
      <c r="I748" s="1">
        <v>8497</v>
      </c>
      <c r="J748" s="1" t="s">
        <v>2504</v>
      </c>
      <c r="K748" s="1" t="s">
        <v>2505</v>
      </c>
      <c r="L748" s="1">
        <v>22020</v>
      </c>
      <c r="M748" s="1" t="s">
        <v>2499</v>
      </c>
      <c r="N748" s="1" t="s">
        <v>3253</v>
      </c>
      <c r="O748" s="1" t="s">
        <v>3271</v>
      </c>
      <c r="Q748" s="1" t="s">
        <v>2601</v>
      </c>
      <c r="R748" s="1" t="s">
        <v>2507</v>
      </c>
      <c r="S748" s="1" t="s">
        <v>2602</v>
      </c>
      <c r="T748" s="1" t="s">
        <v>2479</v>
      </c>
      <c r="U748" s="1" t="s">
        <v>141</v>
      </c>
      <c r="V748" s="1" t="s">
        <v>3066</v>
      </c>
      <c r="W748" s="1" t="s">
        <v>34</v>
      </c>
      <c r="X748" s="1" t="s">
        <v>2603</v>
      </c>
      <c r="Y748" s="1" t="s">
        <v>3388</v>
      </c>
      <c r="Z748" s="1" t="s">
        <v>2755</v>
      </c>
    </row>
    <row r="749" spans="1:26" hidden="1" x14ac:dyDescent="0.25">
      <c r="A749" s="1" t="s">
        <v>2496</v>
      </c>
      <c r="B749" s="1">
        <v>1868</v>
      </c>
      <c r="C749" s="1" t="s">
        <v>216</v>
      </c>
      <c r="D749" s="1" t="s">
        <v>141</v>
      </c>
      <c r="E749" s="1" t="s">
        <v>142</v>
      </c>
      <c r="F749" s="1">
        <v>2024</v>
      </c>
      <c r="G749" s="1">
        <v>2025</v>
      </c>
      <c r="H749" s="1" t="s">
        <v>3389</v>
      </c>
      <c r="I749" s="1">
        <v>9225</v>
      </c>
      <c r="J749" s="1" t="s">
        <v>3062</v>
      </c>
      <c r="K749" s="1" t="s">
        <v>2541</v>
      </c>
      <c r="L749" s="1">
        <v>15001</v>
      </c>
      <c r="M749" s="1" t="s">
        <v>2542</v>
      </c>
      <c r="N749" s="1" t="s">
        <v>3315</v>
      </c>
      <c r="O749" s="1" t="s">
        <v>3316</v>
      </c>
      <c r="P749" s="1">
        <v>13587</v>
      </c>
      <c r="Q749" s="1" t="s">
        <v>2902</v>
      </c>
      <c r="R749" s="1" t="s">
        <v>2903</v>
      </c>
      <c r="S749" s="1" t="s">
        <v>2904</v>
      </c>
      <c r="T749" s="1" t="s">
        <v>2479</v>
      </c>
      <c r="U749" s="1" t="s">
        <v>141</v>
      </c>
      <c r="V749" s="1" t="s">
        <v>3066</v>
      </c>
      <c r="W749" s="1" t="s">
        <v>34</v>
      </c>
      <c r="X749" s="1" t="s">
        <v>2906</v>
      </c>
      <c r="Y749" s="1" t="s">
        <v>3390</v>
      </c>
      <c r="Z749" s="1" t="s">
        <v>3391</v>
      </c>
    </row>
    <row r="750" spans="1:26" hidden="1" x14ac:dyDescent="0.25">
      <c r="A750" s="1" t="s">
        <v>2496</v>
      </c>
      <c r="B750" s="1">
        <v>1866</v>
      </c>
      <c r="C750" s="1" t="s">
        <v>735</v>
      </c>
      <c r="D750" s="1" t="s">
        <v>141</v>
      </c>
      <c r="E750" s="1" t="s">
        <v>142</v>
      </c>
      <c r="F750" s="1">
        <v>2024</v>
      </c>
      <c r="G750" s="1">
        <v>2025</v>
      </c>
      <c r="H750" s="1" t="s">
        <v>4943</v>
      </c>
      <c r="I750" s="1">
        <v>9300</v>
      </c>
      <c r="J750" s="1" t="s">
        <v>3062</v>
      </c>
      <c r="K750" s="1" t="s">
        <v>6014</v>
      </c>
      <c r="L750" s="1">
        <v>15001</v>
      </c>
      <c r="M750" s="1" t="s">
        <v>3898</v>
      </c>
      <c r="N750" s="1" t="s">
        <v>2780</v>
      </c>
      <c r="O750" s="1" t="s">
        <v>2781</v>
      </c>
      <c r="P750" s="1">
        <v>637</v>
      </c>
      <c r="Q750" s="1" t="s">
        <v>2902</v>
      </c>
      <c r="R750" s="1" t="s">
        <v>2903</v>
      </c>
      <c r="S750" s="1" t="s">
        <v>2904</v>
      </c>
      <c r="T750" s="1" t="s">
        <v>2479</v>
      </c>
      <c r="U750" s="1" t="s">
        <v>141</v>
      </c>
      <c r="V750" s="1" t="s">
        <v>3066</v>
      </c>
      <c r="W750" s="1" t="s">
        <v>34</v>
      </c>
      <c r="X750" s="1" t="s">
        <v>2906</v>
      </c>
      <c r="Y750" s="1" t="s">
        <v>5612</v>
      </c>
      <c r="Z750" s="1" t="s">
        <v>2522</v>
      </c>
    </row>
    <row r="751" spans="1:26" hidden="1" x14ac:dyDescent="0.25">
      <c r="A751" s="1" t="s">
        <v>2496</v>
      </c>
      <c r="B751" s="1">
        <v>1865</v>
      </c>
      <c r="C751" s="1" t="s">
        <v>875</v>
      </c>
      <c r="D751" s="1" t="s">
        <v>141</v>
      </c>
      <c r="E751" s="1" t="s">
        <v>142</v>
      </c>
      <c r="F751" s="1">
        <v>2024</v>
      </c>
      <c r="G751" s="1">
        <v>2025</v>
      </c>
      <c r="H751" s="1" t="s">
        <v>5125</v>
      </c>
      <c r="I751" s="1">
        <v>8032</v>
      </c>
      <c r="J751" s="1" t="s">
        <v>2557</v>
      </c>
      <c r="K751" s="1" t="s">
        <v>2505</v>
      </c>
      <c r="L751" s="1">
        <v>23845</v>
      </c>
      <c r="M751" s="1" t="s">
        <v>2499</v>
      </c>
      <c r="N751" s="1" t="s">
        <v>3392</v>
      </c>
      <c r="O751" s="1" t="s">
        <v>3231</v>
      </c>
      <c r="Q751" s="1" t="s">
        <v>2608</v>
      </c>
      <c r="R751" s="1" t="s">
        <v>2473</v>
      </c>
      <c r="S751" s="1" t="s">
        <v>2710</v>
      </c>
      <c r="T751" s="1" t="s">
        <v>2479</v>
      </c>
      <c r="U751" s="1" t="s">
        <v>141</v>
      </c>
      <c r="V751" s="1" t="s">
        <v>3232</v>
      </c>
      <c r="W751" s="1" t="s">
        <v>34</v>
      </c>
      <c r="X751" s="1" t="s">
        <v>2630</v>
      </c>
      <c r="Y751" s="1" t="s">
        <v>5126</v>
      </c>
      <c r="Z751" s="1" t="s">
        <v>5083</v>
      </c>
    </row>
    <row r="752" spans="1:26" hidden="1" x14ac:dyDescent="0.25">
      <c r="A752" s="1" t="s">
        <v>2496</v>
      </c>
      <c r="B752" s="1">
        <v>1864</v>
      </c>
      <c r="C752" s="1" t="s">
        <v>143</v>
      </c>
      <c r="D752" s="1" t="s">
        <v>141</v>
      </c>
      <c r="E752" s="1" t="s">
        <v>142</v>
      </c>
      <c r="F752" s="1">
        <v>2024</v>
      </c>
      <c r="G752" s="1">
        <v>2025</v>
      </c>
      <c r="H752" s="1" t="s">
        <v>4688</v>
      </c>
      <c r="I752" s="1">
        <v>9149</v>
      </c>
      <c r="J752" s="1" t="s">
        <v>2504</v>
      </c>
      <c r="K752" s="1" t="s">
        <v>2505</v>
      </c>
      <c r="L752" s="1">
        <v>18001</v>
      </c>
      <c r="M752" s="1" t="s">
        <v>2499</v>
      </c>
      <c r="N752" s="1" t="s">
        <v>3393</v>
      </c>
      <c r="O752" s="1" t="s">
        <v>3226</v>
      </c>
      <c r="Q752" s="1" t="s">
        <v>40</v>
      </c>
      <c r="R752" s="1" t="s">
        <v>2473</v>
      </c>
      <c r="S752" s="1" t="s">
        <v>2610</v>
      </c>
      <c r="T752" s="1" t="s">
        <v>2479</v>
      </c>
      <c r="U752" s="1" t="s">
        <v>141</v>
      </c>
      <c r="V752" s="1" t="s">
        <v>3066</v>
      </c>
      <c r="W752" s="1" t="s">
        <v>34</v>
      </c>
      <c r="X752" s="1" t="s">
        <v>2611</v>
      </c>
      <c r="Y752" s="1" t="s">
        <v>5127</v>
      </c>
      <c r="Z752" s="1" t="s">
        <v>2539</v>
      </c>
    </row>
    <row r="753" spans="1:26" hidden="1" x14ac:dyDescent="0.25">
      <c r="A753" s="1" t="s">
        <v>2496</v>
      </c>
      <c r="B753" s="1">
        <v>1863</v>
      </c>
      <c r="C753" s="1" t="s">
        <v>494</v>
      </c>
      <c r="D753" s="1" t="s">
        <v>141</v>
      </c>
      <c r="E753" s="1" t="s">
        <v>142</v>
      </c>
      <c r="F753" s="1">
        <v>2024</v>
      </c>
      <c r="G753" s="1">
        <v>2025</v>
      </c>
      <c r="H753" s="1" t="s">
        <v>3394</v>
      </c>
      <c r="I753" s="1">
        <v>6947</v>
      </c>
      <c r="J753" s="1" t="s">
        <v>2504</v>
      </c>
      <c r="K753" s="1" t="s">
        <v>2505</v>
      </c>
      <c r="L753" s="1">
        <v>19194</v>
      </c>
      <c r="M753" s="1" t="s">
        <v>2499</v>
      </c>
      <c r="N753" s="1" t="s">
        <v>3281</v>
      </c>
      <c r="O753" s="1" t="s">
        <v>3226</v>
      </c>
      <c r="Q753" s="1" t="s">
        <v>60</v>
      </c>
      <c r="R753" s="1" t="s">
        <v>2507</v>
      </c>
      <c r="S753" s="1" t="s">
        <v>2537</v>
      </c>
      <c r="T753" s="1" t="s">
        <v>2479</v>
      </c>
      <c r="U753" s="1" t="s">
        <v>141</v>
      </c>
      <c r="V753" s="1" t="s">
        <v>3066</v>
      </c>
      <c r="W753" s="1" t="s">
        <v>34</v>
      </c>
      <c r="X753" s="1" t="s">
        <v>2538</v>
      </c>
      <c r="Y753" s="1" t="s">
        <v>3395</v>
      </c>
      <c r="Z753" s="1" t="s">
        <v>2755</v>
      </c>
    </row>
    <row r="754" spans="1:26" hidden="1" x14ac:dyDescent="0.25">
      <c r="A754" s="1" t="s">
        <v>2496</v>
      </c>
      <c r="B754" s="1">
        <v>1862</v>
      </c>
      <c r="C754" s="1" t="s">
        <v>1066</v>
      </c>
      <c r="D754" s="1" t="s">
        <v>141</v>
      </c>
      <c r="E754" s="1" t="s">
        <v>142</v>
      </c>
      <c r="F754" s="1">
        <v>2024</v>
      </c>
      <c r="G754" s="1">
        <v>2025</v>
      </c>
      <c r="H754" s="1" t="s">
        <v>3396</v>
      </c>
      <c r="I754" s="1">
        <v>8322</v>
      </c>
      <c r="J754" s="1" t="s">
        <v>2504</v>
      </c>
      <c r="K754" s="1" t="s">
        <v>2505</v>
      </c>
      <c r="L754" s="1">
        <v>19194</v>
      </c>
      <c r="M754" s="1" t="s">
        <v>2499</v>
      </c>
      <c r="N754" s="1" t="s">
        <v>3393</v>
      </c>
      <c r="O754" s="1" t="s">
        <v>3316</v>
      </c>
      <c r="Q754" s="1" t="s">
        <v>60</v>
      </c>
      <c r="R754" s="1" t="s">
        <v>2507</v>
      </c>
      <c r="S754" s="1" t="s">
        <v>2537</v>
      </c>
      <c r="T754" s="1" t="s">
        <v>2479</v>
      </c>
      <c r="U754" s="1" t="s">
        <v>141</v>
      </c>
      <c r="V754" s="1" t="s">
        <v>3066</v>
      </c>
      <c r="W754" s="1" t="s">
        <v>34</v>
      </c>
      <c r="X754" s="1" t="s">
        <v>2538</v>
      </c>
      <c r="Y754" s="1" t="s">
        <v>3397</v>
      </c>
      <c r="Z754" s="1" t="s">
        <v>2539</v>
      </c>
    </row>
    <row r="755" spans="1:26" hidden="1" x14ac:dyDescent="0.25">
      <c r="A755" s="1" t="s">
        <v>2496</v>
      </c>
      <c r="B755" s="1">
        <v>1861</v>
      </c>
      <c r="C755" s="1" t="s">
        <v>1318</v>
      </c>
      <c r="D755" s="1" t="s">
        <v>141</v>
      </c>
      <c r="E755" s="1" t="s">
        <v>142</v>
      </c>
      <c r="F755" s="1">
        <v>2024</v>
      </c>
      <c r="G755" s="1">
        <v>2025</v>
      </c>
      <c r="H755" s="1" t="s">
        <v>3398</v>
      </c>
      <c r="I755" s="1">
        <v>9227</v>
      </c>
      <c r="J755" s="1" t="s">
        <v>2478</v>
      </c>
      <c r="K755" s="1" t="s">
        <v>2541</v>
      </c>
      <c r="L755" s="1">
        <v>35001</v>
      </c>
      <c r="M755" s="1" t="s">
        <v>2542</v>
      </c>
      <c r="N755" s="1" t="s">
        <v>3229</v>
      </c>
      <c r="O755" s="1" t="s">
        <v>3316</v>
      </c>
      <c r="Q755" s="1" t="s">
        <v>43</v>
      </c>
      <c r="R755" s="1" t="s">
        <v>2473</v>
      </c>
      <c r="S755" s="1" t="s">
        <v>2521</v>
      </c>
      <c r="T755" s="1" t="s">
        <v>2479</v>
      </c>
      <c r="U755" s="1" t="s">
        <v>141</v>
      </c>
      <c r="V755" s="1" t="s">
        <v>3066</v>
      </c>
      <c r="W755" s="1" t="s">
        <v>34</v>
      </c>
      <c r="X755" s="1" t="s">
        <v>2593</v>
      </c>
      <c r="Y755" s="1" t="s">
        <v>3399</v>
      </c>
      <c r="Z755" s="1" t="s">
        <v>3400</v>
      </c>
    </row>
    <row r="756" spans="1:26" hidden="1" x14ac:dyDescent="0.25">
      <c r="A756" s="1" t="s">
        <v>2496</v>
      </c>
      <c r="B756" s="1">
        <v>1860</v>
      </c>
      <c r="C756" s="1" t="s">
        <v>1120</v>
      </c>
      <c r="D756" s="1" t="s">
        <v>141</v>
      </c>
      <c r="E756" s="1" t="s">
        <v>142</v>
      </c>
      <c r="F756" s="1">
        <v>2024</v>
      </c>
      <c r="G756" s="1">
        <v>2025</v>
      </c>
      <c r="H756" s="1" t="s">
        <v>3401</v>
      </c>
      <c r="I756" s="1">
        <v>8924</v>
      </c>
      <c r="J756" s="1" t="s">
        <v>2478</v>
      </c>
      <c r="K756" s="1" t="s">
        <v>2505</v>
      </c>
      <c r="L756" s="1">
        <v>35001</v>
      </c>
      <c r="M756" s="1" t="s">
        <v>2499</v>
      </c>
      <c r="N756" s="1" t="s">
        <v>3281</v>
      </c>
      <c r="O756" s="1" t="s">
        <v>3226</v>
      </c>
      <c r="Q756" s="1" t="s">
        <v>43</v>
      </c>
      <c r="R756" s="1" t="s">
        <v>2473</v>
      </c>
      <c r="S756" s="1" t="s">
        <v>2521</v>
      </c>
      <c r="T756" s="1" t="s">
        <v>2479</v>
      </c>
      <c r="U756" s="1" t="s">
        <v>141</v>
      </c>
      <c r="V756" s="1" t="s">
        <v>3066</v>
      </c>
      <c r="W756" s="1" t="s">
        <v>34</v>
      </c>
      <c r="X756" s="1" t="s">
        <v>2593</v>
      </c>
      <c r="Y756" s="1" t="s">
        <v>3402</v>
      </c>
      <c r="Z756" s="1" t="s">
        <v>2653</v>
      </c>
    </row>
    <row r="757" spans="1:26" hidden="1" x14ac:dyDescent="0.25">
      <c r="A757" s="1" t="s">
        <v>2496</v>
      </c>
      <c r="B757" s="1">
        <v>1859</v>
      </c>
      <c r="C757" s="1" t="s">
        <v>495</v>
      </c>
      <c r="D757" s="1" t="s">
        <v>141</v>
      </c>
      <c r="E757" s="1" t="s">
        <v>142</v>
      </c>
      <c r="F757" s="1">
        <v>2024</v>
      </c>
      <c r="G757" s="1">
        <v>2025</v>
      </c>
      <c r="H757" s="1" t="s">
        <v>3403</v>
      </c>
      <c r="I757" s="1">
        <v>6916</v>
      </c>
      <c r="J757" s="1" t="s">
        <v>2504</v>
      </c>
      <c r="K757" s="1" t="s">
        <v>2505</v>
      </c>
      <c r="L757" s="1">
        <v>19194</v>
      </c>
      <c r="M757" s="1" t="s">
        <v>2499</v>
      </c>
      <c r="N757" s="1" t="s">
        <v>3229</v>
      </c>
      <c r="O757" s="1" t="s">
        <v>3316</v>
      </c>
      <c r="Q757" s="1" t="s">
        <v>60</v>
      </c>
      <c r="R757" s="1" t="s">
        <v>2507</v>
      </c>
      <c r="S757" s="1" t="s">
        <v>2537</v>
      </c>
      <c r="T757" s="1" t="s">
        <v>2479</v>
      </c>
      <c r="U757" s="1" t="s">
        <v>141</v>
      </c>
      <c r="V757" s="1" t="s">
        <v>3066</v>
      </c>
      <c r="W757" s="1" t="s">
        <v>34</v>
      </c>
      <c r="X757" s="1" t="s">
        <v>2538</v>
      </c>
      <c r="Y757" s="1" t="s">
        <v>3404</v>
      </c>
      <c r="Z757" s="1" t="s">
        <v>2755</v>
      </c>
    </row>
    <row r="758" spans="1:26" hidden="1" x14ac:dyDescent="0.25">
      <c r="A758" s="1" t="s">
        <v>2496</v>
      </c>
      <c r="B758" s="1">
        <v>1858</v>
      </c>
      <c r="C758" s="1" t="s">
        <v>1221</v>
      </c>
      <c r="D758" s="1" t="s">
        <v>141</v>
      </c>
      <c r="E758" s="1" t="s">
        <v>142</v>
      </c>
      <c r="F758" s="1">
        <v>2024</v>
      </c>
      <c r="G758" s="1">
        <v>2025</v>
      </c>
      <c r="H758" s="1" t="s">
        <v>5613</v>
      </c>
      <c r="I758" s="1">
        <v>9571</v>
      </c>
      <c r="J758" s="1" t="s">
        <v>2478</v>
      </c>
      <c r="K758" s="1" t="s">
        <v>2505</v>
      </c>
      <c r="L758" s="1">
        <v>35001</v>
      </c>
      <c r="M758" s="1" t="s">
        <v>2499</v>
      </c>
      <c r="N758" s="1" t="s">
        <v>3281</v>
      </c>
      <c r="O758" s="1" t="s">
        <v>3316</v>
      </c>
      <c r="Q758" s="1" t="s">
        <v>43</v>
      </c>
      <c r="R758" s="1" t="s">
        <v>2473</v>
      </c>
      <c r="S758" s="1" t="s">
        <v>2521</v>
      </c>
      <c r="T758" s="1" t="s">
        <v>2479</v>
      </c>
      <c r="U758" s="1" t="s">
        <v>141</v>
      </c>
      <c r="V758" s="1" t="s">
        <v>3066</v>
      </c>
      <c r="W758" s="1" t="s">
        <v>34</v>
      </c>
      <c r="X758" s="1" t="s">
        <v>2593</v>
      </c>
      <c r="Y758" s="1" t="s">
        <v>5614</v>
      </c>
    </row>
    <row r="759" spans="1:26" hidden="1" x14ac:dyDescent="0.25">
      <c r="A759" s="1" t="s">
        <v>2496</v>
      </c>
      <c r="B759" s="1">
        <v>1857</v>
      </c>
      <c r="C759" s="1" t="s">
        <v>988</v>
      </c>
      <c r="D759" s="1" t="s">
        <v>141</v>
      </c>
      <c r="E759" s="1" t="s">
        <v>142</v>
      </c>
      <c r="F759" s="1">
        <v>2024</v>
      </c>
      <c r="G759" s="1">
        <v>2025</v>
      </c>
      <c r="H759" s="1" t="s">
        <v>3405</v>
      </c>
      <c r="I759" s="1">
        <v>8493</v>
      </c>
      <c r="J759" s="1" t="s">
        <v>2606</v>
      </c>
      <c r="K759" s="1" t="s">
        <v>2498</v>
      </c>
      <c r="L759" s="1">
        <v>18001</v>
      </c>
      <c r="M759" s="1" t="s">
        <v>2499</v>
      </c>
      <c r="N759" s="1" t="s">
        <v>3393</v>
      </c>
      <c r="O759" s="1" t="s">
        <v>3316</v>
      </c>
      <c r="Q759" s="1" t="s">
        <v>40</v>
      </c>
      <c r="R759" s="1" t="s">
        <v>2473</v>
      </c>
      <c r="S759" s="1" t="s">
        <v>2610</v>
      </c>
      <c r="T759" s="1" t="s">
        <v>2479</v>
      </c>
      <c r="U759" s="1" t="s">
        <v>141</v>
      </c>
      <c r="V759" s="1" t="s">
        <v>3066</v>
      </c>
      <c r="W759" s="1" t="s">
        <v>34</v>
      </c>
      <c r="X759" s="1" t="s">
        <v>2794</v>
      </c>
      <c r="Y759" s="1" t="s">
        <v>2795</v>
      </c>
      <c r="Z759" s="1" t="s">
        <v>2755</v>
      </c>
    </row>
    <row r="760" spans="1:26" hidden="1" x14ac:dyDescent="0.25">
      <c r="A760" s="1" t="s">
        <v>2496</v>
      </c>
      <c r="B760" s="1">
        <v>1856</v>
      </c>
      <c r="C760" s="1" t="s">
        <v>771</v>
      </c>
      <c r="D760" s="1" t="s">
        <v>141</v>
      </c>
      <c r="E760" s="1" t="s">
        <v>142</v>
      </c>
      <c r="F760" s="1">
        <v>2024</v>
      </c>
      <c r="G760" s="1">
        <v>2025</v>
      </c>
      <c r="H760" s="1" t="s">
        <v>3831</v>
      </c>
      <c r="I760" s="1">
        <v>5346</v>
      </c>
      <c r="J760" s="1" t="s">
        <v>2478</v>
      </c>
      <c r="K760" s="1" t="s">
        <v>2541</v>
      </c>
      <c r="L760" s="1">
        <v>35001</v>
      </c>
      <c r="M760" s="1" t="s">
        <v>2542</v>
      </c>
      <c r="N760" s="1" t="s">
        <v>3281</v>
      </c>
      <c r="O760" s="1" t="s">
        <v>3316</v>
      </c>
      <c r="Q760" s="1" t="s">
        <v>43</v>
      </c>
      <c r="R760" s="1" t="s">
        <v>2473</v>
      </c>
      <c r="S760" s="1" t="s">
        <v>2521</v>
      </c>
      <c r="T760" s="1" t="s">
        <v>2479</v>
      </c>
      <c r="U760" s="1" t="s">
        <v>141</v>
      </c>
      <c r="V760" s="1" t="s">
        <v>3066</v>
      </c>
      <c r="W760" s="1" t="s">
        <v>34</v>
      </c>
      <c r="X760" s="1" t="s">
        <v>2593</v>
      </c>
      <c r="Y760" s="1" t="s">
        <v>4946</v>
      </c>
      <c r="Z760" s="1" t="s">
        <v>2754</v>
      </c>
    </row>
    <row r="761" spans="1:26" hidden="1" x14ac:dyDescent="0.25">
      <c r="A761" s="1" t="s">
        <v>2496</v>
      </c>
      <c r="B761" s="1">
        <v>1855</v>
      </c>
      <c r="C761" s="1" t="s">
        <v>1126</v>
      </c>
      <c r="D761" s="1" t="s">
        <v>141</v>
      </c>
      <c r="E761" s="1" t="s">
        <v>142</v>
      </c>
      <c r="F761" s="1">
        <v>2024</v>
      </c>
      <c r="G761" s="1">
        <v>2025</v>
      </c>
      <c r="H761" s="1" t="s">
        <v>5615</v>
      </c>
      <c r="I761" s="1">
        <v>9566</v>
      </c>
      <c r="J761" s="1" t="s">
        <v>2478</v>
      </c>
      <c r="K761" s="1" t="s">
        <v>2505</v>
      </c>
      <c r="L761" s="1">
        <v>35001</v>
      </c>
      <c r="M761" s="1" t="s">
        <v>2499</v>
      </c>
      <c r="N761" s="1" t="s">
        <v>3406</v>
      </c>
      <c r="O761" s="1" t="s">
        <v>3259</v>
      </c>
      <c r="Q761" s="1" t="s">
        <v>43</v>
      </c>
      <c r="R761" s="1" t="s">
        <v>2473</v>
      </c>
      <c r="S761" s="1" t="s">
        <v>2521</v>
      </c>
      <c r="T761" s="1" t="s">
        <v>2479</v>
      </c>
      <c r="U761" s="1" t="s">
        <v>141</v>
      </c>
      <c r="V761" s="1" t="s">
        <v>3232</v>
      </c>
      <c r="W761" s="1" t="s">
        <v>34</v>
      </c>
      <c r="X761" s="1" t="s">
        <v>2593</v>
      </c>
      <c r="Y761" s="1" t="s">
        <v>5616</v>
      </c>
    </row>
    <row r="762" spans="1:26" hidden="1" x14ac:dyDescent="0.25">
      <c r="A762" s="1" t="s">
        <v>2496</v>
      </c>
      <c r="B762" s="1">
        <v>1854</v>
      </c>
      <c r="C762" s="1" t="s">
        <v>1194</v>
      </c>
      <c r="D762" s="1" t="s">
        <v>170</v>
      </c>
      <c r="E762" s="1" t="s">
        <v>157</v>
      </c>
      <c r="F762" s="1">
        <v>2024</v>
      </c>
      <c r="G762" s="1">
        <v>2025</v>
      </c>
      <c r="H762" s="1" t="s">
        <v>3407</v>
      </c>
      <c r="I762" s="1">
        <v>4441</v>
      </c>
      <c r="J762" s="1" t="s">
        <v>3408</v>
      </c>
      <c r="K762" s="1" t="s">
        <v>2613</v>
      </c>
      <c r="L762" s="1">
        <v>26001</v>
      </c>
      <c r="M762" s="1" t="s">
        <v>5292</v>
      </c>
      <c r="N762" s="1" t="s">
        <v>3261</v>
      </c>
      <c r="O762" s="1" t="s">
        <v>3409</v>
      </c>
      <c r="Q762" s="1" t="s">
        <v>44</v>
      </c>
      <c r="R762" s="1" t="s">
        <v>2514</v>
      </c>
      <c r="S762" s="1" t="s">
        <v>2525</v>
      </c>
      <c r="T762" s="1" t="s">
        <v>2479</v>
      </c>
      <c r="U762" s="1" t="s">
        <v>170</v>
      </c>
      <c r="V762" s="1" t="s">
        <v>3094</v>
      </c>
      <c r="W762" s="1" t="s">
        <v>34</v>
      </c>
      <c r="X762" s="1" t="s">
        <v>2794</v>
      </c>
      <c r="Y762" s="1" t="s">
        <v>2795</v>
      </c>
      <c r="Z762" s="1" t="s">
        <v>2755</v>
      </c>
    </row>
    <row r="763" spans="1:26" hidden="1" x14ac:dyDescent="0.25">
      <c r="A763" s="1" t="s">
        <v>2496</v>
      </c>
      <c r="B763" s="1">
        <v>1853</v>
      </c>
      <c r="C763" s="1" t="s">
        <v>1416</v>
      </c>
      <c r="D763" s="1" t="s">
        <v>170</v>
      </c>
      <c r="E763" s="1" t="s">
        <v>157</v>
      </c>
      <c r="F763" s="1">
        <v>2024</v>
      </c>
      <c r="G763" s="1">
        <v>2024</v>
      </c>
      <c r="H763" s="1" t="s">
        <v>7227</v>
      </c>
      <c r="I763" s="1">
        <v>9545</v>
      </c>
      <c r="J763" s="1" t="s">
        <v>2888</v>
      </c>
      <c r="K763" s="1" t="s">
        <v>2785</v>
      </c>
      <c r="L763" s="1">
        <v>26002</v>
      </c>
      <c r="M763" s="1" t="s">
        <v>2786</v>
      </c>
      <c r="N763" s="1" t="s">
        <v>3265</v>
      </c>
      <c r="O763" s="1" t="s">
        <v>3411</v>
      </c>
      <c r="Q763" s="1" t="s">
        <v>44</v>
      </c>
      <c r="R763" s="1" t="s">
        <v>2514</v>
      </c>
      <c r="S763" s="1" t="s">
        <v>2787</v>
      </c>
      <c r="T763" s="1" t="s">
        <v>2479</v>
      </c>
      <c r="U763" s="1" t="s">
        <v>170</v>
      </c>
      <c r="V763" s="1" t="s">
        <v>3094</v>
      </c>
      <c r="W763" s="1" t="s">
        <v>34</v>
      </c>
      <c r="X763" s="1" t="s">
        <v>2518</v>
      </c>
      <c r="Y763" s="1" t="s">
        <v>7228</v>
      </c>
      <c r="Z763" s="1" t="s">
        <v>7229</v>
      </c>
    </row>
    <row r="764" spans="1:26" hidden="1" x14ac:dyDescent="0.25">
      <c r="A764" s="1" t="s">
        <v>2496</v>
      </c>
      <c r="B764" s="1">
        <v>1852</v>
      </c>
      <c r="C764" s="1" t="s">
        <v>437</v>
      </c>
      <c r="D764" s="1" t="s">
        <v>334</v>
      </c>
      <c r="E764" s="1" t="s">
        <v>176</v>
      </c>
      <c r="F764" s="1">
        <v>2023</v>
      </c>
      <c r="G764" s="1">
        <v>2024</v>
      </c>
      <c r="H764" s="1" t="s">
        <v>18</v>
      </c>
      <c r="I764" s="1">
        <v>3163</v>
      </c>
      <c r="J764" s="1" t="s">
        <v>3413</v>
      </c>
      <c r="K764" s="1" t="s">
        <v>2881</v>
      </c>
      <c r="L764" s="1">
        <v>35001</v>
      </c>
      <c r="M764" s="1" t="s">
        <v>2499</v>
      </c>
      <c r="N764" s="1" t="s">
        <v>3414</v>
      </c>
      <c r="O764" s="1" t="s">
        <v>3415</v>
      </c>
      <c r="Q764" s="1" t="s">
        <v>43</v>
      </c>
      <c r="R764" s="1" t="s">
        <v>2473</v>
      </c>
      <c r="S764" s="1" t="s">
        <v>2521</v>
      </c>
      <c r="T764" s="1" t="s">
        <v>2479</v>
      </c>
      <c r="U764" s="1" t="s">
        <v>334</v>
      </c>
      <c r="V764" s="1" t="s">
        <v>3416</v>
      </c>
      <c r="W764" s="1" t="s">
        <v>1645</v>
      </c>
      <c r="X764" s="1" t="s">
        <v>2509</v>
      </c>
      <c r="Y764" s="1" t="s">
        <v>3417</v>
      </c>
      <c r="Z764" s="1" t="s">
        <v>3418</v>
      </c>
    </row>
    <row r="765" spans="1:26" hidden="1" x14ac:dyDescent="0.25">
      <c r="A765" s="1" t="s">
        <v>2496</v>
      </c>
      <c r="B765" s="1">
        <v>1851</v>
      </c>
      <c r="C765" s="1" t="s">
        <v>1605</v>
      </c>
      <c r="D765" s="1" t="s">
        <v>334</v>
      </c>
      <c r="E765" s="1" t="s">
        <v>176</v>
      </c>
      <c r="F765" s="1">
        <v>2023</v>
      </c>
      <c r="G765" s="1">
        <v>2024</v>
      </c>
      <c r="H765" s="1" t="s">
        <v>13</v>
      </c>
      <c r="I765" s="1">
        <v>2433</v>
      </c>
      <c r="J765" s="1" t="s">
        <v>3419</v>
      </c>
      <c r="K765" s="1" t="s">
        <v>3202</v>
      </c>
      <c r="L765" s="1">
        <v>35001</v>
      </c>
      <c r="M765" s="1" t="s">
        <v>2530</v>
      </c>
      <c r="N765" s="1" t="s">
        <v>3414</v>
      </c>
      <c r="O765" s="1" t="s">
        <v>3415</v>
      </c>
      <c r="Q765" s="1" t="s">
        <v>43</v>
      </c>
      <c r="R765" s="1" t="s">
        <v>2473</v>
      </c>
      <c r="S765" s="1" t="s">
        <v>2521</v>
      </c>
      <c r="T765" s="1" t="s">
        <v>2479</v>
      </c>
      <c r="U765" s="1" t="s">
        <v>334</v>
      </c>
      <c r="V765" s="1" t="s">
        <v>3416</v>
      </c>
      <c r="W765" s="1" t="s">
        <v>1645</v>
      </c>
      <c r="X765" s="1" t="s">
        <v>2509</v>
      </c>
      <c r="Y765" s="1" t="s">
        <v>3420</v>
      </c>
      <c r="Z765" s="1" t="s">
        <v>2755</v>
      </c>
    </row>
    <row r="766" spans="1:26" hidden="1" x14ac:dyDescent="0.25">
      <c r="A766" s="1" t="s">
        <v>2496</v>
      </c>
      <c r="B766" s="1">
        <v>1850</v>
      </c>
      <c r="C766" s="1" t="s">
        <v>1193</v>
      </c>
      <c r="D766" s="1" t="s">
        <v>334</v>
      </c>
      <c r="E766" s="1" t="s">
        <v>176</v>
      </c>
      <c r="F766" s="1">
        <v>2023</v>
      </c>
      <c r="G766" s="1">
        <v>2024</v>
      </c>
      <c r="H766" s="1" t="s">
        <v>9</v>
      </c>
      <c r="I766" s="1">
        <v>15350</v>
      </c>
      <c r="J766" s="1" t="s">
        <v>2524</v>
      </c>
      <c r="K766" s="1" t="s">
        <v>3000</v>
      </c>
      <c r="L766" s="1">
        <v>35001</v>
      </c>
      <c r="M766" s="1" t="s">
        <v>2530</v>
      </c>
      <c r="N766" s="1" t="s">
        <v>3414</v>
      </c>
      <c r="O766" s="1" t="s">
        <v>3415</v>
      </c>
      <c r="Q766" s="1" t="s">
        <v>43</v>
      </c>
      <c r="R766" s="1" t="s">
        <v>2473</v>
      </c>
      <c r="S766" s="1" t="s">
        <v>2521</v>
      </c>
      <c r="T766" s="1" t="s">
        <v>2479</v>
      </c>
      <c r="U766" s="1" t="s">
        <v>334</v>
      </c>
      <c r="V766" s="1" t="s">
        <v>3416</v>
      </c>
      <c r="W766" s="1" t="s">
        <v>1645</v>
      </c>
      <c r="X766" s="1" t="s">
        <v>2593</v>
      </c>
      <c r="Y766" s="1" t="s">
        <v>3421</v>
      </c>
      <c r="Z766" s="1" t="s">
        <v>3422</v>
      </c>
    </row>
    <row r="767" spans="1:26" hidden="1" x14ac:dyDescent="0.25">
      <c r="A767" s="1" t="s">
        <v>2496</v>
      </c>
      <c r="B767" s="1">
        <v>1849</v>
      </c>
      <c r="C767" s="1" t="s">
        <v>333</v>
      </c>
      <c r="D767" s="1" t="s">
        <v>334</v>
      </c>
      <c r="E767" s="1" t="s">
        <v>176</v>
      </c>
      <c r="F767" s="1">
        <v>2023</v>
      </c>
      <c r="G767" s="1">
        <v>2024</v>
      </c>
      <c r="H767" s="1" t="s">
        <v>20</v>
      </c>
      <c r="I767" s="1">
        <v>3705</v>
      </c>
      <c r="J767" s="1" t="s">
        <v>3423</v>
      </c>
      <c r="K767" s="1" t="s">
        <v>3424</v>
      </c>
      <c r="L767" s="1">
        <v>35001</v>
      </c>
      <c r="M767" s="1" t="s">
        <v>2530</v>
      </c>
      <c r="N767" s="1" t="s">
        <v>3414</v>
      </c>
      <c r="O767" s="1" t="s">
        <v>3415</v>
      </c>
      <c r="Q767" s="1" t="s">
        <v>43</v>
      </c>
      <c r="R767" s="1" t="s">
        <v>2473</v>
      </c>
      <c r="S767" s="1" t="s">
        <v>2521</v>
      </c>
      <c r="T767" s="1" t="s">
        <v>2479</v>
      </c>
      <c r="U767" s="1" t="s">
        <v>334</v>
      </c>
      <c r="V767" s="1" t="s">
        <v>3416</v>
      </c>
      <c r="W767" s="1" t="s">
        <v>1645</v>
      </c>
      <c r="X767" s="1" t="s">
        <v>2509</v>
      </c>
      <c r="Y767" s="1" t="s">
        <v>3425</v>
      </c>
      <c r="Z767" s="1" t="s">
        <v>2755</v>
      </c>
    </row>
    <row r="768" spans="1:26" hidden="1" x14ac:dyDescent="0.25">
      <c r="A768" s="1" t="s">
        <v>2496</v>
      </c>
      <c r="B768" s="1">
        <v>1848</v>
      </c>
      <c r="C768" s="1" t="s">
        <v>930</v>
      </c>
      <c r="D768" s="1" t="s">
        <v>334</v>
      </c>
      <c r="E768" s="1" t="s">
        <v>176</v>
      </c>
      <c r="F768" s="1">
        <v>2023</v>
      </c>
      <c r="G768" s="1">
        <v>2024</v>
      </c>
      <c r="H768" s="1" t="s">
        <v>25</v>
      </c>
      <c r="I768" s="1">
        <v>4282</v>
      </c>
      <c r="J768" s="1" t="s">
        <v>3413</v>
      </c>
      <c r="K768" s="1" t="s">
        <v>2881</v>
      </c>
      <c r="L768" s="1">
        <v>35001</v>
      </c>
      <c r="M768" s="1" t="s">
        <v>2499</v>
      </c>
      <c r="N768" s="1" t="s">
        <v>3414</v>
      </c>
      <c r="O768" s="1" t="s">
        <v>3415</v>
      </c>
      <c r="Q768" s="1" t="s">
        <v>43</v>
      </c>
      <c r="R768" s="1" t="s">
        <v>2473</v>
      </c>
      <c r="S768" s="1" t="s">
        <v>2521</v>
      </c>
      <c r="T768" s="1" t="s">
        <v>2479</v>
      </c>
      <c r="U768" s="1" t="s">
        <v>334</v>
      </c>
      <c r="V768" s="1" t="s">
        <v>3416</v>
      </c>
      <c r="W768" s="1" t="s">
        <v>1645</v>
      </c>
      <c r="X768" s="1" t="s">
        <v>2509</v>
      </c>
      <c r="Y768" s="1" t="s">
        <v>3426</v>
      </c>
      <c r="Z768" s="1" t="s">
        <v>2755</v>
      </c>
    </row>
    <row r="769" spans="1:26" hidden="1" x14ac:dyDescent="0.25">
      <c r="A769" s="1" t="s">
        <v>2496</v>
      </c>
      <c r="B769" s="1">
        <v>1846</v>
      </c>
      <c r="C769" s="1" t="s">
        <v>1061</v>
      </c>
      <c r="D769" s="1" t="s">
        <v>334</v>
      </c>
      <c r="E769" s="1" t="s">
        <v>176</v>
      </c>
      <c r="F769" s="1">
        <v>2023</v>
      </c>
      <c r="G769" s="1">
        <v>2024</v>
      </c>
      <c r="H769" s="1" t="s">
        <v>3429</v>
      </c>
      <c r="I769" s="1">
        <v>15093</v>
      </c>
      <c r="J769" s="1" t="s">
        <v>4005</v>
      </c>
      <c r="K769" s="1" t="s">
        <v>2629</v>
      </c>
      <c r="L769" s="1">
        <v>35001</v>
      </c>
      <c r="M769" s="1" t="s">
        <v>2499</v>
      </c>
      <c r="N769" s="1" t="s">
        <v>3414</v>
      </c>
      <c r="O769" s="1" t="s">
        <v>3415</v>
      </c>
      <c r="Q769" s="1" t="s">
        <v>43</v>
      </c>
      <c r="R769" s="1" t="s">
        <v>2473</v>
      </c>
      <c r="S769" s="1" t="s">
        <v>2521</v>
      </c>
      <c r="T769" s="1" t="s">
        <v>2479</v>
      </c>
      <c r="U769" s="1" t="s">
        <v>334</v>
      </c>
      <c r="V769" s="1" t="s">
        <v>3416</v>
      </c>
      <c r="W769" s="1" t="s">
        <v>1645</v>
      </c>
      <c r="X769" s="1" t="s">
        <v>2509</v>
      </c>
      <c r="Y769" s="1" t="s">
        <v>3431</v>
      </c>
      <c r="Z769" s="1" t="s">
        <v>2755</v>
      </c>
    </row>
    <row r="770" spans="1:26" hidden="1" x14ac:dyDescent="0.25">
      <c r="A770" s="1" t="s">
        <v>2496</v>
      </c>
      <c r="B770" s="1">
        <v>1845</v>
      </c>
      <c r="C770" s="1" t="s">
        <v>192</v>
      </c>
      <c r="D770" s="1" t="s">
        <v>193</v>
      </c>
      <c r="E770" s="1" t="s">
        <v>176</v>
      </c>
      <c r="F770" s="1">
        <v>2024</v>
      </c>
      <c r="G770" s="1">
        <v>2025</v>
      </c>
      <c r="H770" s="1" t="s">
        <v>3</v>
      </c>
      <c r="I770" s="1">
        <v>15147</v>
      </c>
      <c r="J770" s="1" t="s">
        <v>1</v>
      </c>
      <c r="K770" s="1" t="s">
        <v>3432</v>
      </c>
      <c r="L770" s="1">
        <v>35001</v>
      </c>
      <c r="M770" s="1" t="s">
        <v>2530</v>
      </c>
      <c r="N770" s="1" t="s">
        <v>3414</v>
      </c>
      <c r="O770" s="1" t="s">
        <v>3415</v>
      </c>
      <c r="Q770" s="1" t="s">
        <v>43</v>
      </c>
      <c r="R770" s="1" t="s">
        <v>2473</v>
      </c>
      <c r="S770" s="1" t="s">
        <v>2521</v>
      </c>
      <c r="T770" s="1" t="s">
        <v>2479</v>
      </c>
      <c r="U770" s="1" t="s">
        <v>193</v>
      </c>
      <c r="V770" s="1" t="s">
        <v>3433</v>
      </c>
      <c r="W770" s="1" t="s">
        <v>1645</v>
      </c>
      <c r="X770" s="1" t="s">
        <v>2509</v>
      </c>
      <c r="Y770" s="1" t="s">
        <v>3434</v>
      </c>
      <c r="Z770" s="1" t="s">
        <v>2755</v>
      </c>
    </row>
    <row r="771" spans="1:26" hidden="1" x14ac:dyDescent="0.25">
      <c r="A771" s="1" t="s">
        <v>2496</v>
      </c>
      <c r="B771" s="1">
        <v>1844</v>
      </c>
      <c r="C771" s="1" t="s">
        <v>1031</v>
      </c>
      <c r="D771" s="1" t="s">
        <v>334</v>
      </c>
      <c r="E771" s="1" t="s">
        <v>176</v>
      </c>
      <c r="F771" s="1">
        <v>2023</v>
      </c>
      <c r="G771" s="1">
        <v>2024</v>
      </c>
      <c r="H771" s="1" t="s">
        <v>2474</v>
      </c>
      <c r="I771" s="1" t="s">
        <v>2814</v>
      </c>
      <c r="J771" s="1" t="s">
        <v>2475</v>
      </c>
      <c r="K771" s="1" t="s">
        <v>2738</v>
      </c>
      <c r="L771" s="1">
        <v>35001</v>
      </c>
      <c r="M771" s="1" t="s">
        <v>2530</v>
      </c>
      <c r="N771" s="1" t="s">
        <v>3414</v>
      </c>
      <c r="O771" s="1" t="s">
        <v>3415</v>
      </c>
      <c r="Q771" s="1" t="s">
        <v>43</v>
      </c>
      <c r="R771" s="1" t="s">
        <v>2473</v>
      </c>
      <c r="S771" s="1" t="s">
        <v>2521</v>
      </c>
      <c r="T771" s="1" t="s">
        <v>2522</v>
      </c>
      <c r="U771" s="1" t="s">
        <v>334</v>
      </c>
      <c r="V771" s="1" t="s">
        <v>3416</v>
      </c>
      <c r="W771" s="1" t="s">
        <v>1645</v>
      </c>
      <c r="X771" s="1" t="s">
        <v>2593</v>
      </c>
      <c r="Y771" s="1" t="s">
        <v>7230</v>
      </c>
      <c r="Z771" s="1" t="s">
        <v>2754</v>
      </c>
    </row>
    <row r="772" spans="1:26" hidden="1" x14ac:dyDescent="0.25">
      <c r="A772" s="1" t="s">
        <v>2496</v>
      </c>
      <c r="B772" s="1">
        <v>1840</v>
      </c>
      <c r="C772" s="1" t="s">
        <v>467</v>
      </c>
      <c r="D772" s="1" t="s">
        <v>468</v>
      </c>
      <c r="E772" s="1" t="s">
        <v>142</v>
      </c>
      <c r="F772" s="1">
        <v>2019</v>
      </c>
      <c r="G772" s="1">
        <v>2020</v>
      </c>
      <c r="H772" s="1" t="s">
        <v>6504</v>
      </c>
      <c r="I772" s="1">
        <v>7282</v>
      </c>
      <c r="J772" s="1" t="s">
        <v>2557</v>
      </c>
      <c r="K772" s="1" t="s">
        <v>2629</v>
      </c>
      <c r="L772" s="1">
        <v>19019</v>
      </c>
      <c r="M772" s="1" t="s">
        <v>2499</v>
      </c>
      <c r="N772" s="1" t="s">
        <v>3435</v>
      </c>
      <c r="O772" s="1" t="s">
        <v>6267</v>
      </c>
      <c r="Q772" s="1" t="s">
        <v>60</v>
      </c>
      <c r="R772" s="1" t="s">
        <v>2507</v>
      </c>
      <c r="S772" s="1" t="s">
        <v>2537</v>
      </c>
      <c r="T772" s="1" t="s">
        <v>2479</v>
      </c>
      <c r="U772" s="1" t="s">
        <v>468</v>
      </c>
      <c r="V772" s="1" t="s">
        <v>6457</v>
      </c>
      <c r="W772" s="1" t="s">
        <v>36</v>
      </c>
      <c r="X772" s="1" t="s">
        <v>2794</v>
      </c>
      <c r="Y772" s="1" t="s">
        <v>2795</v>
      </c>
      <c r="Z772" s="1" t="s">
        <v>2755</v>
      </c>
    </row>
    <row r="773" spans="1:26" hidden="1" x14ac:dyDescent="0.25">
      <c r="A773" s="1" t="s">
        <v>2496</v>
      </c>
      <c r="B773" s="1">
        <v>1833</v>
      </c>
      <c r="C773" s="1" t="s">
        <v>707</v>
      </c>
      <c r="D773" s="1" t="s">
        <v>141</v>
      </c>
      <c r="E773" s="1" t="s">
        <v>142</v>
      </c>
      <c r="F773" s="1">
        <v>2024</v>
      </c>
      <c r="G773" s="1">
        <v>2025</v>
      </c>
      <c r="H773" s="1" t="s">
        <v>5000</v>
      </c>
      <c r="I773" s="1">
        <v>5826</v>
      </c>
      <c r="J773" s="1" t="s">
        <v>2625</v>
      </c>
      <c r="K773" s="1" t="s">
        <v>2498</v>
      </c>
      <c r="L773" s="1">
        <v>20001</v>
      </c>
      <c r="M773" s="1" t="s">
        <v>2499</v>
      </c>
      <c r="N773" s="1" t="s">
        <v>3436</v>
      </c>
      <c r="O773" s="1" t="s">
        <v>3437</v>
      </c>
      <c r="Q773" s="1" t="s">
        <v>2500</v>
      </c>
      <c r="R773" s="1" t="s">
        <v>2501</v>
      </c>
      <c r="S773" s="1" t="s">
        <v>2502</v>
      </c>
      <c r="T773" s="1" t="s">
        <v>2479</v>
      </c>
      <c r="U773" s="1" t="s">
        <v>141</v>
      </c>
      <c r="V773" s="1" t="s">
        <v>3232</v>
      </c>
      <c r="W773" s="1" t="s">
        <v>34</v>
      </c>
      <c r="X773" s="1" t="s">
        <v>2503</v>
      </c>
      <c r="Y773" s="1" t="s">
        <v>5617</v>
      </c>
      <c r="Z773" s="1" t="s">
        <v>2479</v>
      </c>
    </row>
    <row r="774" spans="1:26" hidden="1" x14ac:dyDescent="0.25">
      <c r="A774" s="1" t="s">
        <v>2496</v>
      </c>
      <c r="B774" s="1">
        <v>1832</v>
      </c>
      <c r="C774" s="1" t="s">
        <v>736</v>
      </c>
      <c r="D774" s="1" t="s">
        <v>141</v>
      </c>
      <c r="E774" s="1" t="s">
        <v>142</v>
      </c>
      <c r="F774" s="1">
        <v>2024</v>
      </c>
      <c r="G774" s="1">
        <v>2025</v>
      </c>
      <c r="H774" s="1" t="s">
        <v>2485</v>
      </c>
      <c r="I774" s="1" t="s">
        <v>2485</v>
      </c>
      <c r="J774" s="1" t="s">
        <v>2485</v>
      </c>
      <c r="N774" s="1" t="s">
        <v>3436</v>
      </c>
      <c r="O774" s="1" t="s">
        <v>3437</v>
      </c>
      <c r="Q774" s="1" t="s">
        <v>3438</v>
      </c>
      <c r="R774" s="1" t="s">
        <v>2501</v>
      </c>
      <c r="S774" s="1" t="s">
        <v>3439</v>
      </c>
      <c r="T774" s="1" t="s">
        <v>2477</v>
      </c>
      <c r="U774" s="1" t="s">
        <v>141</v>
      </c>
      <c r="V774" s="1" t="s">
        <v>3232</v>
      </c>
      <c r="W774" s="1" t="s">
        <v>34</v>
      </c>
      <c r="X774" s="1" t="s">
        <v>2546</v>
      </c>
      <c r="Y774" s="1" t="s">
        <v>6052</v>
      </c>
      <c r="Z774" s="1" t="s">
        <v>6053</v>
      </c>
    </row>
    <row r="775" spans="1:26" hidden="1" x14ac:dyDescent="0.25">
      <c r="A775" s="1" t="s">
        <v>2496</v>
      </c>
      <c r="B775" s="1">
        <v>1831</v>
      </c>
      <c r="C775" s="1" t="s">
        <v>410</v>
      </c>
      <c r="D775" s="1" t="s">
        <v>141</v>
      </c>
      <c r="E775" s="1" t="s">
        <v>142</v>
      </c>
      <c r="F775" s="1">
        <v>2024</v>
      </c>
      <c r="G775" s="1">
        <v>2025</v>
      </c>
      <c r="H775" s="1" t="s">
        <v>3440</v>
      </c>
      <c r="I775" s="1">
        <v>7192</v>
      </c>
      <c r="J775" s="1" t="s">
        <v>2504</v>
      </c>
      <c r="K775" s="1" t="s">
        <v>2505</v>
      </c>
      <c r="L775" s="1">
        <v>37133</v>
      </c>
      <c r="M775" s="1" t="s">
        <v>2499</v>
      </c>
      <c r="N775" s="1" t="s">
        <v>3436</v>
      </c>
      <c r="O775" s="1" t="s">
        <v>3437</v>
      </c>
      <c r="Q775" s="1" t="s">
        <v>3438</v>
      </c>
      <c r="R775" s="1" t="s">
        <v>2501</v>
      </c>
      <c r="S775" s="1" t="s">
        <v>3439</v>
      </c>
      <c r="T775" s="1" t="s">
        <v>2479</v>
      </c>
      <c r="U775" s="1" t="s">
        <v>141</v>
      </c>
      <c r="V775" s="1" t="s">
        <v>3232</v>
      </c>
      <c r="W775" s="1" t="s">
        <v>34</v>
      </c>
      <c r="X775" s="1" t="s">
        <v>2546</v>
      </c>
      <c r="Y775" s="1" t="s">
        <v>3441</v>
      </c>
      <c r="Z775" s="1" t="s">
        <v>2755</v>
      </c>
    </row>
    <row r="776" spans="1:26" hidden="1" x14ac:dyDescent="0.25">
      <c r="A776" s="1" t="s">
        <v>2496</v>
      </c>
      <c r="B776" s="1">
        <v>1830</v>
      </c>
      <c r="C776" s="1" t="s">
        <v>799</v>
      </c>
      <c r="D776" s="1" t="s">
        <v>141</v>
      </c>
      <c r="E776" s="1" t="s">
        <v>142</v>
      </c>
      <c r="F776" s="1">
        <v>2024</v>
      </c>
      <c r="G776" s="1">
        <v>2025</v>
      </c>
      <c r="H776" s="1" t="s">
        <v>7231</v>
      </c>
      <c r="I776" s="1">
        <v>9773</v>
      </c>
      <c r="J776" s="1" t="s">
        <v>2504</v>
      </c>
      <c r="K776" s="1" t="s">
        <v>2505</v>
      </c>
      <c r="L776" s="1">
        <v>37133</v>
      </c>
      <c r="M776" s="1" t="s">
        <v>2499</v>
      </c>
      <c r="N776" s="1" t="s">
        <v>3436</v>
      </c>
      <c r="O776" s="1" t="s">
        <v>3437</v>
      </c>
      <c r="Q776" s="1" t="s">
        <v>3438</v>
      </c>
      <c r="R776" s="1" t="s">
        <v>2501</v>
      </c>
      <c r="S776" s="1" t="s">
        <v>3439</v>
      </c>
      <c r="T776" s="1" t="s">
        <v>2479</v>
      </c>
      <c r="U776" s="1" t="s">
        <v>141</v>
      </c>
      <c r="V776" s="1" t="s">
        <v>3232</v>
      </c>
      <c r="W776" s="1" t="s">
        <v>34</v>
      </c>
      <c r="X776" s="1" t="s">
        <v>2546</v>
      </c>
      <c r="Y776" s="1" t="s">
        <v>7232</v>
      </c>
      <c r="Z776" s="1" t="s">
        <v>7233</v>
      </c>
    </row>
    <row r="777" spans="1:26" hidden="1" x14ac:dyDescent="0.25">
      <c r="A777" s="1" t="s">
        <v>2496</v>
      </c>
      <c r="B777" s="1">
        <v>1829</v>
      </c>
      <c r="C777" s="1" t="s">
        <v>737</v>
      </c>
      <c r="D777" s="1" t="s">
        <v>141</v>
      </c>
      <c r="E777" s="1" t="s">
        <v>142</v>
      </c>
      <c r="F777" s="1">
        <v>2024</v>
      </c>
      <c r="G777" s="1">
        <v>2025</v>
      </c>
      <c r="H777" s="1" t="s">
        <v>5618</v>
      </c>
      <c r="I777" s="1">
        <v>7551</v>
      </c>
      <c r="J777" s="1" t="s">
        <v>3060</v>
      </c>
      <c r="K777" s="1" t="s">
        <v>2598</v>
      </c>
      <c r="L777" s="1">
        <v>37133</v>
      </c>
      <c r="M777" s="1" t="s">
        <v>2530</v>
      </c>
      <c r="N777" s="1" t="s">
        <v>3436</v>
      </c>
      <c r="O777" s="1" t="s">
        <v>3437</v>
      </c>
      <c r="Q777" s="1" t="s">
        <v>3438</v>
      </c>
      <c r="R777" s="1" t="s">
        <v>2501</v>
      </c>
      <c r="S777" s="1" t="s">
        <v>3439</v>
      </c>
      <c r="T777" s="1" t="s">
        <v>2479</v>
      </c>
      <c r="U777" s="1" t="s">
        <v>141</v>
      </c>
      <c r="V777" s="1" t="s">
        <v>3232</v>
      </c>
      <c r="W777" s="1" t="s">
        <v>34</v>
      </c>
      <c r="X777" s="1" t="s">
        <v>2503</v>
      </c>
      <c r="Y777" s="1" t="s">
        <v>5619</v>
      </c>
      <c r="Z777" s="1" t="s">
        <v>2479</v>
      </c>
    </row>
    <row r="778" spans="1:26" hidden="1" x14ac:dyDescent="0.25">
      <c r="A778" s="1" t="s">
        <v>2496</v>
      </c>
      <c r="B778" s="1">
        <v>1827</v>
      </c>
      <c r="C778" s="1" t="s">
        <v>544</v>
      </c>
      <c r="D778" s="1" t="s">
        <v>141</v>
      </c>
      <c r="E778" s="1" t="s">
        <v>142</v>
      </c>
      <c r="F778" s="1">
        <v>2023</v>
      </c>
      <c r="G778" s="1">
        <v>2024</v>
      </c>
      <c r="H778" s="1" t="s">
        <v>6054</v>
      </c>
      <c r="I778" s="1">
        <v>7348</v>
      </c>
      <c r="J778" s="1" t="s">
        <v>2504</v>
      </c>
      <c r="K778" s="1" t="s">
        <v>2505</v>
      </c>
      <c r="L778" s="1">
        <v>37133</v>
      </c>
      <c r="M778" s="1" t="s">
        <v>2499</v>
      </c>
      <c r="N778" s="1" t="s">
        <v>3442</v>
      </c>
      <c r="O778" s="1" t="s">
        <v>3443</v>
      </c>
      <c r="Q778" s="1" t="s">
        <v>3438</v>
      </c>
      <c r="R778" s="1" t="s">
        <v>2501</v>
      </c>
      <c r="S778" s="1" t="s">
        <v>3439</v>
      </c>
      <c r="T778" s="1" t="s">
        <v>2479</v>
      </c>
      <c r="U778" s="1" t="s">
        <v>141</v>
      </c>
      <c r="V778" s="1" t="s">
        <v>3444</v>
      </c>
      <c r="W778" s="1" t="s">
        <v>35</v>
      </c>
      <c r="X778" s="1" t="s">
        <v>2546</v>
      </c>
      <c r="Y778" s="1" t="s">
        <v>6055</v>
      </c>
      <c r="Z778" s="1" t="s">
        <v>2771</v>
      </c>
    </row>
    <row r="779" spans="1:26" hidden="1" x14ac:dyDescent="0.25">
      <c r="A779" s="1" t="s">
        <v>2496</v>
      </c>
      <c r="B779" s="1">
        <v>1822</v>
      </c>
      <c r="C779" s="1" t="s">
        <v>283</v>
      </c>
      <c r="D779" s="1" t="s">
        <v>141</v>
      </c>
      <c r="E779" s="1" t="s">
        <v>142</v>
      </c>
      <c r="F779" s="1">
        <v>2023</v>
      </c>
      <c r="G779" s="1">
        <v>2024</v>
      </c>
      <c r="H779" s="1" t="s">
        <v>4525</v>
      </c>
      <c r="I779" s="1">
        <v>8820</v>
      </c>
      <c r="J779" s="1" t="s">
        <v>2504</v>
      </c>
      <c r="K779" s="1" t="s">
        <v>2505</v>
      </c>
      <c r="L779" s="1">
        <v>37133</v>
      </c>
      <c r="M779" s="1" t="s">
        <v>2499</v>
      </c>
      <c r="N779" s="1" t="s">
        <v>3445</v>
      </c>
      <c r="O779" s="1" t="s">
        <v>3446</v>
      </c>
      <c r="Q779" s="1" t="s">
        <v>3438</v>
      </c>
      <c r="R779" s="1" t="s">
        <v>2501</v>
      </c>
      <c r="S779" s="1" t="s">
        <v>3439</v>
      </c>
      <c r="T779" s="1" t="s">
        <v>2479</v>
      </c>
      <c r="U779" s="1" t="s">
        <v>141</v>
      </c>
      <c r="V779" s="1" t="s">
        <v>3444</v>
      </c>
      <c r="W779" s="1" t="s">
        <v>35</v>
      </c>
      <c r="X779" s="1" t="s">
        <v>5225</v>
      </c>
      <c r="Y779" s="1" t="s">
        <v>7234</v>
      </c>
      <c r="Z779" s="1" t="s">
        <v>7235</v>
      </c>
    </row>
    <row r="780" spans="1:26" hidden="1" x14ac:dyDescent="0.25">
      <c r="A780" s="1" t="s">
        <v>2496</v>
      </c>
      <c r="B780" s="1">
        <v>1820</v>
      </c>
      <c r="C780" s="1" t="s">
        <v>388</v>
      </c>
      <c r="D780" s="1" t="s">
        <v>141</v>
      </c>
      <c r="E780" s="1" t="s">
        <v>142</v>
      </c>
      <c r="F780" s="1">
        <v>2024</v>
      </c>
      <c r="G780" s="1">
        <v>2025</v>
      </c>
      <c r="H780" s="1" t="s">
        <v>4570</v>
      </c>
      <c r="I780" s="1">
        <v>9282</v>
      </c>
      <c r="J780" s="1" t="s">
        <v>3122</v>
      </c>
      <c r="K780" s="1" t="s">
        <v>2505</v>
      </c>
      <c r="L780" s="1">
        <v>20003</v>
      </c>
      <c r="M780" s="1" t="s">
        <v>2499</v>
      </c>
      <c r="N780" s="1" t="s">
        <v>3447</v>
      </c>
      <c r="O780" s="1" t="s">
        <v>3448</v>
      </c>
      <c r="Q780" s="1" t="s">
        <v>2500</v>
      </c>
      <c r="R780" s="1" t="s">
        <v>2501</v>
      </c>
      <c r="S780" s="1" t="s">
        <v>3449</v>
      </c>
      <c r="T780" s="1" t="s">
        <v>2479</v>
      </c>
      <c r="U780" s="1" t="s">
        <v>141</v>
      </c>
      <c r="V780" s="1" t="s">
        <v>3444</v>
      </c>
      <c r="W780" s="1" t="s">
        <v>34</v>
      </c>
      <c r="X780" s="1" t="s">
        <v>2503</v>
      </c>
      <c r="Y780" s="1" t="s">
        <v>5912</v>
      </c>
      <c r="Z780" s="1" t="s">
        <v>2479</v>
      </c>
    </row>
    <row r="781" spans="1:26" hidden="1" x14ac:dyDescent="0.25">
      <c r="A781" s="1" t="s">
        <v>2496</v>
      </c>
      <c r="B781" s="1">
        <v>1818</v>
      </c>
      <c r="C781" s="1" t="s">
        <v>301</v>
      </c>
      <c r="D781" s="1" t="s">
        <v>180</v>
      </c>
      <c r="E781" s="1" t="s">
        <v>142</v>
      </c>
      <c r="F781" s="1">
        <v>2014</v>
      </c>
      <c r="G781" s="1">
        <v>2014</v>
      </c>
      <c r="H781" s="1" t="s">
        <v>6505</v>
      </c>
      <c r="I781" s="1">
        <v>7190</v>
      </c>
      <c r="J781" s="1" t="s">
        <v>2528</v>
      </c>
      <c r="K781" s="1" t="s">
        <v>2529</v>
      </c>
      <c r="L781" s="1">
        <v>37133</v>
      </c>
      <c r="M781" s="1" t="s">
        <v>2530</v>
      </c>
      <c r="N781" s="1" t="s">
        <v>3450</v>
      </c>
      <c r="O781" s="1" t="s">
        <v>6267</v>
      </c>
      <c r="Q781" s="1" t="s">
        <v>3438</v>
      </c>
      <c r="R781" s="1" t="s">
        <v>2501</v>
      </c>
      <c r="S781" s="1" t="s">
        <v>3439</v>
      </c>
      <c r="T781" s="1" t="s">
        <v>2479</v>
      </c>
      <c r="U781" s="1" t="s">
        <v>180</v>
      </c>
      <c r="V781" s="1" t="s">
        <v>6506</v>
      </c>
      <c r="W781" s="1" t="s">
        <v>36</v>
      </c>
      <c r="X781" s="1" t="s">
        <v>2794</v>
      </c>
      <c r="Y781" s="1" t="s">
        <v>2795</v>
      </c>
      <c r="Z781" s="1" t="s">
        <v>2755</v>
      </c>
    </row>
    <row r="782" spans="1:26" hidden="1" x14ac:dyDescent="0.25">
      <c r="A782" s="1" t="s">
        <v>2496</v>
      </c>
      <c r="B782" s="1">
        <v>1813</v>
      </c>
      <c r="C782" s="1" t="s">
        <v>383</v>
      </c>
      <c r="D782" s="1" t="s">
        <v>203</v>
      </c>
      <c r="E782" s="1" t="s">
        <v>142</v>
      </c>
      <c r="F782" s="1">
        <v>2018</v>
      </c>
      <c r="G782" s="1">
        <v>2019</v>
      </c>
      <c r="H782" s="1" t="s">
        <v>6507</v>
      </c>
      <c r="I782" s="1">
        <v>7187</v>
      </c>
      <c r="J782" s="1" t="s">
        <v>2557</v>
      </c>
      <c r="K782" s="1" t="s">
        <v>2505</v>
      </c>
      <c r="L782" s="1">
        <v>37013</v>
      </c>
      <c r="M782" s="1" t="s">
        <v>2499</v>
      </c>
      <c r="N782" s="1" t="s">
        <v>3450</v>
      </c>
      <c r="O782" s="1" t="s">
        <v>6267</v>
      </c>
      <c r="Q782" s="1" t="s">
        <v>3438</v>
      </c>
      <c r="R782" s="1" t="s">
        <v>2501</v>
      </c>
      <c r="S782" s="1" t="s">
        <v>6508</v>
      </c>
      <c r="T782" s="1" t="s">
        <v>2479</v>
      </c>
      <c r="U782" s="1" t="s">
        <v>203</v>
      </c>
      <c r="V782" s="1" t="s">
        <v>6509</v>
      </c>
      <c r="W782" s="1" t="s">
        <v>36</v>
      </c>
      <c r="X782" s="1" t="s">
        <v>2794</v>
      </c>
      <c r="Y782" s="1" t="s">
        <v>2795</v>
      </c>
      <c r="Z782" s="1" t="s">
        <v>2755</v>
      </c>
    </row>
    <row r="783" spans="1:26" hidden="1" x14ac:dyDescent="0.25">
      <c r="A783" s="1" t="s">
        <v>2496</v>
      </c>
      <c r="B783" s="1">
        <v>1812</v>
      </c>
      <c r="C783" s="1" t="s">
        <v>761</v>
      </c>
      <c r="D783" s="1" t="s">
        <v>173</v>
      </c>
      <c r="E783" s="1" t="s">
        <v>142</v>
      </c>
      <c r="F783" s="1">
        <v>2023</v>
      </c>
      <c r="G783" s="1">
        <v>2023</v>
      </c>
      <c r="H783" s="1" t="s">
        <v>5909</v>
      </c>
      <c r="I783" s="1">
        <v>9669</v>
      </c>
      <c r="J783" s="1" t="s">
        <v>2991</v>
      </c>
      <c r="K783" s="1" t="s">
        <v>2881</v>
      </c>
      <c r="L783" s="1">
        <v>35001</v>
      </c>
      <c r="M783" s="1" t="s">
        <v>2499</v>
      </c>
      <c r="N783" s="1" t="s">
        <v>3451</v>
      </c>
      <c r="O783" s="1" t="s">
        <v>3452</v>
      </c>
      <c r="Q783" s="1" t="s">
        <v>43</v>
      </c>
      <c r="R783" s="1" t="s">
        <v>2473</v>
      </c>
      <c r="S783" s="1" t="s">
        <v>2521</v>
      </c>
      <c r="T783" s="1" t="s">
        <v>2479</v>
      </c>
      <c r="U783" s="1" t="s">
        <v>173</v>
      </c>
      <c r="V783" s="1" t="s">
        <v>3453</v>
      </c>
      <c r="W783" s="1" t="s">
        <v>34</v>
      </c>
      <c r="X783" s="1" t="s">
        <v>2526</v>
      </c>
      <c r="Y783" s="1" t="s">
        <v>7236</v>
      </c>
      <c r="Z783" s="1" t="s">
        <v>2754</v>
      </c>
    </row>
    <row r="784" spans="1:26" hidden="1" x14ac:dyDescent="0.25">
      <c r="A784" s="1" t="s">
        <v>2496</v>
      </c>
      <c r="B784" s="1">
        <v>1806</v>
      </c>
      <c r="C784" s="1" t="s">
        <v>1111</v>
      </c>
      <c r="D784" s="1" t="s">
        <v>141</v>
      </c>
      <c r="E784" s="1" t="s">
        <v>142</v>
      </c>
      <c r="F784" s="1">
        <v>2023</v>
      </c>
      <c r="G784" s="1">
        <v>2024</v>
      </c>
      <c r="H784" s="1" t="s">
        <v>3454</v>
      </c>
      <c r="I784" s="1">
        <v>8742</v>
      </c>
      <c r="J784" s="1" t="s">
        <v>2478</v>
      </c>
      <c r="K784" s="1" t="s">
        <v>2505</v>
      </c>
      <c r="L784" s="1">
        <v>35001</v>
      </c>
      <c r="M784" s="1" t="s">
        <v>2499</v>
      </c>
      <c r="N784" s="1" t="s">
        <v>3455</v>
      </c>
      <c r="O784" s="1" t="s">
        <v>3456</v>
      </c>
      <c r="Q784" s="1" t="s">
        <v>43</v>
      </c>
      <c r="R784" s="1" t="s">
        <v>2473</v>
      </c>
      <c r="S784" s="1" t="s">
        <v>2521</v>
      </c>
      <c r="T784" s="1" t="s">
        <v>2479</v>
      </c>
      <c r="U784" s="1" t="s">
        <v>141</v>
      </c>
      <c r="V784" s="1" t="s">
        <v>3457</v>
      </c>
      <c r="W784" s="1" t="s">
        <v>35</v>
      </c>
      <c r="X784" s="1" t="s">
        <v>2593</v>
      </c>
      <c r="Y784" s="1" t="s">
        <v>6056</v>
      </c>
      <c r="Z784" s="1" t="s">
        <v>4901</v>
      </c>
    </row>
    <row r="785" spans="1:26" hidden="1" x14ac:dyDescent="0.25">
      <c r="A785" s="1" t="s">
        <v>2496</v>
      </c>
      <c r="B785" s="1">
        <v>1798</v>
      </c>
      <c r="C785" s="1" t="s">
        <v>325</v>
      </c>
      <c r="D785" s="1" t="s">
        <v>170</v>
      </c>
      <c r="E785" s="1" t="s">
        <v>157</v>
      </c>
      <c r="F785" s="1">
        <v>2023</v>
      </c>
      <c r="G785" s="1">
        <v>2024</v>
      </c>
      <c r="H785" s="1" t="s">
        <v>7237</v>
      </c>
      <c r="I785" s="1">
        <v>9711</v>
      </c>
      <c r="J785" s="1" t="s">
        <v>2482</v>
      </c>
      <c r="K785" s="1" t="s">
        <v>2558</v>
      </c>
      <c r="L785" s="1">
        <v>35001</v>
      </c>
      <c r="M785" s="1" t="s">
        <v>2499</v>
      </c>
      <c r="N785" s="1" t="s">
        <v>3460</v>
      </c>
      <c r="O785" s="1" t="s">
        <v>3461</v>
      </c>
      <c r="Q785" s="1" t="s">
        <v>43</v>
      </c>
      <c r="R785" s="1" t="s">
        <v>2473</v>
      </c>
      <c r="S785" s="1" t="s">
        <v>2521</v>
      </c>
      <c r="T785" s="1" t="s">
        <v>2479</v>
      </c>
      <c r="U785" s="1" t="s">
        <v>170</v>
      </c>
      <c r="V785" s="1" t="s">
        <v>3462</v>
      </c>
      <c r="W785" s="1" t="s">
        <v>34</v>
      </c>
      <c r="X785" s="1" t="s">
        <v>2593</v>
      </c>
      <c r="Y785" s="1" t="s">
        <v>7238</v>
      </c>
      <c r="Z785" s="1" t="s">
        <v>2754</v>
      </c>
    </row>
    <row r="786" spans="1:26" hidden="1" x14ac:dyDescent="0.25">
      <c r="A786" s="1" t="s">
        <v>2496</v>
      </c>
      <c r="B786" s="1">
        <v>1797</v>
      </c>
      <c r="C786" s="1" t="s">
        <v>449</v>
      </c>
      <c r="D786" s="1" t="s">
        <v>141</v>
      </c>
      <c r="E786" s="1" t="s">
        <v>142</v>
      </c>
      <c r="F786" s="1">
        <v>2023</v>
      </c>
      <c r="G786" s="1">
        <v>2024</v>
      </c>
      <c r="H786" s="1" t="s">
        <v>2474</v>
      </c>
      <c r="I786" s="1" t="s">
        <v>2814</v>
      </c>
      <c r="J786" s="1" t="s">
        <v>2475</v>
      </c>
      <c r="K786" s="1" t="s">
        <v>2738</v>
      </c>
      <c r="L786" s="1">
        <v>35001</v>
      </c>
      <c r="M786" s="1" t="s">
        <v>2530</v>
      </c>
      <c r="N786" s="1" t="s">
        <v>3455</v>
      </c>
      <c r="O786" s="1" t="s">
        <v>3456</v>
      </c>
      <c r="Q786" s="1" t="s">
        <v>43</v>
      </c>
      <c r="R786" s="1" t="s">
        <v>2473</v>
      </c>
      <c r="S786" s="1" t="s">
        <v>2521</v>
      </c>
      <c r="T786" s="1" t="s">
        <v>2477</v>
      </c>
      <c r="U786" s="1" t="s">
        <v>141</v>
      </c>
      <c r="V786" s="1" t="s">
        <v>3457</v>
      </c>
      <c r="W786" s="1" t="s">
        <v>35</v>
      </c>
      <c r="X786" s="1" t="s">
        <v>2593</v>
      </c>
      <c r="Y786" s="1" t="s">
        <v>4949</v>
      </c>
      <c r="Z786" s="1" t="s">
        <v>4950</v>
      </c>
    </row>
    <row r="787" spans="1:26" hidden="1" x14ac:dyDescent="0.25">
      <c r="A787" s="1" t="s">
        <v>2496</v>
      </c>
      <c r="B787" s="1">
        <v>1796</v>
      </c>
      <c r="C787" s="1" t="s">
        <v>354</v>
      </c>
      <c r="D787" s="1" t="s">
        <v>141</v>
      </c>
      <c r="E787" s="1" t="s">
        <v>142</v>
      </c>
      <c r="F787" s="1">
        <v>2023</v>
      </c>
      <c r="G787" s="1">
        <v>2023</v>
      </c>
      <c r="H787" s="1" t="s">
        <v>3169</v>
      </c>
      <c r="I787" s="1" t="s">
        <v>3170</v>
      </c>
      <c r="J787" s="1" t="s">
        <v>2475</v>
      </c>
      <c r="K787" s="1" t="s">
        <v>2505</v>
      </c>
      <c r="L787" s="1">
        <v>35001</v>
      </c>
      <c r="M787" s="1" t="s">
        <v>2499</v>
      </c>
      <c r="N787" s="1" t="s">
        <v>3464</v>
      </c>
      <c r="O787" s="1" t="s">
        <v>3465</v>
      </c>
      <c r="Q787" s="1" t="s">
        <v>43</v>
      </c>
      <c r="R787" s="1" t="s">
        <v>2473</v>
      </c>
      <c r="S787" s="1" t="s">
        <v>2521</v>
      </c>
      <c r="T787" s="1" t="s">
        <v>2477</v>
      </c>
      <c r="U787" s="1" t="s">
        <v>141</v>
      </c>
      <c r="V787" s="1" t="s">
        <v>3466</v>
      </c>
      <c r="W787" s="1" t="s">
        <v>34</v>
      </c>
      <c r="X787" s="1" t="s">
        <v>2593</v>
      </c>
      <c r="Y787" s="1" t="s">
        <v>5620</v>
      </c>
      <c r="Z787" s="1" t="s">
        <v>3652</v>
      </c>
    </row>
    <row r="788" spans="1:26" hidden="1" x14ac:dyDescent="0.25">
      <c r="A788" s="1" t="s">
        <v>2496</v>
      </c>
      <c r="B788" s="1">
        <v>1795</v>
      </c>
      <c r="C788" s="1" t="s">
        <v>1370</v>
      </c>
      <c r="D788" s="1" t="s">
        <v>170</v>
      </c>
      <c r="E788" s="1" t="s">
        <v>157</v>
      </c>
      <c r="F788" s="1">
        <v>2024</v>
      </c>
      <c r="G788" s="1">
        <v>2025</v>
      </c>
      <c r="H788" s="1" t="s">
        <v>3467</v>
      </c>
      <c r="I788" s="1">
        <v>9074</v>
      </c>
      <c r="J788" s="1" t="s">
        <v>2936</v>
      </c>
      <c r="K788" s="1" t="s">
        <v>2850</v>
      </c>
      <c r="L788" s="1">
        <v>34002</v>
      </c>
      <c r="M788" s="1" t="s">
        <v>5292</v>
      </c>
      <c r="N788" s="1" t="s">
        <v>3468</v>
      </c>
      <c r="O788" s="1" t="s">
        <v>3469</v>
      </c>
      <c r="Q788" s="1" t="s">
        <v>46</v>
      </c>
      <c r="R788" s="1" t="s">
        <v>2514</v>
      </c>
      <c r="S788" s="1" t="s">
        <v>3017</v>
      </c>
      <c r="T788" s="1" t="s">
        <v>2479</v>
      </c>
      <c r="U788" s="1" t="s">
        <v>170</v>
      </c>
      <c r="V788" s="1" t="s">
        <v>3094</v>
      </c>
      <c r="W788" s="1" t="s">
        <v>34</v>
      </c>
      <c r="X788" s="1" t="s">
        <v>2518</v>
      </c>
      <c r="Y788" s="1" t="s">
        <v>3470</v>
      </c>
      <c r="Z788" s="1" t="s">
        <v>3471</v>
      </c>
    </row>
    <row r="789" spans="1:26" hidden="1" x14ac:dyDescent="0.25">
      <c r="A789" s="1" t="s">
        <v>2496</v>
      </c>
      <c r="B789" s="1">
        <v>1793</v>
      </c>
      <c r="C789" s="1" t="s">
        <v>1129</v>
      </c>
      <c r="D789" s="1" t="s">
        <v>170</v>
      </c>
      <c r="E789" s="1" t="s">
        <v>157</v>
      </c>
      <c r="F789" s="1">
        <v>2024</v>
      </c>
      <c r="G789" s="1">
        <v>2025</v>
      </c>
      <c r="H789" s="1" t="s">
        <v>5226</v>
      </c>
      <c r="I789" s="1">
        <v>6539</v>
      </c>
      <c r="J789" s="1" t="s">
        <v>2960</v>
      </c>
      <c r="K789" s="1" t="s">
        <v>2629</v>
      </c>
      <c r="L789" s="1">
        <v>35001</v>
      </c>
      <c r="M789" s="1" t="s">
        <v>2499</v>
      </c>
      <c r="N789" s="1" t="s">
        <v>3206</v>
      </c>
      <c r="O789" s="1" t="s">
        <v>3472</v>
      </c>
      <c r="Q789" s="1" t="s">
        <v>43</v>
      </c>
      <c r="R789" s="1" t="s">
        <v>2473</v>
      </c>
      <c r="S789" s="1" t="s">
        <v>2521</v>
      </c>
      <c r="T789" s="1" t="s">
        <v>2479</v>
      </c>
      <c r="U789" s="1" t="s">
        <v>170</v>
      </c>
      <c r="V789" s="1" t="s">
        <v>3094</v>
      </c>
      <c r="W789" s="1" t="s">
        <v>34</v>
      </c>
      <c r="X789" s="1" t="s">
        <v>2593</v>
      </c>
      <c r="Y789" s="1" t="s">
        <v>6058</v>
      </c>
      <c r="Z789" s="1" t="s">
        <v>28</v>
      </c>
    </row>
    <row r="790" spans="1:26" hidden="1" x14ac:dyDescent="0.25">
      <c r="A790" s="1" t="s">
        <v>2496</v>
      </c>
      <c r="B790" s="1">
        <v>1790</v>
      </c>
      <c r="C790" s="1" t="s">
        <v>1454</v>
      </c>
      <c r="D790" s="1" t="s">
        <v>141</v>
      </c>
      <c r="E790" s="1" t="s">
        <v>142</v>
      </c>
      <c r="F790" s="1">
        <v>2023</v>
      </c>
      <c r="G790" s="1">
        <v>2023</v>
      </c>
      <c r="H790" s="1" t="s">
        <v>2847</v>
      </c>
      <c r="I790" s="1">
        <v>15179</v>
      </c>
      <c r="J790" s="1" t="s">
        <v>2475</v>
      </c>
      <c r="K790" s="1" t="s">
        <v>2629</v>
      </c>
      <c r="L790" s="1">
        <v>35001</v>
      </c>
      <c r="M790" s="1" t="s">
        <v>2499</v>
      </c>
      <c r="N790" s="1" t="s">
        <v>3473</v>
      </c>
      <c r="O790" s="1" t="s">
        <v>3474</v>
      </c>
      <c r="Q790" s="1" t="s">
        <v>43</v>
      </c>
      <c r="R790" s="1" t="s">
        <v>2473</v>
      </c>
      <c r="S790" s="1" t="s">
        <v>2521</v>
      </c>
      <c r="T790" s="1" t="s">
        <v>2479</v>
      </c>
      <c r="U790" s="1" t="s">
        <v>141</v>
      </c>
      <c r="V790" s="1" t="s">
        <v>3475</v>
      </c>
      <c r="W790" s="1" t="s">
        <v>34</v>
      </c>
      <c r="X790" s="1" t="s">
        <v>2794</v>
      </c>
      <c r="Y790" s="1" t="s">
        <v>2795</v>
      </c>
      <c r="Z790" s="1" t="s">
        <v>2755</v>
      </c>
    </row>
    <row r="791" spans="1:26" hidden="1" x14ac:dyDescent="0.25">
      <c r="A791" s="1" t="s">
        <v>2496</v>
      </c>
      <c r="B791" s="1">
        <v>1786</v>
      </c>
      <c r="C791" s="1" t="s">
        <v>1417</v>
      </c>
      <c r="D791" s="1" t="s">
        <v>170</v>
      </c>
      <c r="E791" s="1" t="s">
        <v>157</v>
      </c>
      <c r="F791" s="1">
        <v>2023</v>
      </c>
      <c r="G791" s="1">
        <v>2024</v>
      </c>
      <c r="H791" s="1" t="s">
        <v>3528</v>
      </c>
      <c r="I791" s="1" t="s">
        <v>3529</v>
      </c>
      <c r="J791" s="1" t="s">
        <v>2475</v>
      </c>
      <c r="K791" s="1" t="s">
        <v>2738</v>
      </c>
      <c r="L791" s="1">
        <v>26001</v>
      </c>
      <c r="M791" s="1" t="s">
        <v>2530</v>
      </c>
      <c r="N791" s="1" t="s">
        <v>3476</v>
      </c>
      <c r="O791" s="1" t="s">
        <v>3477</v>
      </c>
      <c r="Q791" s="1" t="s">
        <v>44</v>
      </c>
      <c r="R791" s="1" t="s">
        <v>2514</v>
      </c>
      <c r="S791" s="1" t="s">
        <v>2525</v>
      </c>
      <c r="T791" s="1" t="s">
        <v>2479</v>
      </c>
      <c r="U791" s="1" t="s">
        <v>170</v>
      </c>
      <c r="V791" s="1" t="s">
        <v>3462</v>
      </c>
      <c r="W791" s="1" t="s">
        <v>34</v>
      </c>
      <c r="X791" s="1" t="s">
        <v>2518</v>
      </c>
      <c r="Y791" s="1" t="s">
        <v>7239</v>
      </c>
      <c r="Z791" s="1" t="s">
        <v>5621</v>
      </c>
    </row>
    <row r="792" spans="1:26" hidden="1" x14ac:dyDescent="0.25">
      <c r="A792" s="1" t="s">
        <v>2496</v>
      </c>
      <c r="B792" s="1">
        <v>1785</v>
      </c>
      <c r="C792" s="1" t="s">
        <v>496</v>
      </c>
      <c r="D792" s="1" t="s">
        <v>141</v>
      </c>
      <c r="E792" s="1" t="s">
        <v>142</v>
      </c>
      <c r="F792" s="1">
        <v>2023</v>
      </c>
      <c r="G792" s="1">
        <v>2024</v>
      </c>
      <c r="H792" s="1" t="s">
        <v>5174</v>
      </c>
      <c r="I792" s="1" t="s">
        <v>7240</v>
      </c>
      <c r="J792" s="1" t="s">
        <v>2475</v>
      </c>
      <c r="K792" s="1" t="s">
        <v>2616</v>
      </c>
      <c r="L792" s="1">
        <v>34248</v>
      </c>
      <c r="M792" s="1" t="s">
        <v>5292</v>
      </c>
      <c r="N792" s="1" t="s">
        <v>3455</v>
      </c>
      <c r="O792" s="1" t="s">
        <v>3456</v>
      </c>
      <c r="Q792" s="1" t="s">
        <v>46</v>
      </c>
      <c r="R792" s="1" t="s">
        <v>2514</v>
      </c>
      <c r="S792" s="1" t="s">
        <v>2628</v>
      </c>
      <c r="T792" s="1" t="s">
        <v>3428</v>
      </c>
      <c r="U792" s="1" t="s">
        <v>141</v>
      </c>
      <c r="V792" s="1" t="s">
        <v>3457</v>
      </c>
      <c r="W792" s="1" t="s">
        <v>35</v>
      </c>
      <c r="X792" s="1" t="s">
        <v>2518</v>
      </c>
      <c r="Y792" s="1" t="s">
        <v>7241</v>
      </c>
      <c r="Z792" s="1" t="s">
        <v>7242</v>
      </c>
    </row>
    <row r="793" spans="1:26" hidden="1" x14ac:dyDescent="0.25">
      <c r="A793" s="1" t="s">
        <v>2496</v>
      </c>
      <c r="B793" s="1">
        <v>1781</v>
      </c>
      <c r="C793" s="1" t="s">
        <v>1357</v>
      </c>
      <c r="D793" s="1" t="s">
        <v>170</v>
      </c>
      <c r="E793" s="1" t="s">
        <v>157</v>
      </c>
      <c r="F793" s="1">
        <v>2024</v>
      </c>
      <c r="G793" s="1">
        <v>2025</v>
      </c>
      <c r="H793" s="1" t="s">
        <v>3479</v>
      </c>
      <c r="I793" s="1">
        <v>6284</v>
      </c>
      <c r="J793" s="1" t="s">
        <v>2484</v>
      </c>
      <c r="K793" s="1" t="s">
        <v>2558</v>
      </c>
      <c r="L793" s="1">
        <v>35001</v>
      </c>
      <c r="M793" s="1" t="s">
        <v>2499</v>
      </c>
      <c r="N793" s="1" t="s">
        <v>3480</v>
      </c>
      <c r="O793" s="1" t="s">
        <v>3481</v>
      </c>
      <c r="Q793" s="1" t="s">
        <v>43</v>
      </c>
      <c r="R793" s="1" t="s">
        <v>2473</v>
      </c>
      <c r="S793" s="1" t="s">
        <v>3482</v>
      </c>
      <c r="T793" s="1" t="s">
        <v>2479</v>
      </c>
      <c r="U793" s="1" t="s">
        <v>170</v>
      </c>
      <c r="V793" s="1" t="s">
        <v>3094</v>
      </c>
      <c r="W793" s="1" t="s">
        <v>34</v>
      </c>
      <c r="X793" s="1" t="s">
        <v>2593</v>
      </c>
      <c r="Y793" s="1" t="s">
        <v>3483</v>
      </c>
      <c r="Z793" s="1" t="s">
        <v>28</v>
      </c>
    </row>
    <row r="794" spans="1:26" hidden="1" x14ac:dyDescent="0.25">
      <c r="A794" s="1" t="s">
        <v>2496</v>
      </c>
      <c r="B794" s="1">
        <v>1780</v>
      </c>
      <c r="C794" s="1" t="s">
        <v>1544</v>
      </c>
      <c r="D794" s="1" t="s">
        <v>141</v>
      </c>
      <c r="E794" s="1" t="s">
        <v>142</v>
      </c>
      <c r="F794" s="1">
        <v>2023</v>
      </c>
      <c r="G794" s="1">
        <v>2023</v>
      </c>
      <c r="H794" s="1" t="s">
        <v>2474</v>
      </c>
      <c r="I794" s="1" t="s">
        <v>3427</v>
      </c>
      <c r="J794" s="1" t="s">
        <v>2475</v>
      </c>
      <c r="K794" s="1" t="s">
        <v>2738</v>
      </c>
      <c r="L794" s="1">
        <v>35001</v>
      </c>
      <c r="M794" s="1" t="s">
        <v>2530</v>
      </c>
      <c r="N794" s="1" t="s">
        <v>3484</v>
      </c>
      <c r="O794" s="1" t="s">
        <v>3485</v>
      </c>
      <c r="Q794" s="1" t="s">
        <v>43</v>
      </c>
      <c r="R794" s="1" t="s">
        <v>2473</v>
      </c>
      <c r="S794" s="1" t="s">
        <v>2521</v>
      </c>
      <c r="T794" s="1" t="s">
        <v>2522</v>
      </c>
      <c r="U794" s="1" t="s">
        <v>141</v>
      </c>
      <c r="V794" s="1" t="s">
        <v>2476</v>
      </c>
      <c r="W794" s="1" t="s">
        <v>34</v>
      </c>
      <c r="X794" s="1" t="s">
        <v>2593</v>
      </c>
      <c r="Y794" s="1" t="s">
        <v>5622</v>
      </c>
      <c r="Z794" s="1" t="s">
        <v>5623</v>
      </c>
    </row>
    <row r="795" spans="1:26" hidden="1" x14ac:dyDescent="0.25">
      <c r="A795" s="1" t="s">
        <v>2496</v>
      </c>
      <c r="B795" s="1">
        <v>1778</v>
      </c>
      <c r="C795" s="1" t="s">
        <v>1058</v>
      </c>
      <c r="D795" s="1" t="s">
        <v>170</v>
      </c>
      <c r="E795" s="1" t="s">
        <v>157</v>
      </c>
      <c r="F795" s="1">
        <v>2023</v>
      </c>
      <c r="G795" s="1">
        <v>2024</v>
      </c>
      <c r="H795" s="1" t="s">
        <v>4000</v>
      </c>
      <c r="I795" s="1">
        <v>4923</v>
      </c>
      <c r="J795" s="1" t="s">
        <v>2971</v>
      </c>
      <c r="K795" s="1" t="s">
        <v>2850</v>
      </c>
      <c r="L795" s="1">
        <v>26002</v>
      </c>
      <c r="M795" s="1" t="s">
        <v>5292</v>
      </c>
      <c r="N795" s="1" t="s">
        <v>3486</v>
      </c>
      <c r="O795" s="1" t="s">
        <v>3487</v>
      </c>
      <c r="Q795" s="1" t="s">
        <v>44</v>
      </c>
      <c r="R795" s="1" t="s">
        <v>2514</v>
      </c>
      <c r="S795" s="1" t="s">
        <v>2787</v>
      </c>
      <c r="T795" s="1" t="s">
        <v>2477</v>
      </c>
      <c r="U795" s="1" t="s">
        <v>170</v>
      </c>
      <c r="V795" s="1" t="s">
        <v>3488</v>
      </c>
      <c r="W795" s="1" t="s">
        <v>34</v>
      </c>
      <c r="X795" s="1" t="s">
        <v>2518</v>
      </c>
      <c r="Y795" s="1" t="s">
        <v>6059</v>
      </c>
      <c r="Z795" s="1" t="s">
        <v>5624</v>
      </c>
    </row>
    <row r="796" spans="1:26" hidden="1" x14ac:dyDescent="0.25">
      <c r="A796" s="1" t="s">
        <v>2496</v>
      </c>
      <c r="B796" s="1">
        <v>1776</v>
      </c>
      <c r="C796" s="1" t="s">
        <v>1343</v>
      </c>
      <c r="D796" s="1" t="s">
        <v>170</v>
      </c>
      <c r="E796" s="1" t="s">
        <v>157</v>
      </c>
      <c r="F796" s="1">
        <v>2024</v>
      </c>
      <c r="G796" s="1">
        <v>2024</v>
      </c>
      <c r="H796" s="1" t="s">
        <v>3528</v>
      </c>
      <c r="I796" s="1" t="s">
        <v>3529</v>
      </c>
      <c r="J796" s="1" t="s">
        <v>2475</v>
      </c>
      <c r="K796" s="1" t="s">
        <v>2738</v>
      </c>
      <c r="L796" s="1">
        <v>26001</v>
      </c>
      <c r="M796" s="1" t="s">
        <v>2530</v>
      </c>
      <c r="N796" s="1" t="s">
        <v>3489</v>
      </c>
      <c r="O796" s="1" t="s">
        <v>3490</v>
      </c>
      <c r="Q796" s="1" t="s">
        <v>44</v>
      </c>
      <c r="R796" s="1" t="s">
        <v>2514</v>
      </c>
      <c r="S796" s="1" t="s">
        <v>2787</v>
      </c>
      <c r="T796" s="1" t="s">
        <v>2479</v>
      </c>
      <c r="U796" s="1" t="s">
        <v>170</v>
      </c>
      <c r="V796" s="1" t="s">
        <v>3491</v>
      </c>
      <c r="W796" s="1" t="s">
        <v>34</v>
      </c>
      <c r="X796" s="1" t="s">
        <v>2518</v>
      </c>
      <c r="Y796" s="1" t="s">
        <v>7243</v>
      </c>
      <c r="Z796" s="1" t="s">
        <v>5913</v>
      </c>
    </row>
    <row r="797" spans="1:26" hidden="1" x14ac:dyDescent="0.25">
      <c r="A797" s="1" t="s">
        <v>2496</v>
      </c>
      <c r="B797" s="1">
        <v>1773</v>
      </c>
      <c r="C797" s="1" t="s">
        <v>944</v>
      </c>
      <c r="D797" s="1" t="s">
        <v>173</v>
      </c>
      <c r="E797" s="1" t="s">
        <v>142</v>
      </c>
      <c r="F797" s="1">
        <v>2023</v>
      </c>
      <c r="G797" s="1">
        <v>2023</v>
      </c>
      <c r="H797" s="1" t="s">
        <v>4951</v>
      </c>
      <c r="I797" s="1">
        <v>15409</v>
      </c>
      <c r="J797" s="1" t="s">
        <v>3636</v>
      </c>
      <c r="K797" s="1" t="s">
        <v>2881</v>
      </c>
      <c r="L797" s="1">
        <v>22020</v>
      </c>
      <c r="M797" s="1" t="s">
        <v>2499</v>
      </c>
      <c r="N797" s="1" t="s">
        <v>3492</v>
      </c>
      <c r="O797" s="1" t="s">
        <v>3493</v>
      </c>
      <c r="Q797" s="1" t="s">
        <v>2601</v>
      </c>
      <c r="R797" s="1" t="s">
        <v>2507</v>
      </c>
      <c r="S797" s="1" t="s">
        <v>2602</v>
      </c>
      <c r="T797" s="1" t="s">
        <v>2479</v>
      </c>
      <c r="U797" s="1" t="s">
        <v>173</v>
      </c>
      <c r="V797" s="1" t="s">
        <v>3453</v>
      </c>
      <c r="W797" s="1" t="s">
        <v>34</v>
      </c>
      <c r="X797" s="1" t="s">
        <v>2775</v>
      </c>
      <c r="Y797" s="1" t="s">
        <v>4952</v>
      </c>
      <c r="Z797" s="1" t="s">
        <v>3494</v>
      </c>
    </row>
    <row r="798" spans="1:26" hidden="1" x14ac:dyDescent="0.25">
      <c r="A798" s="1" t="s">
        <v>2496</v>
      </c>
      <c r="B798" s="1">
        <v>1772</v>
      </c>
      <c r="C798" s="1" t="s">
        <v>1545</v>
      </c>
      <c r="D798" s="1" t="s">
        <v>141</v>
      </c>
      <c r="E798" s="1" t="s">
        <v>142</v>
      </c>
      <c r="F798" s="1">
        <v>2023</v>
      </c>
      <c r="G798" s="1">
        <v>2023</v>
      </c>
      <c r="H798" s="1" t="s">
        <v>3495</v>
      </c>
      <c r="I798" s="1">
        <v>9209</v>
      </c>
      <c r="J798" s="1" t="s">
        <v>2557</v>
      </c>
      <c r="K798" s="1" t="s">
        <v>2505</v>
      </c>
      <c r="L798" s="1">
        <v>23854</v>
      </c>
      <c r="M798" s="1" t="s">
        <v>2499</v>
      </c>
      <c r="N798" s="1" t="s">
        <v>3473</v>
      </c>
      <c r="O798" s="1" t="s">
        <v>3474</v>
      </c>
      <c r="Q798" s="1" t="s">
        <v>2608</v>
      </c>
      <c r="R798" s="1" t="s">
        <v>2473</v>
      </c>
      <c r="S798" s="1" t="s">
        <v>2710</v>
      </c>
      <c r="T798" s="1" t="s">
        <v>2479</v>
      </c>
      <c r="U798" s="1" t="s">
        <v>141</v>
      </c>
      <c r="V798" s="1" t="s">
        <v>3475</v>
      </c>
      <c r="W798" s="1" t="s">
        <v>34</v>
      </c>
      <c r="X798" s="1" t="s">
        <v>2509</v>
      </c>
      <c r="Y798" s="1" t="s">
        <v>3496</v>
      </c>
      <c r="Z798" s="1" t="s">
        <v>3497</v>
      </c>
    </row>
    <row r="799" spans="1:26" hidden="1" x14ac:dyDescent="0.25">
      <c r="A799" s="1" t="s">
        <v>2496</v>
      </c>
      <c r="B799" s="1">
        <v>1771</v>
      </c>
      <c r="C799" s="1" t="s">
        <v>673</v>
      </c>
      <c r="D799" s="1" t="s">
        <v>141</v>
      </c>
      <c r="E799" s="1" t="s">
        <v>142</v>
      </c>
      <c r="F799" s="1">
        <v>2023</v>
      </c>
      <c r="G799" s="1">
        <v>2024</v>
      </c>
      <c r="H799" s="1" t="s">
        <v>7244</v>
      </c>
      <c r="I799" s="1">
        <v>9714</v>
      </c>
      <c r="J799" s="1" t="s">
        <v>2478</v>
      </c>
      <c r="K799" s="1" t="s">
        <v>2541</v>
      </c>
      <c r="L799" s="1">
        <v>35001</v>
      </c>
      <c r="M799" s="1" t="s">
        <v>2542</v>
      </c>
      <c r="N799" s="1" t="s">
        <v>3498</v>
      </c>
      <c r="O799" s="1" t="s">
        <v>3499</v>
      </c>
      <c r="Q799" s="1" t="s">
        <v>43</v>
      </c>
      <c r="R799" s="1" t="s">
        <v>2473</v>
      </c>
      <c r="S799" s="1" t="s">
        <v>2521</v>
      </c>
      <c r="T799" s="1" t="s">
        <v>2479</v>
      </c>
      <c r="U799" s="1" t="s">
        <v>141</v>
      </c>
      <c r="V799" s="1" t="s">
        <v>3500</v>
      </c>
      <c r="W799" s="1" t="s">
        <v>34</v>
      </c>
      <c r="X799" s="1" t="s">
        <v>2593</v>
      </c>
      <c r="Y799" s="1" t="s">
        <v>7245</v>
      </c>
      <c r="Z799" s="1" t="s">
        <v>28</v>
      </c>
    </row>
    <row r="800" spans="1:26" hidden="1" x14ac:dyDescent="0.25">
      <c r="A800" s="1" t="s">
        <v>2496</v>
      </c>
      <c r="B800" s="1">
        <v>1769</v>
      </c>
      <c r="C800" s="1" t="s">
        <v>145</v>
      </c>
      <c r="D800" s="1" t="s">
        <v>141</v>
      </c>
      <c r="E800" s="1" t="s">
        <v>142</v>
      </c>
      <c r="F800" s="1">
        <v>2024</v>
      </c>
      <c r="G800" s="1">
        <v>2024</v>
      </c>
      <c r="H800" s="1" t="s">
        <v>7246</v>
      </c>
      <c r="I800" s="1">
        <v>9717</v>
      </c>
      <c r="J800" s="1" t="s">
        <v>2478</v>
      </c>
      <c r="K800" s="1" t="s">
        <v>2505</v>
      </c>
      <c r="L800" s="1">
        <v>35001</v>
      </c>
      <c r="M800" s="1" t="s">
        <v>2499</v>
      </c>
      <c r="N800" s="1" t="s">
        <v>3501</v>
      </c>
      <c r="O800" s="1" t="s">
        <v>3502</v>
      </c>
      <c r="Q800" s="1" t="s">
        <v>43</v>
      </c>
      <c r="R800" s="1" t="s">
        <v>2473</v>
      </c>
      <c r="S800" s="1" t="s">
        <v>2521</v>
      </c>
      <c r="T800" s="1" t="s">
        <v>2479</v>
      </c>
      <c r="U800" s="1" t="s">
        <v>141</v>
      </c>
      <c r="V800" s="1" t="s">
        <v>3503</v>
      </c>
      <c r="W800" s="1" t="s">
        <v>34</v>
      </c>
      <c r="X800" s="1" t="s">
        <v>2593</v>
      </c>
      <c r="Y800" s="1" t="s">
        <v>7247</v>
      </c>
      <c r="Z800" s="1" t="s">
        <v>28</v>
      </c>
    </row>
    <row r="801" spans="1:26" hidden="1" x14ac:dyDescent="0.25">
      <c r="A801" s="1" t="s">
        <v>2496</v>
      </c>
      <c r="B801" s="1">
        <v>1768</v>
      </c>
      <c r="C801" s="1" t="s">
        <v>1546</v>
      </c>
      <c r="D801" s="1" t="s">
        <v>141</v>
      </c>
      <c r="E801" s="1" t="s">
        <v>142</v>
      </c>
      <c r="F801" s="1">
        <v>2023</v>
      </c>
      <c r="G801" s="1">
        <v>2023</v>
      </c>
      <c r="H801" s="1" t="s">
        <v>7248</v>
      </c>
      <c r="I801" s="1">
        <v>9771</v>
      </c>
      <c r="J801" s="1" t="s">
        <v>2478</v>
      </c>
      <c r="K801" s="1" t="s">
        <v>2505</v>
      </c>
      <c r="L801" s="1">
        <v>35001</v>
      </c>
      <c r="M801" s="1" t="s">
        <v>2499</v>
      </c>
      <c r="N801" s="1" t="s">
        <v>3505</v>
      </c>
      <c r="O801" s="1" t="s">
        <v>3506</v>
      </c>
      <c r="Q801" s="1" t="s">
        <v>43</v>
      </c>
      <c r="R801" s="1" t="s">
        <v>2473</v>
      </c>
      <c r="S801" s="1" t="s">
        <v>2521</v>
      </c>
      <c r="T801" s="1" t="s">
        <v>2479</v>
      </c>
      <c r="U801" s="1" t="s">
        <v>141</v>
      </c>
      <c r="V801" s="1" t="s">
        <v>3507</v>
      </c>
      <c r="W801" s="1" t="s">
        <v>34</v>
      </c>
      <c r="X801" s="1" t="s">
        <v>2526</v>
      </c>
      <c r="Y801" s="1" t="s">
        <v>7249</v>
      </c>
      <c r="Z801" s="1" t="s">
        <v>5625</v>
      </c>
    </row>
    <row r="802" spans="1:26" hidden="1" x14ac:dyDescent="0.25">
      <c r="A802" s="1" t="s">
        <v>2496</v>
      </c>
      <c r="B802" s="1">
        <v>1767</v>
      </c>
      <c r="C802" s="1" t="s">
        <v>687</v>
      </c>
      <c r="D802" s="1" t="s">
        <v>141</v>
      </c>
      <c r="E802" s="1" t="s">
        <v>142</v>
      </c>
      <c r="F802" s="1">
        <v>2024</v>
      </c>
      <c r="G802" s="1">
        <v>2024</v>
      </c>
      <c r="H802" s="1" t="s">
        <v>3508</v>
      </c>
      <c r="I802" s="1">
        <v>8953</v>
      </c>
      <c r="J802" s="1" t="s">
        <v>2478</v>
      </c>
      <c r="K802" s="1" t="s">
        <v>2541</v>
      </c>
      <c r="L802" s="1">
        <v>35001</v>
      </c>
      <c r="M802" s="1" t="s">
        <v>2542</v>
      </c>
      <c r="N802" s="1" t="s">
        <v>3501</v>
      </c>
      <c r="O802" s="1" t="s">
        <v>3502</v>
      </c>
      <c r="Q802" s="1" t="s">
        <v>43</v>
      </c>
      <c r="R802" s="1" t="s">
        <v>2473</v>
      </c>
      <c r="S802" s="1" t="s">
        <v>2521</v>
      </c>
      <c r="T802" s="1" t="s">
        <v>2479</v>
      </c>
      <c r="U802" s="1" t="s">
        <v>141</v>
      </c>
      <c r="V802" s="1" t="s">
        <v>3503</v>
      </c>
      <c r="W802" s="1" t="s">
        <v>34</v>
      </c>
      <c r="X802" s="1" t="s">
        <v>2593</v>
      </c>
      <c r="Y802" s="1" t="s">
        <v>3509</v>
      </c>
      <c r="Z802" s="1" t="s">
        <v>3510</v>
      </c>
    </row>
    <row r="803" spans="1:26" hidden="1" x14ac:dyDescent="0.25">
      <c r="A803" s="1" t="s">
        <v>2496</v>
      </c>
      <c r="B803" s="1">
        <v>1763</v>
      </c>
      <c r="C803" s="1" t="s">
        <v>1418</v>
      </c>
      <c r="D803" s="1" t="s">
        <v>170</v>
      </c>
      <c r="E803" s="1" t="s">
        <v>157</v>
      </c>
      <c r="F803" s="1">
        <v>2023</v>
      </c>
      <c r="G803" s="1">
        <v>2024</v>
      </c>
      <c r="H803" s="1" t="s">
        <v>3511</v>
      </c>
      <c r="I803" s="1">
        <v>4932</v>
      </c>
      <c r="J803" s="1" t="s">
        <v>2612</v>
      </c>
      <c r="K803" s="1" t="s">
        <v>2613</v>
      </c>
      <c r="L803" s="1">
        <v>26196</v>
      </c>
      <c r="M803" s="1" t="s">
        <v>5292</v>
      </c>
      <c r="N803" s="1" t="s">
        <v>3512</v>
      </c>
      <c r="O803" s="1" t="s">
        <v>3513</v>
      </c>
      <c r="Q803" s="1" t="s">
        <v>44</v>
      </c>
      <c r="R803" s="1" t="s">
        <v>2514</v>
      </c>
      <c r="S803" s="1" t="s">
        <v>3514</v>
      </c>
      <c r="T803" s="1" t="s">
        <v>2479</v>
      </c>
      <c r="U803" s="1" t="s">
        <v>170</v>
      </c>
      <c r="V803" s="1" t="s">
        <v>3515</v>
      </c>
      <c r="W803" s="1" t="s">
        <v>34</v>
      </c>
      <c r="X803" s="1" t="s">
        <v>2518</v>
      </c>
      <c r="Y803" s="1" t="s">
        <v>5914</v>
      </c>
      <c r="Z803" s="1" t="s">
        <v>5626</v>
      </c>
    </row>
    <row r="804" spans="1:26" hidden="1" x14ac:dyDescent="0.25">
      <c r="A804" s="1" t="s">
        <v>2496</v>
      </c>
      <c r="B804" s="1">
        <v>1762</v>
      </c>
      <c r="C804" s="1" t="s">
        <v>1340</v>
      </c>
      <c r="D804" s="1" t="s">
        <v>170</v>
      </c>
      <c r="E804" s="1" t="s">
        <v>157</v>
      </c>
      <c r="F804" s="1">
        <v>2023</v>
      </c>
      <c r="G804" s="1">
        <v>2024</v>
      </c>
      <c r="H804" s="1" t="s">
        <v>3516</v>
      </c>
      <c r="I804" s="1">
        <v>8736</v>
      </c>
      <c r="J804" s="1" t="s">
        <v>2796</v>
      </c>
      <c r="K804" s="1" t="s">
        <v>2613</v>
      </c>
      <c r="L804" s="1">
        <v>34002</v>
      </c>
      <c r="M804" s="1" t="s">
        <v>5292</v>
      </c>
      <c r="N804" s="1" t="s">
        <v>3517</v>
      </c>
      <c r="O804" s="1" t="s">
        <v>3518</v>
      </c>
      <c r="Q804" s="1" t="s">
        <v>46</v>
      </c>
      <c r="R804" s="1" t="s">
        <v>2514</v>
      </c>
      <c r="S804" s="1" t="s">
        <v>3166</v>
      </c>
      <c r="T804" s="1" t="s">
        <v>2479</v>
      </c>
      <c r="U804" s="1" t="s">
        <v>170</v>
      </c>
      <c r="V804" s="1" t="s">
        <v>3462</v>
      </c>
      <c r="W804" s="1" t="s">
        <v>34</v>
      </c>
      <c r="X804" s="1" t="s">
        <v>2518</v>
      </c>
      <c r="Y804" s="1" t="s">
        <v>3519</v>
      </c>
      <c r="Z804" s="1" t="s">
        <v>2653</v>
      </c>
    </row>
    <row r="805" spans="1:26" hidden="1" x14ac:dyDescent="0.25">
      <c r="A805" s="1" t="s">
        <v>2496</v>
      </c>
      <c r="B805" s="1">
        <v>1757</v>
      </c>
      <c r="C805" s="1" t="s">
        <v>464</v>
      </c>
      <c r="D805" s="1" t="s">
        <v>170</v>
      </c>
      <c r="E805" s="1" t="s">
        <v>157</v>
      </c>
      <c r="F805" s="1">
        <v>2023</v>
      </c>
      <c r="G805" s="1">
        <v>2024</v>
      </c>
      <c r="H805" s="1" t="s">
        <v>7250</v>
      </c>
      <c r="I805" s="1">
        <v>2999</v>
      </c>
      <c r="J805" s="1" t="s">
        <v>2484</v>
      </c>
      <c r="K805" s="1" t="s">
        <v>2558</v>
      </c>
      <c r="L805" s="1">
        <v>35001</v>
      </c>
      <c r="M805" s="1" t="s">
        <v>2499</v>
      </c>
      <c r="N805" s="1" t="s">
        <v>3520</v>
      </c>
      <c r="O805" s="1" t="s">
        <v>3521</v>
      </c>
      <c r="Q805" s="1" t="s">
        <v>43</v>
      </c>
      <c r="R805" s="1" t="s">
        <v>2473</v>
      </c>
      <c r="S805" s="1" t="s">
        <v>2521</v>
      </c>
      <c r="T805" s="1" t="s">
        <v>2479</v>
      </c>
      <c r="U805" s="1" t="s">
        <v>170</v>
      </c>
      <c r="V805" s="1" t="s">
        <v>3488</v>
      </c>
      <c r="W805" s="1" t="s">
        <v>34</v>
      </c>
      <c r="X805" s="1" t="s">
        <v>2526</v>
      </c>
      <c r="Y805" s="1" t="s">
        <v>7251</v>
      </c>
      <c r="Z805" s="1" t="s">
        <v>7252</v>
      </c>
    </row>
    <row r="806" spans="1:26" hidden="1" x14ac:dyDescent="0.25">
      <c r="A806" s="1" t="s">
        <v>2496</v>
      </c>
      <c r="B806" s="1">
        <v>1756</v>
      </c>
      <c r="C806" s="1" t="s">
        <v>1394</v>
      </c>
      <c r="D806" s="1" t="s">
        <v>170</v>
      </c>
      <c r="E806" s="1" t="s">
        <v>157</v>
      </c>
      <c r="F806" s="1">
        <v>2023</v>
      </c>
      <c r="G806" s="1">
        <v>2024</v>
      </c>
      <c r="H806" s="1" t="s">
        <v>3522</v>
      </c>
      <c r="I806" s="1">
        <v>2879</v>
      </c>
      <c r="J806" s="1" t="s">
        <v>2971</v>
      </c>
      <c r="K806" s="1" t="s">
        <v>2850</v>
      </c>
      <c r="L806" s="1">
        <v>26196</v>
      </c>
      <c r="M806" s="1" t="s">
        <v>5292</v>
      </c>
      <c r="N806" s="1" t="s">
        <v>3523</v>
      </c>
      <c r="O806" s="1" t="s">
        <v>3524</v>
      </c>
      <c r="Q806" s="1" t="s">
        <v>44</v>
      </c>
      <c r="R806" s="1" t="s">
        <v>2514</v>
      </c>
      <c r="S806" s="1" t="s">
        <v>3514</v>
      </c>
      <c r="T806" s="1" t="s">
        <v>2479</v>
      </c>
      <c r="U806" s="1" t="s">
        <v>170</v>
      </c>
      <c r="V806" s="1" t="s">
        <v>3515</v>
      </c>
      <c r="W806" s="1" t="s">
        <v>34</v>
      </c>
      <c r="X806" s="1" t="s">
        <v>2518</v>
      </c>
      <c r="Y806" s="1" t="s">
        <v>3525</v>
      </c>
      <c r="Z806" s="1" t="s">
        <v>3355</v>
      </c>
    </row>
    <row r="807" spans="1:26" hidden="1" x14ac:dyDescent="0.25">
      <c r="A807" s="1" t="s">
        <v>2496</v>
      </c>
      <c r="B807" s="1">
        <v>1754</v>
      </c>
      <c r="C807" s="1" t="s">
        <v>1426</v>
      </c>
      <c r="D807" s="1" t="s">
        <v>170</v>
      </c>
      <c r="E807" s="1" t="s">
        <v>157</v>
      </c>
      <c r="F807" s="1">
        <v>2024</v>
      </c>
      <c r="G807" s="1">
        <v>2025</v>
      </c>
      <c r="H807" s="1" t="s">
        <v>2474</v>
      </c>
      <c r="I807" s="1" t="s">
        <v>2814</v>
      </c>
      <c r="J807" s="1" t="s">
        <v>2475</v>
      </c>
      <c r="K807" s="1" t="s">
        <v>2738</v>
      </c>
      <c r="L807" s="1">
        <v>35001</v>
      </c>
      <c r="M807" s="1" t="s">
        <v>2530</v>
      </c>
      <c r="N807" s="1" t="s">
        <v>3526</v>
      </c>
      <c r="O807" s="1" t="s">
        <v>3527</v>
      </c>
      <c r="Q807" s="1" t="s">
        <v>43</v>
      </c>
      <c r="R807" s="1" t="s">
        <v>2473</v>
      </c>
      <c r="S807" s="1" t="s">
        <v>2521</v>
      </c>
      <c r="T807" s="1" t="s">
        <v>2477</v>
      </c>
      <c r="U807" s="1" t="s">
        <v>170</v>
      </c>
      <c r="V807" s="1" t="s">
        <v>3094</v>
      </c>
      <c r="W807" s="1" t="s">
        <v>34</v>
      </c>
      <c r="X807" s="1" t="s">
        <v>2593</v>
      </c>
      <c r="Y807" s="1" t="s">
        <v>4953</v>
      </c>
      <c r="Z807" s="1" t="s">
        <v>4954</v>
      </c>
    </row>
    <row r="808" spans="1:26" hidden="1" x14ac:dyDescent="0.25">
      <c r="A808" s="1" t="s">
        <v>2496</v>
      </c>
      <c r="B808" s="1">
        <v>1751</v>
      </c>
      <c r="C808" s="1" t="s">
        <v>497</v>
      </c>
      <c r="D808" s="1" t="s">
        <v>141</v>
      </c>
      <c r="E808" s="1" t="s">
        <v>142</v>
      </c>
      <c r="F808" s="1">
        <v>2023</v>
      </c>
      <c r="G808" s="1">
        <v>2024</v>
      </c>
      <c r="H808" s="1" t="s">
        <v>6060</v>
      </c>
      <c r="I808" s="1">
        <v>9666</v>
      </c>
      <c r="J808" s="1" t="s">
        <v>2478</v>
      </c>
      <c r="K808" s="1" t="s">
        <v>2505</v>
      </c>
      <c r="L808" s="1">
        <v>35001</v>
      </c>
      <c r="M808" s="1" t="s">
        <v>2499</v>
      </c>
      <c r="N808" s="1" t="s">
        <v>3498</v>
      </c>
      <c r="O808" s="1" t="s">
        <v>3499</v>
      </c>
      <c r="Q808" s="1" t="s">
        <v>43</v>
      </c>
      <c r="R808" s="1" t="s">
        <v>2473</v>
      </c>
      <c r="S808" s="1" t="s">
        <v>2521</v>
      </c>
      <c r="T808" s="1" t="s">
        <v>2479</v>
      </c>
      <c r="U808" s="1" t="s">
        <v>141</v>
      </c>
      <c r="V808" s="1" t="s">
        <v>3500</v>
      </c>
      <c r="W808" s="1" t="s">
        <v>34</v>
      </c>
      <c r="X808" s="1" t="s">
        <v>2593</v>
      </c>
      <c r="Y808" s="1" t="s">
        <v>6061</v>
      </c>
      <c r="Z808" s="1" t="s">
        <v>28</v>
      </c>
    </row>
    <row r="809" spans="1:26" hidden="1" x14ac:dyDescent="0.25">
      <c r="A809" s="1" t="s">
        <v>2496</v>
      </c>
      <c r="B809" s="1">
        <v>1749</v>
      </c>
      <c r="C809" s="1" t="s">
        <v>1374</v>
      </c>
      <c r="D809" s="1" t="s">
        <v>170</v>
      </c>
      <c r="E809" s="1" t="s">
        <v>157</v>
      </c>
      <c r="F809" s="1">
        <v>2024</v>
      </c>
      <c r="G809" s="1">
        <v>2025</v>
      </c>
      <c r="H809" s="1" t="s">
        <v>5627</v>
      </c>
      <c r="I809" s="1">
        <v>9504</v>
      </c>
      <c r="J809" s="1" t="s">
        <v>2919</v>
      </c>
      <c r="K809" s="1" t="s">
        <v>2850</v>
      </c>
      <c r="L809" s="1">
        <v>17001</v>
      </c>
      <c r="M809" s="1" t="s">
        <v>5292</v>
      </c>
      <c r="N809" s="1" t="s">
        <v>3480</v>
      </c>
      <c r="O809" s="1" t="s">
        <v>3481</v>
      </c>
      <c r="Q809" s="1" t="s">
        <v>2506</v>
      </c>
      <c r="R809" s="1" t="s">
        <v>2507</v>
      </c>
      <c r="S809" s="1" t="s">
        <v>2508</v>
      </c>
      <c r="T809" s="1" t="s">
        <v>2479</v>
      </c>
      <c r="U809" s="1" t="s">
        <v>170</v>
      </c>
      <c r="V809" s="1" t="s">
        <v>3094</v>
      </c>
      <c r="W809" s="1" t="s">
        <v>34</v>
      </c>
      <c r="X809" s="1" t="s">
        <v>2509</v>
      </c>
      <c r="Y809" s="1" t="s">
        <v>5628</v>
      </c>
      <c r="Z809" s="1" t="s">
        <v>5629</v>
      </c>
    </row>
    <row r="810" spans="1:26" hidden="1" x14ac:dyDescent="0.25">
      <c r="A810" s="1" t="s">
        <v>2496</v>
      </c>
      <c r="B810" s="1">
        <v>1747</v>
      </c>
      <c r="C810" s="1" t="s">
        <v>294</v>
      </c>
      <c r="D810" s="1" t="s">
        <v>141</v>
      </c>
      <c r="E810" s="1" t="s">
        <v>142</v>
      </c>
      <c r="F810" s="1">
        <v>2023</v>
      </c>
      <c r="G810" s="1">
        <v>2024</v>
      </c>
      <c r="H810" s="1" t="s">
        <v>3960</v>
      </c>
      <c r="I810" s="1">
        <v>4396</v>
      </c>
      <c r="J810" s="1" t="s">
        <v>3815</v>
      </c>
      <c r="K810" s="1" t="s">
        <v>2613</v>
      </c>
      <c r="L810" s="1">
        <v>26010</v>
      </c>
      <c r="M810" s="1" t="s">
        <v>5292</v>
      </c>
      <c r="N810" s="1" t="s">
        <v>3455</v>
      </c>
      <c r="O810" s="1" t="s">
        <v>3456</v>
      </c>
      <c r="Q810" s="1" t="s">
        <v>44</v>
      </c>
      <c r="R810" s="1" t="s">
        <v>2514</v>
      </c>
      <c r="S810" s="1" t="s">
        <v>3162</v>
      </c>
      <c r="T810" s="1" t="s">
        <v>2479</v>
      </c>
      <c r="U810" s="1" t="s">
        <v>141</v>
      </c>
      <c r="V810" s="1" t="s">
        <v>3457</v>
      </c>
      <c r="W810" s="1" t="s">
        <v>35</v>
      </c>
      <c r="X810" s="1" t="s">
        <v>2518</v>
      </c>
      <c r="Y810" s="1" t="s">
        <v>5630</v>
      </c>
      <c r="Z810" s="1" t="s">
        <v>5227</v>
      </c>
    </row>
    <row r="811" spans="1:26" hidden="1" x14ac:dyDescent="0.25">
      <c r="A811" s="1" t="s">
        <v>2496</v>
      </c>
      <c r="B811" s="1">
        <v>1745</v>
      </c>
      <c r="C811" s="1" t="s">
        <v>1042</v>
      </c>
      <c r="D811" s="1" t="s">
        <v>141</v>
      </c>
      <c r="E811" s="1" t="s">
        <v>142</v>
      </c>
      <c r="F811" s="1">
        <v>2023</v>
      </c>
      <c r="G811" s="1">
        <v>2024</v>
      </c>
      <c r="H811" s="1" t="s">
        <v>2474</v>
      </c>
      <c r="I811" s="1" t="s">
        <v>2814</v>
      </c>
      <c r="J811" s="1" t="s">
        <v>2475</v>
      </c>
      <c r="K811" s="1" t="s">
        <v>2738</v>
      </c>
      <c r="L811" s="1">
        <v>35001</v>
      </c>
      <c r="M811" s="1" t="s">
        <v>2530</v>
      </c>
      <c r="N811" s="1" t="s">
        <v>3530</v>
      </c>
      <c r="O811" s="1" t="s">
        <v>3531</v>
      </c>
      <c r="Q811" s="1" t="s">
        <v>43</v>
      </c>
      <c r="R811" s="1" t="s">
        <v>2473</v>
      </c>
      <c r="S811" s="1" t="s">
        <v>2521</v>
      </c>
      <c r="T811" s="1" t="s">
        <v>2477</v>
      </c>
      <c r="U811" s="1" t="s">
        <v>141</v>
      </c>
      <c r="V811" s="1" t="s">
        <v>3532</v>
      </c>
      <c r="W811" s="1" t="s">
        <v>34</v>
      </c>
      <c r="X811" s="1" t="s">
        <v>2593</v>
      </c>
      <c r="Y811" s="1" t="s">
        <v>6062</v>
      </c>
      <c r="Z811" s="1" t="s">
        <v>3400</v>
      </c>
    </row>
    <row r="812" spans="1:26" hidden="1" x14ac:dyDescent="0.25">
      <c r="A812" s="1" t="s">
        <v>2496</v>
      </c>
      <c r="B812" s="1">
        <v>1744</v>
      </c>
      <c r="C812" s="1" t="s">
        <v>254</v>
      </c>
      <c r="D812" s="1" t="s">
        <v>141</v>
      </c>
      <c r="E812" s="1" t="s">
        <v>142</v>
      </c>
      <c r="F812" s="1">
        <v>2024</v>
      </c>
      <c r="G812" s="1">
        <v>2025</v>
      </c>
      <c r="H812" s="1" t="s">
        <v>2474</v>
      </c>
      <c r="I812" s="1" t="s">
        <v>2814</v>
      </c>
      <c r="J812" s="1" t="s">
        <v>2475</v>
      </c>
      <c r="K812" s="1" t="s">
        <v>2738</v>
      </c>
      <c r="L812" s="1">
        <v>35001</v>
      </c>
      <c r="M812" s="1" t="s">
        <v>2530</v>
      </c>
      <c r="N812" s="1" t="s">
        <v>3533</v>
      </c>
      <c r="O812" s="1" t="s">
        <v>3534</v>
      </c>
      <c r="Q812" s="1" t="s">
        <v>43</v>
      </c>
      <c r="R812" s="1" t="s">
        <v>2473</v>
      </c>
      <c r="S812" s="1" t="s">
        <v>2521</v>
      </c>
      <c r="T812" s="1" t="s">
        <v>2522</v>
      </c>
      <c r="U812" s="1" t="s">
        <v>141</v>
      </c>
      <c r="V812" s="1" t="s">
        <v>3444</v>
      </c>
      <c r="W812" s="1" t="s">
        <v>34</v>
      </c>
      <c r="X812" s="1" t="s">
        <v>2593</v>
      </c>
      <c r="Y812" s="1" t="s">
        <v>5631</v>
      </c>
      <c r="Z812" s="1" t="s">
        <v>2754</v>
      </c>
    </row>
    <row r="813" spans="1:26" hidden="1" x14ac:dyDescent="0.25">
      <c r="A813" s="1" t="s">
        <v>2496</v>
      </c>
      <c r="B813" s="1">
        <v>1740</v>
      </c>
      <c r="C813" s="1" t="s">
        <v>1575</v>
      </c>
      <c r="D813" s="1" t="s">
        <v>141</v>
      </c>
      <c r="E813" s="1" t="s">
        <v>142</v>
      </c>
      <c r="F813" s="1">
        <v>2024</v>
      </c>
      <c r="G813" s="1">
        <v>2025</v>
      </c>
      <c r="H813" s="1" t="s">
        <v>3049</v>
      </c>
      <c r="I813" s="1">
        <v>4978</v>
      </c>
      <c r="J813" s="1" t="s">
        <v>2478</v>
      </c>
      <c r="K813" s="1" t="s">
        <v>2505</v>
      </c>
      <c r="L813" s="1">
        <v>35001</v>
      </c>
      <c r="M813" s="1" t="s">
        <v>2499</v>
      </c>
      <c r="N813" s="1" t="s">
        <v>3197</v>
      </c>
      <c r="O813" s="1" t="s">
        <v>3535</v>
      </c>
      <c r="Q813" s="1" t="s">
        <v>43</v>
      </c>
      <c r="R813" s="1" t="s">
        <v>2473</v>
      </c>
      <c r="S813" s="1" t="s">
        <v>2521</v>
      </c>
      <c r="T813" s="1" t="s">
        <v>2479</v>
      </c>
      <c r="U813" s="1" t="s">
        <v>141</v>
      </c>
      <c r="V813" s="1" t="s">
        <v>3066</v>
      </c>
      <c r="W813" s="1" t="s">
        <v>34</v>
      </c>
      <c r="X813" s="1" t="s">
        <v>2593</v>
      </c>
      <c r="Y813" s="1" t="s">
        <v>4955</v>
      </c>
      <c r="Z813" s="1" t="s">
        <v>28</v>
      </c>
    </row>
    <row r="814" spans="1:26" hidden="1" x14ac:dyDescent="0.25">
      <c r="A814" s="1" t="s">
        <v>2496</v>
      </c>
      <c r="B814" s="1">
        <v>1739</v>
      </c>
      <c r="C814" s="1" t="s">
        <v>1000</v>
      </c>
      <c r="D814" s="1" t="s">
        <v>170</v>
      </c>
      <c r="E814" s="1" t="s">
        <v>157</v>
      </c>
      <c r="F814" s="1">
        <v>2024</v>
      </c>
      <c r="G814" s="1">
        <v>2025</v>
      </c>
      <c r="H814" s="1" t="s">
        <v>3536</v>
      </c>
      <c r="I814" s="1">
        <v>7613</v>
      </c>
      <c r="J814" s="1" t="s">
        <v>2846</v>
      </c>
      <c r="K814" s="1" t="s">
        <v>2558</v>
      </c>
      <c r="L814" s="1">
        <v>19125</v>
      </c>
      <c r="M814" s="1" t="s">
        <v>2499</v>
      </c>
      <c r="N814" s="1" t="s">
        <v>3393</v>
      </c>
      <c r="O814" s="1" t="s">
        <v>3316</v>
      </c>
      <c r="Q814" s="1" t="s">
        <v>60</v>
      </c>
      <c r="R814" s="1" t="s">
        <v>2507</v>
      </c>
      <c r="S814" s="1" t="s">
        <v>2537</v>
      </c>
      <c r="T814" s="1" t="s">
        <v>2479</v>
      </c>
      <c r="U814" s="1" t="s">
        <v>170</v>
      </c>
      <c r="V814" s="1" t="s">
        <v>3094</v>
      </c>
      <c r="W814" s="1" t="s">
        <v>34</v>
      </c>
      <c r="X814" s="1" t="s">
        <v>2538</v>
      </c>
      <c r="Y814" s="1" t="s">
        <v>3537</v>
      </c>
      <c r="Z814" s="1" t="s">
        <v>2755</v>
      </c>
    </row>
    <row r="815" spans="1:26" hidden="1" x14ac:dyDescent="0.25">
      <c r="A815" s="1" t="s">
        <v>2496</v>
      </c>
      <c r="B815" s="1">
        <v>1737</v>
      </c>
      <c r="C815" s="1" t="s">
        <v>1382</v>
      </c>
      <c r="D815" s="1" t="s">
        <v>170</v>
      </c>
      <c r="E815" s="1" t="s">
        <v>157</v>
      </c>
      <c r="F815" s="1">
        <v>2024</v>
      </c>
      <c r="G815" s="1">
        <v>2025</v>
      </c>
      <c r="H815" s="1" t="s">
        <v>3538</v>
      </c>
      <c r="I815" s="1">
        <v>5014</v>
      </c>
      <c r="J815" s="1" t="s">
        <v>2796</v>
      </c>
      <c r="K815" s="1" t="s">
        <v>2613</v>
      </c>
      <c r="L815" s="1">
        <v>26009</v>
      </c>
      <c r="M815" s="1" t="s">
        <v>5292</v>
      </c>
      <c r="N815" s="1" t="s">
        <v>3214</v>
      </c>
      <c r="O815" s="1" t="s">
        <v>3226</v>
      </c>
      <c r="Q815" s="1" t="s">
        <v>44</v>
      </c>
      <c r="R815" s="1" t="s">
        <v>2514</v>
      </c>
      <c r="S815" s="1" t="s">
        <v>2605</v>
      </c>
      <c r="T815" s="1" t="s">
        <v>2479</v>
      </c>
      <c r="U815" s="1" t="s">
        <v>170</v>
      </c>
      <c r="V815" s="1" t="s">
        <v>3094</v>
      </c>
      <c r="W815" s="1" t="s">
        <v>34</v>
      </c>
      <c r="X815" s="1" t="s">
        <v>2794</v>
      </c>
      <c r="Y815" s="1" t="s">
        <v>2795</v>
      </c>
      <c r="Z815" s="1" t="s">
        <v>2755</v>
      </c>
    </row>
    <row r="816" spans="1:26" hidden="1" x14ac:dyDescent="0.25">
      <c r="A816" s="1" t="s">
        <v>2496</v>
      </c>
      <c r="B816" s="1">
        <v>1736</v>
      </c>
      <c r="C816" s="1" t="s">
        <v>859</v>
      </c>
      <c r="D816" s="1" t="s">
        <v>170</v>
      </c>
      <c r="E816" s="1" t="s">
        <v>157</v>
      </c>
      <c r="F816" s="1">
        <v>2024</v>
      </c>
      <c r="G816" s="1">
        <v>2025</v>
      </c>
      <c r="H816" s="1" t="s">
        <v>3539</v>
      </c>
      <c r="I816" s="1">
        <v>8875</v>
      </c>
      <c r="J816" s="1" t="s">
        <v>2846</v>
      </c>
      <c r="K816" s="1" t="s">
        <v>2558</v>
      </c>
      <c r="L816" s="1">
        <v>35001</v>
      </c>
      <c r="M816" s="1" t="s">
        <v>2499</v>
      </c>
      <c r="N816" s="1" t="s">
        <v>3540</v>
      </c>
      <c r="O816" s="1" t="s">
        <v>3541</v>
      </c>
      <c r="Q816" s="1" t="s">
        <v>43</v>
      </c>
      <c r="R816" s="1" t="s">
        <v>2473</v>
      </c>
      <c r="S816" s="1" t="s">
        <v>2521</v>
      </c>
      <c r="T816" s="1" t="s">
        <v>2479</v>
      </c>
      <c r="U816" s="1" t="s">
        <v>170</v>
      </c>
      <c r="V816" s="1" t="s">
        <v>3094</v>
      </c>
      <c r="W816" s="1" t="s">
        <v>34</v>
      </c>
      <c r="X816" s="1" t="s">
        <v>2619</v>
      </c>
      <c r="Y816" s="1" t="s">
        <v>3542</v>
      </c>
      <c r="Z816" s="1" t="s">
        <v>2653</v>
      </c>
    </row>
    <row r="817" spans="1:26" hidden="1" x14ac:dyDescent="0.25">
      <c r="A817" s="1" t="s">
        <v>2496</v>
      </c>
      <c r="B817" s="1">
        <v>1735</v>
      </c>
      <c r="C817" s="1" t="s">
        <v>198</v>
      </c>
      <c r="D817" s="1" t="s">
        <v>170</v>
      </c>
      <c r="E817" s="1" t="s">
        <v>157</v>
      </c>
      <c r="F817" s="1">
        <v>2024</v>
      </c>
      <c r="G817" s="1">
        <v>2025</v>
      </c>
      <c r="H817" s="1" t="s">
        <v>5128</v>
      </c>
      <c r="I817" s="1">
        <v>6857</v>
      </c>
      <c r="J817" s="1" t="s">
        <v>2846</v>
      </c>
      <c r="K817" s="1" t="s">
        <v>2558</v>
      </c>
      <c r="L817" s="1">
        <v>17001</v>
      </c>
      <c r="M817" s="1" t="s">
        <v>2499</v>
      </c>
      <c r="N817" s="1" t="s">
        <v>3393</v>
      </c>
      <c r="O817" s="1" t="s">
        <v>3215</v>
      </c>
      <c r="Q817" s="1" t="s">
        <v>2506</v>
      </c>
      <c r="R817" s="1" t="s">
        <v>2507</v>
      </c>
      <c r="S817" s="1" t="s">
        <v>2508</v>
      </c>
      <c r="T817" s="1" t="s">
        <v>2479</v>
      </c>
      <c r="U817" s="1" t="s">
        <v>170</v>
      </c>
      <c r="V817" s="1" t="s">
        <v>3094</v>
      </c>
      <c r="W817" s="1" t="s">
        <v>34</v>
      </c>
      <c r="X817" s="1" t="s">
        <v>2509</v>
      </c>
      <c r="Y817" s="1" t="s">
        <v>5129</v>
      </c>
      <c r="Z817" s="1" t="s">
        <v>3543</v>
      </c>
    </row>
    <row r="818" spans="1:26" hidden="1" x14ac:dyDescent="0.25">
      <c r="A818" s="1" t="s">
        <v>2496</v>
      </c>
      <c r="B818" s="1">
        <v>1734</v>
      </c>
      <c r="C818" s="1" t="s">
        <v>1056</v>
      </c>
      <c r="D818" s="1" t="s">
        <v>170</v>
      </c>
      <c r="E818" s="1" t="s">
        <v>157</v>
      </c>
      <c r="F818" s="1">
        <v>2024</v>
      </c>
      <c r="G818" s="1">
        <v>2025</v>
      </c>
      <c r="H818" s="1" t="s">
        <v>5632</v>
      </c>
      <c r="I818" s="1">
        <v>9412</v>
      </c>
      <c r="J818" s="1" t="s">
        <v>3209</v>
      </c>
      <c r="K818" s="1" t="s">
        <v>2850</v>
      </c>
      <c r="L818" s="1">
        <v>17001</v>
      </c>
      <c r="M818" s="1" t="s">
        <v>5292</v>
      </c>
      <c r="N818" s="1" t="s">
        <v>3544</v>
      </c>
      <c r="O818" s="1" t="s">
        <v>3545</v>
      </c>
      <c r="Q818" s="1" t="s">
        <v>2506</v>
      </c>
      <c r="R818" s="1" t="s">
        <v>2507</v>
      </c>
      <c r="S818" s="1" t="s">
        <v>2508</v>
      </c>
      <c r="T818" s="1" t="s">
        <v>2479</v>
      </c>
      <c r="U818" s="1" t="s">
        <v>170</v>
      </c>
      <c r="V818" s="1" t="s">
        <v>3094</v>
      </c>
      <c r="W818" s="1" t="s">
        <v>34</v>
      </c>
      <c r="X818" s="1" t="s">
        <v>5211</v>
      </c>
      <c r="Y818" s="1" t="s">
        <v>6063</v>
      </c>
    </row>
    <row r="819" spans="1:26" hidden="1" x14ac:dyDescent="0.25">
      <c r="A819" s="1" t="s">
        <v>2496</v>
      </c>
      <c r="B819" s="1">
        <v>1733</v>
      </c>
      <c r="C819" s="1" t="s">
        <v>1186</v>
      </c>
      <c r="D819" s="1" t="s">
        <v>170</v>
      </c>
      <c r="E819" s="1" t="s">
        <v>157</v>
      </c>
      <c r="F819" s="1">
        <v>2024</v>
      </c>
      <c r="G819" s="1">
        <v>2025</v>
      </c>
      <c r="H819" s="1" t="s">
        <v>3546</v>
      </c>
      <c r="I819" s="1">
        <v>7013</v>
      </c>
      <c r="J819" s="1" t="s">
        <v>2482</v>
      </c>
      <c r="K819" s="1" t="s">
        <v>2558</v>
      </c>
      <c r="L819" s="1">
        <v>17001</v>
      </c>
      <c r="M819" s="1" t="s">
        <v>2499</v>
      </c>
      <c r="N819" s="1" t="s">
        <v>3214</v>
      </c>
      <c r="O819" s="1" t="s">
        <v>3215</v>
      </c>
      <c r="Q819" s="1" t="s">
        <v>2506</v>
      </c>
      <c r="R819" s="1" t="s">
        <v>2507</v>
      </c>
      <c r="S819" s="1" t="s">
        <v>2508</v>
      </c>
      <c r="T819" s="1" t="s">
        <v>2479</v>
      </c>
      <c r="U819" s="1" t="s">
        <v>170</v>
      </c>
      <c r="V819" s="1" t="s">
        <v>3094</v>
      </c>
      <c r="W819" s="1" t="s">
        <v>34</v>
      </c>
      <c r="X819" s="1" t="s">
        <v>2509</v>
      </c>
      <c r="Y819" s="1" t="s">
        <v>4956</v>
      </c>
      <c r="Z819" s="1" t="s">
        <v>2755</v>
      </c>
    </row>
    <row r="820" spans="1:26" hidden="1" x14ac:dyDescent="0.25">
      <c r="A820" s="1" t="s">
        <v>2496</v>
      </c>
      <c r="B820" s="1">
        <v>1732</v>
      </c>
      <c r="C820" s="1" t="s">
        <v>835</v>
      </c>
      <c r="D820" s="1" t="s">
        <v>170</v>
      </c>
      <c r="E820" s="1" t="s">
        <v>157</v>
      </c>
      <c r="F820" s="1">
        <v>2024</v>
      </c>
      <c r="G820" s="1">
        <v>2025</v>
      </c>
      <c r="H820" s="1" t="s">
        <v>7253</v>
      </c>
      <c r="I820" s="1">
        <v>3886</v>
      </c>
      <c r="J820" s="1" t="s">
        <v>2484</v>
      </c>
      <c r="K820" s="1" t="s">
        <v>2558</v>
      </c>
      <c r="L820" s="1">
        <v>35001</v>
      </c>
      <c r="M820" s="1" t="s">
        <v>2499</v>
      </c>
      <c r="N820" s="1" t="s">
        <v>3526</v>
      </c>
      <c r="O820" s="1" t="s">
        <v>3527</v>
      </c>
      <c r="Q820" s="1" t="s">
        <v>43</v>
      </c>
      <c r="R820" s="1" t="s">
        <v>2473</v>
      </c>
      <c r="S820" s="1" t="s">
        <v>2521</v>
      </c>
      <c r="T820" s="1" t="s">
        <v>2479</v>
      </c>
      <c r="U820" s="1" t="s">
        <v>170</v>
      </c>
      <c r="V820" s="1" t="s">
        <v>3094</v>
      </c>
      <c r="W820" s="1" t="s">
        <v>34</v>
      </c>
      <c r="X820" s="1" t="s">
        <v>2593</v>
      </c>
      <c r="Y820" s="1" t="s">
        <v>7254</v>
      </c>
      <c r="Z820" s="1" t="s">
        <v>28</v>
      </c>
    </row>
    <row r="821" spans="1:26" hidden="1" x14ac:dyDescent="0.25">
      <c r="A821" s="1" t="s">
        <v>2496</v>
      </c>
      <c r="B821" s="1">
        <v>1731</v>
      </c>
      <c r="C821" s="1" t="s">
        <v>550</v>
      </c>
      <c r="D821" s="1" t="s">
        <v>170</v>
      </c>
      <c r="E821" s="1" t="s">
        <v>157</v>
      </c>
      <c r="F821" s="1">
        <v>2024</v>
      </c>
      <c r="G821" s="1">
        <v>2025</v>
      </c>
      <c r="H821" s="1" t="s">
        <v>5915</v>
      </c>
      <c r="I821" s="1">
        <v>9458</v>
      </c>
      <c r="J821" s="1" t="s">
        <v>3209</v>
      </c>
      <c r="K821" s="1" t="s">
        <v>2850</v>
      </c>
      <c r="L821" s="1">
        <v>19019</v>
      </c>
      <c r="M821" s="1" t="s">
        <v>5292</v>
      </c>
      <c r="N821" s="1" t="s">
        <v>3214</v>
      </c>
      <c r="O821" s="1" t="s">
        <v>3215</v>
      </c>
      <c r="Q821" s="1" t="s">
        <v>60</v>
      </c>
      <c r="R821" s="1" t="s">
        <v>2507</v>
      </c>
      <c r="S821" s="1" t="s">
        <v>2537</v>
      </c>
      <c r="T821" s="1" t="s">
        <v>2479</v>
      </c>
      <c r="U821" s="1" t="s">
        <v>170</v>
      </c>
      <c r="V821" s="1" t="s">
        <v>3094</v>
      </c>
      <c r="W821" s="1" t="s">
        <v>34</v>
      </c>
      <c r="X821" s="1" t="s">
        <v>2538</v>
      </c>
      <c r="Y821" s="1" t="s">
        <v>5916</v>
      </c>
      <c r="Z821" s="1" t="s">
        <v>5917</v>
      </c>
    </row>
    <row r="822" spans="1:26" hidden="1" x14ac:dyDescent="0.25">
      <c r="A822" s="1" t="s">
        <v>2496</v>
      </c>
      <c r="B822" s="1">
        <v>1730</v>
      </c>
      <c r="C822" s="1" t="s">
        <v>1398</v>
      </c>
      <c r="D822" s="1" t="s">
        <v>170</v>
      </c>
      <c r="E822" s="1" t="s">
        <v>157</v>
      </c>
      <c r="F822" s="1">
        <v>2024</v>
      </c>
      <c r="G822" s="1">
        <v>2025</v>
      </c>
      <c r="H822" s="1" t="s">
        <v>3547</v>
      </c>
      <c r="I822" s="1">
        <v>2795</v>
      </c>
      <c r="J822" s="1" t="s">
        <v>2875</v>
      </c>
      <c r="K822" s="1" t="s">
        <v>2529</v>
      </c>
      <c r="L822" s="1">
        <v>23849</v>
      </c>
      <c r="M822" s="1" t="s">
        <v>2530</v>
      </c>
      <c r="N822" s="1" t="s">
        <v>3214</v>
      </c>
      <c r="O822" s="1" t="s">
        <v>3220</v>
      </c>
      <c r="Q822" s="1" t="s">
        <v>2608</v>
      </c>
      <c r="R822" s="1" t="s">
        <v>2473</v>
      </c>
      <c r="S822" s="1" t="s">
        <v>2646</v>
      </c>
      <c r="T822" s="1" t="s">
        <v>2479</v>
      </c>
      <c r="U822" s="1" t="s">
        <v>170</v>
      </c>
      <c r="V822" s="1" t="s">
        <v>3094</v>
      </c>
      <c r="W822" s="1" t="s">
        <v>34</v>
      </c>
      <c r="X822" s="1" t="s">
        <v>2794</v>
      </c>
      <c r="Y822" s="1" t="s">
        <v>2795</v>
      </c>
      <c r="Z822" s="1" t="s">
        <v>2755</v>
      </c>
    </row>
    <row r="823" spans="1:26" hidden="1" x14ac:dyDescent="0.25">
      <c r="A823" s="1" t="s">
        <v>2496</v>
      </c>
      <c r="B823" s="1">
        <v>1729</v>
      </c>
      <c r="C823" s="1" t="s">
        <v>1375</v>
      </c>
      <c r="D823" s="1" t="s">
        <v>170</v>
      </c>
      <c r="E823" s="1" t="s">
        <v>157</v>
      </c>
      <c r="F823" s="1">
        <v>2024</v>
      </c>
      <c r="G823" s="1">
        <v>2025</v>
      </c>
      <c r="H823" s="1" t="s">
        <v>5633</v>
      </c>
      <c r="I823" s="1">
        <v>9529</v>
      </c>
      <c r="J823" s="1" t="s">
        <v>2849</v>
      </c>
      <c r="K823" s="1" t="s">
        <v>2850</v>
      </c>
      <c r="L823" s="1">
        <v>19194</v>
      </c>
      <c r="M823" s="1" t="s">
        <v>5292</v>
      </c>
      <c r="N823" s="1" t="s">
        <v>3393</v>
      </c>
      <c r="O823" s="1" t="s">
        <v>3316</v>
      </c>
      <c r="Q823" s="1" t="s">
        <v>60</v>
      </c>
      <c r="R823" s="1" t="s">
        <v>2507</v>
      </c>
      <c r="S823" s="1" t="s">
        <v>2537</v>
      </c>
      <c r="T823" s="1" t="s">
        <v>2479</v>
      </c>
      <c r="U823" s="1" t="s">
        <v>170</v>
      </c>
      <c r="V823" s="1" t="s">
        <v>3094</v>
      </c>
      <c r="W823" s="1" t="s">
        <v>34</v>
      </c>
      <c r="X823" s="1" t="s">
        <v>2538</v>
      </c>
      <c r="Y823" s="1" t="s">
        <v>5634</v>
      </c>
      <c r="Z823" s="1" t="s">
        <v>5635</v>
      </c>
    </row>
    <row r="824" spans="1:26" hidden="1" x14ac:dyDescent="0.25">
      <c r="A824" s="1" t="s">
        <v>2496</v>
      </c>
      <c r="B824" s="1">
        <v>1728</v>
      </c>
      <c r="C824" s="1" t="s">
        <v>411</v>
      </c>
      <c r="D824" s="1" t="s">
        <v>141</v>
      </c>
      <c r="E824" s="1" t="s">
        <v>142</v>
      </c>
      <c r="F824" s="1">
        <v>2024</v>
      </c>
      <c r="G824" s="1">
        <v>2025</v>
      </c>
      <c r="H824" s="1" t="s">
        <v>3548</v>
      </c>
      <c r="I824" s="1">
        <v>8930</v>
      </c>
      <c r="J824" s="1" t="s">
        <v>2504</v>
      </c>
      <c r="K824" s="1" t="s">
        <v>2505</v>
      </c>
      <c r="L824" s="1">
        <v>21111</v>
      </c>
      <c r="M824" s="1" t="s">
        <v>2499</v>
      </c>
      <c r="N824" s="1" t="s">
        <v>3549</v>
      </c>
      <c r="O824" s="1" t="s">
        <v>3550</v>
      </c>
      <c r="Q824" s="1" t="s">
        <v>2712</v>
      </c>
      <c r="R824" s="1" t="s">
        <v>2507</v>
      </c>
      <c r="S824" s="1" t="s">
        <v>2713</v>
      </c>
      <c r="T824" s="1" t="s">
        <v>2479</v>
      </c>
      <c r="U824" s="1" t="s">
        <v>141</v>
      </c>
      <c r="V824" s="1" t="s">
        <v>3551</v>
      </c>
      <c r="W824" s="1" t="s">
        <v>34</v>
      </c>
      <c r="X824" s="1" t="s">
        <v>2603</v>
      </c>
      <c r="Y824" s="1" t="s">
        <v>3552</v>
      </c>
      <c r="Z824" s="1" t="s">
        <v>3553</v>
      </c>
    </row>
    <row r="825" spans="1:26" hidden="1" x14ac:dyDescent="0.25">
      <c r="A825" s="1" t="s">
        <v>2496</v>
      </c>
      <c r="B825" s="1">
        <v>1727</v>
      </c>
      <c r="C825" s="1" t="s">
        <v>1288</v>
      </c>
      <c r="D825" s="1" t="s">
        <v>170</v>
      </c>
      <c r="E825" s="1" t="s">
        <v>157</v>
      </c>
      <c r="F825" s="1">
        <v>2024</v>
      </c>
      <c r="G825" s="1">
        <v>2025</v>
      </c>
      <c r="H825" s="1" t="s">
        <v>2474</v>
      </c>
      <c r="I825" s="1" t="s">
        <v>3427</v>
      </c>
      <c r="J825" s="1" t="s">
        <v>2475</v>
      </c>
      <c r="K825" s="1" t="s">
        <v>2738</v>
      </c>
      <c r="L825" s="1">
        <v>35001</v>
      </c>
      <c r="M825" s="1" t="s">
        <v>2530</v>
      </c>
      <c r="N825" s="1" t="s">
        <v>3526</v>
      </c>
      <c r="O825" s="1" t="s">
        <v>3527</v>
      </c>
      <c r="Q825" s="1" t="s">
        <v>43</v>
      </c>
      <c r="R825" s="1" t="s">
        <v>2473</v>
      </c>
      <c r="S825" s="1" t="s">
        <v>2521</v>
      </c>
      <c r="T825" s="1" t="s">
        <v>2522</v>
      </c>
      <c r="U825" s="1" t="s">
        <v>170</v>
      </c>
      <c r="V825" s="1" t="s">
        <v>3094</v>
      </c>
      <c r="W825" s="1" t="s">
        <v>34</v>
      </c>
      <c r="X825" s="1" t="s">
        <v>2593</v>
      </c>
      <c r="Y825" s="1" t="s">
        <v>5636</v>
      </c>
    </row>
    <row r="826" spans="1:26" hidden="1" x14ac:dyDescent="0.25">
      <c r="A826" s="1" t="s">
        <v>2496</v>
      </c>
      <c r="B826" s="1">
        <v>1725</v>
      </c>
      <c r="C826" s="1" t="s">
        <v>682</v>
      </c>
      <c r="D826" s="1" t="s">
        <v>170</v>
      </c>
      <c r="E826" s="1" t="s">
        <v>157</v>
      </c>
      <c r="F826" s="1">
        <v>2024</v>
      </c>
      <c r="G826" s="1">
        <v>2025</v>
      </c>
      <c r="H826" s="1" t="s">
        <v>3554</v>
      </c>
      <c r="I826" s="1">
        <v>8949</v>
      </c>
      <c r="J826" s="1" t="s">
        <v>2846</v>
      </c>
      <c r="K826" s="1" t="s">
        <v>2558</v>
      </c>
      <c r="L826" s="1">
        <v>17001</v>
      </c>
      <c r="M826" s="1" t="s">
        <v>2499</v>
      </c>
      <c r="N826" s="1" t="s">
        <v>3214</v>
      </c>
      <c r="O826" s="1" t="s">
        <v>3215</v>
      </c>
      <c r="Q826" s="1" t="s">
        <v>2506</v>
      </c>
      <c r="R826" s="1" t="s">
        <v>2507</v>
      </c>
      <c r="S826" s="1" t="s">
        <v>2508</v>
      </c>
      <c r="T826" s="1" t="s">
        <v>2479</v>
      </c>
      <c r="U826" s="1" t="s">
        <v>170</v>
      </c>
      <c r="V826" s="1" t="s">
        <v>3094</v>
      </c>
      <c r="W826" s="1" t="s">
        <v>34</v>
      </c>
      <c r="X826" s="1" t="s">
        <v>5211</v>
      </c>
      <c r="Y826" s="1" t="s">
        <v>6064</v>
      </c>
    </row>
    <row r="827" spans="1:26" hidden="1" x14ac:dyDescent="0.25">
      <c r="A827" s="1" t="s">
        <v>2496</v>
      </c>
      <c r="B827" s="1">
        <v>1723</v>
      </c>
      <c r="C827" s="1" t="s">
        <v>947</v>
      </c>
      <c r="D827" s="1" t="s">
        <v>170</v>
      </c>
      <c r="E827" s="1" t="s">
        <v>157</v>
      </c>
      <c r="F827" s="1">
        <v>2024</v>
      </c>
      <c r="G827" s="1">
        <v>2025</v>
      </c>
      <c r="H827" s="1" t="s">
        <v>3555</v>
      </c>
      <c r="I827" s="1">
        <v>7873</v>
      </c>
      <c r="J827" s="1" t="s">
        <v>2846</v>
      </c>
      <c r="K827" s="1" t="s">
        <v>2558</v>
      </c>
      <c r="L827" s="1">
        <v>35001</v>
      </c>
      <c r="M827" s="1" t="s">
        <v>2499</v>
      </c>
      <c r="N827" s="1" t="s">
        <v>3556</v>
      </c>
      <c r="O827" s="1" t="s">
        <v>3557</v>
      </c>
      <c r="Q827" s="1" t="s">
        <v>43</v>
      </c>
      <c r="R827" s="1" t="s">
        <v>2473</v>
      </c>
      <c r="S827" s="1" t="s">
        <v>2521</v>
      </c>
      <c r="T827" s="1" t="s">
        <v>2479</v>
      </c>
      <c r="U827" s="1" t="s">
        <v>170</v>
      </c>
      <c r="V827" s="1" t="s">
        <v>3094</v>
      </c>
      <c r="W827" s="1" t="s">
        <v>34</v>
      </c>
      <c r="X827" s="1" t="s">
        <v>2593</v>
      </c>
      <c r="Y827" s="1" t="s">
        <v>3558</v>
      </c>
      <c r="Z827" s="1" t="s">
        <v>2653</v>
      </c>
    </row>
    <row r="828" spans="1:26" hidden="1" x14ac:dyDescent="0.25">
      <c r="A828" s="1" t="s">
        <v>2496</v>
      </c>
      <c r="B828" s="1">
        <v>1722</v>
      </c>
      <c r="C828" s="1" t="s">
        <v>1291</v>
      </c>
      <c r="D828" s="1" t="s">
        <v>170</v>
      </c>
      <c r="E828" s="1" t="s">
        <v>157</v>
      </c>
      <c r="F828" s="1">
        <v>2024</v>
      </c>
      <c r="G828" s="1">
        <v>2025</v>
      </c>
      <c r="H828" s="1" t="s">
        <v>3559</v>
      </c>
      <c r="I828" s="1">
        <v>8487</v>
      </c>
      <c r="J828" s="1" t="s">
        <v>7255</v>
      </c>
      <c r="K828" s="1" t="s">
        <v>2850</v>
      </c>
      <c r="L828" s="1">
        <v>31001</v>
      </c>
      <c r="M828" s="1" t="s">
        <v>5292</v>
      </c>
      <c r="N828" s="1" t="s">
        <v>3214</v>
      </c>
      <c r="O828" s="1" t="s">
        <v>3215</v>
      </c>
      <c r="Q828" s="1" t="s">
        <v>48</v>
      </c>
      <c r="R828" s="1" t="s">
        <v>2514</v>
      </c>
      <c r="S828" s="1" t="s">
        <v>2515</v>
      </c>
      <c r="T828" s="1" t="s">
        <v>2479</v>
      </c>
      <c r="U828" s="1" t="s">
        <v>170</v>
      </c>
      <c r="V828" s="1" t="s">
        <v>3094</v>
      </c>
      <c r="W828" s="1" t="s">
        <v>34</v>
      </c>
      <c r="X828" s="1" t="s">
        <v>2526</v>
      </c>
      <c r="Y828" s="1" t="s">
        <v>3560</v>
      </c>
      <c r="Z828" s="1" t="s">
        <v>3561</v>
      </c>
    </row>
    <row r="829" spans="1:26" hidden="1" x14ac:dyDescent="0.25">
      <c r="A829" s="1" t="s">
        <v>2496</v>
      </c>
      <c r="B829" s="1">
        <v>1721</v>
      </c>
      <c r="C829" s="1" t="s">
        <v>1295</v>
      </c>
      <c r="D829" s="1" t="s">
        <v>170</v>
      </c>
      <c r="E829" s="1" t="s">
        <v>157</v>
      </c>
      <c r="F829" s="1">
        <v>2024</v>
      </c>
      <c r="G829" s="1">
        <v>2025</v>
      </c>
      <c r="H829" s="1" t="s">
        <v>3562</v>
      </c>
      <c r="I829" s="1">
        <v>8748</v>
      </c>
      <c r="J829" s="1" t="s">
        <v>2779</v>
      </c>
      <c r="K829" s="1" t="s">
        <v>2529</v>
      </c>
      <c r="L829" s="1">
        <v>19048</v>
      </c>
      <c r="M829" s="1" t="s">
        <v>2530</v>
      </c>
      <c r="N829" s="1" t="s">
        <v>3214</v>
      </c>
      <c r="O829" s="1" t="s">
        <v>3316</v>
      </c>
      <c r="Q829" s="1" t="s">
        <v>60</v>
      </c>
      <c r="R829" s="1" t="s">
        <v>2507</v>
      </c>
      <c r="S829" s="1" t="s">
        <v>3563</v>
      </c>
      <c r="T829" s="1" t="s">
        <v>2479</v>
      </c>
      <c r="U829" s="1" t="s">
        <v>170</v>
      </c>
      <c r="V829" s="1" t="s">
        <v>3094</v>
      </c>
      <c r="W829" s="1" t="s">
        <v>34</v>
      </c>
      <c r="X829" s="1" t="s">
        <v>2538</v>
      </c>
      <c r="Y829" s="1" t="s">
        <v>3564</v>
      </c>
      <c r="Z829" s="1" t="s">
        <v>2755</v>
      </c>
    </row>
    <row r="830" spans="1:26" hidden="1" x14ac:dyDescent="0.25">
      <c r="A830" s="1" t="s">
        <v>2496</v>
      </c>
      <c r="B830" s="1">
        <v>1720</v>
      </c>
      <c r="C830" s="1" t="s">
        <v>566</v>
      </c>
      <c r="D830" s="1" t="s">
        <v>170</v>
      </c>
      <c r="E830" s="1" t="s">
        <v>157</v>
      </c>
      <c r="F830" s="1">
        <v>2024</v>
      </c>
      <c r="G830" s="1">
        <v>2025</v>
      </c>
      <c r="H830" s="1" t="s">
        <v>3565</v>
      </c>
      <c r="I830" s="1">
        <v>4929</v>
      </c>
      <c r="J830" s="1" t="s">
        <v>2626</v>
      </c>
      <c r="K830" s="1" t="s">
        <v>2613</v>
      </c>
      <c r="L830" s="1">
        <v>26010</v>
      </c>
      <c r="M830" s="1" t="s">
        <v>5292</v>
      </c>
      <c r="N830" s="1" t="s">
        <v>3214</v>
      </c>
      <c r="O830" s="1" t="s">
        <v>3316</v>
      </c>
      <c r="Q830" s="1" t="s">
        <v>44</v>
      </c>
      <c r="R830" s="1" t="s">
        <v>2514</v>
      </c>
      <c r="S830" s="1" t="s">
        <v>3162</v>
      </c>
      <c r="T830" s="1" t="s">
        <v>2479</v>
      </c>
      <c r="U830" s="1" t="s">
        <v>170</v>
      </c>
      <c r="V830" s="1" t="s">
        <v>3094</v>
      </c>
      <c r="W830" s="1" t="s">
        <v>34</v>
      </c>
      <c r="X830" s="1" t="s">
        <v>2518</v>
      </c>
      <c r="Y830" s="1" t="s">
        <v>3566</v>
      </c>
      <c r="Z830" s="1" t="s">
        <v>2653</v>
      </c>
    </row>
    <row r="831" spans="1:26" hidden="1" x14ac:dyDescent="0.25">
      <c r="A831" s="1" t="s">
        <v>2496</v>
      </c>
      <c r="B831" s="1">
        <v>1719</v>
      </c>
      <c r="C831" s="1" t="s">
        <v>1455</v>
      </c>
      <c r="D831" s="1" t="s">
        <v>141</v>
      </c>
      <c r="E831" s="1" t="s">
        <v>142</v>
      </c>
      <c r="F831" s="1">
        <v>2023</v>
      </c>
      <c r="G831" s="1">
        <v>2024</v>
      </c>
      <c r="H831" s="1" t="s">
        <v>3567</v>
      </c>
      <c r="I831" s="1">
        <v>9155</v>
      </c>
      <c r="J831" s="1" t="s">
        <v>2478</v>
      </c>
      <c r="K831" s="1" t="s">
        <v>2541</v>
      </c>
      <c r="L831" s="1">
        <v>35001</v>
      </c>
      <c r="M831" s="1" t="s">
        <v>2542</v>
      </c>
      <c r="N831" s="1" t="s">
        <v>3455</v>
      </c>
      <c r="O831" s="1" t="s">
        <v>3456</v>
      </c>
      <c r="Q831" s="1" t="s">
        <v>43</v>
      </c>
      <c r="R831" s="1" t="s">
        <v>2473</v>
      </c>
      <c r="S831" s="1" t="s">
        <v>2521</v>
      </c>
      <c r="T831" s="1" t="s">
        <v>2479</v>
      </c>
      <c r="U831" s="1" t="s">
        <v>141</v>
      </c>
      <c r="V831" s="1" t="s">
        <v>3457</v>
      </c>
      <c r="W831" s="1" t="s">
        <v>35</v>
      </c>
      <c r="X831" s="1" t="s">
        <v>2593</v>
      </c>
      <c r="Y831" s="1" t="s">
        <v>3568</v>
      </c>
      <c r="Z831" s="1" t="s">
        <v>3569</v>
      </c>
    </row>
    <row r="832" spans="1:26" hidden="1" x14ac:dyDescent="0.25">
      <c r="A832" s="1" t="s">
        <v>2496</v>
      </c>
      <c r="B832" s="1">
        <v>1715</v>
      </c>
      <c r="C832" s="1" t="s">
        <v>626</v>
      </c>
      <c r="D832" s="1" t="s">
        <v>141</v>
      </c>
      <c r="E832" s="1" t="s">
        <v>142</v>
      </c>
      <c r="F832" s="1">
        <v>2023</v>
      </c>
      <c r="G832" s="1">
        <v>2023</v>
      </c>
      <c r="H832" s="1" t="s">
        <v>2474</v>
      </c>
      <c r="I832" s="1" t="s">
        <v>2814</v>
      </c>
      <c r="J832" s="1" t="s">
        <v>2475</v>
      </c>
      <c r="K832" s="1" t="s">
        <v>2738</v>
      </c>
      <c r="L832" s="1">
        <v>35001</v>
      </c>
      <c r="M832" s="1" t="s">
        <v>2530</v>
      </c>
      <c r="N832" s="1" t="s">
        <v>3570</v>
      </c>
      <c r="O832" s="1" t="s">
        <v>3571</v>
      </c>
      <c r="Q832" s="1" t="s">
        <v>43</v>
      </c>
      <c r="R832" s="1" t="s">
        <v>2473</v>
      </c>
      <c r="S832" s="1" t="s">
        <v>2521</v>
      </c>
      <c r="T832" s="1" t="s">
        <v>2477</v>
      </c>
      <c r="U832" s="1" t="s">
        <v>141</v>
      </c>
      <c r="V832" s="1" t="s">
        <v>3475</v>
      </c>
      <c r="W832" s="1" t="s">
        <v>34</v>
      </c>
      <c r="X832" s="1" t="s">
        <v>2593</v>
      </c>
      <c r="Y832" s="1" t="s">
        <v>6065</v>
      </c>
      <c r="Z832" s="1" t="s">
        <v>6066</v>
      </c>
    </row>
    <row r="833" spans="1:26" hidden="1" x14ac:dyDescent="0.25">
      <c r="A833" s="1" t="s">
        <v>2496</v>
      </c>
      <c r="B833" s="1">
        <v>1714</v>
      </c>
      <c r="C833" s="1" t="s">
        <v>163</v>
      </c>
      <c r="D833" s="1" t="s">
        <v>141</v>
      </c>
      <c r="E833" s="1" t="s">
        <v>142</v>
      </c>
      <c r="F833" s="1">
        <v>2023</v>
      </c>
      <c r="G833" s="1">
        <v>2023</v>
      </c>
      <c r="H833" s="1" t="s">
        <v>3572</v>
      </c>
      <c r="I833" s="1">
        <v>9161</v>
      </c>
      <c r="J833" s="1" t="s">
        <v>2478</v>
      </c>
      <c r="K833" s="1" t="s">
        <v>2541</v>
      </c>
      <c r="L833" s="1">
        <v>35001</v>
      </c>
      <c r="M833" s="1" t="s">
        <v>2542</v>
      </c>
      <c r="N833" s="1" t="s">
        <v>3473</v>
      </c>
      <c r="O833" s="1" t="s">
        <v>3474</v>
      </c>
      <c r="Q833" s="1" t="s">
        <v>43</v>
      </c>
      <c r="R833" s="1" t="s">
        <v>2473</v>
      </c>
      <c r="S833" s="1" t="s">
        <v>2521</v>
      </c>
      <c r="T833" s="1" t="s">
        <v>2479</v>
      </c>
      <c r="U833" s="1" t="s">
        <v>141</v>
      </c>
      <c r="V833" s="1" t="s">
        <v>3475</v>
      </c>
      <c r="W833" s="1" t="s">
        <v>34</v>
      </c>
      <c r="X833" s="1" t="s">
        <v>2593</v>
      </c>
      <c r="Y833" s="1" t="s">
        <v>3573</v>
      </c>
      <c r="Z833" s="1" t="s">
        <v>3384</v>
      </c>
    </row>
    <row r="834" spans="1:26" hidden="1" x14ac:dyDescent="0.25">
      <c r="A834" s="1" t="s">
        <v>2496</v>
      </c>
      <c r="B834" s="1">
        <v>1709</v>
      </c>
      <c r="C834" s="1" t="s">
        <v>1434</v>
      </c>
      <c r="D834" s="1" t="s">
        <v>203</v>
      </c>
      <c r="E834" s="1" t="s">
        <v>142</v>
      </c>
      <c r="F834" s="1">
        <v>2020</v>
      </c>
      <c r="G834" s="1">
        <v>2021</v>
      </c>
      <c r="H834" s="1" t="s">
        <v>6510</v>
      </c>
      <c r="I834" s="1">
        <v>2636</v>
      </c>
      <c r="J834" s="1" t="s">
        <v>2511</v>
      </c>
      <c r="K834" s="1" t="s">
        <v>2512</v>
      </c>
      <c r="L834" s="1">
        <v>35001</v>
      </c>
      <c r="M834" s="1" t="s">
        <v>2499</v>
      </c>
      <c r="N834" s="1" t="s">
        <v>6511</v>
      </c>
      <c r="O834" s="1" t="s">
        <v>6512</v>
      </c>
      <c r="Q834" s="1" t="s">
        <v>43</v>
      </c>
      <c r="R834" s="1" t="s">
        <v>2473</v>
      </c>
      <c r="S834" s="1" t="s">
        <v>2521</v>
      </c>
      <c r="T834" s="1" t="s">
        <v>2479</v>
      </c>
      <c r="U834" s="1" t="s">
        <v>203</v>
      </c>
      <c r="V834" s="1" t="s">
        <v>6513</v>
      </c>
      <c r="W834" s="1" t="s">
        <v>36</v>
      </c>
      <c r="X834" s="1" t="s">
        <v>2619</v>
      </c>
      <c r="Y834" s="1" t="s">
        <v>6514</v>
      </c>
      <c r="Z834" s="1" t="s">
        <v>3574</v>
      </c>
    </row>
    <row r="835" spans="1:26" hidden="1" x14ac:dyDescent="0.25">
      <c r="A835" s="1" t="s">
        <v>2496</v>
      </c>
      <c r="B835" s="1">
        <v>1706</v>
      </c>
      <c r="C835" s="1" t="s">
        <v>1303</v>
      </c>
      <c r="D835" s="1" t="s">
        <v>162</v>
      </c>
      <c r="E835" s="1" t="s">
        <v>157</v>
      </c>
      <c r="F835" s="1">
        <v>2024</v>
      </c>
      <c r="G835" s="1">
        <v>2024</v>
      </c>
      <c r="H835" s="1" t="s">
        <v>3575</v>
      </c>
      <c r="I835" s="1">
        <v>2063</v>
      </c>
      <c r="J835" s="1" t="s">
        <v>2497</v>
      </c>
      <c r="K835" s="1" t="s">
        <v>2629</v>
      </c>
      <c r="L835" s="1">
        <v>35001</v>
      </c>
      <c r="M835" s="1" t="s">
        <v>2499</v>
      </c>
      <c r="N835" s="1" t="s">
        <v>3576</v>
      </c>
      <c r="O835" s="1" t="s">
        <v>3577</v>
      </c>
      <c r="Q835" s="1" t="s">
        <v>43</v>
      </c>
      <c r="R835" s="1" t="s">
        <v>2473</v>
      </c>
      <c r="S835" s="1" t="s">
        <v>2521</v>
      </c>
      <c r="T835" s="1" t="s">
        <v>2479</v>
      </c>
      <c r="U835" s="1" t="s">
        <v>162</v>
      </c>
      <c r="V835" s="1" t="s">
        <v>3094</v>
      </c>
      <c r="W835" s="1" t="s">
        <v>34</v>
      </c>
      <c r="X835" s="1" t="s">
        <v>2593</v>
      </c>
      <c r="Y835" s="1" t="s">
        <v>3578</v>
      </c>
      <c r="Z835" s="1" t="s">
        <v>2653</v>
      </c>
    </row>
    <row r="836" spans="1:26" hidden="1" x14ac:dyDescent="0.25">
      <c r="A836" s="1" t="s">
        <v>2496</v>
      </c>
      <c r="B836" s="1">
        <v>1705</v>
      </c>
      <c r="C836" s="1" t="s">
        <v>827</v>
      </c>
      <c r="D836" s="1" t="s">
        <v>141</v>
      </c>
      <c r="E836" s="1" t="s">
        <v>142</v>
      </c>
      <c r="F836" s="1">
        <v>2023</v>
      </c>
      <c r="G836" s="1">
        <v>2023</v>
      </c>
      <c r="H836" s="1" t="s">
        <v>5027</v>
      </c>
      <c r="I836" s="1">
        <v>9360</v>
      </c>
      <c r="J836" s="1" t="s">
        <v>2478</v>
      </c>
      <c r="K836" s="1" t="s">
        <v>2541</v>
      </c>
      <c r="L836" s="1">
        <v>35001</v>
      </c>
      <c r="M836" s="1" t="s">
        <v>2542</v>
      </c>
      <c r="N836" s="1" t="s">
        <v>3473</v>
      </c>
      <c r="O836" s="1" t="s">
        <v>3474</v>
      </c>
      <c r="Q836" s="1" t="s">
        <v>43</v>
      </c>
      <c r="R836" s="1" t="s">
        <v>2473</v>
      </c>
      <c r="S836" s="1" t="s">
        <v>2521</v>
      </c>
      <c r="T836" s="1" t="s">
        <v>2479</v>
      </c>
      <c r="U836" s="1" t="s">
        <v>141</v>
      </c>
      <c r="V836" s="1" t="s">
        <v>3475</v>
      </c>
      <c r="W836" s="1" t="s">
        <v>34</v>
      </c>
      <c r="X836" s="1" t="s">
        <v>2593</v>
      </c>
      <c r="Y836" s="1" t="s">
        <v>5028</v>
      </c>
      <c r="Z836" s="1" t="s">
        <v>2754</v>
      </c>
    </row>
    <row r="837" spans="1:26" hidden="1" x14ac:dyDescent="0.25">
      <c r="A837" s="1" t="s">
        <v>2496</v>
      </c>
      <c r="B837" s="1">
        <v>1704</v>
      </c>
      <c r="C837" s="1" t="s">
        <v>1057</v>
      </c>
      <c r="D837" s="1" t="s">
        <v>156</v>
      </c>
      <c r="E837" s="1" t="s">
        <v>157</v>
      </c>
      <c r="F837" s="1">
        <v>2023</v>
      </c>
      <c r="G837" s="1">
        <v>2023</v>
      </c>
      <c r="H837" s="1" t="s">
        <v>3580</v>
      </c>
      <c r="I837" s="1">
        <v>2452</v>
      </c>
      <c r="J837" s="1" t="s">
        <v>2497</v>
      </c>
      <c r="K837" s="1" t="s">
        <v>2558</v>
      </c>
      <c r="L837" s="1">
        <v>35001</v>
      </c>
      <c r="M837" s="1" t="s">
        <v>2499</v>
      </c>
      <c r="N837" s="1" t="s">
        <v>3581</v>
      </c>
      <c r="O837" s="1" t="s">
        <v>3582</v>
      </c>
      <c r="Q837" s="1" t="s">
        <v>43</v>
      </c>
      <c r="R837" s="1" t="s">
        <v>2473</v>
      </c>
      <c r="S837" s="1" t="s">
        <v>2521</v>
      </c>
      <c r="T837" s="1" t="s">
        <v>2479</v>
      </c>
      <c r="U837" s="1" t="s">
        <v>156</v>
      </c>
      <c r="V837" s="1" t="s">
        <v>3583</v>
      </c>
      <c r="W837" s="1" t="s">
        <v>34</v>
      </c>
      <c r="X837" s="1" t="s">
        <v>2593</v>
      </c>
      <c r="Y837" s="1" t="s">
        <v>3584</v>
      </c>
      <c r="Z837" s="1" t="s">
        <v>2754</v>
      </c>
    </row>
    <row r="838" spans="1:26" hidden="1" x14ac:dyDescent="0.25">
      <c r="A838" s="1" t="s">
        <v>2496</v>
      </c>
      <c r="B838" s="1">
        <v>1703</v>
      </c>
      <c r="C838" s="1" t="s">
        <v>857</v>
      </c>
      <c r="D838" s="1" t="s">
        <v>170</v>
      </c>
      <c r="E838" s="1" t="s">
        <v>157</v>
      </c>
      <c r="F838" s="1">
        <v>2023</v>
      </c>
      <c r="G838" s="1">
        <v>2024</v>
      </c>
      <c r="H838" s="1" t="s">
        <v>3585</v>
      </c>
      <c r="I838" s="1">
        <v>2082</v>
      </c>
      <c r="J838" s="1" t="s">
        <v>2484</v>
      </c>
      <c r="K838" s="1" t="s">
        <v>2558</v>
      </c>
      <c r="L838" s="1">
        <v>35001</v>
      </c>
      <c r="M838" s="1" t="s">
        <v>2499</v>
      </c>
      <c r="N838" s="1" t="s">
        <v>3586</v>
      </c>
      <c r="O838" s="1" t="s">
        <v>3587</v>
      </c>
      <c r="Q838" s="1" t="s">
        <v>43</v>
      </c>
      <c r="R838" s="1" t="s">
        <v>2473</v>
      </c>
      <c r="S838" s="1" t="s">
        <v>2521</v>
      </c>
      <c r="T838" s="1" t="s">
        <v>2479</v>
      </c>
      <c r="U838" s="1" t="s">
        <v>170</v>
      </c>
      <c r="V838" s="1" t="s">
        <v>3588</v>
      </c>
      <c r="W838" s="1" t="s">
        <v>34</v>
      </c>
      <c r="X838" s="1" t="s">
        <v>2593</v>
      </c>
      <c r="Y838" s="1" t="s">
        <v>3589</v>
      </c>
      <c r="Z838" s="1" t="s">
        <v>2653</v>
      </c>
    </row>
    <row r="839" spans="1:26" hidden="1" x14ac:dyDescent="0.25">
      <c r="A839" s="1" t="s">
        <v>2496</v>
      </c>
      <c r="B839" s="1">
        <v>1698</v>
      </c>
      <c r="C839" s="1" t="s">
        <v>1427</v>
      </c>
      <c r="D839" s="1" t="s">
        <v>170</v>
      </c>
      <c r="E839" s="1" t="s">
        <v>157</v>
      </c>
      <c r="F839" s="1">
        <v>2023</v>
      </c>
      <c r="G839" s="1">
        <v>2024</v>
      </c>
      <c r="H839" s="1" t="s">
        <v>2474</v>
      </c>
      <c r="I839" s="1" t="s">
        <v>3427</v>
      </c>
      <c r="J839" s="1" t="s">
        <v>2475</v>
      </c>
      <c r="K839" s="1" t="s">
        <v>2738</v>
      </c>
      <c r="L839" s="1">
        <v>35001</v>
      </c>
      <c r="M839" s="1" t="s">
        <v>2530</v>
      </c>
      <c r="N839" s="1" t="s">
        <v>3592</v>
      </c>
      <c r="O839" s="1" t="s">
        <v>3593</v>
      </c>
      <c r="Q839" s="1" t="s">
        <v>43</v>
      </c>
      <c r="R839" s="1" t="s">
        <v>2473</v>
      </c>
      <c r="S839" s="1" t="s">
        <v>2521</v>
      </c>
      <c r="T839" s="1" t="s">
        <v>2477</v>
      </c>
      <c r="U839" s="1" t="s">
        <v>170</v>
      </c>
      <c r="V839" s="1" t="s">
        <v>3594</v>
      </c>
      <c r="W839" s="1" t="s">
        <v>34</v>
      </c>
      <c r="X839" s="1" t="s">
        <v>5242</v>
      </c>
      <c r="Y839" s="1" t="s">
        <v>6515</v>
      </c>
      <c r="Z839" s="1" t="s">
        <v>6516</v>
      </c>
    </row>
    <row r="840" spans="1:26" hidden="1" x14ac:dyDescent="0.25">
      <c r="A840" s="1" t="s">
        <v>2496</v>
      </c>
      <c r="B840" s="1">
        <v>1696</v>
      </c>
      <c r="C840" s="1" t="s">
        <v>1038</v>
      </c>
      <c r="D840" s="1" t="s">
        <v>170</v>
      </c>
      <c r="E840" s="1" t="s">
        <v>157</v>
      </c>
      <c r="F840" s="1">
        <v>2023</v>
      </c>
      <c r="G840" s="1">
        <v>2024</v>
      </c>
      <c r="H840" s="1" t="s">
        <v>3595</v>
      </c>
      <c r="I840" s="1" t="s">
        <v>3596</v>
      </c>
      <c r="J840" s="1" t="s">
        <v>2484</v>
      </c>
      <c r="K840" s="1" t="s">
        <v>2558</v>
      </c>
      <c r="L840" s="1">
        <v>35001</v>
      </c>
      <c r="M840" s="1" t="s">
        <v>2499</v>
      </c>
      <c r="N840" s="1" t="s">
        <v>3517</v>
      </c>
      <c r="O840" s="1" t="s">
        <v>3518</v>
      </c>
      <c r="Q840" s="1" t="s">
        <v>43</v>
      </c>
      <c r="R840" s="1" t="s">
        <v>2473</v>
      </c>
      <c r="S840" s="1" t="s">
        <v>2521</v>
      </c>
      <c r="T840" s="1" t="s">
        <v>2479</v>
      </c>
      <c r="U840" s="1" t="s">
        <v>170</v>
      </c>
      <c r="V840" s="1" t="s">
        <v>3462</v>
      </c>
      <c r="W840" s="1" t="s">
        <v>34</v>
      </c>
      <c r="X840" s="1" t="s">
        <v>2593</v>
      </c>
      <c r="Y840" s="1" t="s">
        <v>3597</v>
      </c>
      <c r="Z840" s="1" t="s">
        <v>2653</v>
      </c>
    </row>
    <row r="841" spans="1:26" hidden="1" x14ac:dyDescent="0.25">
      <c r="A841" s="1" t="s">
        <v>2496</v>
      </c>
      <c r="B841" s="1">
        <v>1693</v>
      </c>
      <c r="C841" s="1" t="s">
        <v>667</v>
      </c>
      <c r="D841" s="1" t="s">
        <v>173</v>
      </c>
      <c r="E841" s="1" t="s">
        <v>142</v>
      </c>
      <c r="F841" s="1">
        <v>2023</v>
      </c>
      <c r="G841" s="1">
        <v>2023</v>
      </c>
      <c r="H841" s="1" t="s">
        <v>4902</v>
      </c>
      <c r="I841" s="1">
        <v>2857</v>
      </c>
      <c r="J841" s="1" t="s">
        <v>2991</v>
      </c>
      <c r="K841" s="1" t="s">
        <v>2881</v>
      </c>
      <c r="L841" s="1">
        <v>35001</v>
      </c>
      <c r="M841" s="1" t="s">
        <v>2499</v>
      </c>
      <c r="N841" s="1" t="s">
        <v>3598</v>
      </c>
      <c r="O841" s="1" t="s">
        <v>3599</v>
      </c>
      <c r="Q841" s="1" t="s">
        <v>43</v>
      </c>
      <c r="R841" s="1" t="s">
        <v>2473</v>
      </c>
      <c r="S841" s="1" t="s">
        <v>2521</v>
      </c>
      <c r="T841" s="1" t="s">
        <v>2479</v>
      </c>
      <c r="U841" s="1" t="s">
        <v>173</v>
      </c>
      <c r="V841" s="1" t="s">
        <v>3453</v>
      </c>
      <c r="W841" s="1" t="s">
        <v>34</v>
      </c>
      <c r="X841" s="1" t="s">
        <v>2593</v>
      </c>
      <c r="Y841" s="1" t="s">
        <v>5637</v>
      </c>
    </row>
    <row r="842" spans="1:26" hidden="1" x14ac:dyDescent="0.25">
      <c r="A842" s="1" t="s">
        <v>2496</v>
      </c>
      <c r="B842" s="1">
        <v>1691</v>
      </c>
      <c r="C842" s="1" t="s">
        <v>182</v>
      </c>
      <c r="D842" s="1" t="s">
        <v>170</v>
      </c>
      <c r="E842" s="1" t="s">
        <v>157</v>
      </c>
      <c r="F842" s="1">
        <v>2024</v>
      </c>
      <c r="G842" s="1">
        <v>2024</v>
      </c>
      <c r="H842" s="1" t="s">
        <v>7256</v>
      </c>
      <c r="I842" s="1">
        <v>9693</v>
      </c>
      <c r="J842" s="1" t="s">
        <v>2979</v>
      </c>
      <c r="K842" s="1" t="s">
        <v>2616</v>
      </c>
      <c r="L842" s="1">
        <v>26158</v>
      </c>
      <c r="M842" s="1" t="s">
        <v>5292</v>
      </c>
      <c r="N842" s="1" t="s">
        <v>3601</v>
      </c>
      <c r="O842" s="1" t="s">
        <v>3602</v>
      </c>
      <c r="Q842" s="1" t="s">
        <v>44</v>
      </c>
      <c r="R842" s="1" t="s">
        <v>2514</v>
      </c>
      <c r="S842" s="1" t="s">
        <v>3992</v>
      </c>
      <c r="T842" s="1" t="s">
        <v>2479</v>
      </c>
      <c r="U842" s="1" t="s">
        <v>170</v>
      </c>
      <c r="V842" s="1" t="s">
        <v>3094</v>
      </c>
      <c r="W842" s="1" t="s">
        <v>34</v>
      </c>
      <c r="X842" s="1" t="s">
        <v>2526</v>
      </c>
      <c r="Y842" s="1" t="s">
        <v>7257</v>
      </c>
      <c r="Z842" s="1" t="s">
        <v>2886</v>
      </c>
    </row>
    <row r="843" spans="1:26" hidden="1" x14ac:dyDescent="0.25">
      <c r="A843" s="1" t="s">
        <v>2496</v>
      </c>
      <c r="B843" s="1">
        <v>1690</v>
      </c>
      <c r="C843" s="1" t="s">
        <v>268</v>
      </c>
      <c r="D843" s="1" t="s">
        <v>141</v>
      </c>
      <c r="E843" s="1" t="s">
        <v>142</v>
      </c>
      <c r="F843" s="1">
        <v>2024</v>
      </c>
      <c r="G843" s="1">
        <v>2025</v>
      </c>
      <c r="H843" s="1" t="s">
        <v>3603</v>
      </c>
      <c r="I843" s="1">
        <v>9033</v>
      </c>
      <c r="J843" s="1" t="s">
        <v>7258</v>
      </c>
      <c r="K843" s="1" t="s">
        <v>3604</v>
      </c>
      <c r="L843" s="1">
        <v>35001</v>
      </c>
      <c r="M843" s="1" t="s">
        <v>2499</v>
      </c>
      <c r="N843" s="1" t="s">
        <v>3605</v>
      </c>
      <c r="O843" s="1" t="s">
        <v>3606</v>
      </c>
      <c r="Q843" s="1" t="s">
        <v>43</v>
      </c>
      <c r="R843" s="1" t="s">
        <v>2473</v>
      </c>
      <c r="S843" s="1" t="s">
        <v>2521</v>
      </c>
      <c r="T843" s="1" t="s">
        <v>2479</v>
      </c>
      <c r="U843" s="1" t="s">
        <v>141</v>
      </c>
      <c r="V843" s="1" t="s">
        <v>3444</v>
      </c>
      <c r="W843" s="1" t="s">
        <v>34</v>
      </c>
      <c r="X843" s="1" t="s">
        <v>2593</v>
      </c>
      <c r="Y843" s="1" t="s">
        <v>3607</v>
      </c>
      <c r="Z843" s="1" t="s">
        <v>3608</v>
      </c>
    </row>
    <row r="844" spans="1:26" hidden="1" x14ac:dyDescent="0.25">
      <c r="A844" s="1" t="s">
        <v>2496</v>
      </c>
      <c r="B844" s="1">
        <v>1687</v>
      </c>
      <c r="C844" s="1" t="s">
        <v>1397</v>
      </c>
      <c r="D844" s="1" t="s">
        <v>695</v>
      </c>
      <c r="E844" s="1" t="s">
        <v>2494</v>
      </c>
      <c r="F844" s="1">
        <v>2022</v>
      </c>
      <c r="G844" s="1">
        <v>2023</v>
      </c>
      <c r="H844" s="1" t="s">
        <v>3609</v>
      </c>
      <c r="I844" s="1" t="s">
        <v>3610</v>
      </c>
      <c r="J844" s="1" t="s">
        <v>2475</v>
      </c>
      <c r="K844" s="1" t="s">
        <v>2785</v>
      </c>
      <c r="L844" s="1">
        <v>26009</v>
      </c>
      <c r="M844" s="1" t="s">
        <v>2786</v>
      </c>
      <c r="N844" s="1" t="s">
        <v>3611</v>
      </c>
      <c r="O844" s="1" t="s">
        <v>3612</v>
      </c>
      <c r="Q844" s="1" t="s">
        <v>44</v>
      </c>
      <c r="R844" s="1" t="s">
        <v>2514</v>
      </c>
      <c r="S844" s="1" t="s">
        <v>2605</v>
      </c>
      <c r="T844" s="1" t="s">
        <v>2477</v>
      </c>
      <c r="U844" s="1" t="s">
        <v>695</v>
      </c>
      <c r="V844" s="1" t="s">
        <v>3613</v>
      </c>
      <c r="W844" s="1" t="s">
        <v>34</v>
      </c>
      <c r="X844" s="1" t="s">
        <v>2518</v>
      </c>
      <c r="Y844" s="1" t="s">
        <v>6067</v>
      </c>
      <c r="Z844" s="1" t="s">
        <v>3614</v>
      </c>
    </row>
    <row r="845" spans="1:26" hidden="1" x14ac:dyDescent="0.25">
      <c r="A845" s="1" t="s">
        <v>2496</v>
      </c>
      <c r="B845" s="1">
        <v>1686</v>
      </c>
      <c r="C845" s="1" t="s">
        <v>159</v>
      </c>
      <c r="D845" s="1" t="s">
        <v>141</v>
      </c>
      <c r="E845" s="1" t="s">
        <v>142</v>
      </c>
      <c r="F845" s="1">
        <v>2023</v>
      </c>
      <c r="G845" s="1">
        <v>2024</v>
      </c>
      <c r="H845" s="1" t="s">
        <v>3615</v>
      </c>
      <c r="I845" s="1">
        <v>9180</v>
      </c>
      <c r="J845" s="1" t="s">
        <v>2482</v>
      </c>
      <c r="K845" s="1" t="s">
        <v>2558</v>
      </c>
      <c r="L845" s="1">
        <v>35001</v>
      </c>
      <c r="M845" s="1" t="s">
        <v>2499</v>
      </c>
      <c r="N845" s="1" t="s">
        <v>3455</v>
      </c>
      <c r="O845" s="1" t="s">
        <v>3456</v>
      </c>
      <c r="Q845" s="1" t="s">
        <v>43</v>
      </c>
      <c r="R845" s="1" t="s">
        <v>2473</v>
      </c>
      <c r="S845" s="1" t="s">
        <v>2521</v>
      </c>
      <c r="T845" s="1" t="s">
        <v>2479</v>
      </c>
      <c r="U845" s="1" t="s">
        <v>141</v>
      </c>
      <c r="V845" s="1" t="s">
        <v>3457</v>
      </c>
      <c r="W845" s="1" t="s">
        <v>35</v>
      </c>
      <c r="X845" s="1" t="s">
        <v>2630</v>
      </c>
      <c r="Y845" s="1" t="s">
        <v>3616</v>
      </c>
    </row>
    <row r="846" spans="1:26" hidden="1" x14ac:dyDescent="0.25">
      <c r="A846" s="1" t="s">
        <v>2496</v>
      </c>
      <c r="B846" s="1">
        <v>1683</v>
      </c>
      <c r="C846" s="1" t="s">
        <v>705</v>
      </c>
      <c r="D846" s="1" t="s">
        <v>141</v>
      </c>
      <c r="E846" s="1" t="s">
        <v>142</v>
      </c>
      <c r="F846" s="1">
        <v>2023</v>
      </c>
      <c r="G846" s="1">
        <v>2024</v>
      </c>
      <c r="H846" s="1" t="s">
        <v>3617</v>
      </c>
      <c r="I846" s="1">
        <v>1818</v>
      </c>
      <c r="J846" s="1" t="s">
        <v>2846</v>
      </c>
      <c r="K846" s="1" t="s">
        <v>2629</v>
      </c>
      <c r="L846" s="1">
        <v>35001</v>
      </c>
      <c r="M846" s="1" t="s">
        <v>2499</v>
      </c>
      <c r="N846" s="1" t="s">
        <v>3618</v>
      </c>
      <c r="O846" s="1" t="s">
        <v>3619</v>
      </c>
      <c r="Q846" s="1" t="s">
        <v>43</v>
      </c>
      <c r="R846" s="1" t="s">
        <v>2473</v>
      </c>
      <c r="S846" s="1" t="s">
        <v>2521</v>
      </c>
      <c r="T846" s="1" t="s">
        <v>2479</v>
      </c>
      <c r="U846" s="1" t="s">
        <v>141</v>
      </c>
      <c r="V846" s="1" t="s">
        <v>3500</v>
      </c>
      <c r="W846" s="1" t="s">
        <v>34</v>
      </c>
      <c r="X846" s="1" t="s">
        <v>2619</v>
      </c>
      <c r="Y846" s="1" t="s">
        <v>3620</v>
      </c>
      <c r="Z846" s="1" t="s">
        <v>3621</v>
      </c>
    </row>
    <row r="847" spans="1:26" hidden="1" x14ac:dyDescent="0.25">
      <c r="A847" s="1" t="s">
        <v>2496</v>
      </c>
      <c r="B847" s="1">
        <v>1681</v>
      </c>
      <c r="C847" s="1" t="s">
        <v>336</v>
      </c>
      <c r="D847" s="1" t="s">
        <v>141</v>
      </c>
      <c r="E847" s="1" t="s">
        <v>142</v>
      </c>
      <c r="F847" s="1">
        <v>2023</v>
      </c>
      <c r="G847" s="1">
        <v>2024</v>
      </c>
      <c r="H847" s="1" t="s">
        <v>3623</v>
      </c>
      <c r="I847" s="1">
        <v>8974</v>
      </c>
      <c r="J847" s="1" t="s">
        <v>2846</v>
      </c>
      <c r="K847" s="1" t="s">
        <v>2558</v>
      </c>
      <c r="L847" s="1">
        <v>35001</v>
      </c>
      <c r="M847" s="1" t="s">
        <v>2499</v>
      </c>
      <c r="N847" s="1" t="s">
        <v>3624</v>
      </c>
      <c r="O847" s="1" t="s">
        <v>3625</v>
      </c>
      <c r="Q847" s="1" t="s">
        <v>43</v>
      </c>
      <c r="R847" s="1" t="s">
        <v>2473</v>
      </c>
      <c r="S847" s="1" t="s">
        <v>2521</v>
      </c>
      <c r="T847" s="1" t="s">
        <v>2479</v>
      </c>
      <c r="U847" s="1" t="s">
        <v>141</v>
      </c>
      <c r="V847" s="1" t="s">
        <v>3626</v>
      </c>
      <c r="W847" s="1" t="s">
        <v>34</v>
      </c>
      <c r="X847" s="1" t="s">
        <v>2593</v>
      </c>
      <c r="Y847" s="1" t="s">
        <v>3627</v>
      </c>
      <c r="Z847" s="1" t="s">
        <v>3628</v>
      </c>
    </row>
    <row r="848" spans="1:26" hidden="1" x14ac:dyDescent="0.25">
      <c r="A848" s="1" t="s">
        <v>2496</v>
      </c>
      <c r="B848" s="1">
        <v>1677</v>
      </c>
      <c r="C848" s="1" t="s">
        <v>895</v>
      </c>
      <c r="D848" s="1" t="s">
        <v>896</v>
      </c>
      <c r="E848" s="1" t="s">
        <v>2604</v>
      </c>
      <c r="F848" s="1">
        <v>2019</v>
      </c>
      <c r="G848" s="1">
        <v>2019</v>
      </c>
      <c r="H848" s="1" t="s">
        <v>2617</v>
      </c>
      <c r="I848" s="1" t="s">
        <v>2618</v>
      </c>
      <c r="J848" s="1" t="s">
        <v>2475</v>
      </c>
      <c r="K848" s="1" t="s">
        <v>2558</v>
      </c>
      <c r="L848" s="1">
        <v>35001</v>
      </c>
      <c r="M848" s="1" t="s">
        <v>2499</v>
      </c>
      <c r="N848" s="1" t="s">
        <v>2985</v>
      </c>
      <c r="O848" s="1" t="s">
        <v>2984</v>
      </c>
      <c r="Q848" s="1" t="s">
        <v>43</v>
      </c>
      <c r="R848" s="1" t="s">
        <v>2473</v>
      </c>
      <c r="S848" s="1" t="s">
        <v>2521</v>
      </c>
      <c r="T848" s="1" t="s">
        <v>2479</v>
      </c>
      <c r="U848" s="1" t="s">
        <v>896</v>
      </c>
      <c r="V848" s="1" t="s">
        <v>5638</v>
      </c>
      <c r="W848" s="1" t="s">
        <v>1646</v>
      </c>
      <c r="X848" s="1" t="s">
        <v>2523</v>
      </c>
      <c r="Y848" s="1" t="s">
        <v>5639</v>
      </c>
      <c r="Z848" s="1" t="s">
        <v>2653</v>
      </c>
    </row>
    <row r="849" spans="1:26" hidden="1" x14ac:dyDescent="0.25">
      <c r="A849" s="1" t="s">
        <v>2496</v>
      </c>
      <c r="B849" s="1">
        <v>1676</v>
      </c>
      <c r="C849" s="1" t="s">
        <v>259</v>
      </c>
      <c r="D849" s="1" t="s">
        <v>141</v>
      </c>
      <c r="E849" s="1" t="s">
        <v>142</v>
      </c>
      <c r="F849" s="1">
        <v>2023</v>
      </c>
      <c r="G849" s="1">
        <v>2024</v>
      </c>
      <c r="H849" s="1" t="s">
        <v>2617</v>
      </c>
      <c r="I849" s="1" t="s">
        <v>2618</v>
      </c>
      <c r="J849" s="1" t="s">
        <v>2475</v>
      </c>
      <c r="K849" s="1" t="s">
        <v>2558</v>
      </c>
      <c r="L849" s="1">
        <v>35001</v>
      </c>
      <c r="M849" s="1" t="s">
        <v>2499</v>
      </c>
      <c r="N849" s="1" t="s">
        <v>3498</v>
      </c>
      <c r="O849" s="1" t="s">
        <v>3499</v>
      </c>
      <c r="Q849" s="1" t="s">
        <v>43</v>
      </c>
      <c r="R849" s="1" t="s">
        <v>2473</v>
      </c>
      <c r="S849" s="1" t="s">
        <v>2521</v>
      </c>
      <c r="T849" s="1" t="s">
        <v>2477</v>
      </c>
      <c r="U849" s="1" t="s">
        <v>141</v>
      </c>
      <c r="V849" s="1" t="s">
        <v>3500</v>
      </c>
      <c r="W849" s="1" t="s">
        <v>34</v>
      </c>
      <c r="X849" s="1" t="s">
        <v>2526</v>
      </c>
      <c r="Y849" s="1" t="s">
        <v>7259</v>
      </c>
      <c r="Z849" s="1" t="s">
        <v>7260</v>
      </c>
    </row>
    <row r="850" spans="1:26" hidden="1" x14ac:dyDescent="0.25">
      <c r="A850" s="1" t="s">
        <v>2496</v>
      </c>
      <c r="B850" s="1">
        <v>1675</v>
      </c>
      <c r="C850" s="1" t="s">
        <v>332</v>
      </c>
      <c r="D850" s="1" t="s">
        <v>166</v>
      </c>
      <c r="E850" s="1" t="s">
        <v>142</v>
      </c>
      <c r="F850" s="1">
        <v>2024</v>
      </c>
      <c r="G850" s="1">
        <v>2025</v>
      </c>
      <c r="H850" s="1" t="s">
        <v>7</v>
      </c>
      <c r="I850" s="1">
        <v>15366</v>
      </c>
      <c r="J850" s="1" t="s">
        <v>3419</v>
      </c>
      <c r="K850" s="1" t="s">
        <v>3202</v>
      </c>
      <c r="L850" s="1">
        <v>22020</v>
      </c>
      <c r="M850" s="1" t="s">
        <v>2530</v>
      </c>
      <c r="N850" s="1" t="s">
        <v>3630</v>
      </c>
      <c r="O850" s="1" t="s">
        <v>3631</v>
      </c>
      <c r="Q850" s="1" t="s">
        <v>2601</v>
      </c>
      <c r="R850" s="1" t="s">
        <v>2507</v>
      </c>
      <c r="S850" s="1" t="s">
        <v>2602</v>
      </c>
      <c r="T850" s="1" t="s">
        <v>2479</v>
      </c>
      <c r="U850" s="1" t="s">
        <v>166</v>
      </c>
      <c r="V850" s="1" t="s">
        <v>3632</v>
      </c>
      <c r="W850" s="1" t="s">
        <v>34</v>
      </c>
      <c r="X850" s="1" t="s">
        <v>2750</v>
      </c>
      <c r="Y850" s="1" t="s">
        <v>3633</v>
      </c>
    </row>
    <row r="851" spans="1:26" hidden="1" x14ac:dyDescent="0.25">
      <c r="A851" s="1" t="s">
        <v>2496</v>
      </c>
      <c r="B851" s="1">
        <v>1669</v>
      </c>
      <c r="C851" s="1" t="s">
        <v>1099</v>
      </c>
      <c r="D851" s="1" t="s">
        <v>141</v>
      </c>
      <c r="E851" s="1" t="s">
        <v>142</v>
      </c>
      <c r="F851" s="1">
        <v>2023</v>
      </c>
      <c r="G851" s="1">
        <v>2024</v>
      </c>
      <c r="H851" s="1" t="s">
        <v>3634</v>
      </c>
      <c r="I851" s="1">
        <v>6005</v>
      </c>
      <c r="J851" s="1" t="s">
        <v>2478</v>
      </c>
      <c r="K851" s="1" t="s">
        <v>2505</v>
      </c>
      <c r="L851" s="1">
        <v>35001</v>
      </c>
      <c r="M851" s="1" t="s">
        <v>2499</v>
      </c>
      <c r="N851" s="1" t="s">
        <v>3455</v>
      </c>
      <c r="O851" s="1" t="s">
        <v>3456</v>
      </c>
      <c r="Q851" s="1" t="s">
        <v>43</v>
      </c>
      <c r="R851" s="1" t="s">
        <v>2473</v>
      </c>
      <c r="S851" s="1" t="s">
        <v>2521</v>
      </c>
      <c r="T851" s="1" t="s">
        <v>2479</v>
      </c>
      <c r="U851" s="1" t="s">
        <v>141</v>
      </c>
      <c r="V851" s="1" t="s">
        <v>3457</v>
      </c>
      <c r="W851" s="1" t="s">
        <v>35</v>
      </c>
      <c r="X851" s="1" t="s">
        <v>2630</v>
      </c>
      <c r="Y851" s="1" t="s">
        <v>3635</v>
      </c>
    </row>
    <row r="852" spans="1:26" hidden="1" x14ac:dyDescent="0.25">
      <c r="A852" s="1" t="s">
        <v>2496</v>
      </c>
      <c r="B852" s="1">
        <v>1664</v>
      </c>
      <c r="C852" s="1" t="s">
        <v>563</v>
      </c>
      <c r="D852" s="1" t="s">
        <v>173</v>
      </c>
      <c r="E852" s="1" t="s">
        <v>142</v>
      </c>
      <c r="F852" s="1">
        <v>2023</v>
      </c>
      <c r="G852" s="1">
        <v>2023</v>
      </c>
      <c r="H852" s="1" t="s">
        <v>3383</v>
      </c>
      <c r="I852" s="1">
        <v>8902</v>
      </c>
      <c r="J852" s="1" t="s">
        <v>3005</v>
      </c>
      <c r="K852" s="1" t="s">
        <v>2620</v>
      </c>
      <c r="L852" s="1">
        <v>35001</v>
      </c>
      <c r="M852" s="1" t="s">
        <v>2542</v>
      </c>
      <c r="N852" s="1" t="s">
        <v>3637</v>
      </c>
      <c r="O852" s="1" t="s">
        <v>3638</v>
      </c>
      <c r="Q852" s="1" t="s">
        <v>43</v>
      </c>
      <c r="R852" s="1" t="s">
        <v>2473</v>
      </c>
      <c r="S852" s="1" t="s">
        <v>2521</v>
      </c>
      <c r="T852" s="1" t="s">
        <v>2479</v>
      </c>
      <c r="U852" s="1" t="s">
        <v>173</v>
      </c>
      <c r="V852" s="1" t="s">
        <v>3453</v>
      </c>
      <c r="W852" s="1" t="s">
        <v>34</v>
      </c>
      <c r="X852" s="1" t="s">
        <v>2526</v>
      </c>
      <c r="Y852" s="1" t="s">
        <v>7261</v>
      </c>
      <c r="Z852" s="1" t="s">
        <v>7262</v>
      </c>
    </row>
    <row r="853" spans="1:26" hidden="1" x14ac:dyDescent="0.25">
      <c r="A853" s="1" t="s">
        <v>2496</v>
      </c>
      <c r="B853" s="1">
        <v>1661</v>
      </c>
      <c r="C853" s="1" t="s">
        <v>1410</v>
      </c>
      <c r="D853" s="1" t="s">
        <v>173</v>
      </c>
      <c r="E853" s="1" t="s">
        <v>142</v>
      </c>
      <c r="F853" s="1">
        <v>2023</v>
      </c>
      <c r="G853" s="1">
        <v>2023</v>
      </c>
      <c r="H853" s="1" t="s">
        <v>4903</v>
      </c>
      <c r="I853" s="1">
        <v>5286</v>
      </c>
      <c r="J853" s="1" t="s">
        <v>3153</v>
      </c>
      <c r="K853" s="1" t="s">
        <v>2620</v>
      </c>
      <c r="L853" s="1">
        <v>35001</v>
      </c>
      <c r="M853" s="1" t="s">
        <v>2542</v>
      </c>
      <c r="N853" s="1" t="s">
        <v>3639</v>
      </c>
      <c r="O853" s="1" t="s">
        <v>3640</v>
      </c>
      <c r="Q853" s="1" t="s">
        <v>43</v>
      </c>
      <c r="R853" s="1" t="s">
        <v>2473</v>
      </c>
      <c r="S853" s="1" t="s">
        <v>2521</v>
      </c>
      <c r="T853" s="1" t="s">
        <v>2479</v>
      </c>
      <c r="U853" s="1" t="s">
        <v>173</v>
      </c>
      <c r="V853" s="1" t="s">
        <v>3641</v>
      </c>
      <c r="W853" s="1" t="s">
        <v>34</v>
      </c>
      <c r="X853" s="1" t="s">
        <v>2593</v>
      </c>
      <c r="Y853" s="1" t="s">
        <v>7263</v>
      </c>
      <c r="Z853" s="1" t="s">
        <v>3579</v>
      </c>
    </row>
    <row r="854" spans="1:26" hidden="1" x14ac:dyDescent="0.25">
      <c r="A854" s="1" t="s">
        <v>2496</v>
      </c>
      <c r="B854" s="1">
        <v>1657</v>
      </c>
      <c r="C854" s="1" t="s">
        <v>187</v>
      </c>
      <c r="D854" s="1" t="s">
        <v>141</v>
      </c>
      <c r="E854" s="1" t="s">
        <v>142</v>
      </c>
      <c r="F854" s="1">
        <v>2023</v>
      </c>
      <c r="G854" s="1">
        <v>2023</v>
      </c>
      <c r="H854" s="1" t="s">
        <v>4957</v>
      </c>
      <c r="I854" s="1">
        <v>9338</v>
      </c>
      <c r="J854" s="1" t="s">
        <v>2846</v>
      </c>
      <c r="K854" s="1" t="s">
        <v>2558</v>
      </c>
      <c r="L854" s="1">
        <v>35001</v>
      </c>
      <c r="M854" s="1" t="s">
        <v>2499</v>
      </c>
      <c r="N854" s="1" t="s">
        <v>3473</v>
      </c>
      <c r="O854" s="1" t="s">
        <v>3474</v>
      </c>
      <c r="Q854" s="1" t="s">
        <v>43</v>
      </c>
      <c r="R854" s="1" t="s">
        <v>2473</v>
      </c>
      <c r="S854" s="1" t="s">
        <v>2521</v>
      </c>
      <c r="T854" s="1" t="s">
        <v>2479</v>
      </c>
      <c r="U854" s="1" t="s">
        <v>141</v>
      </c>
      <c r="V854" s="1" t="s">
        <v>3475</v>
      </c>
      <c r="W854" s="1" t="s">
        <v>34</v>
      </c>
      <c r="X854" s="1" t="s">
        <v>2593</v>
      </c>
      <c r="Y854" s="1" t="s">
        <v>4958</v>
      </c>
      <c r="Z854" s="1" t="s">
        <v>3569</v>
      </c>
    </row>
    <row r="855" spans="1:26" hidden="1" x14ac:dyDescent="0.25">
      <c r="A855" s="1" t="s">
        <v>2496</v>
      </c>
      <c r="B855" s="1">
        <v>1647</v>
      </c>
      <c r="C855" s="1" t="s">
        <v>678</v>
      </c>
      <c r="D855" s="1" t="s">
        <v>162</v>
      </c>
      <c r="E855" s="1" t="s">
        <v>157</v>
      </c>
      <c r="F855" s="1">
        <v>2024</v>
      </c>
      <c r="G855" s="1">
        <v>2024</v>
      </c>
      <c r="H855" s="1" t="s">
        <v>3642</v>
      </c>
      <c r="I855" s="1">
        <v>2505</v>
      </c>
      <c r="J855" s="1" t="s">
        <v>2484</v>
      </c>
      <c r="K855" s="1" t="s">
        <v>2629</v>
      </c>
      <c r="L855" s="1">
        <v>35001</v>
      </c>
      <c r="M855" s="1" t="s">
        <v>2499</v>
      </c>
      <c r="N855" s="1" t="s">
        <v>3643</v>
      </c>
      <c r="O855" s="1" t="s">
        <v>3644</v>
      </c>
      <c r="Q855" s="1" t="s">
        <v>43</v>
      </c>
      <c r="R855" s="1" t="s">
        <v>2473</v>
      </c>
      <c r="S855" s="1" t="s">
        <v>2521</v>
      </c>
      <c r="T855" s="1" t="s">
        <v>2479</v>
      </c>
      <c r="U855" s="1" t="s">
        <v>162</v>
      </c>
      <c r="V855" s="1" t="s">
        <v>3094</v>
      </c>
      <c r="W855" s="1" t="s">
        <v>34</v>
      </c>
      <c r="X855" s="1" t="s">
        <v>2593</v>
      </c>
      <c r="Y855" s="1" t="s">
        <v>3645</v>
      </c>
      <c r="Z855" s="1" t="s">
        <v>2653</v>
      </c>
    </row>
    <row r="856" spans="1:26" hidden="1" x14ac:dyDescent="0.25">
      <c r="A856" s="1" t="s">
        <v>2496</v>
      </c>
      <c r="B856" s="1">
        <v>1646</v>
      </c>
      <c r="C856" s="1" t="s">
        <v>1023</v>
      </c>
      <c r="D856" s="1" t="s">
        <v>141</v>
      </c>
      <c r="E856" s="1" t="s">
        <v>142</v>
      </c>
      <c r="F856" s="1">
        <v>2024</v>
      </c>
      <c r="G856" s="1">
        <v>2024</v>
      </c>
      <c r="H856" s="1" t="s">
        <v>3656</v>
      </c>
      <c r="I856" s="1">
        <v>8565</v>
      </c>
      <c r="J856" s="1" t="s">
        <v>2478</v>
      </c>
      <c r="K856" s="1" t="s">
        <v>2505</v>
      </c>
      <c r="L856" s="1">
        <v>35001</v>
      </c>
      <c r="M856" s="1" t="s">
        <v>2499</v>
      </c>
      <c r="N856" s="1" t="s">
        <v>3646</v>
      </c>
      <c r="O856" s="1" t="s">
        <v>3647</v>
      </c>
      <c r="Q856" s="1" t="s">
        <v>43</v>
      </c>
      <c r="R856" s="1" t="s">
        <v>2473</v>
      </c>
      <c r="S856" s="1" t="s">
        <v>2521</v>
      </c>
      <c r="T856" s="1" t="s">
        <v>2479</v>
      </c>
      <c r="U856" s="1" t="s">
        <v>141</v>
      </c>
      <c r="V856" s="1" t="s">
        <v>3503</v>
      </c>
      <c r="W856" s="1" t="s">
        <v>34</v>
      </c>
      <c r="X856" s="1" t="s">
        <v>2593</v>
      </c>
      <c r="Y856" s="1" t="s">
        <v>4959</v>
      </c>
      <c r="Z856" s="1" t="s">
        <v>3648</v>
      </c>
    </row>
    <row r="857" spans="1:26" hidden="1" x14ac:dyDescent="0.25">
      <c r="A857" s="1" t="s">
        <v>2496</v>
      </c>
      <c r="B857" s="1">
        <v>1644</v>
      </c>
      <c r="C857" s="1" t="s">
        <v>1268</v>
      </c>
      <c r="D857" s="1" t="s">
        <v>170</v>
      </c>
      <c r="E857" s="1" t="s">
        <v>157</v>
      </c>
      <c r="F857" s="1">
        <v>2023</v>
      </c>
      <c r="G857" s="1">
        <v>2024</v>
      </c>
      <c r="H857" s="1" t="s">
        <v>3649</v>
      </c>
      <c r="I857" s="1">
        <v>7766</v>
      </c>
      <c r="J857" s="1" t="s">
        <v>2846</v>
      </c>
      <c r="K857" s="1" t="s">
        <v>2558</v>
      </c>
      <c r="L857" s="1">
        <v>35001</v>
      </c>
      <c r="M857" s="1" t="s">
        <v>2499</v>
      </c>
      <c r="N857" s="1" t="s">
        <v>3517</v>
      </c>
      <c r="O857" s="1" t="s">
        <v>3518</v>
      </c>
      <c r="Q857" s="1" t="s">
        <v>43</v>
      </c>
      <c r="R857" s="1" t="s">
        <v>2473</v>
      </c>
      <c r="S857" s="1" t="s">
        <v>2521</v>
      </c>
      <c r="T857" s="1" t="s">
        <v>2479</v>
      </c>
      <c r="U857" s="1" t="s">
        <v>170</v>
      </c>
      <c r="V857" s="1" t="s">
        <v>3462</v>
      </c>
      <c r="W857" s="1" t="s">
        <v>34</v>
      </c>
      <c r="X857" s="1" t="s">
        <v>2794</v>
      </c>
      <c r="Y857" s="1" t="s">
        <v>2795</v>
      </c>
      <c r="Z857" s="1" t="s">
        <v>2755</v>
      </c>
    </row>
    <row r="858" spans="1:26" hidden="1" x14ac:dyDescent="0.25">
      <c r="A858" s="1" t="s">
        <v>2496</v>
      </c>
      <c r="B858" s="1">
        <v>1641</v>
      </c>
      <c r="C858" s="1" t="s">
        <v>181</v>
      </c>
      <c r="D858" s="1" t="s">
        <v>141</v>
      </c>
      <c r="E858" s="1" t="s">
        <v>142</v>
      </c>
      <c r="F858" s="1">
        <v>2023</v>
      </c>
      <c r="G858" s="1">
        <v>2023</v>
      </c>
      <c r="H858" s="1" t="s">
        <v>2617</v>
      </c>
      <c r="I858" s="1" t="s">
        <v>2618</v>
      </c>
      <c r="J858" s="1" t="s">
        <v>2475</v>
      </c>
      <c r="K858" s="1" t="s">
        <v>2558</v>
      </c>
      <c r="L858" s="1">
        <v>35001</v>
      </c>
      <c r="M858" s="1" t="s">
        <v>2499</v>
      </c>
      <c r="N858" s="1" t="s">
        <v>3651</v>
      </c>
      <c r="O858" s="1" t="s">
        <v>3506</v>
      </c>
      <c r="Q858" s="1" t="s">
        <v>43</v>
      </c>
      <c r="R858" s="1" t="s">
        <v>2473</v>
      </c>
      <c r="S858" s="1" t="s">
        <v>2521</v>
      </c>
      <c r="T858" s="1" t="s">
        <v>2477</v>
      </c>
      <c r="U858" s="1" t="s">
        <v>141</v>
      </c>
      <c r="V858" s="1" t="s">
        <v>3475</v>
      </c>
      <c r="W858" s="1" t="s">
        <v>34</v>
      </c>
      <c r="X858" s="1" t="s">
        <v>2526</v>
      </c>
      <c r="Y858" s="1" t="s">
        <v>7264</v>
      </c>
      <c r="Z858" s="1" t="s">
        <v>7265</v>
      </c>
    </row>
    <row r="859" spans="1:26" hidden="1" x14ac:dyDescent="0.25">
      <c r="A859" s="1" t="s">
        <v>2496</v>
      </c>
      <c r="B859" s="1">
        <v>1640</v>
      </c>
      <c r="C859" s="1" t="s">
        <v>785</v>
      </c>
      <c r="D859" s="1" t="s">
        <v>141</v>
      </c>
      <c r="E859" s="1" t="s">
        <v>142</v>
      </c>
      <c r="F859" s="1">
        <v>2024</v>
      </c>
      <c r="G859" s="1">
        <v>2024</v>
      </c>
      <c r="H859" s="1" t="s">
        <v>3653</v>
      </c>
      <c r="I859" s="1">
        <v>8183</v>
      </c>
      <c r="J859" s="1" t="s">
        <v>2478</v>
      </c>
      <c r="K859" s="1" t="s">
        <v>2505</v>
      </c>
      <c r="L859" s="1">
        <v>35001</v>
      </c>
      <c r="M859" s="1" t="s">
        <v>2499</v>
      </c>
      <c r="N859" s="1" t="s">
        <v>3654</v>
      </c>
      <c r="O859" s="1" t="s">
        <v>3655</v>
      </c>
      <c r="Q859" s="1" t="s">
        <v>43</v>
      </c>
      <c r="R859" s="1" t="s">
        <v>2473</v>
      </c>
      <c r="S859" s="1" t="s">
        <v>2521</v>
      </c>
      <c r="T859" s="1" t="s">
        <v>2479</v>
      </c>
      <c r="U859" s="1" t="s">
        <v>141</v>
      </c>
      <c r="V859" s="1" t="s">
        <v>3503</v>
      </c>
      <c r="W859" s="1" t="s">
        <v>34</v>
      </c>
      <c r="X859" s="1" t="s">
        <v>2794</v>
      </c>
      <c r="Y859" s="1" t="s">
        <v>2795</v>
      </c>
      <c r="Z859" s="1" t="s">
        <v>2755</v>
      </c>
    </row>
    <row r="860" spans="1:26" hidden="1" x14ac:dyDescent="0.25">
      <c r="A860" s="1" t="s">
        <v>2496</v>
      </c>
      <c r="B860" s="1">
        <v>1637</v>
      </c>
      <c r="C860" s="1" t="s">
        <v>1271</v>
      </c>
      <c r="D860" s="1" t="s">
        <v>141</v>
      </c>
      <c r="E860" s="1" t="s">
        <v>142</v>
      </c>
      <c r="F860" s="1">
        <v>2024</v>
      </c>
      <c r="G860" s="1">
        <v>2024</v>
      </c>
      <c r="H860" s="1" t="s">
        <v>2474</v>
      </c>
      <c r="I860" s="1" t="s">
        <v>3427</v>
      </c>
      <c r="J860" s="1" t="s">
        <v>2475</v>
      </c>
      <c r="K860" s="1" t="s">
        <v>2738</v>
      </c>
      <c r="L860" s="1">
        <v>35001</v>
      </c>
      <c r="M860" s="1" t="s">
        <v>2530</v>
      </c>
      <c r="N860" s="1" t="s">
        <v>3501</v>
      </c>
      <c r="O860" s="1" t="s">
        <v>3502</v>
      </c>
      <c r="Q860" s="1" t="s">
        <v>43</v>
      </c>
      <c r="R860" s="1" t="s">
        <v>2473</v>
      </c>
      <c r="S860" s="1" t="s">
        <v>2521</v>
      </c>
      <c r="T860" s="1" t="s">
        <v>2522</v>
      </c>
      <c r="U860" s="1" t="s">
        <v>141</v>
      </c>
      <c r="V860" s="1" t="s">
        <v>3503</v>
      </c>
      <c r="W860" s="1" t="s">
        <v>34</v>
      </c>
      <c r="X860" s="1" t="s">
        <v>2593</v>
      </c>
      <c r="Y860" s="1" t="s">
        <v>5918</v>
      </c>
      <c r="Z860" s="1" t="s">
        <v>5919</v>
      </c>
    </row>
    <row r="861" spans="1:26" hidden="1" x14ac:dyDescent="0.25">
      <c r="A861" s="1" t="s">
        <v>2496</v>
      </c>
      <c r="B861" s="1">
        <v>1633</v>
      </c>
      <c r="C861" s="1" t="s">
        <v>578</v>
      </c>
      <c r="D861" s="1" t="s">
        <v>141</v>
      </c>
      <c r="E861" s="1" t="s">
        <v>142</v>
      </c>
      <c r="F861" s="1">
        <v>2023</v>
      </c>
      <c r="G861" s="1">
        <v>2024</v>
      </c>
      <c r="H861" s="1" t="s">
        <v>3657</v>
      </c>
      <c r="I861" s="1">
        <v>3882</v>
      </c>
      <c r="J861" s="1" t="s">
        <v>2484</v>
      </c>
      <c r="K861" s="1" t="s">
        <v>2558</v>
      </c>
      <c r="L861" s="1">
        <v>35001</v>
      </c>
      <c r="M861" s="1" t="s">
        <v>2499</v>
      </c>
      <c r="N861" s="1" t="s">
        <v>3517</v>
      </c>
      <c r="O861" s="1" t="s">
        <v>3518</v>
      </c>
      <c r="Q861" s="1" t="s">
        <v>43</v>
      </c>
      <c r="R861" s="1" t="s">
        <v>2473</v>
      </c>
      <c r="S861" s="1" t="s">
        <v>2521</v>
      </c>
      <c r="T861" s="1" t="s">
        <v>2479</v>
      </c>
      <c r="U861" s="1" t="s">
        <v>141</v>
      </c>
      <c r="V861" s="1" t="s">
        <v>3532</v>
      </c>
      <c r="W861" s="1" t="s">
        <v>34</v>
      </c>
      <c r="X861" s="1" t="s">
        <v>2593</v>
      </c>
      <c r="Y861" s="1" t="s">
        <v>3658</v>
      </c>
      <c r="Z861" s="1" t="s">
        <v>28</v>
      </c>
    </row>
    <row r="862" spans="1:26" hidden="1" x14ac:dyDescent="0.25">
      <c r="A862" s="1" t="s">
        <v>2496</v>
      </c>
      <c r="B862" s="1">
        <v>1632</v>
      </c>
      <c r="C862" s="1" t="s">
        <v>1010</v>
      </c>
      <c r="D862" s="1" t="s">
        <v>180</v>
      </c>
      <c r="E862" s="1" t="s">
        <v>142</v>
      </c>
      <c r="F862" s="1">
        <v>2024</v>
      </c>
      <c r="G862" s="1">
        <v>2024</v>
      </c>
      <c r="H862" s="1" t="s">
        <v>4332</v>
      </c>
      <c r="I862" s="1" t="s">
        <v>4342</v>
      </c>
      <c r="J862" s="1" t="s">
        <v>2475</v>
      </c>
      <c r="K862" s="1" t="s">
        <v>2558</v>
      </c>
      <c r="L862" s="1">
        <v>23845</v>
      </c>
      <c r="M862" s="1" t="s">
        <v>2499</v>
      </c>
      <c r="N862" s="1" t="s">
        <v>3659</v>
      </c>
      <c r="O862" s="1" t="s">
        <v>3660</v>
      </c>
      <c r="Q862" s="1" t="s">
        <v>2608</v>
      </c>
      <c r="R862" s="1" t="s">
        <v>2473</v>
      </c>
      <c r="S862" s="1" t="s">
        <v>2710</v>
      </c>
      <c r="T862" s="1" t="s">
        <v>2477</v>
      </c>
      <c r="U862" s="1" t="s">
        <v>180</v>
      </c>
      <c r="V862" s="1" t="s">
        <v>3661</v>
      </c>
      <c r="W862" s="1" t="s">
        <v>34</v>
      </c>
      <c r="X862" s="1" t="s">
        <v>2630</v>
      </c>
      <c r="Y862" s="1" t="s">
        <v>5640</v>
      </c>
      <c r="Z862" s="1" t="s">
        <v>5641</v>
      </c>
    </row>
    <row r="863" spans="1:26" hidden="1" x14ac:dyDescent="0.25">
      <c r="A863" s="1" t="s">
        <v>2496</v>
      </c>
      <c r="B863" s="1">
        <v>1627</v>
      </c>
      <c r="C863" s="1" t="s">
        <v>153</v>
      </c>
      <c r="D863" s="1" t="s">
        <v>141</v>
      </c>
      <c r="E863" s="1" t="s">
        <v>142</v>
      </c>
      <c r="F863" s="1">
        <v>2023</v>
      </c>
      <c r="G863" s="1">
        <v>2023</v>
      </c>
      <c r="H863" s="1" t="s">
        <v>5586</v>
      </c>
      <c r="I863" s="1">
        <v>9400</v>
      </c>
      <c r="J863" s="1" t="s">
        <v>2478</v>
      </c>
      <c r="K863" s="1" t="s">
        <v>2541</v>
      </c>
      <c r="L863" s="1">
        <v>35001</v>
      </c>
      <c r="M863" s="1" t="s">
        <v>2542</v>
      </c>
      <c r="N863" s="1" t="s">
        <v>3662</v>
      </c>
      <c r="O863" s="1" t="s">
        <v>3663</v>
      </c>
      <c r="Q863" s="1" t="s">
        <v>43</v>
      </c>
      <c r="R863" s="1" t="s">
        <v>2473</v>
      </c>
      <c r="S863" s="1" t="s">
        <v>2521</v>
      </c>
      <c r="T863" s="1" t="s">
        <v>2479</v>
      </c>
      <c r="U863" s="1" t="s">
        <v>141</v>
      </c>
      <c r="V863" s="1" t="s">
        <v>3475</v>
      </c>
      <c r="W863" s="1" t="s">
        <v>34</v>
      </c>
      <c r="X863" s="1" t="s">
        <v>2593</v>
      </c>
      <c r="Y863" s="1" t="s">
        <v>5920</v>
      </c>
    </row>
    <row r="864" spans="1:26" hidden="1" x14ac:dyDescent="0.25">
      <c r="A864" s="1" t="s">
        <v>2496</v>
      </c>
      <c r="B864" s="1">
        <v>1626</v>
      </c>
      <c r="C864" s="1" t="s">
        <v>1567</v>
      </c>
      <c r="D864" s="1" t="s">
        <v>141</v>
      </c>
      <c r="E864" s="1" t="s">
        <v>142</v>
      </c>
      <c r="F864" s="1">
        <v>2023</v>
      </c>
      <c r="G864" s="1">
        <v>2024</v>
      </c>
      <c r="H864" s="1" t="s">
        <v>3664</v>
      </c>
      <c r="I864" s="1" t="s">
        <v>3665</v>
      </c>
      <c r="J864" s="1" t="s">
        <v>2475</v>
      </c>
      <c r="K864" s="1" t="s">
        <v>2505</v>
      </c>
      <c r="L864" s="1">
        <v>19093</v>
      </c>
      <c r="M864" s="1" t="s">
        <v>2499</v>
      </c>
      <c r="N864" s="1" t="s">
        <v>3455</v>
      </c>
      <c r="O864" s="1" t="s">
        <v>3456</v>
      </c>
      <c r="Q864" s="1" t="s">
        <v>60</v>
      </c>
      <c r="R864" s="1" t="s">
        <v>2507</v>
      </c>
      <c r="S864" s="1" t="s">
        <v>2537</v>
      </c>
      <c r="T864" s="1" t="s">
        <v>2647</v>
      </c>
      <c r="U864" s="1" t="s">
        <v>141</v>
      </c>
      <c r="V864" s="1" t="s">
        <v>3457</v>
      </c>
      <c r="W864" s="1" t="s">
        <v>35</v>
      </c>
      <c r="X864" s="1" t="s">
        <v>2538</v>
      </c>
      <c r="Y864" s="1" t="s">
        <v>7266</v>
      </c>
      <c r="Z864" s="1" t="s">
        <v>7267</v>
      </c>
    </row>
    <row r="865" spans="1:26" hidden="1" x14ac:dyDescent="0.25">
      <c r="A865" s="1" t="s">
        <v>2496</v>
      </c>
      <c r="B865" s="1">
        <v>1624</v>
      </c>
      <c r="C865" s="1" t="s">
        <v>627</v>
      </c>
      <c r="D865" s="1" t="s">
        <v>141</v>
      </c>
      <c r="E865" s="1" t="s">
        <v>142</v>
      </c>
      <c r="F865" s="1">
        <v>2023</v>
      </c>
      <c r="G865" s="1">
        <v>2023</v>
      </c>
      <c r="H865" s="1" t="s">
        <v>6057</v>
      </c>
      <c r="I865" s="1">
        <v>9403</v>
      </c>
      <c r="J865" s="1" t="s">
        <v>2478</v>
      </c>
      <c r="K865" s="1" t="s">
        <v>2541</v>
      </c>
      <c r="L865" s="1">
        <v>35001</v>
      </c>
      <c r="M865" s="1" t="s">
        <v>2542</v>
      </c>
      <c r="N865" s="1" t="s">
        <v>3662</v>
      </c>
      <c r="O865" s="1" t="s">
        <v>3663</v>
      </c>
      <c r="Q865" s="1" t="s">
        <v>43</v>
      </c>
      <c r="R865" s="1" t="s">
        <v>2473</v>
      </c>
      <c r="S865" s="1" t="s">
        <v>2521</v>
      </c>
      <c r="T865" s="1" t="s">
        <v>2479</v>
      </c>
      <c r="U865" s="1" t="s">
        <v>141</v>
      </c>
      <c r="V865" s="1" t="s">
        <v>3475</v>
      </c>
      <c r="W865" s="1" t="s">
        <v>34</v>
      </c>
      <c r="X865" s="1" t="s">
        <v>2593</v>
      </c>
      <c r="Y865" s="1" t="s">
        <v>6517</v>
      </c>
      <c r="Z865" s="1" t="s">
        <v>6068</v>
      </c>
    </row>
    <row r="866" spans="1:26" hidden="1" x14ac:dyDescent="0.25">
      <c r="A866" s="1" t="s">
        <v>2496</v>
      </c>
      <c r="B866" s="1">
        <v>1623</v>
      </c>
      <c r="C866" s="1" t="s">
        <v>1456</v>
      </c>
      <c r="D866" s="1" t="s">
        <v>141</v>
      </c>
      <c r="E866" s="1" t="s">
        <v>142</v>
      </c>
      <c r="F866" s="1">
        <v>2023</v>
      </c>
      <c r="G866" s="1">
        <v>2024</v>
      </c>
      <c r="H866" s="1" t="s">
        <v>2847</v>
      </c>
      <c r="I866" s="1">
        <v>15179</v>
      </c>
      <c r="J866" s="1" t="s">
        <v>2475</v>
      </c>
      <c r="K866" s="1" t="s">
        <v>2629</v>
      </c>
      <c r="L866" s="1">
        <v>35001</v>
      </c>
      <c r="M866" s="1" t="s">
        <v>2499</v>
      </c>
      <c r="N866" s="1" t="s">
        <v>3455</v>
      </c>
      <c r="O866" s="1" t="s">
        <v>3456</v>
      </c>
      <c r="Q866" s="1" t="s">
        <v>43</v>
      </c>
      <c r="R866" s="1" t="s">
        <v>2473</v>
      </c>
      <c r="S866" s="1" t="s">
        <v>2521</v>
      </c>
      <c r="T866" s="1" t="s">
        <v>2479</v>
      </c>
      <c r="U866" s="1" t="s">
        <v>141</v>
      </c>
      <c r="V866" s="1" t="s">
        <v>3457</v>
      </c>
      <c r="W866" s="1" t="s">
        <v>35</v>
      </c>
      <c r="X866" s="1" t="s">
        <v>2630</v>
      </c>
      <c r="Y866" s="1" t="s">
        <v>3666</v>
      </c>
      <c r="Z866" s="1" t="s">
        <v>3667</v>
      </c>
    </row>
    <row r="867" spans="1:26" hidden="1" x14ac:dyDescent="0.25">
      <c r="A867" s="1" t="s">
        <v>2496</v>
      </c>
      <c r="B867" s="1">
        <v>1622</v>
      </c>
      <c r="C867" s="1" t="s">
        <v>1108</v>
      </c>
      <c r="D867" s="1" t="s">
        <v>170</v>
      </c>
      <c r="E867" s="1" t="s">
        <v>157</v>
      </c>
      <c r="F867" s="1">
        <v>2023</v>
      </c>
      <c r="G867" s="1">
        <v>2024</v>
      </c>
      <c r="H867" s="1" t="s">
        <v>5921</v>
      </c>
      <c r="I867" s="1">
        <v>9419</v>
      </c>
      <c r="J867" s="1" t="s">
        <v>2936</v>
      </c>
      <c r="K867" s="1" t="s">
        <v>2850</v>
      </c>
      <c r="L867" s="1">
        <v>37133</v>
      </c>
      <c r="M867" s="1" t="s">
        <v>5292</v>
      </c>
      <c r="N867" s="1" t="s">
        <v>3476</v>
      </c>
      <c r="O867" s="1" t="s">
        <v>3477</v>
      </c>
      <c r="Q867" s="1" t="s">
        <v>3438</v>
      </c>
      <c r="R867" s="1" t="s">
        <v>2501</v>
      </c>
      <c r="S867" s="1" t="s">
        <v>3439</v>
      </c>
      <c r="T867" s="1" t="s">
        <v>2479</v>
      </c>
      <c r="U867" s="1" t="s">
        <v>170</v>
      </c>
      <c r="V867" s="1" t="s">
        <v>3462</v>
      </c>
      <c r="W867" s="1" t="s">
        <v>34</v>
      </c>
      <c r="X867" s="1" t="s">
        <v>5211</v>
      </c>
      <c r="Y867" s="1" t="s">
        <v>5922</v>
      </c>
      <c r="Z867" s="1" t="s">
        <v>5642</v>
      </c>
    </row>
    <row r="868" spans="1:26" hidden="1" x14ac:dyDescent="0.25">
      <c r="A868" s="1" t="s">
        <v>2496</v>
      </c>
      <c r="B868" s="1">
        <v>1621</v>
      </c>
      <c r="C868" s="1" t="s">
        <v>708</v>
      </c>
      <c r="D868" s="1" t="s">
        <v>141</v>
      </c>
      <c r="E868" s="1" t="s">
        <v>142</v>
      </c>
      <c r="F868" s="1">
        <v>2023</v>
      </c>
      <c r="G868" s="1">
        <v>2024</v>
      </c>
      <c r="H868" s="1" t="s">
        <v>3883</v>
      </c>
      <c r="I868" s="1">
        <v>15485</v>
      </c>
      <c r="J868" s="1" t="s">
        <v>2475</v>
      </c>
      <c r="K868" s="1" t="s">
        <v>2629</v>
      </c>
      <c r="L868" s="1">
        <v>21112</v>
      </c>
      <c r="M868" s="1" t="s">
        <v>2499</v>
      </c>
      <c r="N868" s="1" t="s">
        <v>3455</v>
      </c>
      <c r="O868" s="1" t="s">
        <v>3456</v>
      </c>
      <c r="Q868" s="1" t="s">
        <v>2601</v>
      </c>
      <c r="R868" s="1" t="s">
        <v>2507</v>
      </c>
      <c r="S868" s="1" t="s">
        <v>2602</v>
      </c>
      <c r="T868" s="1" t="s">
        <v>2479</v>
      </c>
      <c r="U868" s="1" t="s">
        <v>141</v>
      </c>
      <c r="V868" s="1" t="s">
        <v>3457</v>
      </c>
      <c r="W868" s="1" t="s">
        <v>35</v>
      </c>
      <c r="X868" s="1" t="s">
        <v>2775</v>
      </c>
      <c r="Y868" s="1" t="s">
        <v>5228</v>
      </c>
      <c r="Z868" s="1" t="s">
        <v>5229</v>
      </c>
    </row>
    <row r="869" spans="1:26" hidden="1" x14ac:dyDescent="0.25">
      <c r="A869" s="1" t="s">
        <v>2496</v>
      </c>
      <c r="B869" s="1">
        <v>1620</v>
      </c>
      <c r="C869" s="1" t="s">
        <v>329</v>
      </c>
      <c r="D869" s="1" t="s">
        <v>141</v>
      </c>
      <c r="E869" s="1" t="s">
        <v>142</v>
      </c>
      <c r="F869" s="1">
        <v>2023</v>
      </c>
      <c r="G869" s="1">
        <v>2023</v>
      </c>
      <c r="H869" s="1" t="s">
        <v>5230</v>
      </c>
      <c r="I869" s="1">
        <v>9388</v>
      </c>
      <c r="J869" s="1" t="s">
        <v>2478</v>
      </c>
      <c r="K869" s="1" t="s">
        <v>2541</v>
      </c>
      <c r="L869" s="1">
        <v>35001</v>
      </c>
      <c r="M869" s="1" t="s">
        <v>2542</v>
      </c>
      <c r="N869" s="1" t="s">
        <v>3520</v>
      </c>
      <c r="O869" s="1" t="s">
        <v>3521</v>
      </c>
      <c r="Q869" s="1" t="s">
        <v>43</v>
      </c>
      <c r="R869" s="1" t="s">
        <v>2473</v>
      </c>
      <c r="S869" s="1" t="s">
        <v>2521</v>
      </c>
      <c r="T869" s="1" t="s">
        <v>2479</v>
      </c>
      <c r="U869" s="1" t="s">
        <v>141</v>
      </c>
      <c r="V869" s="1" t="s">
        <v>3668</v>
      </c>
      <c r="W869" s="1" t="s">
        <v>34</v>
      </c>
      <c r="X869" s="1" t="s">
        <v>2593</v>
      </c>
      <c r="Y869" s="1" t="s">
        <v>5231</v>
      </c>
      <c r="Z869" s="1" t="s">
        <v>3669</v>
      </c>
    </row>
    <row r="870" spans="1:26" hidden="1" x14ac:dyDescent="0.25">
      <c r="A870" s="1" t="s">
        <v>2496</v>
      </c>
      <c r="B870" s="1">
        <v>1615</v>
      </c>
      <c r="C870" s="1" t="s">
        <v>1408</v>
      </c>
      <c r="D870" s="1" t="s">
        <v>173</v>
      </c>
      <c r="E870" s="1" t="s">
        <v>142</v>
      </c>
      <c r="F870" s="1">
        <v>2023</v>
      </c>
      <c r="G870" s="1">
        <v>2023</v>
      </c>
      <c r="H870" s="1" t="s">
        <v>5923</v>
      </c>
      <c r="I870" s="1">
        <v>15423</v>
      </c>
      <c r="J870" s="1" t="s">
        <v>3636</v>
      </c>
      <c r="K870" s="1" t="s">
        <v>2881</v>
      </c>
      <c r="L870" s="1">
        <v>19093</v>
      </c>
      <c r="M870" s="1" t="s">
        <v>2499</v>
      </c>
      <c r="N870" s="1" t="s">
        <v>3492</v>
      </c>
      <c r="O870" s="1" t="s">
        <v>3493</v>
      </c>
      <c r="Q870" s="1" t="s">
        <v>60</v>
      </c>
      <c r="R870" s="1" t="s">
        <v>2507</v>
      </c>
      <c r="S870" s="1" t="s">
        <v>2537</v>
      </c>
      <c r="T870" s="1" t="s">
        <v>2479</v>
      </c>
      <c r="U870" s="1" t="s">
        <v>173</v>
      </c>
      <c r="V870" s="1" t="s">
        <v>3453</v>
      </c>
      <c r="W870" s="1" t="s">
        <v>34</v>
      </c>
      <c r="X870" s="1" t="s">
        <v>2538</v>
      </c>
      <c r="Y870" s="1" t="s">
        <v>5924</v>
      </c>
      <c r="Z870" s="1" t="s">
        <v>5925</v>
      </c>
    </row>
    <row r="871" spans="1:26" hidden="1" x14ac:dyDescent="0.25">
      <c r="A871" s="1" t="s">
        <v>2496</v>
      </c>
      <c r="B871" s="1">
        <v>1612</v>
      </c>
      <c r="C871" s="1" t="s">
        <v>815</v>
      </c>
      <c r="D871" s="1" t="s">
        <v>141</v>
      </c>
      <c r="E871" s="1" t="s">
        <v>142</v>
      </c>
      <c r="F871" s="1">
        <v>2023</v>
      </c>
      <c r="G871" s="1">
        <v>2023</v>
      </c>
      <c r="H871" s="1" t="s">
        <v>4960</v>
      </c>
      <c r="I871" s="1">
        <v>9356</v>
      </c>
      <c r="J871" s="1" t="s">
        <v>2482</v>
      </c>
      <c r="K871" s="1" t="s">
        <v>2558</v>
      </c>
      <c r="L871" s="1">
        <v>35001</v>
      </c>
      <c r="M871" s="1" t="s">
        <v>2499</v>
      </c>
      <c r="N871" s="1" t="s">
        <v>3651</v>
      </c>
      <c r="O871" s="1" t="s">
        <v>3506</v>
      </c>
      <c r="Q871" s="1" t="s">
        <v>43</v>
      </c>
      <c r="R871" s="1" t="s">
        <v>2473</v>
      </c>
      <c r="S871" s="1" t="s">
        <v>2521</v>
      </c>
      <c r="T871" s="1" t="s">
        <v>2479</v>
      </c>
      <c r="U871" s="1" t="s">
        <v>141</v>
      </c>
      <c r="V871" s="1" t="s">
        <v>3475</v>
      </c>
      <c r="W871" s="1" t="s">
        <v>34</v>
      </c>
      <c r="X871" s="1" t="s">
        <v>2593</v>
      </c>
      <c r="Y871" s="1" t="s">
        <v>4961</v>
      </c>
      <c r="Z871" s="1" t="s">
        <v>3670</v>
      </c>
    </row>
    <row r="872" spans="1:26" hidden="1" x14ac:dyDescent="0.25">
      <c r="A872" s="1" t="s">
        <v>2496</v>
      </c>
      <c r="B872" s="1">
        <v>1611</v>
      </c>
      <c r="C872" s="1" t="s">
        <v>217</v>
      </c>
      <c r="D872" s="1" t="s">
        <v>141</v>
      </c>
      <c r="E872" s="1" t="s">
        <v>142</v>
      </c>
      <c r="F872" s="1">
        <v>2023</v>
      </c>
      <c r="G872" s="1">
        <v>2024</v>
      </c>
      <c r="H872" s="1" t="s">
        <v>3671</v>
      </c>
      <c r="I872" s="1">
        <v>7952</v>
      </c>
      <c r="J872" s="1" t="s">
        <v>2478</v>
      </c>
      <c r="K872" s="1" t="s">
        <v>2505</v>
      </c>
      <c r="L872" s="1">
        <v>35001</v>
      </c>
      <c r="M872" s="1" t="s">
        <v>2499</v>
      </c>
      <c r="N872" s="1" t="s">
        <v>3517</v>
      </c>
      <c r="O872" s="1" t="s">
        <v>3518</v>
      </c>
      <c r="Q872" s="1" t="s">
        <v>43</v>
      </c>
      <c r="R872" s="1" t="s">
        <v>2473</v>
      </c>
      <c r="S872" s="1" t="s">
        <v>2521</v>
      </c>
      <c r="T872" s="1" t="s">
        <v>2479</v>
      </c>
      <c r="U872" s="1" t="s">
        <v>141</v>
      </c>
      <c r="V872" s="1" t="s">
        <v>3532</v>
      </c>
      <c r="W872" s="1" t="s">
        <v>34</v>
      </c>
      <c r="X872" s="1" t="s">
        <v>2593</v>
      </c>
      <c r="Y872" s="1" t="s">
        <v>3672</v>
      </c>
      <c r="Z872" s="1" t="s">
        <v>28</v>
      </c>
    </row>
    <row r="873" spans="1:26" hidden="1" x14ac:dyDescent="0.25">
      <c r="A873" s="1" t="s">
        <v>2496</v>
      </c>
      <c r="B873" s="1">
        <v>1609</v>
      </c>
      <c r="C873" s="1" t="s">
        <v>842</v>
      </c>
      <c r="D873" s="1" t="s">
        <v>162</v>
      </c>
      <c r="E873" s="1" t="s">
        <v>157</v>
      </c>
      <c r="F873" s="1">
        <v>2024</v>
      </c>
      <c r="G873" s="1">
        <v>2024</v>
      </c>
      <c r="H873" s="1" t="s">
        <v>3673</v>
      </c>
      <c r="I873" s="1">
        <v>5620</v>
      </c>
      <c r="J873" s="1" t="s">
        <v>2853</v>
      </c>
      <c r="K873" s="1" t="s">
        <v>2613</v>
      </c>
      <c r="L873" s="1">
        <v>26002</v>
      </c>
      <c r="M873" s="1" t="s">
        <v>5292</v>
      </c>
      <c r="N873" s="1" t="s">
        <v>3674</v>
      </c>
      <c r="O873" s="1" t="s">
        <v>3675</v>
      </c>
      <c r="Q873" s="1" t="s">
        <v>44</v>
      </c>
      <c r="R873" s="1" t="s">
        <v>2514</v>
      </c>
      <c r="S873" s="1" t="s">
        <v>2787</v>
      </c>
      <c r="T873" s="1" t="s">
        <v>2479</v>
      </c>
      <c r="U873" s="1" t="s">
        <v>162</v>
      </c>
      <c r="V873" s="1" t="s">
        <v>3094</v>
      </c>
      <c r="W873" s="1" t="s">
        <v>34</v>
      </c>
      <c r="X873" s="1" t="s">
        <v>2518</v>
      </c>
      <c r="Y873" s="1" t="s">
        <v>5643</v>
      </c>
      <c r="Z873" s="1" t="s">
        <v>3019</v>
      </c>
    </row>
    <row r="874" spans="1:26" hidden="1" x14ac:dyDescent="0.25">
      <c r="A874" s="1" t="s">
        <v>2496</v>
      </c>
      <c r="B874" s="1">
        <v>1603</v>
      </c>
      <c r="C874" s="1" t="s">
        <v>518</v>
      </c>
      <c r="D874" s="1" t="s">
        <v>519</v>
      </c>
      <c r="E874" s="1" t="s">
        <v>142</v>
      </c>
      <c r="F874" s="1">
        <v>2023</v>
      </c>
      <c r="G874" s="1">
        <v>2024</v>
      </c>
      <c r="H874" s="1" t="s">
        <v>6518</v>
      </c>
      <c r="I874" s="1">
        <v>15354</v>
      </c>
      <c r="J874" s="1" t="s">
        <v>6519</v>
      </c>
      <c r="K874" s="1" t="s">
        <v>2512</v>
      </c>
      <c r="L874" s="1">
        <v>35559</v>
      </c>
      <c r="M874" s="1" t="s">
        <v>2499</v>
      </c>
      <c r="N874" s="1" t="s">
        <v>3676</v>
      </c>
      <c r="O874" s="1" t="s">
        <v>6267</v>
      </c>
      <c r="Q874" s="1" t="s">
        <v>43</v>
      </c>
      <c r="R874" s="1" t="s">
        <v>2473</v>
      </c>
      <c r="S874" s="1" t="s">
        <v>2521</v>
      </c>
      <c r="T874" s="1" t="s">
        <v>2479</v>
      </c>
      <c r="U874" s="1" t="s">
        <v>519</v>
      </c>
      <c r="V874" s="1" t="s">
        <v>6159</v>
      </c>
      <c r="W874" s="1" t="s">
        <v>36</v>
      </c>
      <c r="X874" s="1" t="s">
        <v>2794</v>
      </c>
      <c r="Y874" s="1" t="s">
        <v>2795</v>
      </c>
      <c r="Z874" s="1" t="s">
        <v>2755</v>
      </c>
    </row>
    <row r="875" spans="1:26" hidden="1" x14ac:dyDescent="0.25">
      <c r="A875" s="1" t="s">
        <v>2496</v>
      </c>
      <c r="B875" s="1">
        <v>1599</v>
      </c>
      <c r="C875" s="1" t="s">
        <v>1164</v>
      </c>
      <c r="D875" s="1" t="s">
        <v>170</v>
      </c>
      <c r="E875" s="1" t="s">
        <v>157</v>
      </c>
      <c r="F875" s="1">
        <v>2023</v>
      </c>
      <c r="G875" s="1">
        <v>2024</v>
      </c>
      <c r="H875" s="1" t="s">
        <v>3677</v>
      </c>
      <c r="I875" s="1" t="s">
        <v>3678</v>
      </c>
      <c r="J875" s="1" t="s">
        <v>2475</v>
      </c>
      <c r="K875" s="1" t="s">
        <v>2850</v>
      </c>
      <c r="L875" s="1">
        <v>34137</v>
      </c>
      <c r="M875" s="1" t="s">
        <v>5292</v>
      </c>
      <c r="N875" s="1" t="s">
        <v>3523</v>
      </c>
      <c r="O875" s="1" t="s">
        <v>3524</v>
      </c>
      <c r="Q875" s="1" t="s">
        <v>46</v>
      </c>
      <c r="R875" s="1" t="s">
        <v>2514</v>
      </c>
      <c r="S875" s="1" t="s">
        <v>2628</v>
      </c>
      <c r="T875" s="1" t="s">
        <v>2647</v>
      </c>
      <c r="U875" s="1" t="s">
        <v>170</v>
      </c>
      <c r="V875" s="1" t="s">
        <v>3515</v>
      </c>
      <c r="W875" s="1" t="s">
        <v>34</v>
      </c>
      <c r="X875" s="1" t="s">
        <v>2518</v>
      </c>
      <c r="Y875" s="1" t="s">
        <v>7268</v>
      </c>
      <c r="Z875" s="1" t="s">
        <v>7269</v>
      </c>
    </row>
    <row r="876" spans="1:26" hidden="1" x14ac:dyDescent="0.25">
      <c r="A876" s="1" t="s">
        <v>2496</v>
      </c>
      <c r="B876" s="1">
        <v>1597</v>
      </c>
      <c r="C876" s="1" t="s">
        <v>545</v>
      </c>
      <c r="D876" s="1" t="s">
        <v>141</v>
      </c>
      <c r="E876" s="1" t="s">
        <v>142</v>
      </c>
      <c r="F876" s="1">
        <v>2023</v>
      </c>
      <c r="G876" s="1">
        <v>2024</v>
      </c>
      <c r="H876" s="1" t="s">
        <v>2483</v>
      </c>
      <c r="I876" s="1">
        <v>7629</v>
      </c>
      <c r="J876" s="1" t="s">
        <v>2484</v>
      </c>
      <c r="K876" s="1" t="s">
        <v>2558</v>
      </c>
      <c r="L876" s="1">
        <v>35001</v>
      </c>
      <c r="M876" s="1" t="s">
        <v>2499</v>
      </c>
      <c r="N876" s="1" t="s">
        <v>3476</v>
      </c>
      <c r="O876" s="1" t="s">
        <v>3477</v>
      </c>
      <c r="Q876" s="1" t="s">
        <v>43</v>
      </c>
      <c r="R876" s="1" t="s">
        <v>2473</v>
      </c>
      <c r="S876" s="1" t="s">
        <v>2521</v>
      </c>
      <c r="T876" s="1" t="s">
        <v>2479</v>
      </c>
      <c r="U876" s="1" t="s">
        <v>141</v>
      </c>
      <c r="V876" s="1" t="s">
        <v>3532</v>
      </c>
      <c r="W876" s="1" t="s">
        <v>34</v>
      </c>
      <c r="X876" s="1" t="s">
        <v>2593</v>
      </c>
      <c r="Y876" s="1" t="s">
        <v>6520</v>
      </c>
      <c r="Z876" s="1" t="s">
        <v>5926</v>
      </c>
    </row>
    <row r="877" spans="1:26" hidden="1" x14ac:dyDescent="0.25">
      <c r="A877" s="1" t="s">
        <v>2496</v>
      </c>
      <c r="B877" s="1">
        <v>1596</v>
      </c>
      <c r="C877" s="1" t="s">
        <v>1379</v>
      </c>
      <c r="D877" s="1" t="s">
        <v>162</v>
      </c>
      <c r="E877" s="1" t="s">
        <v>157</v>
      </c>
      <c r="F877" s="1">
        <v>2024</v>
      </c>
      <c r="G877" s="1">
        <v>2024</v>
      </c>
      <c r="H877" s="1" t="s">
        <v>3679</v>
      </c>
      <c r="I877" s="1">
        <v>8889</v>
      </c>
      <c r="J877" s="1" t="s">
        <v>2971</v>
      </c>
      <c r="K877" s="1" t="s">
        <v>2785</v>
      </c>
      <c r="L877" s="1">
        <v>26158</v>
      </c>
      <c r="M877" s="1" t="s">
        <v>2786</v>
      </c>
      <c r="N877" s="1" t="s">
        <v>3680</v>
      </c>
      <c r="O877" s="1" t="s">
        <v>3681</v>
      </c>
      <c r="Q877" s="1" t="s">
        <v>44</v>
      </c>
      <c r="R877" s="1" t="s">
        <v>2514</v>
      </c>
      <c r="S877" s="1" t="s">
        <v>2787</v>
      </c>
      <c r="T877" s="1" t="s">
        <v>2479</v>
      </c>
      <c r="U877" s="1" t="s">
        <v>162</v>
      </c>
      <c r="V877" s="1" t="s">
        <v>3094</v>
      </c>
      <c r="W877" s="1" t="s">
        <v>34</v>
      </c>
      <c r="X877" s="1" t="s">
        <v>2636</v>
      </c>
      <c r="Y877" s="1" t="s">
        <v>3682</v>
      </c>
      <c r="Z877" s="1" t="s">
        <v>2647</v>
      </c>
    </row>
    <row r="878" spans="1:26" hidden="1" x14ac:dyDescent="0.25">
      <c r="A878" s="1" t="s">
        <v>2496</v>
      </c>
      <c r="B878" s="1">
        <v>1595</v>
      </c>
      <c r="C878" s="1" t="s">
        <v>951</v>
      </c>
      <c r="D878" s="1" t="s">
        <v>141</v>
      </c>
      <c r="E878" s="1" t="s">
        <v>142</v>
      </c>
      <c r="F878" s="1">
        <v>2023</v>
      </c>
      <c r="G878" s="1">
        <v>2024</v>
      </c>
      <c r="H878" s="1" t="s">
        <v>3683</v>
      </c>
      <c r="I878" s="1">
        <v>9150</v>
      </c>
      <c r="J878" s="1" t="s">
        <v>2478</v>
      </c>
      <c r="K878" s="1" t="s">
        <v>2541</v>
      </c>
      <c r="L878" s="1">
        <v>35001</v>
      </c>
      <c r="M878" s="1" t="s">
        <v>2542</v>
      </c>
      <c r="N878" s="1" t="s">
        <v>3498</v>
      </c>
      <c r="O878" s="1" t="s">
        <v>3499</v>
      </c>
      <c r="Q878" s="1" t="s">
        <v>43</v>
      </c>
      <c r="R878" s="1" t="s">
        <v>2473</v>
      </c>
      <c r="S878" s="1" t="s">
        <v>2521</v>
      </c>
      <c r="T878" s="1" t="s">
        <v>2479</v>
      </c>
      <c r="U878" s="1" t="s">
        <v>141</v>
      </c>
      <c r="V878" s="1" t="s">
        <v>3500</v>
      </c>
      <c r="W878" s="1" t="s">
        <v>34</v>
      </c>
      <c r="X878" s="1" t="s">
        <v>2593</v>
      </c>
      <c r="Y878" s="1" t="s">
        <v>3684</v>
      </c>
      <c r="Z878" s="1" t="s">
        <v>28</v>
      </c>
    </row>
    <row r="879" spans="1:26" hidden="1" x14ac:dyDescent="0.25">
      <c r="A879" s="1" t="s">
        <v>2496</v>
      </c>
      <c r="B879" s="1">
        <v>1594</v>
      </c>
      <c r="C879" s="1" t="s">
        <v>738</v>
      </c>
      <c r="D879" s="1" t="s">
        <v>141</v>
      </c>
      <c r="E879" s="1" t="s">
        <v>142</v>
      </c>
      <c r="F879" s="1">
        <v>2023</v>
      </c>
      <c r="G879" s="1">
        <v>2024</v>
      </c>
      <c r="H879" s="1" t="s">
        <v>3725</v>
      </c>
      <c r="I879" s="1">
        <v>5343</v>
      </c>
      <c r="J879" s="1" t="s">
        <v>2478</v>
      </c>
      <c r="K879" s="1" t="s">
        <v>2505</v>
      </c>
      <c r="L879" s="1">
        <v>35001</v>
      </c>
      <c r="M879" s="1" t="s">
        <v>2499</v>
      </c>
      <c r="N879" s="1" t="s">
        <v>3498</v>
      </c>
      <c r="O879" s="1" t="s">
        <v>3499</v>
      </c>
      <c r="Q879" s="1" t="s">
        <v>43</v>
      </c>
      <c r="R879" s="1" t="s">
        <v>2473</v>
      </c>
      <c r="S879" s="1" t="s">
        <v>2521</v>
      </c>
      <c r="T879" s="1" t="s">
        <v>2479</v>
      </c>
      <c r="U879" s="1" t="s">
        <v>141</v>
      </c>
      <c r="V879" s="1" t="s">
        <v>3500</v>
      </c>
      <c r="W879" s="1" t="s">
        <v>34</v>
      </c>
      <c r="X879" s="1" t="s">
        <v>2593</v>
      </c>
      <c r="Y879" s="1" t="s">
        <v>5644</v>
      </c>
    </row>
    <row r="880" spans="1:26" hidden="1" x14ac:dyDescent="0.25">
      <c r="A880" s="1" t="s">
        <v>2496</v>
      </c>
      <c r="B880" s="1">
        <v>1593</v>
      </c>
      <c r="C880" s="1" t="s">
        <v>698</v>
      </c>
      <c r="D880" s="1" t="s">
        <v>141</v>
      </c>
      <c r="E880" s="1" t="s">
        <v>142</v>
      </c>
      <c r="F880" s="1">
        <v>2023</v>
      </c>
      <c r="G880" s="1">
        <v>2024</v>
      </c>
      <c r="H880" s="1" t="s">
        <v>3685</v>
      </c>
      <c r="I880" s="1">
        <v>8957</v>
      </c>
      <c r="J880" s="1" t="s">
        <v>2478</v>
      </c>
      <c r="K880" s="1" t="s">
        <v>2505</v>
      </c>
      <c r="L880" s="1">
        <v>35001</v>
      </c>
      <c r="M880" s="1" t="s">
        <v>2499</v>
      </c>
      <c r="N880" s="1" t="s">
        <v>3455</v>
      </c>
      <c r="O880" s="1" t="s">
        <v>3456</v>
      </c>
      <c r="Q880" s="1" t="s">
        <v>43</v>
      </c>
      <c r="R880" s="1" t="s">
        <v>2473</v>
      </c>
      <c r="S880" s="1" t="s">
        <v>2521</v>
      </c>
      <c r="T880" s="1" t="s">
        <v>2479</v>
      </c>
      <c r="U880" s="1" t="s">
        <v>141</v>
      </c>
      <c r="V880" s="1" t="s">
        <v>3457</v>
      </c>
      <c r="W880" s="1" t="s">
        <v>35</v>
      </c>
      <c r="X880" s="1" t="s">
        <v>2630</v>
      </c>
      <c r="Y880" s="1" t="s">
        <v>3686</v>
      </c>
      <c r="Z880" s="1" t="s">
        <v>3687</v>
      </c>
    </row>
    <row r="881" spans="1:26" hidden="1" x14ac:dyDescent="0.25">
      <c r="A881" s="1" t="s">
        <v>2496</v>
      </c>
      <c r="B881" s="1">
        <v>1591</v>
      </c>
      <c r="C881" s="1" t="s">
        <v>1252</v>
      </c>
      <c r="D881" s="1" t="s">
        <v>162</v>
      </c>
      <c r="E881" s="1" t="s">
        <v>157</v>
      </c>
      <c r="F881" s="1">
        <v>2024</v>
      </c>
      <c r="G881" s="1">
        <v>2024</v>
      </c>
      <c r="H881" s="1" t="s">
        <v>3688</v>
      </c>
      <c r="I881" s="1">
        <v>5456</v>
      </c>
      <c r="J881" s="1" t="s">
        <v>2612</v>
      </c>
      <c r="K881" s="1" t="s">
        <v>2613</v>
      </c>
      <c r="L881" s="1">
        <v>26257</v>
      </c>
      <c r="M881" s="1" t="s">
        <v>5292</v>
      </c>
      <c r="N881" s="1" t="s">
        <v>3689</v>
      </c>
      <c r="O881" s="1" t="s">
        <v>3690</v>
      </c>
      <c r="Q881" s="1" t="s">
        <v>44</v>
      </c>
      <c r="R881" s="1" t="s">
        <v>2514</v>
      </c>
      <c r="S881" s="1" t="s">
        <v>2525</v>
      </c>
      <c r="T881" s="1" t="s">
        <v>2479</v>
      </c>
      <c r="U881" s="1" t="s">
        <v>162</v>
      </c>
      <c r="V881" s="1" t="s">
        <v>3094</v>
      </c>
      <c r="W881" s="1" t="s">
        <v>34</v>
      </c>
      <c r="X881" s="1" t="s">
        <v>2636</v>
      </c>
      <c r="Y881" s="1" t="s">
        <v>3691</v>
      </c>
      <c r="Z881" s="1" t="s">
        <v>3692</v>
      </c>
    </row>
    <row r="882" spans="1:26" hidden="1" x14ac:dyDescent="0.25">
      <c r="A882" s="1" t="s">
        <v>2496</v>
      </c>
      <c r="B882" s="1">
        <v>1590</v>
      </c>
      <c r="C882" s="1" t="s">
        <v>1352</v>
      </c>
      <c r="D882" s="1" t="s">
        <v>170</v>
      </c>
      <c r="E882" s="1" t="s">
        <v>157</v>
      </c>
      <c r="F882" s="1">
        <v>2024</v>
      </c>
      <c r="G882" s="1">
        <v>2024</v>
      </c>
      <c r="H882" s="1" t="s">
        <v>3693</v>
      </c>
      <c r="I882" s="1" t="s">
        <v>3694</v>
      </c>
      <c r="J882" s="1" t="s">
        <v>2475</v>
      </c>
      <c r="K882" s="1" t="s">
        <v>2613</v>
      </c>
      <c r="L882" s="1">
        <v>26001</v>
      </c>
      <c r="M882" s="1" t="s">
        <v>5292</v>
      </c>
      <c r="N882" s="1" t="s">
        <v>3695</v>
      </c>
      <c r="O882" s="1" t="s">
        <v>3696</v>
      </c>
      <c r="Q882" s="1" t="s">
        <v>44</v>
      </c>
      <c r="R882" s="1" t="s">
        <v>2514</v>
      </c>
      <c r="S882" s="1" t="s">
        <v>3514</v>
      </c>
      <c r="T882" s="1" t="s">
        <v>2479</v>
      </c>
      <c r="U882" s="1" t="s">
        <v>170</v>
      </c>
      <c r="V882" s="1" t="s">
        <v>3697</v>
      </c>
      <c r="W882" s="1" t="s">
        <v>34</v>
      </c>
      <c r="X882" s="1" t="s">
        <v>2518</v>
      </c>
      <c r="Y882" s="1" t="s">
        <v>7270</v>
      </c>
      <c r="Z882" s="1" t="s">
        <v>3698</v>
      </c>
    </row>
    <row r="883" spans="1:26" hidden="1" x14ac:dyDescent="0.25">
      <c r="A883" s="1" t="s">
        <v>2496</v>
      </c>
      <c r="B883" s="1">
        <v>1587</v>
      </c>
      <c r="C883" s="1" t="s">
        <v>716</v>
      </c>
      <c r="D883" s="1" t="s">
        <v>141</v>
      </c>
      <c r="E883" s="1" t="s">
        <v>142</v>
      </c>
      <c r="F883" s="1">
        <v>2023</v>
      </c>
      <c r="G883" s="1">
        <v>2023</v>
      </c>
      <c r="H883" s="1" t="s">
        <v>5232</v>
      </c>
      <c r="I883" s="1">
        <v>9390</v>
      </c>
      <c r="J883" s="1" t="s">
        <v>2846</v>
      </c>
      <c r="K883" s="1" t="s">
        <v>2541</v>
      </c>
      <c r="L883" s="1">
        <v>35001</v>
      </c>
      <c r="M883" s="1" t="s">
        <v>2542</v>
      </c>
      <c r="N883" s="1" t="s">
        <v>3699</v>
      </c>
      <c r="O883" s="1" t="s">
        <v>3700</v>
      </c>
      <c r="Q883" s="1" t="s">
        <v>43</v>
      </c>
      <c r="R883" s="1" t="s">
        <v>2473</v>
      </c>
      <c r="S883" s="1" t="s">
        <v>2521</v>
      </c>
      <c r="T883" s="1" t="s">
        <v>2479</v>
      </c>
      <c r="U883" s="1" t="s">
        <v>141</v>
      </c>
      <c r="V883" s="1" t="s">
        <v>3701</v>
      </c>
      <c r="W883" s="1" t="s">
        <v>34</v>
      </c>
      <c r="X883" s="1" t="s">
        <v>2593</v>
      </c>
      <c r="Y883" s="1" t="s">
        <v>5233</v>
      </c>
      <c r="Z883" s="1" t="s">
        <v>28</v>
      </c>
    </row>
    <row r="884" spans="1:26" hidden="1" x14ac:dyDescent="0.25">
      <c r="A884" s="1" t="s">
        <v>2496</v>
      </c>
      <c r="B884" s="1">
        <v>1585</v>
      </c>
      <c r="C884" s="1" t="s">
        <v>1123</v>
      </c>
      <c r="D884" s="1" t="s">
        <v>166</v>
      </c>
      <c r="E884" s="1" t="s">
        <v>142</v>
      </c>
      <c r="F884" s="1">
        <v>2013</v>
      </c>
      <c r="G884" s="1">
        <v>2014</v>
      </c>
      <c r="H884" s="1" t="s">
        <v>6521</v>
      </c>
      <c r="I884" s="1">
        <v>1237</v>
      </c>
      <c r="J884" s="1" t="s">
        <v>2511</v>
      </c>
      <c r="K884" s="1" t="s">
        <v>2512</v>
      </c>
      <c r="L884" s="1">
        <v>35001</v>
      </c>
      <c r="M884" s="1" t="s">
        <v>2499</v>
      </c>
      <c r="N884" s="1" t="s">
        <v>6522</v>
      </c>
      <c r="O884" s="1" t="s">
        <v>6267</v>
      </c>
      <c r="Q884" s="1" t="s">
        <v>43</v>
      </c>
      <c r="R884" s="1" t="s">
        <v>2473</v>
      </c>
      <c r="S884" s="1" t="s">
        <v>2521</v>
      </c>
      <c r="T884" s="1" t="s">
        <v>2479</v>
      </c>
      <c r="U884" s="1" t="s">
        <v>166</v>
      </c>
      <c r="V884" s="1" t="s">
        <v>6513</v>
      </c>
      <c r="W884" s="1" t="s">
        <v>36</v>
      </c>
      <c r="X884" s="1" t="s">
        <v>2794</v>
      </c>
      <c r="Y884" s="1" t="s">
        <v>2795</v>
      </c>
      <c r="Z884" s="1" t="s">
        <v>2755</v>
      </c>
    </row>
    <row r="885" spans="1:26" hidden="1" x14ac:dyDescent="0.25">
      <c r="A885" s="1" t="s">
        <v>2496</v>
      </c>
      <c r="B885" s="1">
        <v>1584</v>
      </c>
      <c r="C885" s="1" t="s">
        <v>1547</v>
      </c>
      <c r="D885" s="1" t="s">
        <v>141</v>
      </c>
      <c r="E885" s="1" t="s">
        <v>142</v>
      </c>
      <c r="F885" s="1">
        <v>2023</v>
      </c>
      <c r="G885" s="1">
        <v>2023</v>
      </c>
      <c r="H885" s="1" t="s">
        <v>7271</v>
      </c>
      <c r="I885" s="1">
        <v>9712</v>
      </c>
      <c r="J885" s="1" t="s">
        <v>2478</v>
      </c>
      <c r="K885" s="1" t="s">
        <v>2541</v>
      </c>
      <c r="L885" s="1">
        <v>35001</v>
      </c>
      <c r="M885" s="1" t="s">
        <v>2542</v>
      </c>
      <c r="N885" s="1" t="s">
        <v>3473</v>
      </c>
      <c r="O885" s="1" t="s">
        <v>3474</v>
      </c>
      <c r="Q885" s="1" t="s">
        <v>43</v>
      </c>
      <c r="R885" s="1" t="s">
        <v>2473</v>
      </c>
      <c r="S885" s="1" t="s">
        <v>2521</v>
      </c>
      <c r="T885" s="1" t="s">
        <v>2479</v>
      </c>
      <c r="U885" s="1" t="s">
        <v>141</v>
      </c>
      <c r="V885" s="1" t="s">
        <v>3475</v>
      </c>
      <c r="W885" s="1" t="s">
        <v>34</v>
      </c>
      <c r="X885" s="1" t="s">
        <v>2593</v>
      </c>
      <c r="Y885" s="1" t="s">
        <v>7272</v>
      </c>
      <c r="Z885" s="1" t="s">
        <v>6069</v>
      </c>
    </row>
    <row r="886" spans="1:26" hidden="1" x14ac:dyDescent="0.25">
      <c r="A886" s="1" t="s">
        <v>2496</v>
      </c>
      <c r="B886" s="1">
        <v>1583</v>
      </c>
      <c r="C886" s="1" t="s">
        <v>778</v>
      </c>
      <c r="D886" s="1" t="s">
        <v>170</v>
      </c>
      <c r="E886" s="1" t="s">
        <v>157</v>
      </c>
      <c r="F886" s="1">
        <v>2024</v>
      </c>
      <c r="G886" s="1">
        <v>2024</v>
      </c>
      <c r="H886" s="1" t="s">
        <v>3702</v>
      </c>
      <c r="I886" s="1">
        <v>4807</v>
      </c>
      <c r="J886" s="1" t="s">
        <v>2557</v>
      </c>
      <c r="K886" s="1" t="s">
        <v>2629</v>
      </c>
      <c r="L886" s="1">
        <v>35001</v>
      </c>
      <c r="M886" s="1" t="s">
        <v>2499</v>
      </c>
      <c r="N886" s="1" t="s">
        <v>3601</v>
      </c>
      <c r="O886" s="1" t="s">
        <v>3602</v>
      </c>
      <c r="Q886" s="1" t="s">
        <v>43</v>
      </c>
      <c r="R886" s="1" t="s">
        <v>2473</v>
      </c>
      <c r="S886" s="1" t="s">
        <v>2521</v>
      </c>
      <c r="T886" s="1" t="s">
        <v>2479</v>
      </c>
      <c r="U886" s="1" t="s">
        <v>170</v>
      </c>
      <c r="V886" s="1" t="s">
        <v>3094</v>
      </c>
      <c r="W886" s="1" t="s">
        <v>34</v>
      </c>
      <c r="X886" s="1" t="s">
        <v>2794</v>
      </c>
      <c r="Y886" s="1" t="s">
        <v>2795</v>
      </c>
      <c r="Z886" s="1" t="s">
        <v>2755</v>
      </c>
    </row>
    <row r="887" spans="1:26" hidden="1" x14ac:dyDescent="0.25">
      <c r="A887" s="1" t="s">
        <v>2496</v>
      </c>
      <c r="B887" s="1">
        <v>1580</v>
      </c>
      <c r="C887" s="1" t="s">
        <v>1548</v>
      </c>
      <c r="D887" s="1" t="s">
        <v>141</v>
      </c>
      <c r="E887" s="1" t="s">
        <v>142</v>
      </c>
      <c r="F887" s="1">
        <v>2023</v>
      </c>
      <c r="G887" s="1">
        <v>2024</v>
      </c>
      <c r="H887" s="1" t="s">
        <v>3169</v>
      </c>
      <c r="I887" s="1" t="s">
        <v>3170</v>
      </c>
      <c r="J887" s="1" t="s">
        <v>2475</v>
      </c>
      <c r="K887" s="1" t="s">
        <v>2505</v>
      </c>
      <c r="L887" s="1">
        <v>35001</v>
      </c>
      <c r="M887" s="1" t="s">
        <v>2499</v>
      </c>
      <c r="N887" s="1" t="s">
        <v>3703</v>
      </c>
      <c r="O887" s="1" t="s">
        <v>3704</v>
      </c>
      <c r="Q887" s="1" t="s">
        <v>43</v>
      </c>
      <c r="R887" s="1" t="s">
        <v>2473</v>
      </c>
      <c r="S887" s="1" t="s">
        <v>2521</v>
      </c>
      <c r="T887" s="1" t="s">
        <v>2477</v>
      </c>
      <c r="U887" s="1" t="s">
        <v>141</v>
      </c>
      <c r="V887" s="1" t="s">
        <v>3705</v>
      </c>
      <c r="W887" s="1" t="s">
        <v>34</v>
      </c>
      <c r="X887" s="1" t="s">
        <v>2509</v>
      </c>
      <c r="Y887" s="1" t="s">
        <v>7273</v>
      </c>
      <c r="Z887" s="1" t="s">
        <v>7274</v>
      </c>
    </row>
    <row r="888" spans="1:26" hidden="1" x14ac:dyDescent="0.25">
      <c r="A888" s="1" t="s">
        <v>2496</v>
      </c>
      <c r="B888" s="1">
        <v>1579</v>
      </c>
      <c r="C888" s="1" t="s">
        <v>482</v>
      </c>
      <c r="D888" s="1" t="s">
        <v>141</v>
      </c>
      <c r="E888" s="1" t="s">
        <v>142</v>
      </c>
      <c r="F888" s="1">
        <v>2023</v>
      </c>
      <c r="G888" s="1">
        <v>2023</v>
      </c>
      <c r="H888" s="1" t="s">
        <v>3706</v>
      </c>
      <c r="I888" s="1">
        <v>7385</v>
      </c>
      <c r="J888" s="1" t="s">
        <v>2478</v>
      </c>
      <c r="K888" s="1" t="s">
        <v>2541</v>
      </c>
      <c r="L888" s="1">
        <v>35001</v>
      </c>
      <c r="M888" s="1" t="s">
        <v>2542</v>
      </c>
      <c r="N888" s="1" t="s">
        <v>3505</v>
      </c>
      <c r="O888" s="1" t="s">
        <v>3506</v>
      </c>
      <c r="Q888" s="1" t="s">
        <v>43</v>
      </c>
      <c r="R888" s="1" t="s">
        <v>2473</v>
      </c>
      <c r="S888" s="1" t="s">
        <v>2521</v>
      </c>
      <c r="T888" s="1" t="s">
        <v>2479</v>
      </c>
      <c r="U888" s="1" t="s">
        <v>141</v>
      </c>
      <c r="V888" s="1" t="s">
        <v>3507</v>
      </c>
      <c r="W888" s="1" t="s">
        <v>34</v>
      </c>
      <c r="X888" s="1" t="s">
        <v>2593</v>
      </c>
      <c r="Y888" s="1" t="s">
        <v>3707</v>
      </c>
      <c r="Z888" s="1" t="s">
        <v>3708</v>
      </c>
    </row>
    <row r="889" spans="1:26" hidden="1" x14ac:dyDescent="0.25">
      <c r="A889" s="1" t="s">
        <v>2496</v>
      </c>
      <c r="B889" s="1">
        <v>1578</v>
      </c>
      <c r="C889" s="1" t="s">
        <v>582</v>
      </c>
      <c r="D889" s="1" t="s">
        <v>141</v>
      </c>
      <c r="E889" s="1" t="s">
        <v>142</v>
      </c>
      <c r="F889" s="1">
        <v>2023</v>
      </c>
      <c r="G889" s="1">
        <v>2024</v>
      </c>
      <c r="H889" s="1" t="s">
        <v>7275</v>
      </c>
      <c r="I889" s="1">
        <v>9710</v>
      </c>
      <c r="J889" s="1" t="s">
        <v>2478</v>
      </c>
      <c r="K889" s="1" t="s">
        <v>2505</v>
      </c>
      <c r="L889" s="1">
        <v>35001</v>
      </c>
      <c r="M889" s="1" t="s">
        <v>2499</v>
      </c>
      <c r="N889" s="1" t="s">
        <v>3498</v>
      </c>
      <c r="O889" s="1" t="s">
        <v>3499</v>
      </c>
      <c r="Q889" s="1" t="s">
        <v>43</v>
      </c>
      <c r="R889" s="1" t="s">
        <v>2473</v>
      </c>
      <c r="S889" s="1" t="s">
        <v>2521</v>
      </c>
      <c r="T889" s="1" t="s">
        <v>2479</v>
      </c>
      <c r="U889" s="1" t="s">
        <v>141</v>
      </c>
      <c r="V889" s="1" t="s">
        <v>3500</v>
      </c>
      <c r="W889" s="1" t="s">
        <v>34</v>
      </c>
      <c r="X889" s="1" t="s">
        <v>2593</v>
      </c>
      <c r="Y889" s="1" t="s">
        <v>7276</v>
      </c>
      <c r="Z889" s="1" t="s">
        <v>2754</v>
      </c>
    </row>
    <row r="890" spans="1:26" hidden="1" x14ac:dyDescent="0.25">
      <c r="A890" s="1" t="s">
        <v>2496</v>
      </c>
      <c r="B890" s="1">
        <v>1577</v>
      </c>
      <c r="C890" s="1" t="s">
        <v>847</v>
      </c>
      <c r="D890" s="1" t="s">
        <v>170</v>
      </c>
      <c r="E890" s="1" t="s">
        <v>157</v>
      </c>
      <c r="F890" s="1">
        <v>2024</v>
      </c>
      <c r="G890" s="1">
        <v>2025</v>
      </c>
      <c r="H890" s="1" t="s">
        <v>3709</v>
      </c>
      <c r="I890" s="1" t="s">
        <v>3710</v>
      </c>
      <c r="J890" s="1" t="s">
        <v>2497</v>
      </c>
      <c r="K890" s="1" t="s">
        <v>2558</v>
      </c>
      <c r="L890" s="1">
        <v>35001</v>
      </c>
      <c r="M890" s="1" t="s">
        <v>2499</v>
      </c>
      <c r="N890" s="1" t="s">
        <v>3480</v>
      </c>
      <c r="O890" s="1" t="s">
        <v>3481</v>
      </c>
      <c r="Q890" s="1" t="s">
        <v>43</v>
      </c>
      <c r="R890" s="1" t="s">
        <v>2473</v>
      </c>
      <c r="S890" s="1" t="s">
        <v>2521</v>
      </c>
      <c r="T890" s="1" t="s">
        <v>2479</v>
      </c>
      <c r="U890" s="1" t="s">
        <v>170</v>
      </c>
      <c r="V890" s="1" t="s">
        <v>3094</v>
      </c>
      <c r="W890" s="1" t="s">
        <v>34</v>
      </c>
      <c r="X890" s="1" t="s">
        <v>2593</v>
      </c>
      <c r="Y890" s="1" t="s">
        <v>3711</v>
      </c>
      <c r="Z890" s="1" t="s">
        <v>2653</v>
      </c>
    </row>
    <row r="891" spans="1:26" hidden="1" x14ac:dyDescent="0.25">
      <c r="A891" s="1" t="s">
        <v>2496</v>
      </c>
      <c r="B891" s="1">
        <v>1574</v>
      </c>
      <c r="C891" s="1" t="s">
        <v>1139</v>
      </c>
      <c r="D891" s="1" t="s">
        <v>141</v>
      </c>
      <c r="E891" s="1" t="s">
        <v>142</v>
      </c>
      <c r="F891" s="1">
        <v>2023</v>
      </c>
      <c r="G891" s="1">
        <v>2024</v>
      </c>
      <c r="H891" s="1" t="s">
        <v>2474</v>
      </c>
      <c r="I891" s="1" t="s">
        <v>2814</v>
      </c>
      <c r="J891" s="1" t="s">
        <v>2475</v>
      </c>
      <c r="K891" s="1" t="s">
        <v>2738</v>
      </c>
      <c r="L891" s="1">
        <v>35001</v>
      </c>
      <c r="M891" s="1" t="s">
        <v>2530</v>
      </c>
      <c r="N891" s="1" t="s">
        <v>3624</v>
      </c>
      <c r="O891" s="1" t="s">
        <v>3625</v>
      </c>
      <c r="Q891" s="1" t="s">
        <v>43</v>
      </c>
      <c r="R891" s="1" t="s">
        <v>2473</v>
      </c>
      <c r="S891" s="1" t="s">
        <v>2521</v>
      </c>
      <c r="T891" s="1" t="s">
        <v>2522</v>
      </c>
      <c r="U891" s="1" t="s">
        <v>141</v>
      </c>
      <c r="V891" s="1" t="s">
        <v>3532</v>
      </c>
      <c r="W891" s="1" t="s">
        <v>34</v>
      </c>
      <c r="X891" s="1" t="s">
        <v>2593</v>
      </c>
      <c r="Y891" s="1" t="s">
        <v>6070</v>
      </c>
      <c r="Z891" s="1" t="s">
        <v>28</v>
      </c>
    </row>
    <row r="892" spans="1:26" hidden="1" x14ac:dyDescent="0.25">
      <c r="A892" s="1" t="s">
        <v>2496</v>
      </c>
      <c r="B892" s="1">
        <v>1572</v>
      </c>
      <c r="C892" s="1" t="s">
        <v>185</v>
      </c>
      <c r="D892" s="1" t="s">
        <v>141</v>
      </c>
      <c r="E892" s="1" t="s">
        <v>142</v>
      </c>
      <c r="F892" s="1">
        <v>2024</v>
      </c>
      <c r="G892" s="1">
        <v>2025</v>
      </c>
      <c r="H892" s="1" t="s">
        <v>3712</v>
      </c>
      <c r="I892" s="1">
        <v>4388</v>
      </c>
      <c r="J892" s="1" t="s">
        <v>3713</v>
      </c>
      <c r="K892" s="1" t="s">
        <v>2600</v>
      </c>
      <c r="L892" s="1">
        <v>26001</v>
      </c>
      <c r="M892" s="1" t="s">
        <v>2530</v>
      </c>
      <c r="N892" s="1" t="s">
        <v>3605</v>
      </c>
      <c r="O892" s="1" t="s">
        <v>3606</v>
      </c>
      <c r="Q892" s="1" t="s">
        <v>44</v>
      </c>
      <c r="R892" s="1" t="s">
        <v>2514</v>
      </c>
      <c r="S892" s="1" t="s">
        <v>2525</v>
      </c>
      <c r="T892" s="1" t="s">
        <v>2479</v>
      </c>
      <c r="U892" s="1" t="s">
        <v>141</v>
      </c>
      <c r="V892" s="1" t="s">
        <v>3444</v>
      </c>
      <c r="W892" s="1" t="s">
        <v>34</v>
      </c>
      <c r="X892" s="1" t="s">
        <v>2526</v>
      </c>
      <c r="Y892" s="1" t="s">
        <v>4904</v>
      </c>
      <c r="Z892" s="1" t="s">
        <v>3019</v>
      </c>
    </row>
    <row r="893" spans="1:26" hidden="1" x14ac:dyDescent="0.25">
      <c r="A893" s="1" t="s">
        <v>2496</v>
      </c>
      <c r="B893" s="1">
        <v>1568</v>
      </c>
      <c r="C893" s="1" t="s">
        <v>382</v>
      </c>
      <c r="D893" s="1" t="s">
        <v>141</v>
      </c>
      <c r="E893" s="1" t="s">
        <v>142</v>
      </c>
      <c r="F893" s="1">
        <v>2023</v>
      </c>
      <c r="G893" s="1">
        <v>2024</v>
      </c>
      <c r="H893" s="1" t="s">
        <v>3714</v>
      </c>
      <c r="I893" s="1">
        <v>4764</v>
      </c>
      <c r="J893" s="1" t="s">
        <v>2626</v>
      </c>
      <c r="K893" s="1" t="s">
        <v>2613</v>
      </c>
      <c r="L893" s="1">
        <v>34089</v>
      </c>
      <c r="M893" s="1" t="s">
        <v>5292</v>
      </c>
      <c r="N893" s="1" t="s">
        <v>3455</v>
      </c>
      <c r="O893" s="1" t="s">
        <v>3456</v>
      </c>
      <c r="Q893" s="1" t="s">
        <v>46</v>
      </c>
      <c r="R893" s="1" t="s">
        <v>2514</v>
      </c>
      <c r="S893" s="1" t="s">
        <v>2628</v>
      </c>
      <c r="T893" s="1" t="s">
        <v>2479</v>
      </c>
      <c r="U893" s="1" t="s">
        <v>141</v>
      </c>
      <c r="V893" s="1" t="s">
        <v>3457</v>
      </c>
      <c r="W893" s="1" t="s">
        <v>35</v>
      </c>
      <c r="X893" s="1" t="s">
        <v>2518</v>
      </c>
      <c r="Y893" s="1" t="s">
        <v>5645</v>
      </c>
      <c r="Z893" s="1" t="s">
        <v>3019</v>
      </c>
    </row>
    <row r="894" spans="1:26" hidden="1" x14ac:dyDescent="0.25">
      <c r="A894" s="1" t="s">
        <v>2496</v>
      </c>
      <c r="B894" s="1">
        <v>1566</v>
      </c>
      <c r="C894" s="1" t="s">
        <v>1189</v>
      </c>
      <c r="D894" s="1" t="s">
        <v>141</v>
      </c>
      <c r="E894" s="1" t="s">
        <v>142</v>
      </c>
      <c r="F894" s="1">
        <v>2023</v>
      </c>
      <c r="G894" s="1">
        <v>2023</v>
      </c>
      <c r="H894" s="1" t="s">
        <v>5646</v>
      </c>
      <c r="I894" s="1">
        <v>9569</v>
      </c>
      <c r="J894" s="1" t="s">
        <v>2478</v>
      </c>
      <c r="K894" s="1" t="s">
        <v>2541</v>
      </c>
      <c r="L894" s="1">
        <v>35001</v>
      </c>
      <c r="M894" s="1" t="s">
        <v>2542</v>
      </c>
      <c r="N894" s="1" t="s">
        <v>3484</v>
      </c>
      <c r="O894" s="1" t="s">
        <v>3485</v>
      </c>
      <c r="Q894" s="1" t="s">
        <v>43</v>
      </c>
      <c r="R894" s="1" t="s">
        <v>2473</v>
      </c>
      <c r="S894" s="1" t="s">
        <v>2521</v>
      </c>
      <c r="T894" s="1" t="s">
        <v>2479</v>
      </c>
      <c r="U894" s="1" t="s">
        <v>141</v>
      </c>
      <c r="V894" s="1" t="s">
        <v>2476</v>
      </c>
      <c r="W894" s="1" t="s">
        <v>34</v>
      </c>
      <c r="X894" s="1" t="s">
        <v>2593</v>
      </c>
      <c r="Y894" s="1" t="s">
        <v>5647</v>
      </c>
    </row>
    <row r="895" spans="1:26" hidden="1" x14ac:dyDescent="0.25">
      <c r="A895" s="1" t="s">
        <v>2496</v>
      </c>
      <c r="B895" s="1">
        <v>1560</v>
      </c>
      <c r="C895" s="1" t="s">
        <v>1419</v>
      </c>
      <c r="D895" s="1" t="s">
        <v>170</v>
      </c>
      <c r="E895" s="1" t="s">
        <v>157</v>
      </c>
      <c r="F895" s="1">
        <v>2023</v>
      </c>
      <c r="G895" s="1">
        <v>2024</v>
      </c>
      <c r="H895" s="1" t="s">
        <v>7277</v>
      </c>
      <c r="I895" s="1">
        <v>9753</v>
      </c>
      <c r="J895" s="1" t="s">
        <v>2482</v>
      </c>
      <c r="K895" s="1" t="s">
        <v>2850</v>
      </c>
      <c r="L895" s="1">
        <v>17001</v>
      </c>
      <c r="M895" s="1" t="s">
        <v>5292</v>
      </c>
      <c r="N895" s="1" t="s">
        <v>3715</v>
      </c>
      <c r="O895" s="1" t="s">
        <v>3716</v>
      </c>
      <c r="Q895" s="1" t="s">
        <v>2506</v>
      </c>
      <c r="R895" s="1" t="s">
        <v>2507</v>
      </c>
      <c r="S895" s="1" t="s">
        <v>2508</v>
      </c>
      <c r="T895" s="1" t="s">
        <v>2479</v>
      </c>
      <c r="U895" s="1" t="s">
        <v>170</v>
      </c>
      <c r="V895" s="1" t="s">
        <v>3717</v>
      </c>
      <c r="W895" s="1" t="s">
        <v>34</v>
      </c>
      <c r="X895" s="1" t="s">
        <v>5211</v>
      </c>
      <c r="Y895" s="1" t="s">
        <v>7278</v>
      </c>
    </row>
    <row r="896" spans="1:26" hidden="1" x14ac:dyDescent="0.25">
      <c r="A896" s="1" t="s">
        <v>2496</v>
      </c>
      <c r="B896" s="1">
        <v>1558</v>
      </c>
      <c r="C896" s="1" t="s">
        <v>218</v>
      </c>
      <c r="D896" s="1" t="s">
        <v>141</v>
      </c>
      <c r="E896" s="1" t="s">
        <v>142</v>
      </c>
      <c r="F896" s="1">
        <v>2023</v>
      </c>
      <c r="G896" s="1">
        <v>2024</v>
      </c>
      <c r="H896" s="1" t="s">
        <v>3718</v>
      </c>
      <c r="I896" s="1">
        <v>8829</v>
      </c>
      <c r="J896" s="1" t="s">
        <v>2846</v>
      </c>
      <c r="K896" s="1" t="s">
        <v>2558</v>
      </c>
      <c r="L896" s="1">
        <v>35001</v>
      </c>
      <c r="M896" s="1" t="s">
        <v>2499</v>
      </c>
      <c r="N896" s="1" t="s">
        <v>3624</v>
      </c>
      <c r="O896" s="1" t="s">
        <v>3625</v>
      </c>
      <c r="Q896" s="1" t="s">
        <v>43</v>
      </c>
      <c r="R896" s="1" t="s">
        <v>2473</v>
      </c>
      <c r="S896" s="1" t="s">
        <v>2521</v>
      </c>
      <c r="T896" s="1" t="s">
        <v>2479</v>
      </c>
      <c r="U896" s="1" t="s">
        <v>141</v>
      </c>
      <c r="V896" s="1" t="s">
        <v>3532</v>
      </c>
      <c r="W896" s="1" t="s">
        <v>34</v>
      </c>
      <c r="X896" s="1" t="s">
        <v>2509</v>
      </c>
      <c r="Y896" s="1" t="s">
        <v>7279</v>
      </c>
      <c r="Z896" s="1" t="s">
        <v>2754</v>
      </c>
    </row>
    <row r="897" spans="1:26" hidden="1" x14ac:dyDescent="0.25">
      <c r="A897" s="1" t="s">
        <v>2496</v>
      </c>
      <c r="B897" s="1">
        <v>1557</v>
      </c>
      <c r="C897" s="1" t="s">
        <v>1360</v>
      </c>
      <c r="D897" s="1" t="s">
        <v>170</v>
      </c>
      <c r="E897" s="1" t="s">
        <v>157</v>
      </c>
      <c r="F897" s="1">
        <v>2023</v>
      </c>
      <c r="G897" s="1">
        <v>2024</v>
      </c>
      <c r="H897" s="1" t="s">
        <v>3719</v>
      </c>
      <c r="I897" s="1">
        <v>4370</v>
      </c>
      <c r="J897" s="1" t="s">
        <v>2793</v>
      </c>
      <c r="K897" s="1" t="s">
        <v>2613</v>
      </c>
      <c r="L897" s="1">
        <v>26009</v>
      </c>
      <c r="M897" s="1" t="s">
        <v>5292</v>
      </c>
      <c r="N897" s="1" t="s">
        <v>3517</v>
      </c>
      <c r="O897" s="1" t="s">
        <v>3518</v>
      </c>
      <c r="Q897" s="1" t="s">
        <v>44</v>
      </c>
      <c r="R897" s="1" t="s">
        <v>2514</v>
      </c>
      <c r="S897" s="1" t="s">
        <v>2605</v>
      </c>
      <c r="T897" s="1" t="s">
        <v>2479</v>
      </c>
      <c r="U897" s="1" t="s">
        <v>170</v>
      </c>
      <c r="V897" s="1" t="s">
        <v>3462</v>
      </c>
      <c r="W897" s="1" t="s">
        <v>34</v>
      </c>
      <c r="X897" s="1" t="s">
        <v>2794</v>
      </c>
      <c r="Y897" s="1" t="s">
        <v>2795</v>
      </c>
      <c r="Z897" s="1" t="s">
        <v>2755</v>
      </c>
    </row>
    <row r="898" spans="1:26" hidden="1" x14ac:dyDescent="0.25">
      <c r="A898" s="1" t="s">
        <v>2496</v>
      </c>
      <c r="B898" s="1">
        <v>1555</v>
      </c>
      <c r="C898" s="1" t="s">
        <v>1381</v>
      </c>
      <c r="D898" s="1" t="s">
        <v>170</v>
      </c>
      <c r="E898" s="1" t="s">
        <v>157</v>
      </c>
      <c r="F898" s="1">
        <v>2024</v>
      </c>
      <c r="G898" s="1">
        <v>2024</v>
      </c>
      <c r="H898" s="1" t="s">
        <v>3860</v>
      </c>
      <c r="I898" s="1">
        <v>4706</v>
      </c>
      <c r="J898" s="1" t="s">
        <v>2528</v>
      </c>
      <c r="K898" s="1" t="s">
        <v>2529</v>
      </c>
      <c r="L898" s="1">
        <v>34002</v>
      </c>
      <c r="M898" s="1" t="s">
        <v>2530</v>
      </c>
      <c r="N898" s="1" t="s">
        <v>3489</v>
      </c>
      <c r="O898" s="1" t="s">
        <v>3490</v>
      </c>
      <c r="Q898" s="1" t="s">
        <v>46</v>
      </c>
      <c r="R898" s="1" t="s">
        <v>2514</v>
      </c>
      <c r="S898" s="1" t="s">
        <v>5599</v>
      </c>
      <c r="T898" s="1" t="s">
        <v>2479</v>
      </c>
      <c r="U898" s="1" t="s">
        <v>170</v>
      </c>
      <c r="V898" s="1" t="s">
        <v>3491</v>
      </c>
      <c r="W898" s="1" t="s">
        <v>34</v>
      </c>
      <c r="X898" s="1" t="s">
        <v>2518</v>
      </c>
      <c r="Y898" s="1" t="s">
        <v>7280</v>
      </c>
      <c r="Z898" s="1" t="s">
        <v>3721</v>
      </c>
    </row>
    <row r="899" spans="1:26" hidden="1" x14ac:dyDescent="0.25">
      <c r="A899" s="1" t="s">
        <v>2496</v>
      </c>
      <c r="B899" s="1">
        <v>1549</v>
      </c>
      <c r="C899" s="1" t="s">
        <v>507</v>
      </c>
      <c r="D899" s="1" t="s">
        <v>141</v>
      </c>
      <c r="E899" s="1" t="s">
        <v>142</v>
      </c>
      <c r="F899" s="1">
        <v>2023</v>
      </c>
      <c r="G899" s="1">
        <v>2023</v>
      </c>
      <c r="H899" s="1" t="s">
        <v>4962</v>
      </c>
      <c r="I899" s="1">
        <v>9279</v>
      </c>
      <c r="J899" s="1" t="s">
        <v>2557</v>
      </c>
      <c r="K899" s="1" t="s">
        <v>2505</v>
      </c>
      <c r="L899" s="1">
        <v>23845</v>
      </c>
      <c r="M899" s="1" t="s">
        <v>2499</v>
      </c>
      <c r="N899" s="1" t="s">
        <v>3473</v>
      </c>
      <c r="O899" s="1" t="s">
        <v>3474</v>
      </c>
      <c r="Q899" s="1" t="s">
        <v>2608</v>
      </c>
      <c r="R899" s="1" t="s">
        <v>2473</v>
      </c>
      <c r="S899" s="1" t="s">
        <v>2710</v>
      </c>
      <c r="T899" s="1" t="s">
        <v>2479</v>
      </c>
      <c r="U899" s="1" t="s">
        <v>141</v>
      </c>
      <c r="V899" s="1" t="s">
        <v>3475</v>
      </c>
      <c r="W899" s="1" t="s">
        <v>34</v>
      </c>
      <c r="X899" s="1" t="s">
        <v>2630</v>
      </c>
      <c r="Y899" s="1" t="s">
        <v>4963</v>
      </c>
      <c r="Z899" s="1" t="s">
        <v>2574</v>
      </c>
    </row>
    <row r="900" spans="1:26" hidden="1" x14ac:dyDescent="0.25">
      <c r="A900" s="1" t="s">
        <v>2496</v>
      </c>
      <c r="B900" s="1">
        <v>1548</v>
      </c>
      <c r="C900" s="1" t="s">
        <v>455</v>
      </c>
      <c r="D900" s="1" t="s">
        <v>162</v>
      </c>
      <c r="E900" s="1" t="s">
        <v>157</v>
      </c>
      <c r="F900" s="1">
        <v>2024</v>
      </c>
      <c r="G900" s="1">
        <v>2024</v>
      </c>
      <c r="H900" s="1" t="s">
        <v>3504</v>
      </c>
      <c r="I900" s="1">
        <v>8824</v>
      </c>
      <c r="J900" s="1" t="s">
        <v>2846</v>
      </c>
      <c r="K900" s="1" t="s">
        <v>2558</v>
      </c>
      <c r="L900" s="1">
        <v>35001</v>
      </c>
      <c r="M900" s="1" t="s">
        <v>2499</v>
      </c>
      <c r="N900" s="1" t="s">
        <v>3643</v>
      </c>
      <c r="O900" s="1" t="s">
        <v>3644</v>
      </c>
      <c r="Q900" s="1" t="s">
        <v>43</v>
      </c>
      <c r="R900" s="1" t="s">
        <v>2473</v>
      </c>
      <c r="S900" s="1" t="s">
        <v>2521</v>
      </c>
      <c r="T900" s="1" t="s">
        <v>2479</v>
      </c>
      <c r="U900" s="1" t="s">
        <v>162</v>
      </c>
      <c r="V900" s="1" t="s">
        <v>3094</v>
      </c>
      <c r="W900" s="1" t="s">
        <v>34</v>
      </c>
      <c r="X900" s="1" t="s">
        <v>2593</v>
      </c>
      <c r="Y900" s="1" t="s">
        <v>5927</v>
      </c>
      <c r="Z900" s="1" t="s">
        <v>3355</v>
      </c>
    </row>
    <row r="901" spans="1:26" hidden="1" x14ac:dyDescent="0.25">
      <c r="A901" s="1" t="s">
        <v>2496</v>
      </c>
      <c r="B901" s="1">
        <v>1545</v>
      </c>
      <c r="C901" s="1" t="s">
        <v>1130</v>
      </c>
      <c r="D901" s="1" t="s">
        <v>141</v>
      </c>
      <c r="E901" s="1" t="s">
        <v>142</v>
      </c>
      <c r="F901" s="1">
        <v>2023</v>
      </c>
      <c r="G901" s="1">
        <v>2024</v>
      </c>
      <c r="H901" s="1" t="s">
        <v>5130</v>
      </c>
      <c r="I901" s="1">
        <v>9371</v>
      </c>
      <c r="J901" s="1" t="s">
        <v>2482</v>
      </c>
      <c r="K901" s="1" t="s">
        <v>2558</v>
      </c>
      <c r="L901" s="1">
        <v>35001</v>
      </c>
      <c r="M901" s="1" t="s">
        <v>2499</v>
      </c>
      <c r="N901" s="1" t="s">
        <v>3624</v>
      </c>
      <c r="O901" s="1" t="s">
        <v>3625</v>
      </c>
      <c r="Q901" s="1" t="s">
        <v>43</v>
      </c>
      <c r="R901" s="1" t="s">
        <v>2473</v>
      </c>
      <c r="S901" s="1" t="s">
        <v>2521</v>
      </c>
      <c r="T901" s="1" t="s">
        <v>2479</v>
      </c>
      <c r="U901" s="1" t="s">
        <v>141</v>
      </c>
      <c r="V901" s="1" t="s">
        <v>3626</v>
      </c>
      <c r="W901" s="1" t="s">
        <v>34</v>
      </c>
      <c r="X901" s="1" t="s">
        <v>2593</v>
      </c>
      <c r="Y901" s="1" t="s">
        <v>5131</v>
      </c>
      <c r="Z901" s="1" t="s">
        <v>2754</v>
      </c>
    </row>
    <row r="902" spans="1:26" hidden="1" x14ac:dyDescent="0.25">
      <c r="A902" s="1" t="s">
        <v>2496</v>
      </c>
      <c r="B902" s="1">
        <v>1544</v>
      </c>
      <c r="C902" s="1" t="s">
        <v>1457</v>
      </c>
      <c r="D902" s="1" t="s">
        <v>141</v>
      </c>
      <c r="E902" s="1" t="s">
        <v>142</v>
      </c>
      <c r="F902" s="1">
        <v>2024</v>
      </c>
      <c r="G902" s="1">
        <v>2025</v>
      </c>
      <c r="H902" s="1" t="s">
        <v>4409</v>
      </c>
      <c r="I902" s="1">
        <v>6692</v>
      </c>
      <c r="J902" s="1" t="s">
        <v>2504</v>
      </c>
      <c r="K902" s="1" t="s">
        <v>2505</v>
      </c>
      <c r="L902" s="1">
        <v>17001</v>
      </c>
      <c r="M902" s="1" t="s">
        <v>2499</v>
      </c>
      <c r="N902" s="1" t="s">
        <v>3726</v>
      </c>
      <c r="O902" s="1" t="s">
        <v>3727</v>
      </c>
      <c r="Q902" s="1" t="s">
        <v>2506</v>
      </c>
      <c r="R902" s="1" t="s">
        <v>2507</v>
      </c>
      <c r="S902" s="1" t="s">
        <v>2508</v>
      </c>
      <c r="T902" s="1" t="s">
        <v>2479</v>
      </c>
      <c r="U902" s="1" t="s">
        <v>141</v>
      </c>
      <c r="V902" s="1" t="s">
        <v>3444</v>
      </c>
      <c r="W902" s="1" t="s">
        <v>34</v>
      </c>
      <c r="X902" s="1" t="s">
        <v>5211</v>
      </c>
      <c r="Y902" s="1" t="s">
        <v>6072</v>
      </c>
      <c r="Z902" s="1" t="s">
        <v>3728</v>
      </c>
    </row>
    <row r="903" spans="1:26" hidden="1" x14ac:dyDescent="0.25">
      <c r="A903" s="1" t="s">
        <v>2496</v>
      </c>
      <c r="B903" s="1">
        <v>1543</v>
      </c>
      <c r="C903" s="1" t="s">
        <v>1074</v>
      </c>
      <c r="D903" s="1" t="s">
        <v>141</v>
      </c>
      <c r="E903" s="1" t="s">
        <v>142</v>
      </c>
      <c r="F903" s="1">
        <v>2024</v>
      </c>
      <c r="G903" s="1">
        <v>2025</v>
      </c>
      <c r="H903" s="1" t="s">
        <v>3729</v>
      </c>
      <c r="I903" s="1">
        <v>7639</v>
      </c>
      <c r="J903" s="1" t="s">
        <v>2504</v>
      </c>
      <c r="K903" s="1" t="s">
        <v>2505</v>
      </c>
      <c r="L903" s="1">
        <v>17001</v>
      </c>
      <c r="M903" s="1" t="s">
        <v>2499</v>
      </c>
      <c r="N903" s="1" t="s">
        <v>3533</v>
      </c>
      <c r="O903" s="1" t="s">
        <v>3534</v>
      </c>
      <c r="Q903" s="1" t="s">
        <v>2506</v>
      </c>
      <c r="R903" s="1" t="s">
        <v>2507</v>
      </c>
      <c r="S903" s="1" t="s">
        <v>2508</v>
      </c>
      <c r="T903" s="1" t="s">
        <v>2479</v>
      </c>
      <c r="U903" s="1" t="s">
        <v>141</v>
      </c>
      <c r="V903" s="1" t="s">
        <v>3444</v>
      </c>
      <c r="W903" s="1" t="s">
        <v>34</v>
      </c>
      <c r="X903" s="1" t="s">
        <v>2509</v>
      </c>
      <c r="Y903" s="1" t="s">
        <v>5234</v>
      </c>
      <c r="Z903" s="1" t="s">
        <v>2755</v>
      </c>
    </row>
    <row r="904" spans="1:26" hidden="1" x14ac:dyDescent="0.25">
      <c r="A904" s="1" t="s">
        <v>2496</v>
      </c>
      <c r="B904" s="1">
        <v>1542</v>
      </c>
      <c r="C904" s="1" t="s">
        <v>1458</v>
      </c>
      <c r="D904" s="1" t="s">
        <v>141</v>
      </c>
      <c r="E904" s="1" t="s">
        <v>142</v>
      </c>
      <c r="F904" s="1">
        <v>2024</v>
      </c>
      <c r="G904" s="1">
        <v>2025</v>
      </c>
      <c r="H904" s="1" t="s">
        <v>4964</v>
      </c>
      <c r="I904" s="1">
        <v>9269</v>
      </c>
      <c r="J904" s="1" t="s">
        <v>2557</v>
      </c>
      <c r="K904" s="1" t="s">
        <v>2505</v>
      </c>
      <c r="L904" s="1">
        <v>23845</v>
      </c>
      <c r="M904" s="1" t="s">
        <v>2499</v>
      </c>
      <c r="N904" s="1" t="s">
        <v>3730</v>
      </c>
      <c r="O904" s="1" t="s">
        <v>3731</v>
      </c>
      <c r="Q904" s="1" t="s">
        <v>2608</v>
      </c>
      <c r="R904" s="1" t="s">
        <v>2473</v>
      </c>
      <c r="S904" s="1" t="s">
        <v>2710</v>
      </c>
      <c r="T904" s="1" t="s">
        <v>2479</v>
      </c>
      <c r="U904" s="1" t="s">
        <v>141</v>
      </c>
      <c r="V904" s="1" t="s">
        <v>3444</v>
      </c>
      <c r="W904" s="1" t="s">
        <v>34</v>
      </c>
      <c r="X904" s="1" t="s">
        <v>2509</v>
      </c>
      <c r="Y904" s="1" t="s">
        <v>7281</v>
      </c>
      <c r="Z904" s="1" t="s">
        <v>4965</v>
      </c>
    </row>
    <row r="905" spans="1:26" hidden="1" x14ac:dyDescent="0.25">
      <c r="A905" s="1" t="s">
        <v>2496</v>
      </c>
      <c r="B905" s="1">
        <v>1541</v>
      </c>
      <c r="C905" s="1" t="s">
        <v>1315</v>
      </c>
      <c r="D905" s="1" t="s">
        <v>141</v>
      </c>
      <c r="E905" s="1" t="s">
        <v>142</v>
      </c>
      <c r="F905" s="1">
        <v>2024</v>
      </c>
      <c r="G905" s="1">
        <v>2025</v>
      </c>
      <c r="H905" s="1" t="s">
        <v>5132</v>
      </c>
      <c r="I905" s="1">
        <v>5105</v>
      </c>
      <c r="J905" s="1" t="s">
        <v>2557</v>
      </c>
      <c r="K905" s="1" t="s">
        <v>2505</v>
      </c>
      <c r="L905" s="1">
        <v>23846</v>
      </c>
      <c r="M905" s="1" t="s">
        <v>2499</v>
      </c>
      <c r="N905" s="1" t="s">
        <v>3726</v>
      </c>
      <c r="O905" s="1" t="s">
        <v>3727</v>
      </c>
      <c r="Q905" s="1" t="s">
        <v>2608</v>
      </c>
      <c r="R905" s="1" t="s">
        <v>2473</v>
      </c>
      <c r="S905" s="1" t="s">
        <v>2710</v>
      </c>
      <c r="T905" s="1" t="s">
        <v>2479</v>
      </c>
      <c r="U905" s="1" t="s">
        <v>141</v>
      </c>
      <c r="V905" s="1" t="s">
        <v>3444</v>
      </c>
      <c r="W905" s="1" t="s">
        <v>34</v>
      </c>
      <c r="X905" s="1" t="s">
        <v>2630</v>
      </c>
      <c r="Y905" s="1" t="s">
        <v>5133</v>
      </c>
      <c r="Z905" s="1" t="s">
        <v>5085</v>
      </c>
    </row>
    <row r="906" spans="1:26" hidden="1" x14ac:dyDescent="0.25">
      <c r="A906" s="1" t="s">
        <v>2496</v>
      </c>
      <c r="B906" s="1">
        <v>1540</v>
      </c>
      <c r="C906" s="1" t="s">
        <v>868</v>
      </c>
      <c r="D906" s="1" t="s">
        <v>141</v>
      </c>
      <c r="E906" s="1" t="s">
        <v>142</v>
      </c>
      <c r="F906" s="1">
        <v>2024</v>
      </c>
      <c r="G906" s="1">
        <v>2025</v>
      </c>
      <c r="H906" s="1" t="s">
        <v>5648</v>
      </c>
      <c r="I906" s="1">
        <v>8995</v>
      </c>
      <c r="J906" s="1" t="s">
        <v>2504</v>
      </c>
      <c r="K906" s="1" t="s">
        <v>2505</v>
      </c>
      <c r="L906" s="1">
        <v>17001</v>
      </c>
      <c r="M906" s="1" t="s">
        <v>2499</v>
      </c>
      <c r="N906" s="1" t="s">
        <v>3732</v>
      </c>
      <c r="O906" s="1" t="s">
        <v>3733</v>
      </c>
      <c r="Q906" s="1" t="s">
        <v>2506</v>
      </c>
      <c r="R906" s="1" t="s">
        <v>2507</v>
      </c>
      <c r="S906" s="1" t="s">
        <v>2508</v>
      </c>
      <c r="T906" s="1" t="s">
        <v>2479</v>
      </c>
      <c r="U906" s="1" t="s">
        <v>141</v>
      </c>
      <c r="V906" s="1" t="s">
        <v>3444</v>
      </c>
      <c r="W906" s="1" t="s">
        <v>34</v>
      </c>
      <c r="X906" s="1" t="s">
        <v>5211</v>
      </c>
      <c r="Y906" s="1" t="s">
        <v>5649</v>
      </c>
      <c r="Z906" s="1" t="s">
        <v>5650</v>
      </c>
    </row>
    <row r="907" spans="1:26" hidden="1" x14ac:dyDescent="0.25">
      <c r="A907" s="1" t="s">
        <v>2496</v>
      </c>
      <c r="B907" s="1">
        <v>1539</v>
      </c>
      <c r="C907" s="1" t="s">
        <v>1060</v>
      </c>
      <c r="D907" s="1" t="s">
        <v>141</v>
      </c>
      <c r="E907" s="1" t="s">
        <v>142</v>
      </c>
      <c r="F907" s="1">
        <v>2024</v>
      </c>
      <c r="G907" s="1">
        <v>2025</v>
      </c>
      <c r="H907" s="1" t="s">
        <v>5651</v>
      </c>
      <c r="I907" s="1">
        <v>9499</v>
      </c>
      <c r="J907" s="1" t="s">
        <v>2504</v>
      </c>
      <c r="K907" s="1" t="s">
        <v>2505</v>
      </c>
      <c r="L907" s="1">
        <v>17001</v>
      </c>
      <c r="M907" s="1" t="s">
        <v>2499</v>
      </c>
      <c r="N907" s="1" t="s">
        <v>3533</v>
      </c>
      <c r="O907" s="1" t="s">
        <v>3534</v>
      </c>
      <c r="Q907" s="1" t="s">
        <v>2506</v>
      </c>
      <c r="R907" s="1" t="s">
        <v>2507</v>
      </c>
      <c r="S907" s="1" t="s">
        <v>2508</v>
      </c>
      <c r="T907" s="1" t="s">
        <v>2479</v>
      </c>
      <c r="U907" s="1" t="s">
        <v>141</v>
      </c>
      <c r="V907" s="1" t="s">
        <v>3444</v>
      </c>
      <c r="W907" s="1" t="s">
        <v>34</v>
      </c>
      <c r="X907" s="1" t="s">
        <v>5211</v>
      </c>
      <c r="Y907" s="1" t="s">
        <v>7282</v>
      </c>
      <c r="Z907" s="1" t="s">
        <v>5562</v>
      </c>
    </row>
    <row r="908" spans="1:26" hidden="1" x14ac:dyDescent="0.25">
      <c r="A908" s="1" t="s">
        <v>2496</v>
      </c>
      <c r="B908" s="1">
        <v>1538</v>
      </c>
      <c r="C908" s="1" t="s">
        <v>1075</v>
      </c>
      <c r="D908" s="1" t="s">
        <v>141</v>
      </c>
      <c r="E908" s="1" t="s">
        <v>142</v>
      </c>
      <c r="F908" s="1">
        <v>2024</v>
      </c>
      <c r="G908" s="1">
        <v>2025</v>
      </c>
      <c r="H908" s="1" t="s">
        <v>3734</v>
      </c>
      <c r="I908" s="1">
        <v>8964</v>
      </c>
      <c r="J908" s="1" t="s">
        <v>2504</v>
      </c>
      <c r="K908" s="1" t="s">
        <v>2505</v>
      </c>
      <c r="L908" s="1">
        <v>17001</v>
      </c>
      <c r="M908" s="1" t="s">
        <v>2499</v>
      </c>
      <c r="N908" s="1" t="s">
        <v>3605</v>
      </c>
      <c r="O908" s="1" t="s">
        <v>3606</v>
      </c>
      <c r="Q908" s="1" t="s">
        <v>2506</v>
      </c>
      <c r="R908" s="1" t="s">
        <v>2507</v>
      </c>
      <c r="S908" s="1" t="s">
        <v>2508</v>
      </c>
      <c r="T908" s="1" t="s">
        <v>2479</v>
      </c>
      <c r="U908" s="1" t="s">
        <v>141</v>
      </c>
      <c r="V908" s="1" t="s">
        <v>3444</v>
      </c>
      <c r="W908" s="1" t="s">
        <v>34</v>
      </c>
      <c r="X908" s="1" t="s">
        <v>2509</v>
      </c>
      <c r="Y908" s="1" t="s">
        <v>3735</v>
      </c>
      <c r="Z908" s="1" t="s">
        <v>3736</v>
      </c>
    </row>
    <row r="909" spans="1:26" hidden="1" x14ac:dyDescent="0.25">
      <c r="A909" s="1" t="s">
        <v>2496</v>
      </c>
      <c r="B909" s="1">
        <v>1537</v>
      </c>
      <c r="C909" s="1" t="s">
        <v>1562</v>
      </c>
      <c r="D909" s="1" t="s">
        <v>141</v>
      </c>
      <c r="E909" s="1" t="s">
        <v>142</v>
      </c>
      <c r="F909" s="1">
        <v>2024</v>
      </c>
      <c r="G909" s="1">
        <v>2025</v>
      </c>
      <c r="H909" s="1" t="s">
        <v>6073</v>
      </c>
      <c r="I909" s="1">
        <v>9558</v>
      </c>
      <c r="J909" s="1" t="s">
        <v>2504</v>
      </c>
      <c r="K909" s="1" t="s">
        <v>2505</v>
      </c>
      <c r="L909" s="1">
        <v>22020</v>
      </c>
      <c r="M909" s="1" t="s">
        <v>2499</v>
      </c>
      <c r="N909" s="1" t="s">
        <v>3730</v>
      </c>
      <c r="O909" s="1" t="s">
        <v>3731</v>
      </c>
      <c r="Q909" s="1" t="s">
        <v>2601</v>
      </c>
      <c r="R909" s="1" t="s">
        <v>2507</v>
      </c>
      <c r="S909" s="1" t="s">
        <v>2602</v>
      </c>
      <c r="T909" s="1" t="s">
        <v>2479</v>
      </c>
      <c r="U909" s="1" t="s">
        <v>141</v>
      </c>
      <c r="V909" s="1" t="s">
        <v>3444</v>
      </c>
      <c r="W909" s="1" t="s">
        <v>34</v>
      </c>
      <c r="X909" s="1" t="s">
        <v>2775</v>
      </c>
      <c r="Y909" s="1" t="s">
        <v>6074</v>
      </c>
      <c r="Z909" s="1" t="s">
        <v>6075</v>
      </c>
    </row>
    <row r="910" spans="1:26" hidden="1" x14ac:dyDescent="0.25">
      <c r="A910" s="1" t="s">
        <v>2496</v>
      </c>
      <c r="B910" s="1">
        <v>1536</v>
      </c>
      <c r="C910" s="1" t="s">
        <v>907</v>
      </c>
      <c r="D910" s="1" t="s">
        <v>141</v>
      </c>
      <c r="E910" s="1" t="s">
        <v>142</v>
      </c>
      <c r="F910" s="1">
        <v>2024</v>
      </c>
      <c r="G910" s="1">
        <v>2025</v>
      </c>
      <c r="H910" s="1" t="s">
        <v>5652</v>
      </c>
      <c r="I910" s="1">
        <v>9613</v>
      </c>
      <c r="J910" s="1" t="s">
        <v>2504</v>
      </c>
      <c r="K910" s="1" t="s">
        <v>2505</v>
      </c>
      <c r="L910" s="1">
        <v>19019</v>
      </c>
      <c r="M910" s="1" t="s">
        <v>2499</v>
      </c>
      <c r="N910" s="1" t="s">
        <v>3533</v>
      </c>
      <c r="O910" s="1" t="s">
        <v>3534</v>
      </c>
      <c r="Q910" s="1" t="s">
        <v>60</v>
      </c>
      <c r="R910" s="1" t="s">
        <v>2507</v>
      </c>
      <c r="S910" s="1" t="s">
        <v>2537</v>
      </c>
      <c r="T910" s="1" t="s">
        <v>2479</v>
      </c>
      <c r="U910" s="1" t="s">
        <v>141</v>
      </c>
      <c r="V910" s="1" t="s">
        <v>3444</v>
      </c>
      <c r="W910" s="1" t="s">
        <v>34</v>
      </c>
      <c r="X910" s="1" t="s">
        <v>2538</v>
      </c>
      <c r="Y910" s="1" t="s">
        <v>5653</v>
      </c>
      <c r="Z910" s="1" t="s">
        <v>5654</v>
      </c>
    </row>
    <row r="911" spans="1:26" hidden="1" x14ac:dyDescent="0.25">
      <c r="A911" s="1" t="s">
        <v>2496</v>
      </c>
      <c r="B911" s="1">
        <v>1535</v>
      </c>
      <c r="C911" s="1" t="s">
        <v>1459</v>
      </c>
      <c r="D911" s="1" t="s">
        <v>141</v>
      </c>
      <c r="E911" s="1" t="s">
        <v>142</v>
      </c>
      <c r="F911" s="1">
        <v>2024</v>
      </c>
      <c r="G911" s="1">
        <v>2025</v>
      </c>
      <c r="H911" s="1" t="s">
        <v>4689</v>
      </c>
      <c r="I911" s="1">
        <v>7000</v>
      </c>
      <c r="J911" s="1" t="s">
        <v>2504</v>
      </c>
      <c r="K911" s="1" t="s">
        <v>2505</v>
      </c>
      <c r="L911" s="1">
        <v>19019</v>
      </c>
      <c r="M911" s="1" t="s">
        <v>2499</v>
      </c>
      <c r="N911" s="1" t="s">
        <v>3533</v>
      </c>
      <c r="O911" s="1" t="s">
        <v>3534</v>
      </c>
      <c r="Q911" s="1" t="s">
        <v>60</v>
      </c>
      <c r="R911" s="1" t="s">
        <v>2507</v>
      </c>
      <c r="S911" s="1" t="s">
        <v>2537</v>
      </c>
      <c r="T911" s="1" t="s">
        <v>2479</v>
      </c>
      <c r="U911" s="1" t="s">
        <v>141</v>
      </c>
      <c r="V911" s="1" t="s">
        <v>3444</v>
      </c>
      <c r="W911" s="1" t="s">
        <v>34</v>
      </c>
      <c r="X911" s="1" t="s">
        <v>2538</v>
      </c>
      <c r="Y911" s="1" t="s">
        <v>5235</v>
      </c>
      <c r="Z911" s="1" t="s">
        <v>5236</v>
      </c>
    </row>
    <row r="912" spans="1:26" hidden="1" x14ac:dyDescent="0.25">
      <c r="A912" s="1" t="s">
        <v>2496</v>
      </c>
      <c r="B912" s="1">
        <v>1521</v>
      </c>
      <c r="C912" s="1" t="s">
        <v>1208</v>
      </c>
      <c r="D912" s="1" t="s">
        <v>170</v>
      </c>
      <c r="E912" s="1" t="s">
        <v>157</v>
      </c>
      <c r="F912" s="1">
        <v>2023</v>
      </c>
      <c r="G912" s="1">
        <v>2024</v>
      </c>
      <c r="H912" s="1" t="s">
        <v>2474</v>
      </c>
      <c r="I912" s="1" t="s">
        <v>3427</v>
      </c>
      <c r="J912" s="1" t="s">
        <v>2475</v>
      </c>
      <c r="K912" s="1" t="s">
        <v>2738</v>
      </c>
      <c r="L912" s="1">
        <v>35001</v>
      </c>
      <c r="M912" s="1" t="s">
        <v>2530</v>
      </c>
      <c r="N912" s="1" t="s">
        <v>3737</v>
      </c>
      <c r="O912" s="1" t="s">
        <v>3738</v>
      </c>
      <c r="Q912" s="1" t="s">
        <v>43</v>
      </c>
      <c r="R912" s="1" t="s">
        <v>2473</v>
      </c>
      <c r="S912" s="1" t="s">
        <v>2521</v>
      </c>
      <c r="T912" s="1" t="s">
        <v>2522</v>
      </c>
      <c r="U912" s="1" t="s">
        <v>170</v>
      </c>
      <c r="V912" s="1" t="s">
        <v>3515</v>
      </c>
      <c r="W912" s="1" t="s">
        <v>34</v>
      </c>
      <c r="X912" s="1" t="s">
        <v>2593</v>
      </c>
      <c r="Y912" s="1" t="s">
        <v>5655</v>
      </c>
      <c r="Z912" s="1" t="s">
        <v>28</v>
      </c>
    </row>
    <row r="913" spans="1:26" hidden="1" x14ac:dyDescent="0.25">
      <c r="A913" s="1" t="s">
        <v>2496</v>
      </c>
      <c r="B913" s="1">
        <v>1519</v>
      </c>
      <c r="C913" s="1" t="s">
        <v>161</v>
      </c>
      <c r="D913" s="1" t="s">
        <v>162</v>
      </c>
      <c r="E913" s="1" t="s">
        <v>157</v>
      </c>
      <c r="F913" s="1">
        <v>2024</v>
      </c>
      <c r="G913" s="1">
        <v>2024</v>
      </c>
      <c r="H913" s="1" t="s">
        <v>3739</v>
      </c>
      <c r="I913" s="1">
        <v>5062</v>
      </c>
      <c r="J913" s="1" t="s">
        <v>2979</v>
      </c>
      <c r="K913" s="1" t="s">
        <v>2613</v>
      </c>
      <c r="L913" s="1">
        <v>26001</v>
      </c>
      <c r="M913" s="1" t="s">
        <v>5292</v>
      </c>
      <c r="N913" s="1" t="s">
        <v>3740</v>
      </c>
      <c r="O913" s="1" t="s">
        <v>3741</v>
      </c>
      <c r="Q913" s="1" t="s">
        <v>44</v>
      </c>
      <c r="R913" s="1" t="s">
        <v>2514</v>
      </c>
      <c r="S913" s="1" t="s">
        <v>2525</v>
      </c>
      <c r="T913" s="1" t="s">
        <v>2479</v>
      </c>
      <c r="U913" s="1" t="s">
        <v>162</v>
      </c>
      <c r="V913" s="1" t="s">
        <v>3094</v>
      </c>
      <c r="W913" s="1" t="s">
        <v>34</v>
      </c>
      <c r="X913" s="1" t="s">
        <v>2526</v>
      </c>
      <c r="Y913" s="1" t="s">
        <v>3742</v>
      </c>
      <c r="Z913" s="1" t="s">
        <v>3743</v>
      </c>
    </row>
    <row r="914" spans="1:26" hidden="1" x14ac:dyDescent="0.25">
      <c r="A914" s="1" t="s">
        <v>2496</v>
      </c>
      <c r="B914" s="1">
        <v>1515</v>
      </c>
      <c r="C914" s="1" t="s">
        <v>471</v>
      </c>
      <c r="D914" s="1" t="s">
        <v>141</v>
      </c>
      <c r="E914" s="1" t="s">
        <v>142</v>
      </c>
      <c r="F914" s="1">
        <v>2023</v>
      </c>
      <c r="G914" s="1">
        <v>2023</v>
      </c>
      <c r="H914" s="1" t="s">
        <v>3744</v>
      </c>
      <c r="I914" s="1">
        <v>5533</v>
      </c>
      <c r="J914" s="1" t="s">
        <v>2478</v>
      </c>
      <c r="K914" s="1" t="s">
        <v>2541</v>
      </c>
      <c r="L914" s="1">
        <v>35001</v>
      </c>
      <c r="M914" s="1" t="s">
        <v>2542</v>
      </c>
      <c r="N914" s="1" t="s">
        <v>3473</v>
      </c>
      <c r="O914" s="1" t="s">
        <v>3474</v>
      </c>
      <c r="Q914" s="1" t="s">
        <v>43</v>
      </c>
      <c r="R914" s="1" t="s">
        <v>2473</v>
      </c>
      <c r="S914" s="1" t="s">
        <v>2521</v>
      </c>
      <c r="T914" s="1" t="s">
        <v>2479</v>
      </c>
      <c r="U914" s="1" t="s">
        <v>141</v>
      </c>
      <c r="V914" s="1" t="s">
        <v>3475</v>
      </c>
      <c r="W914" s="1" t="s">
        <v>34</v>
      </c>
      <c r="X914" s="1" t="s">
        <v>2593</v>
      </c>
      <c r="Y914" s="1" t="s">
        <v>3745</v>
      </c>
      <c r="Z914" s="1" t="s">
        <v>2754</v>
      </c>
    </row>
    <row r="915" spans="1:26" hidden="1" x14ac:dyDescent="0.25">
      <c r="A915" s="1" t="s">
        <v>2496</v>
      </c>
      <c r="B915" s="1">
        <v>1510</v>
      </c>
      <c r="C915" s="1" t="s">
        <v>250</v>
      </c>
      <c r="D915" s="1" t="s">
        <v>141</v>
      </c>
      <c r="E915" s="1" t="s">
        <v>142</v>
      </c>
      <c r="F915" s="1">
        <v>2023</v>
      </c>
      <c r="G915" s="1">
        <v>2024</v>
      </c>
      <c r="H915" s="1" t="s">
        <v>3827</v>
      </c>
      <c r="I915" s="1">
        <v>7383</v>
      </c>
      <c r="J915" s="1" t="s">
        <v>2478</v>
      </c>
      <c r="K915" s="1" t="s">
        <v>2541</v>
      </c>
      <c r="L915" s="1">
        <v>35001</v>
      </c>
      <c r="M915" s="1" t="s">
        <v>2542</v>
      </c>
      <c r="N915" s="1" t="s">
        <v>3746</v>
      </c>
      <c r="O915" s="1" t="s">
        <v>3747</v>
      </c>
      <c r="Q915" s="1" t="s">
        <v>43</v>
      </c>
      <c r="R915" s="1" t="s">
        <v>2473</v>
      </c>
      <c r="S915" s="1" t="s">
        <v>2521</v>
      </c>
      <c r="T915" s="1" t="s">
        <v>2479</v>
      </c>
      <c r="U915" s="1" t="s">
        <v>141</v>
      </c>
      <c r="V915" s="1" t="s">
        <v>3748</v>
      </c>
      <c r="W915" s="1" t="s">
        <v>34</v>
      </c>
      <c r="X915" s="1" t="s">
        <v>2593</v>
      </c>
      <c r="Y915" s="1" t="s">
        <v>4966</v>
      </c>
      <c r="Z915" s="1" t="s">
        <v>2754</v>
      </c>
    </row>
    <row r="916" spans="1:26" hidden="1" x14ac:dyDescent="0.25">
      <c r="A916" s="1" t="s">
        <v>2496</v>
      </c>
      <c r="B916" s="1">
        <v>1509</v>
      </c>
      <c r="C916" s="1" t="s">
        <v>1576</v>
      </c>
      <c r="D916" s="1" t="s">
        <v>141</v>
      </c>
      <c r="E916" s="1" t="s">
        <v>142</v>
      </c>
      <c r="F916" s="1">
        <v>2023</v>
      </c>
      <c r="G916" s="1">
        <v>2024</v>
      </c>
      <c r="H916" s="1" t="s">
        <v>5656</v>
      </c>
      <c r="I916" s="1">
        <v>5119</v>
      </c>
      <c r="J916" s="1" t="s">
        <v>2478</v>
      </c>
      <c r="K916" s="1" t="s">
        <v>2541</v>
      </c>
      <c r="L916" s="1">
        <v>35001</v>
      </c>
      <c r="M916" s="1" t="s">
        <v>2542</v>
      </c>
      <c r="N916" s="1" t="s">
        <v>3749</v>
      </c>
      <c r="O916" s="1" t="s">
        <v>3750</v>
      </c>
      <c r="Q916" s="1" t="s">
        <v>43</v>
      </c>
      <c r="R916" s="1" t="s">
        <v>2473</v>
      </c>
      <c r="S916" s="1" t="s">
        <v>2521</v>
      </c>
      <c r="T916" s="1" t="s">
        <v>2479</v>
      </c>
      <c r="U916" s="1" t="s">
        <v>141</v>
      </c>
      <c r="V916" s="1" t="s">
        <v>3532</v>
      </c>
      <c r="W916" s="1" t="s">
        <v>34</v>
      </c>
      <c r="X916" s="1" t="s">
        <v>2593</v>
      </c>
      <c r="Y916" s="1" t="s">
        <v>5657</v>
      </c>
      <c r="Z916" s="1" t="s">
        <v>28</v>
      </c>
    </row>
    <row r="917" spans="1:26" hidden="1" x14ac:dyDescent="0.25">
      <c r="A917" s="1" t="s">
        <v>2496</v>
      </c>
      <c r="B917" s="1">
        <v>1508</v>
      </c>
      <c r="C917" s="1" t="s">
        <v>1376</v>
      </c>
      <c r="D917" s="1" t="s">
        <v>180</v>
      </c>
      <c r="E917" s="1" t="s">
        <v>142</v>
      </c>
      <c r="F917" s="1">
        <v>2024</v>
      </c>
      <c r="G917" s="1">
        <v>2024</v>
      </c>
      <c r="H917" s="1" t="s">
        <v>5084</v>
      </c>
      <c r="I917" s="1">
        <v>15446</v>
      </c>
      <c r="J917" s="1" t="s">
        <v>3636</v>
      </c>
      <c r="K917" s="1" t="s">
        <v>2629</v>
      </c>
      <c r="L917" s="1">
        <v>35000</v>
      </c>
      <c r="M917" s="1" t="s">
        <v>2499</v>
      </c>
      <c r="N917" s="1" t="s">
        <v>3751</v>
      </c>
      <c r="O917" s="1" t="s">
        <v>3752</v>
      </c>
      <c r="Q917" s="1" t="s">
        <v>43</v>
      </c>
      <c r="R917" s="1" t="s">
        <v>2473</v>
      </c>
      <c r="S917" s="1" t="s">
        <v>2521</v>
      </c>
      <c r="T917" s="1" t="s">
        <v>2479</v>
      </c>
      <c r="U917" s="1" t="s">
        <v>180</v>
      </c>
      <c r="V917" s="1" t="s">
        <v>3661</v>
      </c>
      <c r="W917" s="1" t="s">
        <v>34</v>
      </c>
      <c r="X917" s="1" t="s">
        <v>2526</v>
      </c>
      <c r="Y917" s="1" t="s">
        <v>7283</v>
      </c>
      <c r="Z917" s="1" t="s">
        <v>7262</v>
      </c>
    </row>
    <row r="918" spans="1:26" hidden="1" x14ac:dyDescent="0.25">
      <c r="A918" s="1" t="s">
        <v>2496</v>
      </c>
      <c r="B918" s="1">
        <v>1507</v>
      </c>
      <c r="C918" s="1" t="s">
        <v>255</v>
      </c>
      <c r="D918" s="1" t="s">
        <v>256</v>
      </c>
      <c r="E918" s="1" t="s">
        <v>142</v>
      </c>
      <c r="F918" s="1">
        <v>2023</v>
      </c>
      <c r="G918" s="1">
        <v>2023</v>
      </c>
      <c r="H918" s="1" t="s">
        <v>19</v>
      </c>
      <c r="I918" s="1">
        <v>4321</v>
      </c>
      <c r="J918" s="1" t="s">
        <v>3195</v>
      </c>
      <c r="K918" s="1" t="s">
        <v>2616</v>
      </c>
      <c r="L918" s="1">
        <v>26001</v>
      </c>
      <c r="M918" s="1" t="s">
        <v>5292</v>
      </c>
      <c r="N918" s="1" t="s">
        <v>3754</v>
      </c>
      <c r="O918" s="1" t="s">
        <v>3755</v>
      </c>
      <c r="Q918" s="1" t="s">
        <v>44</v>
      </c>
      <c r="R918" s="1" t="s">
        <v>2514</v>
      </c>
      <c r="S918" s="1" t="s">
        <v>2525</v>
      </c>
      <c r="T918" s="1" t="s">
        <v>2479</v>
      </c>
      <c r="U918" s="1" t="s">
        <v>256</v>
      </c>
      <c r="V918" s="1" t="s">
        <v>3756</v>
      </c>
      <c r="W918" s="1" t="s">
        <v>34</v>
      </c>
      <c r="X918" s="1" t="s">
        <v>2794</v>
      </c>
      <c r="Y918" s="1" t="s">
        <v>2795</v>
      </c>
      <c r="Z918" s="1" t="s">
        <v>2755</v>
      </c>
    </row>
    <row r="919" spans="1:26" hidden="1" x14ac:dyDescent="0.25">
      <c r="A919" s="1" t="s">
        <v>2496</v>
      </c>
      <c r="B919" s="1">
        <v>1505</v>
      </c>
      <c r="C919" s="1" t="s">
        <v>376</v>
      </c>
      <c r="D919" s="1" t="s">
        <v>141</v>
      </c>
      <c r="E919" s="1" t="s">
        <v>142</v>
      </c>
      <c r="F919" s="1">
        <v>2023</v>
      </c>
      <c r="G919" s="1">
        <v>2024</v>
      </c>
      <c r="H919" s="1" t="s">
        <v>3757</v>
      </c>
      <c r="I919" s="1">
        <v>8873</v>
      </c>
      <c r="J919" s="1" t="s">
        <v>2497</v>
      </c>
      <c r="K919" s="1" t="s">
        <v>2558</v>
      </c>
      <c r="L919" s="1">
        <v>35001</v>
      </c>
      <c r="M919" s="1" t="s">
        <v>2499</v>
      </c>
      <c r="N919" s="1" t="s">
        <v>3476</v>
      </c>
      <c r="O919" s="1" t="s">
        <v>3477</v>
      </c>
      <c r="Q919" s="1" t="s">
        <v>43</v>
      </c>
      <c r="R919" s="1" t="s">
        <v>2473</v>
      </c>
      <c r="S919" s="1" t="s">
        <v>2521</v>
      </c>
      <c r="T919" s="1" t="s">
        <v>2479</v>
      </c>
      <c r="U919" s="1" t="s">
        <v>141</v>
      </c>
      <c r="V919" s="1" t="s">
        <v>3532</v>
      </c>
      <c r="W919" s="1" t="s">
        <v>34</v>
      </c>
      <c r="X919" s="1" t="s">
        <v>2593</v>
      </c>
      <c r="Y919" s="1" t="s">
        <v>3758</v>
      </c>
      <c r="Z919" s="1" t="s">
        <v>2653</v>
      </c>
    </row>
    <row r="920" spans="1:26" hidden="1" x14ac:dyDescent="0.25">
      <c r="A920" s="1" t="s">
        <v>2496</v>
      </c>
      <c r="B920" s="1">
        <v>1504</v>
      </c>
      <c r="C920" s="1" t="s">
        <v>258</v>
      </c>
      <c r="D920" s="1" t="s">
        <v>166</v>
      </c>
      <c r="E920" s="1" t="s">
        <v>142</v>
      </c>
      <c r="F920" s="1">
        <v>2024</v>
      </c>
      <c r="G920" s="1">
        <v>2024</v>
      </c>
      <c r="H920" s="1" t="s">
        <v>11</v>
      </c>
      <c r="I920" s="1">
        <v>15240</v>
      </c>
      <c r="J920" s="1" t="s">
        <v>2524</v>
      </c>
      <c r="K920" s="1" t="s">
        <v>3759</v>
      </c>
      <c r="L920" s="1">
        <v>35001</v>
      </c>
      <c r="M920" s="1" t="s">
        <v>2530</v>
      </c>
      <c r="N920" s="1" t="s">
        <v>3760</v>
      </c>
      <c r="O920" s="1" t="s">
        <v>3761</v>
      </c>
      <c r="Q920" s="1" t="s">
        <v>43</v>
      </c>
      <c r="R920" s="1" t="s">
        <v>2473</v>
      </c>
      <c r="S920" s="1" t="s">
        <v>2521</v>
      </c>
      <c r="T920" s="1" t="s">
        <v>2479</v>
      </c>
      <c r="U920" s="1" t="s">
        <v>166</v>
      </c>
      <c r="V920" s="1" t="s">
        <v>3762</v>
      </c>
      <c r="W920" s="1" t="s">
        <v>34</v>
      </c>
      <c r="X920" s="1" t="s">
        <v>2794</v>
      </c>
      <c r="Y920" s="1" t="s">
        <v>2795</v>
      </c>
      <c r="Z920" s="1" t="s">
        <v>2755</v>
      </c>
    </row>
    <row r="921" spans="1:26" hidden="1" x14ac:dyDescent="0.25">
      <c r="A921" s="1" t="s">
        <v>2496</v>
      </c>
      <c r="B921" s="1">
        <v>1501</v>
      </c>
      <c r="C921" s="1" t="s">
        <v>178</v>
      </c>
      <c r="D921" s="1" t="s">
        <v>141</v>
      </c>
      <c r="E921" s="1" t="s">
        <v>142</v>
      </c>
      <c r="F921" s="1">
        <v>2024</v>
      </c>
      <c r="G921" s="1">
        <v>2025</v>
      </c>
      <c r="H921" s="1" t="s">
        <v>3379</v>
      </c>
      <c r="I921" s="1">
        <v>9008</v>
      </c>
      <c r="J921" s="1" t="s">
        <v>2504</v>
      </c>
      <c r="K921" s="1" t="s">
        <v>2505</v>
      </c>
      <c r="L921" s="1">
        <v>18001</v>
      </c>
      <c r="M921" s="1" t="s">
        <v>2499</v>
      </c>
      <c r="N921" s="1" t="s">
        <v>3605</v>
      </c>
      <c r="O921" s="1" t="s">
        <v>3606</v>
      </c>
      <c r="Q921" s="1" t="s">
        <v>40</v>
      </c>
      <c r="R921" s="1" t="s">
        <v>2473</v>
      </c>
      <c r="S921" s="1" t="s">
        <v>2610</v>
      </c>
      <c r="T921" s="1" t="s">
        <v>2479</v>
      </c>
      <c r="U921" s="1" t="s">
        <v>141</v>
      </c>
      <c r="V921" s="1" t="s">
        <v>3444</v>
      </c>
      <c r="W921" s="1" t="s">
        <v>34</v>
      </c>
      <c r="X921" s="1" t="s">
        <v>2611</v>
      </c>
      <c r="Y921" s="1" t="s">
        <v>5658</v>
      </c>
      <c r="Z921" s="1" t="s">
        <v>2539</v>
      </c>
    </row>
    <row r="922" spans="1:26" hidden="1" x14ac:dyDescent="0.25">
      <c r="A922" s="1" t="s">
        <v>2496</v>
      </c>
      <c r="B922" s="1">
        <v>1500</v>
      </c>
      <c r="C922" s="1" t="s">
        <v>1610</v>
      </c>
      <c r="D922" s="1" t="s">
        <v>162</v>
      </c>
      <c r="E922" s="1" t="s">
        <v>157</v>
      </c>
      <c r="F922" s="1">
        <v>2024</v>
      </c>
      <c r="G922" s="1">
        <v>2024</v>
      </c>
      <c r="H922" s="1" t="s">
        <v>3763</v>
      </c>
      <c r="I922" s="1">
        <v>6410</v>
      </c>
      <c r="J922" s="1" t="s">
        <v>2482</v>
      </c>
      <c r="K922" s="1" t="s">
        <v>2629</v>
      </c>
      <c r="L922" s="1">
        <v>35001</v>
      </c>
      <c r="M922" s="1" t="s">
        <v>2499</v>
      </c>
      <c r="N922" s="1" t="s">
        <v>3764</v>
      </c>
      <c r="O922" s="1" t="s">
        <v>3765</v>
      </c>
      <c r="Q922" s="1" t="s">
        <v>43</v>
      </c>
      <c r="R922" s="1" t="s">
        <v>2473</v>
      </c>
      <c r="S922" s="1" t="s">
        <v>2521</v>
      </c>
      <c r="T922" s="1" t="s">
        <v>2479</v>
      </c>
      <c r="U922" s="1" t="s">
        <v>162</v>
      </c>
      <c r="V922" s="1" t="s">
        <v>3094</v>
      </c>
      <c r="W922" s="1" t="s">
        <v>34</v>
      </c>
      <c r="X922" s="1" t="s">
        <v>2593</v>
      </c>
      <c r="Y922" s="1" t="s">
        <v>3766</v>
      </c>
      <c r="Z922" s="1" t="s">
        <v>2653</v>
      </c>
    </row>
    <row r="923" spans="1:26" hidden="1" x14ac:dyDescent="0.25">
      <c r="A923" s="1" t="s">
        <v>2496</v>
      </c>
      <c r="B923" s="1">
        <v>1498</v>
      </c>
      <c r="C923" s="1" t="s">
        <v>1241</v>
      </c>
      <c r="D923" s="1" t="s">
        <v>173</v>
      </c>
      <c r="E923" s="1" t="s">
        <v>142</v>
      </c>
      <c r="F923" s="1">
        <v>2023</v>
      </c>
      <c r="G923" s="1">
        <v>2023</v>
      </c>
      <c r="H923" s="1" t="s">
        <v>2914</v>
      </c>
      <c r="I923" s="1" t="s">
        <v>2915</v>
      </c>
      <c r="J923" s="1" t="s">
        <v>2475</v>
      </c>
      <c r="K923" s="1" t="s">
        <v>2738</v>
      </c>
      <c r="L923" s="1">
        <v>22020</v>
      </c>
      <c r="M923" s="1" t="s">
        <v>2530</v>
      </c>
      <c r="N923" s="1" t="s">
        <v>3598</v>
      </c>
      <c r="O923" s="1" t="s">
        <v>3599</v>
      </c>
      <c r="Q923" s="1" t="s">
        <v>2601</v>
      </c>
      <c r="R923" s="1" t="s">
        <v>2507</v>
      </c>
      <c r="S923" s="1" t="s">
        <v>2602</v>
      </c>
      <c r="T923" s="1" t="s">
        <v>2522</v>
      </c>
      <c r="U923" s="1" t="s">
        <v>173</v>
      </c>
      <c r="V923" s="1" t="s">
        <v>3453</v>
      </c>
      <c r="W923" s="1" t="s">
        <v>34</v>
      </c>
      <c r="X923" s="1" t="s">
        <v>2775</v>
      </c>
      <c r="Y923" s="1" t="s">
        <v>6076</v>
      </c>
      <c r="Z923" s="1" t="s">
        <v>6077</v>
      </c>
    </row>
    <row r="924" spans="1:26" hidden="1" x14ac:dyDescent="0.25">
      <c r="A924" s="1" t="s">
        <v>2496</v>
      </c>
      <c r="B924" s="1">
        <v>1497</v>
      </c>
      <c r="C924" s="1" t="s">
        <v>1180</v>
      </c>
      <c r="D924" s="1" t="s">
        <v>156</v>
      </c>
      <c r="E924" s="1" t="s">
        <v>157</v>
      </c>
      <c r="F924" s="1">
        <v>2023</v>
      </c>
      <c r="G924" s="1">
        <v>2023</v>
      </c>
      <c r="H924" s="1" t="s">
        <v>3767</v>
      </c>
      <c r="I924" s="1">
        <v>3223</v>
      </c>
      <c r="J924" s="1" t="s">
        <v>3768</v>
      </c>
      <c r="K924" s="1" t="s">
        <v>2529</v>
      </c>
      <c r="L924" s="1">
        <v>35001</v>
      </c>
      <c r="M924" s="1" t="s">
        <v>2530</v>
      </c>
      <c r="N924" s="1" t="s">
        <v>3769</v>
      </c>
      <c r="O924" s="1" t="s">
        <v>3770</v>
      </c>
      <c r="Q924" s="1" t="s">
        <v>43</v>
      </c>
      <c r="R924" s="1" t="s">
        <v>2473</v>
      </c>
      <c r="S924" s="1" t="s">
        <v>2521</v>
      </c>
      <c r="T924" s="1" t="s">
        <v>2479</v>
      </c>
      <c r="U924" s="1" t="s">
        <v>156</v>
      </c>
      <c r="V924" s="1" t="s">
        <v>3583</v>
      </c>
      <c r="W924" s="1" t="s">
        <v>34</v>
      </c>
      <c r="X924" s="1" t="s">
        <v>2794</v>
      </c>
      <c r="Y924" s="1" t="s">
        <v>2795</v>
      </c>
      <c r="Z924" s="1" t="s">
        <v>2755</v>
      </c>
    </row>
    <row r="925" spans="1:26" hidden="1" x14ac:dyDescent="0.25">
      <c r="A925" s="1" t="s">
        <v>2496</v>
      </c>
      <c r="B925" s="1">
        <v>1496</v>
      </c>
      <c r="C925" s="1" t="s">
        <v>1592</v>
      </c>
      <c r="D925" s="1" t="s">
        <v>166</v>
      </c>
      <c r="E925" s="1" t="s">
        <v>142</v>
      </c>
      <c r="F925" s="1">
        <v>2024</v>
      </c>
      <c r="G925" s="1">
        <v>2025</v>
      </c>
      <c r="H925" s="1" t="s">
        <v>6452</v>
      </c>
      <c r="I925" s="1">
        <v>15452</v>
      </c>
      <c r="J925" s="1" t="s">
        <v>2524</v>
      </c>
      <c r="K925" s="1" t="s">
        <v>2498</v>
      </c>
      <c r="L925" s="1">
        <v>19093</v>
      </c>
      <c r="M925" s="1" t="s">
        <v>2499</v>
      </c>
      <c r="N925" s="1" t="s">
        <v>3772</v>
      </c>
      <c r="O925" s="1" t="s">
        <v>3773</v>
      </c>
      <c r="Q925" s="1" t="s">
        <v>43</v>
      </c>
      <c r="R925" s="1" t="s">
        <v>2473</v>
      </c>
      <c r="S925" s="1" t="s">
        <v>2521</v>
      </c>
      <c r="T925" s="1" t="s">
        <v>2479</v>
      </c>
      <c r="U925" s="1" t="s">
        <v>166</v>
      </c>
      <c r="V925" s="1" t="s">
        <v>3632</v>
      </c>
      <c r="W925" s="1" t="s">
        <v>34</v>
      </c>
      <c r="X925" s="1" t="s">
        <v>2509</v>
      </c>
      <c r="Y925" s="1" t="s">
        <v>7284</v>
      </c>
      <c r="Z925" s="1" t="s">
        <v>2754</v>
      </c>
    </row>
    <row r="926" spans="1:26" hidden="1" x14ac:dyDescent="0.25">
      <c r="A926" s="1" t="s">
        <v>2496</v>
      </c>
      <c r="B926" s="1">
        <v>1494</v>
      </c>
      <c r="C926" s="1" t="s">
        <v>459</v>
      </c>
      <c r="D926" s="1" t="s">
        <v>166</v>
      </c>
      <c r="E926" s="1" t="s">
        <v>142</v>
      </c>
      <c r="F926" s="1">
        <v>2024</v>
      </c>
      <c r="G926" s="1">
        <v>2025</v>
      </c>
      <c r="H926" s="1" t="s">
        <v>10</v>
      </c>
      <c r="I926" s="1">
        <v>2078</v>
      </c>
      <c r="J926" s="1" t="s">
        <v>3774</v>
      </c>
      <c r="K926" s="1" t="s">
        <v>3424</v>
      </c>
      <c r="L926" s="1">
        <v>35001</v>
      </c>
      <c r="M926" s="1" t="s">
        <v>2530</v>
      </c>
      <c r="N926" s="1" t="s">
        <v>3775</v>
      </c>
      <c r="O926" s="1" t="s">
        <v>3776</v>
      </c>
      <c r="P926" s="1">
        <v>10800</v>
      </c>
      <c r="Q926" s="1" t="s">
        <v>43</v>
      </c>
      <c r="R926" s="1" t="s">
        <v>2473</v>
      </c>
      <c r="S926" s="1" t="s">
        <v>2521</v>
      </c>
      <c r="T926" s="1" t="s">
        <v>2479</v>
      </c>
      <c r="U926" s="1" t="s">
        <v>166</v>
      </c>
      <c r="V926" s="1" t="s">
        <v>3777</v>
      </c>
      <c r="W926" s="1" t="s">
        <v>34</v>
      </c>
      <c r="X926" s="1" t="s">
        <v>2619</v>
      </c>
      <c r="Y926" s="1" t="s">
        <v>3778</v>
      </c>
      <c r="Z926" s="1" t="s">
        <v>2653</v>
      </c>
    </row>
    <row r="927" spans="1:26" hidden="1" x14ac:dyDescent="0.25">
      <c r="A927" s="1" t="s">
        <v>2496</v>
      </c>
      <c r="B927" s="1">
        <v>1492</v>
      </c>
      <c r="C927" s="1" t="s">
        <v>278</v>
      </c>
      <c r="D927" s="1" t="s">
        <v>141</v>
      </c>
      <c r="E927" s="1" t="s">
        <v>142</v>
      </c>
      <c r="F927" s="1">
        <v>2023</v>
      </c>
      <c r="G927" s="1">
        <v>2024</v>
      </c>
      <c r="H927" s="1" t="s">
        <v>5051</v>
      </c>
      <c r="I927" s="1">
        <v>7289</v>
      </c>
      <c r="J927" s="1" t="s">
        <v>2478</v>
      </c>
      <c r="K927" s="1" t="s">
        <v>2541</v>
      </c>
      <c r="L927" s="1">
        <v>35001</v>
      </c>
      <c r="M927" s="1" t="s">
        <v>2542</v>
      </c>
      <c r="N927" s="1" t="s">
        <v>3779</v>
      </c>
      <c r="O927" s="1" t="s">
        <v>3780</v>
      </c>
      <c r="Q927" s="1" t="s">
        <v>43</v>
      </c>
      <c r="R927" s="1" t="s">
        <v>2473</v>
      </c>
      <c r="S927" s="1" t="s">
        <v>2521</v>
      </c>
      <c r="T927" s="1" t="s">
        <v>2479</v>
      </c>
      <c r="U927" s="1" t="s">
        <v>141</v>
      </c>
      <c r="V927" s="1" t="s">
        <v>3532</v>
      </c>
      <c r="W927" s="1" t="s">
        <v>34</v>
      </c>
      <c r="X927" s="1" t="s">
        <v>2593</v>
      </c>
      <c r="Y927" s="1" t="s">
        <v>5052</v>
      </c>
      <c r="Z927" s="1" t="s">
        <v>4967</v>
      </c>
    </row>
    <row r="928" spans="1:26" hidden="1" x14ac:dyDescent="0.25">
      <c r="A928" s="1" t="s">
        <v>2496</v>
      </c>
      <c r="B928" s="1">
        <v>1491</v>
      </c>
      <c r="C928" s="1" t="s">
        <v>470</v>
      </c>
      <c r="D928" s="1" t="s">
        <v>173</v>
      </c>
      <c r="E928" s="1" t="s">
        <v>142</v>
      </c>
      <c r="F928" s="1">
        <v>2023</v>
      </c>
      <c r="G928" s="1">
        <v>2023</v>
      </c>
      <c r="H928" s="1" t="s">
        <v>2474</v>
      </c>
      <c r="I928" s="1" t="s">
        <v>2814</v>
      </c>
      <c r="J928" s="1" t="s">
        <v>2475</v>
      </c>
      <c r="K928" s="1" t="s">
        <v>2738</v>
      </c>
      <c r="L928" s="1">
        <v>35001</v>
      </c>
      <c r="M928" s="1" t="s">
        <v>2530</v>
      </c>
      <c r="N928" s="1" t="s">
        <v>3639</v>
      </c>
      <c r="O928" s="1" t="s">
        <v>3640</v>
      </c>
      <c r="Q928" s="1" t="s">
        <v>43</v>
      </c>
      <c r="R928" s="1" t="s">
        <v>2473</v>
      </c>
      <c r="S928" s="1" t="s">
        <v>2521</v>
      </c>
      <c r="T928" s="1" t="s">
        <v>2477</v>
      </c>
      <c r="U928" s="1" t="s">
        <v>173</v>
      </c>
      <c r="V928" s="1" t="s">
        <v>3641</v>
      </c>
      <c r="W928" s="1" t="s">
        <v>34</v>
      </c>
      <c r="X928" s="1" t="s">
        <v>2593</v>
      </c>
      <c r="Y928" s="1" t="s">
        <v>6078</v>
      </c>
      <c r="Z928" s="1" t="s">
        <v>2754</v>
      </c>
    </row>
    <row r="929" spans="1:26" hidden="1" x14ac:dyDescent="0.25">
      <c r="A929" s="1" t="s">
        <v>2496</v>
      </c>
      <c r="B929" s="1">
        <v>1488</v>
      </c>
      <c r="C929" s="1" t="s">
        <v>819</v>
      </c>
      <c r="D929" s="1" t="s">
        <v>141</v>
      </c>
      <c r="E929" s="1" t="s">
        <v>142</v>
      </c>
      <c r="F929" s="1">
        <v>2023</v>
      </c>
      <c r="G929" s="1">
        <v>2024</v>
      </c>
      <c r="H929" s="1" t="s">
        <v>7285</v>
      </c>
      <c r="I929" s="1">
        <v>9709</v>
      </c>
      <c r="J929" s="1" t="s">
        <v>2478</v>
      </c>
      <c r="K929" s="1" t="s">
        <v>2505</v>
      </c>
      <c r="L929" s="1">
        <v>35001</v>
      </c>
      <c r="M929" s="1" t="s">
        <v>2499</v>
      </c>
      <c r="N929" s="1" t="s">
        <v>3781</v>
      </c>
      <c r="O929" s="1" t="s">
        <v>3782</v>
      </c>
      <c r="Q929" s="1" t="s">
        <v>43</v>
      </c>
      <c r="R929" s="1" t="s">
        <v>2473</v>
      </c>
      <c r="S929" s="1" t="s">
        <v>2521</v>
      </c>
      <c r="T929" s="1" t="s">
        <v>2479</v>
      </c>
      <c r="U929" s="1" t="s">
        <v>141</v>
      </c>
      <c r="V929" s="1" t="s">
        <v>3500</v>
      </c>
      <c r="W929" s="1" t="s">
        <v>34</v>
      </c>
      <c r="X929" s="1" t="s">
        <v>2593</v>
      </c>
      <c r="Y929" s="1" t="s">
        <v>7286</v>
      </c>
      <c r="Z929" s="1" t="s">
        <v>28</v>
      </c>
    </row>
    <row r="930" spans="1:26" hidden="1" x14ac:dyDescent="0.25">
      <c r="A930" s="1" t="s">
        <v>2496</v>
      </c>
      <c r="B930" s="1">
        <v>1487</v>
      </c>
      <c r="C930" s="1" t="s">
        <v>1093</v>
      </c>
      <c r="D930" s="1" t="s">
        <v>141</v>
      </c>
      <c r="E930" s="1" t="s">
        <v>142</v>
      </c>
      <c r="F930" s="1">
        <v>2023</v>
      </c>
      <c r="G930" s="1">
        <v>2023</v>
      </c>
      <c r="H930" s="1" t="s">
        <v>7287</v>
      </c>
      <c r="I930" s="1">
        <v>2978</v>
      </c>
      <c r="J930" s="1" t="s">
        <v>2557</v>
      </c>
      <c r="K930" s="1" t="s">
        <v>2629</v>
      </c>
      <c r="L930" s="1">
        <v>35001</v>
      </c>
      <c r="M930" s="1" t="s">
        <v>2499</v>
      </c>
      <c r="N930" s="1" t="s">
        <v>3570</v>
      </c>
      <c r="O930" s="1" t="s">
        <v>3571</v>
      </c>
      <c r="Q930" s="1" t="s">
        <v>43</v>
      </c>
      <c r="R930" s="1" t="s">
        <v>2473</v>
      </c>
      <c r="S930" s="1" t="s">
        <v>2521</v>
      </c>
      <c r="T930" s="1" t="s">
        <v>2479</v>
      </c>
      <c r="U930" s="1" t="s">
        <v>141</v>
      </c>
      <c r="V930" s="1" t="s">
        <v>3475</v>
      </c>
      <c r="W930" s="1" t="s">
        <v>34</v>
      </c>
      <c r="X930" s="1" t="s">
        <v>2593</v>
      </c>
      <c r="Y930" s="1" t="s">
        <v>7288</v>
      </c>
      <c r="Z930" s="1" t="s">
        <v>5659</v>
      </c>
    </row>
    <row r="931" spans="1:26" hidden="1" x14ac:dyDescent="0.25">
      <c r="A931" s="1" t="s">
        <v>2496</v>
      </c>
      <c r="B931" s="1">
        <v>1484</v>
      </c>
      <c r="C931" s="1" t="s">
        <v>786</v>
      </c>
      <c r="D931" s="1" t="s">
        <v>141</v>
      </c>
      <c r="E931" s="1" t="s">
        <v>142</v>
      </c>
      <c r="F931" s="1">
        <v>2023</v>
      </c>
      <c r="G931" s="1">
        <v>2024</v>
      </c>
      <c r="H931" s="1" t="s">
        <v>4679</v>
      </c>
      <c r="I931" s="1">
        <v>8998</v>
      </c>
      <c r="J931" s="1" t="s">
        <v>2919</v>
      </c>
      <c r="K931" s="1" t="s">
        <v>2558</v>
      </c>
      <c r="L931" s="1">
        <v>18001</v>
      </c>
      <c r="M931" s="1" t="s">
        <v>2499</v>
      </c>
      <c r="N931" s="1" t="s">
        <v>3624</v>
      </c>
      <c r="O931" s="1" t="s">
        <v>3625</v>
      </c>
      <c r="Q931" s="1" t="s">
        <v>40</v>
      </c>
      <c r="R931" s="1" t="s">
        <v>2473</v>
      </c>
      <c r="S931" s="1" t="s">
        <v>2610</v>
      </c>
      <c r="T931" s="1" t="s">
        <v>2479</v>
      </c>
      <c r="U931" s="1" t="s">
        <v>141</v>
      </c>
      <c r="V931" s="1" t="s">
        <v>3626</v>
      </c>
      <c r="W931" s="1" t="s">
        <v>34</v>
      </c>
      <c r="X931" s="1" t="s">
        <v>2611</v>
      </c>
      <c r="Y931" s="1" t="s">
        <v>5660</v>
      </c>
      <c r="Z931" s="1" t="s">
        <v>2539</v>
      </c>
    </row>
    <row r="932" spans="1:26" hidden="1" x14ac:dyDescent="0.25">
      <c r="A932" s="1" t="s">
        <v>2496</v>
      </c>
      <c r="B932" s="1">
        <v>1482</v>
      </c>
      <c r="C932" s="1" t="s">
        <v>179</v>
      </c>
      <c r="D932" s="1" t="s">
        <v>180</v>
      </c>
      <c r="E932" s="1" t="s">
        <v>142</v>
      </c>
      <c r="F932" s="1">
        <v>2024</v>
      </c>
      <c r="G932" s="1">
        <v>2024</v>
      </c>
      <c r="H932" s="1" t="s">
        <v>7289</v>
      </c>
      <c r="I932" s="1">
        <v>4612</v>
      </c>
      <c r="J932" s="1" t="s">
        <v>6413</v>
      </c>
      <c r="K932" s="1" t="s">
        <v>2598</v>
      </c>
      <c r="L932" s="1">
        <v>35001</v>
      </c>
      <c r="M932" s="1" t="s">
        <v>2530</v>
      </c>
      <c r="N932" s="1" t="s">
        <v>3784</v>
      </c>
      <c r="O932" s="1" t="s">
        <v>3785</v>
      </c>
      <c r="Q932" s="1" t="s">
        <v>43</v>
      </c>
      <c r="R932" s="1" t="s">
        <v>2473</v>
      </c>
      <c r="S932" s="1" t="s">
        <v>2521</v>
      </c>
      <c r="T932" s="1" t="s">
        <v>2479</v>
      </c>
      <c r="U932" s="1" t="s">
        <v>180</v>
      </c>
      <c r="V932" s="1" t="s">
        <v>3661</v>
      </c>
      <c r="W932" s="1" t="s">
        <v>34</v>
      </c>
      <c r="X932" s="1" t="s">
        <v>2593</v>
      </c>
      <c r="Y932" s="1" t="s">
        <v>7290</v>
      </c>
      <c r="Z932" s="1" t="s">
        <v>28</v>
      </c>
    </row>
    <row r="933" spans="1:26" hidden="1" x14ac:dyDescent="0.25">
      <c r="A933" s="1" t="s">
        <v>2496</v>
      </c>
      <c r="B933" s="1">
        <v>1479</v>
      </c>
      <c r="C933" s="1" t="s">
        <v>1235</v>
      </c>
      <c r="D933" s="1" t="s">
        <v>173</v>
      </c>
      <c r="E933" s="1" t="s">
        <v>142</v>
      </c>
      <c r="F933" s="1">
        <v>2023</v>
      </c>
      <c r="G933" s="1">
        <v>2023</v>
      </c>
      <c r="H933" s="1" t="s">
        <v>3786</v>
      </c>
      <c r="I933" s="1">
        <v>3700</v>
      </c>
      <c r="J933" s="1" t="s">
        <v>2511</v>
      </c>
      <c r="K933" s="1" t="s">
        <v>2512</v>
      </c>
      <c r="L933" s="1">
        <v>35001</v>
      </c>
      <c r="M933" s="1" t="s">
        <v>2499</v>
      </c>
      <c r="N933" s="1" t="s">
        <v>3787</v>
      </c>
      <c r="O933" s="1" t="s">
        <v>3788</v>
      </c>
      <c r="Q933" s="1" t="s">
        <v>43</v>
      </c>
      <c r="R933" s="1" t="s">
        <v>2473</v>
      </c>
      <c r="S933" s="1" t="s">
        <v>2521</v>
      </c>
      <c r="T933" s="1" t="s">
        <v>2479</v>
      </c>
      <c r="U933" s="1" t="s">
        <v>173</v>
      </c>
      <c r="V933" s="1" t="s">
        <v>3641</v>
      </c>
      <c r="W933" s="1" t="s">
        <v>34</v>
      </c>
      <c r="X933" s="1" t="s">
        <v>2794</v>
      </c>
      <c r="Y933" s="1" t="s">
        <v>2795</v>
      </c>
      <c r="Z933" s="1" t="s">
        <v>2755</v>
      </c>
    </row>
    <row r="934" spans="1:26" hidden="1" x14ac:dyDescent="0.25">
      <c r="A934" s="1" t="s">
        <v>2496</v>
      </c>
      <c r="B934" s="1">
        <v>1478</v>
      </c>
      <c r="C934" s="1" t="s">
        <v>510</v>
      </c>
      <c r="D934" s="1" t="s">
        <v>2489</v>
      </c>
      <c r="E934" s="1" t="s">
        <v>176</v>
      </c>
      <c r="F934" s="1">
        <v>2023</v>
      </c>
      <c r="G934" s="1">
        <v>2024</v>
      </c>
      <c r="H934" s="1" t="s">
        <v>6</v>
      </c>
      <c r="I934" s="1">
        <v>15353</v>
      </c>
      <c r="J934" s="1" t="s">
        <v>3100</v>
      </c>
      <c r="K934" s="1" t="s">
        <v>3202</v>
      </c>
      <c r="L934" s="1">
        <v>35001</v>
      </c>
      <c r="M934" s="1" t="s">
        <v>2530</v>
      </c>
      <c r="N934" s="1" t="s">
        <v>3476</v>
      </c>
      <c r="O934" s="1" t="s">
        <v>3477</v>
      </c>
      <c r="Q934" s="1" t="s">
        <v>43</v>
      </c>
      <c r="R934" s="1" t="s">
        <v>2473</v>
      </c>
      <c r="S934" s="1" t="s">
        <v>2521</v>
      </c>
      <c r="T934" s="1" t="s">
        <v>2479</v>
      </c>
      <c r="U934" s="1" t="s">
        <v>2489</v>
      </c>
      <c r="V934" s="1" t="s">
        <v>3789</v>
      </c>
      <c r="W934" s="1" t="s">
        <v>34</v>
      </c>
      <c r="X934" s="1" t="s">
        <v>2593</v>
      </c>
      <c r="Y934" s="1" t="s">
        <v>5237</v>
      </c>
      <c r="Z934" s="1" t="s">
        <v>3579</v>
      </c>
    </row>
    <row r="935" spans="1:26" hidden="1" x14ac:dyDescent="0.25">
      <c r="A935" s="1" t="s">
        <v>2496</v>
      </c>
      <c r="B935" s="1">
        <v>1477</v>
      </c>
      <c r="C935" s="1" t="s">
        <v>1327</v>
      </c>
      <c r="D935" s="1" t="s">
        <v>2491</v>
      </c>
      <c r="E935" s="1" t="s">
        <v>176</v>
      </c>
      <c r="F935" s="1">
        <v>2023</v>
      </c>
      <c r="G935" s="1">
        <v>2024</v>
      </c>
      <c r="H935" s="1" t="s">
        <v>2</v>
      </c>
      <c r="I935" s="1">
        <v>15258</v>
      </c>
      <c r="J935" s="1" t="s">
        <v>1</v>
      </c>
      <c r="K935" s="1" t="s">
        <v>3202</v>
      </c>
      <c r="L935" s="1">
        <v>35001</v>
      </c>
      <c r="M935" s="1" t="s">
        <v>2530</v>
      </c>
      <c r="N935" s="1" t="s">
        <v>3790</v>
      </c>
      <c r="O935" s="1" t="s">
        <v>3791</v>
      </c>
      <c r="Q935" s="1" t="s">
        <v>43</v>
      </c>
      <c r="R935" s="1" t="s">
        <v>2473</v>
      </c>
      <c r="S935" s="1" t="s">
        <v>2521</v>
      </c>
      <c r="T935" s="1" t="s">
        <v>2479</v>
      </c>
      <c r="U935" s="1" t="s">
        <v>2491</v>
      </c>
      <c r="V935" s="1" t="s">
        <v>3792</v>
      </c>
      <c r="W935" s="1" t="s">
        <v>34</v>
      </c>
      <c r="X935" s="1" t="s">
        <v>2794</v>
      </c>
      <c r="Y935" s="1" t="s">
        <v>2795</v>
      </c>
      <c r="Z935" s="1" t="s">
        <v>2755</v>
      </c>
    </row>
    <row r="936" spans="1:26" hidden="1" x14ac:dyDescent="0.25">
      <c r="A936" s="1" t="s">
        <v>2496</v>
      </c>
      <c r="B936" s="1">
        <v>1476</v>
      </c>
      <c r="C936" s="1" t="s">
        <v>318</v>
      </c>
      <c r="D936" s="1" t="s">
        <v>2491</v>
      </c>
      <c r="E936" s="1" t="s">
        <v>176</v>
      </c>
      <c r="F936" s="1">
        <v>2022</v>
      </c>
      <c r="G936" s="1">
        <v>2022</v>
      </c>
      <c r="H936" s="1" t="s">
        <v>6523</v>
      </c>
      <c r="I936" s="1">
        <v>15186</v>
      </c>
      <c r="J936" s="1" t="s">
        <v>1</v>
      </c>
      <c r="K936" s="1" t="s">
        <v>3000</v>
      </c>
      <c r="L936" s="1">
        <v>35001</v>
      </c>
      <c r="M936" s="1" t="s">
        <v>2530</v>
      </c>
      <c r="N936" s="1" t="s">
        <v>6524</v>
      </c>
      <c r="O936" s="1" t="s">
        <v>6525</v>
      </c>
      <c r="Q936" s="1" t="s">
        <v>43</v>
      </c>
      <c r="R936" s="1" t="s">
        <v>2473</v>
      </c>
      <c r="S936" s="1" t="s">
        <v>2521</v>
      </c>
      <c r="T936" s="1" t="s">
        <v>2479</v>
      </c>
      <c r="U936" s="1" t="s">
        <v>2491</v>
      </c>
      <c r="V936" s="1" t="s">
        <v>6526</v>
      </c>
      <c r="W936" s="1" t="s">
        <v>36</v>
      </c>
      <c r="X936" s="1" t="s">
        <v>2523</v>
      </c>
      <c r="Y936" s="1" t="s">
        <v>6527</v>
      </c>
      <c r="Z936" s="1" t="s">
        <v>6528</v>
      </c>
    </row>
    <row r="937" spans="1:26" hidden="1" x14ac:dyDescent="0.25">
      <c r="A937" s="1" t="s">
        <v>2496</v>
      </c>
      <c r="B937" s="1">
        <v>1475</v>
      </c>
      <c r="C937" s="1" t="s">
        <v>1612</v>
      </c>
      <c r="D937" s="1" t="s">
        <v>1251</v>
      </c>
      <c r="E937" s="1" t="s">
        <v>176</v>
      </c>
      <c r="F937" s="1">
        <v>2024</v>
      </c>
      <c r="G937" s="1">
        <v>2024</v>
      </c>
      <c r="H937" s="1" t="s">
        <v>15</v>
      </c>
      <c r="I937" s="1">
        <v>15066</v>
      </c>
      <c r="J937" s="1" t="s">
        <v>3793</v>
      </c>
      <c r="K937" s="1" t="s">
        <v>3771</v>
      </c>
      <c r="L937" s="1">
        <v>35001</v>
      </c>
      <c r="M937" s="1" t="s">
        <v>2530</v>
      </c>
      <c r="N937" s="1" t="s">
        <v>3605</v>
      </c>
      <c r="O937" s="1" t="s">
        <v>3794</v>
      </c>
      <c r="Q937" s="1" t="s">
        <v>43</v>
      </c>
      <c r="R937" s="1" t="s">
        <v>2473</v>
      </c>
      <c r="S937" s="1" t="s">
        <v>2521</v>
      </c>
      <c r="T937" s="1" t="s">
        <v>2479</v>
      </c>
      <c r="U937" s="1" t="s">
        <v>1251</v>
      </c>
      <c r="V937" s="1" t="s">
        <v>3795</v>
      </c>
      <c r="W937" s="1" t="s">
        <v>34</v>
      </c>
      <c r="X937" s="1" t="s">
        <v>2794</v>
      </c>
      <c r="Y937" s="1" t="s">
        <v>2795</v>
      </c>
      <c r="Z937" s="1" t="s">
        <v>2755</v>
      </c>
    </row>
    <row r="938" spans="1:26" hidden="1" x14ac:dyDescent="0.25">
      <c r="A938" s="1" t="s">
        <v>2496</v>
      </c>
      <c r="B938" s="1">
        <v>1474</v>
      </c>
      <c r="C938" s="1" t="s">
        <v>1604</v>
      </c>
      <c r="D938" s="1" t="s">
        <v>537</v>
      </c>
      <c r="E938" s="1" t="s">
        <v>142</v>
      </c>
      <c r="F938" s="1">
        <v>2023</v>
      </c>
      <c r="G938" s="1">
        <v>2023</v>
      </c>
      <c r="H938" s="1" t="s">
        <v>6529</v>
      </c>
      <c r="I938" s="1">
        <v>15235</v>
      </c>
      <c r="J938" s="1" t="s">
        <v>1</v>
      </c>
      <c r="K938" s="1" t="s">
        <v>6530</v>
      </c>
      <c r="L938" s="1">
        <v>35001</v>
      </c>
      <c r="M938" s="1" t="s">
        <v>2530</v>
      </c>
      <c r="N938" s="1" t="s">
        <v>6531</v>
      </c>
      <c r="O938" s="1" t="s">
        <v>6267</v>
      </c>
      <c r="Q938" s="1" t="s">
        <v>43</v>
      </c>
      <c r="R938" s="1" t="s">
        <v>2473</v>
      </c>
      <c r="S938" s="1" t="s">
        <v>2521</v>
      </c>
      <c r="T938" s="1" t="s">
        <v>2479</v>
      </c>
      <c r="U938" s="1" t="s">
        <v>537</v>
      </c>
      <c r="V938" s="1" t="s">
        <v>6526</v>
      </c>
      <c r="W938" s="1" t="s">
        <v>36</v>
      </c>
      <c r="X938" s="1" t="s">
        <v>2794</v>
      </c>
      <c r="Y938" s="1" t="s">
        <v>2795</v>
      </c>
      <c r="Z938" s="1" t="s">
        <v>2755</v>
      </c>
    </row>
    <row r="939" spans="1:26" hidden="1" x14ac:dyDescent="0.25">
      <c r="A939" s="1" t="s">
        <v>2496</v>
      </c>
      <c r="B939" s="1">
        <v>1471</v>
      </c>
      <c r="C939" s="1" t="s">
        <v>1344</v>
      </c>
      <c r="D939" s="1" t="s">
        <v>170</v>
      </c>
      <c r="E939" s="1" t="s">
        <v>157</v>
      </c>
      <c r="F939" s="1">
        <v>2024</v>
      </c>
      <c r="G939" s="1">
        <v>2025</v>
      </c>
      <c r="H939" s="1" t="s">
        <v>5897</v>
      </c>
      <c r="I939" s="1" t="s">
        <v>7291</v>
      </c>
      <c r="J939" s="1" t="s">
        <v>2475</v>
      </c>
      <c r="K939" s="1" t="s">
        <v>2785</v>
      </c>
      <c r="L939" s="1">
        <v>26002</v>
      </c>
      <c r="M939" s="1" t="s">
        <v>2786</v>
      </c>
      <c r="N939" s="1" t="s">
        <v>3480</v>
      </c>
      <c r="O939" s="1" t="s">
        <v>3481</v>
      </c>
      <c r="Q939" s="1" t="s">
        <v>44</v>
      </c>
      <c r="R939" s="1" t="s">
        <v>2514</v>
      </c>
      <c r="S939" s="1" t="s">
        <v>2787</v>
      </c>
      <c r="T939" s="1" t="s">
        <v>2477</v>
      </c>
      <c r="U939" s="1" t="s">
        <v>170</v>
      </c>
      <c r="V939" s="1" t="s">
        <v>3094</v>
      </c>
      <c r="W939" s="1" t="s">
        <v>34</v>
      </c>
      <c r="X939" s="1" t="s">
        <v>2518</v>
      </c>
      <c r="Y939" s="1" t="s">
        <v>7292</v>
      </c>
      <c r="Z939" s="1" t="s">
        <v>7293</v>
      </c>
    </row>
    <row r="940" spans="1:26" hidden="1" x14ac:dyDescent="0.25">
      <c r="A940" s="1" t="s">
        <v>2496</v>
      </c>
      <c r="B940" s="1">
        <v>1470</v>
      </c>
      <c r="C940" s="1" t="s">
        <v>1350</v>
      </c>
      <c r="D940" s="1" t="s">
        <v>162</v>
      </c>
      <c r="E940" s="1" t="s">
        <v>157</v>
      </c>
      <c r="F940" s="1">
        <v>2024</v>
      </c>
      <c r="G940" s="1">
        <v>2024</v>
      </c>
      <c r="H940" s="1" t="s">
        <v>3796</v>
      </c>
      <c r="I940" s="1" t="s">
        <v>3797</v>
      </c>
      <c r="J940" s="1" t="s">
        <v>2475</v>
      </c>
      <c r="K940" s="1" t="s">
        <v>2613</v>
      </c>
      <c r="L940" s="1">
        <v>34002</v>
      </c>
      <c r="M940" s="1" t="s">
        <v>5292</v>
      </c>
      <c r="N940" s="1" t="s">
        <v>3674</v>
      </c>
      <c r="O940" s="1" t="s">
        <v>3675</v>
      </c>
      <c r="Q940" s="1" t="s">
        <v>46</v>
      </c>
      <c r="R940" s="1" t="s">
        <v>2514</v>
      </c>
      <c r="S940" s="1" t="s">
        <v>2628</v>
      </c>
      <c r="T940" s="1" t="s">
        <v>2479</v>
      </c>
      <c r="U940" s="1" t="s">
        <v>162</v>
      </c>
      <c r="V940" s="1" t="s">
        <v>3094</v>
      </c>
      <c r="W940" s="1" t="s">
        <v>34</v>
      </c>
      <c r="X940" s="1" t="s">
        <v>2526</v>
      </c>
      <c r="Y940" s="1" t="s">
        <v>5238</v>
      </c>
      <c r="Z940" s="1" t="s">
        <v>3798</v>
      </c>
    </row>
    <row r="941" spans="1:26" hidden="1" x14ac:dyDescent="0.25">
      <c r="A941" s="1" t="s">
        <v>2496</v>
      </c>
      <c r="B941" s="1">
        <v>1468</v>
      </c>
      <c r="C941" s="1" t="s">
        <v>1304</v>
      </c>
      <c r="D941" s="1" t="s">
        <v>170</v>
      </c>
      <c r="E941" s="1" t="s">
        <v>157</v>
      </c>
      <c r="F941" s="1">
        <v>2024</v>
      </c>
      <c r="G941" s="1">
        <v>2025</v>
      </c>
      <c r="H941" s="1" t="s">
        <v>2474</v>
      </c>
      <c r="I941" s="1" t="s">
        <v>2814</v>
      </c>
      <c r="J941" s="1" t="s">
        <v>2475</v>
      </c>
      <c r="K941" s="1" t="s">
        <v>2738</v>
      </c>
      <c r="L941" s="1">
        <v>35001</v>
      </c>
      <c r="M941" s="1" t="s">
        <v>2530</v>
      </c>
      <c r="N941" s="1" t="s">
        <v>3206</v>
      </c>
      <c r="O941" s="1" t="s">
        <v>3472</v>
      </c>
      <c r="Q941" s="1" t="s">
        <v>2601</v>
      </c>
      <c r="R941" s="1" t="s">
        <v>2507</v>
      </c>
      <c r="S941" s="1" t="s">
        <v>2602</v>
      </c>
      <c r="T941" s="1" t="s">
        <v>2522</v>
      </c>
      <c r="U941" s="1" t="s">
        <v>170</v>
      </c>
      <c r="V941" s="1" t="s">
        <v>3094</v>
      </c>
      <c r="W941" s="1" t="s">
        <v>34</v>
      </c>
      <c r="X941" s="1" t="s">
        <v>2775</v>
      </c>
      <c r="Y941" s="1" t="s">
        <v>5662</v>
      </c>
      <c r="Z941" s="1" t="s">
        <v>5663</v>
      </c>
    </row>
    <row r="942" spans="1:26" hidden="1" x14ac:dyDescent="0.25">
      <c r="A942" s="1" t="s">
        <v>2496</v>
      </c>
      <c r="B942" s="1">
        <v>1467</v>
      </c>
      <c r="C942" s="1" t="s">
        <v>1174</v>
      </c>
      <c r="D942" s="1" t="s">
        <v>170</v>
      </c>
      <c r="E942" s="1" t="s">
        <v>157</v>
      </c>
      <c r="F942" s="1">
        <v>2024</v>
      </c>
      <c r="G942" s="1">
        <v>2025</v>
      </c>
      <c r="H942" s="1" t="s">
        <v>3799</v>
      </c>
      <c r="I942" s="1">
        <v>8679</v>
      </c>
      <c r="J942" s="1" t="s">
        <v>2846</v>
      </c>
      <c r="K942" s="1" t="s">
        <v>2558</v>
      </c>
      <c r="L942" s="1">
        <v>35001</v>
      </c>
      <c r="M942" s="1" t="s">
        <v>2499</v>
      </c>
      <c r="N942" s="1" t="s">
        <v>3206</v>
      </c>
      <c r="O942" s="1" t="s">
        <v>3472</v>
      </c>
      <c r="Q942" s="1" t="s">
        <v>43</v>
      </c>
      <c r="R942" s="1" t="s">
        <v>2473</v>
      </c>
      <c r="S942" s="1" t="s">
        <v>2521</v>
      </c>
      <c r="T942" s="1" t="s">
        <v>2479</v>
      </c>
      <c r="U942" s="1" t="s">
        <v>170</v>
      </c>
      <c r="V942" s="1" t="s">
        <v>3094</v>
      </c>
      <c r="W942" s="1" t="s">
        <v>34</v>
      </c>
      <c r="X942" s="1" t="s">
        <v>2593</v>
      </c>
      <c r="Y942" s="1" t="s">
        <v>3800</v>
      </c>
      <c r="Z942" s="1" t="s">
        <v>3801</v>
      </c>
    </row>
    <row r="943" spans="1:26" hidden="1" x14ac:dyDescent="0.25">
      <c r="A943" s="1" t="s">
        <v>2496</v>
      </c>
      <c r="B943" s="1">
        <v>1466</v>
      </c>
      <c r="C943" s="1" t="s">
        <v>1301</v>
      </c>
      <c r="D943" s="1" t="s">
        <v>170</v>
      </c>
      <c r="E943" s="1" t="s">
        <v>157</v>
      </c>
      <c r="F943" s="1">
        <v>2024</v>
      </c>
      <c r="G943" s="1">
        <v>2025</v>
      </c>
      <c r="H943" s="1" t="s">
        <v>3802</v>
      </c>
      <c r="I943" s="1" t="s">
        <v>3803</v>
      </c>
      <c r="J943" s="1" t="s">
        <v>2484</v>
      </c>
      <c r="K943" s="1" t="s">
        <v>2629</v>
      </c>
      <c r="L943" s="1">
        <v>35001</v>
      </c>
      <c r="M943" s="1" t="s">
        <v>2499</v>
      </c>
      <c r="N943" s="1" t="s">
        <v>3804</v>
      </c>
      <c r="O943" s="1" t="s">
        <v>3805</v>
      </c>
      <c r="Q943" s="1" t="s">
        <v>43</v>
      </c>
      <c r="R943" s="1" t="s">
        <v>2473</v>
      </c>
      <c r="S943" s="1" t="s">
        <v>2521</v>
      </c>
      <c r="T943" s="1" t="s">
        <v>2479</v>
      </c>
      <c r="U943" s="1" t="s">
        <v>170</v>
      </c>
      <c r="V943" s="1" t="s">
        <v>3094</v>
      </c>
      <c r="W943" s="1" t="s">
        <v>34</v>
      </c>
      <c r="X943" s="1" t="s">
        <v>2593</v>
      </c>
      <c r="Y943" s="1" t="s">
        <v>3806</v>
      </c>
      <c r="Z943" s="1" t="s">
        <v>2653</v>
      </c>
    </row>
    <row r="944" spans="1:26" hidden="1" x14ac:dyDescent="0.25">
      <c r="A944" s="1" t="s">
        <v>2496</v>
      </c>
      <c r="B944" s="1">
        <v>1464</v>
      </c>
      <c r="C944" s="1" t="s">
        <v>1216</v>
      </c>
      <c r="D944" s="1" t="s">
        <v>141</v>
      </c>
      <c r="E944" s="1" t="s">
        <v>142</v>
      </c>
      <c r="F944" s="1">
        <v>2023</v>
      </c>
      <c r="G944" s="1">
        <v>2024</v>
      </c>
      <c r="H944" s="1" t="s">
        <v>3807</v>
      </c>
      <c r="I944" s="1">
        <v>8185</v>
      </c>
      <c r="J944" s="1" t="s">
        <v>2478</v>
      </c>
      <c r="K944" s="1" t="s">
        <v>2541</v>
      </c>
      <c r="L944" s="1">
        <v>35001</v>
      </c>
      <c r="M944" s="1" t="s">
        <v>2542</v>
      </c>
      <c r="N944" s="1" t="s">
        <v>3808</v>
      </c>
      <c r="O944" s="1" t="s">
        <v>3809</v>
      </c>
      <c r="Q944" s="1" t="s">
        <v>43</v>
      </c>
      <c r="R944" s="1" t="s">
        <v>2473</v>
      </c>
      <c r="S944" s="1" t="s">
        <v>2521</v>
      </c>
      <c r="T944" s="1" t="s">
        <v>2479</v>
      </c>
      <c r="U944" s="1" t="s">
        <v>141</v>
      </c>
      <c r="V944" s="1" t="s">
        <v>3705</v>
      </c>
      <c r="W944" s="1" t="s">
        <v>34</v>
      </c>
      <c r="X944" s="1" t="s">
        <v>2794</v>
      </c>
      <c r="Y944" s="1" t="s">
        <v>2795</v>
      </c>
      <c r="Z944" s="1" t="s">
        <v>2755</v>
      </c>
    </row>
    <row r="945" spans="1:26" hidden="1" x14ac:dyDescent="0.25">
      <c r="A945" s="1" t="s">
        <v>2496</v>
      </c>
      <c r="B945" s="1">
        <v>1463</v>
      </c>
      <c r="C945" s="1" t="s">
        <v>1312</v>
      </c>
      <c r="D945" s="1" t="s">
        <v>170</v>
      </c>
      <c r="E945" s="1" t="s">
        <v>157</v>
      </c>
      <c r="F945" s="1">
        <v>2024</v>
      </c>
      <c r="G945" s="1">
        <v>2024</v>
      </c>
      <c r="H945" s="1" t="s">
        <v>5928</v>
      </c>
      <c r="I945" s="1">
        <v>9674</v>
      </c>
      <c r="J945" s="1" t="s">
        <v>2482</v>
      </c>
      <c r="K945" s="1" t="s">
        <v>2558</v>
      </c>
      <c r="L945" s="1">
        <v>35001</v>
      </c>
      <c r="M945" s="1" t="s">
        <v>2499</v>
      </c>
      <c r="N945" s="1" t="s">
        <v>3810</v>
      </c>
      <c r="O945" s="1" t="s">
        <v>3811</v>
      </c>
      <c r="Q945" s="1" t="s">
        <v>43</v>
      </c>
      <c r="R945" s="1" t="s">
        <v>2473</v>
      </c>
      <c r="S945" s="1" t="s">
        <v>2521</v>
      </c>
      <c r="T945" s="1" t="s">
        <v>2479</v>
      </c>
      <c r="U945" s="1" t="s">
        <v>170</v>
      </c>
      <c r="V945" s="1" t="s">
        <v>3697</v>
      </c>
      <c r="W945" s="1" t="s">
        <v>34</v>
      </c>
      <c r="X945" s="1" t="s">
        <v>2593</v>
      </c>
      <c r="Y945" s="1" t="s">
        <v>5929</v>
      </c>
      <c r="Z945" s="1" t="s">
        <v>5930</v>
      </c>
    </row>
    <row r="946" spans="1:26" hidden="1" x14ac:dyDescent="0.25">
      <c r="A946" s="1" t="s">
        <v>2496</v>
      </c>
      <c r="B946" s="1">
        <v>1462</v>
      </c>
      <c r="C946" s="1" t="s">
        <v>1329</v>
      </c>
      <c r="D946" s="1" t="s">
        <v>170</v>
      </c>
      <c r="E946" s="1" t="s">
        <v>157</v>
      </c>
      <c r="F946" s="1">
        <v>2024</v>
      </c>
      <c r="G946" s="1">
        <v>2024</v>
      </c>
      <c r="H946" s="1" t="s">
        <v>5664</v>
      </c>
      <c r="I946" s="1">
        <v>9428</v>
      </c>
      <c r="J946" s="1" t="s">
        <v>3209</v>
      </c>
      <c r="K946" s="1" t="s">
        <v>2850</v>
      </c>
      <c r="L946" s="1">
        <v>19019</v>
      </c>
      <c r="M946" s="1" t="s">
        <v>5292</v>
      </c>
      <c r="N946" s="1" t="s">
        <v>3812</v>
      </c>
      <c r="O946" s="1" t="s">
        <v>3813</v>
      </c>
      <c r="Q946" s="1" t="s">
        <v>60</v>
      </c>
      <c r="R946" s="1" t="s">
        <v>2507</v>
      </c>
      <c r="S946" s="1" t="s">
        <v>2537</v>
      </c>
      <c r="T946" s="1" t="s">
        <v>2479</v>
      </c>
      <c r="U946" s="1" t="s">
        <v>170</v>
      </c>
      <c r="V946" s="1" t="s">
        <v>3697</v>
      </c>
      <c r="W946" s="1" t="s">
        <v>34</v>
      </c>
      <c r="X946" s="1" t="s">
        <v>2538</v>
      </c>
      <c r="Y946" s="1" t="s">
        <v>5665</v>
      </c>
    </row>
    <row r="947" spans="1:26" hidden="1" x14ac:dyDescent="0.25">
      <c r="A947" s="1" t="s">
        <v>2496</v>
      </c>
      <c r="B947" s="1">
        <v>1461</v>
      </c>
      <c r="C947" s="1" t="s">
        <v>295</v>
      </c>
      <c r="D947" s="1" t="s">
        <v>162</v>
      </c>
      <c r="E947" s="1" t="s">
        <v>157</v>
      </c>
      <c r="F947" s="1">
        <v>2024</v>
      </c>
      <c r="G947" s="1">
        <v>2024</v>
      </c>
      <c r="H947" s="1" t="s">
        <v>3814</v>
      </c>
      <c r="I947" s="1">
        <v>4343</v>
      </c>
      <c r="J947" s="1" t="s">
        <v>3815</v>
      </c>
      <c r="K947" s="1" t="s">
        <v>2613</v>
      </c>
      <c r="L947" s="1">
        <v>26001</v>
      </c>
      <c r="M947" s="1" t="s">
        <v>5292</v>
      </c>
      <c r="N947" s="1" t="s">
        <v>3674</v>
      </c>
      <c r="O947" s="1" t="s">
        <v>3675</v>
      </c>
      <c r="Q947" s="1" t="s">
        <v>44</v>
      </c>
      <c r="R947" s="1" t="s">
        <v>2514</v>
      </c>
      <c r="S947" s="1" t="s">
        <v>2525</v>
      </c>
      <c r="T947" s="1" t="s">
        <v>2479</v>
      </c>
      <c r="U947" s="1" t="s">
        <v>162</v>
      </c>
      <c r="V947" s="1" t="s">
        <v>3094</v>
      </c>
      <c r="W947" s="1" t="s">
        <v>34</v>
      </c>
      <c r="X947" s="1" t="s">
        <v>2972</v>
      </c>
      <c r="Y947" s="1" t="s">
        <v>3816</v>
      </c>
      <c r="Z947" s="1" t="s">
        <v>3817</v>
      </c>
    </row>
    <row r="948" spans="1:26" hidden="1" x14ac:dyDescent="0.25">
      <c r="A948" s="1" t="s">
        <v>2496</v>
      </c>
      <c r="B948" s="1">
        <v>1459</v>
      </c>
      <c r="C948" s="1" t="s">
        <v>670</v>
      </c>
      <c r="D948" s="1" t="s">
        <v>162</v>
      </c>
      <c r="E948" s="1" t="s">
        <v>157</v>
      </c>
      <c r="F948" s="1">
        <v>2024</v>
      </c>
      <c r="G948" s="1">
        <v>2024</v>
      </c>
      <c r="H948" s="1" t="s">
        <v>3818</v>
      </c>
      <c r="I948" s="1">
        <v>6714</v>
      </c>
      <c r="J948" s="1" t="s">
        <v>2853</v>
      </c>
      <c r="K948" s="1" t="s">
        <v>2613</v>
      </c>
      <c r="L948" s="1">
        <v>26001</v>
      </c>
      <c r="M948" s="1" t="s">
        <v>5292</v>
      </c>
      <c r="N948" s="1" t="s">
        <v>3674</v>
      </c>
      <c r="O948" s="1" t="s">
        <v>3675</v>
      </c>
      <c r="Q948" s="1" t="s">
        <v>44</v>
      </c>
      <c r="R948" s="1" t="s">
        <v>2514</v>
      </c>
      <c r="S948" s="1" t="s">
        <v>2525</v>
      </c>
      <c r="T948" s="1" t="s">
        <v>2479</v>
      </c>
      <c r="U948" s="1" t="s">
        <v>162</v>
      </c>
      <c r="V948" s="1" t="s">
        <v>3094</v>
      </c>
      <c r="W948" s="1" t="s">
        <v>34</v>
      </c>
      <c r="X948" s="1" t="s">
        <v>2518</v>
      </c>
      <c r="Y948" s="1" t="s">
        <v>5666</v>
      </c>
      <c r="Z948" s="1" t="s">
        <v>5029</v>
      </c>
    </row>
    <row r="949" spans="1:26" hidden="1" x14ac:dyDescent="0.25">
      <c r="A949" s="1" t="s">
        <v>2496</v>
      </c>
      <c r="B949" s="1">
        <v>1457</v>
      </c>
      <c r="C949" s="1" t="s">
        <v>251</v>
      </c>
      <c r="D949" s="1" t="s">
        <v>162</v>
      </c>
      <c r="E949" s="1" t="s">
        <v>157</v>
      </c>
      <c r="F949" s="1">
        <v>2024</v>
      </c>
      <c r="G949" s="1">
        <v>2024</v>
      </c>
      <c r="H949" s="1" t="s">
        <v>3819</v>
      </c>
      <c r="I949" s="1">
        <v>9187</v>
      </c>
      <c r="J949" s="1" t="s">
        <v>2853</v>
      </c>
      <c r="K949" s="1" t="s">
        <v>2613</v>
      </c>
      <c r="L949" s="1">
        <v>34076</v>
      </c>
      <c r="M949" s="1" t="s">
        <v>5292</v>
      </c>
      <c r="N949" s="1" t="s">
        <v>3643</v>
      </c>
      <c r="O949" s="1" t="s">
        <v>3644</v>
      </c>
      <c r="Q949" s="1" t="s">
        <v>46</v>
      </c>
      <c r="R949" s="1" t="s">
        <v>2514</v>
      </c>
      <c r="S949" s="1" t="s">
        <v>3820</v>
      </c>
      <c r="T949" s="1" t="s">
        <v>2479</v>
      </c>
      <c r="U949" s="1" t="s">
        <v>162</v>
      </c>
      <c r="V949" s="1" t="s">
        <v>3094</v>
      </c>
      <c r="W949" s="1" t="s">
        <v>34</v>
      </c>
      <c r="X949" s="1" t="s">
        <v>2518</v>
      </c>
      <c r="Y949" s="1" t="s">
        <v>3821</v>
      </c>
      <c r="Z949" s="1" t="s">
        <v>3019</v>
      </c>
    </row>
    <row r="950" spans="1:26" hidden="1" x14ac:dyDescent="0.25">
      <c r="A950" s="1" t="s">
        <v>2496</v>
      </c>
      <c r="B950" s="1">
        <v>1456</v>
      </c>
      <c r="C950" s="1" t="s">
        <v>1460</v>
      </c>
      <c r="D950" s="1" t="s">
        <v>141</v>
      </c>
      <c r="E950" s="1" t="s">
        <v>142</v>
      </c>
      <c r="F950" s="1">
        <v>2023</v>
      </c>
      <c r="G950" s="1">
        <v>2024</v>
      </c>
      <c r="H950" s="1" t="s">
        <v>3783</v>
      </c>
      <c r="I950" s="1">
        <v>1367</v>
      </c>
      <c r="J950" s="1" t="s">
        <v>2557</v>
      </c>
      <c r="K950" s="1" t="s">
        <v>2558</v>
      </c>
      <c r="L950" s="1">
        <v>35001</v>
      </c>
      <c r="M950" s="1" t="s">
        <v>2499</v>
      </c>
      <c r="N950" s="1" t="s">
        <v>3460</v>
      </c>
      <c r="O950" s="1" t="s">
        <v>3461</v>
      </c>
      <c r="Q950" s="1" t="s">
        <v>43</v>
      </c>
      <c r="R950" s="1" t="s">
        <v>2473</v>
      </c>
      <c r="S950" s="1" t="s">
        <v>2521</v>
      </c>
      <c r="T950" s="1" t="s">
        <v>2479</v>
      </c>
      <c r="U950" s="1" t="s">
        <v>141</v>
      </c>
      <c r="V950" s="1" t="s">
        <v>3532</v>
      </c>
      <c r="W950" s="1" t="s">
        <v>34</v>
      </c>
      <c r="X950" s="1" t="s">
        <v>2593</v>
      </c>
      <c r="Y950" s="1" t="s">
        <v>6079</v>
      </c>
      <c r="Z950" s="1" t="s">
        <v>2754</v>
      </c>
    </row>
    <row r="951" spans="1:26" hidden="1" x14ac:dyDescent="0.25">
      <c r="A951" s="1" t="s">
        <v>2496</v>
      </c>
      <c r="B951" s="1">
        <v>1455</v>
      </c>
      <c r="C951" s="1" t="s">
        <v>1245</v>
      </c>
      <c r="D951" s="1" t="s">
        <v>170</v>
      </c>
      <c r="E951" s="1" t="s">
        <v>157</v>
      </c>
      <c r="F951" s="1">
        <v>2024</v>
      </c>
      <c r="G951" s="1">
        <v>2025</v>
      </c>
      <c r="H951" s="1" t="s">
        <v>3824</v>
      </c>
      <c r="I951" s="1">
        <v>6509</v>
      </c>
      <c r="J951" s="1" t="s">
        <v>3825</v>
      </c>
      <c r="K951" s="1" t="s">
        <v>2558</v>
      </c>
      <c r="L951" s="1">
        <v>35001</v>
      </c>
      <c r="M951" s="1" t="s">
        <v>2499</v>
      </c>
      <c r="N951" s="1" t="s">
        <v>3480</v>
      </c>
      <c r="O951" s="1" t="s">
        <v>3481</v>
      </c>
      <c r="Q951" s="1" t="s">
        <v>43</v>
      </c>
      <c r="R951" s="1" t="s">
        <v>2473</v>
      </c>
      <c r="S951" s="1" t="s">
        <v>2521</v>
      </c>
      <c r="T951" s="1" t="s">
        <v>2479</v>
      </c>
      <c r="U951" s="1" t="s">
        <v>170</v>
      </c>
      <c r="V951" s="1" t="s">
        <v>3094</v>
      </c>
      <c r="W951" s="1" t="s">
        <v>34</v>
      </c>
      <c r="X951" s="1" t="s">
        <v>2593</v>
      </c>
      <c r="Y951" s="1" t="s">
        <v>3826</v>
      </c>
      <c r="Z951" s="1" t="s">
        <v>2754</v>
      </c>
    </row>
    <row r="952" spans="1:26" hidden="1" x14ac:dyDescent="0.25">
      <c r="A952" s="1" t="s">
        <v>2496</v>
      </c>
      <c r="B952" s="1">
        <v>1454</v>
      </c>
      <c r="C952" s="1" t="s">
        <v>253</v>
      </c>
      <c r="D952" s="1" t="s">
        <v>141</v>
      </c>
      <c r="E952" s="1" t="s">
        <v>142</v>
      </c>
      <c r="F952" s="1">
        <v>2023</v>
      </c>
      <c r="G952" s="1">
        <v>2024</v>
      </c>
      <c r="H952" s="1" t="s">
        <v>6080</v>
      </c>
      <c r="I952" s="1">
        <v>9679</v>
      </c>
      <c r="J952" s="1" t="s">
        <v>2478</v>
      </c>
      <c r="K952" s="1" t="s">
        <v>2541</v>
      </c>
      <c r="L952" s="1">
        <v>35001</v>
      </c>
      <c r="M952" s="1" t="s">
        <v>2542</v>
      </c>
      <c r="N952" s="1" t="s">
        <v>3828</v>
      </c>
      <c r="O952" s="1" t="s">
        <v>3829</v>
      </c>
      <c r="Q952" s="1" t="s">
        <v>43</v>
      </c>
      <c r="R952" s="1" t="s">
        <v>2473</v>
      </c>
      <c r="S952" s="1" t="s">
        <v>2521</v>
      </c>
      <c r="T952" s="1" t="s">
        <v>2479</v>
      </c>
      <c r="U952" s="1" t="s">
        <v>141</v>
      </c>
      <c r="V952" s="1" t="s">
        <v>3532</v>
      </c>
      <c r="W952" s="1" t="s">
        <v>34</v>
      </c>
      <c r="X952" s="1" t="s">
        <v>2593</v>
      </c>
      <c r="Y952" s="1" t="s">
        <v>6081</v>
      </c>
      <c r="Z952" s="1" t="s">
        <v>28</v>
      </c>
    </row>
    <row r="953" spans="1:26" hidden="1" x14ac:dyDescent="0.25">
      <c r="A953" s="1" t="s">
        <v>2496</v>
      </c>
      <c r="B953" s="1">
        <v>1453</v>
      </c>
      <c r="C953" s="1" t="s">
        <v>172</v>
      </c>
      <c r="D953" s="1" t="s">
        <v>173</v>
      </c>
      <c r="E953" s="1" t="s">
        <v>142</v>
      </c>
      <c r="F953" s="1">
        <v>2018</v>
      </c>
      <c r="G953" s="1">
        <v>2019</v>
      </c>
      <c r="H953" s="1" t="s">
        <v>6532</v>
      </c>
      <c r="I953" s="1">
        <v>6462</v>
      </c>
      <c r="J953" s="1" t="s">
        <v>3419</v>
      </c>
      <c r="K953" s="1" t="s">
        <v>3202</v>
      </c>
      <c r="L953" s="1">
        <v>35001</v>
      </c>
      <c r="M953" s="1" t="s">
        <v>2530</v>
      </c>
      <c r="N953" s="1" t="s">
        <v>6533</v>
      </c>
      <c r="O953" s="1" t="s">
        <v>6267</v>
      </c>
      <c r="Q953" s="1" t="s">
        <v>43</v>
      </c>
      <c r="R953" s="1" t="s">
        <v>2473</v>
      </c>
      <c r="S953" s="1" t="s">
        <v>2521</v>
      </c>
      <c r="T953" s="1" t="s">
        <v>2479</v>
      </c>
      <c r="U953" s="1" t="s">
        <v>173</v>
      </c>
      <c r="V953" s="1" t="s">
        <v>6159</v>
      </c>
      <c r="W953" s="1" t="s">
        <v>36</v>
      </c>
      <c r="X953" s="1" t="s">
        <v>2794</v>
      </c>
      <c r="Y953" s="1" t="s">
        <v>2795</v>
      </c>
      <c r="Z953" s="1" t="s">
        <v>2755</v>
      </c>
    </row>
    <row r="954" spans="1:26" hidden="1" x14ac:dyDescent="0.25">
      <c r="A954" s="1" t="s">
        <v>2496</v>
      </c>
      <c r="B954" s="1">
        <v>1452</v>
      </c>
      <c r="C954" s="1" t="s">
        <v>522</v>
      </c>
      <c r="D954" s="1" t="s">
        <v>141</v>
      </c>
      <c r="E954" s="1" t="s">
        <v>142</v>
      </c>
      <c r="F954" s="1">
        <v>2023</v>
      </c>
      <c r="G954" s="1">
        <v>2023</v>
      </c>
      <c r="H954" s="1" t="s">
        <v>7294</v>
      </c>
      <c r="I954" s="1">
        <v>9076</v>
      </c>
      <c r="J954" s="1" t="s">
        <v>2793</v>
      </c>
      <c r="K954" s="1" t="s">
        <v>2613</v>
      </c>
      <c r="L954" s="1">
        <v>26001</v>
      </c>
      <c r="M954" s="1" t="s">
        <v>5292</v>
      </c>
      <c r="N954" s="1" t="s">
        <v>3473</v>
      </c>
      <c r="O954" s="1" t="s">
        <v>3474</v>
      </c>
      <c r="Q954" s="1" t="s">
        <v>44</v>
      </c>
      <c r="R954" s="1" t="s">
        <v>2514</v>
      </c>
      <c r="S954" s="1" t="s">
        <v>2525</v>
      </c>
      <c r="T954" s="1" t="s">
        <v>2479</v>
      </c>
      <c r="U954" s="1" t="s">
        <v>141</v>
      </c>
      <c r="V954" s="1" t="s">
        <v>3475</v>
      </c>
      <c r="W954" s="1" t="s">
        <v>34</v>
      </c>
      <c r="X954" s="1" t="s">
        <v>2518</v>
      </c>
      <c r="Y954" s="1" t="s">
        <v>7295</v>
      </c>
      <c r="Z954" s="1" t="s">
        <v>7296</v>
      </c>
    </row>
    <row r="955" spans="1:26" hidden="1" x14ac:dyDescent="0.25">
      <c r="A955" s="1" t="s">
        <v>2496</v>
      </c>
      <c r="B955" s="1">
        <v>1451</v>
      </c>
      <c r="C955" s="1" t="s">
        <v>646</v>
      </c>
      <c r="D955" s="1" t="s">
        <v>141</v>
      </c>
      <c r="E955" s="1" t="s">
        <v>142</v>
      </c>
      <c r="F955" s="1">
        <v>2023</v>
      </c>
      <c r="G955" s="1">
        <v>2024</v>
      </c>
      <c r="H955" s="1" t="s">
        <v>3478</v>
      </c>
      <c r="I955" s="1">
        <v>4875</v>
      </c>
      <c r="J955" s="1" t="s">
        <v>2626</v>
      </c>
      <c r="K955" s="1" t="s">
        <v>2613</v>
      </c>
      <c r="L955" s="1">
        <v>34089</v>
      </c>
      <c r="M955" s="1" t="s">
        <v>5292</v>
      </c>
      <c r="N955" s="1" t="s">
        <v>3624</v>
      </c>
      <c r="O955" s="1" t="s">
        <v>3625</v>
      </c>
      <c r="Q955" s="1" t="s">
        <v>46</v>
      </c>
      <c r="R955" s="1" t="s">
        <v>2514</v>
      </c>
      <c r="S955" s="1" t="s">
        <v>2628</v>
      </c>
      <c r="T955" s="1" t="s">
        <v>2479</v>
      </c>
      <c r="U955" s="1" t="s">
        <v>141</v>
      </c>
      <c r="V955" s="1" t="s">
        <v>3626</v>
      </c>
      <c r="W955" s="1" t="s">
        <v>34</v>
      </c>
      <c r="X955" s="1" t="s">
        <v>2518</v>
      </c>
      <c r="Y955" s="1" t="s">
        <v>7297</v>
      </c>
      <c r="Z955" s="1" t="s">
        <v>7298</v>
      </c>
    </row>
    <row r="956" spans="1:26" hidden="1" x14ac:dyDescent="0.25">
      <c r="A956" s="1" t="s">
        <v>2496</v>
      </c>
      <c r="B956" s="1">
        <v>1450</v>
      </c>
      <c r="C956" s="1" t="s">
        <v>1265</v>
      </c>
      <c r="D956" s="1" t="s">
        <v>170</v>
      </c>
      <c r="E956" s="1" t="s">
        <v>157</v>
      </c>
      <c r="F956" s="1">
        <v>2024</v>
      </c>
      <c r="G956" s="1">
        <v>2024</v>
      </c>
      <c r="H956" s="1" t="s">
        <v>5667</v>
      </c>
      <c r="I956" s="1">
        <v>9420</v>
      </c>
      <c r="J956" s="1" t="s">
        <v>3209</v>
      </c>
      <c r="K956" s="1" t="s">
        <v>2850</v>
      </c>
      <c r="L956" s="1">
        <v>19019</v>
      </c>
      <c r="M956" s="1" t="s">
        <v>5292</v>
      </c>
      <c r="N956" s="1" t="s">
        <v>3810</v>
      </c>
      <c r="O956" s="1" t="s">
        <v>3811</v>
      </c>
      <c r="Q956" s="1" t="s">
        <v>60</v>
      </c>
      <c r="R956" s="1" t="s">
        <v>2507</v>
      </c>
      <c r="S956" s="1" t="s">
        <v>2537</v>
      </c>
      <c r="T956" s="1" t="s">
        <v>2479</v>
      </c>
      <c r="U956" s="1" t="s">
        <v>170</v>
      </c>
      <c r="V956" s="1" t="s">
        <v>3697</v>
      </c>
      <c r="W956" s="1" t="s">
        <v>34</v>
      </c>
      <c r="X956" s="1" t="s">
        <v>2538</v>
      </c>
      <c r="Y956" s="1" t="s">
        <v>5668</v>
      </c>
      <c r="Z956" s="1" t="s">
        <v>2479</v>
      </c>
    </row>
    <row r="957" spans="1:26" hidden="1" x14ac:dyDescent="0.25">
      <c r="A957" s="1" t="s">
        <v>2496</v>
      </c>
      <c r="B957" s="1">
        <v>1449</v>
      </c>
      <c r="C957" s="1" t="s">
        <v>680</v>
      </c>
      <c r="D957" s="1" t="s">
        <v>141</v>
      </c>
      <c r="E957" s="1" t="s">
        <v>142</v>
      </c>
      <c r="F957" s="1">
        <v>2023</v>
      </c>
      <c r="G957" s="1">
        <v>2023</v>
      </c>
      <c r="H957" s="1" t="s">
        <v>5239</v>
      </c>
      <c r="I957" s="1">
        <v>8653</v>
      </c>
      <c r="J957" s="1" t="s">
        <v>2478</v>
      </c>
      <c r="K957" s="1" t="s">
        <v>2505</v>
      </c>
      <c r="L957" s="1">
        <v>35001</v>
      </c>
      <c r="M957" s="1" t="s">
        <v>2499</v>
      </c>
      <c r="N957" s="1" t="s">
        <v>3473</v>
      </c>
      <c r="O957" s="1" t="s">
        <v>3474</v>
      </c>
      <c r="Q957" s="1" t="s">
        <v>43</v>
      </c>
      <c r="R957" s="1" t="s">
        <v>2473</v>
      </c>
      <c r="S957" s="1" t="s">
        <v>2521</v>
      </c>
      <c r="T957" s="1" t="s">
        <v>2479</v>
      </c>
      <c r="U957" s="1" t="s">
        <v>141</v>
      </c>
      <c r="V957" s="1" t="s">
        <v>3475</v>
      </c>
      <c r="W957" s="1" t="s">
        <v>34</v>
      </c>
      <c r="X957" s="1" t="s">
        <v>2593</v>
      </c>
      <c r="Y957" s="1" t="s">
        <v>5240</v>
      </c>
      <c r="Z957" s="1" t="s">
        <v>4970</v>
      </c>
    </row>
    <row r="958" spans="1:26" hidden="1" x14ac:dyDescent="0.25">
      <c r="A958" s="1" t="s">
        <v>2496</v>
      </c>
      <c r="B958" s="1">
        <v>1447</v>
      </c>
      <c r="C958" s="1" t="s">
        <v>150</v>
      </c>
      <c r="D958" s="1" t="s">
        <v>151</v>
      </c>
      <c r="E958" s="1" t="s">
        <v>142</v>
      </c>
      <c r="F958" s="1">
        <v>2013</v>
      </c>
      <c r="G958" s="1">
        <v>2014</v>
      </c>
      <c r="H958" s="1" t="s">
        <v>6534</v>
      </c>
      <c r="I958" s="1">
        <v>6779</v>
      </c>
      <c r="J958" s="1" t="s">
        <v>6535</v>
      </c>
      <c r="K958" s="1" t="s">
        <v>6536</v>
      </c>
      <c r="L958" s="1">
        <v>35001</v>
      </c>
      <c r="M958" s="1" t="s">
        <v>6537</v>
      </c>
      <c r="N958" s="1" t="s">
        <v>6538</v>
      </c>
      <c r="O958" s="1" t="s">
        <v>6267</v>
      </c>
      <c r="Q958" s="1" t="s">
        <v>43</v>
      </c>
      <c r="R958" s="1" t="s">
        <v>2473</v>
      </c>
      <c r="S958" s="1" t="s">
        <v>2521</v>
      </c>
      <c r="T958" s="1" t="s">
        <v>2479</v>
      </c>
      <c r="U958" s="1" t="s">
        <v>151</v>
      </c>
      <c r="V958" s="1" t="s">
        <v>6513</v>
      </c>
      <c r="W958" s="1" t="s">
        <v>36</v>
      </c>
      <c r="X958" s="1" t="s">
        <v>2794</v>
      </c>
      <c r="Y958" s="1" t="s">
        <v>2795</v>
      </c>
      <c r="Z958" s="1" t="s">
        <v>2755</v>
      </c>
    </row>
    <row r="959" spans="1:26" hidden="1" x14ac:dyDescent="0.25">
      <c r="A959" s="1" t="s">
        <v>2496</v>
      </c>
      <c r="B959" s="1">
        <v>1446</v>
      </c>
      <c r="C959" s="1" t="s">
        <v>1328</v>
      </c>
      <c r="D959" s="1" t="s">
        <v>162</v>
      </c>
      <c r="E959" s="1" t="s">
        <v>157</v>
      </c>
      <c r="F959" s="1">
        <v>2024</v>
      </c>
      <c r="G959" s="1">
        <v>2024</v>
      </c>
      <c r="H959" s="1" t="s">
        <v>5241</v>
      </c>
      <c r="I959" s="1">
        <v>8798</v>
      </c>
      <c r="J959" s="1" t="s">
        <v>2557</v>
      </c>
      <c r="K959" s="1" t="s">
        <v>2558</v>
      </c>
      <c r="L959" s="1">
        <v>35001</v>
      </c>
      <c r="M959" s="1" t="s">
        <v>2499</v>
      </c>
      <c r="N959" s="1" t="s">
        <v>3101</v>
      </c>
      <c r="O959" s="1" t="s">
        <v>3577</v>
      </c>
      <c r="Q959" s="1" t="s">
        <v>43</v>
      </c>
      <c r="R959" s="1" t="s">
        <v>2473</v>
      </c>
      <c r="S959" s="1" t="s">
        <v>2521</v>
      </c>
      <c r="T959" s="1" t="s">
        <v>2479</v>
      </c>
      <c r="U959" s="1" t="s">
        <v>162</v>
      </c>
      <c r="V959" s="1" t="s">
        <v>3094</v>
      </c>
      <c r="W959" s="1" t="s">
        <v>34</v>
      </c>
      <c r="X959" s="1" t="s">
        <v>5242</v>
      </c>
      <c r="Y959" s="1" t="s">
        <v>5243</v>
      </c>
      <c r="Z959" s="1" t="s">
        <v>2754</v>
      </c>
    </row>
    <row r="960" spans="1:26" hidden="1" x14ac:dyDescent="0.25">
      <c r="A960" s="1" t="s">
        <v>2496</v>
      </c>
      <c r="B960" s="1">
        <v>1445</v>
      </c>
      <c r="C960" s="1" t="s">
        <v>1168</v>
      </c>
      <c r="D960" s="1" t="s">
        <v>162</v>
      </c>
      <c r="E960" s="1" t="s">
        <v>157</v>
      </c>
      <c r="F960" s="1">
        <v>2024</v>
      </c>
      <c r="G960" s="1">
        <v>2024</v>
      </c>
      <c r="H960" s="1" t="s">
        <v>2474</v>
      </c>
      <c r="I960" s="1" t="s">
        <v>2814</v>
      </c>
      <c r="J960" s="1" t="s">
        <v>2475</v>
      </c>
      <c r="K960" s="1" t="s">
        <v>2738</v>
      </c>
      <c r="L960" s="1">
        <v>35001</v>
      </c>
      <c r="M960" s="1" t="s">
        <v>2530</v>
      </c>
      <c r="N960" s="1" t="s">
        <v>3674</v>
      </c>
      <c r="O960" s="1" t="s">
        <v>3675</v>
      </c>
      <c r="Q960" s="1" t="s">
        <v>43</v>
      </c>
      <c r="R960" s="1" t="s">
        <v>2473</v>
      </c>
      <c r="S960" s="1" t="s">
        <v>2521</v>
      </c>
      <c r="T960" s="1" t="s">
        <v>2477</v>
      </c>
      <c r="U960" s="1" t="s">
        <v>162</v>
      </c>
      <c r="V960" s="1" t="s">
        <v>3094</v>
      </c>
      <c r="W960" s="1" t="s">
        <v>34</v>
      </c>
      <c r="X960" s="1" t="s">
        <v>2593</v>
      </c>
      <c r="Y960" s="1" t="s">
        <v>7299</v>
      </c>
      <c r="Z960" s="1" t="s">
        <v>7300</v>
      </c>
    </row>
    <row r="961" spans="1:26" hidden="1" x14ac:dyDescent="0.25">
      <c r="A961" s="1" t="s">
        <v>2496</v>
      </c>
      <c r="B961" s="1">
        <v>1444</v>
      </c>
      <c r="C961" s="1" t="s">
        <v>844</v>
      </c>
      <c r="D961" s="1" t="s">
        <v>141</v>
      </c>
      <c r="E961" s="1" t="s">
        <v>142</v>
      </c>
      <c r="F961" s="1">
        <v>2023</v>
      </c>
      <c r="G961" s="1">
        <v>2024</v>
      </c>
      <c r="H961" s="1" t="s">
        <v>3832</v>
      </c>
      <c r="I961" s="1">
        <v>5999</v>
      </c>
      <c r="J961" s="1" t="s">
        <v>2478</v>
      </c>
      <c r="K961" s="1" t="s">
        <v>2505</v>
      </c>
      <c r="L961" s="1">
        <v>35001</v>
      </c>
      <c r="M961" s="1" t="s">
        <v>2499</v>
      </c>
      <c r="N961" s="1" t="s">
        <v>3517</v>
      </c>
      <c r="O961" s="1" t="s">
        <v>3518</v>
      </c>
      <c r="Q961" s="1" t="s">
        <v>43</v>
      </c>
      <c r="R961" s="1" t="s">
        <v>2473</v>
      </c>
      <c r="S961" s="1" t="s">
        <v>2521</v>
      </c>
      <c r="T961" s="1" t="s">
        <v>2479</v>
      </c>
      <c r="U961" s="1" t="s">
        <v>141</v>
      </c>
      <c r="V961" s="1" t="s">
        <v>3532</v>
      </c>
      <c r="W961" s="1" t="s">
        <v>34</v>
      </c>
      <c r="X961" s="1" t="s">
        <v>2593</v>
      </c>
      <c r="Y961" s="1" t="s">
        <v>3833</v>
      </c>
      <c r="Z961" s="1" t="s">
        <v>2653</v>
      </c>
    </row>
    <row r="962" spans="1:26" hidden="1" x14ac:dyDescent="0.25">
      <c r="A962" s="1" t="s">
        <v>2496</v>
      </c>
      <c r="B962" s="1">
        <v>1442</v>
      </c>
      <c r="C962" s="1" t="s">
        <v>238</v>
      </c>
      <c r="D962" s="1" t="s">
        <v>141</v>
      </c>
      <c r="E962" s="1" t="s">
        <v>142</v>
      </c>
      <c r="F962" s="1">
        <v>2023</v>
      </c>
      <c r="G962" s="1">
        <v>2024</v>
      </c>
      <c r="H962" s="1" t="s">
        <v>3152</v>
      </c>
      <c r="I962" s="1">
        <v>4159</v>
      </c>
      <c r="J962" s="1" t="s">
        <v>3153</v>
      </c>
      <c r="K962" s="1" t="s">
        <v>2498</v>
      </c>
      <c r="L962" s="1">
        <v>35001</v>
      </c>
      <c r="M962" s="1" t="s">
        <v>2499</v>
      </c>
      <c r="N962" s="1" t="s">
        <v>3834</v>
      </c>
      <c r="O962" s="1" t="s">
        <v>3835</v>
      </c>
      <c r="Q962" s="1" t="s">
        <v>43</v>
      </c>
      <c r="R962" s="1" t="s">
        <v>2473</v>
      </c>
      <c r="S962" s="1" t="s">
        <v>2521</v>
      </c>
      <c r="T962" s="1" t="s">
        <v>2479</v>
      </c>
      <c r="U962" s="1" t="s">
        <v>141</v>
      </c>
      <c r="V962" s="1" t="s">
        <v>3532</v>
      </c>
      <c r="W962" s="1" t="s">
        <v>34</v>
      </c>
      <c r="X962" s="1" t="s">
        <v>2526</v>
      </c>
      <c r="Y962" s="1" t="s">
        <v>7301</v>
      </c>
      <c r="Z962" s="1" t="s">
        <v>28</v>
      </c>
    </row>
    <row r="963" spans="1:26" hidden="1" x14ac:dyDescent="0.25">
      <c r="A963" s="1" t="s">
        <v>2496</v>
      </c>
      <c r="B963" s="1">
        <v>1441</v>
      </c>
      <c r="C963" s="1" t="s">
        <v>724</v>
      </c>
      <c r="D963" s="1" t="s">
        <v>162</v>
      </c>
      <c r="E963" s="1" t="s">
        <v>157</v>
      </c>
      <c r="F963" s="1">
        <v>2024</v>
      </c>
      <c r="G963" s="1">
        <v>2024</v>
      </c>
      <c r="H963" s="1" t="s">
        <v>3836</v>
      </c>
      <c r="I963" s="1">
        <v>4400</v>
      </c>
      <c r="J963" s="1" t="s">
        <v>2793</v>
      </c>
      <c r="K963" s="1" t="s">
        <v>2613</v>
      </c>
      <c r="L963" s="1">
        <v>26002</v>
      </c>
      <c r="M963" s="1" t="s">
        <v>5292</v>
      </c>
      <c r="N963" s="1" t="s">
        <v>3643</v>
      </c>
      <c r="O963" s="1" t="s">
        <v>3644</v>
      </c>
      <c r="Q963" s="1" t="s">
        <v>44</v>
      </c>
      <c r="R963" s="1" t="s">
        <v>2514</v>
      </c>
      <c r="S963" s="1" t="s">
        <v>2787</v>
      </c>
      <c r="T963" s="1" t="s">
        <v>2479</v>
      </c>
      <c r="U963" s="1" t="s">
        <v>162</v>
      </c>
      <c r="V963" s="1" t="s">
        <v>3094</v>
      </c>
      <c r="W963" s="1" t="s">
        <v>34</v>
      </c>
      <c r="X963" s="1" t="s">
        <v>2518</v>
      </c>
      <c r="Y963" s="1" t="s">
        <v>5669</v>
      </c>
      <c r="Z963" s="1" t="s">
        <v>3019</v>
      </c>
    </row>
    <row r="964" spans="1:26" hidden="1" x14ac:dyDescent="0.25">
      <c r="A964" s="1" t="s">
        <v>2496</v>
      </c>
      <c r="B964" s="1">
        <v>1440</v>
      </c>
      <c r="C964" s="1" t="s">
        <v>1362</v>
      </c>
      <c r="D964" s="1" t="s">
        <v>162</v>
      </c>
      <c r="E964" s="1" t="s">
        <v>157</v>
      </c>
      <c r="F964" s="1">
        <v>2024</v>
      </c>
      <c r="G964" s="1">
        <v>2024</v>
      </c>
      <c r="H964" s="1" t="s">
        <v>3837</v>
      </c>
      <c r="I964" s="1">
        <v>9169</v>
      </c>
      <c r="J964" s="1" t="s">
        <v>2853</v>
      </c>
      <c r="K964" s="1" t="s">
        <v>2613</v>
      </c>
      <c r="L964" s="1">
        <v>34002</v>
      </c>
      <c r="M964" s="1" t="s">
        <v>5292</v>
      </c>
      <c r="N964" s="1" t="s">
        <v>3674</v>
      </c>
      <c r="O964" s="1" t="s">
        <v>3675</v>
      </c>
      <c r="Q964" s="1" t="s">
        <v>46</v>
      </c>
      <c r="R964" s="1" t="s">
        <v>2514</v>
      </c>
      <c r="S964" s="1" t="s">
        <v>3003</v>
      </c>
      <c r="T964" s="1" t="s">
        <v>2479</v>
      </c>
      <c r="U964" s="1" t="s">
        <v>162</v>
      </c>
      <c r="V964" s="1" t="s">
        <v>3094</v>
      </c>
      <c r="W964" s="1" t="s">
        <v>34</v>
      </c>
      <c r="X964" s="1" t="s">
        <v>2518</v>
      </c>
      <c r="Y964" s="1" t="s">
        <v>5670</v>
      </c>
      <c r="Z964" s="1" t="s">
        <v>3019</v>
      </c>
    </row>
    <row r="965" spans="1:26" hidden="1" x14ac:dyDescent="0.25">
      <c r="A965" s="1" t="s">
        <v>2496</v>
      </c>
      <c r="B965" s="1">
        <v>1439</v>
      </c>
      <c r="C965" s="1" t="s">
        <v>1320</v>
      </c>
      <c r="D965" s="1" t="s">
        <v>170</v>
      </c>
      <c r="E965" s="1" t="s">
        <v>157</v>
      </c>
      <c r="F965" s="1">
        <v>2024</v>
      </c>
      <c r="G965" s="1">
        <v>2024</v>
      </c>
      <c r="H965" s="1" t="s">
        <v>3838</v>
      </c>
      <c r="I965" s="1">
        <v>8098</v>
      </c>
      <c r="J965" s="1" t="s">
        <v>3224</v>
      </c>
      <c r="K965" s="1" t="s">
        <v>2558</v>
      </c>
      <c r="L965" s="1">
        <v>35001</v>
      </c>
      <c r="M965" s="1" t="s">
        <v>2499</v>
      </c>
      <c r="N965" s="1" t="s">
        <v>3810</v>
      </c>
      <c r="O965" s="1" t="s">
        <v>3811</v>
      </c>
      <c r="Q965" s="1" t="s">
        <v>43</v>
      </c>
      <c r="R965" s="1" t="s">
        <v>2473</v>
      </c>
      <c r="S965" s="1" t="s">
        <v>2521</v>
      </c>
      <c r="T965" s="1" t="s">
        <v>2479</v>
      </c>
      <c r="U965" s="1" t="s">
        <v>170</v>
      </c>
      <c r="V965" s="1" t="s">
        <v>3697</v>
      </c>
      <c r="W965" s="1" t="s">
        <v>34</v>
      </c>
      <c r="X965" s="1" t="s">
        <v>2593</v>
      </c>
      <c r="Y965" s="1" t="s">
        <v>3839</v>
      </c>
      <c r="Z965" s="1" t="s">
        <v>2653</v>
      </c>
    </row>
    <row r="966" spans="1:26" hidden="1" x14ac:dyDescent="0.25">
      <c r="A966" s="1" t="s">
        <v>2496</v>
      </c>
      <c r="B966" s="1">
        <v>1438</v>
      </c>
      <c r="C966" s="1" t="s">
        <v>572</v>
      </c>
      <c r="D966" s="1" t="s">
        <v>141</v>
      </c>
      <c r="E966" s="1" t="s">
        <v>142</v>
      </c>
      <c r="F966" s="1">
        <v>2023</v>
      </c>
      <c r="G966" s="1">
        <v>2024</v>
      </c>
      <c r="H966" s="1" t="s">
        <v>3840</v>
      </c>
      <c r="I966" s="1">
        <v>7641</v>
      </c>
      <c r="J966" s="1" t="s">
        <v>2478</v>
      </c>
      <c r="K966" s="1" t="s">
        <v>2505</v>
      </c>
      <c r="L966" s="1">
        <v>35001</v>
      </c>
      <c r="M966" s="1" t="s">
        <v>2499</v>
      </c>
      <c r="N966" s="1" t="s">
        <v>3841</v>
      </c>
      <c r="O966" s="1" t="s">
        <v>3842</v>
      </c>
      <c r="Q966" s="1" t="s">
        <v>43</v>
      </c>
      <c r="R966" s="1" t="s">
        <v>2473</v>
      </c>
      <c r="S966" s="1" t="s">
        <v>2521</v>
      </c>
      <c r="T966" s="1" t="s">
        <v>2479</v>
      </c>
      <c r="U966" s="1" t="s">
        <v>141</v>
      </c>
      <c r="V966" s="1" t="s">
        <v>3532</v>
      </c>
      <c r="W966" s="1" t="s">
        <v>34</v>
      </c>
      <c r="X966" s="1" t="s">
        <v>2593</v>
      </c>
      <c r="Y966" s="1" t="s">
        <v>3843</v>
      </c>
      <c r="Z966" s="1" t="s">
        <v>2653</v>
      </c>
    </row>
    <row r="967" spans="1:26" hidden="1" x14ac:dyDescent="0.25">
      <c r="A967" s="1" t="s">
        <v>2496</v>
      </c>
      <c r="B967" s="1">
        <v>1437</v>
      </c>
      <c r="C967" s="1" t="s">
        <v>1438</v>
      </c>
      <c r="D967" s="1" t="s">
        <v>180</v>
      </c>
      <c r="E967" s="1" t="s">
        <v>142</v>
      </c>
      <c r="F967" s="1">
        <v>2024</v>
      </c>
      <c r="G967" s="1">
        <v>2024</v>
      </c>
      <c r="H967" s="1" t="s">
        <v>3844</v>
      </c>
      <c r="I967" s="1">
        <v>8895</v>
      </c>
      <c r="J967" s="1" t="s">
        <v>2880</v>
      </c>
      <c r="K967" s="1" t="s">
        <v>2881</v>
      </c>
      <c r="L967" s="1">
        <v>19093</v>
      </c>
      <c r="M967" s="1" t="s">
        <v>2499</v>
      </c>
      <c r="N967" s="1" t="s">
        <v>3751</v>
      </c>
      <c r="O967" s="1" t="s">
        <v>3752</v>
      </c>
      <c r="Q967" s="1" t="s">
        <v>60</v>
      </c>
      <c r="R967" s="1" t="s">
        <v>2507</v>
      </c>
      <c r="S967" s="1" t="s">
        <v>2537</v>
      </c>
      <c r="T967" s="1" t="s">
        <v>2479</v>
      </c>
      <c r="U967" s="1" t="s">
        <v>180</v>
      </c>
      <c r="V967" s="1" t="s">
        <v>3661</v>
      </c>
      <c r="W967" s="1" t="s">
        <v>34</v>
      </c>
      <c r="X967" s="1" t="s">
        <v>2538</v>
      </c>
      <c r="Y967" s="1" t="s">
        <v>4971</v>
      </c>
      <c r="Z967" s="1" t="s">
        <v>2737</v>
      </c>
    </row>
    <row r="968" spans="1:26" hidden="1" x14ac:dyDescent="0.25">
      <c r="A968" s="1" t="s">
        <v>2496</v>
      </c>
      <c r="B968" s="1">
        <v>1433</v>
      </c>
      <c r="C968" s="1" t="s">
        <v>812</v>
      </c>
      <c r="D968" s="1" t="s">
        <v>141</v>
      </c>
      <c r="E968" s="1" t="s">
        <v>142</v>
      </c>
      <c r="F968" s="1">
        <v>2023</v>
      </c>
      <c r="G968" s="1">
        <v>2024</v>
      </c>
      <c r="H968" s="1" t="s">
        <v>3463</v>
      </c>
      <c r="I968" s="1">
        <v>9158</v>
      </c>
      <c r="J968" s="1" t="s">
        <v>2478</v>
      </c>
      <c r="K968" s="1" t="s">
        <v>2541</v>
      </c>
      <c r="L968" s="1">
        <v>35001</v>
      </c>
      <c r="M968" s="1" t="s">
        <v>2542</v>
      </c>
      <c r="N968" s="1" t="s">
        <v>3834</v>
      </c>
      <c r="O968" s="1" t="s">
        <v>3835</v>
      </c>
      <c r="Q968" s="1" t="s">
        <v>43</v>
      </c>
      <c r="R968" s="1" t="s">
        <v>2473</v>
      </c>
      <c r="S968" s="1" t="s">
        <v>2521</v>
      </c>
      <c r="T968" s="1" t="s">
        <v>2479</v>
      </c>
      <c r="U968" s="1" t="s">
        <v>141</v>
      </c>
      <c r="V968" s="1" t="s">
        <v>3626</v>
      </c>
      <c r="W968" s="1" t="s">
        <v>34</v>
      </c>
      <c r="X968" s="1" t="s">
        <v>2593</v>
      </c>
      <c r="Y968" s="1" t="s">
        <v>5671</v>
      </c>
    </row>
    <row r="969" spans="1:26" hidden="1" x14ac:dyDescent="0.25">
      <c r="A969" s="1" t="s">
        <v>2496</v>
      </c>
      <c r="B969" s="1">
        <v>1432</v>
      </c>
      <c r="C969" s="1" t="s">
        <v>640</v>
      </c>
      <c r="D969" s="1" t="s">
        <v>180</v>
      </c>
      <c r="E969" s="1" t="s">
        <v>142</v>
      </c>
      <c r="F969" s="1">
        <v>2024</v>
      </c>
      <c r="G969" s="1">
        <v>2024</v>
      </c>
      <c r="H969" s="1" t="s">
        <v>5672</v>
      </c>
      <c r="I969" s="1">
        <v>4502</v>
      </c>
      <c r="J969" s="1" t="s">
        <v>3195</v>
      </c>
      <c r="K969" s="1" t="s">
        <v>2616</v>
      </c>
      <c r="L969" s="1">
        <v>26002</v>
      </c>
      <c r="M969" s="1" t="s">
        <v>5292</v>
      </c>
      <c r="N969" s="1" t="s">
        <v>3845</v>
      </c>
      <c r="O969" s="1" t="s">
        <v>3846</v>
      </c>
      <c r="Q969" s="1" t="s">
        <v>44</v>
      </c>
      <c r="R969" s="1" t="s">
        <v>2514</v>
      </c>
      <c r="S969" s="1" t="s">
        <v>2605</v>
      </c>
      <c r="T969" s="1" t="s">
        <v>2479</v>
      </c>
      <c r="U969" s="1" t="s">
        <v>180</v>
      </c>
      <c r="V969" s="1" t="s">
        <v>3661</v>
      </c>
      <c r="W969" s="1" t="s">
        <v>34</v>
      </c>
      <c r="X969" s="1" t="s">
        <v>2518</v>
      </c>
      <c r="Y969" s="1" t="s">
        <v>6082</v>
      </c>
      <c r="Z969" s="1" t="s">
        <v>5673</v>
      </c>
    </row>
    <row r="970" spans="1:26" hidden="1" x14ac:dyDescent="0.25">
      <c r="A970" s="1" t="s">
        <v>2496</v>
      </c>
      <c r="B970" s="1">
        <v>1429</v>
      </c>
      <c r="C970" s="1" t="s">
        <v>848</v>
      </c>
      <c r="D970" s="1" t="s">
        <v>141</v>
      </c>
      <c r="E970" s="1" t="s">
        <v>142</v>
      </c>
      <c r="F970" s="1">
        <v>2023</v>
      </c>
      <c r="G970" s="1">
        <v>2024</v>
      </c>
      <c r="H970" s="1" t="s">
        <v>3848</v>
      </c>
      <c r="I970" s="1">
        <v>6027</v>
      </c>
      <c r="J970" s="1" t="s">
        <v>2478</v>
      </c>
      <c r="K970" s="1" t="s">
        <v>2541</v>
      </c>
      <c r="L970" s="1">
        <v>35001</v>
      </c>
      <c r="M970" s="1" t="s">
        <v>2542</v>
      </c>
      <c r="N970" s="1" t="s">
        <v>3517</v>
      </c>
      <c r="O970" s="1" t="s">
        <v>3518</v>
      </c>
      <c r="Q970" s="1" t="s">
        <v>43</v>
      </c>
      <c r="R970" s="1" t="s">
        <v>2473</v>
      </c>
      <c r="S970" s="1" t="s">
        <v>2521</v>
      </c>
      <c r="T970" s="1" t="s">
        <v>2479</v>
      </c>
      <c r="U970" s="1" t="s">
        <v>141</v>
      </c>
      <c r="V970" s="1" t="s">
        <v>3626</v>
      </c>
      <c r="W970" s="1" t="s">
        <v>34</v>
      </c>
      <c r="X970" s="1" t="s">
        <v>2794</v>
      </c>
      <c r="Y970" s="1" t="s">
        <v>2795</v>
      </c>
      <c r="Z970" s="1" t="s">
        <v>2755</v>
      </c>
    </row>
    <row r="971" spans="1:26" hidden="1" x14ac:dyDescent="0.25">
      <c r="A971" s="1" t="s">
        <v>2496</v>
      </c>
      <c r="B971" s="1">
        <v>1428</v>
      </c>
      <c r="C971" s="1" t="s">
        <v>1345</v>
      </c>
      <c r="D971" s="1" t="s">
        <v>162</v>
      </c>
      <c r="E971" s="1" t="s">
        <v>157</v>
      </c>
      <c r="F971" s="1">
        <v>2024</v>
      </c>
      <c r="G971" s="1">
        <v>2024</v>
      </c>
      <c r="H971" s="1" t="s">
        <v>3169</v>
      </c>
      <c r="I971" s="1" t="s">
        <v>3170</v>
      </c>
      <c r="J971" s="1" t="s">
        <v>2475</v>
      </c>
      <c r="K971" s="1" t="s">
        <v>2505</v>
      </c>
      <c r="L971" s="1">
        <v>35001</v>
      </c>
      <c r="M971" s="1" t="s">
        <v>2499</v>
      </c>
      <c r="N971" s="1" t="s">
        <v>3812</v>
      </c>
      <c r="O971" s="1" t="s">
        <v>3813</v>
      </c>
      <c r="Q971" s="1" t="s">
        <v>48</v>
      </c>
      <c r="R971" s="1" t="s">
        <v>2514</v>
      </c>
      <c r="S971" s="1" t="s">
        <v>2515</v>
      </c>
      <c r="T971" s="1" t="s">
        <v>3849</v>
      </c>
      <c r="U971" s="1" t="s">
        <v>162</v>
      </c>
      <c r="V971" s="1" t="s">
        <v>3850</v>
      </c>
      <c r="W971" s="1" t="s">
        <v>34</v>
      </c>
      <c r="X971" s="1" t="s">
        <v>2518</v>
      </c>
      <c r="Y971" s="1" t="s">
        <v>3851</v>
      </c>
      <c r="Z971" s="1" t="s">
        <v>3852</v>
      </c>
    </row>
    <row r="972" spans="1:26" hidden="1" x14ac:dyDescent="0.25">
      <c r="A972" s="1" t="s">
        <v>2496</v>
      </c>
      <c r="B972" s="1">
        <v>1422</v>
      </c>
      <c r="C972" s="1" t="s">
        <v>526</v>
      </c>
      <c r="D972" s="1" t="s">
        <v>156</v>
      </c>
      <c r="E972" s="1" t="s">
        <v>157</v>
      </c>
      <c r="F972" s="1">
        <v>2023</v>
      </c>
      <c r="G972" s="1">
        <v>2024</v>
      </c>
      <c r="H972" s="1" t="s">
        <v>3855</v>
      </c>
      <c r="I972" s="1">
        <v>5299</v>
      </c>
      <c r="J972" s="1" t="s">
        <v>2612</v>
      </c>
      <c r="K972" s="1" t="s">
        <v>2613</v>
      </c>
      <c r="L972" s="1">
        <v>34002</v>
      </c>
      <c r="M972" s="1" t="s">
        <v>5292</v>
      </c>
      <c r="N972" s="1" t="s">
        <v>3856</v>
      </c>
      <c r="O972" s="1" t="s">
        <v>3857</v>
      </c>
      <c r="Q972" s="1" t="s">
        <v>46</v>
      </c>
      <c r="R972" s="1" t="s">
        <v>2514</v>
      </c>
      <c r="S972" s="1" t="s">
        <v>3003</v>
      </c>
      <c r="T972" s="1" t="s">
        <v>2479</v>
      </c>
      <c r="U972" s="1" t="s">
        <v>156</v>
      </c>
      <c r="V972" s="1" t="s">
        <v>3858</v>
      </c>
      <c r="W972" s="1" t="s">
        <v>34</v>
      </c>
      <c r="X972" s="1" t="s">
        <v>2526</v>
      </c>
      <c r="Y972" s="1" t="s">
        <v>3859</v>
      </c>
      <c r="Z972" s="1" t="s">
        <v>2647</v>
      </c>
    </row>
    <row r="973" spans="1:26" hidden="1" x14ac:dyDescent="0.25">
      <c r="A973" s="1" t="s">
        <v>2496</v>
      </c>
      <c r="B973" s="1">
        <v>1419</v>
      </c>
      <c r="C973" s="1" t="s">
        <v>1614</v>
      </c>
      <c r="D973" s="1" t="s">
        <v>1615</v>
      </c>
      <c r="E973" s="1" t="s">
        <v>176</v>
      </c>
      <c r="F973" s="1">
        <v>2015</v>
      </c>
      <c r="G973" s="1">
        <v>2016</v>
      </c>
      <c r="H973" s="1" t="s">
        <v>6539</v>
      </c>
      <c r="I973" s="1">
        <v>4687</v>
      </c>
      <c r="J973" s="1" t="s">
        <v>5344</v>
      </c>
      <c r="K973" s="1" t="s">
        <v>2616</v>
      </c>
      <c r="L973" s="1">
        <v>34089</v>
      </c>
      <c r="M973" s="1" t="s">
        <v>5292</v>
      </c>
      <c r="N973" s="1" t="s">
        <v>6540</v>
      </c>
      <c r="O973" s="1" t="s">
        <v>6267</v>
      </c>
      <c r="Q973" s="1" t="s">
        <v>46</v>
      </c>
      <c r="R973" s="1" t="s">
        <v>2514</v>
      </c>
      <c r="S973" s="1" t="s">
        <v>3820</v>
      </c>
      <c r="T973" s="1" t="s">
        <v>2479</v>
      </c>
      <c r="U973" s="1" t="s">
        <v>1615</v>
      </c>
      <c r="V973" s="1" t="s">
        <v>6441</v>
      </c>
      <c r="W973" s="1" t="s">
        <v>36</v>
      </c>
      <c r="X973" s="1" t="s">
        <v>2518</v>
      </c>
      <c r="Y973" s="1" t="s">
        <v>6541</v>
      </c>
      <c r="Z973" s="1" t="s">
        <v>2755</v>
      </c>
    </row>
    <row r="974" spans="1:26" hidden="1" x14ac:dyDescent="0.25">
      <c r="A974" s="1" t="s">
        <v>2496</v>
      </c>
      <c r="B974" s="1">
        <v>1418</v>
      </c>
      <c r="C974" s="1" t="s">
        <v>289</v>
      </c>
      <c r="D974" s="1" t="s">
        <v>170</v>
      </c>
      <c r="E974" s="1" t="s">
        <v>157</v>
      </c>
      <c r="F974" s="1">
        <v>2023</v>
      </c>
      <c r="G974" s="1">
        <v>2024</v>
      </c>
      <c r="H974" s="1" t="s">
        <v>3720</v>
      </c>
      <c r="I974" s="1" t="s">
        <v>7302</v>
      </c>
      <c r="J974" s="1" t="s">
        <v>2475</v>
      </c>
      <c r="K974" s="1" t="s">
        <v>2738</v>
      </c>
      <c r="L974" s="1">
        <v>34001</v>
      </c>
      <c r="M974" s="1" t="s">
        <v>2530</v>
      </c>
      <c r="N974" s="1" t="s">
        <v>3861</v>
      </c>
      <c r="O974" s="1" t="s">
        <v>3862</v>
      </c>
      <c r="Q974" s="1" t="s">
        <v>46</v>
      </c>
      <c r="R974" s="1" t="s">
        <v>2514</v>
      </c>
      <c r="S974" s="1" t="s">
        <v>3003</v>
      </c>
      <c r="T974" s="1" t="s">
        <v>3428</v>
      </c>
      <c r="U974" s="1" t="s">
        <v>170</v>
      </c>
      <c r="V974" s="1" t="s">
        <v>3515</v>
      </c>
      <c r="W974" s="1" t="s">
        <v>34</v>
      </c>
      <c r="X974" s="1" t="s">
        <v>2518</v>
      </c>
      <c r="Y974" s="1" t="s">
        <v>7303</v>
      </c>
      <c r="Z974" s="1" t="s">
        <v>7304</v>
      </c>
    </row>
    <row r="975" spans="1:26" hidden="1" x14ac:dyDescent="0.25">
      <c r="A975" s="1" t="s">
        <v>2496</v>
      </c>
      <c r="B975" s="1">
        <v>1413</v>
      </c>
      <c r="C975" s="1" t="s">
        <v>1349</v>
      </c>
      <c r="D975" s="1" t="s">
        <v>162</v>
      </c>
      <c r="E975" s="1" t="s">
        <v>157</v>
      </c>
      <c r="F975" s="1">
        <v>2020</v>
      </c>
      <c r="G975" s="1">
        <v>2020</v>
      </c>
      <c r="H975" s="1" t="s">
        <v>6542</v>
      </c>
      <c r="I975" s="1">
        <v>4420</v>
      </c>
      <c r="J975" s="1" t="s">
        <v>2796</v>
      </c>
      <c r="K975" s="1" t="s">
        <v>2613</v>
      </c>
      <c r="L975" s="1">
        <v>34137</v>
      </c>
      <c r="M975" s="1" t="s">
        <v>5292</v>
      </c>
      <c r="N975" s="1" t="s">
        <v>6540</v>
      </c>
      <c r="O975" s="1" t="s">
        <v>6267</v>
      </c>
      <c r="Q975" s="1" t="s">
        <v>46</v>
      </c>
      <c r="R975" s="1" t="s">
        <v>2514</v>
      </c>
      <c r="S975" s="1" t="s">
        <v>2628</v>
      </c>
      <c r="T975" s="1" t="s">
        <v>2479</v>
      </c>
      <c r="U975" s="1" t="s">
        <v>162</v>
      </c>
      <c r="V975" s="1" t="s">
        <v>6441</v>
      </c>
      <c r="W975" s="1" t="s">
        <v>36</v>
      </c>
      <c r="X975" s="1" t="s">
        <v>2794</v>
      </c>
      <c r="Y975" s="1" t="s">
        <v>2795</v>
      </c>
      <c r="Z975" s="1" t="s">
        <v>2755</v>
      </c>
    </row>
    <row r="976" spans="1:26" hidden="1" x14ac:dyDescent="0.25">
      <c r="A976" s="1" t="s">
        <v>2496</v>
      </c>
      <c r="B976" s="1">
        <v>1401</v>
      </c>
      <c r="C976" s="1" t="s">
        <v>1253</v>
      </c>
      <c r="D976" s="1" t="s">
        <v>1254</v>
      </c>
      <c r="E976" s="1" t="s">
        <v>157</v>
      </c>
      <c r="F976" s="1">
        <v>2017</v>
      </c>
      <c r="G976" s="1">
        <v>2018</v>
      </c>
      <c r="H976" s="1" t="s">
        <v>6543</v>
      </c>
      <c r="I976" s="1">
        <v>4360</v>
      </c>
      <c r="J976" s="1" t="s">
        <v>3815</v>
      </c>
      <c r="K976" s="1" t="s">
        <v>2613</v>
      </c>
      <c r="L976" s="1">
        <v>34002</v>
      </c>
      <c r="M976" s="1" t="s">
        <v>5292</v>
      </c>
      <c r="N976" s="1" t="s">
        <v>6540</v>
      </c>
      <c r="O976" s="1" t="s">
        <v>6267</v>
      </c>
      <c r="Q976" s="1" t="s">
        <v>46</v>
      </c>
      <c r="R976" s="1" t="s">
        <v>2514</v>
      </c>
      <c r="S976" s="1" t="s">
        <v>2628</v>
      </c>
      <c r="T976" s="1" t="s">
        <v>2479</v>
      </c>
      <c r="U976" s="1" t="s">
        <v>1254</v>
      </c>
      <c r="V976" s="1" t="s">
        <v>6352</v>
      </c>
      <c r="W976" s="1" t="s">
        <v>36</v>
      </c>
      <c r="X976" s="1" t="s">
        <v>2794</v>
      </c>
      <c r="Y976" s="1" t="s">
        <v>2795</v>
      </c>
      <c r="Z976" s="1" t="s">
        <v>2755</v>
      </c>
    </row>
    <row r="977" spans="1:26" hidden="1" x14ac:dyDescent="0.25">
      <c r="A977" s="1" t="s">
        <v>2496</v>
      </c>
      <c r="B977" s="1">
        <v>1398</v>
      </c>
      <c r="C977" s="1" t="s">
        <v>1249</v>
      </c>
      <c r="D977" s="1" t="s">
        <v>141</v>
      </c>
      <c r="E977" s="1" t="s">
        <v>142</v>
      </c>
      <c r="F977" s="1">
        <v>2023</v>
      </c>
      <c r="G977" s="1">
        <v>2023</v>
      </c>
      <c r="H977" s="1" t="s">
        <v>4012</v>
      </c>
      <c r="I977" s="1">
        <v>5307</v>
      </c>
      <c r="J977" s="1" t="s">
        <v>2626</v>
      </c>
      <c r="K977" s="1" t="s">
        <v>2613</v>
      </c>
      <c r="L977" s="1">
        <v>34029</v>
      </c>
      <c r="M977" s="1" t="s">
        <v>5292</v>
      </c>
      <c r="N977" s="1" t="s">
        <v>3458</v>
      </c>
      <c r="O977" s="1" t="s">
        <v>3459</v>
      </c>
      <c r="Q977" s="1" t="s">
        <v>46</v>
      </c>
      <c r="R977" s="1" t="s">
        <v>2514</v>
      </c>
      <c r="S977" s="1" t="s">
        <v>2628</v>
      </c>
      <c r="T977" s="1" t="s">
        <v>2479</v>
      </c>
      <c r="U977" s="1" t="s">
        <v>141</v>
      </c>
      <c r="V977" s="1" t="s">
        <v>2476</v>
      </c>
      <c r="W977" s="1" t="s">
        <v>34</v>
      </c>
      <c r="X977" s="1" t="s">
        <v>2518</v>
      </c>
      <c r="Y977" s="1" t="s">
        <v>4972</v>
      </c>
      <c r="Z977" s="1" t="s">
        <v>4973</v>
      </c>
    </row>
    <row r="978" spans="1:26" hidden="1" x14ac:dyDescent="0.25">
      <c r="A978" s="1" t="s">
        <v>2496</v>
      </c>
      <c r="B978" s="1">
        <v>1397</v>
      </c>
      <c r="C978" s="1" t="s">
        <v>1607</v>
      </c>
      <c r="D978" s="1" t="s">
        <v>162</v>
      </c>
      <c r="E978" s="1" t="s">
        <v>157</v>
      </c>
      <c r="F978" s="1">
        <v>2016</v>
      </c>
      <c r="G978" s="1">
        <v>2016</v>
      </c>
      <c r="H978" s="1" t="s">
        <v>6544</v>
      </c>
      <c r="I978" s="1">
        <v>4358</v>
      </c>
      <c r="J978" s="1" t="s">
        <v>2793</v>
      </c>
      <c r="K978" s="1" t="s">
        <v>2613</v>
      </c>
      <c r="L978" s="1">
        <v>34089</v>
      </c>
      <c r="M978" s="1" t="s">
        <v>5292</v>
      </c>
      <c r="N978" s="1" t="s">
        <v>6540</v>
      </c>
      <c r="O978" s="1" t="s">
        <v>6267</v>
      </c>
      <c r="Q978" s="1" t="s">
        <v>46</v>
      </c>
      <c r="R978" s="1" t="s">
        <v>2514</v>
      </c>
      <c r="S978" s="1" t="s">
        <v>2628</v>
      </c>
      <c r="T978" s="1" t="s">
        <v>2479</v>
      </c>
      <c r="U978" s="1" t="s">
        <v>162</v>
      </c>
      <c r="V978" s="1" t="s">
        <v>6441</v>
      </c>
      <c r="W978" s="1" t="s">
        <v>36</v>
      </c>
      <c r="X978" s="1" t="s">
        <v>2794</v>
      </c>
      <c r="Y978" s="1" t="s">
        <v>2795</v>
      </c>
      <c r="Z978" s="1" t="s">
        <v>2755</v>
      </c>
    </row>
    <row r="979" spans="1:26" hidden="1" x14ac:dyDescent="0.25">
      <c r="A979" s="1" t="s">
        <v>2496</v>
      </c>
      <c r="B979" s="1">
        <v>1392</v>
      </c>
      <c r="C979" s="1" t="s">
        <v>615</v>
      </c>
      <c r="D979" s="1" t="s">
        <v>616</v>
      </c>
      <c r="E979" s="1" t="s">
        <v>142</v>
      </c>
      <c r="F979" s="1">
        <v>2014</v>
      </c>
      <c r="G979" s="1">
        <v>2015</v>
      </c>
      <c r="H979" s="1" t="s">
        <v>6545</v>
      </c>
      <c r="I979" s="1">
        <v>4369</v>
      </c>
      <c r="J979" s="1" t="s">
        <v>3195</v>
      </c>
      <c r="K979" s="1" t="s">
        <v>2616</v>
      </c>
      <c r="L979" s="1">
        <v>34002</v>
      </c>
      <c r="M979" s="1" t="s">
        <v>5292</v>
      </c>
      <c r="N979" s="1" t="s">
        <v>6540</v>
      </c>
      <c r="O979" s="1" t="s">
        <v>6267</v>
      </c>
      <c r="Q979" s="1" t="s">
        <v>46</v>
      </c>
      <c r="R979" s="1" t="s">
        <v>2514</v>
      </c>
      <c r="S979" s="1" t="s">
        <v>2628</v>
      </c>
      <c r="T979" s="1" t="s">
        <v>2479</v>
      </c>
      <c r="U979" s="1" t="s">
        <v>616</v>
      </c>
      <c r="V979" s="1" t="s">
        <v>6248</v>
      </c>
      <c r="W979" s="1" t="s">
        <v>36</v>
      </c>
      <c r="X979" s="1" t="s">
        <v>2794</v>
      </c>
      <c r="Y979" s="1" t="s">
        <v>2795</v>
      </c>
      <c r="Z979" s="1" t="s">
        <v>2755</v>
      </c>
    </row>
    <row r="980" spans="1:26" hidden="1" x14ac:dyDescent="0.25">
      <c r="A980" s="1" t="s">
        <v>2496</v>
      </c>
      <c r="B980" s="1">
        <v>1390</v>
      </c>
      <c r="C980" s="1" t="s">
        <v>509</v>
      </c>
      <c r="D980" s="1" t="s">
        <v>156</v>
      </c>
      <c r="E980" s="1" t="s">
        <v>157</v>
      </c>
      <c r="F980" s="1">
        <v>2020</v>
      </c>
      <c r="G980" s="1">
        <v>2021</v>
      </c>
      <c r="H980" s="1" t="s">
        <v>6546</v>
      </c>
      <c r="I980" s="1">
        <v>4385</v>
      </c>
      <c r="J980" s="1" t="s">
        <v>2793</v>
      </c>
      <c r="K980" s="1" t="s">
        <v>2613</v>
      </c>
      <c r="L980" s="1">
        <v>34068</v>
      </c>
      <c r="M980" s="1" t="s">
        <v>5292</v>
      </c>
      <c r="N980" s="1" t="s">
        <v>6540</v>
      </c>
      <c r="O980" s="1" t="s">
        <v>6267</v>
      </c>
      <c r="Q980" s="1" t="s">
        <v>46</v>
      </c>
      <c r="R980" s="1" t="s">
        <v>2514</v>
      </c>
      <c r="S980" s="1" t="s">
        <v>2628</v>
      </c>
      <c r="T980" s="1" t="s">
        <v>2479</v>
      </c>
      <c r="U980" s="1" t="s">
        <v>156</v>
      </c>
      <c r="V980" s="1" t="s">
        <v>6441</v>
      </c>
      <c r="W980" s="1" t="s">
        <v>36</v>
      </c>
      <c r="X980" s="1" t="s">
        <v>2794</v>
      </c>
      <c r="Y980" s="1" t="s">
        <v>2795</v>
      </c>
      <c r="Z980" s="1" t="s">
        <v>2755</v>
      </c>
    </row>
    <row r="981" spans="1:26" hidden="1" x14ac:dyDescent="0.25">
      <c r="A981" s="1" t="s">
        <v>2496</v>
      </c>
      <c r="B981" s="1">
        <v>1376</v>
      </c>
      <c r="C981" s="1" t="s">
        <v>1402</v>
      </c>
      <c r="D981" s="1" t="s">
        <v>695</v>
      </c>
      <c r="E981" s="1" t="s">
        <v>2494</v>
      </c>
      <c r="F981" s="1">
        <v>2022</v>
      </c>
      <c r="G981" s="1">
        <v>2023</v>
      </c>
      <c r="H981" s="1" t="s">
        <v>3796</v>
      </c>
      <c r="I981" s="1" t="s">
        <v>3797</v>
      </c>
      <c r="J981" s="1" t="s">
        <v>2475</v>
      </c>
      <c r="K981" s="1" t="s">
        <v>2613</v>
      </c>
      <c r="L981" s="1">
        <v>34002</v>
      </c>
      <c r="M981" s="1" t="s">
        <v>5292</v>
      </c>
      <c r="N981" s="1" t="s">
        <v>3611</v>
      </c>
      <c r="O981" s="1" t="s">
        <v>3612</v>
      </c>
      <c r="Q981" s="1" t="s">
        <v>46</v>
      </c>
      <c r="R981" s="1" t="s">
        <v>2514</v>
      </c>
      <c r="S981" s="1" t="s">
        <v>2628</v>
      </c>
      <c r="T981" s="1" t="s">
        <v>2477</v>
      </c>
      <c r="U981" s="1" t="s">
        <v>695</v>
      </c>
      <c r="V981" s="1" t="s">
        <v>3613</v>
      </c>
      <c r="W981" s="1" t="s">
        <v>34</v>
      </c>
      <c r="X981" s="1" t="s">
        <v>2518</v>
      </c>
      <c r="Y981" s="1" t="s">
        <v>7305</v>
      </c>
      <c r="Z981" s="1" t="s">
        <v>3872</v>
      </c>
    </row>
    <row r="982" spans="1:26" hidden="1" x14ac:dyDescent="0.25">
      <c r="A982" s="1" t="s">
        <v>2496</v>
      </c>
      <c r="B982" s="1">
        <v>1375</v>
      </c>
      <c r="C982" s="1" t="s">
        <v>1341</v>
      </c>
      <c r="D982" s="1" t="s">
        <v>695</v>
      </c>
      <c r="E982" s="1" t="s">
        <v>2494</v>
      </c>
      <c r="F982" s="1">
        <v>2023</v>
      </c>
      <c r="G982" s="1">
        <v>2024</v>
      </c>
      <c r="H982" s="1" t="s">
        <v>3796</v>
      </c>
      <c r="I982" s="1" t="s">
        <v>3797</v>
      </c>
      <c r="J982" s="1" t="s">
        <v>2475</v>
      </c>
      <c r="K982" s="1" t="s">
        <v>2613</v>
      </c>
      <c r="L982" s="1">
        <v>34002</v>
      </c>
      <c r="M982" s="1" t="s">
        <v>5292</v>
      </c>
      <c r="N982" s="1" t="s">
        <v>3810</v>
      </c>
      <c r="O982" s="1" t="s">
        <v>3811</v>
      </c>
      <c r="Q982" s="1" t="s">
        <v>46</v>
      </c>
      <c r="R982" s="1" t="s">
        <v>2514</v>
      </c>
      <c r="S982" s="1" t="s">
        <v>2628</v>
      </c>
      <c r="T982" s="1" t="s">
        <v>2479</v>
      </c>
      <c r="U982" s="1" t="s">
        <v>695</v>
      </c>
      <c r="V982" s="1" t="s">
        <v>3873</v>
      </c>
      <c r="W982" s="1" t="s">
        <v>34</v>
      </c>
      <c r="X982" s="1" t="s">
        <v>2518</v>
      </c>
      <c r="Y982" s="1" t="s">
        <v>7306</v>
      </c>
      <c r="Z982" s="1" t="s">
        <v>2755</v>
      </c>
    </row>
    <row r="983" spans="1:26" hidden="1" x14ac:dyDescent="0.25">
      <c r="A983" s="1" t="s">
        <v>2496</v>
      </c>
      <c r="B983" s="1">
        <v>1373</v>
      </c>
      <c r="C983" s="1" t="s">
        <v>1597</v>
      </c>
      <c r="D983" s="1" t="s">
        <v>695</v>
      </c>
      <c r="E983" s="1" t="s">
        <v>2494</v>
      </c>
      <c r="F983" s="1">
        <v>2022</v>
      </c>
      <c r="G983" s="1">
        <v>2023</v>
      </c>
      <c r="H983" s="1" t="s">
        <v>3796</v>
      </c>
      <c r="I983" s="1" t="s">
        <v>3797</v>
      </c>
      <c r="J983" s="1" t="s">
        <v>2475</v>
      </c>
      <c r="K983" s="1" t="s">
        <v>2613</v>
      </c>
      <c r="L983" s="1">
        <v>34002</v>
      </c>
      <c r="M983" s="1" t="s">
        <v>5292</v>
      </c>
      <c r="N983" s="1" t="s">
        <v>3874</v>
      </c>
      <c r="O983" s="1" t="s">
        <v>3875</v>
      </c>
      <c r="Q983" s="1" t="s">
        <v>46</v>
      </c>
      <c r="R983" s="1" t="s">
        <v>2514</v>
      </c>
      <c r="S983" s="1" t="s">
        <v>2628</v>
      </c>
      <c r="T983" s="1" t="s">
        <v>2479</v>
      </c>
      <c r="U983" s="1" t="s">
        <v>695</v>
      </c>
      <c r="V983" s="1" t="s">
        <v>3613</v>
      </c>
      <c r="W983" s="1" t="s">
        <v>34</v>
      </c>
      <c r="X983" s="1" t="s">
        <v>2518</v>
      </c>
      <c r="Y983" s="1" t="s">
        <v>3876</v>
      </c>
      <c r="Z983" s="1" t="s">
        <v>3877</v>
      </c>
    </row>
    <row r="984" spans="1:26" hidden="1" x14ac:dyDescent="0.25">
      <c r="A984" s="1" t="s">
        <v>2496</v>
      </c>
      <c r="B984" s="1">
        <v>1372</v>
      </c>
      <c r="C984" s="1" t="s">
        <v>1369</v>
      </c>
      <c r="D984" s="1" t="s">
        <v>695</v>
      </c>
      <c r="E984" s="1" t="s">
        <v>2494</v>
      </c>
      <c r="F984" s="1">
        <v>2022</v>
      </c>
      <c r="G984" s="1">
        <v>2023</v>
      </c>
      <c r="H984" s="1" t="s">
        <v>3796</v>
      </c>
      <c r="I984" s="1" t="s">
        <v>3797</v>
      </c>
      <c r="J984" s="1" t="s">
        <v>2475</v>
      </c>
      <c r="K984" s="1" t="s">
        <v>2613</v>
      </c>
      <c r="L984" s="1">
        <v>34002</v>
      </c>
      <c r="M984" s="1" t="s">
        <v>5292</v>
      </c>
      <c r="N984" s="1" t="s">
        <v>3878</v>
      </c>
      <c r="O984" s="1" t="s">
        <v>3879</v>
      </c>
      <c r="Q984" s="1" t="s">
        <v>46</v>
      </c>
      <c r="R984" s="1" t="s">
        <v>2514</v>
      </c>
      <c r="S984" s="1" t="s">
        <v>2628</v>
      </c>
      <c r="T984" s="1" t="s">
        <v>2479</v>
      </c>
      <c r="U984" s="1" t="s">
        <v>695</v>
      </c>
      <c r="V984" s="1" t="s">
        <v>3880</v>
      </c>
      <c r="W984" s="1" t="s">
        <v>34</v>
      </c>
      <c r="X984" s="1" t="s">
        <v>2518</v>
      </c>
      <c r="Y984" s="1" t="s">
        <v>3881</v>
      </c>
      <c r="Z984" s="1" t="s">
        <v>3882</v>
      </c>
    </row>
    <row r="985" spans="1:26" hidden="1" x14ac:dyDescent="0.25">
      <c r="A985" s="1" t="s">
        <v>2496</v>
      </c>
      <c r="B985" s="1">
        <v>1357</v>
      </c>
      <c r="C985" s="1" t="s">
        <v>1461</v>
      </c>
      <c r="D985" s="1" t="s">
        <v>141</v>
      </c>
      <c r="E985" s="1" t="s">
        <v>142</v>
      </c>
      <c r="F985" s="1">
        <v>2024</v>
      </c>
      <c r="G985" s="1">
        <v>2025</v>
      </c>
      <c r="H985" s="1" t="s">
        <v>3883</v>
      </c>
      <c r="I985" s="1">
        <v>15485</v>
      </c>
      <c r="J985" s="1" t="s">
        <v>2475</v>
      </c>
      <c r="K985" s="1" t="s">
        <v>2629</v>
      </c>
      <c r="L985" s="1">
        <v>21112</v>
      </c>
      <c r="M985" s="1" t="s">
        <v>2499</v>
      </c>
      <c r="N985" s="1" t="s">
        <v>3676</v>
      </c>
      <c r="O985" s="1" t="s">
        <v>3884</v>
      </c>
      <c r="Q985" s="1" t="s">
        <v>2712</v>
      </c>
      <c r="R985" s="1" t="s">
        <v>2507</v>
      </c>
      <c r="S985" s="1" t="s">
        <v>3885</v>
      </c>
      <c r="T985" s="1" t="s">
        <v>2479</v>
      </c>
      <c r="U985" s="1" t="s">
        <v>141</v>
      </c>
      <c r="V985" s="1" t="s">
        <v>3444</v>
      </c>
      <c r="W985" s="1" t="s">
        <v>34</v>
      </c>
      <c r="X985" s="1" t="s">
        <v>2603</v>
      </c>
      <c r="Y985" s="1" t="s">
        <v>3886</v>
      </c>
    </row>
    <row r="986" spans="1:26" hidden="1" x14ac:dyDescent="0.25">
      <c r="A986" s="1" t="s">
        <v>2496</v>
      </c>
      <c r="B986" s="1">
        <v>1354</v>
      </c>
      <c r="C986" s="1" t="s">
        <v>1310</v>
      </c>
      <c r="D986" s="1" t="s">
        <v>1311</v>
      </c>
      <c r="E986" s="1" t="s">
        <v>2494</v>
      </c>
      <c r="F986" s="1">
        <v>2011</v>
      </c>
      <c r="G986" s="1">
        <v>2012</v>
      </c>
      <c r="H986" s="1" t="s">
        <v>6547</v>
      </c>
      <c r="I986" s="1">
        <v>4481</v>
      </c>
      <c r="J986" s="1" t="s">
        <v>2796</v>
      </c>
      <c r="K986" s="1" t="s">
        <v>2613</v>
      </c>
      <c r="L986" s="1">
        <v>31348</v>
      </c>
      <c r="M986" s="1" t="s">
        <v>5292</v>
      </c>
      <c r="N986" s="1" t="s">
        <v>6540</v>
      </c>
      <c r="O986" s="1" t="s">
        <v>6267</v>
      </c>
      <c r="Q986" s="1" t="s">
        <v>48</v>
      </c>
      <c r="R986" s="1" t="s">
        <v>2514</v>
      </c>
      <c r="S986" s="1" t="s">
        <v>2515</v>
      </c>
      <c r="T986" s="1" t="s">
        <v>2479</v>
      </c>
      <c r="U986" s="1" t="s">
        <v>1311</v>
      </c>
      <c r="V986" s="1" t="s">
        <v>6424</v>
      </c>
      <c r="W986" s="1" t="s">
        <v>36</v>
      </c>
      <c r="X986" s="1" t="s">
        <v>2794</v>
      </c>
      <c r="Y986" s="1" t="s">
        <v>2795</v>
      </c>
      <c r="Z986" s="1" t="s">
        <v>2755</v>
      </c>
    </row>
    <row r="987" spans="1:26" hidden="1" x14ac:dyDescent="0.25">
      <c r="A987" s="1" t="s">
        <v>2496</v>
      </c>
      <c r="B987" s="1">
        <v>1349</v>
      </c>
      <c r="C987" s="1" t="s">
        <v>1230</v>
      </c>
      <c r="D987" s="1" t="s">
        <v>287</v>
      </c>
      <c r="E987" s="1" t="s">
        <v>2494</v>
      </c>
      <c r="F987" s="1">
        <v>2020</v>
      </c>
      <c r="G987" s="1">
        <v>2021</v>
      </c>
      <c r="H987" s="1" t="s">
        <v>6548</v>
      </c>
      <c r="I987" s="1">
        <v>4305</v>
      </c>
      <c r="J987" s="1" t="s">
        <v>2796</v>
      </c>
      <c r="K987" s="1" t="s">
        <v>2613</v>
      </c>
      <c r="L987" s="1">
        <v>31339</v>
      </c>
      <c r="M987" s="1" t="s">
        <v>5292</v>
      </c>
      <c r="N987" s="1" t="s">
        <v>6540</v>
      </c>
      <c r="O987" s="1" t="s">
        <v>6267</v>
      </c>
      <c r="Q987" s="1" t="s">
        <v>48</v>
      </c>
      <c r="R987" s="1" t="s">
        <v>2514</v>
      </c>
      <c r="S987" s="1" t="s">
        <v>2515</v>
      </c>
      <c r="T987" s="1" t="s">
        <v>2479</v>
      </c>
      <c r="U987" s="1" t="s">
        <v>287</v>
      </c>
      <c r="V987" s="1" t="s">
        <v>6496</v>
      </c>
      <c r="W987" s="1" t="s">
        <v>36</v>
      </c>
      <c r="X987" s="1" t="s">
        <v>2794</v>
      </c>
      <c r="Y987" s="1" t="s">
        <v>2795</v>
      </c>
      <c r="Z987" s="1" t="s">
        <v>2755</v>
      </c>
    </row>
    <row r="988" spans="1:26" hidden="1" x14ac:dyDescent="0.25">
      <c r="A988" s="1" t="s">
        <v>2496</v>
      </c>
      <c r="B988" s="1">
        <v>1347</v>
      </c>
      <c r="C988" s="1" t="s">
        <v>1333</v>
      </c>
      <c r="D988" s="1" t="s">
        <v>156</v>
      </c>
      <c r="E988" s="1" t="s">
        <v>157</v>
      </c>
      <c r="F988" s="1">
        <v>2013</v>
      </c>
      <c r="G988" s="1">
        <v>2014</v>
      </c>
      <c r="H988" s="1" t="s">
        <v>6549</v>
      </c>
      <c r="I988" s="1">
        <v>4460</v>
      </c>
      <c r="J988" s="1" t="s">
        <v>2626</v>
      </c>
      <c r="K988" s="1" t="s">
        <v>2613</v>
      </c>
      <c r="L988" s="1">
        <v>31001</v>
      </c>
      <c r="M988" s="1" t="s">
        <v>5292</v>
      </c>
      <c r="N988" s="1" t="s">
        <v>6540</v>
      </c>
      <c r="O988" s="1" t="s">
        <v>6267</v>
      </c>
      <c r="Q988" s="1" t="s">
        <v>48</v>
      </c>
      <c r="R988" s="1" t="s">
        <v>2514</v>
      </c>
      <c r="S988" s="1" t="s">
        <v>2515</v>
      </c>
      <c r="T988" s="1" t="s">
        <v>2479</v>
      </c>
      <c r="U988" s="1" t="s">
        <v>156</v>
      </c>
      <c r="V988" s="1" t="s">
        <v>6496</v>
      </c>
      <c r="W988" s="1" t="s">
        <v>36</v>
      </c>
      <c r="X988" s="1" t="s">
        <v>2794</v>
      </c>
      <c r="Y988" s="1" t="s">
        <v>2795</v>
      </c>
      <c r="Z988" s="1" t="s">
        <v>2755</v>
      </c>
    </row>
    <row r="989" spans="1:26" hidden="1" x14ac:dyDescent="0.25">
      <c r="A989" s="1" t="s">
        <v>2496</v>
      </c>
      <c r="B989" s="1">
        <v>1346</v>
      </c>
      <c r="C989" s="1" t="s">
        <v>1259</v>
      </c>
      <c r="D989" s="1" t="s">
        <v>1254</v>
      </c>
      <c r="E989" s="1" t="s">
        <v>157</v>
      </c>
      <c r="F989" s="1">
        <v>2017</v>
      </c>
      <c r="G989" s="1">
        <v>2018</v>
      </c>
      <c r="H989" s="1" t="s">
        <v>6550</v>
      </c>
      <c r="I989" s="1">
        <v>4315</v>
      </c>
      <c r="J989" s="1" t="s">
        <v>2626</v>
      </c>
      <c r="K989" s="1" t="s">
        <v>2613</v>
      </c>
      <c r="L989" s="1">
        <v>31088</v>
      </c>
      <c r="M989" s="1" t="s">
        <v>5292</v>
      </c>
      <c r="N989" s="1" t="s">
        <v>6540</v>
      </c>
      <c r="O989" s="1" t="s">
        <v>6267</v>
      </c>
      <c r="Q989" s="1" t="s">
        <v>48</v>
      </c>
      <c r="R989" s="1" t="s">
        <v>2514</v>
      </c>
      <c r="S989" s="1" t="s">
        <v>2515</v>
      </c>
      <c r="T989" s="1" t="s">
        <v>2479</v>
      </c>
      <c r="U989" s="1" t="s">
        <v>1254</v>
      </c>
      <c r="V989" s="1" t="s">
        <v>6496</v>
      </c>
      <c r="W989" s="1" t="s">
        <v>36</v>
      </c>
      <c r="X989" s="1" t="s">
        <v>2794</v>
      </c>
      <c r="Y989" s="1" t="s">
        <v>2795</v>
      </c>
      <c r="Z989" s="1" t="s">
        <v>2755</v>
      </c>
    </row>
    <row r="990" spans="1:26" hidden="1" x14ac:dyDescent="0.25">
      <c r="A990" s="1" t="s">
        <v>2496</v>
      </c>
      <c r="B990" s="1">
        <v>1344</v>
      </c>
      <c r="C990" s="1" t="s">
        <v>1399</v>
      </c>
      <c r="D990" s="1" t="s">
        <v>695</v>
      </c>
      <c r="E990" s="1" t="s">
        <v>2494</v>
      </c>
      <c r="F990" s="1">
        <v>2022</v>
      </c>
      <c r="G990" s="1">
        <v>2023</v>
      </c>
      <c r="H990" s="1" t="s">
        <v>3890</v>
      </c>
      <c r="I990" s="1">
        <v>4302</v>
      </c>
      <c r="J990" s="1" t="s">
        <v>2853</v>
      </c>
      <c r="K990" s="1" t="s">
        <v>2613</v>
      </c>
      <c r="L990" s="1">
        <v>31288</v>
      </c>
      <c r="M990" s="1" t="s">
        <v>5292</v>
      </c>
      <c r="N990" s="1" t="s">
        <v>3891</v>
      </c>
      <c r="O990" s="1" t="s">
        <v>3892</v>
      </c>
      <c r="Q990" s="1" t="s">
        <v>48</v>
      </c>
      <c r="R990" s="1" t="s">
        <v>2514</v>
      </c>
      <c r="S990" s="1" t="s">
        <v>3144</v>
      </c>
      <c r="T990" s="1" t="s">
        <v>2479</v>
      </c>
      <c r="U990" s="1" t="s">
        <v>695</v>
      </c>
      <c r="V990" s="1" t="s">
        <v>3864</v>
      </c>
      <c r="W990" s="1" t="s">
        <v>34</v>
      </c>
      <c r="X990" s="1" t="s">
        <v>2518</v>
      </c>
      <c r="Y990" s="1" t="s">
        <v>3893</v>
      </c>
      <c r="Z990" s="1" t="s">
        <v>3894</v>
      </c>
    </row>
    <row r="991" spans="1:26" hidden="1" x14ac:dyDescent="0.25">
      <c r="A991" s="1" t="s">
        <v>2496</v>
      </c>
      <c r="B991" s="1">
        <v>1342</v>
      </c>
      <c r="C991" s="1" t="s">
        <v>1342</v>
      </c>
      <c r="D991" s="1" t="s">
        <v>695</v>
      </c>
      <c r="E991" s="1" t="s">
        <v>2494</v>
      </c>
      <c r="F991" s="1">
        <v>2022</v>
      </c>
      <c r="G991" s="1">
        <v>2023</v>
      </c>
      <c r="H991" s="1" t="s">
        <v>3895</v>
      </c>
      <c r="I991" s="1" t="s">
        <v>3896</v>
      </c>
      <c r="J991" s="1" t="s">
        <v>2475</v>
      </c>
      <c r="K991" s="1" t="s">
        <v>2850</v>
      </c>
      <c r="L991" s="1">
        <v>31001</v>
      </c>
      <c r="M991" s="1" t="s">
        <v>5292</v>
      </c>
      <c r="N991" s="1" t="s">
        <v>3878</v>
      </c>
      <c r="O991" s="1" t="s">
        <v>3879</v>
      </c>
      <c r="Q991" s="1" t="s">
        <v>48</v>
      </c>
      <c r="R991" s="1" t="s">
        <v>2514</v>
      </c>
      <c r="S991" s="1" t="s">
        <v>2515</v>
      </c>
      <c r="T991" s="1" t="s">
        <v>2479</v>
      </c>
      <c r="U991" s="1" t="s">
        <v>695</v>
      </c>
      <c r="V991" s="1" t="s">
        <v>3880</v>
      </c>
      <c r="W991" s="1" t="s">
        <v>34</v>
      </c>
      <c r="X991" s="1" t="s">
        <v>2526</v>
      </c>
      <c r="Y991" s="1" t="s">
        <v>5244</v>
      </c>
      <c r="Z991" s="1" t="s">
        <v>2755</v>
      </c>
    </row>
    <row r="992" spans="1:26" hidden="1" x14ac:dyDescent="0.25">
      <c r="A992" s="1" t="s">
        <v>2496</v>
      </c>
      <c r="B992" s="1">
        <v>1341</v>
      </c>
      <c r="C992" s="1" t="s">
        <v>1300</v>
      </c>
      <c r="D992" s="1" t="s">
        <v>162</v>
      </c>
      <c r="E992" s="1" t="s">
        <v>157</v>
      </c>
      <c r="F992" s="1">
        <v>2019</v>
      </c>
      <c r="G992" s="1">
        <v>2020</v>
      </c>
      <c r="H992" s="1" t="s">
        <v>6551</v>
      </c>
      <c r="I992" s="1">
        <v>4482</v>
      </c>
      <c r="J992" s="1" t="s">
        <v>3815</v>
      </c>
      <c r="K992" s="1" t="s">
        <v>2613</v>
      </c>
      <c r="L992" s="1">
        <v>31088</v>
      </c>
      <c r="M992" s="1" t="s">
        <v>5292</v>
      </c>
      <c r="N992" s="1" t="s">
        <v>6540</v>
      </c>
      <c r="O992" s="1" t="s">
        <v>6267</v>
      </c>
      <c r="Q992" s="1" t="s">
        <v>48</v>
      </c>
      <c r="R992" s="1" t="s">
        <v>2514</v>
      </c>
      <c r="S992" s="1" t="s">
        <v>2515</v>
      </c>
      <c r="T992" s="1" t="s">
        <v>2479</v>
      </c>
      <c r="U992" s="1" t="s">
        <v>162</v>
      </c>
      <c r="V992" s="1" t="s">
        <v>6496</v>
      </c>
      <c r="W992" s="1" t="s">
        <v>36</v>
      </c>
      <c r="X992" s="1" t="s">
        <v>2794</v>
      </c>
      <c r="Y992" s="1" t="s">
        <v>2795</v>
      </c>
      <c r="Z992" s="1" t="s">
        <v>2755</v>
      </c>
    </row>
    <row r="993" spans="1:26" hidden="1" x14ac:dyDescent="0.25">
      <c r="A993" s="1" t="s">
        <v>2496</v>
      </c>
      <c r="B993" s="1">
        <v>1337</v>
      </c>
      <c r="C993" s="1" t="s">
        <v>583</v>
      </c>
      <c r="D993" s="1" t="s">
        <v>162</v>
      </c>
      <c r="E993" s="1" t="s">
        <v>157</v>
      </c>
      <c r="F993" s="1">
        <v>2014</v>
      </c>
      <c r="G993" s="1">
        <v>2014</v>
      </c>
      <c r="H993" s="1" t="s">
        <v>6552</v>
      </c>
      <c r="I993" s="1">
        <v>6504</v>
      </c>
      <c r="J993" s="1" t="s">
        <v>2612</v>
      </c>
      <c r="K993" s="1" t="s">
        <v>2613</v>
      </c>
      <c r="L993" s="1">
        <v>31088</v>
      </c>
      <c r="M993" s="1" t="s">
        <v>5292</v>
      </c>
      <c r="N993" s="1" t="s">
        <v>6540</v>
      </c>
      <c r="O993" s="1" t="s">
        <v>6267</v>
      </c>
      <c r="Q993" s="1" t="s">
        <v>48</v>
      </c>
      <c r="R993" s="1" t="s">
        <v>2514</v>
      </c>
      <c r="S993" s="1" t="s">
        <v>6553</v>
      </c>
      <c r="T993" s="1" t="s">
        <v>2479</v>
      </c>
      <c r="U993" s="1" t="s">
        <v>162</v>
      </c>
      <c r="V993" s="1" t="s">
        <v>6496</v>
      </c>
      <c r="W993" s="1" t="s">
        <v>36</v>
      </c>
      <c r="X993" s="1" t="s">
        <v>2794</v>
      </c>
      <c r="Y993" s="1" t="s">
        <v>2795</v>
      </c>
      <c r="Z993" s="1" t="s">
        <v>2755</v>
      </c>
    </row>
    <row r="994" spans="1:26" hidden="1" x14ac:dyDescent="0.25">
      <c r="A994" s="1" t="s">
        <v>2496</v>
      </c>
      <c r="B994" s="1">
        <v>1335</v>
      </c>
      <c r="C994" s="1" t="s">
        <v>694</v>
      </c>
      <c r="D994" s="1" t="s">
        <v>695</v>
      </c>
      <c r="E994" s="1" t="s">
        <v>2494</v>
      </c>
      <c r="F994" s="1">
        <v>2022</v>
      </c>
      <c r="G994" s="1">
        <v>2023</v>
      </c>
      <c r="H994" s="1" t="s">
        <v>3410</v>
      </c>
      <c r="I994" s="1">
        <v>4347</v>
      </c>
      <c r="J994" s="1" t="s">
        <v>3408</v>
      </c>
      <c r="K994" s="1" t="s">
        <v>2613</v>
      </c>
      <c r="L994" s="1">
        <v>26257</v>
      </c>
      <c r="M994" s="1" t="s">
        <v>5292</v>
      </c>
      <c r="N994" s="1" t="s">
        <v>3611</v>
      </c>
      <c r="O994" s="1" t="s">
        <v>3612</v>
      </c>
      <c r="Q994" s="1" t="s">
        <v>44</v>
      </c>
      <c r="R994" s="1" t="s">
        <v>2514</v>
      </c>
      <c r="S994" s="1" t="s">
        <v>2525</v>
      </c>
      <c r="T994" s="1" t="s">
        <v>2479</v>
      </c>
      <c r="U994" s="1" t="s">
        <v>695</v>
      </c>
      <c r="V994" s="1" t="s">
        <v>3613</v>
      </c>
      <c r="W994" s="1" t="s">
        <v>34</v>
      </c>
      <c r="X994" s="1" t="s">
        <v>2518</v>
      </c>
      <c r="Y994" s="1" t="s">
        <v>7307</v>
      </c>
      <c r="Z994" s="1" t="s">
        <v>7308</v>
      </c>
    </row>
    <row r="995" spans="1:26" hidden="1" x14ac:dyDescent="0.25">
      <c r="A995" s="1" t="s">
        <v>2496</v>
      </c>
      <c r="B995" s="1">
        <v>1334</v>
      </c>
      <c r="C995" s="1" t="s">
        <v>1598</v>
      </c>
      <c r="D995" s="1" t="s">
        <v>695</v>
      </c>
      <c r="E995" s="1" t="s">
        <v>2494</v>
      </c>
      <c r="F995" s="1">
        <v>2022</v>
      </c>
      <c r="G995" s="1">
        <v>2023</v>
      </c>
      <c r="H995" s="1" t="s">
        <v>3900</v>
      </c>
      <c r="I995" s="1" t="s">
        <v>3901</v>
      </c>
      <c r="J995" s="1" t="s">
        <v>2475</v>
      </c>
      <c r="K995" s="1" t="s">
        <v>2613</v>
      </c>
      <c r="L995" s="1">
        <v>31001</v>
      </c>
      <c r="M995" s="1" t="s">
        <v>5292</v>
      </c>
      <c r="N995" s="1" t="s">
        <v>3902</v>
      </c>
      <c r="O995" s="1" t="s">
        <v>2531</v>
      </c>
      <c r="Q995" s="1" t="s">
        <v>48</v>
      </c>
      <c r="R995" s="1" t="s">
        <v>2514</v>
      </c>
      <c r="S995" s="1" t="s">
        <v>2515</v>
      </c>
      <c r="T995" s="1" t="s">
        <v>2477</v>
      </c>
      <c r="U995" s="1" t="s">
        <v>695</v>
      </c>
      <c r="V995" s="1" t="s">
        <v>3864</v>
      </c>
      <c r="W995" s="1" t="s">
        <v>34</v>
      </c>
      <c r="X995" s="1" t="s">
        <v>2518</v>
      </c>
      <c r="Y995" s="1" t="s">
        <v>3903</v>
      </c>
      <c r="Z995" s="1" t="s">
        <v>3904</v>
      </c>
    </row>
    <row r="996" spans="1:26" hidden="1" x14ac:dyDescent="0.25">
      <c r="A996" s="1" t="s">
        <v>2496</v>
      </c>
      <c r="B996" s="1">
        <v>1332</v>
      </c>
      <c r="C996" s="1" t="s">
        <v>897</v>
      </c>
      <c r="D996" s="1" t="s">
        <v>898</v>
      </c>
      <c r="E996" s="1" t="s">
        <v>2494</v>
      </c>
      <c r="F996" s="1">
        <v>2013</v>
      </c>
      <c r="G996" s="1">
        <v>2014</v>
      </c>
      <c r="H996" s="1" t="s">
        <v>6554</v>
      </c>
      <c r="I996" s="1">
        <v>4309</v>
      </c>
      <c r="J996" s="1" t="s">
        <v>2793</v>
      </c>
      <c r="K996" s="1" t="s">
        <v>2613</v>
      </c>
      <c r="L996" s="1">
        <v>31340</v>
      </c>
      <c r="M996" s="1" t="s">
        <v>5292</v>
      </c>
      <c r="N996" s="1" t="s">
        <v>3905</v>
      </c>
      <c r="O996" s="1" t="s">
        <v>6267</v>
      </c>
      <c r="Q996" s="1" t="s">
        <v>48</v>
      </c>
      <c r="R996" s="1" t="s">
        <v>2514</v>
      </c>
      <c r="S996" s="1" t="s">
        <v>2515</v>
      </c>
      <c r="T996" s="1" t="s">
        <v>2479</v>
      </c>
      <c r="U996" s="1" t="s">
        <v>898</v>
      </c>
      <c r="V996" s="1" t="s">
        <v>6424</v>
      </c>
      <c r="W996" s="1" t="s">
        <v>36</v>
      </c>
      <c r="X996" s="1" t="s">
        <v>2794</v>
      </c>
      <c r="Y996" s="1" t="s">
        <v>2795</v>
      </c>
      <c r="Z996" s="1" t="s">
        <v>2755</v>
      </c>
    </row>
    <row r="997" spans="1:26" hidden="1" x14ac:dyDescent="0.25">
      <c r="A997" s="1" t="s">
        <v>2496</v>
      </c>
      <c r="B997" s="1">
        <v>1331</v>
      </c>
      <c r="C997" s="1" t="s">
        <v>1608</v>
      </c>
      <c r="D997" s="1" t="s">
        <v>162</v>
      </c>
      <c r="E997" s="1" t="s">
        <v>157</v>
      </c>
      <c r="F997" s="1">
        <v>2013</v>
      </c>
      <c r="G997" s="1">
        <v>2014</v>
      </c>
      <c r="H997" s="1" t="s">
        <v>6555</v>
      </c>
      <c r="I997" s="1">
        <v>4472</v>
      </c>
      <c r="J997" s="1" t="s">
        <v>5344</v>
      </c>
      <c r="K997" s="1" t="s">
        <v>2616</v>
      </c>
      <c r="L997" s="1">
        <v>31271</v>
      </c>
      <c r="M997" s="1" t="s">
        <v>5292</v>
      </c>
      <c r="N997" s="1" t="s">
        <v>6540</v>
      </c>
      <c r="O997" s="1" t="s">
        <v>6267</v>
      </c>
      <c r="Q997" s="1" t="s">
        <v>48</v>
      </c>
      <c r="R997" s="1" t="s">
        <v>2514</v>
      </c>
      <c r="S997" s="1" t="s">
        <v>2515</v>
      </c>
      <c r="T997" s="1" t="s">
        <v>2479</v>
      </c>
      <c r="U997" s="1" t="s">
        <v>162</v>
      </c>
      <c r="V997" s="1" t="s">
        <v>6496</v>
      </c>
      <c r="W997" s="1" t="s">
        <v>36</v>
      </c>
      <c r="X997" s="1" t="s">
        <v>2794</v>
      </c>
      <c r="Y997" s="1" t="s">
        <v>2795</v>
      </c>
      <c r="Z997" s="1" t="s">
        <v>2755</v>
      </c>
    </row>
    <row r="998" spans="1:26" hidden="1" x14ac:dyDescent="0.25">
      <c r="A998" s="1" t="s">
        <v>2496</v>
      </c>
      <c r="B998" s="1">
        <v>1326</v>
      </c>
      <c r="C998" s="1" t="s">
        <v>999</v>
      </c>
      <c r="D998" s="1" t="s">
        <v>156</v>
      </c>
      <c r="E998" s="1" t="s">
        <v>157</v>
      </c>
      <c r="F998" s="1">
        <v>2016</v>
      </c>
      <c r="G998" s="1">
        <v>2017</v>
      </c>
      <c r="H998" s="1" t="s">
        <v>6556</v>
      </c>
      <c r="I998" s="1">
        <v>4479</v>
      </c>
      <c r="J998" s="1" t="s">
        <v>2796</v>
      </c>
      <c r="K998" s="1" t="s">
        <v>2613</v>
      </c>
      <c r="L998" s="1">
        <v>31278</v>
      </c>
      <c r="M998" s="1" t="s">
        <v>5292</v>
      </c>
      <c r="N998" s="1" t="s">
        <v>6540</v>
      </c>
      <c r="O998" s="1" t="s">
        <v>6267</v>
      </c>
      <c r="Q998" s="1" t="s">
        <v>48</v>
      </c>
      <c r="R998" s="1" t="s">
        <v>2514</v>
      </c>
      <c r="S998" s="1" t="s">
        <v>2515</v>
      </c>
      <c r="T998" s="1" t="s">
        <v>2479</v>
      </c>
      <c r="U998" s="1" t="s">
        <v>156</v>
      </c>
      <c r="V998" s="1" t="s">
        <v>6496</v>
      </c>
      <c r="W998" s="1" t="s">
        <v>36</v>
      </c>
      <c r="X998" s="1" t="s">
        <v>2794</v>
      </c>
      <c r="Y998" s="1" t="s">
        <v>2795</v>
      </c>
      <c r="Z998" s="1" t="s">
        <v>2755</v>
      </c>
    </row>
    <row r="999" spans="1:26" hidden="1" x14ac:dyDescent="0.25">
      <c r="A999" s="1" t="s">
        <v>2496</v>
      </c>
      <c r="B999" s="1">
        <v>1314</v>
      </c>
      <c r="C999" s="1" t="s">
        <v>1602</v>
      </c>
      <c r="D999" s="1" t="s">
        <v>156</v>
      </c>
      <c r="E999" s="1" t="s">
        <v>157</v>
      </c>
      <c r="F999" s="1">
        <v>2011</v>
      </c>
      <c r="G999" s="1">
        <v>2012</v>
      </c>
      <c r="H999" s="1" t="s">
        <v>6557</v>
      </c>
      <c r="I999" s="1">
        <v>4483</v>
      </c>
      <c r="J999" s="1" t="s">
        <v>2626</v>
      </c>
      <c r="K999" s="1" t="s">
        <v>2613</v>
      </c>
      <c r="L999" s="1">
        <v>31348</v>
      </c>
      <c r="M999" s="1" t="s">
        <v>5292</v>
      </c>
      <c r="N999" s="1" t="s">
        <v>6540</v>
      </c>
      <c r="O999" s="1" t="s">
        <v>6267</v>
      </c>
      <c r="Q999" s="1" t="s">
        <v>48</v>
      </c>
      <c r="R999" s="1" t="s">
        <v>2514</v>
      </c>
      <c r="S999" s="1" t="s">
        <v>2515</v>
      </c>
      <c r="T999" s="1" t="s">
        <v>2479</v>
      </c>
      <c r="U999" s="1" t="s">
        <v>156</v>
      </c>
      <c r="V999" s="1" t="s">
        <v>6496</v>
      </c>
      <c r="W999" s="1" t="s">
        <v>36</v>
      </c>
      <c r="X999" s="1" t="s">
        <v>2794</v>
      </c>
      <c r="Y999" s="1" t="s">
        <v>2795</v>
      </c>
      <c r="Z999" s="1" t="s">
        <v>2755</v>
      </c>
    </row>
    <row r="1000" spans="1:26" hidden="1" x14ac:dyDescent="0.25">
      <c r="A1000" s="1" t="s">
        <v>2496</v>
      </c>
      <c r="B1000" s="1">
        <v>1305</v>
      </c>
      <c r="C1000" s="1" t="s">
        <v>1297</v>
      </c>
      <c r="D1000" s="1" t="s">
        <v>287</v>
      </c>
      <c r="E1000" s="1" t="s">
        <v>2494</v>
      </c>
      <c r="F1000" s="1">
        <v>2021</v>
      </c>
      <c r="G1000" s="1">
        <v>2022</v>
      </c>
      <c r="H1000" s="1" t="s">
        <v>6558</v>
      </c>
      <c r="I1000" s="1">
        <v>4314</v>
      </c>
      <c r="J1000" s="1" t="s">
        <v>2793</v>
      </c>
      <c r="K1000" s="1" t="s">
        <v>2613</v>
      </c>
      <c r="L1000" s="1">
        <v>31088</v>
      </c>
      <c r="M1000" s="1" t="s">
        <v>5292</v>
      </c>
      <c r="N1000" s="1" t="s">
        <v>6540</v>
      </c>
      <c r="O1000" s="1" t="s">
        <v>6267</v>
      </c>
      <c r="Q1000" s="1" t="s">
        <v>48</v>
      </c>
      <c r="R1000" s="1" t="s">
        <v>2514</v>
      </c>
      <c r="S1000" s="1" t="s">
        <v>2515</v>
      </c>
      <c r="T1000" s="1" t="s">
        <v>2479</v>
      </c>
      <c r="U1000" s="1" t="s">
        <v>287</v>
      </c>
      <c r="V1000" s="1" t="s">
        <v>6424</v>
      </c>
      <c r="W1000" s="1" t="s">
        <v>36</v>
      </c>
      <c r="X1000" s="1" t="s">
        <v>2794</v>
      </c>
      <c r="Y1000" s="1" t="s">
        <v>2795</v>
      </c>
      <c r="Z1000" s="1" t="s">
        <v>2755</v>
      </c>
    </row>
    <row r="1001" spans="1:26" hidden="1" x14ac:dyDescent="0.25">
      <c r="A1001" s="1" t="s">
        <v>2496</v>
      </c>
      <c r="B1001" s="1">
        <v>1304</v>
      </c>
      <c r="C1001" s="1" t="s">
        <v>532</v>
      </c>
      <c r="D1001" s="1" t="s">
        <v>262</v>
      </c>
      <c r="E1001" s="1" t="s">
        <v>157</v>
      </c>
      <c r="F1001" s="1">
        <v>2014</v>
      </c>
      <c r="G1001" s="1">
        <v>2015</v>
      </c>
      <c r="H1001" s="1" t="s">
        <v>6249</v>
      </c>
      <c r="I1001" s="1">
        <v>4480</v>
      </c>
      <c r="J1001" s="1" t="s">
        <v>3408</v>
      </c>
      <c r="K1001" s="1" t="s">
        <v>2613</v>
      </c>
      <c r="L1001" s="1">
        <v>31278</v>
      </c>
      <c r="M1001" s="1" t="s">
        <v>5292</v>
      </c>
      <c r="N1001" s="1" t="s">
        <v>6540</v>
      </c>
      <c r="O1001" s="1" t="s">
        <v>6267</v>
      </c>
      <c r="Q1001" s="1" t="s">
        <v>48</v>
      </c>
      <c r="R1001" s="1" t="s">
        <v>2514</v>
      </c>
      <c r="S1001" s="1" t="s">
        <v>2515</v>
      </c>
      <c r="T1001" s="1" t="s">
        <v>2479</v>
      </c>
      <c r="U1001" s="1" t="s">
        <v>262</v>
      </c>
      <c r="V1001" s="1" t="s">
        <v>6496</v>
      </c>
      <c r="W1001" s="1" t="s">
        <v>36</v>
      </c>
      <c r="X1001" s="1" t="s">
        <v>2518</v>
      </c>
      <c r="Y1001" s="1" t="s">
        <v>7309</v>
      </c>
      <c r="Z1001" s="1" t="s">
        <v>6559</v>
      </c>
    </row>
    <row r="1002" spans="1:26" hidden="1" x14ac:dyDescent="0.25">
      <c r="A1002" s="1" t="s">
        <v>2496</v>
      </c>
      <c r="B1002" s="1">
        <v>1296</v>
      </c>
      <c r="C1002" s="1" t="s">
        <v>1600</v>
      </c>
      <c r="D1002" s="1" t="s">
        <v>596</v>
      </c>
      <c r="E1002" s="1" t="s">
        <v>142</v>
      </c>
      <c r="F1002" s="1">
        <v>2013</v>
      </c>
      <c r="G1002" s="1">
        <v>2014</v>
      </c>
      <c r="H1002" s="1" t="s">
        <v>6560</v>
      </c>
      <c r="I1002" s="1">
        <v>4463</v>
      </c>
      <c r="J1002" s="1" t="s">
        <v>2793</v>
      </c>
      <c r="K1002" s="1" t="s">
        <v>2613</v>
      </c>
      <c r="L1002" s="1">
        <v>31001</v>
      </c>
      <c r="M1002" s="1" t="s">
        <v>5292</v>
      </c>
      <c r="N1002" s="1" t="s">
        <v>6540</v>
      </c>
      <c r="O1002" s="1" t="s">
        <v>6267</v>
      </c>
      <c r="Q1002" s="1" t="s">
        <v>48</v>
      </c>
      <c r="R1002" s="1" t="s">
        <v>2514</v>
      </c>
      <c r="S1002" s="1" t="s">
        <v>2515</v>
      </c>
      <c r="T1002" s="1" t="s">
        <v>2479</v>
      </c>
      <c r="U1002" s="1" t="s">
        <v>596</v>
      </c>
      <c r="V1002" s="1" t="s">
        <v>6250</v>
      </c>
      <c r="W1002" s="1" t="s">
        <v>36</v>
      </c>
      <c r="X1002" s="1" t="s">
        <v>2794</v>
      </c>
      <c r="Y1002" s="1" t="s">
        <v>2795</v>
      </c>
      <c r="Z1002" s="1" t="s">
        <v>2755</v>
      </c>
    </row>
    <row r="1003" spans="1:26" hidden="1" x14ac:dyDescent="0.25">
      <c r="A1003" s="1" t="s">
        <v>2496</v>
      </c>
      <c r="B1003" s="1">
        <v>1294</v>
      </c>
      <c r="C1003" s="1" t="s">
        <v>286</v>
      </c>
      <c r="D1003" s="1" t="s">
        <v>287</v>
      </c>
      <c r="E1003" s="1" t="s">
        <v>2494</v>
      </c>
      <c r="F1003" s="1">
        <v>2017</v>
      </c>
      <c r="G1003" s="1">
        <v>2018</v>
      </c>
      <c r="H1003" s="1" t="s">
        <v>6561</v>
      </c>
      <c r="I1003" s="1">
        <v>4813</v>
      </c>
      <c r="J1003" s="1" t="s">
        <v>2626</v>
      </c>
      <c r="K1003" s="1" t="s">
        <v>2613</v>
      </c>
      <c r="L1003" s="1">
        <v>31339</v>
      </c>
      <c r="M1003" s="1" t="s">
        <v>5292</v>
      </c>
      <c r="N1003" s="1" t="s">
        <v>3870</v>
      </c>
      <c r="O1003" s="1" t="s">
        <v>6267</v>
      </c>
      <c r="Q1003" s="1" t="s">
        <v>48</v>
      </c>
      <c r="R1003" s="1" t="s">
        <v>2514</v>
      </c>
      <c r="S1003" s="1" t="s">
        <v>2515</v>
      </c>
      <c r="T1003" s="1" t="s">
        <v>2479</v>
      </c>
      <c r="U1003" s="1" t="s">
        <v>287</v>
      </c>
      <c r="V1003" s="1" t="s">
        <v>6496</v>
      </c>
      <c r="W1003" s="1" t="s">
        <v>36</v>
      </c>
      <c r="X1003" s="1" t="s">
        <v>2794</v>
      </c>
      <c r="Y1003" s="1" t="s">
        <v>2795</v>
      </c>
      <c r="Z1003" s="1" t="s">
        <v>2755</v>
      </c>
    </row>
    <row r="1004" spans="1:26" hidden="1" x14ac:dyDescent="0.25">
      <c r="A1004" s="1" t="s">
        <v>2496</v>
      </c>
      <c r="B1004" s="1">
        <v>1292</v>
      </c>
      <c r="C1004" s="1" t="s">
        <v>85</v>
      </c>
      <c r="D1004" s="1" t="s">
        <v>156</v>
      </c>
      <c r="E1004" s="1" t="s">
        <v>157</v>
      </c>
      <c r="F1004" s="1">
        <v>2023</v>
      </c>
      <c r="G1004" s="1">
        <v>2023</v>
      </c>
      <c r="H1004" s="1" t="s">
        <v>3923</v>
      </c>
      <c r="I1004" s="1">
        <v>8805</v>
      </c>
      <c r="J1004" s="1" t="s">
        <v>3209</v>
      </c>
      <c r="K1004" s="1" t="s">
        <v>2850</v>
      </c>
      <c r="L1004" s="1">
        <v>31292</v>
      </c>
      <c r="M1004" s="1" t="s">
        <v>5292</v>
      </c>
      <c r="N1004" s="1" t="s">
        <v>3888</v>
      </c>
      <c r="O1004" s="1" t="s">
        <v>3853</v>
      </c>
      <c r="Q1004" s="1" t="s">
        <v>48</v>
      </c>
      <c r="R1004" s="1" t="s">
        <v>2514</v>
      </c>
      <c r="S1004" s="1" t="s">
        <v>2515</v>
      </c>
      <c r="T1004" s="1" t="s">
        <v>2479</v>
      </c>
      <c r="U1004" s="1" t="s">
        <v>156</v>
      </c>
      <c r="V1004" s="1" t="s">
        <v>3871</v>
      </c>
      <c r="W1004" s="1" t="s">
        <v>33</v>
      </c>
      <c r="X1004" s="1" t="s">
        <v>2603</v>
      </c>
      <c r="Y1004" s="1" t="s">
        <v>3924</v>
      </c>
      <c r="Z1004" s="1" t="s">
        <v>3574</v>
      </c>
    </row>
    <row r="1005" spans="1:26" hidden="1" x14ac:dyDescent="0.25">
      <c r="A1005" s="1" t="s">
        <v>2496</v>
      </c>
      <c r="B1005" s="1">
        <v>1289</v>
      </c>
      <c r="C1005" s="1" t="s">
        <v>1387</v>
      </c>
      <c r="D1005" s="1" t="s">
        <v>2492</v>
      </c>
      <c r="E1005" s="1" t="s">
        <v>2494</v>
      </c>
      <c r="F1005" s="1">
        <v>2024</v>
      </c>
      <c r="G1005" s="1">
        <v>2024</v>
      </c>
      <c r="H1005" s="1" t="s">
        <v>3927</v>
      </c>
      <c r="I1005" s="1">
        <v>4300</v>
      </c>
      <c r="J1005" s="1" t="s">
        <v>2626</v>
      </c>
      <c r="K1005" s="1" t="s">
        <v>2613</v>
      </c>
      <c r="L1005" s="1">
        <v>31076</v>
      </c>
      <c r="M1005" s="1" t="s">
        <v>5292</v>
      </c>
      <c r="N1005" s="1" t="s">
        <v>3928</v>
      </c>
      <c r="O1005" s="1" t="s">
        <v>3929</v>
      </c>
      <c r="Q1005" s="1" t="s">
        <v>48</v>
      </c>
      <c r="R1005" s="1" t="s">
        <v>2514</v>
      </c>
      <c r="S1005" s="1" t="s">
        <v>2515</v>
      </c>
      <c r="T1005" s="1" t="s">
        <v>2479</v>
      </c>
      <c r="U1005" s="1" t="s">
        <v>2492</v>
      </c>
      <c r="V1005" s="1" t="s">
        <v>3930</v>
      </c>
      <c r="W1005" s="1" t="s">
        <v>34</v>
      </c>
      <c r="X1005" s="1" t="s">
        <v>2794</v>
      </c>
      <c r="Y1005" s="1" t="s">
        <v>2795</v>
      </c>
      <c r="Z1005" s="1" t="s">
        <v>2755</v>
      </c>
    </row>
    <row r="1006" spans="1:26" hidden="1" x14ac:dyDescent="0.25">
      <c r="A1006" s="1" t="s">
        <v>2496</v>
      </c>
      <c r="B1006" s="1">
        <v>1288</v>
      </c>
      <c r="C1006" s="1" t="s">
        <v>89</v>
      </c>
      <c r="D1006" s="1" t="s">
        <v>156</v>
      </c>
      <c r="E1006" s="1" t="s">
        <v>157</v>
      </c>
      <c r="F1006" s="1">
        <v>2022</v>
      </c>
      <c r="G1006" s="1">
        <v>2023</v>
      </c>
      <c r="H1006" s="1" t="s">
        <v>3931</v>
      </c>
      <c r="I1006" s="1">
        <v>4643</v>
      </c>
      <c r="J1006" s="1" t="s">
        <v>2888</v>
      </c>
      <c r="K1006" s="1" t="s">
        <v>2850</v>
      </c>
      <c r="L1006" s="1">
        <v>31348</v>
      </c>
      <c r="M1006" s="1" t="s">
        <v>5292</v>
      </c>
      <c r="N1006" s="1" t="s">
        <v>3909</v>
      </c>
      <c r="O1006" s="1" t="s">
        <v>3853</v>
      </c>
      <c r="Q1006" s="1" t="s">
        <v>48</v>
      </c>
      <c r="R1006" s="1" t="s">
        <v>2514</v>
      </c>
      <c r="S1006" s="1" t="s">
        <v>3932</v>
      </c>
      <c r="T1006" s="1" t="s">
        <v>2479</v>
      </c>
      <c r="U1006" s="1" t="s">
        <v>156</v>
      </c>
      <c r="V1006" s="1" t="s">
        <v>3933</v>
      </c>
      <c r="W1006" s="1" t="s">
        <v>33</v>
      </c>
      <c r="X1006" s="1" t="s">
        <v>2603</v>
      </c>
      <c r="Y1006" s="1" t="s">
        <v>3934</v>
      </c>
      <c r="Z1006" s="1" t="s">
        <v>2755</v>
      </c>
    </row>
    <row r="1007" spans="1:26" hidden="1" x14ac:dyDescent="0.25">
      <c r="A1007" s="1" t="s">
        <v>2496</v>
      </c>
      <c r="B1007" s="1">
        <v>1286</v>
      </c>
      <c r="C1007" s="1" t="s">
        <v>49</v>
      </c>
      <c r="D1007" s="1" t="s">
        <v>156</v>
      </c>
      <c r="E1007" s="1" t="s">
        <v>157</v>
      </c>
      <c r="F1007" s="1">
        <v>2022</v>
      </c>
      <c r="G1007" s="1">
        <v>2023</v>
      </c>
      <c r="H1007" s="1" t="s">
        <v>3528</v>
      </c>
      <c r="I1007" s="1" t="s">
        <v>3529</v>
      </c>
      <c r="J1007" s="1" t="s">
        <v>2475</v>
      </c>
      <c r="K1007" s="1" t="s">
        <v>2738</v>
      </c>
      <c r="L1007" s="1">
        <v>26001</v>
      </c>
      <c r="M1007" s="1" t="s">
        <v>2530</v>
      </c>
      <c r="N1007" s="1" t="s">
        <v>3909</v>
      </c>
      <c r="O1007" s="1" t="s">
        <v>3853</v>
      </c>
      <c r="Q1007" s="1" t="s">
        <v>44</v>
      </c>
      <c r="R1007" s="1" t="s">
        <v>2514</v>
      </c>
      <c r="S1007" s="1" t="s">
        <v>2605</v>
      </c>
      <c r="T1007" s="1" t="s">
        <v>3428</v>
      </c>
      <c r="U1007" s="1" t="s">
        <v>156</v>
      </c>
      <c r="V1007" s="1" t="s">
        <v>3871</v>
      </c>
      <c r="W1007" s="1" t="s">
        <v>33</v>
      </c>
      <c r="X1007" s="1" t="s">
        <v>2518</v>
      </c>
      <c r="Y1007" s="1" t="s">
        <v>3936</v>
      </c>
      <c r="Z1007" s="1" t="s">
        <v>3937</v>
      </c>
    </row>
    <row r="1008" spans="1:26" hidden="1" x14ac:dyDescent="0.25">
      <c r="A1008" s="1" t="s">
        <v>2496</v>
      </c>
      <c r="B1008" s="1">
        <v>1283</v>
      </c>
      <c r="C1008" s="1" t="s">
        <v>1155</v>
      </c>
      <c r="D1008" s="1" t="s">
        <v>141</v>
      </c>
      <c r="E1008" s="1" t="s">
        <v>142</v>
      </c>
      <c r="F1008" s="1">
        <v>2023</v>
      </c>
      <c r="G1008" s="1">
        <v>2023</v>
      </c>
      <c r="H1008" s="1" t="s">
        <v>3938</v>
      </c>
      <c r="I1008" s="1">
        <v>4371</v>
      </c>
      <c r="J1008" s="1" t="s">
        <v>2793</v>
      </c>
      <c r="K1008" s="1" t="s">
        <v>2613</v>
      </c>
      <c r="L1008" s="1">
        <v>26001</v>
      </c>
      <c r="M1008" s="1" t="s">
        <v>5292</v>
      </c>
      <c r="N1008" s="1" t="s">
        <v>3939</v>
      </c>
      <c r="O1008" s="1" t="s">
        <v>3940</v>
      </c>
      <c r="Q1008" s="1" t="s">
        <v>44</v>
      </c>
      <c r="R1008" s="1" t="s">
        <v>2514</v>
      </c>
      <c r="S1008" s="1" t="s">
        <v>2525</v>
      </c>
      <c r="T1008" s="1" t="s">
        <v>2479</v>
      </c>
      <c r="U1008" s="1" t="s">
        <v>141</v>
      </c>
      <c r="V1008" s="1" t="s">
        <v>3941</v>
      </c>
      <c r="W1008" s="1" t="s">
        <v>34</v>
      </c>
      <c r="X1008" s="1" t="s">
        <v>2636</v>
      </c>
      <c r="Y1008" s="1" t="s">
        <v>3942</v>
      </c>
      <c r="Z1008" s="1" t="s">
        <v>3943</v>
      </c>
    </row>
    <row r="1009" spans="1:26" hidden="1" x14ac:dyDescent="0.25">
      <c r="A1009" s="1" t="s">
        <v>2496</v>
      </c>
      <c r="B1009" s="1">
        <v>1282</v>
      </c>
      <c r="C1009" s="1" t="s">
        <v>1391</v>
      </c>
      <c r="D1009" s="1" t="s">
        <v>695</v>
      </c>
      <c r="E1009" s="1" t="s">
        <v>2494</v>
      </c>
      <c r="F1009" s="1">
        <v>2022</v>
      </c>
      <c r="G1009" s="1">
        <v>2023</v>
      </c>
      <c r="H1009" s="1" t="s">
        <v>3944</v>
      </c>
      <c r="I1009" s="1">
        <v>4320</v>
      </c>
      <c r="J1009" s="1" t="s">
        <v>2793</v>
      </c>
      <c r="K1009" s="1" t="s">
        <v>2613</v>
      </c>
      <c r="L1009" s="1">
        <v>26002</v>
      </c>
      <c r="M1009" s="1" t="s">
        <v>5292</v>
      </c>
      <c r="N1009" s="1" t="s">
        <v>3878</v>
      </c>
      <c r="O1009" s="1" t="s">
        <v>3879</v>
      </c>
      <c r="Q1009" s="1" t="s">
        <v>44</v>
      </c>
      <c r="R1009" s="1" t="s">
        <v>2514</v>
      </c>
      <c r="S1009" s="1" t="s">
        <v>2787</v>
      </c>
      <c r="T1009" s="1" t="s">
        <v>2479</v>
      </c>
      <c r="U1009" s="1" t="s">
        <v>695</v>
      </c>
      <c r="V1009" s="1" t="s">
        <v>3880</v>
      </c>
      <c r="W1009" s="1" t="s">
        <v>34</v>
      </c>
      <c r="X1009" s="1" t="s">
        <v>2794</v>
      </c>
      <c r="Y1009" s="1" t="s">
        <v>2795</v>
      </c>
      <c r="Z1009" s="1" t="s">
        <v>2755</v>
      </c>
    </row>
    <row r="1010" spans="1:26" hidden="1" x14ac:dyDescent="0.25">
      <c r="A1010" s="1" t="s">
        <v>2496</v>
      </c>
      <c r="B1010" s="1">
        <v>1279</v>
      </c>
      <c r="C1010" s="1" t="s">
        <v>319</v>
      </c>
      <c r="D1010" s="1" t="s">
        <v>170</v>
      </c>
      <c r="E1010" s="1" t="s">
        <v>157</v>
      </c>
      <c r="F1010" s="1">
        <v>2023</v>
      </c>
      <c r="G1010" s="1">
        <v>2024</v>
      </c>
      <c r="H1010" s="1" t="s">
        <v>3945</v>
      </c>
      <c r="I1010" s="1">
        <v>4453</v>
      </c>
      <c r="J1010" s="1" t="s">
        <v>2971</v>
      </c>
      <c r="K1010" s="1" t="s">
        <v>2850</v>
      </c>
      <c r="L1010" s="1">
        <v>26001</v>
      </c>
      <c r="M1010" s="1" t="s">
        <v>5292</v>
      </c>
      <c r="N1010" s="1" t="s">
        <v>3946</v>
      </c>
      <c r="O1010" s="1" t="s">
        <v>3947</v>
      </c>
      <c r="Q1010" s="1" t="s">
        <v>44</v>
      </c>
      <c r="R1010" s="1" t="s">
        <v>2514</v>
      </c>
      <c r="S1010" s="1" t="s">
        <v>2525</v>
      </c>
      <c r="T1010" s="1" t="s">
        <v>2479</v>
      </c>
      <c r="U1010" s="1" t="s">
        <v>170</v>
      </c>
      <c r="V1010" s="1" t="s">
        <v>3588</v>
      </c>
      <c r="W1010" s="1" t="s">
        <v>34</v>
      </c>
      <c r="X1010" s="1" t="s">
        <v>2518</v>
      </c>
      <c r="Y1010" s="1" t="s">
        <v>3948</v>
      </c>
      <c r="Z1010" s="1" t="s">
        <v>3949</v>
      </c>
    </row>
    <row r="1011" spans="1:26" hidden="1" x14ac:dyDescent="0.25">
      <c r="A1011" s="1" t="s">
        <v>2496</v>
      </c>
      <c r="B1011" s="1">
        <v>1277</v>
      </c>
      <c r="C1011" s="1" t="s">
        <v>1359</v>
      </c>
      <c r="D1011" s="1" t="s">
        <v>156</v>
      </c>
      <c r="E1011" s="1" t="s">
        <v>157</v>
      </c>
      <c r="F1011" s="1">
        <v>2023</v>
      </c>
      <c r="G1011" s="1">
        <v>2023</v>
      </c>
      <c r="H1011" s="1" t="s">
        <v>7310</v>
      </c>
      <c r="I1011" s="1" t="s">
        <v>7311</v>
      </c>
      <c r="J1011" s="1" t="s">
        <v>2475</v>
      </c>
      <c r="K1011" s="1" t="s">
        <v>2616</v>
      </c>
      <c r="L1011" s="1">
        <v>26009</v>
      </c>
      <c r="M1011" s="1" t="s">
        <v>5292</v>
      </c>
      <c r="N1011" s="1" t="s">
        <v>3618</v>
      </c>
      <c r="O1011" s="1" t="s">
        <v>3619</v>
      </c>
      <c r="Q1011" s="1" t="s">
        <v>44</v>
      </c>
      <c r="R1011" s="1" t="s">
        <v>2514</v>
      </c>
      <c r="S1011" s="1" t="s">
        <v>3950</v>
      </c>
      <c r="T1011" s="1" t="s">
        <v>2479</v>
      </c>
      <c r="U1011" s="1" t="s">
        <v>156</v>
      </c>
      <c r="V1011" s="1" t="s">
        <v>3952</v>
      </c>
      <c r="W1011" s="1" t="s">
        <v>34</v>
      </c>
      <c r="X1011" s="1" t="s">
        <v>2518</v>
      </c>
      <c r="Y1011" s="1" t="s">
        <v>7312</v>
      </c>
      <c r="Z1011" s="1" t="s">
        <v>3894</v>
      </c>
    </row>
    <row r="1012" spans="1:26" hidden="1" x14ac:dyDescent="0.25">
      <c r="A1012" s="1" t="s">
        <v>2496</v>
      </c>
      <c r="B1012" s="1">
        <v>1274</v>
      </c>
      <c r="C1012" s="1" t="s">
        <v>67</v>
      </c>
      <c r="D1012" s="1" t="s">
        <v>156</v>
      </c>
      <c r="E1012" s="1" t="s">
        <v>157</v>
      </c>
      <c r="F1012" s="1">
        <v>2022</v>
      </c>
      <c r="G1012" s="1">
        <v>2023</v>
      </c>
      <c r="H1012" s="1" t="s">
        <v>3955</v>
      </c>
      <c r="I1012" s="1">
        <v>4536</v>
      </c>
      <c r="J1012" s="1" t="s">
        <v>2626</v>
      </c>
      <c r="K1012" s="1" t="s">
        <v>2613</v>
      </c>
      <c r="L1012" s="1">
        <v>26071</v>
      </c>
      <c r="M1012" s="1" t="s">
        <v>5292</v>
      </c>
      <c r="N1012" s="1" t="s">
        <v>3926</v>
      </c>
      <c r="O1012" s="1" t="s">
        <v>3853</v>
      </c>
      <c r="Q1012" s="1" t="s">
        <v>44</v>
      </c>
      <c r="R1012" s="1" t="s">
        <v>2514</v>
      </c>
      <c r="S1012" s="1" t="s">
        <v>3162</v>
      </c>
      <c r="T1012" s="1" t="s">
        <v>2479</v>
      </c>
      <c r="U1012" s="1" t="s">
        <v>156</v>
      </c>
      <c r="V1012" s="1" t="s">
        <v>3854</v>
      </c>
      <c r="W1012" s="1" t="s">
        <v>33</v>
      </c>
      <c r="X1012" s="1" t="s">
        <v>2526</v>
      </c>
      <c r="Y1012" s="1" t="s">
        <v>5245</v>
      </c>
      <c r="Z1012" s="1" t="s">
        <v>2755</v>
      </c>
    </row>
    <row r="1013" spans="1:26" hidden="1" x14ac:dyDescent="0.25">
      <c r="A1013" s="1" t="s">
        <v>2496</v>
      </c>
      <c r="B1013" s="1">
        <v>1273</v>
      </c>
      <c r="C1013" s="1" t="s">
        <v>169</v>
      </c>
      <c r="D1013" s="1" t="s">
        <v>170</v>
      </c>
      <c r="E1013" s="1" t="s">
        <v>157</v>
      </c>
      <c r="F1013" s="1">
        <v>2023</v>
      </c>
      <c r="G1013" s="1">
        <v>2024</v>
      </c>
      <c r="H1013" s="1" t="s">
        <v>3956</v>
      </c>
      <c r="I1013" s="1">
        <v>5388</v>
      </c>
      <c r="J1013" s="1" t="s">
        <v>2875</v>
      </c>
      <c r="K1013" s="1" t="s">
        <v>2529</v>
      </c>
      <c r="L1013" s="1">
        <v>26010</v>
      </c>
      <c r="M1013" s="1" t="s">
        <v>2530</v>
      </c>
      <c r="N1013" s="1" t="s">
        <v>3861</v>
      </c>
      <c r="O1013" s="1" t="s">
        <v>3862</v>
      </c>
      <c r="Q1013" s="1" t="s">
        <v>44</v>
      </c>
      <c r="R1013" s="1" t="s">
        <v>2514</v>
      </c>
      <c r="S1013" s="1" t="s">
        <v>3162</v>
      </c>
      <c r="T1013" s="1" t="s">
        <v>2479</v>
      </c>
      <c r="U1013" s="1" t="s">
        <v>170</v>
      </c>
      <c r="V1013" s="1" t="s">
        <v>3717</v>
      </c>
      <c r="W1013" s="1" t="s">
        <v>34</v>
      </c>
      <c r="X1013" s="1" t="s">
        <v>2794</v>
      </c>
      <c r="Y1013" s="1" t="s">
        <v>2795</v>
      </c>
      <c r="Z1013" s="1" t="s">
        <v>2755</v>
      </c>
    </row>
    <row r="1014" spans="1:26" hidden="1" x14ac:dyDescent="0.25">
      <c r="A1014" s="1" t="s">
        <v>2496</v>
      </c>
      <c r="B1014" s="1">
        <v>1270</v>
      </c>
      <c r="C1014" s="1" t="s">
        <v>1348</v>
      </c>
      <c r="D1014" s="1" t="s">
        <v>170</v>
      </c>
      <c r="E1014" s="1" t="s">
        <v>157</v>
      </c>
      <c r="F1014" s="1">
        <v>2023</v>
      </c>
      <c r="G1014" s="1">
        <v>2024</v>
      </c>
      <c r="H1014" s="1" t="s">
        <v>3957</v>
      </c>
      <c r="I1014" s="1">
        <v>8991</v>
      </c>
      <c r="J1014" s="1" t="s">
        <v>2936</v>
      </c>
      <c r="K1014" s="1" t="s">
        <v>2850</v>
      </c>
      <c r="L1014" s="1">
        <v>34001</v>
      </c>
      <c r="M1014" s="1" t="s">
        <v>5292</v>
      </c>
      <c r="N1014" s="1" t="s">
        <v>3958</v>
      </c>
      <c r="O1014" s="1" t="s">
        <v>3959</v>
      </c>
      <c r="Q1014" s="1" t="s">
        <v>46</v>
      </c>
      <c r="R1014" s="1" t="s">
        <v>2514</v>
      </c>
      <c r="S1014" s="1" t="s">
        <v>3166</v>
      </c>
      <c r="T1014" s="1" t="s">
        <v>3849</v>
      </c>
      <c r="U1014" s="1" t="s">
        <v>170</v>
      </c>
      <c r="V1014" s="1" t="s">
        <v>3594</v>
      </c>
      <c r="W1014" s="1" t="s">
        <v>34</v>
      </c>
      <c r="X1014" s="1" t="s">
        <v>2518</v>
      </c>
      <c r="Y1014" s="1" t="s">
        <v>5674</v>
      </c>
      <c r="Z1014" s="1" t="s">
        <v>3412</v>
      </c>
    </row>
    <row r="1015" spans="1:26" hidden="1" x14ac:dyDescent="0.25">
      <c r="A1015" s="1" t="s">
        <v>2496</v>
      </c>
      <c r="B1015" s="1">
        <v>1266</v>
      </c>
      <c r="C1015" s="1" t="s">
        <v>1377</v>
      </c>
      <c r="D1015" s="1" t="s">
        <v>156</v>
      </c>
      <c r="E1015" s="1" t="s">
        <v>157</v>
      </c>
      <c r="F1015" s="1">
        <v>2023</v>
      </c>
      <c r="G1015" s="1">
        <v>2024</v>
      </c>
      <c r="H1015" s="1" t="s">
        <v>3962</v>
      </c>
      <c r="I1015" s="1">
        <v>4878</v>
      </c>
      <c r="J1015" s="1" t="s">
        <v>2979</v>
      </c>
      <c r="K1015" s="1" t="s">
        <v>2613</v>
      </c>
      <c r="L1015" s="1">
        <v>26259</v>
      </c>
      <c r="M1015" s="1" t="s">
        <v>5292</v>
      </c>
      <c r="N1015" s="1" t="s">
        <v>3790</v>
      </c>
      <c r="O1015" s="1" t="s">
        <v>3791</v>
      </c>
      <c r="Q1015" s="1" t="s">
        <v>44</v>
      </c>
      <c r="R1015" s="1" t="s">
        <v>2514</v>
      </c>
      <c r="S1015" s="1" t="s">
        <v>3162</v>
      </c>
      <c r="T1015" s="1" t="s">
        <v>2479</v>
      </c>
      <c r="U1015" s="1" t="s">
        <v>156</v>
      </c>
      <c r="V1015" s="1" t="s">
        <v>3963</v>
      </c>
      <c r="W1015" s="1" t="s">
        <v>34</v>
      </c>
      <c r="X1015" s="1" t="s">
        <v>2526</v>
      </c>
      <c r="Y1015" s="1" t="s">
        <v>3964</v>
      </c>
      <c r="Z1015" s="1" t="s">
        <v>2755</v>
      </c>
    </row>
    <row r="1016" spans="1:26" hidden="1" x14ac:dyDescent="0.25">
      <c r="A1016" s="1" t="s">
        <v>2496</v>
      </c>
      <c r="B1016" s="1">
        <v>1264</v>
      </c>
      <c r="C1016" s="1" t="s">
        <v>50</v>
      </c>
      <c r="D1016" s="1" t="s">
        <v>156</v>
      </c>
      <c r="E1016" s="1" t="s">
        <v>157</v>
      </c>
      <c r="F1016" s="1">
        <v>2022</v>
      </c>
      <c r="G1016" s="1">
        <v>2023</v>
      </c>
      <c r="H1016" s="1" t="s">
        <v>3965</v>
      </c>
      <c r="I1016" s="1">
        <v>5450</v>
      </c>
      <c r="J1016" s="1" t="s">
        <v>2853</v>
      </c>
      <c r="K1016" s="1" t="s">
        <v>2613</v>
      </c>
      <c r="L1016" s="1">
        <v>26010</v>
      </c>
      <c r="M1016" s="1" t="s">
        <v>5292</v>
      </c>
      <c r="N1016" s="1" t="s">
        <v>3919</v>
      </c>
      <c r="O1016" s="1" t="s">
        <v>3853</v>
      </c>
      <c r="Q1016" s="1" t="s">
        <v>44</v>
      </c>
      <c r="R1016" s="1" t="s">
        <v>2514</v>
      </c>
      <c r="S1016" s="1" t="s">
        <v>3162</v>
      </c>
      <c r="T1016" s="1" t="s">
        <v>2479</v>
      </c>
      <c r="U1016" s="1" t="s">
        <v>156</v>
      </c>
      <c r="V1016" s="1" t="s">
        <v>3871</v>
      </c>
      <c r="W1016" s="1" t="s">
        <v>33</v>
      </c>
      <c r="X1016" s="1" t="s">
        <v>2603</v>
      </c>
      <c r="Y1016" s="1" t="s">
        <v>3966</v>
      </c>
      <c r="Z1016" s="1" t="s">
        <v>2755</v>
      </c>
    </row>
    <row r="1017" spans="1:26" hidden="1" x14ac:dyDescent="0.25">
      <c r="A1017" s="1" t="s">
        <v>2496</v>
      </c>
      <c r="B1017" s="1">
        <v>1263</v>
      </c>
      <c r="C1017" s="1" t="s">
        <v>52</v>
      </c>
      <c r="D1017" s="1" t="s">
        <v>156</v>
      </c>
      <c r="E1017" s="1" t="s">
        <v>157</v>
      </c>
      <c r="F1017" s="1">
        <v>2022</v>
      </c>
      <c r="G1017" s="1">
        <v>2023</v>
      </c>
      <c r="H1017" s="1" t="s">
        <v>3967</v>
      </c>
      <c r="I1017" s="1">
        <v>4428</v>
      </c>
      <c r="J1017" s="1" t="s">
        <v>2626</v>
      </c>
      <c r="K1017" s="1" t="s">
        <v>2613</v>
      </c>
      <c r="L1017" s="1">
        <v>26010</v>
      </c>
      <c r="M1017" s="1" t="s">
        <v>5292</v>
      </c>
      <c r="N1017" s="1" t="s">
        <v>3926</v>
      </c>
      <c r="O1017" s="1" t="s">
        <v>3853</v>
      </c>
      <c r="Q1017" s="1" t="s">
        <v>44</v>
      </c>
      <c r="R1017" s="1" t="s">
        <v>2514</v>
      </c>
      <c r="S1017" s="1" t="s">
        <v>3162</v>
      </c>
      <c r="T1017" s="1" t="s">
        <v>2479</v>
      </c>
      <c r="U1017" s="1" t="s">
        <v>156</v>
      </c>
      <c r="V1017" s="1" t="s">
        <v>3854</v>
      </c>
      <c r="W1017" s="1" t="s">
        <v>33</v>
      </c>
      <c r="X1017" s="1" t="s">
        <v>2603</v>
      </c>
      <c r="Y1017" s="1" t="s">
        <v>3968</v>
      </c>
      <c r="Z1017" s="1" t="s">
        <v>2755</v>
      </c>
    </row>
    <row r="1018" spans="1:26" hidden="1" x14ac:dyDescent="0.25">
      <c r="A1018" s="1" t="s">
        <v>2496</v>
      </c>
      <c r="B1018" s="1">
        <v>1251</v>
      </c>
      <c r="C1018" s="1" t="s">
        <v>57</v>
      </c>
      <c r="D1018" s="1" t="s">
        <v>156</v>
      </c>
      <c r="E1018" s="1" t="s">
        <v>157</v>
      </c>
      <c r="F1018" s="1">
        <v>2022</v>
      </c>
      <c r="G1018" s="1">
        <v>2023</v>
      </c>
      <c r="H1018" s="1" t="s">
        <v>3975</v>
      </c>
      <c r="I1018" s="1">
        <v>4431</v>
      </c>
      <c r="J1018" s="1" t="s">
        <v>2793</v>
      </c>
      <c r="K1018" s="1" t="s">
        <v>2613</v>
      </c>
      <c r="L1018" s="1">
        <v>26259</v>
      </c>
      <c r="M1018" s="1" t="s">
        <v>5292</v>
      </c>
      <c r="N1018" s="1" t="s">
        <v>3909</v>
      </c>
      <c r="O1018" s="1" t="s">
        <v>3853</v>
      </c>
      <c r="Q1018" s="1" t="s">
        <v>44</v>
      </c>
      <c r="R1018" s="1" t="s">
        <v>2514</v>
      </c>
      <c r="S1018" s="1" t="s">
        <v>3976</v>
      </c>
      <c r="T1018" s="1" t="s">
        <v>2479</v>
      </c>
      <c r="U1018" s="1" t="s">
        <v>156</v>
      </c>
      <c r="V1018" s="1" t="s">
        <v>3871</v>
      </c>
      <c r="W1018" s="1" t="s">
        <v>33</v>
      </c>
      <c r="X1018" s="1" t="s">
        <v>2603</v>
      </c>
      <c r="Y1018" s="1" t="s">
        <v>3977</v>
      </c>
      <c r="Z1018" s="1" t="s">
        <v>2755</v>
      </c>
    </row>
    <row r="1019" spans="1:26" hidden="1" x14ac:dyDescent="0.25">
      <c r="A1019" s="1" t="s">
        <v>2496</v>
      </c>
      <c r="B1019" s="1">
        <v>1244</v>
      </c>
      <c r="C1019" s="1" t="s">
        <v>1389</v>
      </c>
      <c r="D1019" s="1" t="s">
        <v>695</v>
      </c>
      <c r="E1019" s="1" t="s">
        <v>2494</v>
      </c>
      <c r="F1019" s="1">
        <v>2022</v>
      </c>
      <c r="G1019" s="1">
        <v>2023</v>
      </c>
      <c r="H1019" s="1" t="s">
        <v>3981</v>
      </c>
      <c r="I1019" s="1">
        <v>4446</v>
      </c>
      <c r="J1019" s="1" t="s">
        <v>2975</v>
      </c>
      <c r="K1019" s="1" t="s">
        <v>2850</v>
      </c>
      <c r="L1019" s="1">
        <v>26003</v>
      </c>
      <c r="M1019" s="1" t="s">
        <v>5292</v>
      </c>
      <c r="N1019" s="1" t="s">
        <v>3974</v>
      </c>
      <c r="O1019" s="1" t="s">
        <v>2535</v>
      </c>
      <c r="Q1019" s="1" t="s">
        <v>44</v>
      </c>
      <c r="R1019" s="1" t="s">
        <v>2514</v>
      </c>
      <c r="S1019" s="1" t="s">
        <v>3982</v>
      </c>
      <c r="T1019" s="1" t="s">
        <v>2479</v>
      </c>
      <c r="U1019" s="1" t="s">
        <v>695</v>
      </c>
      <c r="V1019" s="1" t="s">
        <v>3864</v>
      </c>
      <c r="W1019" s="1" t="s">
        <v>34</v>
      </c>
      <c r="X1019" s="1" t="s">
        <v>2794</v>
      </c>
      <c r="Y1019" s="1" t="s">
        <v>2795</v>
      </c>
      <c r="Z1019" s="1" t="s">
        <v>2755</v>
      </c>
    </row>
    <row r="1020" spans="1:26" hidden="1" x14ac:dyDescent="0.25">
      <c r="A1020" s="1" t="s">
        <v>2496</v>
      </c>
      <c r="B1020" s="1">
        <v>1235</v>
      </c>
      <c r="C1020" s="1" t="s">
        <v>974</v>
      </c>
      <c r="D1020" s="1" t="s">
        <v>156</v>
      </c>
      <c r="E1020" s="1" t="s">
        <v>157</v>
      </c>
      <c r="F1020" s="1">
        <v>2023</v>
      </c>
      <c r="G1020" s="1">
        <v>2023</v>
      </c>
      <c r="H1020" s="1" t="s">
        <v>3983</v>
      </c>
      <c r="I1020" s="1">
        <v>4506</v>
      </c>
      <c r="J1020" s="1" t="s">
        <v>2875</v>
      </c>
      <c r="K1020" s="1" t="s">
        <v>2529</v>
      </c>
      <c r="L1020" s="1">
        <v>26001</v>
      </c>
      <c r="M1020" s="1" t="s">
        <v>2530</v>
      </c>
      <c r="N1020" s="1" t="s">
        <v>3984</v>
      </c>
      <c r="O1020" s="1" t="s">
        <v>3985</v>
      </c>
      <c r="Q1020" s="1" t="s">
        <v>44</v>
      </c>
      <c r="R1020" s="1" t="s">
        <v>2514</v>
      </c>
      <c r="S1020" s="1" t="s">
        <v>2525</v>
      </c>
      <c r="T1020" s="1" t="s">
        <v>2479</v>
      </c>
      <c r="U1020" s="1" t="s">
        <v>156</v>
      </c>
      <c r="V1020" s="1" t="s">
        <v>3986</v>
      </c>
      <c r="W1020" s="1" t="s">
        <v>34</v>
      </c>
      <c r="X1020" s="1" t="s">
        <v>2526</v>
      </c>
      <c r="Y1020" s="1" t="s">
        <v>3987</v>
      </c>
      <c r="Z1020" s="1" t="s">
        <v>2755</v>
      </c>
    </row>
    <row r="1021" spans="1:26" hidden="1" x14ac:dyDescent="0.25">
      <c r="A1021" s="1" t="s">
        <v>2496</v>
      </c>
      <c r="B1021" s="1">
        <v>1234</v>
      </c>
      <c r="C1021" s="1" t="s">
        <v>1069</v>
      </c>
      <c r="D1021" s="1" t="s">
        <v>2490</v>
      </c>
      <c r="E1021" s="1" t="s">
        <v>2495</v>
      </c>
      <c r="F1021" s="1">
        <v>2023</v>
      </c>
      <c r="G1021" s="1">
        <v>2024</v>
      </c>
      <c r="H1021" s="1" t="s">
        <v>3988</v>
      </c>
      <c r="I1021" s="1">
        <v>4407</v>
      </c>
      <c r="J1021" s="1" t="s">
        <v>2621</v>
      </c>
      <c r="K1021" s="1" t="s">
        <v>2529</v>
      </c>
      <c r="L1021" s="1">
        <v>26001</v>
      </c>
      <c r="M1021" s="1" t="s">
        <v>2530</v>
      </c>
      <c r="N1021" s="1" t="s">
        <v>3989</v>
      </c>
      <c r="O1021" s="1" t="s">
        <v>3990</v>
      </c>
      <c r="Q1021" s="1" t="s">
        <v>44</v>
      </c>
      <c r="R1021" s="1" t="s">
        <v>2514</v>
      </c>
      <c r="S1021" s="1" t="s">
        <v>2525</v>
      </c>
      <c r="T1021" s="1" t="s">
        <v>2479</v>
      </c>
      <c r="U1021" s="1" t="s">
        <v>2490</v>
      </c>
      <c r="V1021" s="1" t="s">
        <v>3991</v>
      </c>
      <c r="W1021" s="1" t="s">
        <v>34</v>
      </c>
      <c r="X1021" s="1" t="s">
        <v>2794</v>
      </c>
      <c r="Y1021" s="1" t="s">
        <v>2795</v>
      </c>
      <c r="Z1021" s="1" t="s">
        <v>2755</v>
      </c>
    </row>
    <row r="1022" spans="1:26" hidden="1" x14ac:dyDescent="0.25">
      <c r="A1022" s="1" t="s">
        <v>2496</v>
      </c>
      <c r="B1022" s="1">
        <v>1232</v>
      </c>
      <c r="C1022" s="1" t="s">
        <v>1367</v>
      </c>
      <c r="D1022" s="1" t="s">
        <v>695</v>
      </c>
      <c r="E1022" s="1" t="s">
        <v>2494</v>
      </c>
      <c r="F1022" s="1">
        <v>2022</v>
      </c>
      <c r="G1022" s="1">
        <v>2023</v>
      </c>
      <c r="H1022" s="1" t="s">
        <v>3693</v>
      </c>
      <c r="I1022" s="1" t="s">
        <v>5086</v>
      </c>
      <c r="J1022" s="1" t="s">
        <v>2475</v>
      </c>
      <c r="K1022" s="1" t="s">
        <v>2613</v>
      </c>
      <c r="L1022" s="1">
        <v>26001</v>
      </c>
      <c r="M1022" s="1" t="s">
        <v>5292</v>
      </c>
      <c r="N1022" s="1" t="s">
        <v>3974</v>
      </c>
      <c r="O1022" s="1" t="s">
        <v>2535</v>
      </c>
      <c r="Q1022" s="1" t="s">
        <v>44</v>
      </c>
      <c r="R1022" s="1" t="s">
        <v>2514</v>
      </c>
      <c r="S1022" s="1" t="s">
        <v>2525</v>
      </c>
      <c r="T1022" s="1" t="s">
        <v>3428</v>
      </c>
      <c r="U1022" s="1" t="s">
        <v>695</v>
      </c>
      <c r="V1022" s="1" t="s">
        <v>3864</v>
      </c>
      <c r="W1022" s="1" t="s">
        <v>34</v>
      </c>
      <c r="X1022" s="1" t="s">
        <v>2526</v>
      </c>
      <c r="Y1022" s="1" t="s">
        <v>5931</v>
      </c>
      <c r="Z1022" s="1" t="s">
        <v>5932</v>
      </c>
    </row>
    <row r="1023" spans="1:26" hidden="1" x14ac:dyDescent="0.25">
      <c r="A1023" s="1" t="s">
        <v>2496</v>
      </c>
      <c r="B1023" s="1">
        <v>1231</v>
      </c>
      <c r="C1023" s="1" t="s">
        <v>167</v>
      </c>
      <c r="D1023" s="1" t="s">
        <v>6562</v>
      </c>
      <c r="E1023" s="1" t="s">
        <v>142</v>
      </c>
      <c r="F1023" s="1">
        <v>2014</v>
      </c>
      <c r="G1023" s="1">
        <v>2015</v>
      </c>
      <c r="H1023" s="1" t="s">
        <v>6563</v>
      </c>
      <c r="I1023" s="1">
        <v>4410</v>
      </c>
      <c r="J1023" s="1" t="s">
        <v>2615</v>
      </c>
      <c r="K1023" s="1" t="s">
        <v>2616</v>
      </c>
      <c r="L1023" s="1">
        <v>26001</v>
      </c>
      <c r="M1023" s="1" t="s">
        <v>5292</v>
      </c>
      <c r="N1023" s="1" t="s">
        <v>6540</v>
      </c>
      <c r="O1023" s="1" t="s">
        <v>6267</v>
      </c>
      <c r="Q1023" s="1" t="s">
        <v>44</v>
      </c>
      <c r="R1023" s="1" t="s">
        <v>2514</v>
      </c>
      <c r="S1023" s="1" t="s">
        <v>2525</v>
      </c>
      <c r="T1023" s="1" t="s">
        <v>2479</v>
      </c>
      <c r="U1023" s="1" t="s">
        <v>6562</v>
      </c>
      <c r="V1023" s="1" t="s">
        <v>6248</v>
      </c>
      <c r="W1023" s="1" t="s">
        <v>36</v>
      </c>
      <c r="X1023" s="1" t="s">
        <v>2518</v>
      </c>
      <c r="Y1023" s="1" t="s">
        <v>6564</v>
      </c>
      <c r="Z1023" s="1" t="s">
        <v>2755</v>
      </c>
    </row>
    <row r="1024" spans="1:26" hidden="1" x14ac:dyDescent="0.25">
      <c r="A1024" s="1" t="s">
        <v>2496</v>
      </c>
      <c r="B1024" s="1">
        <v>1230</v>
      </c>
      <c r="C1024" s="1" t="s">
        <v>1118</v>
      </c>
      <c r="D1024" s="1" t="s">
        <v>170</v>
      </c>
      <c r="E1024" s="1" t="s">
        <v>157</v>
      </c>
      <c r="F1024" s="1">
        <v>2023</v>
      </c>
      <c r="G1024" s="1">
        <v>2024</v>
      </c>
      <c r="H1024" s="1" t="s">
        <v>3994</v>
      </c>
      <c r="I1024" s="1">
        <v>6406</v>
      </c>
      <c r="J1024" s="1" t="s">
        <v>3209</v>
      </c>
      <c r="K1024" s="1" t="s">
        <v>2850</v>
      </c>
      <c r="L1024" s="1">
        <v>26001</v>
      </c>
      <c r="M1024" s="1" t="s">
        <v>5292</v>
      </c>
      <c r="N1024" s="1" t="s">
        <v>3995</v>
      </c>
      <c r="O1024" s="1" t="s">
        <v>3996</v>
      </c>
      <c r="Q1024" s="1" t="s">
        <v>44</v>
      </c>
      <c r="R1024" s="1" t="s">
        <v>2514</v>
      </c>
      <c r="S1024" s="1" t="s">
        <v>2525</v>
      </c>
      <c r="T1024" s="1" t="s">
        <v>2479</v>
      </c>
      <c r="U1024" s="1" t="s">
        <v>170</v>
      </c>
      <c r="V1024" s="1" t="s">
        <v>3997</v>
      </c>
      <c r="W1024" s="1" t="s">
        <v>34</v>
      </c>
      <c r="X1024" s="1" t="s">
        <v>2794</v>
      </c>
      <c r="Y1024" s="1" t="s">
        <v>2795</v>
      </c>
      <c r="Z1024" s="1" t="s">
        <v>2755</v>
      </c>
    </row>
    <row r="1025" spans="1:26" hidden="1" x14ac:dyDescent="0.25">
      <c r="A1025" s="1" t="s">
        <v>2496</v>
      </c>
      <c r="B1025" s="1">
        <v>1229</v>
      </c>
      <c r="C1025" s="1" t="s">
        <v>1226</v>
      </c>
      <c r="D1025" s="1" t="s">
        <v>170</v>
      </c>
      <c r="E1025" s="1" t="s">
        <v>157</v>
      </c>
      <c r="F1025" s="1">
        <v>2021</v>
      </c>
      <c r="G1025" s="1">
        <v>2021</v>
      </c>
      <c r="H1025" s="1" t="s">
        <v>6565</v>
      </c>
      <c r="I1025" s="1">
        <v>4397</v>
      </c>
      <c r="J1025" s="1" t="s">
        <v>3815</v>
      </c>
      <c r="K1025" s="1" t="s">
        <v>2613</v>
      </c>
      <c r="L1025" s="1">
        <v>26001</v>
      </c>
      <c r="M1025" s="1" t="s">
        <v>5292</v>
      </c>
      <c r="N1025" s="1" t="s">
        <v>6538</v>
      </c>
      <c r="O1025" s="1" t="s">
        <v>6267</v>
      </c>
      <c r="Q1025" s="1" t="s">
        <v>44</v>
      </c>
      <c r="R1025" s="1" t="s">
        <v>2514</v>
      </c>
      <c r="S1025" s="1" t="s">
        <v>2525</v>
      </c>
      <c r="T1025" s="1" t="s">
        <v>2479</v>
      </c>
      <c r="U1025" s="1" t="s">
        <v>170</v>
      </c>
      <c r="V1025" s="1" t="s">
        <v>6441</v>
      </c>
      <c r="W1025" s="1" t="s">
        <v>36</v>
      </c>
      <c r="X1025" s="1" t="s">
        <v>2794</v>
      </c>
      <c r="Y1025" s="1" t="s">
        <v>2795</v>
      </c>
      <c r="Z1025" s="1" t="s">
        <v>2755</v>
      </c>
    </row>
    <row r="1026" spans="1:26" hidden="1" x14ac:dyDescent="0.25">
      <c r="A1026" s="1" t="s">
        <v>2496</v>
      </c>
      <c r="B1026" s="1">
        <v>1225</v>
      </c>
      <c r="C1026" s="1" t="s">
        <v>1594</v>
      </c>
      <c r="D1026" s="1" t="s">
        <v>444</v>
      </c>
      <c r="E1026" s="1" t="s">
        <v>142</v>
      </c>
      <c r="F1026" s="1">
        <v>2011</v>
      </c>
      <c r="G1026" s="1">
        <v>2012</v>
      </c>
      <c r="H1026" s="1" t="s">
        <v>6566</v>
      </c>
      <c r="I1026" s="1">
        <v>4339</v>
      </c>
      <c r="J1026" s="1" t="s">
        <v>3408</v>
      </c>
      <c r="K1026" s="1" t="s">
        <v>2613</v>
      </c>
      <c r="L1026" s="1">
        <v>26001</v>
      </c>
      <c r="M1026" s="1" t="s">
        <v>5292</v>
      </c>
      <c r="N1026" s="1" t="s">
        <v>6540</v>
      </c>
      <c r="O1026" s="1" t="s">
        <v>6267</v>
      </c>
      <c r="Q1026" s="1" t="s">
        <v>44</v>
      </c>
      <c r="R1026" s="1" t="s">
        <v>2514</v>
      </c>
      <c r="S1026" s="1" t="s">
        <v>2525</v>
      </c>
      <c r="T1026" s="1" t="s">
        <v>2479</v>
      </c>
      <c r="U1026" s="1" t="s">
        <v>444</v>
      </c>
      <c r="V1026" s="1" t="s">
        <v>6227</v>
      </c>
      <c r="W1026" s="1" t="s">
        <v>36</v>
      </c>
      <c r="X1026" s="1" t="s">
        <v>2794</v>
      </c>
      <c r="Y1026" s="1" t="s">
        <v>2795</v>
      </c>
      <c r="Z1026" s="1" t="s">
        <v>2755</v>
      </c>
    </row>
    <row r="1027" spans="1:26" hidden="1" x14ac:dyDescent="0.25">
      <c r="A1027" s="1" t="s">
        <v>2496</v>
      </c>
      <c r="B1027" s="1">
        <v>1223</v>
      </c>
      <c r="C1027" s="1" t="s">
        <v>1279</v>
      </c>
      <c r="D1027" s="1" t="s">
        <v>170</v>
      </c>
      <c r="E1027" s="1" t="s">
        <v>157</v>
      </c>
      <c r="F1027" s="1">
        <v>2023</v>
      </c>
      <c r="G1027" s="1">
        <v>2024</v>
      </c>
      <c r="H1027" s="1" t="s">
        <v>5030</v>
      </c>
      <c r="I1027" s="1">
        <v>8609</v>
      </c>
      <c r="J1027" s="1" t="s">
        <v>2853</v>
      </c>
      <c r="K1027" s="1" t="s">
        <v>2613</v>
      </c>
      <c r="L1027" s="1">
        <v>26009</v>
      </c>
      <c r="M1027" s="1" t="s">
        <v>5292</v>
      </c>
      <c r="N1027" s="1" t="s">
        <v>3946</v>
      </c>
      <c r="O1027" s="1" t="s">
        <v>3947</v>
      </c>
      <c r="Q1027" s="1" t="s">
        <v>44</v>
      </c>
      <c r="R1027" s="1" t="s">
        <v>2514</v>
      </c>
      <c r="S1027" s="1" t="s">
        <v>3970</v>
      </c>
      <c r="T1027" s="1" t="s">
        <v>2479</v>
      </c>
      <c r="U1027" s="1" t="s">
        <v>170</v>
      </c>
      <c r="V1027" s="1" t="s">
        <v>3588</v>
      </c>
      <c r="W1027" s="1" t="s">
        <v>34</v>
      </c>
      <c r="X1027" s="1" t="s">
        <v>2518</v>
      </c>
      <c r="Y1027" s="1" t="s">
        <v>7313</v>
      </c>
      <c r="Z1027" s="1" t="s">
        <v>5675</v>
      </c>
    </row>
    <row r="1028" spans="1:26" hidden="1" x14ac:dyDescent="0.25">
      <c r="A1028" s="1" t="s">
        <v>2496</v>
      </c>
      <c r="B1028" s="1">
        <v>1222</v>
      </c>
      <c r="C1028" s="1" t="s">
        <v>327</v>
      </c>
      <c r="D1028" s="1" t="s">
        <v>156</v>
      </c>
      <c r="E1028" s="1" t="s">
        <v>157</v>
      </c>
      <c r="F1028" s="1">
        <v>2023</v>
      </c>
      <c r="G1028" s="1">
        <v>2024</v>
      </c>
      <c r="H1028" s="1" t="s">
        <v>3999</v>
      </c>
      <c r="I1028" s="1">
        <v>4707</v>
      </c>
      <c r="J1028" s="1" t="s">
        <v>2796</v>
      </c>
      <c r="K1028" s="1" t="s">
        <v>2613</v>
      </c>
      <c r="L1028" s="1">
        <v>26001</v>
      </c>
      <c r="M1028" s="1" t="s">
        <v>5292</v>
      </c>
      <c r="N1028" s="1" t="s">
        <v>3845</v>
      </c>
      <c r="O1028" s="1" t="s">
        <v>3846</v>
      </c>
      <c r="Q1028" s="1" t="s">
        <v>44</v>
      </c>
      <c r="R1028" s="1" t="s">
        <v>2514</v>
      </c>
      <c r="S1028" s="1" t="s">
        <v>2525</v>
      </c>
      <c r="T1028" s="1" t="s">
        <v>2479</v>
      </c>
      <c r="U1028" s="1" t="s">
        <v>156</v>
      </c>
      <c r="V1028" s="1" t="s">
        <v>3963</v>
      </c>
      <c r="W1028" s="1" t="s">
        <v>34</v>
      </c>
      <c r="X1028" s="1" t="s">
        <v>2794</v>
      </c>
      <c r="Y1028" s="1" t="s">
        <v>2795</v>
      </c>
      <c r="Z1028" s="1" t="s">
        <v>2755</v>
      </c>
    </row>
    <row r="1029" spans="1:26" hidden="1" x14ac:dyDescent="0.25">
      <c r="A1029" s="1" t="s">
        <v>2496</v>
      </c>
      <c r="B1029" s="1">
        <v>1221</v>
      </c>
      <c r="C1029" s="1" t="s">
        <v>263</v>
      </c>
      <c r="D1029" s="1" t="s">
        <v>264</v>
      </c>
      <c r="E1029" s="1" t="s">
        <v>142</v>
      </c>
      <c r="F1029" s="1">
        <v>2014</v>
      </c>
      <c r="G1029" s="1">
        <v>2014</v>
      </c>
      <c r="H1029" s="1" t="s">
        <v>6567</v>
      </c>
      <c r="I1029" s="1">
        <v>4627</v>
      </c>
      <c r="J1029" s="1" t="s">
        <v>3195</v>
      </c>
      <c r="K1029" s="1" t="s">
        <v>2616</v>
      </c>
      <c r="L1029" s="1">
        <v>26001</v>
      </c>
      <c r="M1029" s="1" t="s">
        <v>5292</v>
      </c>
      <c r="N1029" s="1" t="s">
        <v>6538</v>
      </c>
      <c r="O1029" s="1" t="s">
        <v>6267</v>
      </c>
      <c r="Q1029" s="1" t="s">
        <v>44</v>
      </c>
      <c r="R1029" s="1" t="s">
        <v>2514</v>
      </c>
      <c r="S1029" s="1" t="s">
        <v>2525</v>
      </c>
      <c r="T1029" s="1" t="s">
        <v>2479</v>
      </c>
      <c r="U1029" s="1" t="s">
        <v>264</v>
      </c>
      <c r="V1029" s="1" t="s">
        <v>6248</v>
      </c>
      <c r="W1029" s="1" t="s">
        <v>36</v>
      </c>
      <c r="X1029" s="1" t="s">
        <v>2794</v>
      </c>
      <c r="Y1029" s="1" t="s">
        <v>2795</v>
      </c>
      <c r="Z1029" s="1" t="s">
        <v>2755</v>
      </c>
    </row>
    <row r="1030" spans="1:26" hidden="1" x14ac:dyDescent="0.25">
      <c r="A1030" s="1" t="s">
        <v>2496</v>
      </c>
      <c r="B1030" s="1">
        <v>1219</v>
      </c>
      <c r="C1030" s="1" t="s">
        <v>914</v>
      </c>
      <c r="D1030" s="1" t="s">
        <v>695</v>
      </c>
      <c r="E1030" s="1" t="s">
        <v>2494</v>
      </c>
      <c r="F1030" s="1">
        <v>2022</v>
      </c>
      <c r="G1030" s="1">
        <v>2023</v>
      </c>
      <c r="H1030" s="1" t="s">
        <v>3693</v>
      </c>
      <c r="I1030" s="1" t="s">
        <v>3694</v>
      </c>
      <c r="J1030" s="1" t="s">
        <v>2475</v>
      </c>
      <c r="K1030" s="1" t="s">
        <v>2613</v>
      </c>
      <c r="L1030" s="1">
        <v>26001</v>
      </c>
      <c r="M1030" s="1" t="s">
        <v>5292</v>
      </c>
      <c r="N1030" s="1" t="s">
        <v>4001</v>
      </c>
      <c r="O1030" s="1" t="s">
        <v>4002</v>
      </c>
      <c r="Q1030" s="1" t="s">
        <v>44</v>
      </c>
      <c r="R1030" s="1" t="s">
        <v>2514</v>
      </c>
      <c r="S1030" s="1" t="s">
        <v>2525</v>
      </c>
      <c r="T1030" s="1" t="s">
        <v>2479</v>
      </c>
      <c r="U1030" s="1" t="s">
        <v>695</v>
      </c>
      <c r="V1030" s="1" t="s">
        <v>3613</v>
      </c>
      <c r="W1030" s="1" t="s">
        <v>34</v>
      </c>
      <c r="X1030" s="1" t="s">
        <v>2518</v>
      </c>
      <c r="Y1030" s="1" t="s">
        <v>5676</v>
      </c>
      <c r="Z1030" s="1" t="s">
        <v>5677</v>
      </c>
    </row>
    <row r="1031" spans="1:26" hidden="1" x14ac:dyDescent="0.25">
      <c r="A1031" s="1" t="s">
        <v>2496</v>
      </c>
      <c r="B1031" s="1">
        <v>1218</v>
      </c>
      <c r="C1031" s="1" t="s">
        <v>1339</v>
      </c>
      <c r="D1031" s="1" t="s">
        <v>170</v>
      </c>
      <c r="E1031" s="1" t="s">
        <v>157</v>
      </c>
      <c r="F1031" s="1">
        <v>2023</v>
      </c>
      <c r="G1031" s="1">
        <v>2024</v>
      </c>
      <c r="H1031" s="1" t="s">
        <v>4003</v>
      </c>
      <c r="I1031" s="1">
        <v>4450</v>
      </c>
      <c r="J1031" s="1" t="s">
        <v>2888</v>
      </c>
      <c r="K1031" s="1" t="s">
        <v>2850</v>
      </c>
      <c r="L1031" s="1">
        <v>26001</v>
      </c>
      <c r="M1031" s="1" t="s">
        <v>5292</v>
      </c>
      <c r="N1031" s="1" t="s">
        <v>3939</v>
      </c>
      <c r="O1031" s="1" t="s">
        <v>3940</v>
      </c>
      <c r="Q1031" s="1" t="s">
        <v>44</v>
      </c>
      <c r="R1031" s="1" t="s">
        <v>2514</v>
      </c>
      <c r="S1031" s="1" t="s">
        <v>2525</v>
      </c>
      <c r="T1031" s="1" t="s">
        <v>2479</v>
      </c>
      <c r="U1031" s="1" t="s">
        <v>170</v>
      </c>
      <c r="V1031" s="1" t="s">
        <v>4004</v>
      </c>
      <c r="W1031" s="1" t="s">
        <v>34</v>
      </c>
      <c r="X1031" s="1" t="s">
        <v>2794</v>
      </c>
      <c r="Y1031" s="1" t="s">
        <v>2795</v>
      </c>
      <c r="Z1031" s="1" t="s">
        <v>2755</v>
      </c>
    </row>
    <row r="1032" spans="1:26" hidden="1" x14ac:dyDescent="0.25">
      <c r="A1032" s="1" t="s">
        <v>2496</v>
      </c>
      <c r="B1032" s="1">
        <v>1208</v>
      </c>
      <c r="C1032" s="1" t="s">
        <v>967</v>
      </c>
      <c r="D1032" s="1" t="s">
        <v>968</v>
      </c>
      <c r="E1032" s="1" t="s">
        <v>142</v>
      </c>
      <c r="F1032" s="1">
        <v>2011</v>
      </c>
      <c r="G1032" s="1">
        <v>2012</v>
      </c>
      <c r="H1032" s="1" t="s">
        <v>6568</v>
      </c>
      <c r="I1032" s="1">
        <v>4346</v>
      </c>
      <c r="J1032" s="1" t="s">
        <v>2793</v>
      </c>
      <c r="K1032" s="1" t="s">
        <v>2613</v>
      </c>
      <c r="L1032" s="1">
        <v>26001</v>
      </c>
      <c r="M1032" s="1" t="s">
        <v>5292</v>
      </c>
      <c r="N1032" s="1" t="s">
        <v>6540</v>
      </c>
      <c r="O1032" s="1" t="s">
        <v>6267</v>
      </c>
      <c r="Q1032" s="1" t="s">
        <v>44</v>
      </c>
      <c r="R1032" s="1" t="s">
        <v>2514</v>
      </c>
      <c r="S1032" s="1" t="s">
        <v>2525</v>
      </c>
      <c r="T1032" s="1" t="s">
        <v>2479</v>
      </c>
      <c r="U1032" s="1" t="s">
        <v>968</v>
      </c>
      <c r="V1032" s="1" t="s">
        <v>6227</v>
      </c>
      <c r="W1032" s="1" t="s">
        <v>36</v>
      </c>
      <c r="X1032" s="1" t="s">
        <v>2794</v>
      </c>
      <c r="Y1032" s="1" t="s">
        <v>2795</v>
      </c>
      <c r="Z1032" s="1" t="s">
        <v>2755</v>
      </c>
    </row>
    <row r="1033" spans="1:26" hidden="1" x14ac:dyDescent="0.25">
      <c r="A1033" s="1" t="s">
        <v>2496</v>
      </c>
      <c r="B1033" s="1">
        <v>1202</v>
      </c>
      <c r="C1033" s="1" t="s">
        <v>1603</v>
      </c>
      <c r="D1033" s="1" t="s">
        <v>156</v>
      </c>
      <c r="E1033" s="1" t="s">
        <v>157</v>
      </c>
      <c r="F1033" s="1">
        <v>2024</v>
      </c>
      <c r="G1033" s="1">
        <v>2024</v>
      </c>
      <c r="H1033" s="1" t="s">
        <v>3998</v>
      </c>
      <c r="I1033" s="1">
        <v>9098</v>
      </c>
      <c r="J1033" s="1" t="s">
        <v>2612</v>
      </c>
      <c r="K1033" s="1" t="s">
        <v>2613</v>
      </c>
      <c r="L1033" s="1">
        <v>26003</v>
      </c>
      <c r="M1033" s="1" t="s">
        <v>5292</v>
      </c>
      <c r="N1033" s="1" t="s">
        <v>4006</v>
      </c>
      <c r="O1033" s="1" t="s">
        <v>4007</v>
      </c>
      <c r="Q1033" s="1" t="s">
        <v>44</v>
      </c>
      <c r="R1033" s="1" t="s">
        <v>2514</v>
      </c>
      <c r="S1033" s="1" t="s">
        <v>3950</v>
      </c>
      <c r="T1033" s="1" t="s">
        <v>2479</v>
      </c>
      <c r="U1033" s="1" t="s">
        <v>156</v>
      </c>
      <c r="V1033" s="1" t="s">
        <v>4008</v>
      </c>
      <c r="W1033" s="1" t="s">
        <v>34</v>
      </c>
      <c r="X1033" s="1" t="s">
        <v>2518</v>
      </c>
      <c r="Y1033" s="1" t="s">
        <v>5678</v>
      </c>
      <c r="Z1033" s="1" t="s">
        <v>4976</v>
      </c>
    </row>
    <row r="1034" spans="1:26" hidden="1" x14ac:dyDescent="0.25">
      <c r="A1034" s="1" t="s">
        <v>2496</v>
      </c>
      <c r="B1034" s="1">
        <v>1200</v>
      </c>
      <c r="C1034" s="1" t="s">
        <v>296</v>
      </c>
      <c r="D1034" s="1" t="s">
        <v>155</v>
      </c>
      <c r="E1034" s="1" t="s">
        <v>142</v>
      </c>
      <c r="F1034" s="1">
        <v>2014</v>
      </c>
      <c r="G1034" s="1">
        <v>2014</v>
      </c>
      <c r="H1034" s="1" t="s">
        <v>6569</v>
      </c>
      <c r="I1034" s="1">
        <v>4658</v>
      </c>
      <c r="J1034" s="1" t="s">
        <v>3413</v>
      </c>
      <c r="K1034" s="1" t="s">
        <v>2635</v>
      </c>
      <c r="L1034" s="1">
        <v>26001</v>
      </c>
      <c r="M1034" s="1" t="s">
        <v>2614</v>
      </c>
      <c r="N1034" s="1" t="s">
        <v>6540</v>
      </c>
      <c r="O1034" s="1" t="s">
        <v>6267</v>
      </c>
      <c r="Q1034" s="1" t="s">
        <v>44</v>
      </c>
      <c r="R1034" s="1" t="s">
        <v>2514</v>
      </c>
      <c r="S1034" s="1" t="s">
        <v>2525</v>
      </c>
      <c r="T1034" s="1" t="s">
        <v>2479</v>
      </c>
      <c r="U1034" s="1" t="s">
        <v>155</v>
      </c>
      <c r="V1034" s="1" t="s">
        <v>6248</v>
      </c>
      <c r="W1034" s="1" t="s">
        <v>36</v>
      </c>
      <c r="X1034" s="1" t="s">
        <v>2518</v>
      </c>
      <c r="Y1034" s="1" t="s">
        <v>6570</v>
      </c>
      <c r="Z1034" s="1" t="s">
        <v>2755</v>
      </c>
    </row>
    <row r="1035" spans="1:26" hidden="1" x14ac:dyDescent="0.25">
      <c r="A1035" s="1" t="s">
        <v>2496</v>
      </c>
      <c r="B1035" s="1">
        <v>1197</v>
      </c>
      <c r="C1035" s="1" t="s">
        <v>1463</v>
      </c>
      <c r="D1035" s="1" t="s">
        <v>141</v>
      </c>
      <c r="E1035" s="1" t="s">
        <v>142</v>
      </c>
      <c r="F1035" s="1">
        <v>2023</v>
      </c>
      <c r="G1035" s="1">
        <v>2023</v>
      </c>
      <c r="H1035" s="1" t="s">
        <v>4977</v>
      </c>
      <c r="I1035" s="1">
        <v>9066</v>
      </c>
      <c r="J1035" s="1" t="s">
        <v>2796</v>
      </c>
      <c r="K1035" s="1" t="s">
        <v>2613</v>
      </c>
      <c r="L1035" s="1">
        <v>34029</v>
      </c>
      <c r="M1035" s="1" t="s">
        <v>5292</v>
      </c>
      <c r="N1035" s="1" t="s">
        <v>3464</v>
      </c>
      <c r="O1035" s="1" t="s">
        <v>3465</v>
      </c>
      <c r="Q1035" s="1" t="s">
        <v>46</v>
      </c>
      <c r="R1035" s="1" t="s">
        <v>2514</v>
      </c>
      <c r="S1035" s="1" t="s">
        <v>2628</v>
      </c>
      <c r="T1035" s="1" t="s">
        <v>2479</v>
      </c>
      <c r="U1035" s="1" t="s">
        <v>141</v>
      </c>
      <c r="V1035" s="1" t="s">
        <v>3466</v>
      </c>
      <c r="W1035" s="1" t="s">
        <v>34</v>
      </c>
      <c r="X1035" s="1" t="s">
        <v>2518</v>
      </c>
      <c r="Y1035" s="1" t="s">
        <v>4978</v>
      </c>
      <c r="Z1035" s="1" t="s">
        <v>4979</v>
      </c>
    </row>
    <row r="1036" spans="1:26" hidden="1" x14ac:dyDescent="0.25">
      <c r="A1036" s="1" t="s">
        <v>2496</v>
      </c>
      <c r="B1036" s="1">
        <v>1191</v>
      </c>
      <c r="C1036" s="1" t="s">
        <v>1322</v>
      </c>
      <c r="D1036" s="1" t="s">
        <v>695</v>
      </c>
      <c r="E1036" s="1" t="s">
        <v>2494</v>
      </c>
      <c r="F1036" s="1">
        <v>2022</v>
      </c>
      <c r="G1036" s="1">
        <v>2023</v>
      </c>
      <c r="H1036" s="1" t="s">
        <v>4014</v>
      </c>
      <c r="I1036" s="1">
        <v>5155</v>
      </c>
      <c r="J1036" s="1" t="s">
        <v>2971</v>
      </c>
      <c r="K1036" s="1" t="s">
        <v>2850</v>
      </c>
      <c r="L1036" s="1">
        <v>26009</v>
      </c>
      <c r="M1036" s="1" t="s">
        <v>5292</v>
      </c>
      <c r="N1036" s="1" t="s">
        <v>3611</v>
      </c>
      <c r="O1036" s="1" t="s">
        <v>3612</v>
      </c>
      <c r="Q1036" s="1" t="s">
        <v>44</v>
      </c>
      <c r="R1036" s="1" t="s">
        <v>2514</v>
      </c>
      <c r="S1036" s="1" t="s">
        <v>2605</v>
      </c>
      <c r="T1036" s="1" t="s">
        <v>2479</v>
      </c>
      <c r="U1036" s="1" t="s">
        <v>695</v>
      </c>
      <c r="V1036" s="1" t="s">
        <v>3613</v>
      </c>
      <c r="W1036" s="1" t="s">
        <v>34</v>
      </c>
      <c r="X1036" s="1" t="s">
        <v>2794</v>
      </c>
      <c r="Y1036" s="1" t="s">
        <v>2795</v>
      </c>
      <c r="Z1036" s="1" t="s">
        <v>2755</v>
      </c>
    </row>
    <row r="1037" spans="1:26" hidden="1" x14ac:dyDescent="0.25">
      <c r="A1037" s="1" t="s">
        <v>2496</v>
      </c>
      <c r="B1037" s="1">
        <v>1190</v>
      </c>
      <c r="C1037" s="1" t="s">
        <v>55</v>
      </c>
      <c r="D1037" s="1" t="s">
        <v>156</v>
      </c>
      <c r="E1037" s="1" t="s">
        <v>157</v>
      </c>
      <c r="F1037" s="1">
        <v>2022</v>
      </c>
      <c r="G1037" s="1">
        <v>2023</v>
      </c>
      <c r="H1037" s="1" t="s">
        <v>4015</v>
      </c>
      <c r="I1037" s="1">
        <v>8509</v>
      </c>
      <c r="J1037" s="1" t="s">
        <v>2853</v>
      </c>
      <c r="K1037" s="1" t="s">
        <v>2613</v>
      </c>
      <c r="L1037" s="1">
        <v>26387</v>
      </c>
      <c r="M1037" s="1" t="s">
        <v>5292</v>
      </c>
      <c r="N1037" s="1" t="s">
        <v>3870</v>
      </c>
      <c r="O1037" s="1" t="s">
        <v>3853</v>
      </c>
      <c r="Q1037" s="1" t="s">
        <v>44</v>
      </c>
      <c r="R1037" s="1" t="s">
        <v>2514</v>
      </c>
      <c r="S1037" s="1" t="s">
        <v>2605</v>
      </c>
      <c r="T1037" s="1" t="s">
        <v>2479</v>
      </c>
      <c r="U1037" s="1" t="s">
        <v>156</v>
      </c>
      <c r="V1037" s="1" t="s">
        <v>3871</v>
      </c>
      <c r="W1037" s="1" t="s">
        <v>33</v>
      </c>
      <c r="X1037" s="1" t="s">
        <v>2603</v>
      </c>
      <c r="Y1037" s="1" t="s">
        <v>4016</v>
      </c>
      <c r="Z1037" s="1" t="s">
        <v>2755</v>
      </c>
    </row>
    <row r="1038" spans="1:26" hidden="1" x14ac:dyDescent="0.25">
      <c r="A1038" s="1" t="s">
        <v>2496</v>
      </c>
      <c r="B1038" s="1">
        <v>1184</v>
      </c>
      <c r="C1038" s="1" t="s">
        <v>61</v>
      </c>
      <c r="D1038" s="1" t="s">
        <v>156</v>
      </c>
      <c r="E1038" s="1" t="s">
        <v>157</v>
      </c>
      <c r="F1038" s="1">
        <v>2022</v>
      </c>
      <c r="G1038" s="1">
        <v>2023</v>
      </c>
      <c r="H1038" s="1" t="s">
        <v>4017</v>
      </c>
      <c r="I1038" s="1">
        <v>4433</v>
      </c>
      <c r="J1038" s="1" t="s">
        <v>2626</v>
      </c>
      <c r="K1038" s="1" t="s">
        <v>2613</v>
      </c>
      <c r="L1038" s="1">
        <v>26071</v>
      </c>
      <c r="M1038" s="1" t="s">
        <v>5292</v>
      </c>
      <c r="N1038" s="1" t="s">
        <v>3926</v>
      </c>
      <c r="O1038" s="1" t="s">
        <v>3853</v>
      </c>
      <c r="Q1038" s="1" t="s">
        <v>44</v>
      </c>
      <c r="R1038" s="1" t="s">
        <v>2514</v>
      </c>
      <c r="S1038" s="1" t="s">
        <v>4018</v>
      </c>
      <c r="T1038" s="1" t="s">
        <v>2479</v>
      </c>
      <c r="U1038" s="1" t="s">
        <v>156</v>
      </c>
      <c r="V1038" s="1" t="s">
        <v>3871</v>
      </c>
      <c r="W1038" s="1" t="s">
        <v>33</v>
      </c>
      <c r="X1038" s="1" t="s">
        <v>2526</v>
      </c>
      <c r="Y1038" s="1" t="s">
        <v>4019</v>
      </c>
      <c r="Z1038" s="1" t="s">
        <v>2755</v>
      </c>
    </row>
    <row r="1039" spans="1:26" hidden="1" x14ac:dyDescent="0.25">
      <c r="A1039" s="1" t="s">
        <v>2496</v>
      </c>
      <c r="B1039" s="1">
        <v>1183</v>
      </c>
      <c r="C1039" s="1" t="s">
        <v>908</v>
      </c>
      <c r="D1039" s="1" t="s">
        <v>141</v>
      </c>
      <c r="E1039" s="1" t="s">
        <v>142</v>
      </c>
      <c r="F1039" s="1">
        <v>2023</v>
      </c>
      <c r="G1039" s="1">
        <v>2024</v>
      </c>
      <c r="H1039" s="1" t="s">
        <v>4020</v>
      </c>
      <c r="I1039" s="1">
        <v>5958</v>
      </c>
      <c r="J1039" s="1" t="s">
        <v>2595</v>
      </c>
      <c r="K1039" s="1" t="s">
        <v>2505</v>
      </c>
      <c r="L1039" s="1">
        <v>24008</v>
      </c>
      <c r="M1039" s="1" t="s">
        <v>2499</v>
      </c>
      <c r="N1039" s="1" t="s">
        <v>4021</v>
      </c>
      <c r="O1039" s="1" t="s">
        <v>4022</v>
      </c>
      <c r="Q1039" s="1" t="s">
        <v>58</v>
      </c>
      <c r="R1039" s="1" t="s">
        <v>2501</v>
      </c>
      <c r="S1039" s="1" t="s">
        <v>4023</v>
      </c>
      <c r="T1039" s="1" t="s">
        <v>2479</v>
      </c>
      <c r="U1039" s="1" t="s">
        <v>141</v>
      </c>
      <c r="V1039" s="1" t="s">
        <v>3444</v>
      </c>
      <c r="W1039" s="1" t="s">
        <v>35</v>
      </c>
      <c r="X1039" s="1" t="s">
        <v>2534</v>
      </c>
      <c r="Y1039" s="1" t="s">
        <v>5679</v>
      </c>
      <c r="Z1039" s="1" t="s">
        <v>2479</v>
      </c>
    </row>
    <row r="1040" spans="1:26" hidden="1" x14ac:dyDescent="0.25">
      <c r="A1040" s="1" t="s">
        <v>2496</v>
      </c>
      <c r="B1040" s="1">
        <v>1182</v>
      </c>
      <c r="C1040" s="1" t="s">
        <v>412</v>
      </c>
      <c r="D1040" s="1" t="s">
        <v>141</v>
      </c>
      <c r="E1040" s="1" t="s">
        <v>142</v>
      </c>
      <c r="F1040" s="1">
        <v>2023</v>
      </c>
      <c r="G1040" s="1">
        <v>2024</v>
      </c>
      <c r="H1040" s="1" t="s">
        <v>4024</v>
      </c>
      <c r="I1040" s="1">
        <v>5953</v>
      </c>
      <c r="J1040" s="1" t="s">
        <v>4025</v>
      </c>
      <c r="K1040" s="1" t="s">
        <v>2558</v>
      </c>
      <c r="L1040" s="1">
        <v>24008</v>
      </c>
      <c r="M1040" s="1" t="s">
        <v>2499</v>
      </c>
      <c r="N1040" s="1" t="s">
        <v>4026</v>
      </c>
      <c r="O1040" s="1" t="s">
        <v>4027</v>
      </c>
      <c r="Q1040" s="1" t="s">
        <v>58</v>
      </c>
      <c r="R1040" s="1" t="s">
        <v>2501</v>
      </c>
      <c r="S1040" s="1" t="s">
        <v>4023</v>
      </c>
      <c r="T1040" s="1" t="s">
        <v>2479</v>
      </c>
      <c r="U1040" s="1" t="s">
        <v>141</v>
      </c>
      <c r="V1040" s="1" t="s">
        <v>4028</v>
      </c>
      <c r="W1040" s="1" t="s">
        <v>35</v>
      </c>
      <c r="X1040" s="1" t="s">
        <v>2534</v>
      </c>
      <c r="Y1040" s="1" t="s">
        <v>5680</v>
      </c>
      <c r="Z1040" s="1" t="s">
        <v>2479</v>
      </c>
    </row>
    <row r="1041" spans="1:26" hidden="1" x14ac:dyDescent="0.25">
      <c r="A1041" s="1" t="s">
        <v>2496</v>
      </c>
      <c r="B1041" s="1">
        <v>1181</v>
      </c>
      <c r="C1041" s="1" t="s">
        <v>1400</v>
      </c>
      <c r="D1041" s="1" t="s">
        <v>141</v>
      </c>
      <c r="E1041" s="1" t="s">
        <v>142</v>
      </c>
      <c r="F1041" s="1">
        <v>2023</v>
      </c>
      <c r="G1041" s="1">
        <v>2024</v>
      </c>
      <c r="H1041" s="1" t="s">
        <v>4137</v>
      </c>
      <c r="I1041" s="1">
        <v>5937</v>
      </c>
      <c r="J1041" s="1" t="s">
        <v>2595</v>
      </c>
      <c r="K1041" s="1" t="s">
        <v>2505</v>
      </c>
      <c r="L1041" s="1">
        <v>24001</v>
      </c>
      <c r="M1041" s="1" t="s">
        <v>2499</v>
      </c>
      <c r="N1041" s="1" t="s">
        <v>4030</v>
      </c>
      <c r="O1041" s="1" t="s">
        <v>4031</v>
      </c>
      <c r="Q1041" s="1" t="s">
        <v>58</v>
      </c>
      <c r="R1041" s="1" t="s">
        <v>2501</v>
      </c>
      <c r="S1041" s="1" t="s">
        <v>4032</v>
      </c>
      <c r="T1041" s="1" t="s">
        <v>2479</v>
      </c>
      <c r="U1041" s="1" t="s">
        <v>141</v>
      </c>
      <c r="V1041" s="1" t="s">
        <v>3444</v>
      </c>
      <c r="W1041" s="1" t="s">
        <v>35</v>
      </c>
      <c r="X1041" s="1" t="s">
        <v>2534</v>
      </c>
      <c r="Y1041" s="1" t="s">
        <v>5681</v>
      </c>
      <c r="Z1041" s="1" t="s">
        <v>2479</v>
      </c>
    </row>
    <row r="1042" spans="1:26" hidden="1" x14ac:dyDescent="0.25">
      <c r="A1042" s="1" t="s">
        <v>2496</v>
      </c>
      <c r="B1042" s="1">
        <v>1180</v>
      </c>
      <c r="C1042" s="1" t="s">
        <v>655</v>
      </c>
      <c r="D1042" s="1" t="s">
        <v>141</v>
      </c>
      <c r="E1042" s="1" t="s">
        <v>142</v>
      </c>
      <c r="F1042" s="1">
        <v>2023</v>
      </c>
      <c r="G1042" s="1">
        <v>2024</v>
      </c>
      <c r="H1042" s="1" t="s">
        <v>4033</v>
      </c>
      <c r="I1042" s="1">
        <v>5926</v>
      </c>
      <c r="J1042" s="1" t="s">
        <v>2595</v>
      </c>
      <c r="K1042" s="1" t="s">
        <v>2505</v>
      </c>
      <c r="L1042" s="1">
        <v>24008</v>
      </c>
      <c r="M1042" s="1" t="s">
        <v>2499</v>
      </c>
      <c r="N1042" s="1" t="s">
        <v>4034</v>
      </c>
      <c r="O1042" s="1" t="s">
        <v>4035</v>
      </c>
      <c r="Q1042" s="1" t="s">
        <v>58</v>
      </c>
      <c r="R1042" s="1" t="s">
        <v>2501</v>
      </c>
      <c r="S1042" s="1" t="s">
        <v>4023</v>
      </c>
      <c r="T1042" s="1" t="s">
        <v>2479</v>
      </c>
      <c r="U1042" s="1" t="s">
        <v>141</v>
      </c>
      <c r="V1042" s="1" t="s">
        <v>4028</v>
      </c>
      <c r="W1042" s="1" t="s">
        <v>35</v>
      </c>
      <c r="X1042" s="1" t="s">
        <v>2534</v>
      </c>
      <c r="Y1042" s="1" t="s">
        <v>5682</v>
      </c>
      <c r="Z1042" s="1" t="s">
        <v>2479</v>
      </c>
    </row>
    <row r="1043" spans="1:26" hidden="1" x14ac:dyDescent="0.25">
      <c r="A1043" s="1" t="s">
        <v>2496</v>
      </c>
      <c r="B1043" s="1">
        <v>1178</v>
      </c>
      <c r="C1043" s="1" t="s">
        <v>628</v>
      </c>
      <c r="D1043" s="1" t="s">
        <v>141</v>
      </c>
      <c r="E1043" s="1" t="s">
        <v>142</v>
      </c>
      <c r="F1043" s="1">
        <v>2024</v>
      </c>
      <c r="G1043" s="1">
        <v>2024</v>
      </c>
      <c r="H1043" s="1" t="s">
        <v>4036</v>
      </c>
      <c r="I1043" s="1">
        <v>5946</v>
      </c>
      <c r="J1043" s="1" t="s">
        <v>2595</v>
      </c>
      <c r="K1043" s="1" t="s">
        <v>2505</v>
      </c>
      <c r="L1043" s="1">
        <v>24007</v>
      </c>
      <c r="M1043" s="1" t="s">
        <v>2499</v>
      </c>
      <c r="N1043" s="1" t="s">
        <v>4037</v>
      </c>
      <c r="O1043" s="1" t="s">
        <v>4038</v>
      </c>
      <c r="Q1043" s="1" t="s">
        <v>58</v>
      </c>
      <c r="R1043" s="1" t="s">
        <v>2501</v>
      </c>
      <c r="S1043" s="1" t="s">
        <v>4039</v>
      </c>
      <c r="T1043" s="1" t="s">
        <v>2479</v>
      </c>
      <c r="U1043" s="1" t="s">
        <v>141</v>
      </c>
      <c r="V1043" s="1" t="s">
        <v>3444</v>
      </c>
      <c r="W1043" s="1" t="s">
        <v>35</v>
      </c>
      <c r="X1043" s="1" t="s">
        <v>2534</v>
      </c>
      <c r="Y1043" s="1" t="s">
        <v>5683</v>
      </c>
      <c r="Z1043" s="1" t="s">
        <v>2479</v>
      </c>
    </row>
    <row r="1044" spans="1:26" hidden="1" x14ac:dyDescent="0.25">
      <c r="A1044" s="1" t="s">
        <v>2496</v>
      </c>
      <c r="B1044" s="1">
        <v>1177</v>
      </c>
      <c r="C1044" s="1" t="s">
        <v>656</v>
      </c>
      <c r="D1044" s="1" t="s">
        <v>141</v>
      </c>
      <c r="E1044" s="1" t="s">
        <v>142</v>
      </c>
      <c r="F1044" s="1">
        <v>2023</v>
      </c>
      <c r="G1044" s="1">
        <v>2024</v>
      </c>
      <c r="H1044" s="1" t="s">
        <v>4040</v>
      </c>
      <c r="I1044" s="1">
        <v>6111</v>
      </c>
      <c r="J1044" s="1" t="s">
        <v>2595</v>
      </c>
      <c r="K1044" s="1" t="s">
        <v>2505</v>
      </c>
      <c r="L1044" s="1">
        <v>24007</v>
      </c>
      <c r="M1044" s="1" t="s">
        <v>2499</v>
      </c>
      <c r="N1044" s="1" t="s">
        <v>4030</v>
      </c>
      <c r="O1044" s="1" t="s">
        <v>4031</v>
      </c>
      <c r="Q1044" s="1" t="s">
        <v>58</v>
      </c>
      <c r="R1044" s="1" t="s">
        <v>2501</v>
      </c>
      <c r="S1044" s="1" t="s">
        <v>4039</v>
      </c>
      <c r="T1044" s="1" t="s">
        <v>2479</v>
      </c>
      <c r="U1044" s="1" t="s">
        <v>141</v>
      </c>
      <c r="V1044" s="1" t="s">
        <v>3444</v>
      </c>
      <c r="W1044" s="1" t="s">
        <v>35</v>
      </c>
      <c r="X1044" s="1" t="s">
        <v>2534</v>
      </c>
      <c r="Y1044" s="1" t="s">
        <v>5684</v>
      </c>
      <c r="Z1044" s="1" t="s">
        <v>2479</v>
      </c>
    </row>
    <row r="1045" spans="1:26" hidden="1" x14ac:dyDescent="0.25">
      <c r="A1045" s="1" t="s">
        <v>2496</v>
      </c>
      <c r="B1045" s="1">
        <v>1175</v>
      </c>
      <c r="C1045" s="1" t="s">
        <v>1106</v>
      </c>
      <c r="D1045" s="1" t="s">
        <v>141</v>
      </c>
      <c r="E1045" s="1" t="s">
        <v>142</v>
      </c>
      <c r="F1045" s="1">
        <v>2023</v>
      </c>
      <c r="G1045" s="1">
        <v>2024</v>
      </c>
      <c r="H1045" s="1" t="s">
        <v>2485</v>
      </c>
      <c r="I1045" s="1" t="s">
        <v>2485</v>
      </c>
      <c r="J1045" s="1" t="s">
        <v>2485</v>
      </c>
      <c r="N1045" s="1" t="s">
        <v>4030</v>
      </c>
      <c r="O1045" s="1" t="s">
        <v>4031</v>
      </c>
      <c r="Q1045" s="1" t="s">
        <v>58</v>
      </c>
      <c r="R1045" s="1" t="s">
        <v>2501</v>
      </c>
      <c r="S1045" s="1" t="s">
        <v>4042</v>
      </c>
      <c r="T1045" s="1" t="s">
        <v>2647</v>
      </c>
      <c r="U1045" s="1" t="s">
        <v>141</v>
      </c>
      <c r="V1045" s="1" t="s">
        <v>3444</v>
      </c>
      <c r="W1045" s="1" t="s">
        <v>35</v>
      </c>
      <c r="X1045" s="1" t="s">
        <v>2534</v>
      </c>
      <c r="Y1045" s="1" t="s">
        <v>7314</v>
      </c>
      <c r="Z1045" s="1" t="s">
        <v>7315</v>
      </c>
    </row>
    <row r="1046" spans="1:26" hidden="1" x14ac:dyDescent="0.25">
      <c r="A1046" s="1" t="s">
        <v>2496</v>
      </c>
      <c r="B1046" s="1">
        <v>1174</v>
      </c>
      <c r="C1046" s="1" t="s">
        <v>834</v>
      </c>
      <c r="D1046" s="1" t="s">
        <v>141</v>
      </c>
      <c r="E1046" s="1" t="s">
        <v>142</v>
      </c>
      <c r="F1046" s="1">
        <v>2023</v>
      </c>
      <c r="G1046" s="1">
        <v>2024</v>
      </c>
      <c r="H1046" s="1" t="s">
        <v>7316</v>
      </c>
      <c r="I1046" s="1" t="s">
        <v>7317</v>
      </c>
      <c r="J1046" s="1" t="s">
        <v>2475</v>
      </c>
      <c r="K1046" s="1" t="s">
        <v>2505</v>
      </c>
      <c r="L1046" s="1">
        <v>24003</v>
      </c>
      <c r="M1046" s="1" t="s">
        <v>2499</v>
      </c>
      <c r="N1046" s="1" t="s">
        <v>3442</v>
      </c>
      <c r="O1046" s="1" t="s">
        <v>3443</v>
      </c>
      <c r="Q1046" s="1" t="s">
        <v>58</v>
      </c>
      <c r="R1046" s="1" t="s">
        <v>2501</v>
      </c>
      <c r="S1046" s="1" t="s">
        <v>4032</v>
      </c>
      <c r="T1046" s="1" t="s">
        <v>2477</v>
      </c>
      <c r="U1046" s="1" t="s">
        <v>141</v>
      </c>
      <c r="V1046" s="1" t="s">
        <v>3444</v>
      </c>
      <c r="W1046" s="1" t="s">
        <v>35</v>
      </c>
      <c r="X1046" s="1" t="s">
        <v>2534</v>
      </c>
      <c r="Y1046" s="1" t="s">
        <v>7318</v>
      </c>
      <c r="Z1046" s="1" t="s">
        <v>7319</v>
      </c>
    </row>
    <row r="1047" spans="1:26" hidden="1" x14ac:dyDescent="0.25">
      <c r="A1047" s="1" t="s">
        <v>2496</v>
      </c>
      <c r="B1047" s="1">
        <v>1173</v>
      </c>
      <c r="C1047" s="1" t="s">
        <v>1568</v>
      </c>
      <c r="D1047" s="1" t="s">
        <v>141</v>
      </c>
      <c r="E1047" s="1" t="s">
        <v>142</v>
      </c>
      <c r="F1047" s="1">
        <v>2023</v>
      </c>
      <c r="G1047" s="1">
        <v>2024</v>
      </c>
      <c r="H1047" s="1" t="s">
        <v>3128</v>
      </c>
      <c r="I1047" s="1">
        <v>15196</v>
      </c>
      <c r="J1047" s="1" t="s">
        <v>2475</v>
      </c>
      <c r="K1047" s="1" t="s">
        <v>3129</v>
      </c>
      <c r="L1047" s="1">
        <v>24026</v>
      </c>
      <c r="M1047" s="1" t="s">
        <v>3130</v>
      </c>
      <c r="N1047" s="1" t="s">
        <v>4044</v>
      </c>
      <c r="O1047" s="1" t="s">
        <v>4045</v>
      </c>
      <c r="P1047" s="1">
        <v>29900</v>
      </c>
      <c r="Q1047" s="1" t="s">
        <v>58</v>
      </c>
      <c r="R1047" s="1" t="s">
        <v>2501</v>
      </c>
      <c r="S1047" s="1" t="s">
        <v>2532</v>
      </c>
      <c r="T1047" s="1" t="s">
        <v>2479</v>
      </c>
      <c r="U1047" s="1" t="s">
        <v>141</v>
      </c>
      <c r="V1047" s="1" t="s">
        <v>3444</v>
      </c>
      <c r="W1047" s="1" t="s">
        <v>35</v>
      </c>
      <c r="X1047" s="1" t="s">
        <v>2534</v>
      </c>
      <c r="Y1047" s="1" t="s">
        <v>4046</v>
      </c>
      <c r="Z1047" s="1" t="s">
        <v>4047</v>
      </c>
    </row>
    <row r="1048" spans="1:26" hidden="1" x14ac:dyDescent="0.25">
      <c r="A1048" s="1" t="s">
        <v>2496</v>
      </c>
      <c r="B1048" s="1">
        <v>1172</v>
      </c>
      <c r="C1048" s="1" t="s">
        <v>413</v>
      </c>
      <c r="D1048" s="1" t="s">
        <v>141</v>
      </c>
      <c r="E1048" s="1" t="s">
        <v>142</v>
      </c>
      <c r="F1048" s="1">
        <v>2023</v>
      </c>
      <c r="G1048" s="1">
        <v>2024</v>
      </c>
      <c r="H1048" s="1" t="s">
        <v>4048</v>
      </c>
      <c r="I1048" s="1">
        <v>6880</v>
      </c>
      <c r="J1048" s="1" t="s">
        <v>2595</v>
      </c>
      <c r="K1048" s="1" t="s">
        <v>2505</v>
      </c>
      <c r="L1048" s="1">
        <v>24006</v>
      </c>
      <c r="M1048" s="1" t="s">
        <v>2499</v>
      </c>
      <c r="N1048" s="1" t="s">
        <v>4034</v>
      </c>
      <c r="O1048" s="1" t="s">
        <v>4035</v>
      </c>
      <c r="Q1048" s="1" t="s">
        <v>58</v>
      </c>
      <c r="R1048" s="1" t="s">
        <v>2501</v>
      </c>
      <c r="S1048" s="1" t="s">
        <v>4032</v>
      </c>
      <c r="T1048" s="1" t="s">
        <v>2479</v>
      </c>
      <c r="U1048" s="1" t="s">
        <v>141</v>
      </c>
      <c r="V1048" s="1" t="s">
        <v>4028</v>
      </c>
      <c r="W1048" s="1" t="s">
        <v>35</v>
      </c>
      <c r="X1048" s="1" t="s">
        <v>2534</v>
      </c>
      <c r="Y1048" s="1" t="s">
        <v>5685</v>
      </c>
      <c r="Z1048" s="1" t="s">
        <v>2479</v>
      </c>
    </row>
    <row r="1049" spans="1:26" hidden="1" x14ac:dyDescent="0.25">
      <c r="A1049" s="1" t="s">
        <v>2496</v>
      </c>
      <c r="B1049" s="1">
        <v>1171</v>
      </c>
      <c r="C1049" s="1" t="s">
        <v>314</v>
      </c>
      <c r="D1049" s="1" t="s">
        <v>141</v>
      </c>
      <c r="E1049" s="1" t="s">
        <v>142</v>
      </c>
      <c r="F1049" s="1">
        <v>2023</v>
      </c>
      <c r="G1049" s="1">
        <v>2024</v>
      </c>
      <c r="H1049" s="1" t="s">
        <v>2594</v>
      </c>
      <c r="I1049" s="1">
        <v>6677</v>
      </c>
      <c r="J1049" s="1" t="s">
        <v>2595</v>
      </c>
      <c r="K1049" s="1" t="s">
        <v>2505</v>
      </c>
      <c r="L1049" s="1">
        <v>24001</v>
      </c>
      <c r="M1049" s="1" t="s">
        <v>2499</v>
      </c>
      <c r="N1049" s="1" t="s">
        <v>3442</v>
      </c>
      <c r="O1049" s="1" t="s">
        <v>3443</v>
      </c>
      <c r="P1049" s="1">
        <v>23602</v>
      </c>
      <c r="Q1049" s="1" t="s">
        <v>58</v>
      </c>
      <c r="R1049" s="1" t="s">
        <v>2501</v>
      </c>
      <c r="S1049" s="1" t="s">
        <v>4032</v>
      </c>
      <c r="T1049" s="1" t="s">
        <v>2479</v>
      </c>
      <c r="U1049" s="1" t="s">
        <v>141</v>
      </c>
      <c r="V1049" s="1" t="s">
        <v>3444</v>
      </c>
      <c r="W1049" s="1" t="s">
        <v>35</v>
      </c>
      <c r="X1049" s="1" t="s">
        <v>2534</v>
      </c>
      <c r="Y1049" s="1" t="s">
        <v>7320</v>
      </c>
      <c r="Z1049" s="1" t="s">
        <v>2479</v>
      </c>
    </row>
    <row r="1050" spans="1:26" hidden="1" x14ac:dyDescent="0.25">
      <c r="A1050" s="1" t="s">
        <v>2496</v>
      </c>
      <c r="B1050" s="1">
        <v>1170</v>
      </c>
      <c r="C1050" s="1" t="s">
        <v>1243</v>
      </c>
      <c r="D1050" s="1" t="s">
        <v>141</v>
      </c>
      <c r="E1050" s="1" t="s">
        <v>142</v>
      </c>
      <c r="F1050" s="1">
        <v>2023</v>
      </c>
      <c r="G1050" s="1">
        <v>2024</v>
      </c>
      <c r="H1050" s="1" t="s">
        <v>4051</v>
      </c>
      <c r="I1050" s="1">
        <v>5923</v>
      </c>
      <c r="J1050" s="1" t="s">
        <v>2557</v>
      </c>
      <c r="K1050" s="1" t="s">
        <v>2629</v>
      </c>
      <c r="L1050" s="1">
        <v>24001</v>
      </c>
      <c r="M1050" s="1" t="s">
        <v>2499</v>
      </c>
      <c r="N1050" s="1" t="s">
        <v>4034</v>
      </c>
      <c r="O1050" s="1" t="s">
        <v>4035</v>
      </c>
      <c r="Q1050" s="1" t="s">
        <v>58</v>
      </c>
      <c r="R1050" s="1" t="s">
        <v>2501</v>
      </c>
      <c r="S1050" s="1" t="s">
        <v>3198</v>
      </c>
      <c r="T1050" s="1" t="s">
        <v>2479</v>
      </c>
      <c r="U1050" s="1" t="s">
        <v>141</v>
      </c>
      <c r="V1050" s="1" t="s">
        <v>4028</v>
      </c>
      <c r="W1050" s="1" t="s">
        <v>35</v>
      </c>
      <c r="X1050" s="1" t="s">
        <v>2534</v>
      </c>
      <c r="Y1050" s="1" t="s">
        <v>5686</v>
      </c>
      <c r="Z1050" s="1" t="s">
        <v>2479</v>
      </c>
    </row>
    <row r="1051" spans="1:26" hidden="1" x14ac:dyDescent="0.25">
      <c r="A1051" s="1" t="s">
        <v>2496</v>
      </c>
      <c r="B1051" s="1">
        <v>1169</v>
      </c>
      <c r="C1051" s="1" t="s">
        <v>933</v>
      </c>
      <c r="D1051" s="1" t="s">
        <v>141</v>
      </c>
      <c r="E1051" s="1" t="s">
        <v>142</v>
      </c>
      <c r="F1051" s="1">
        <v>2023</v>
      </c>
      <c r="G1051" s="1">
        <v>2024</v>
      </c>
      <c r="H1051" s="1" t="s">
        <v>4043</v>
      </c>
      <c r="I1051" s="1">
        <v>5934</v>
      </c>
      <c r="J1051" s="1" t="s">
        <v>2595</v>
      </c>
      <c r="K1051" s="1" t="s">
        <v>2505</v>
      </c>
      <c r="L1051" s="1">
        <v>24003</v>
      </c>
      <c r="M1051" s="1" t="s">
        <v>2499</v>
      </c>
      <c r="N1051" s="1" t="s">
        <v>3445</v>
      </c>
      <c r="O1051" s="1" t="s">
        <v>3446</v>
      </c>
      <c r="Q1051" s="1" t="s">
        <v>58</v>
      </c>
      <c r="R1051" s="1" t="s">
        <v>2501</v>
      </c>
      <c r="S1051" s="1" t="s">
        <v>4032</v>
      </c>
      <c r="T1051" s="1" t="s">
        <v>2479</v>
      </c>
      <c r="U1051" s="1" t="s">
        <v>141</v>
      </c>
      <c r="V1051" s="1" t="s">
        <v>3444</v>
      </c>
      <c r="W1051" s="1" t="s">
        <v>35</v>
      </c>
      <c r="X1051" s="1" t="s">
        <v>2534</v>
      </c>
      <c r="Y1051" s="1" t="s">
        <v>7321</v>
      </c>
      <c r="Z1051" s="1" t="s">
        <v>2479</v>
      </c>
    </row>
    <row r="1052" spans="1:26" hidden="1" x14ac:dyDescent="0.25">
      <c r="A1052" s="1" t="s">
        <v>2496</v>
      </c>
      <c r="B1052" s="1">
        <v>1168</v>
      </c>
      <c r="C1052" s="1" t="s">
        <v>642</v>
      </c>
      <c r="D1052" s="1" t="s">
        <v>141</v>
      </c>
      <c r="E1052" s="1" t="s">
        <v>142</v>
      </c>
      <c r="F1052" s="1">
        <v>2023</v>
      </c>
      <c r="G1052" s="1">
        <v>2024</v>
      </c>
      <c r="H1052" s="1" t="s">
        <v>4052</v>
      </c>
      <c r="I1052" s="1">
        <v>6110</v>
      </c>
      <c r="J1052" s="1" t="s">
        <v>2595</v>
      </c>
      <c r="K1052" s="1" t="s">
        <v>2505</v>
      </c>
      <c r="L1052" s="1">
        <v>24005</v>
      </c>
      <c r="M1052" s="1" t="s">
        <v>2499</v>
      </c>
      <c r="N1052" s="1" t="s">
        <v>4034</v>
      </c>
      <c r="O1052" s="1" t="s">
        <v>4035</v>
      </c>
      <c r="Q1052" s="1" t="s">
        <v>58</v>
      </c>
      <c r="R1052" s="1" t="s">
        <v>2501</v>
      </c>
      <c r="S1052" s="1" t="s">
        <v>4053</v>
      </c>
      <c r="T1052" s="1" t="s">
        <v>2479</v>
      </c>
      <c r="U1052" s="1" t="s">
        <v>141</v>
      </c>
      <c r="V1052" s="1" t="s">
        <v>4028</v>
      </c>
      <c r="W1052" s="1" t="s">
        <v>35</v>
      </c>
      <c r="X1052" s="1" t="s">
        <v>2534</v>
      </c>
      <c r="Y1052" s="1" t="s">
        <v>5687</v>
      </c>
      <c r="Z1052" s="1" t="s">
        <v>2479</v>
      </c>
    </row>
    <row r="1053" spans="1:26" hidden="1" x14ac:dyDescent="0.25">
      <c r="A1053" s="1" t="s">
        <v>2496</v>
      </c>
      <c r="B1053" s="1">
        <v>1166</v>
      </c>
      <c r="C1053" s="1" t="s">
        <v>645</v>
      </c>
      <c r="D1053" s="1" t="s">
        <v>141</v>
      </c>
      <c r="E1053" s="1" t="s">
        <v>142</v>
      </c>
      <c r="F1053" s="1">
        <v>2023</v>
      </c>
      <c r="G1053" s="1">
        <v>2024</v>
      </c>
      <c r="H1053" s="1" t="s">
        <v>4054</v>
      </c>
      <c r="I1053" s="1">
        <v>5957</v>
      </c>
      <c r="J1053" s="1" t="s">
        <v>2595</v>
      </c>
      <c r="K1053" s="1" t="s">
        <v>2505</v>
      </c>
      <c r="L1053" s="1">
        <v>24002</v>
      </c>
      <c r="M1053" s="1" t="s">
        <v>2499</v>
      </c>
      <c r="N1053" s="1" t="s">
        <v>4034</v>
      </c>
      <c r="O1053" s="1" t="s">
        <v>4035</v>
      </c>
      <c r="Q1053" s="1" t="s">
        <v>58</v>
      </c>
      <c r="R1053" s="1" t="s">
        <v>2501</v>
      </c>
      <c r="S1053" s="1" t="s">
        <v>4042</v>
      </c>
      <c r="T1053" s="1" t="s">
        <v>2479</v>
      </c>
      <c r="U1053" s="1" t="s">
        <v>141</v>
      </c>
      <c r="V1053" s="1" t="s">
        <v>4028</v>
      </c>
      <c r="W1053" s="1" t="s">
        <v>35</v>
      </c>
      <c r="X1053" s="1" t="s">
        <v>2534</v>
      </c>
      <c r="Y1053" s="1" t="s">
        <v>5688</v>
      </c>
      <c r="Z1053" s="1" t="s">
        <v>2479</v>
      </c>
    </row>
    <row r="1054" spans="1:26" hidden="1" x14ac:dyDescent="0.25">
      <c r="A1054" s="1" t="s">
        <v>2496</v>
      </c>
      <c r="B1054" s="1">
        <v>1165</v>
      </c>
      <c r="C1054" s="1" t="s">
        <v>657</v>
      </c>
      <c r="D1054" s="1" t="s">
        <v>141</v>
      </c>
      <c r="E1054" s="1" t="s">
        <v>142</v>
      </c>
      <c r="F1054" s="1">
        <v>2023</v>
      </c>
      <c r="G1054" s="1">
        <v>2024</v>
      </c>
      <c r="H1054" s="1" t="s">
        <v>4055</v>
      </c>
      <c r="I1054" s="1">
        <v>5917</v>
      </c>
      <c r="J1054" s="1" t="s">
        <v>2595</v>
      </c>
      <c r="K1054" s="1" t="s">
        <v>2505</v>
      </c>
      <c r="L1054" s="1">
        <v>24005</v>
      </c>
      <c r="M1054" s="1" t="s">
        <v>2499</v>
      </c>
      <c r="N1054" s="1" t="s">
        <v>4034</v>
      </c>
      <c r="O1054" s="1" t="s">
        <v>4035</v>
      </c>
      <c r="Q1054" s="1" t="s">
        <v>58</v>
      </c>
      <c r="R1054" s="1" t="s">
        <v>2501</v>
      </c>
      <c r="S1054" s="1" t="s">
        <v>4053</v>
      </c>
      <c r="T1054" s="1" t="s">
        <v>2479</v>
      </c>
      <c r="U1054" s="1" t="s">
        <v>141</v>
      </c>
      <c r="V1054" s="1" t="s">
        <v>4028</v>
      </c>
      <c r="W1054" s="1" t="s">
        <v>35</v>
      </c>
      <c r="X1054" s="1" t="s">
        <v>2534</v>
      </c>
      <c r="Y1054" s="1" t="s">
        <v>5689</v>
      </c>
      <c r="Z1054" s="1" t="s">
        <v>2479</v>
      </c>
    </row>
    <row r="1055" spans="1:26" hidden="1" x14ac:dyDescent="0.25">
      <c r="A1055" s="1" t="s">
        <v>2496</v>
      </c>
      <c r="B1055" s="1">
        <v>1164</v>
      </c>
      <c r="C1055" s="1" t="s">
        <v>1145</v>
      </c>
      <c r="D1055" s="1" t="s">
        <v>141</v>
      </c>
      <c r="E1055" s="1" t="s">
        <v>142</v>
      </c>
      <c r="F1055" s="1">
        <v>2024</v>
      </c>
      <c r="G1055" s="1">
        <v>2024</v>
      </c>
      <c r="H1055" s="1" t="s">
        <v>4056</v>
      </c>
      <c r="I1055" s="1" t="s">
        <v>4057</v>
      </c>
      <c r="J1055" s="1" t="s">
        <v>2475</v>
      </c>
      <c r="K1055" s="1" t="s">
        <v>2498</v>
      </c>
      <c r="L1055" s="1">
        <v>24005</v>
      </c>
      <c r="M1055" s="1" t="s">
        <v>2499</v>
      </c>
      <c r="N1055" s="1" t="s">
        <v>4034</v>
      </c>
      <c r="O1055" s="1" t="s">
        <v>4035</v>
      </c>
      <c r="Q1055" s="1" t="s">
        <v>58</v>
      </c>
      <c r="R1055" s="1" t="s">
        <v>2501</v>
      </c>
      <c r="S1055" s="1" t="s">
        <v>4053</v>
      </c>
      <c r="T1055" s="1" t="s">
        <v>3428</v>
      </c>
      <c r="U1055" s="1" t="s">
        <v>141</v>
      </c>
      <c r="V1055" s="1" t="s">
        <v>4028</v>
      </c>
      <c r="W1055" s="1" t="s">
        <v>35</v>
      </c>
      <c r="X1055" s="1" t="s">
        <v>2534</v>
      </c>
      <c r="Y1055" s="1" t="s">
        <v>7322</v>
      </c>
      <c r="Z1055" s="1" t="s">
        <v>4058</v>
      </c>
    </row>
    <row r="1056" spans="1:26" hidden="1" x14ac:dyDescent="0.25">
      <c r="A1056" s="1" t="s">
        <v>2496</v>
      </c>
      <c r="B1056" s="1">
        <v>1163</v>
      </c>
      <c r="C1056" s="1" t="s">
        <v>653</v>
      </c>
      <c r="D1056" s="1" t="s">
        <v>141</v>
      </c>
      <c r="E1056" s="1" t="s">
        <v>142</v>
      </c>
      <c r="F1056" s="1">
        <v>2023</v>
      </c>
      <c r="G1056" s="1">
        <v>2024</v>
      </c>
      <c r="H1056" s="1" t="s">
        <v>4059</v>
      </c>
      <c r="I1056" s="1">
        <v>5921</v>
      </c>
      <c r="J1056" s="1" t="s">
        <v>2595</v>
      </c>
      <c r="K1056" s="1" t="s">
        <v>2505</v>
      </c>
      <c r="L1056" s="1">
        <v>24002</v>
      </c>
      <c r="M1056" s="1" t="s">
        <v>2499</v>
      </c>
      <c r="N1056" s="1" t="s">
        <v>4034</v>
      </c>
      <c r="O1056" s="1" t="s">
        <v>4035</v>
      </c>
      <c r="Q1056" s="1" t="s">
        <v>58</v>
      </c>
      <c r="R1056" s="1" t="s">
        <v>2501</v>
      </c>
      <c r="S1056" s="1" t="s">
        <v>4042</v>
      </c>
      <c r="T1056" s="1" t="s">
        <v>2479</v>
      </c>
      <c r="U1056" s="1" t="s">
        <v>141</v>
      </c>
      <c r="V1056" s="1" t="s">
        <v>4028</v>
      </c>
      <c r="W1056" s="1" t="s">
        <v>35</v>
      </c>
      <c r="X1056" s="1" t="s">
        <v>2534</v>
      </c>
      <c r="Y1056" s="1" t="s">
        <v>5690</v>
      </c>
      <c r="Z1056" s="1" t="s">
        <v>2479</v>
      </c>
    </row>
    <row r="1057" spans="1:26" hidden="1" x14ac:dyDescent="0.25">
      <c r="A1057" s="1" t="s">
        <v>2496</v>
      </c>
      <c r="B1057" s="1">
        <v>1162</v>
      </c>
      <c r="C1057" s="1" t="s">
        <v>651</v>
      </c>
      <c r="D1057" s="1" t="s">
        <v>141</v>
      </c>
      <c r="E1057" s="1" t="s">
        <v>142</v>
      </c>
      <c r="F1057" s="1">
        <v>2023</v>
      </c>
      <c r="G1057" s="1">
        <v>2024</v>
      </c>
      <c r="H1057" s="1" t="s">
        <v>4060</v>
      </c>
      <c r="I1057" s="1">
        <v>9030</v>
      </c>
      <c r="J1057" s="1" t="s">
        <v>2595</v>
      </c>
      <c r="K1057" s="1" t="s">
        <v>2505</v>
      </c>
      <c r="L1057" s="1">
        <v>24001</v>
      </c>
      <c r="M1057" s="1" t="s">
        <v>2499</v>
      </c>
      <c r="N1057" s="1" t="s">
        <v>4061</v>
      </c>
      <c r="O1057" s="1" t="s">
        <v>4062</v>
      </c>
      <c r="Q1057" s="1" t="s">
        <v>58</v>
      </c>
      <c r="R1057" s="1" t="s">
        <v>2501</v>
      </c>
      <c r="S1057" s="1" t="s">
        <v>4053</v>
      </c>
      <c r="T1057" s="1" t="s">
        <v>2479</v>
      </c>
      <c r="U1057" s="1" t="s">
        <v>141</v>
      </c>
      <c r="V1057" s="1" t="s">
        <v>3444</v>
      </c>
      <c r="W1057" s="1" t="s">
        <v>35</v>
      </c>
      <c r="X1057" s="1" t="s">
        <v>2534</v>
      </c>
      <c r="Y1057" s="1" t="s">
        <v>5691</v>
      </c>
      <c r="Z1057" s="1" t="s">
        <v>2479</v>
      </c>
    </row>
    <row r="1058" spans="1:26" hidden="1" x14ac:dyDescent="0.25">
      <c r="A1058" s="1" t="s">
        <v>2496</v>
      </c>
      <c r="B1058" s="1">
        <v>1161</v>
      </c>
      <c r="C1058" s="1" t="s">
        <v>1246</v>
      </c>
      <c r="D1058" s="1" t="s">
        <v>141</v>
      </c>
      <c r="E1058" s="1" t="s">
        <v>142</v>
      </c>
      <c r="F1058" s="1">
        <v>2023</v>
      </c>
      <c r="G1058" s="1">
        <v>2024</v>
      </c>
      <c r="H1058" s="1" t="s">
        <v>4063</v>
      </c>
      <c r="I1058" s="1">
        <v>7580</v>
      </c>
      <c r="J1058" s="1" t="s">
        <v>2595</v>
      </c>
      <c r="K1058" s="1" t="s">
        <v>2505</v>
      </c>
      <c r="L1058" s="1">
        <v>24001</v>
      </c>
      <c r="M1058" s="1" t="s">
        <v>2499</v>
      </c>
      <c r="N1058" s="1" t="s">
        <v>4044</v>
      </c>
      <c r="O1058" s="1" t="s">
        <v>4045</v>
      </c>
      <c r="Q1058" s="1" t="s">
        <v>58</v>
      </c>
      <c r="R1058" s="1" t="s">
        <v>2501</v>
      </c>
      <c r="S1058" s="1" t="s">
        <v>2532</v>
      </c>
      <c r="T1058" s="1" t="s">
        <v>2479</v>
      </c>
      <c r="U1058" s="1" t="s">
        <v>141</v>
      </c>
      <c r="V1058" s="1" t="s">
        <v>3444</v>
      </c>
      <c r="W1058" s="1" t="s">
        <v>35</v>
      </c>
      <c r="X1058" s="1" t="s">
        <v>2534</v>
      </c>
      <c r="Y1058" s="1" t="s">
        <v>5692</v>
      </c>
      <c r="Z1058" s="1" t="s">
        <v>2479</v>
      </c>
    </row>
    <row r="1059" spans="1:26" hidden="1" x14ac:dyDescent="0.25">
      <c r="A1059" s="1" t="s">
        <v>2496</v>
      </c>
      <c r="B1059" s="1">
        <v>1160</v>
      </c>
      <c r="C1059" s="1" t="s">
        <v>610</v>
      </c>
      <c r="D1059" s="1" t="s">
        <v>162</v>
      </c>
      <c r="E1059" s="1" t="s">
        <v>157</v>
      </c>
      <c r="F1059" s="1">
        <v>2023</v>
      </c>
      <c r="G1059" s="1">
        <v>2024</v>
      </c>
      <c r="H1059" s="1" t="s">
        <v>4064</v>
      </c>
      <c r="I1059" s="1">
        <v>5988</v>
      </c>
      <c r="J1059" s="1" t="s">
        <v>4025</v>
      </c>
      <c r="K1059" s="1" t="s">
        <v>2558</v>
      </c>
      <c r="L1059" s="1">
        <v>24002</v>
      </c>
      <c r="M1059" s="1" t="s">
        <v>2499</v>
      </c>
      <c r="N1059" s="1" t="s">
        <v>3841</v>
      </c>
      <c r="O1059" s="1" t="s">
        <v>3842</v>
      </c>
      <c r="Q1059" s="1" t="s">
        <v>58</v>
      </c>
      <c r="R1059" s="1" t="s">
        <v>2501</v>
      </c>
      <c r="S1059" s="1" t="s">
        <v>4042</v>
      </c>
      <c r="T1059" s="1" t="s">
        <v>2479</v>
      </c>
      <c r="U1059" s="1" t="s">
        <v>162</v>
      </c>
      <c r="V1059" s="1" t="s">
        <v>4065</v>
      </c>
      <c r="W1059" s="1" t="s">
        <v>34</v>
      </c>
      <c r="X1059" s="1" t="s">
        <v>2534</v>
      </c>
      <c r="Y1059" s="1" t="s">
        <v>5693</v>
      </c>
      <c r="Z1059" s="1" t="s">
        <v>2479</v>
      </c>
    </row>
    <row r="1060" spans="1:26" hidden="1" x14ac:dyDescent="0.25">
      <c r="A1060" s="1" t="s">
        <v>2496</v>
      </c>
      <c r="B1060" s="1">
        <v>1158</v>
      </c>
      <c r="C1060" s="1" t="s">
        <v>1027</v>
      </c>
      <c r="D1060" s="1" t="s">
        <v>141</v>
      </c>
      <c r="E1060" s="1" t="s">
        <v>142</v>
      </c>
      <c r="F1060" s="1">
        <v>2023</v>
      </c>
      <c r="G1060" s="1">
        <v>2024</v>
      </c>
      <c r="H1060" s="1" t="s">
        <v>4066</v>
      </c>
      <c r="I1060" s="1">
        <v>5906</v>
      </c>
      <c r="J1060" s="1" t="s">
        <v>2595</v>
      </c>
      <c r="K1060" s="1" t="s">
        <v>2505</v>
      </c>
      <c r="L1060" s="1">
        <v>24004</v>
      </c>
      <c r="M1060" s="1" t="s">
        <v>2499</v>
      </c>
      <c r="N1060" s="1" t="s">
        <v>4034</v>
      </c>
      <c r="O1060" s="1" t="s">
        <v>4035</v>
      </c>
      <c r="P1060" s="1">
        <v>22100</v>
      </c>
      <c r="Q1060" s="1" t="s">
        <v>58</v>
      </c>
      <c r="R1060" s="1" t="s">
        <v>2501</v>
      </c>
      <c r="S1060" s="1" t="s">
        <v>2532</v>
      </c>
      <c r="T1060" s="1" t="s">
        <v>2479</v>
      </c>
      <c r="U1060" s="1" t="s">
        <v>141</v>
      </c>
      <c r="V1060" s="1" t="s">
        <v>4028</v>
      </c>
      <c r="W1060" s="1" t="s">
        <v>35</v>
      </c>
      <c r="X1060" s="1" t="s">
        <v>2534</v>
      </c>
      <c r="Y1060" s="1" t="s">
        <v>5933</v>
      </c>
      <c r="Z1060" s="1" t="s">
        <v>2479</v>
      </c>
    </row>
    <row r="1061" spans="1:26" hidden="1" x14ac:dyDescent="0.25">
      <c r="A1061" s="1" t="s">
        <v>2496</v>
      </c>
      <c r="B1061" s="1">
        <v>1157</v>
      </c>
      <c r="C1061" s="1" t="s">
        <v>1464</v>
      </c>
      <c r="D1061" s="1" t="s">
        <v>141</v>
      </c>
      <c r="E1061" s="1" t="s">
        <v>142</v>
      </c>
      <c r="F1061" s="1">
        <v>2023</v>
      </c>
      <c r="G1061" s="1">
        <v>2024</v>
      </c>
      <c r="H1061" s="1" t="s">
        <v>4067</v>
      </c>
      <c r="I1061" s="1">
        <v>6112</v>
      </c>
      <c r="J1061" s="1" t="s">
        <v>2595</v>
      </c>
      <c r="K1061" s="1" t="s">
        <v>2505</v>
      </c>
      <c r="L1061" s="1">
        <v>24004</v>
      </c>
      <c r="M1061" s="1" t="s">
        <v>2499</v>
      </c>
      <c r="N1061" s="1" t="s">
        <v>4034</v>
      </c>
      <c r="O1061" s="1" t="s">
        <v>4035</v>
      </c>
      <c r="Q1061" s="1" t="s">
        <v>58</v>
      </c>
      <c r="R1061" s="1" t="s">
        <v>2501</v>
      </c>
      <c r="S1061" s="1" t="s">
        <v>4068</v>
      </c>
      <c r="T1061" s="1" t="s">
        <v>2479</v>
      </c>
      <c r="U1061" s="1" t="s">
        <v>141</v>
      </c>
      <c r="V1061" s="1" t="s">
        <v>4028</v>
      </c>
      <c r="W1061" s="1" t="s">
        <v>35</v>
      </c>
      <c r="X1061" s="1" t="s">
        <v>2534</v>
      </c>
      <c r="Y1061" s="1" t="s">
        <v>5694</v>
      </c>
      <c r="Z1061" s="1" t="s">
        <v>2479</v>
      </c>
    </row>
    <row r="1062" spans="1:26" hidden="1" x14ac:dyDescent="0.25">
      <c r="A1062" s="1" t="s">
        <v>2496</v>
      </c>
      <c r="B1062" s="1">
        <v>1156</v>
      </c>
      <c r="C1062" s="1" t="s">
        <v>322</v>
      </c>
      <c r="D1062" s="1" t="s">
        <v>141</v>
      </c>
      <c r="E1062" s="1" t="s">
        <v>142</v>
      </c>
      <c r="F1062" s="1">
        <v>2023</v>
      </c>
      <c r="G1062" s="1">
        <v>2024</v>
      </c>
      <c r="H1062" s="1" t="s">
        <v>4069</v>
      </c>
      <c r="I1062" s="1">
        <v>8574</v>
      </c>
      <c r="J1062" s="1" t="s">
        <v>2595</v>
      </c>
      <c r="K1062" s="1" t="s">
        <v>2505</v>
      </c>
      <c r="L1062" s="1">
        <v>24001</v>
      </c>
      <c r="M1062" s="1" t="s">
        <v>2499</v>
      </c>
      <c r="N1062" s="1" t="s">
        <v>3442</v>
      </c>
      <c r="O1062" s="1" t="s">
        <v>3443</v>
      </c>
      <c r="Q1062" s="1" t="s">
        <v>58</v>
      </c>
      <c r="R1062" s="1" t="s">
        <v>2501</v>
      </c>
      <c r="S1062" s="1" t="s">
        <v>2532</v>
      </c>
      <c r="T1062" s="1" t="s">
        <v>2479</v>
      </c>
      <c r="U1062" s="1" t="s">
        <v>141</v>
      </c>
      <c r="V1062" s="1" t="s">
        <v>3444</v>
      </c>
      <c r="W1062" s="1" t="s">
        <v>35</v>
      </c>
      <c r="X1062" s="1" t="s">
        <v>2534</v>
      </c>
      <c r="Y1062" s="1" t="s">
        <v>5695</v>
      </c>
      <c r="Z1062" s="1" t="s">
        <v>2479</v>
      </c>
    </row>
    <row r="1063" spans="1:26" hidden="1" x14ac:dyDescent="0.25">
      <c r="A1063" s="1" t="s">
        <v>2496</v>
      </c>
      <c r="B1063" s="1">
        <v>1154</v>
      </c>
      <c r="C1063" s="1" t="s">
        <v>643</v>
      </c>
      <c r="D1063" s="1" t="s">
        <v>141</v>
      </c>
      <c r="E1063" s="1" t="s">
        <v>142</v>
      </c>
      <c r="F1063" s="1">
        <v>2023</v>
      </c>
      <c r="G1063" s="1">
        <v>2024</v>
      </c>
      <c r="H1063" s="1" t="s">
        <v>4070</v>
      </c>
      <c r="I1063" s="1">
        <v>8507</v>
      </c>
      <c r="J1063" s="1" t="s">
        <v>2595</v>
      </c>
      <c r="K1063" s="1" t="s">
        <v>2505</v>
      </c>
      <c r="L1063" s="1">
        <v>24001</v>
      </c>
      <c r="M1063" s="1" t="s">
        <v>2499</v>
      </c>
      <c r="N1063" s="1" t="s">
        <v>4044</v>
      </c>
      <c r="O1063" s="1" t="s">
        <v>4045</v>
      </c>
      <c r="P1063" s="1">
        <v>35367</v>
      </c>
      <c r="Q1063" s="1" t="s">
        <v>58</v>
      </c>
      <c r="R1063" s="1" t="s">
        <v>2501</v>
      </c>
      <c r="S1063" s="1" t="s">
        <v>2532</v>
      </c>
      <c r="T1063" s="1" t="s">
        <v>2479</v>
      </c>
      <c r="U1063" s="1" t="s">
        <v>141</v>
      </c>
      <c r="V1063" s="1" t="s">
        <v>3444</v>
      </c>
      <c r="W1063" s="1" t="s">
        <v>35</v>
      </c>
      <c r="X1063" s="1" t="s">
        <v>2534</v>
      </c>
      <c r="Y1063" s="1" t="s">
        <v>5696</v>
      </c>
      <c r="Z1063" s="1" t="s">
        <v>2479</v>
      </c>
    </row>
    <row r="1064" spans="1:26" hidden="1" x14ac:dyDescent="0.25">
      <c r="A1064" s="1" t="s">
        <v>2496</v>
      </c>
      <c r="B1064" s="1">
        <v>1153</v>
      </c>
      <c r="C1064" s="1" t="s">
        <v>1024</v>
      </c>
      <c r="D1064" s="1" t="s">
        <v>141</v>
      </c>
      <c r="E1064" s="1" t="s">
        <v>142</v>
      </c>
      <c r="F1064" s="1">
        <v>2023</v>
      </c>
      <c r="G1064" s="1">
        <v>2024</v>
      </c>
      <c r="H1064" s="1" t="s">
        <v>4071</v>
      </c>
      <c r="I1064" s="1">
        <v>9026</v>
      </c>
      <c r="J1064" s="1" t="s">
        <v>2595</v>
      </c>
      <c r="K1064" s="1" t="s">
        <v>2505</v>
      </c>
      <c r="L1064" s="1">
        <v>24005</v>
      </c>
      <c r="M1064" s="1" t="s">
        <v>2499</v>
      </c>
      <c r="N1064" s="1" t="s">
        <v>4034</v>
      </c>
      <c r="O1064" s="1" t="s">
        <v>4035</v>
      </c>
      <c r="Q1064" s="1" t="s">
        <v>58</v>
      </c>
      <c r="R1064" s="1" t="s">
        <v>2501</v>
      </c>
      <c r="S1064" s="1" t="s">
        <v>2532</v>
      </c>
      <c r="T1064" s="1" t="s">
        <v>2479</v>
      </c>
      <c r="U1064" s="1" t="s">
        <v>141</v>
      </c>
      <c r="V1064" s="1" t="s">
        <v>4028</v>
      </c>
      <c r="W1064" s="1" t="s">
        <v>35</v>
      </c>
      <c r="X1064" s="1" t="s">
        <v>2534</v>
      </c>
      <c r="Y1064" s="1" t="s">
        <v>5697</v>
      </c>
      <c r="Z1064" s="1" t="s">
        <v>2479</v>
      </c>
    </row>
    <row r="1065" spans="1:26" hidden="1" x14ac:dyDescent="0.25">
      <c r="A1065" s="1" t="s">
        <v>2496</v>
      </c>
      <c r="B1065" s="1">
        <v>1152</v>
      </c>
      <c r="C1065" s="1" t="s">
        <v>965</v>
      </c>
      <c r="D1065" s="1" t="s">
        <v>141</v>
      </c>
      <c r="E1065" s="1" t="s">
        <v>142</v>
      </c>
      <c r="F1065" s="1">
        <v>2023</v>
      </c>
      <c r="G1065" s="1">
        <v>2024</v>
      </c>
      <c r="H1065" s="1" t="s">
        <v>5246</v>
      </c>
      <c r="I1065" s="1">
        <v>9362</v>
      </c>
      <c r="J1065" s="1" t="s">
        <v>2595</v>
      </c>
      <c r="K1065" s="1" t="s">
        <v>2505</v>
      </c>
      <c r="L1065" s="1">
        <v>24001</v>
      </c>
      <c r="M1065" s="1" t="s">
        <v>2499</v>
      </c>
      <c r="N1065" s="1" t="s">
        <v>4034</v>
      </c>
      <c r="O1065" s="1" t="s">
        <v>4035</v>
      </c>
      <c r="Q1065" s="1" t="s">
        <v>58</v>
      </c>
      <c r="R1065" s="1" t="s">
        <v>2501</v>
      </c>
      <c r="S1065" s="1" t="s">
        <v>2532</v>
      </c>
      <c r="T1065" s="1" t="s">
        <v>2479</v>
      </c>
      <c r="U1065" s="1" t="s">
        <v>141</v>
      </c>
      <c r="V1065" s="1" t="s">
        <v>4028</v>
      </c>
      <c r="W1065" s="1" t="s">
        <v>35</v>
      </c>
      <c r="X1065" s="1" t="s">
        <v>2534</v>
      </c>
      <c r="Y1065" s="1" t="s">
        <v>5698</v>
      </c>
      <c r="Z1065" s="1" t="s">
        <v>2479</v>
      </c>
    </row>
    <row r="1066" spans="1:26" hidden="1" x14ac:dyDescent="0.25">
      <c r="A1066" s="1" t="s">
        <v>2496</v>
      </c>
      <c r="B1066" s="1">
        <v>1151</v>
      </c>
      <c r="C1066" s="1" t="s">
        <v>291</v>
      </c>
      <c r="D1066" s="1" t="s">
        <v>141</v>
      </c>
      <c r="E1066" s="1" t="s">
        <v>142</v>
      </c>
      <c r="F1066" s="1">
        <v>2023</v>
      </c>
      <c r="G1066" s="1">
        <v>2024</v>
      </c>
      <c r="H1066" s="1" t="s">
        <v>4072</v>
      </c>
      <c r="I1066" s="1">
        <v>5649</v>
      </c>
      <c r="J1066" s="1" t="s">
        <v>3122</v>
      </c>
      <c r="K1066" s="1" t="s">
        <v>2505</v>
      </c>
      <c r="L1066" s="1">
        <v>24009</v>
      </c>
      <c r="M1066" s="1" t="s">
        <v>2499</v>
      </c>
      <c r="N1066" s="1" t="s">
        <v>4034</v>
      </c>
      <c r="O1066" s="1" t="s">
        <v>4035</v>
      </c>
      <c r="Q1066" s="1" t="s">
        <v>58</v>
      </c>
      <c r="R1066" s="1" t="s">
        <v>2501</v>
      </c>
      <c r="S1066" s="1" t="s">
        <v>4073</v>
      </c>
      <c r="T1066" s="1" t="s">
        <v>2479</v>
      </c>
      <c r="U1066" s="1" t="s">
        <v>141</v>
      </c>
      <c r="V1066" s="1" t="s">
        <v>4028</v>
      </c>
      <c r="W1066" s="1" t="s">
        <v>35</v>
      </c>
      <c r="X1066" s="1" t="s">
        <v>2534</v>
      </c>
      <c r="Y1066" s="1" t="s">
        <v>5699</v>
      </c>
      <c r="Z1066" s="1" t="s">
        <v>2479</v>
      </c>
    </row>
    <row r="1067" spans="1:26" hidden="1" x14ac:dyDescent="0.25">
      <c r="A1067" s="1" t="s">
        <v>2496</v>
      </c>
      <c r="B1067" s="1">
        <v>1150</v>
      </c>
      <c r="C1067" s="1" t="s">
        <v>641</v>
      </c>
      <c r="D1067" s="1" t="s">
        <v>141</v>
      </c>
      <c r="E1067" s="1" t="s">
        <v>142</v>
      </c>
      <c r="F1067" s="1">
        <v>2023</v>
      </c>
      <c r="G1067" s="1">
        <v>2024</v>
      </c>
      <c r="H1067" s="1" t="s">
        <v>4074</v>
      </c>
      <c r="I1067" s="1">
        <v>9028</v>
      </c>
      <c r="J1067" s="1" t="s">
        <v>2595</v>
      </c>
      <c r="K1067" s="1" t="s">
        <v>2505</v>
      </c>
      <c r="L1067" s="1">
        <v>24001</v>
      </c>
      <c r="M1067" s="1" t="s">
        <v>2499</v>
      </c>
      <c r="N1067" s="1" t="s">
        <v>3442</v>
      </c>
      <c r="O1067" s="1" t="s">
        <v>3443</v>
      </c>
      <c r="Q1067" s="1" t="s">
        <v>58</v>
      </c>
      <c r="R1067" s="1" t="s">
        <v>2501</v>
      </c>
      <c r="S1067" s="1" t="s">
        <v>2532</v>
      </c>
      <c r="T1067" s="1" t="s">
        <v>2479</v>
      </c>
      <c r="U1067" s="1" t="s">
        <v>141</v>
      </c>
      <c r="V1067" s="1" t="s">
        <v>3444</v>
      </c>
      <c r="W1067" s="1" t="s">
        <v>35</v>
      </c>
      <c r="X1067" s="1" t="s">
        <v>2534</v>
      </c>
      <c r="Y1067" s="1" t="s">
        <v>5700</v>
      </c>
      <c r="Z1067" s="1" t="s">
        <v>2479</v>
      </c>
    </row>
    <row r="1068" spans="1:26" hidden="1" x14ac:dyDescent="0.25">
      <c r="A1068" s="1" t="s">
        <v>2496</v>
      </c>
      <c r="B1068" s="1">
        <v>1149</v>
      </c>
      <c r="C1068" s="1" t="s">
        <v>1172</v>
      </c>
      <c r="D1068" s="1" t="s">
        <v>141</v>
      </c>
      <c r="E1068" s="1" t="s">
        <v>142</v>
      </c>
      <c r="F1068" s="1">
        <v>2024</v>
      </c>
      <c r="G1068" s="1">
        <v>2024</v>
      </c>
      <c r="H1068" s="1" t="s">
        <v>4075</v>
      </c>
      <c r="I1068" s="1">
        <v>5646</v>
      </c>
      <c r="J1068" s="1" t="s">
        <v>2595</v>
      </c>
      <c r="K1068" s="1" t="s">
        <v>2505</v>
      </c>
      <c r="L1068" s="1">
        <v>24009</v>
      </c>
      <c r="M1068" s="1" t="s">
        <v>2499</v>
      </c>
      <c r="N1068" s="1" t="s">
        <v>4034</v>
      </c>
      <c r="O1068" s="1" t="s">
        <v>4035</v>
      </c>
      <c r="Q1068" s="1" t="s">
        <v>58</v>
      </c>
      <c r="R1068" s="1" t="s">
        <v>2501</v>
      </c>
      <c r="S1068" s="1" t="s">
        <v>4073</v>
      </c>
      <c r="T1068" s="1" t="s">
        <v>2479</v>
      </c>
      <c r="U1068" s="1" t="s">
        <v>141</v>
      </c>
      <c r="V1068" s="1" t="s">
        <v>4028</v>
      </c>
      <c r="W1068" s="1" t="s">
        <v>35</v>
      </c>
      <c r="X1068" s="1" t="s">
        <v>2534</v>
      </c>
      <c r="Y1068" s="1" t="s">
        <v>5701</v>
      </c>
      <c r="Z1068" s="1" t="s">
        <v>2479</v>
      </c>
    </row>
    <row r="1069" spans="1:26" hidden="1" x14ac:dyDescent="0.25">
      <c r="A1069" s="1" t="s">
        <v>2496</v>
      </c>
      <c r="B1069" s="1">
        <v>1148</v>
      </c>
      <c r="C1069" s="1" t="s">
        <v>292</v>
      </c>
      <c r="D1069" s="1" t="s">
        <v>141</v>
      </c>
      <c r="E1069" s="1" t="s">
        <v>142</v>
      </c>
      <c r="F1069" s="1">
        <v>2024</v>
      </c>
      <c r="G1069" s="1">
        <v>2024</v>
      </c>
      <c r="H1069" s="1" t="s">
        <v>4076</v>
      </c>
      <c r="I1069" s="1">
        <v>6147</v>
      </c>
      <c r="J1069" s="1" t="s">
        <v>4025</v>
      </c>
      <c r="K1069" s="1" t="s">
        <v>2558</v>
      </c>
      <c r="L1069" s="1">
        <v>24009</v>
      </c>
      <c r="M1069" s="1" t="s">
        <v>2499</v>
      </c>
      <c r="N1069" s="1" t="s">
        <v>4061</v>
      </c>
      <c r="O1069" s="1" t="s">
        <v>4062</v>
      </c>
      <c r="Q1069" s="1" t="s">
        <v>58</v>
      </c>
      <c r="R1069" s="1" t="s">
        <v>2501</v>
      </c>
      <c r="S1069" s="1" t="s">
        <v>4073</v>
      </c>
      <c r="T1069" s="1" t="s">
        <v>2479</v>
      </c>
      <c r="U1069" s="1" t="s">
        <v>141</v>
      </c>
      <c r="V1069" s="1" t="s">
        <v>3444</v>
      </c>
      <c r="W1069" s="1" t="s">
        <v>35</v>
      </c>
      <c r="X1069" s="1" t="s">
        <v>2534</v>
      </c>
      <c r="Y1069" s="1" t="s">
        <v>5702</v>
      </c>
      <c r="Z1069" s="1" t="s">
        <v>2479</v>
      </c>
    </row>
    <row r="1070" spans="1:26" hidden="1" x14ac:dyDescent="0.25">
      <c r="A1070" s="1" t="s">
        <v>2496</v>
      </c>
      <c r="B1070" s="1">
        <v>1147</v>
      </c>
      <c r="C1070" s="1" t="s">
        <v>1136</v>
      </c>
      <c r="D1070" s="1" t="s">
        <v>141</v>
      </c>
      <c r="E1070" s="1" t="s">
        <v>142</v>
      </c>
      <c r="F1070" s="1">
        <v>2023</v>
      </c>
      <c r="G1070" s="1">
        <v>2024</v>
      </c>
      <c r="H1070" s="1" t="s">
        <v>4077</v>
      </c>
      <c r="I1070" s="1">
        <v>5961</v>
      </c>
      <c r="J1070" s="1" t="s">
        <v>2595</v>
      </c>
      <c r="K1070" s="1" t="s">
        <v>2505</v>
      </c>
      <c r="L1070" s="1">
        <v>24002</v>
      </c>
      <c r="M1070" s="1" t="s">
        <v>2499</v>
      </c>
      <c r="N1070" s="1" t="s">
        <v>4034</v>
      </c>
      <c r="O1070" s="1" t="s">
        <v>4035</v>
      </c>
      <c r="Q1070" s="1" t="s">
        <v>58</v>
      </c>
      <c r="R1070" s="1" t="s">
        <v>2501</v>
      </c>
      <c r="S1070" s="1" t="s">
        <v>4042</v>
      </c>
      <c r="T1070" s="1" t="s">
        <v>2479</v>
      </c>
      <c r="U1070" s="1" t="s">
        <v>141</v>
      </c>
      <c r="V1070" s="1" t="s">
        <v>4028</v>
      </c>
      <c r="W1070" s="1" t="s">
        <v>35</v>
      </c>
      <c r="X1070" s="1" t="s">
        <v>2534</v>
      </c>
      <c r="Y1070" s="1" t="s">
        <v>5703</v>
      </c>
      <c r="Z1070" s="1" t="s">
        <v>2479</v>
      </c>
    </row>
    <row r="1071" spans="1:26" hidden="1" x14ac:dyDescent="0.25">
      <c r="A1071" s="1" t="s">
        <v>2496</v>
      </c>
      <c r="B1071" s="1">
        <v>1146</v>
      </c>
      <c r="C1071" s="1" t="s">
        <v>1266</v>
      </c>
      <c r="D1071" s="1" t="s">
        <v>141</v>
      </c>
      <c r="E1071" s="1" t="s">
        <v>142</v>
      </c>
      <c r="F1071" s="1">
        <v>2024</v>
      </c>
      <c r="G1071" s="1">
        <v>2024</v>
      </c>
      <c r="H1071" s="1" t="s">
        <v>4078</v>
      </c>
      <c r="I1071" s="1">
        <v>5949</v>
      </c>
      <c r="J1071" s="1" t="s">
        <v>4025</v>
      </c>
      <c r="K1071" s="1" t="s">
        <v>2558</v>
      </c>
      <c r="L1071" s="1">
        <v>24003</v>
      </c>
      <c r="M1071" s="1" t="s">
        <v>2499</v>
      </c>
      <c r="N1071" s="1" t="s">
        <v>4030</v>
      </c>
      <c r="O1071" s="1" t="s">
        <v>4031</v>
      </c>
      <c r="Q1071" s="1" t="s">
        <v>58</v>
      </c>
      <c r="R1071" s="1" t="s">
        <v>2501</v>
      </c>
      <c r="S1071" s="1" t="s">
        <v>4041</v>
      </c>
      <c r="T1071" s="1" t="s">
        <v>2479</v>
      </c>
      <c r="U1071" s="1" t="s">
        <v>141</v>
      </c>
      <c r="V1071" s="1" t="s">
        <v>3444</v>
      </c>
      <c r="W1071" s="1" t="s">
        <v>35</v>
      </c>
      <c r="X1071" s="1" t="s">
        <v>2534</v>
      </c>
      <c r="Y1071" s="1" t="s">
        <v>5704</v>
      </c>
      <c r="Z1071" s="1" t="s">
        <v>2479</v>
      </c>
    </row>
    <row r="1072" spans="1:26" hidden="1" x14ac:dyDescent="0.25">
      <c r="A1072" s="1" t="s">
        <v>2496</v>
      </c>
      <c r="B1072" s="1">
        <v>1145</v>
      </c>
      <c r="C1072" s="1" t="s">
        <v>648</v>
      </c>
      <c r="D1072" s="1" t="s">
        <v>141</v>
      </c>
      <c r="E1072" s="1" t="s">
        <v>142</v>
      </c>
      <c r="F1072" s="1">
        <v>2024</v>
      </c>
      <c r="G1072" s="1">
        <v>2024</v>
      </c>
      <c r="H1072" s="1" t="s">
        <v>4079</v>
      </c>
      <c r="I1072" s="1">
        <v>5945</v>
      </c>
      <c r="J1072" s="1" t="s">
        <v>2595</v>
      </c>
      <c r="K1072" s="1" t="s">
        <v>2505</v>
      </c>
      <c r="L1072" s="1">
        <v>24003</v>
      </c>
      <c r="M1072" s="1" t="s">
        <v>2499</v>
      </c>
      <c r="N1072" s="1" t="s">
        <v>4034</v>
      </c>
      <c r="O1072" s="1" t="s">
        <v>4035</v>
      </c>
      <c r="Q1072" s="1" t="s">
        <v>58</v>
      </c>
      <c r="R1072" s="1" t="s">
        <v>2501</v>
      </c>
      <c r="S1072" s="1" t="s">
        <v>4041</v>
      </c>
      <c r="T1072" s="1" t="s">
        <v>2479</v>
      </c>
      <c r="U1072" s="1" t="s">
        <v>141</v>
      </c>
      <c r="V1072" s="1" t="s">
        <v>4028</v>
      </c>
      <c r="W1072" s="1" t="s">
        <v>35</v>
      </c>
      <c r="X1072" s="1" t="s">
        <v>2534</v>
      </c>
      <c r="Y1072" s="1" t="s">
        <v>5705</v>
      </c>
      <c r="Z1072" s="1" t="s">
        <v>2479</v>
      </c>
    </row>
    <row r="1073" spans="1:26" hidden="1" x14ac:dyDescent="0.25">
      <c r="A1073" s="1" t="s">
        <v>2496</v>
      </c>
      <c r="B1073" s="1">
        <v>1144</v>
      </c>
      <c r="C1073" s="1" t="s">
        <v>1080</v>
      </c>
      <c r="D1073" s="1" t="s">
        <v>141</v>
      </c>
      <c r="E1073" s="1" t="s">
        <v>142</v>
      </c>
      <c r="F1073" s="1">
        <v>2023</v>
      </c>
      <c r="G1073" s="1">
        <v>2024</v>
      </c>
      <c r="H1073" s="1" t="s">
        <v>5053</v>
      </c>
      <c r="I1073" s="1">
        <v>9319</v>
      </c>
      <c r="J1073" s="1" t="s">
        <v>3122</v>
      </c>
      <c r="K1073" s="1" t="s">
        <v>2505</v>
      </c>
      <c r="L1073" s="1">
        <v>24114</v>
      </c>
      <c r="M1073" s="1" t="s">
        <v>2499</v>
      </c>
      <c r="N1073" s="1" t="s">
        <v>4021</v>
      </c>
      <c r="O1073" s="1" t="s">
        <v>4022</v>
      </c>
      <c r="Q1073" s="1" t="s">
        <v>58</v>
      </c>
      <c r="R1073" s="1" t="s">
        <v>4492</v>
      </c>
      <c r="S1073" s="1" t="s">
        <v>4493</v>
      </c>
      <c r="T1073" s="1" t="s">
        <v>2479</v>
      </c>
      <c r="U1073" s="1" t="s">
        <v>141</v>
      </c>
      <c r="V1073" s="1" t="s">
        <v>3444</v>
      </c>
      <c r="W1073" s="1" t="s">
        <v>35</v>
      </c>
      <c r="X1073" s="1" t="s">
        <v>3125</v>
      </c>
      <c r="Y1073" s="1" t="s">
        <v>5054</v>
      </c>
      <c r="Z1073" s="1" t="s">
        <v>4080</v>
      </c>
    </row>
    <row r="1074" spans="1:26" hidden="1" x14ac:dyDescent="0.25">
      <c r="A1074" s="1" t="s">
        <v>2496</v>
      </c>
      <c r="B1074" s="1">
        <v>1143</v>
      </c>
      <c r="C1074" s="1" t="s">
        <v>658</v>
      </c>
      <c r="D1074" s="1" t="s">
        <v>141</v>
      </c>
      <c r="E1074" s="1" t="s">
        <v>142</v>
      </c>
      <c r="F1074" s="1">
        <v>2023</v>
      </c>
      <c r="G1074" s="1">
        <v>2024</v>
      </c>
      <c r="H1074" s="1" t="s">
        <v>4081</v>
      </c>
      <c r="I1074" s="1">
        <v>8071</v>
      </c>
      <c r="J1074" s="1" t="s">
        <v>2595</v>
      </c>
      <c r="K1074" s="1" t="s">
        <v>2505</v>
      </c>
      <c r="L1074" s="1">
        <v>24001</v>
      </c>
      <c r="M1074" s="1" t="s">
        <v>2499</v>
      </c>
      <c r="N1074" s="1" t="s">
        <v>4034</v>
      </c>
      <c r="O1074" s="1" t="s">
        <v>4035</v>
      </c>
      <c r="Q1074" s="1" t="s">
        <v>58</v>
      </c>
      <c r="R1074" s="1" t="s">
        <v>2501</v>
      </c>
      <c r="S1074" s="1" t="s">
        <v>2532</v>
      </c>
      <c r="T1074" s="1" t="s">
        <v>2479</v>
      </c>
      <c r="U1074" s="1" t="s">
        <v>141</v>
      </c>
      <c r="V1074" s="1" t="s">
        <v>4028</v>
      </c>
      <c r="W1074" s="1" t="s">
        <v>35</v>
      </c>
      <c r="X1074" s="1" t="s">
        <v>2534</v>
      </c>
      <c r="Y1074" s="1" t="s">
        <v>5934</v>
      </c>
      <c r="Z1074" s="1" t="s">
        <v>2479</v>
      </c>
    </row>
    <row r="1075" spans="1:26" hidden="1" x14ac:dyDescent="0.25">
      <c r="A1075" s="1" t="s">
        <v>2496</v>
      </c>
      <c r="B1075" s="1">
        <v>1142</v>
      </c>
      <c r="C1075" s="1" t="s">
        <v>931</v>
      </c>
      <c r="D1075" s="1" t="s">
        <v>141</v>
      </c>
      <c r="E1075" s="1" t="s">
        <v>142</v>
      </c>
      <c r="F1075" s="1">
        <v>2023</v>
      </c>
      <c r="G1075" s="1">
        <v>2024</v>
      </c>
      <c r="H1075" s="1" t="s">
        <v>4049</v>
      </c>
      <c r="I1075" s="1" t="s">
        <v>4050</v>
      </c>
      <c r="J1075" s="1" t="s">
        <v>2475</v>
      </c>
      <c r="K1075" s="1" t="s">
        <v>2505</v>
      </c>
      <c r="L1075" s="1">
        <v>24001</v>
      </c>
      <c r="M1075" s="1" t="s">
        <v>2499</v>
      </c>
      <c r="N1075" s="1" t="s">
        <v>4021</v>
      </c>
      <c r="O1075" s="1" t="s">
        <v>4022</v>
      </c>
      <c r="Q1075" s="1" t="s">
        <v>58</v>
      </c>
      <c r="R1075" s="1" t="s">
        <v>2501</v>
      </c>
      <c r="S1075" s="1" t="s">
        <v>2532</v>
      </c>
      <c r="T1075" s="1" t="s">
        <v>2477</v>
      </c>
      <c r="U1075" s="1" t="s">
        <v>141</v>
      </c>
      <c r="V1075" s="1" t="s">
        <v>3444</v>
      </c>
      <c r="W1075" s="1" t="s">
        <v>35</v>
      </c>
      <c r="X1075" s="1" t="s">
        <v>2534</v>
      </c>
      <c r="Y1075" s="1" t="s">
        <v>7323</v>
      </c>
      <c r="Z1075" s="1" t="s">
        <v>7324</v>
      </c>
    </row>
    <row r="1076" spans="1:26" hidden="1" x14ac:dyDescent="0.25">
      <c r="A1076" s="1" t="s">
        <v>2496</v>
      </c>
      <c r="B1076" s="1">
        <v>1141</v>
      </c>
      <c r="C1076" s="1" t="s">
        <v>1465</v>
      </c>
      <c r="D1076" s="1" t="s">
        <v>141</v>
      </c>
      <c r="E1076" s="1" t="s">
        <v>142</v>
      </c>
      <c r="F1076" s="1">
        <v>2023</v>
      </c>
      <c r="G1076" s="1">
        <v>2024</v>
      </c>
      <c r="H1076" s="1" t="s">
        <v>3128</v>
      </c>
      <c r="I1076" s="1">
        <v>15196</v>
      </c>
      <c r="J1076" s="1" t="s">
        <v>2475</v>
      </c>
      <c r="K1076" s="1" t="s">
        <v>3129</v>
      </c>
      <c r="L1076" s="1">
        <v>24026</v>
      </c>
      <c r="M1076" s="1" t="s">
        <v>3130</v>
      </c>
      <c r="N1076" s="1" t="s">
        <v>4021</v>
      </c>
      <c r="O1076" s="1" t="s">
        <v>4022</v>
      </c>
      <c r="Q1076" s="1" t="s">
        <v>58</v>
      </c>
      <c r="R1076" s="1" t="s">
        <v>2501</v>
      </c>
      <c r="S1076" s="1" t="s">
        <v>2532</v>
      </c>
      <c r="T1076" s="1" t="s">
        <v>2479</v>
      </c>
      <c r="U1076" s="1" t="s">
        <v>141</v>
      </c>
      <c r="V1076" s="1" t="s">
        <v>3444</v>
      </c>
      <c r="W1076" s="1" t="s">
        <v>35</v>
      </c>
      <c r="X1076" s="1" t="s">
        <v>2534</v>
      </c>
      <c r="Y1076" s="1" t="s">
        <v>5935</v>
      </c>
      <c r="Z1076" s="1" t="s">
        <v>5936</v>
      </c>
    </row>
    <row r="1077" spans="1:26" hidden="1" x14ac:dyDescent="0.25">
      <c r="A1077" s="1" t="s">
        <v>2496</v>
      </c>
      <c r="B1077" s="1">
        <v>1140</v>
      </c>
      <c r="C1077" s="1" t="s">
        <v>1004</v>
      </c>
      <c r="D1077" s="1" t="s">
        <v>141</v>
      </c>
      <c r="E1077" s="1" t="s">
        <v>142</v>
      </c>
      <c r="F1077" s="1">
        <v>2023</v>
      </c>
      <c r="G1077" s="1">
        <v>2024</v>
      </c>
      <c r="H1077" s="1" t="s">
        <v>4049</v>
      </c>
      <c r="I1077" s="1" t="s">
        <v>4050</v>
      </c>
      <c r="J1077" s="1" t="s">
        <v>2475</v>
      </c>
      <c r="K1077" s="1" t="s">
        <v>2505</v>
      </c>
      <c r="L1077" s="1">
        <v>24001</v>
      </c>
      <c r="M1077" s="1" t="s">
        <v>2499</v>
      </c>
      <c r="N1077" s="1" t="s">
        <v>4021</v>
      </c>
      <c r="O1077" s="1" t="s">
        <v>4022</v>
      </c>
      <c r="Q1077" s="1" t="s">
        <v>58</v>
      </c>
      <c r="R1077" s="1" t="s">
        <v>2501</v>
      </c>
      <c r="S1077" s="1" t="s">
        <v>2532</v>
      </c>
      <c r="T1077" s="1" t="s">
        <v>2647</v>
      </c>
      <c r="U1077" s="1" t="s">
        <v>141</v>
      </c>
      <c r="V1077" s="1" t="s">
        <v>3444</v>
      </c>
      <c r="W1077" s="1" t="s">
        <v>35</v>
      </c>
      <c r="X1077" s="1" t="s">
        <v>2534</v>
      </c>
      <c r="Y1077" s="1" t="s">
        <v>7325</v>
      </c>
      <c r="Z1077" s="1" t="s">
        <v>5031</v>
      </c>
    </row>
    <row r="1078" spans="1:26" hidden="1" x14ac:dyDescent="0.25">
      <c r="A1078" s="1" t="s">
        <v>2496</v>
      </c>
      <c r="B1078" s="1">
        <v>1139</v>
      </c>
      <c r="C1078" s="1" t="s">
        <v>659</v>
      </c>
      <c r="D1078" s="1" t="s">
        <v>141</v>
      </c>
      <c r="E1078" s="1" t="s">
        <v>142</v>
      </c>
      <c r="F1078" s="1">
        <v>2023</v>
      </c>
      <c r="G1078" s="1">
        <v>2024</v>
      </c>
      <c r="H1078" s="1" t="s">
        <v>6083</v>
      </c>
      <c r="I1078" s="1">
        <v>9605</v>
      </c>
      <c r="J1078" s="1" t="s">
        <v>2595</v>
      </c>
      <c r="K1078" s="1" t="s">
        <v>2505</v>
      </c>
      <c r="L1078" s="1">
        <v>24001</v>
      </c>
      <c r="M1078" s="1" t="s">
        <v>2499</v>
      </c>
      <c r="N1078" s="1" t="s">
        <v>3442</v>
      </c>
      <c r="O1078" s="1" t="s">
        <v>3443</v>
      </c>
      <c r="Q1078" s="1" t="s">
        <v>58</v>
      </c>
      <c r="R1078" s="1" t="s">
        <v>2501</v>
      </c>
      <c r="S1078" s="1" t="s">
        <v>2532</v>
      </c>
      <c r="T1078" s="1" t="s">
        <v>2479</v>
      </c>
      <c r="U1078" s="1" t="s">
        <v>141</v>
      </c>
      <c r="V1078" s="1" t="s">
        <v>3444</v>
      </c>
      <c r="W1078" s="1" t="s">
        <v>35</v>
      </c>
      <c r="X1078" s="1" t="s">
        <v>2534</v>
      </c>
      <c r="Y1078" s="1" t="s">
        <v>6084</v>
      </c>
      <c r="Z1078" s="1" t="s">
        <v>2522</v>
      </c>
    </row>
    <row r="1079" spans="1:26" hidden="1" x14ac:dyDescent="0.25">
      <c r="A1079" s="1" t="s">
        <v>2496</v>
      </c>
      <c r="B1079" s="1">
        <v>1138</v>
      </c>
      <c r="C1079" s="1" t="s">
        <v>920</v>
      </c>
      <c r="D1079" s="1" t="s">
        <v>141</v>
      </c>
      <c r="E1079" s="1" t="s">
        <v>142</v>
      </c>
      <c r="F1079" s="1">
        <v>2023</v>
      </c>
      <c r="G1079" s="1">
        <v>2024</v>
      </c>
      <c r="H1079" s="1" t="s">
        <v>4134</v>
      </c>
      <c r="I1079" s="1">
        <v>6688</v>
      </c>
      <c r="J1079" s="1" t="s">
        <v>2595</v>
      </c>
      <c r="K1079" s="1" t="s">
        <v>2505</v>
      </c>
      <c r="L1079" s="1">
        <v>24001</v>
      </c>
      <c r="M1079" s="1" t="s">
        <v>2499</v>
      </c>
      <c r="N1079" s="1" t="s">
        <v>4083</v>
      </c>
      <c r="O1079" s="1" t="s">
        <v>4084</v>
      </c>
      <c r="Q1079" s="1" t="s">
        <v>58</v>
      </c>
      <c r="R1079" s="1" t="s">
        <v>2501</v>
      </c>
      <c r="S1079" s="1" t="s">
        <v>2532</v>
      </c>
      <c r="T1079" s="1" t="s">
        <v>2479</v>
      </c>
      <c r="U1079" s="1" t="s">
        <v>141</v>
      </c>
      <c r="V1079" s="1" t="s">
        <v>3444</v>
      </c>
      <c r="W1079" s="1" t="s">
        <v>35</v>
      </c>
      <c r="X1079" s="1" t="s">
        <v>2534</v>
      </c>
      <c r="Y1079" s="1" t="s">
        <v>7326</v>
      </c>
      <c r="Z1079" s="1" t="s">
        <v>2479</v>
      </c>
    </row>
    <row r="1080" spans="1:26" hidden="1" x14ac:dyDescent="0.25">
      <c r="A1080" s="1" t="s">
        <v>2496</v>
      </c>
      <c r="B1080" s="1">
        <v>1137</v>
      </c>
      <c r="C1080" s="1" t="s">
        <v>1224</v>
      </c>
      <c r="D1080" s="1" t="s">
        <v>141</v>
      </c>
      <c r="E1080" s="1" t="s">
        <v>142</v>
      </c>
      <c r="F1080" s="1">
        <v>2024</v>
      </c>
      <c r="G1080" s="1">
        <v>2024</v>
      </c>
      <c r="H1080" s="1" t="s">
        <v>4085</v>
      </c>
      <c r="I1080" s="1">
        <v>5886</v>
      </c>
      <c r="J1080" s="1" t="s">
        <v>2595</v>
      </c>
      <c r="K1080" s="1" t="s">
        <v>2505</v>
      </c>
      <c r="L1080" s="1">
        <v>24001</v>
      </c>
      <c r="M1080" s="1" t="s">
        <v>2499</v>
      </c>
      <c r="N1080" s="1" t="s">
        <v>4034</v>
      </c>
      <c r="O1080" s="1" t="s">
        <v>4035</v>
      </c>
      <c r="P1080" s="1">
        <v>17924</v>
      </c>
      <c r="Q1080" s="1" t="s">
        <v>58</v>
      </c>
      <c r="R1080" s="1" t="s">
        <v>2501</v>
      </c>
      <c r="S1080" s="1" t="s">
        <v>2532</v>
      </c>
      <c r="T1080" s="1" t="s">
        <v>2479</v>
      </c>
      <c r="U1080" s="1" t="s">
        <v>141</v>
      </c>
      <c r="V1080" s="1" t="s">
        <v>4028</v>
      </c>
      <c r="W1080" s="1" t="s">
        <v>35</v>
      </c>
      <c r="X1080" s="1" t="s">
        <v>2534</v>
      </c>
      <c r="Y1080" s="1" t="s">
        <v>5706</v>
      </c>
      <c r="Z1080" s="1" t="s">
        <v>2479</v>
      </c>
    </row>
    <row r="1081" spans="1:26" hidden="1" x14ac:dyDescent="0.25">
      <c r="A1081" s="1" t="s">
        <v>2496</v>
      </c>
      <c r="B1081" s="1">
        <v>1136</v>
      </c>
      <c r="C1081" s="1" t="s">
        <v>591</v>
      </c>
      <c r="D1081" s="1" t="s">
        <v>141</v>
      </c>
      <c r="E1081" s="1" t="s">
        <v>142</v>
      </c>
      <c r="F1081" s="1">
        <v>2023</v>
      </c>
      <c r="G1081" s="1">
        <v>2024</v>
      </c>
      <c r="H1081" s="1" t="s">
        <v>4982</v>
      </c>
      <c r="I1081" s="1">
        <v>9312</v>
      </c>
      <c r="J1081" s="1" t="s">
        <v>3122</v>
      </c>
      <c r="K1081" s="1" t="s">
        <v>2505</v>
      </c>
      <c r="L1081" s="1">
        <v>24114</v>
      </c>
      <c r="M1081" s="1" t="s">
        <v>2499</v>
      </c>
      <c r="N1081" s="1" t="s">
        <v>4034</v>
      </c>
      <c r="O1081" s="1" t="s">
        <v>4035</v>
      </c>
      <c r="Q1081" s="1" t="s">
        <v>58</v>
      </c>
      <c r="R1081" s="1" t="s">
        <v>4492</v>
      </c>
      <c r="S1081" s="1" t="s">
        <v>4493</v>
      </c>
      <c r="T1081" s="1" t="s">
        <v>2479</v>
      </c>
      <c r="U1081" s="1" t="s">
        <v>141</v>
      </c>
      <c r="V1081" s="1" t="s">
        <v>4028</v>
      </c>
      <c r="W1081" s="1" t="s">
        <v>35</v>
      </c>
      <c r="X1081" s="1" t="s">
        <v>2534</v>
      </c>
      <c r="Y1081" s="1" t="s">
        <v>5247</v>
      </c>
      <c r="Z1081" s="1" t="s">
        <v>2479</v>
      </c>
    </row>
    <row r="1082" spans="1:26" hidden="1" x14ac:dyDescent="0.25">
      <c r="A1082" s="1" t="s">
        <v>2496</v>
      </c>
      <c r="B1082" s="1">
        <v>1135</v>
      </c>
      <c r="C1082" s="1" t="s">
        <v>1220</v>
      </c>
      <c r="D1082" s="1" t="s">
        <v>809</v>
      </c>
      <c r="E1082" s="1" t="s">
        <v>142</v>
      </c>
      <c r="F1082" s="1">
        <v>2018</v>
      </c>
      <c r="G1082" s="1">
        <v>2018</v>
      </c>
      <c r="H1082" s="1" t="s">
        <v>6571</v>
      </c>
      <c r="I1082" s="1">
        <v>5916</v>
      </c>
      <c r="J1082" s="1" t="s">
        <v>6572</v>
      </c>
      <c r="K1082" s="1" t="s">
        <v>2498</v>
      </c>
      <c r="L1082" s="1">
        <v>24001</v>
      </c>
      <c r="M1082" s="1" t="s">
        <v>2499</v>
      </c>
      <c r="N1082" s="1" t="s">
        <v>4021</v>
      </c>
      <c r="O1082" s="1" t="s">
        <v>6267</v>
      </c>
      <c r="Q1082" s="1" t="s">
        <v>58</v>
      </c>
      <c r="R1082" s="1" t="s">
        <v>2501</v>
      </c>
      <c r="S1082" s="1" t="s">
        <v>2532</v>
      </c>
      <c r="T1082" s="1" t="s">
        <v>2479</v>
      </c>
      <c r="U1082" s="1" t="s">
        <v>809</v>
      </c>
      <c r="V1082" s="1" t="s">
        <v>6253</v>
      </c>
      <c r="W1082" s="1" t="s">
        <v>36</v>
      </c>
      <c r="X1082" s="1" t="s">
        <v>2534</v>
      </c>
      <c r="Y1082" s="1" t="s">
        <v>6573</v>
      </c>
      <c r="Z1082" s="1" t="s">
        <v>2479</v>
      </c>
    </row>
    <row r="1083" spans="1:26" hidden="1" x14ac:dyDescent="0.25">
      <c r="A1083" s="1" t="s">
        <v>2496</v>
      </c>
      <c r="B1083" s="1">
        <v>1134</v>
      </c>
      <c r="C1083" s="1" t="s">
        <v>941</v>
      </c>
      <c r="D1083" s="1" t="s">
        <v>141</v>
      </c>
      <c r="E1083" s="1" t="s">
        <v>142</v>
      </c>
      <c r="F1083" s="1">
        <v>2023</v>
      </c>
      <c r="G1083" s="1">
        <v>2024</v>
      </c>
      <c r="H1083" s="1" t="s">
        <v>6085</v>
      </c>
      <c r="I1083" s="1">
        <v>9560</v>
      </c>
      <c r="J1083" s="1" t="s">
        <v>2595</v>
      </c>
      <c r="K1083" s="1" t="s">
        <v>2505</v>
      </c>
      <c r="L1083" s="1">
        <v>24001</v>
      </c>
      <c r="M1083" s="1" t="s">
        <v>2499</v>
      </c>
      <c r="N1083" s="1" t="s">
        <v>4034</v>
      </c>
      <c r="O1083" s="1" t="s">
        <v>4035</v>
      </c>
      <c r="P1083" s="1">
        <v>25272</v>
      </c>
      <c r="Q1083" s="1" t="s">
        <v>58</v>
      </c>
      <c r="R1083" s="1" t="s">
        <v>2501</v>
      </c>
      <c r="S1083" s="1" t="s">
        <v>2532</v>
      </c>
      <c r="T1083" s="1" t="s">
        <v>2479</v>
      </c>
      <c r="U1083" s="1" t="s">
        <v>141</v>
      </c>
      <c r="V1083" s="1" t="s">
        <v>4028</v>
      </c>
      <c r="W1083" s="1" t="s">
        <v>35</v>
      </c>
      <c r="X1083" s="1" t="s">
        <v>2534</v>
      </c>
      <c r="Y1083" s="1" t="s">
        <v>6086</v>
      </c>
      <c r="Z1083" s="1" t="s">
        <v>2522</v>
      </c>
    </row>
    <row r="1084" spans="1:26" hidden="1" x14ac:dyDescent="0.25">
      <c r="A1084" s="1" t="s">
        <v>2496</v>
      </c>
      <c r="B1084" s="1">
        <v>1133</v>
      </c>
      <c r="C1084" s="1" t="s">
        <v>1405</v>
      </c>
      <c r="D1084" s="1">
        <v>9180</v>
      </c>
      <c r="E1084" s="1" t="s">
        <v>4086</v>
      </c>
      <c r="F1084" s="1">
        <v>2023</v>
      </c>
      <c r="G1084" s="1">
        <v>2023</v>
      </c>
      <c r="H1084" s="1" t="s">
        <v>4087</v>
      </c>
      <c r="I1084" s="1">
        <v>8823</v>
      </c>
      <c r="J1084" s="1" t="s">
        <v>4088</v>
      </c>
      <c r="K1084" s="1" t="s">
        <v>2529</v>
      </c>
      <c r="L1084" s="1">
        <v>24001</v>
      </c>
      <c r="M1084" s="1" t="s">
        <v>2530</v>
      </c>
      <c r="N1084" s="1" t="s">
        <v>2985</v>
      </c>
      <c r="O1084" s="1" t="s">
        <v>2984</v>
      </c>
      <c r="Q1084" s="1" t="s">
        <v>58</v>
      </c>
      <c r="R1084" s="1" t="s">
        <v>2501</v>
      </c>
      <c r="S1084" s="1" t="s">
        <v>2532</v>
      </c>
      <c r="T1084" s="1" t="s">
        <v>2479</v>
      </c>
      <c r="U1084" s="1">
        <v>9180</v>
      </c>
      <c r="V1084" s="1" t="s">
        <v>4089</v>
      </c>
      <c r="W1084" s="1" t="s">
        <v>1648</v>
      </c>
      <c r="X1084" s="1" t="s">
        <v>2534</v>
      </c>
      <c r="Y1084" s="1" t="s">
        <v>4090</v>
      </c>
      <c r="Z1084" s="1" t="s">
        <v>2479</v>
      </c>
    </row>
    <row r="1085" spans="1:26" hidden="1" x14ac:dyDescent="0.25">
      <c r="A1085" s="1" t="s">
        <v>2496</v>
      </c>
      <c r="B1085" s="1">
        <v>1132</v>
      </c>
      <c r="C1085" s="1" t="s">
        <v>1314</v>
      </c>
      <c r="D1085" s="1" t="s">
        <v>162</v>
      </c>
      <c r="E1085" s="1" t="s">
        <v>157</v>
      </c>
      <c r="F1085" s="1">
        <v>2023</v>
      </c>
      <c r="G1085" s="1">
        <v>2024</v>
      </c>
      <c r="H1085" s="1" t="s">
        <v>4122</v>
      </c>
      <c r="I1085" s="1" t="s">
        <v>4123</v>
      </c>
      <c r="J1085" s="1" t="s">
        <v>2475</v>
      </c>
      <c r="K1085" s="1" t="s">
        <v>2629</v>
      </c>
      <c r="L1085" s="1">
        <v>24001</v>
      </c>
      <c r="M1085" s="1" t="s">
        <v>2499</v>
      </c>
      <c r="N1085" s="1" t="s">
        <v>3834</v>
      </c>
      <c r="O1085" s="1" t="s">
        <v>3835</v>
      </c>
      <c r="Q1085" s="1" t="s">
        <v>58</v>
      </c>
      <c r="R1085" s="1" t="s">
        <v>2501</v>
      </c>
      <c r="S1085" s="1" t="s">
        <v>2532</v>
      </c>
      <c r="T1085" s="1" t="s">
        <v>2647</v>
      </c>
      <c r="U1085" s="1" t="s">
        <v>162</v>
      </c>
      <c r="V1085" s="1" t="s">
        <v>4065</v>
      </c>
      <c r="W1085" s="1" t="s">
        <v>34</v>
      </c>
      <c r="X1085" s="1" t="s">
        <v>2534</v>
      </c>
      <c r="Y1085" s="1" t="s">
        <v>7327</v>
      </c>
      <c r="Z1085" s="1" t="s">
        <v>5031</v>
      </c>
    </row>
    <row r="1086" spans="1:26" hidden="1" x14ac:dyDescent="0.25">
      <c r="A1086" s="1" t="s">
        <v>2496</v>
      </c>
      <c r="B1086" s="1">
        <v>1131</v>
      </c>
      <c r="C1086" s="1" t="s">
        <v>590</v>
      </c>
      <c r="D1086" s="1" t="s">
        <v>141</v>
      </c>
      <c r="E1086" s="1" t="s">
        <v>142</v>
      </c>
      <c r="F1086" s="1">
        <v>2023</v>
      </c>
      <c r="G1086" s="1">
        <v>2024</v>
      </c>
      <c r="H1086" s="1" t="s">
        <v>4049</v>
      </c>
      <c r="I1086" s="1" t="s">
        <v>4050</v>
      </c>
      <c r="J1086" s="1" t="s">
        <v>2475</v>
      </c>
      <c r="K1086" s="1" t="s">
        <v>2505</v>
      </c>
      <c r="L1086" s="1">
        <v>24001</v>
      </c>
      <c r="M1086" s="1" t="s">
        <v>2499</v>
      </c>
      <c r="N1086" s="1" t="s">
        <v>4034</v>
      </c>
      <c r="O1086" s="1" t="s">
        <v>4035</v>
      </c>
      <c r="Q1086" s="1" t="s">
        <v>58</v>
      </c>
      <c r="R1086" s="1" t="s">
        <v>2501</v>
      </c>
      <c r="S1086" s="1" t="s">
        <v>4032</v>
      </c>
      <c r="T1086" s="1" t="s">
        <v>3428</v>
      </c>
      <c r="U1086" s="1" t="s">
        <v>141</v>
      </c>
      <c r="V1086" s="1" t="s">
        <v>4028</v>
      </c>
      <c r="W1086" s="1" t="s">
        <v>35</v>
      </c>
      <c r="X1086" s="1" t="s">
        <v>2534</v>
      </c>
      <c r="Y1086" s="1" t="s">
        <v>7328</v>
      </c>
      <c r="Z1086" s="1" t="s">
        <v>7329</v>
      </c>
    </row>
    <row r="1087" spans="1:26" hidden="1" x14ac:dyDescent="0.25">
      <c r="A1087" s="1" t="s">
        <v>2496</v>
      </c>
      <c r="B1087" s="1">
        <v>1130</v>
      </c>
      <c r="C1087" s="1" t="s">
        <v>436</v>
      </c>
      <c r="D1087" s="1" t="s">
        <v>162</v>
      </c>
      <c r="E1087" s="1" t="s">
        <v>157</v>
      </c>
      <c r="F1087" s="1">
        <v>2023</v>
      </c>
      <c r="G1087" s="1">
        <v>2024</v>
      </c>
      <c r="H1087" s="1" t="s">
        <v>4093</v>
      </c>
      <c r="I1087" s="1">
        <v>6633</v>
      </c>
      <c r="J1087" s="1" t="s">
        <v>4025</v>
      </c>
      <c r="K1087" s="1" t="s">
        <v>2558</v>
      </c>
      <c r="L1087" s="1">
        <v>24005</v>
      </c>
      <c r="M1087" s="1" t="s">
        <v>2499</v>
      </c>
      <c r="N1087" s="1" t="s">
        <v>4094</v>
      </c>
      <c r="O1087" s="1" t="s">
        <v>4095</v>
      </c>
      <c r="Q1087" s="1" t="s">
        <v>58</v>
      </c>
      <c r="R1087" s="1" t="s">
        <v>2501</v>
      </c>
      <c r="S1087" s="1" t="s">
        <v>4053</v>
      </c>
      <c r="T1087" s="1" t="s">
        <v>2479</v>
      </c>
      <c r="U1087" s="1" t="s">
        <v>162</v>
      </c>
      <c r="V1087" s="1" t="s">
        <v>4065</v>
      </c>
      <c r="W1087" s="1" t="s">
        <v>34</v>
      </c>
      <c r="X1087" s="1" t="s">
        <v>2534</v>
      </c>
      <c r="Y1087" s="1" t="s">
        <v>5707</v>
      </c>
      <c r="Z1087" s="1" t="s">
        <v>2479</v>
      </c>
    </row>
    <row r="1088" spans="1:26" hidden="1" x14ac:dyDescent="0.25">
      <c r="A1088" s="1" t="s">
        <v>2496</v>
      </c>
      <c r="B1088" s="1">
        <v>1129</v>
      </c>
      <c r="C1088" s="1" t="s">
        <v>1133</v>
      </c>
      <c r="D1088" s="1" t="s">
        <v>141</v>
      </c>
      <c r="E1088" s="1" t="s">
        <v>142</v>
      </c>
      <c r="F1088" s="1">
        <v>2023</v>
      </c>
      <c r="G1088" s="1">
        <v>2024</v>
      </c>
      <c r="H1088" s="1" t="s">
        <v>4152</v>
      </c>
      <c r="I1088" s="1">
        <v>6679</v>
      </c>
      <c r="J1088" s="1" t="s">
        <v>2595</v>
      </c>
      <c r="K1088" s="1" t="s">
        <v>2505</v>
      </c>
      <c r="L1088" s="1">
        <v>24001</v>
      </c>
      <c r="M1088" s="1" t="s">
        <v>2499</v>
      </c>
      <c r="N1088" s="1" t="s">
        <v>4034</v>
      </c>
      <c r="O1088" s="1" t="s">
        <v>4035</v>
      </c>
      <c r="Q1088" s="1" t="s">
        <v>58</v>
      </c>
      <c r="R1088" s="1" t="s">
        <v>2501</v>
      </c>
      <c r="S1088" s="1" t="s">
        <v>3198</v>
      </c>
      <c r="T1088" s="1" t="s">
        <v>2479</v>
      </c>
      <c r="U1088" s="1" t="s">
        <v>141</v>
      </c>
      <c r="V1088" s="1" t="s">
        <v>4028</v>
      </c>
      <c r="W1088" s="1" t="s">
        <v>35</v>
      </c>
      <c r="X1088" s="1" t="s">
        <v>2534</v>
      </c>
      <c r="Y1088" s="1" t="s">
        <v>7330</v>
      </c>
      <c r="Z1088" s="1" t="s">
        <v>2479</v>
      </c>
    </row>
    <row r="1089" spans="1:26" hidden="1" x14ac:dyDescent="0.25">
      <c r="A1089" s="1" t="s">
        <v>2496</v>
      </c>
      <c r="B1089" s="1">
        <v>1128</v>
      </c>
      <c r="C1089" s="1" t="s">
        <v>774</v>
      </c>
      <c r="D1089" s="1" t="s">
        <v>141</v>
      </c>
      <c r="E1089" s="1" t="s">
        <v>142</v>
      </c>
      <c r="F1089" s="1">
        <v>2023</v>
      </c>
      <c r="G1089" s="1">
        <v>2024</v>
      </c>
      <c r="H1089" s="1" t="s">
        <v>4159</v>
      </c>
      <c r="I1089" s="1">
        <v>5943</v>
      </c>
      <c r="J1089" s="1" t="s">
        <v>3122</v>
      </c>
      <c r="K1089" s="1" t="s">
        <v>2505</v>
      </c>
      <c r="L1089" s="1">
        <v>24001</v>
      </c>
      <c r="M1089" s="1" t="s">
        <v>2499</v>
      </c>
      <c r="N1089" s="1" t="s">
        <v>4034</v>
      </c>
      <c r="O1089" s="1" t="s">
        <v>4035</v>
      </c>
      <c r="Q1089" s="1" t="s">
        <v>58</v>
      </c>
      <c r="R1089" s="1" t="s">
        <v>2501</v>
      </c>
      <c r="S1089" s="1" t="s">
        <v>2532</v>
      </c>
      <c r="T1089" s="1" t="s">
        <v>2479</v>
      </c>
      <c r="U1089" s="1" t="s">
        <v>141</v>
      </c>
      <c r="V1089" s="1" t="s">
        <v>4028</v>
      </c>
      <c r="W1089" s="1" t="s">
        <v>35</v>
      </c>
      <c r="X1089" s="1" t="s">
        <v>2534</v>
      </c>
      <c r="Y1089" s="1" t="s">
        <v>7331</v>
      </c>
      <c r="Z1089" s="1" t="s">
        <v>2479</v>
      </c>
    </row>
    <row r="1090" spans="1:26" hidden="1" x14ac:dyDescent="0.25">
      <c r="A1090" s="1" t="s">
        <v>2496</v>
      </c>
      <c r="B1090" s="1">
        <v>1127</v>
      </c>
      <c r="C1090" s="1" t="s">
        <v>917</v>
      </c>
      <c r="D1090" s="1" t="s">
        <v>141</v>
      </c>
      <c r="E1090" s="1" t="s">
        <v>142</v>
      </c>
      <c r="F1090" s="1">
        <v>2024</v>
      </c>
      <c r="G1090" s="1">
        <v>2025</v>
      </c>
      <c r="H1090" s="1" t="s">
        <v>4096</v>
      </c>
      <c r="I1090" s="1">
        <v>5857</v>
      </c>
      <c r="J1090" s="1" t="s">
        <v>4029</v>
      </c>
      <c r="K1090" s="1" t="s">
        <v>2498</v>
      </c>
      <c r="L1090" s="1">
        <v>24001</v>
      </c>
      <c r="M1090" s="1" t="s">
        <v>2499</v>
      </c>
      <c r="N1090" s="1" t="s">
        <v>3435</v>
      </c>
      <c r="O1090" s="1" t="s">
        <v>4097</v>
      </c>
      <c r="Q1090" s="1" t="s">
        <v>58</v>
      </c>
      <c r="R1090" s="1" t="s">
        <v>2501</v>
      </c>
      <c r="S1090" s="1" t="s">
        <v>2532</v>
      </c>
      <c r="T1090" s="1" t="s">
        <v>2479</v>
      </c>
      <c r="U1090" s="1" t="s">
        <v>141</v>
      </c>
      <c r="V1090" s="1" t="s">
        <v>3444</v>
      </c>
      <c r="W1090" s="1" t="s">
        <v>34</v>
      </c>
      <c r="X1090" s="1" t="s">
        <v>2534</v>
      </c>
      <c r="Y1090" s="1" t="s">
        <v>5708</v>
      </c>
      <c r="Z1090" s="1" t="s">
        <v>2479</v>
      </c>
    </row>
    <row r="1091" spans="1:26" hidden="1" x14ac:dyDescent="0.25">
      <c r="A1091" s="1" t="s">
        <v>2496</v>
      </c>
      <c r="B1091" s="1">
        <v>1126</v>
      </c>
      <c r="C1091" s="1" t="s">
        <v>885</v>
      </c>
      <c r="D1091" s="1" t="s">
        <v>141</v>
      </c>
      <c r="E1091" s="1" t="s">
        <v>142</v>
      </c>
      <c r="F1091" s="1">
        <v>2023</v>
      </c>
      <c r="G1091" s="1">
        <v>2024</v>
      </c>
      <c r="H1091" s="1" t="s">
        <v>4098</v>
      </c>
      <c r="I1091" s="1">
        <v>8883</v>
      </c>
      <c r="J1091" s="1" t="s">
        <v>2595</v>
      </c>
      <c r="K1091" s="1" t="s">
        <v>2505</v>
      </c>
      <c r="L1091" s="1">
        <v>24001</v>
      </c>
      <c r="M1091" s="1" t="s">
        <v>2499</v>
      </c>
      <c r="N1091" s="1" t="s">
        <v>4034</v>
      </c>
      <c r="O1091" s="1" t="s">
        <v>4035</v>
      </c>
      <c r="Q1091" s="1" t="s">
        <v>58</v>
      </c>
      <c r="R1091" s="1" t="s">
        <v>2501</v>
      </c>
      <c r="S1091" s="1" t="s">
        <v>2532</v>
      </c>
      <c r="T1091" s="1" t="s">
        <v>2479</v>
      </c>
      <c r="U1091" s="1" t="s">
        <v>141</v>
      </c>
      <c r="V1091" s="1" t="s">
        <v>4028</v>
      </c>
      <c r="W1091" s="1" t="s">
        <v>35</v>
      </c>
      <c r="X1091" s="1" t="s">
        <v>2534</v>
      </c>
      <c r="Y1091" s="1" t="s">
        <v>5709</v>
      </c>
      <c r="Z1091" s="1" t="s">
        <v>2479</v>
      </c>
    </row>
    <row r="1092" spans="1:26" hidden="1" x14ac:dyDescent="0.25">
      <c r="A1092" s="1" t="s">
        <v>2496</v>
      </c>
      <c r="B1092" s="1">
        <v>1124</v>
      </c>
      <c r="C1092" s="1" t="s">
        <v>414</v>
      </c>
      <c r="D1092" s="1" t="s">
        <v>141</v>
      </c>
      <c r="E1092" s="1" t="s">
        <v>142</v>
      </c>
      <c r="F1092" s="1">
        <v>2023</v>
      </c>
      <c r="G1092" s="1">
        <v>2024</v>
      </c>
      <c r="H1092" s="1" t="s">
        <v>4099</v>
      </c>
      <c r="I1092" s="1">
        <v>5982</v>
      </c>
      <c r="J1092" s="1" t="s">
        <v>2595</v>
      </c>
      <c r="K1092" s="1" t="s">
        <v>2505</v>
      </c>
      <c r="L1092" s="1">
        <v>24001</v>
      </c>
      <c r="M1092" s="1" t="s">
        <v>2499</v>
      </c>
      <c r="N1092" s="1" t="s">
        <v>3442</v>
      </c>
      <c r="O1092" s="1" t="s">
        <v>3443</v>
      </c>
      <c r="Q1092" s="1" t="s">
        <v>58</v>
      </c>
      <c r="R1092" s="1" t="s">
        <v>2501</v>
      </c>
      <c r="S1092" s="1" t="s">
        <v>2532</v>
      </c>
      <c r="T1092" s="1" t="s">
        <v>2479</v>
      </c>
      <c r="U1092" s="1" t="s">
        <v>141</v>
      </c>
      <c r="V1092" s="1" t="s">
        <v>3444</v>
      </c>
      <c r="W1092" s="1" t="s">
        <v>35</v>
      </c>
      <c r="X1092" s="1" t="s">
        <v>2534</v>
      </c>
      <c r="Y1092" s="1" t="s">
        <v>5710</v>
      </c>
      <c r="Z1092" s="1" t="s">
        <v>2479</v>
      </c>
    </row>
    <row r="1093" spans="1:26" hidden="1" x14ac:dyDescent="0.25">
      <c r="A1093" s="1" t="s">
        <v>2496</v>
      </c>
      <c r="B1093" s="1">
        <v>1123</v>
      </c>
      <c r="C1093" s="1" t="s">
        <v>1109</v>
      </c>
      <c r="D1093" s="1" t="s">
        <v>141</v>
      </c>
      <c r="E1093" s="1" t="s">
        <v>142</v>
      </c>
      <c r="F1093" s="1">
        <v>2023</v>
      </c>
      <c r="G1093" s="1">
        <v>2024</v>
      </c>
      <c r="H1093" s="1" t="s">
        <v>4100</v>
      </c>
      <c r="I1093" s="1">
        <v>7145</v>
      </c>
      <c r="J1093" s="1" t="s">
        <v>2595</v>
      </c>
      <c r="K1093" s="1" t="s">
        <v>2505</v>
      </c>
      <c r="L1093" s="1">
        <v>24001</v>
      </c>
      <c r="M1093" s="1" t="s">
        <v>2499</v>
      </c>
      <c r="N1093" s="1" t="s">
        <v>4061</v>
      </c>
      <c r="O1093" s="1" t="s">
        <v>4062</v>
      </c>
      <c r="Q1093" s="1" t="s">
        <v>58</v>
      </c>
      <c r="R1093" s="1" t="s">
        <v>2501</v>
      </c>
      <c r="S1093" s="1" t="s">
        <v>2532</v>
      </c>
      <c r="T1093" s="1" t="s">
        <v>2479</v>
      </c>
      <c r="U1093" s="1" t="s">
        <v>141</v>
      </c>
      <c r="V1093" s="1" t="s">
        <v>3444</v>
      </c>
      <c r="W1093" s="1" t="s">
        <v>35</v>
      </c>
      <c r="X1093" s="1" t="s">
        <v>2534</v>
      </c>
      <c r="Y1093" s="1" t="s">
        <v>5711</v>
      </c>
      <c r="Z1093" s="1" t="s">
        <v>2479</v>
      </c>
    </row>
    <row r="1094" spans="1:26" hidden="1" x14ac:dyDescent="0.25">
      <c r="A1094" s="1" t="s">
        <v>2496</v>
      </c>
      <c r="B1094" s="1">
        <v>1122</v>
      </c>
      <c r="C1094" s="1" t="s">
        <v>1609</v>
      </c>
      <c r="D1094" s="1" t="s">
        <v>162</v>
      </c>
      <c r="E1094" s="1" t="s">
        <v>157</v>
      </c>
      <c r="F1094" s="1">
        <v>2024</v>
      </c>
      <c r="G1094" s="1">
        <v>2024</v>
      </c>
      <c r="H1094" s="1" t="s">
        <v>3128</v>
      </c>
      <c r="I1094" s="1">
        <v>15196</v>
      </c>
      <c r="J1094" s="1" t="s">
        <v>2475</v>
      </c>
      <c r="K1094" s="1" t="s">
        <v>3129</v>
      </c>
      <c r="L1094" s="1">
        <v>24026</v>
      </c>
      <c r="M1094" s="1" t="s">
        <v>3130</v>
      </c>
      <c r="N1094" s="1" t="s">
        <v>4101</v>
      </c>
      <c r="O1094" s="1" t="s">
        <v>4102</v>
      </c>
      <c r="Q1094" s="1" t="s">
        <v>58</v>
      </c>
      <c r="R1094" s="1" t="s">
        <v>2501</v>
      </c>
      <c r="S1094" s="1" t="s">
        <v>2532</v>
      </c>
      <c r="T1094" s="1" t="s">
        <v>2479</v>
      </c>
      <c r="U1094" s="1" t="s">
        <v>162</v>
      </c>
      <c r="V1094" s="1" t="s">
        <v>4103</v>
      </c>
      <c r="W1094" s="1" t="s">
        <v>34</v>
      </c>
      <c r="X1094" s="1" t="s">
        <v>2534</v>
      </c>
      <c r="Y1094" s="1" t="s">
        <v>5712</v>
      </c>
      <c r="Z1094" s="1" t="s">
        <v>3133</v>
      </c>
    </row>
    <row r="1095" spans="1:26" hidden="1" x14ac:dyDescent="0.25">
      <c r="A1095" s="1" t="s">
        <v>2496</v>
      </c>
      <c r="B1095" s="1">
        <v>1121</v>
      </c>
      <c r="C1095" s="1" t="s">
        <v>865</v>
      </c>
      <c r="D1095" s="1" t="s">
        <v>141</v>
      </c>
      <c r="E1095" s="1" t="s">
        <v>142</v>
      </c>
      <c r="F1095" s="1">
        <v>2023</v>
      </c>
      <c r="G1095" s="1">
        <v>2024</v>
      </c>
      <c r="H1095" s="1" t="s">
        <v>4104</v>
      </c>
      <c r="I1095" s="1">
        <v>8884</v>
      </c>
      <c r="J1095" s="1" t="s">
        <v>2595</v>
      </c>
      <c r="K1095" s="1" t="s">
        <v>2505</v>
      </c>
      <c r="L1095" s="1">
        <v>24001</v>
      </c>
      <c r="M1095" s="1" t="s">
        <v>2499</v>
      </c>
      <c r="N1095" s="1" t="s">
        <v>4061</v>
      </c>
      <c r="O1095" s="1" t="s">
        <v>4062</v>
      </c>
      <c r="Q1095" s="1" t="s">
        <v>58</v>
      </c>
      <c r="R1095" s="1" t="s">
        <v>2501</v>
      </c>
      <c r="S1095" s="1" t="s">
        <v>2532</v>
      </c>
      <c r="T1095" s="1" t="s">
        <v>2479</v>
      </c>
      <c r="U1095" s="1" t="s">
        <v>141</v>
      </c>
      <c r="V1095" s="1" t="s">
        <v>3444</v>
      </c>
      <c r="W1095" s="1" t="s">
        <v>35</v>
      </c>
      <c r="X1095" s="1" t="s">
        <v>2534</v>
      </c>
      <c r="Y1095" s="1" t="s">
        <v>5713</v>
      </c>
      <c r="Z1095" s="1" t="s">
        <v>2479</v>
      </c>
    </row>
    <row r="1096" spans="1:26" hidden="1" x14ac:dyDescent="0.25">
      <c r="A1096" s="1" t="s">
        <v>2496</v>
      </c>
      <c r="B1096" s="1">
        <v>1120</v>
      </c>
      <c r="C1096" s="1" t="s">
        <v>649</v>
      </c>
      <c r="D1096" s="1" t="s">
        <v>141</v>
      </c>
      <c r="E1096" s="1" t="s">
        <v>142</v>
      </c>
      <c r="F1096" s="1">
        <v>2023</v>
      </c>
      <c r="G1096" s="1">
        <v>2024</v>
      </c>
      <c r="H1096" s="1" t="s">
        <v>4105</v>
      </c>
      <c r="I1096" s="1">
        <v>5899</v>
      </c>
      <c r="J1096" s="1" t="s">
        <v>2595</v>
      </c>
      <c r="K1096" s="1" t="s">
        <v>2505</v>
      </c>
      <c r="L1096" s="1">
        <v>24001</v>
      </c>
      <c r="M1096" s="1" t="s">
        <v>2499</v>
      </c>
      <c r="N1096" s="1" t="s">
        <v>3442</v>
      </c>
      <c r="O1096" s="1" t="s">
        <v>3443</v>
      </c>
      <c r="Q1096" s="1" t="s">
        <v>58</v>
      </c>
      <c r="R1096" s="1" t="s">
        <v>2501</v>
      </c>
      <c r="S1096" s="1" t="s">
        <v>2532</v>
      </c>
      <c r="T1096" s="1" t="s">
        <v>2479</v>
      </c>
      <c r="U1096" s="1" t="s">
        <v>141</v>
      </c>
      <c r="V1096" s="1" t="s">
        <v>3444</v>
      </c>
      <c r="W1096" s="1" t="s">
        <v>35</v>
      </c>
      <c r="X1096" s="1" t="s">
        <v>2534</v>
      </c>
      <c r="Y1096" s="1" t="s">
        <v>5714</v>
      </c>
      <c r="Z1096" s="1" t="s">
        <v>2479</v>
      </c>
    </row>
    <row r="1097" spans="1:26" hidden="1" x14ac:dyDescent="0.25">
      <c r="A1097" s="1" t="s">
        <v>2496</v>
      </c>
      <c r="B1097" s="1">
        <v>1119</v>
      </c>
      <c r="C1097" s="1" t="s">
        <v>316</v>
      </c>
      <c r="D1097" s="1" t="s">
        <v>141</v>
      </c>
      <c r="E1097" s="1" t="s">
        <v>142</v>
      </c>
      <c r="F1097" s="1">
        <v>2023</v>
      </c>
      <c r="G1097" s="1">
        <v>2024</v>
      </c>
      <c r="H1097" s="1" t="s">
        <v>4106</v>
      </c>
      <c r="I1097" s="1">
        <v>6514</v>
      </c>
      <c r="J1097" s="1" t="s">
        <v>2595</v>
      </c>
      <c r="K1097" s="1" t="s">
        <v>2505</v>
      </c>
      <c r="L1097" s="1">
        <v>24005</v>
      </c>
      <c r="M1097" s="1" t="s">
        <v>2499</v>
      </c>
      <c r="N1097" s="1" t="s">
        <v>4034</v>
      </c>
      <c r="O1097" s="1" t="s">
        <v>4035</v>
      </c>
      <c r="Q1097" s="1" t="s">
        <v>58</v>
      </c>
      <c r="R1097" s="1" t="s">
        <v>2501</v>
      </c>
      <c r="S1097" s="1" t="s">
        <v>2532</v>
      </c>
      <c r="T1097" s="1" t="s">
        <v>2479</v>
      </c>
      <c r="U1097" s="1" t="s">
        <v>141</v>
      </c>
      <c r="V1097" s="1" t="s">
        <v>4028</v>
      </c>
      <c r="W1097" s="1" t="s">
        <v>35</v>
      </c>
      <c r="X1097" s="1" t="s">
        <v>2534</v>
      </c>
      <c r="Y1097" s="1" t="s">
        <v>5715</v>
      </c>
      <c r="Z1097" s="1" t="s">
        <v>2479</v>
      </c>
    </row>
    <row r="1098" spans="1:26" hidden="1" x14ac:dyDescent="0.25">
      <c r="A1098" s="1" t="s">
        <v>2496</v>
      </c>
      <c r="B1098" s="1">
        <v>1118</v>
      </c>
      <c r="C1098" s="1" t="s">
        <v>1115</v>
      </c>
      <c r="D1098" s="1" t="s">
        <v>141</v>
      </c>
      <c r="E1098" s="1" t="s">
        <v>142</v>
      </c>
      <c r="F1098" s="1">
        <v>2023</v>
      </c>
      <c r="G1098" s="1">
        <v>2024</v>
      </c>
      <c r="H1098" s="1" t="s">
        <v>4107</v>
      </c>
      <c r="I1098" s="1">
        <v>5898</v>
      </c>
      <c r="J1098" s="1" t="s">
        <v>2595</v>
      </c>
      <c r="K1098" s="1" t="s">
        <v>2505</v>
      </c>
      <c r="L1098" s="1">
        <v>24001</v>
      </c>
      <c r="M1098" s="1" t="s">
        <v>2499</v>
      </c>
      <c r="N1098" s="1" t="s">
        <v>4030</v>
      </c>
      <c r="O1098" s="1" t="s">
        <v>4031</v>
      </c>
      <c r="Q1098" s="1" t="s">
        <v>58</v>
      </c>
      <c r="R1098" s="1" t="s">
        <v>2501</v>
      </c>
      <c r="S1098" s="1" t="s">
        <v>2532</v>
      </c>
      <c r="T1098" s="1" t="s">
        <v>2479</v>
      </c>
      <c r="U1098" s="1" t="s">
        <v>141</v>
      </c>
      <c r="V1098" s="1" t="s">
        <v>3444</v>
      </c>
      <c r="W1098" s="1" t="s">
        <v>35</v>
      </c>
      <c r="X1098" s="1" t="s">
        <v>2534</v>
      </c>
      <c r="Y1098" s="1" t="s">
        <v>5716</v>
      </c>
      <c r="Z1098" s="1" t="s">
        <v>2479</v>
      </c>
    </row>
    <row r="1099" spans="1:26" hidden="1" x14ac:dyDescent="0.25">
      <c r="A1099" s="1" t="s">
        <v>2496</v>
      </c>
      <c r="B1099" s="1">
        <v>1117</v>
      </c>
      <c r="C1099" s="1" t="s">
        <v>323</v>
      </c>
      <c r="D1099" s="1" t="s">
        <v>141</v>
      </c>
      <c r="E1099" s="1" t="s">
        <v>142</v>
      </c>
      <c r="F1099" s="1">
        <v>2024</v>
      </c>
      <c r="G1099" s="1">
        <v>2025</v>
      </c>
      <c r="H1099" s="1" t="s">
        <v>4108</v>
      </c>
      <c r="I1099" s="1">
        <v>5677</v>
      </c>
      <c r="J1099" s="1" t="s">
        <v>3009</v>
      </c>
      <c r="K1099" s="1" t="s">
        <v>2600</v>
      </c>
      <c r="L1099" s="1">
        <v>24001</v>
      </c>
      <c r="M1099" s="1" t="s">
        <v>2530</v>
      </c>
      <c r="N1099" s="1" t="s">
        <v>4109</v>
      </c>
      <c r="O1099" s="1" t="s">
        <v>4110</v>
      </c>
      <c r="Q1099" s="1" t="s">
        <v>58</v>
      </c>
      <c r="R1099" s="1" t="s">
        <v>2501</v>
      </c>
      <c r="S1099" s="1" t="s">
        <v>2532</v>
      </c>
      <c r="T1099" s="1" t="s">
        <v>2479</v>
      </c>
      <c r="U1099" s="1" t="s">
        <v>141</v>
      </c>
      <c r="V1099" s="1" t="s">
        <v>3444</v>
      </c>
      <c r="W1099" s="1" t="s">
        <v>34</v>
      </c>
      <c r="X1099" s="1" t="s">
        <v>2534</v>
      </c>
      <c r="Y1099" s="1" t="s">
        <v>5717</v>
      </c>
      <c r="Z1099" s="1" t="s">
        <v>2479</v>
      </c>
    </row>
    <row r="1100" spans="1:26" hidden="1" x14ac:dyDescent="0.25">
      <c r="A1100" s="1" t="s">
        <v>2496</v>
      </c>
      <c r="B1100" s="1">
        <v>1116</v>
      </c>
      <c r="C1100" s="1" t="s">
        <v>874</v>
      </c>
      <c r="D1100" s="1" t="s">
        <v>141</v>
      </c>
      <c r="E1100" s="1" t="s">
        <v>142</v>
      </c>
      <c r="F1100" s="1">
        <v>2023</v>
      </c>
      <c r="G1100" s="1">
        <v>2024</v>
      </c>
      <c r="H1100" s="1" t="s">
        <v>4111</v>
      </c>
      <c r="I1100" s="1">
        <v>8069</v>
      </c>
      <c r="J1100" s="1" t="s">
        <v>2595</v>
      </c>
      <c r="K1100" s="1" t="s">
        <v>2505</v>
      </c>
      <c r="L1100" s="1">
        <v>24001</v>
      </c>
      <c r="M1100" s="1" t="s">
        <v>2499</v>
      </c>
      <c r="N1100" s="1" t="s">
        <v>4030</v>
      </c>
      <c r="O1100" s="1" t="s">
        <v>4031</v>
      </c>
      <c r="Q1100" s="1" t="s">
        <v>58</v>
      </c>
      <c r="R1100" s="1" t="s">
        <v>2501</v>
      </c>
      <c r="S1100" s="1" t="s">
        <v>2532</v>
      </c>
      <c r="T1100" s="1" t="s">
        <v>2479</v>
      </c>
      <c r="U1100" s="1" t="s">
        <v>141</v>
      </c>
      <c r="V1100" s="1" t="s">
        <v>3444</v>
      </c>
      <c r="W1100" s="1" t="s">
        <v>35</v>
      </c>
      <c r="X1100" s="1" t="s">
        <v>2534</v>
      </c>
      <c r="Y1100" s="1" t="s">
        <v>5718</v>
      </c>
      <c r="Z1100" s="1" t="s">
        <v>2479</v>
      </c>
    </row>
    <row r="1101" spans="1:26" hidden="1" x14ac:dyDescent="0.25">
      <c r="A1101" s="1" t="s">
        <v>2496</v>
      </c>
      <c r="B1101" s="1">
        <v>1114</v>
      </c>
      <c r="C1101" s="1" t="s">
        <v>415</v>
      </c>
      <c r="D1101" s="1" t="s">
        <v>141</v>
      </c>
      <c r="E1101" s="1" t="s">
        <v>142</v>
      </c>
      <c r="F1101" s="1">
        <v>2023</v>
      </c>
      <c r="G1101" s="1">
        <v>2024</v>
      </c>
      <c r="H1101" s="1" t="s">
        <v>4162</v>
      </c>
      <c r="I1101" s="1">
        <v>5870</v>
      </c>
      <c r="J1101" s="1" t="s">
        <v>2595</v>
      </c>
      <c r="K1101" s="1" t="s">
        <v>2505</v>
      </c>
      <c r="L1101" s="1">
        <v>24001</v>
      </c>
      <c r="M1101" s="1" t="s">
        <v>2499</v>
      </c>
      <c r="N1101" s="1" t="s">
        <v>4044</v>
      </c>
      <c r="O1101" s="1" t="s">
        <v>4045</v>
      </c>
      <c r="Q1101" s="1" t="s">
        <v>58</v>
      </c>
      <c r="R1101" s="1" t="s">
        <v>2501</v>
      </c>
      <c r="S1101" s="1" t="s">
        <v>2532</v>
      </c>
      <c r="T1101" s="1" t="s">
        <v>2479</v>
      </c>
      <c r="U1101" s="1" t="s">
        <v>141</v>
      </c>
      <c r="V1101" s="1" t="s">
        <v>3444</v>
      </c>
      <c r="W1101" s="1" t="s">
        <v>35</v>
      </c>
      <c r="X1101" s="1" t="s">
        <v>2534</v>
      </c>
      <c r="Y1101" s="1" t="s">
        <v>5719</v>
      </c>
      <c r="Z1101" s="1" t="s">
        <v>2479</v>
      </c>
    </row>
    <row r="1102" spans="1:26" hidden="1" x14ac:dyDescent="0.25">
      <c r="A1102" s="1" t="s">
        <v>2496</v>
      </c>
      <c r="B1102" s="1">
        <v>1112</v>
      </c>
      <c r="C1102" s="1" t="s">
        <v>1215</v>
      </c>
      <c r="D1102" s="1" t="s">
        <v>141</v>
      </c>
      <c r="E1102" s="1" t="s">
        <v>142</v>
      </c>
      <c r="F1102" s="1">
        <v>2024</v>
      </c>
      <c r="G1102" s="1">
        <v>2025</v>
      </c>
      <c r="H1102" s="1" t="s">
        <v>6087</v>
      </c>
      <c r="I1102" s="1">
        <v>5690</v>
      </c>
      <c r="J1102" s="1" t="s">
        <v>2575</v>
      </c>
      <c r="K1102" s="1" t="s">
        <v>2529</v>
      </c>
      <c r="L1102" s="1">
        <v>24001</v>
      </c>
      <c r="M1102" s="1" t="s">
        <v>2530</v>
      </c>
      <c r="N1102" s="1" t="s">
        <v>3775</v>
      </c>
      <c r="O1102" s="1" t="s">
        <v>3776</v>
      </c>
      <c r="Q1102" s="1" t="s">
        <v>58</v>
      </c>
      <c r="R1102" s="1" t="s">
        <v>2501</v>
      </c>
      <c r="S1102" s="1" t="s">
        <v>2532</v>
      </c>
      <c r="T1102" s="1" t="s">
        <v>2479</v>
      </c>
      <c r="U1102" s="1" t="s">
        <v>141</v>
      </c>
      <c r="V1102" s="1" t="s">
        <v>3444</v>
      </c>
      <c r="W1102" s="1" t="s">
        <v>34</v>
      </c>
      <c r="X1102" s="1" t="s">
        <v>2534</v>
      </c>
      <c r="Y1102" s="1" t="s">
        <v>6088</v>
      </c>
      <c r="Z1102" s="1" t="s">
        <v>2522</v>
      </c>
    </row>
    <row r="1103" spans="1:26" hidden="1" x14ac:dyDescent="0.25">
      <c r="A1103" s="1" t="s">
        <v>2496</v>
      </c>
      <c r="B1103" s="1">
        <v>1111</v>
      </c>
      <c r="C1103" s="1" t="s">
        <v>703</v>
      </c>
      <c r="D1103" s="1" t="s">
        <v>141</v>
      </c>
      <c r="E1103" s="1" t="s">
        <v>142</v>
      </c>
      <c r="F1103" s="1">
        <v>2023</v>
      </c>
      <c r="G1103" s="1">
        <v>2024</v>
      </c>
      <c r="H1103" s="1" t="s">
        <v>5248</v>
      </c>
      <c r="I1103" s="1">
        <v>9364</v>
      </c>
      <c r="J1103" s="1" t="s">
        <v>2595</v>
      </c>
      <c r="K1103" s="1" t="s">
        <v>2505</v>
      </c>
      <c r="L1103" s="1">
        <v>24001</v>
      </c>
      <c r="M1103" s="1" t="s">
        <v>2499</v>
      </c>
      <c r="N1103" s="1" t="s">
        <v>4044</v>
      </c>
      <c r="O1103" s="1" t="s">
        <v>4045</v>
      </c>
      <c r="Q1103" s="1" t="s">
        <v>58</v>
      </c>
      <c r="R1103" s="1" t="s">
        <v>2501</v>
      </c>
      <c r="S1103" s="1" t="s">
        <v>2532</v>
      </c>
      <c r="T1103" s="1" t="s">
        <v>2479</v>
      </c>
      <c r="U1103" s="1" t="s">
        <v>141</v>
      </c>
      <c r="V1103" s="1" t="s">
        <v>3444</v>
      </c>
      <c r="W1103" s="1" t="s">
        <v>35</v>
      </c>
      <c r="X1103" s="1" t="s">
        <v>2534</v>
      </c>
      <c r="Y1103" s="1" t="s">
        <v>5720</v>
      </c>
      <c r="Z1103" s="1" t="s">
        <v>2479</v>
      </c>
    </row>
    <row r="1104" spans="1:26" hidden="1" x14ac:dyDescent="0.25">
      <c r="A1104" s="1" t="s">
        <v>2496</v>
      </c>
      <c r="B1104" s="1">
        <v>1110</v>
      </c>
      <c r="C1104" s="1" t="s">
        <v>881</v>
      </c>
      <c r="D1104" s="1" t="s">
        <v>141</v>
      </c>
      <c r="E1104" s="1" t="s">
        <v>142</v>
      </c>
      <c r="F1104" s="1">
        <v>2024</v>
      </c>
      <c r="G1104" s="1">
        <v>2024</v>
      </c>
      <c r="H1104" s="1" t="s">
        <v>4112</v>
      </c>
      <c r="I1104" s="1">
        <v>8842</v>
      </c>
      <c r="J1104" s="1" t="s">
        <v>2595</v>
      </c>
      <c r="K1104" s="1" t="s">
        <v>2505</v>
      </c>
      <c r="L1104" s="1">
        <v>24001</v>
      </c>
      <c r="M1104" s="1" t="s">
        <v>2499</v>
      </c>
      <c r="N1104" s="1" t="s">
        <v>4034</v>
      </c>
      <c r="O1104" s="1" t="s">
        <v>4035</v>
      </c>
      <c r="Q1104" s="1" t="s">
        <v>58</v>
      </c>
      <c r="R1104" s="1" t="s">
        <v>2501</v>
      </c>
      <c r="S1104" s="1" t="s">
        <v>2532</v>
      </c>
      <c r="T1104" s="1" t="s">
        <v>2479</v>
      </c>
      <c r="U1104" s="1" t="s">
        <v>141</v>
      </c>
      <c r="V1104" s="1" t="s">
        <v>4028</v>
      </c>
      <c r="W1104" s="1" t="s">
        <v>35</v>
      </c>
      <c r="X1104" s="1" t="s">
        <v>2534</v>
      </c>
      <c r="Y1104" s="1" t="s">
        <v>5721</v>
      </c>
      <c r="Z1104" s="1" t="s">
        <v>4092</v>
      </c>
    </row>
    <row r="1105" spans="1:26" hidden="1" x14ac:dyDescent="0.25">
      <c r="A1105" s="1" t="s">
        <v>2496</v>
      </c>
      <c r="B1105" s="1">
        <v>1109</v>
      </c>
      <c r="C1105" s="1" t="s">
        <v>1110</v>
      </c>
      <c r="D1105" s="1" t="s">
        <v>141</v>
      </c>
      <c r="E1105" s="1" t="s">
        <v>142</v>
      </c>
      <c r="F1105" s="1">
        <v>2023</v>
      </c>
      <c r="G1105" s="1">
        <v>2024</v>
      </c>
      <c r="H1105" s="1" t="s">
        <v>4113</v>
      </c>
      <c r="I1105" s="1">
        <v>5979</v>
      </c>
      <c r="J1105" s="1" t="s">
        <v>2595</v>
      </c>
      <c r="K1105" s="1" t="s">
        <v>2505</v>
      </c>
      <c r="L1105" s="1">
        <v>24001</v>
      </c>
      <c r="M1105" s="1" t="s">
        <v>2499</v>
      </c>
      <c r="N1105" s="1" t="s">
        <v>4061</v>
      </c>
      <c r="O1105" s="1" t="s">
        <v>4062</v>
      </c>
      <c r="Q1105" s="1" t="s">
        <v>58</v>
      </c>
      <c r="R1105" s="1" t="s">
        <v>2501</v>
      </c>
      <c r="S1105" s="1" t="s">
        <v>2532</v>
      </c>
      <c r="T1105" s="1" t="s">
        <v>2479</v>
      </c>
      <c r="U1105" s="1" t="s">
        <v>141</v>
      </c>
      <c r="V1105" s="1" t="s">
        <v>3444</v>
      </c>
      <c r="W1105" s="1" t="s">
        <v>35</v>
      </c>
      <c r="X1105" s="1" t="s">
        <v>2534</v>
      </c>
      <c r="Y1105" s="1" t="s">
        <v>5722</v>
      </c>
      <c r="Z1105" s="1" t="s">
        <v>2479</v>
      </c>
    </row>
    <row r="1106" spans="1:26" hidden="1" x14ac:dyDescent="0.25">
      <c r="A1106" s="1" t="s">
        <v>2496</v>
      </c>
      <c r="B1106" s="1">
        <v>1108</v>
      </c>
      <c r="C1106" s="1" t="s">
        <v>1159</v>
      </c>
      <c r="D1106" s="1" t="s">
        <v>141</v>
      </c>
      <c r="E1106" s="1" t="s">
        <v>142</v>
      </c>
      <c r="F1106" s="1">
        <v>2023</v>
      </c>
      <c r="G1106" s="1">
        <v>2024</v>
      </c>
      <c r="H1106" s="1" t="s">
        <v>6089</v>
      </c>
      <c r="I1106" s="1">
        <v>8882</v>
      </c>
      <c r="J1106" s="1" t="s">
        <v>2595</v>
      </c>
      <c r="K1106" s="1" t="s">
        <v>2498</v>
      </c>
      <c r="L1106" s="1">
        <v>24001</v>
      </c>
      <c r="M1106" s="1" t="s">
        <v>2499</v>
      </c>
      <c r="N1106" s="1" t="s">
        <v>3442</v>
      </c>
      <c r="O1106" s="1" t="s">
        <v>3443</v>
      </c>
      <c r="Q1106" s="1" t="s">
        <v>58</v>
      </c>
      <c r="R1106" s="1" t="s">
        <v>2501</v>
      </c>
      <c r="S1106" s="1" t="s">
        <v>2532</v>
      </c>
      <c r="T1106" s="1" t="s">
        <v>2522</v>
      </c>
      <c r="U1106" s="1" t="s">
        <v>141</v>
      </c>
      <c r="V1106" s="1" t="s">
        <v>3444</v>
      </c>
      <c r="W1106" s="1" t="s">
        <v>35</v>
      </c>
      <c r="X1106" s="1" t="s">
        <v>2534</v>
      </c>
      <c r="Y1106" s="1" t="s">
        <v>7332</v>
      </c>
      <c r="Z1106" s="1" t="s">
        <v>2522</v>
      </c>
    </row>
    <row r="1107" spans="1:26" hidden="1" x14ac:dyDescent="0.25">
      <c r="A1107" s="1" t="s">
        <v>2496</v>
      </c>
      <c r="B1107" s="1">
        <v>1107</v>
      </c>
      <c r="C1107" s="1" t="s">
        <v>932</v>
      </c>
      <c r="D1107" s="1" t="s">
        <v>141</v>
      </c>
      <c r="E1107" s="1" t="s">
        <v>142</v>
      </c>
      <c r="F1107" s="1">
        <v>2023</v>
      </c>
      <c r="G1107" s="1">
        <v>2024</v>
      </c>
      <c r="H1107" s="1" t="s">
        <v>4049</v>
      </c>
      <c r="I1107" s="1" t="s">
        <v>4050</v>
      </c>
      <c r="J1107" s="1" t="s">
        <v>2475</v>
      </c>
      <c r="K1107" s="1" t="s">
        <v>2505</v>
      </c>
      <c r="L1107" s="1">
        <v>24001</v>
      </c>
      <c r="M1107" s="1" t="s">
        <v>2499</v>
      </c>
      <c r="N1107" s="1" t="s">
        <v>3442</v>
      </c>
      <c r="O1107" s="1" t="s">
        <v>3443</v>
      </c>
      <c r="Q1107" s="1" t="s">
        <v>58</v>
      </c>
      <c r="R1107" s="1" t="s">
        <v>2501</v>
      </c>
      <c r="S1107" s="1" t="s">
        <v>2532</v>
      </c>
      <c r="T1107" s="1" t="s">
        <v>3428</v>
      </c>
      <c r="U1107" s="1" t="s">
        <v>141</v>
      </c>
      <c r="V1107" s="1" t="s">
        <v>3444</v>
      </c>
      <c r="W1107" s="1" t="s">
        <v>35</v>
      </c>
      <c r="X1107" s="1" t="s">
        <v>2534</v>
      </c>
      <c r="Y1107" s="1" t="s">
        <v>7333</v>
      </c>
      <c r="Z1107" s="1" t="s">
        <v>7334</v>
      </c>
    </row>
    <row r="1108" spans="1:26" hidden="1" x14ac:dyDescent="0.25">
      <c r="A1108" s="1" t="s">
        <v>2496</v>
      </c>
      <c r="B1108" s="1">
        <v>1106</v>
      </c>
      <c r="C1108" s="1" t="s">
        <v>660</v>
      </c>
      <c r="D1108" s="1" t="s">
        <v>141</v>
      </c>
      <c r="E1108" s="1" t="s">
        <v>142</v>
      </c>
      <c r="F1108" s="1">
        <v>2024</v>
      </c>
      <c r="G1108" s="1">
        <v>2025</v>
      </c>
      <c r="H1108" s="1" t="s">
        <v>4115</v>
      </c>
      <c r="I1108" s="1">
        <v>5913</v>
      </c>
      <c r="J1108" s="1" t="s">
        <v>4029</v>
      </c>
      <c r="K1108" s="1" t="s">
        <v>2498</v>
      </c>
      <c r="L1108" s="1">
        <v>24001</v>
      </c>
      <c r="M1108" s="1" t="s">
        <v>2499</v>
      </c>
      <c r="N1108" s="1" t="s">
        <v>4109</v>
      </c>
      <c r="O1108" s="1" t="s">
        <v>4110</v>
      </c>
      <c r="P1108" s="1">
        <v>9836</v>
      </c>
      <c r="Q1108" s="1" t="s">
        <v>58</v>
      </c>
      <c r="R1108" s="1" t="s">
        <v>2501</v>
      </c>
      <c r="S1108" s="1" t="s">
        <v>2532</v>
      </c>
      <c r="T1108" s="1" t="s">
        <v>2479</v>
      </c>
      <c r="U1108" s="1" t="s">
        <v>141</v>
      </c>
      <c r="V1108" s="1" t="s">
        <v>3444</v>
      </c>
      <c r="W1108" s="1" t="s">
        <v>34</v>
      </c>
      <c r="X1108" s="1" t="s">
        <v>2534</v>
      </c>
      <c r="Y1108" s="1" t="s">
        <v>6574</v>
      </c>
      <c r="Z1108" s="1" t="s">
        <v>2522</v>
      </c>
    </row>
    <row r="1109" spans="1:26" hidden="1" x14ac:dyDescent="0.25">
      <c r="A1109" s="1" t="s">
        <v>2496</v>
      </c>
      <c r="B1109" s="1">
        <v>1105</v>
      </c>
      <c r="C1109" s="1" t="s">
        <v>937</v>
      </c>
      <c r="D1109" s="1" t="s">
        <v>141</v>
      </c>
      <c r="E1109" s="1" t="s">
        <v>142</v>
      </c>
      <c r="F1109" s="1">
        <v>2023</v>
      </c>
      <c r="G1109" s="1">
        <v>2024</v>
      </c>
      <c r="H1109" s="1" t="s">
        <v>4116</v>
      </c>
      <c r="I1109" s="1">
        <v>8067</v>
      </c>
      <c r="J1109" s="1" t="s">
        <v>2595</v>
      </c>
      <c r="K1109" s="1" t="s">
        <v>2505</v>
      </c>
      <c r="L1109" s="1">
        <v>24001</v>
      </c>
      <c r="M1109" s="1" t="s">
        <v>2499</v>
      </c>
      <c r="N1109" s="1" t="s">
        <v>4034</v>
      </c>
      <c r="O1109" s="1" t="s">
        <v>4035</v>
      </c>
      <c r="P1109" s="1">
        <v>11527</v>
      </c>
      <c r="Q1109" s="1" t="s">
        <v>58</v>
      </c>
      <c r="R1109" s="1" t="s">
        <v>2501</v>
      </c>
      <c r="S1109" s="1" t="s">
        <v>2532</v>
      </c>
      <c r="T1109" s="1" t="s">
        <v>2479</v>
      </c>
      <c r="U1109" s="1" t="s">
        <v>141</v>
      </c>
      <c r="V1109" s="1" t="s">
        <v>4028</v>
      </c>
      <c r="W1109" s="1" t="s">
        <v>35</v>
      </c>
      <c r="X1109" s="1" t="s">
        <v>2534</v>
      </c>
      <c r="Y1109" s="1" t="s">
        <v>5723</v>
      </c>
      <c r="Z1109" s="1" t="s">
        <v>2479</v>
      </c>
    </row>
    <row r="1110" spans="1:26" hidden="1" x14ac:dyDescent="0.25">
      <c r="A1110" s="1" t="s">
        <v>2496</v>
      </c>
      <c r="B1110" s="1">
        <v>1103</v>
      </c>
      <c r="C1110" s="1" t="s">
        <v>416</v>
      </c>
      <c r="D1110" s="1" t="s">
        <v>141</v>
      </c>
      <c r="E1110" s="1" t="s">
        <v>142</v>
      </c>
      <c r="F1110" s="1">
        <v>2023</v>
      </c>
      <c r="G1110" s="1">
        <v>2024</v>
      </c>
      <c r="H1110" s="1" t="s">
        <v>7335</v>
      </c>
      <c r="I1110" s="1">
        <v>7517</v>
      </c>
      <c r="J1110" s="1" t="s">
        <v>4117</v>
      </c>
      <c r="K1110" s="1" t="s">
        <v>2505</v>
      </c>
      <c r="L1110" s="1">
        <v>13001</v>
      </c>
      <c r="M1110" s="1" t="s">
        <v>2499</v>
      </c>
      <c r="N1110" s="1" t="s">
        <v>4034</v>
      </c>
      <c r="O1110" s="1" t="s">
        <v>4035</v>
      </c>
      <c r="Q1110" s="1" t="s">
        <v>1649</v>
      </c>
      <c r="R1110" s="1" t="s">
        <v>2501</v>
      </c>
      <c r="S1110" s="1" t="s">
        <v>4118</v>
      </c>
      <c r="T1110" s="1" t="s">
        <v>2479</v>
      </c>
      <c r="U1110" s="1" t="s">
        <v>141</v>
      </c>
      <c r="V1110" s="1" t="s">
        <v>4028</v>
      </c>
      <c r="W1110" s="1" t="s">
        <v>35</v>
      </c>
      <c r="X1110" s="1" t="s">
        <v>2546</v>
      </c>
      <c r="Y1110" s="1" t="s">
        <v>7336</v>
      </c>
      <c r="Z1110" s="1" t="s">
        <v>5939</v>
      </c>
    </row>
    <row r="1111" spans="1:26" hidden="1" x14ac:dyDescent="0.25">
      <c r="A1111" s="1" t="s">
        <v>2496</v>
      </c>
      <c r="B1111" s="1">
        <v>1102</v>
      </c>
      <c r="C1111" s="1" t="s">
        <v>1081</v>
      </c>
      <c r="D1111" s="1" t="s">
        <v>141</v>
      </c>
      <c r="E1111" s="1" t="s">
        <v>142</v>
      </c>
      <c r="F1111" s="1">
        <v>2024</v>
      </c>
      <c r="G1111" s="1">
        <v>2025</v>
      </c>
      <c r="H1111" s="1" t="s">
        <v>4119</v>
      </c>
      <c r="I1111" s="1">
        <v>7890</v>
      </c>
      <c r="J1111" s="1" t="s">
        <v>2825</v>
      </c>
      <c r="K1111" s="1" t="s">
        <v>3897</v>
      </c>
      <c r="L1111" s="1">
        <v>24001</v>
      </c>
      <c r="M1111" s="1" t="s">
        <v>3898</v>
      </c>
      <c r="N1111" s="1" t="s">
        <v>4120</v>
      </c>
      <c r="O1111" s="1" t="s">
        <v>4121</v>
      </c>
      <c r="P1111" s="1">
        <v>17333</v>
      </c>
      <c r="Q1111" s="1" t="s">
        <v>58</v>
      </c>
      <c r="R1111" s="1" t="s">
        <v>2501</v>
      </c>
      <c r="S1111" s="1" t="s">
        <v>2532</v>
      </c>
      <c r="T1111" s="1" t="s">
        <v>2479</v>
      </c>
      <c r="U1111" s="1" t="s">
        <v>141</v>
      </c>
      <c r="V1111" s="1" t="s">
        <v>3444</v>
      </c>
      <c r="W1111" s="1" t="s">
        <v>34</v>
      </c>
      <c r="X1111" s="1" t="s">
        <v>2534</v>
      </c>
      <c r="Y1111" s="1" t="s">
        <v>5724</v>
      </c>
      <c r="Z1111" s="1" t="s">
        <v>2479</v>
      </c>
    </row>
    <row r="1112" spans="1:26" hidden="1" x14ac:dyDescent="0.25">
      <c r="A1112" s="1" t="s">
        <v>2496</v>
      </c>
      <c r="B1112" s="1">
        <v>1101</v>
      </c>
      <c r="C1112" s="1" t="s">
        <v>1267</v>
      </c>
      <c r="D1112" s="1" t="s">
        <v>162</v>
      </c>
      <c r="E1112" s="1" t="s">
        <v>157</v>
      </c>
      <c r="F1112" s="1">
        <v>2024</v>
      </c>
      <c r="G1112" s="1">
        <v>2024</v>
      </c>
      <c r="H1112" s="1" t="s">
        <v>4192</v>
      </c>
      <c r="I1112" s="1">
        <v>5996</v>
      </c>
      <c r="J1112" s="1" t="s">
        <v>2557</v>
      </c>
      <c r="K1112" s="1" t="s">
        <v>2558</v>
      </c>
      <c r="L1112" s="1">
        <v>24001</v>
      </c>
      <c r="M1112" s="1" t="s">
        <v>2499</v>
      </c>
      <c r="N1112" s="1" t="s">
        <v>4101</v>
      </c>
      <c r="O1112" s="1" t="s">
        <v>4102</v>
      </c>
      <c r="Q1112" s="1" t="s">
        <v>58</v>
      </c>
      <c r="R1112" s="1" t="s">
        <v>2501</v>
      </c>
      <c r="S1112" s="1" t="s">
        <v>2532</v>
      </c>
      <c r="T1112" s="1" t="s">
        <v>2479</v>
      </c>
      <c r="U1112" s="1" t="s">
        <v>162</v>
      </c>
      <c r="V1112" s="1" t="s">
        <v>4103</v>
      </c>
      <c r="W1112" s="1" t="s">
        <v>34</v>
      </c>
      <c r="X1112" s="1" t="s">
        <v>2534</v>
      </c>
      <c r="Y1112" s="1" t="s">
        <v>6090</v>
      </c>
      <c r="Z1112" s="1" t="s">
        <v>2479</v>
      </c>
    </row>
    <row r="1113" spans="1:26" hidden="1" x14ac:dyDescent="0.25">
      <c r="A1113" s="1" t="s">
        <v>2496</v>
      </c>
      <c r="B1113" s="1">
        <v>1100</v>
      </c>
      <c r="C1113" s="1" t="s">
        <v>417</v>
      </c>
      <c r="D1113" s="1" t="s">
        <v>141</v>
      </c>
      <c r="E1113" s="1" t="s">
        <v>142</v>
      </c>
      <c r="F1113" s="1">
        <v>2023</v>
      </c>
      <c r="G1113" s="1">
        <v>2024</v>
      </c>
      <c r="H1113" s="1" t="s">
        <v>5725</v>
      </c>
      <c r="I1113" s="1">
        <v>9561</v>
      </c>
      <c r="J1113" s="1" t="s">
        <v>2595</v>
      </c>
      <c r="K1113" s="1" t="s">
        <v>2505</v>
      </c>
      <c r="L1113" s="1">
        <v>24001</v>
      </c>
      <c r="M1113" s="1" t="s">
        <v>2499</v>
      </c>
      <c r="N1113" s="1" t="s">
        <v>4034</v>
      </c>
      <c r="O1113" s="1" t="s">
        <v>4035</v>
      </c>
      <c r="Q1113" s="1" t="s">
        <v>58</v>
      </c>
      <c r="R1113" s="1" t="s">
        <v>2501</v>
      </c>
      <c r="S1113" s="1" t="s">
        <v>2532</v>
      </c>
      <c r="T1113" s="1" t="s">
        <v>2479</v>
      </c>
      <c r="U1113" s="1" t="s">
        <v>141</v>
      </c>
      <c r="V1113" s="1" t="s">
        <v>4028</v>
      </c>
      <c r="W1113" s="1" t="s">
        <v>35</v>
      </c>
      <c r="X1113" s="1" t="s">
        <v>2534</v>
      </c>
      <c r="Y1113" s="1" t="s">
        <v>5726</v>
      </c>
      <c r="Z1113" s="1" t="s">
        <v>2479</v>
      </c>
    </row>
    <row r="1114" spans="1:26" hidden="1" x14ac:dyDescent="0.25">
      <c r="A1114" s="1" t="s">
        <v>2496</v>
      </c>
      <c r="B1114" s="1">
        <v>1099</v>
      </c>
      <c r="C1114" s="1" t="s">
        <v>1044</v>
      </c>
      <c r="D1114" s="1" t="s">
        <v>141</v>
      </c>
      <c r="E1114" s="1" t="s">
        <v>142</v>
      </c>
      <c r="F1114" s="1">
        <v>2023</v>
      </c>
      <c r="G1114" s="1">
        <v>2024</v>
      </c>
      <c r="H1114" s="1" t="s">
        <v>4049</v>
      </c>
      <c r="I1114" s="1" t="s">
        <v>4050</v>
      </c>
      <c r="J1114" s="1" t="s">
        <v>2475</v>
      </c>
      <c r="K1114" s="1" t="s">
        <v>2505</v>
      </c>
      <c r="L1114" s="1">
        <v>24001</v>
      </c>
      <c r="M1114" s="1" t="s">
        <v>2499</v>
      </c>
      <c r="N1114" s="1" t="s">
        <v>3442</v>
      </c>
      <c r="O1114" s="1" t="s">
        <v>3443</v>
      </c>
      <c r="P1114" s="1">
        <v>19135</v>
      </c>
      <c r="Q1114" s="1" t="s">
        <v>58</v>
      </c>
      <c r="R1114" s="1" t="s">
        <v>2501</v>
      </c>
      <c r="S1114" s="1" t="s">
        <v>2532</v>
      </c>
      <c r="T1114" s="1" t="s">
        <v>2647</v>
      </c>
      <c r="U1114" s="1" t="s">
        <v>141</v>
      </c>
      <c r="V1114" s="1" t="s">
        <v>3444</v>
      </c>
      <c r="W1114" s="1" t="s">
        <v>35</v>
      </c>
      <c r="X1114" s="1" t="s">
        <v>2534</v>
      </c>
      <c r="Y1114" s="1" t="s">
        <v>7337</v>
      </c>
      <c r="Z1114" s="1" t="s">
        <v>5031</v>
      </c>
    </row>
    <row r="1115" spans="1:26" hidden="1" x14ac:dyDescent="0.25">
      <c r="A1115" s="1" t="s">
        <v>2496</v>
      </c>
      <c r="B1115" s="1">
        <v>1098</v>
      </c>
      <c r="C1115" s="1" t="s">
        <v>993</v>
      </c>
      <c r="D1115" s="1" t="s">
        <v>141</v>
      </c>
      <c r="E1115" s="1" t="s">
        <v>142</v>
      </c>
      <c r="F1115" s="1">
        <v>2024</v>
      </c>
      <c r="G1115" s="1">
        <v>2024</v>
      </c>
      <c r="H1115" s="1" t="s">
        <v>4980</v>
      </c>
      <c r="I1115" s="1" t="s">
        <v>4981</v>
      </c>
      <c r="J1115" s="1" t="s">
        <v>2475</v>
      </c>
      <c r="K1115" s="1" t="s">
        <v>2505</v>
      </c>
      <c r="L1115" s="1">
        <v>24009</v>
      </c>
      <c r="M1115" s="1" t="s">
        <v>2499</v>
      </c>
      <c r="N1115" s="1" t="s">
        <v>4030</v>
      </c>
      <c r="O1115" s="1" t="s">
        <v>4031</v>
      </c>
      <c r="Q1115" s="1" t="s">
        <v>58</v>
      </c>
      <c r="R1115" s="1" t="s">
        <v>2501</v>
      </c>
      <c r="S1115" s="1" t="s">
        <v>4068</v>
      </c>
      <c r="T1115" s="1" t="s">
        <v>2477</v>
      </c>
      <c r="U1115" s="1" t="s">
        <v>141</v>
      </c>
      <c r="V1115" s="1" t="s">
        <v>3444</v>
      </c>
      <c r="W1115" s="1" t="s">
        <v>35</v>
      </c>
      <c r="X1115" s="1" t="s">
        <v>2534</v>
      </c>
      <c r="Y1115" s="1" t="s">
        <v>7338</v>
      </c>
      <c r="Z1115" s="1" t="s">
        <v>7339</v>
      </c>
    </row>
    <row r="1116" spans="1:26" hidden="1" x14ac:dyDescent="0.25">
      <c r="A1116" s="1" t="s">
        <v>2496</v>
      </c>
      <c r="B1116" s="1">
        <v>1097</v>
      </c>
      <c r="C1116" s="1" t="s">
        <v>762</v>
      </c>
      <c r="D1116" s="1" t="s">
        <v>141</v>
      </c>
      <c r="E1116" s="1" t="s">
        <v>142</v>
      </c>
      <c r="F1116" s="1">
        <v>2024</v>
      </c>
      <c r="G1116" s="1">
        <v>2024</v>
      </c>
      <c r="H1116" s="1" t="s">
        <v>5032</v>
      </c>
      <c r="I1116" s="1">
        <v>9287</v>
      </c>
      <c r="J1116" s="1" t="s">
        <v>3122</v>
      </c>
      <c r="K1116" s="1" t="s">
        <v>2505</v>
      </c>
      <c r="L1116" s="1">
        <v>24114</v>
      </c>
      <c r="M1116" s="1" t="s">
        <v>2499</v>
      </c>
      <c r="N1116" s="1" t="s">
        <v>4044</v>
      </c>
      <c r="O1116" s="1" t="s">
        <v>4045</v>
      </c>
      <c r="Q1116" s="1" t="s">
        <v>58</v>
      </c>
      <c r="R1116" s="1" t="s">
        <v>4492</v>
      </c>
      <c r="S1116" s="1" t="s">
        <v>4493</v>
      </c>
      <c r="T1116" s="1" t="s">
        <v>2479</v>
      </c>
      <c r="U1116" s="1" t="s">
        <v>141</v>
      </c>
      <c r="V1116" s="1" t="s">
        <v>3444</v>
      </c>
      <c r="W1116" s="1" t="s">
        <v>35</v>
      </c>
      <c r="X1116" s="1" t="s">
        <v>3125</v>
      </c>
      <c r="Y1116" s="1" t="s">
        <v>5033</v>
      </c>
      <c r="Z1116" s="1" t="s">
        <v>4080</v>
      </c>
    </row>
    <row r="1117" spans="1:26" hidden="1" x14ac:dyDescent="0.25">
      <c r="A1117" s="1" t="s">
        <v>2496</v>
      </c>
      <c r="B1117" s="1">
        <v>1096</v>
      </c>
      <c r="C1117" s="1" t="s">
        <v>1033</v>
      </c>
      <c r="D1117" s="1" t="s">
        <v>141</v>
      </c>
      <c r="E1117" s="1" t="s">
        <v>142</v>
      </c>
      <c r="F1117" s="1">
        <v>2024</v>
      </c>
      <c r="G1117" s="1">
        <v>2024</v>
      </c>
      <c r="H1117" s="1" t="s">
        <v>4125</v>
      </c>
      <c r="I1117" s="1">
        <v>6681</v>
      </c>
      <c r="J1117" s="1" t="s">
        <v>2595</v>
      </c>
      <c r="K1117" s="1" t="s">
        <v>2505</v>
      </c>
      <c r="L1117" s="1">
        <v>24001</v>
      </c>
      <c r="M1117" s="1" t="s">
        <v>2499</v>
      </c>
      <c r="N1117" s="1" t="s">
        <v>4034</v>
      </c>
      <c r="O1117" s="1" t="s">
        <v>4035</v>
      </c>
      <c r="Q1117" s="1" t="s">
        <v>58</v>
      </c>
      <c r="R1117" s="1" t="s">
        <v>2501</v>
      </c>
      <c r="S1117" s="1" t="s">
        <v>2532</v>
      </c>
      <c r="T1117" s="1" t="s">
        <v>2479</v>
      </c>
      <c r="U1117" s="1" t="s">
        <v>141</v>
      </c>
      <c r="V1117" s="1" t="s">
        <v>4028</v>
      </c>
      <c r="W1117" s="1" t="s">
        <v>35</v>
      </c>
      <c r="X1117" s="1" t="s">
        <v>2534</v>
      </c>
      <c r="Y1117" s="1" t="s">
        <v>5727</v>
      </c>
      <c r="Z1117" s="1" t="s">
        <v>2479</v>
      </c>
    </row>
    <row r="1118" spans="1:26" hidden="1" x14ac:dyDescent="0.25">
      <c r="A1118" s="1" t="s">
        <v>2496</v>
      </c>
      <c r="B1118" s="1">
        <v>1095</v>
      </c>
      <c r="C1118" s="1" t="s">
        <v>1095</v>
      </c>
      <c r="D1118" s="1" t="s">
        <v>141</v>
      </c>
      <c r="E1118" s="1" t="s">
        <v>142</v>
      </c>
      <c r="F1118" s="1">
        <v>2024</v>
      </c>
      <c r="G1118" s="1">
        <v>2024</v>
      </c>
      <c r="H1118" s="1" t="s">
        <v>4126</v>
      </c>
      <c r="I1118" s="1">
        <v>5861</v>
      </c>
      <c r="J1118" s="1" t="s">
        <v>2595</v>
      </c>
      <c r="K1118" s="1" t="s">
        <v>2505</v>
      </c>
      <c r="L1118" s="1">
        <v>24001</v>
      </c>
      <c r="M1118" s="1" t="s">
        <v>2499</v>
      </c>
      <c r="N1118" s="1" t="s">
        <v>3445</v>
      </c>
      <c r="O1118" s="1" t="s">
        <v>3446</v>
      </c>
      <c r="Q1118" s="1" t="s">
        <v>58</v>
      </c>
      <c r="R1118" s="1" t="s">
        <v>2501</v>
      </c>
      <c r="S1118" s="1" t="s">
        <v>2532</v>
      </c>
      <c r="T1118" s="1" t="s">
        <v>2479</v>
      </c>
      <c r="U1118" s="1" t="s">
        <v>141</v>
      </c>
      <c r="V1118" s="1" t="s">
        <v>3444</v>
      </c>
      <c r="W1118" s="1" t="s">
        <v>35</v>
      </c>
      <c r="X1118" s="1" t="s">
        <v>2534</v>
      </c>
      <c r="Y1118" s="1" t="s">
        <v>5728</v>
      </c>
      <c r="Z1118" s="1" t="s">
        <v>2479</v>
      </c>
    </row>
    <row r="1119" spans="1:26" hidden="1" x14ac:dyDescent="0.25">
      <c r="A1119" s="1" t="s">
        <v>2496</v>
      </c>
      <c r="B1119" s="1">
        <v>1094</v>
      </c>
      <c r="C1119" s="1" t="s">
        <v>757</v>
      </c>
      <c r="D1119" s="1" t="s">
        <v>141</v>
      </c>
      <c r="E1119" s="1" t="s">
        <v>142</v>
      </c>
      <c r="F1119" s="1">
        <v>2024</v>
      </c>
      <c r="G1119" s="1">
        <v>2024</v>
      </c>
      <c r="H1119" s="1" t="s">
        <v>4114</v>
      </c>
      <c r="I1119" s="1">
        <v>5895</v>
      </c>
      <c r="J1119" s="1" t="s">
        <v>2595</v>
      </c>
      <c r="K1119" s="1" t="s">
        <v>2505</v>
      </c>
      <c r="L1119" s="1">
        <v>24001</v>
      </c>
      <c r="M1119" s="1" t="s">
        <v>2499</v>
      </c>
      <c r="N1119" s="1" t="s">
        <v>3445</v>
      </c>
      <c r="O1119" s="1" t="s">
        <v>3446</v>
      </c>
      <c r="Q1119" s="1" t="s">
        <v>58</v>
      </c>
      <c r="R1119" s="1" t="s">
        <v>2501</v>
      </c>
      <c r="S1119" s="1" t="s">
        <v>2532</v>
      </c>
      <c r="T1119" s="1" t="s">
        <v>2479</v>
      </c>
      <c r="U1119" s="1" t="s">
        <v>141</v>
      </c>
      <c r="V1119" s="1" t="s">
        <v>3444</v>
      </c>
      <c r="W1119" s="1" t="s">
        <v>35</v>
      </c>
      <c r="X1119" s="1" t="s">
        <v>2534</v>
      </c>
      <c r="Y1119" s="1" t="s">
        <v>7340</v>
      </c>
      <c r="Z1119" s="1" t="s">
        <v>2479</v>
      </c>
    </row>
    <row r="1120" spans="1:26" hidden="1" x14ac:dyDescent="0.25">
      <c r="A1120" s="1" t="s">
        <v>2496</v>
      </c>
      <c r="B1120" s="1">
        <v>1093</v>
      </c>
      <c r="C1120" s="1" t="s">
        <v>418</v>
      </c>
      <c r="D1120" s="1" t="s">
        <v>141</v>
      </c>
      <c r="E1120" s="1" t="s">
        <v>142</v>
      </c>
      <c r="F1120" s="1">
        <v>2024</v>
      </c>
      <c r="G1120" s="1">
        <v>2024</v>
      </c>
      <c r="H1120" s="1" t="s">
        <v>4128</v>
      </c>
      <c r="I1120" s="1">
        <v>5977</v>
      </c>
      <c r="J1120" s="1" t="s">
        <v>3122</v>
      </c>
      <c r="K1120" s="1" t="s">
        <v>2505</v>
      </c>
      <c r="L1120" s="1">
        <v>24001</v>
      </c>
      <c r="M1120" s="1" t="s">
        <v>2499</v>
      </c>
      <c r="N1120" s="1" t="s">
        <v>4034</v>
      </c>
      <c r="O1120" s="1" t="s">
        <v>4035</v>
      </c>
      <c r="Q1120" s="1" t="s">
        <v>58</v>
      </c>
      <c r="R1120" s="1" t="s">
        <v>2501</v>
      </c>
      <c r="S1120" s="1" t="s">
        <v>2532</v>
      </c>
      <c r="T1120" s="1" t="s">
        <v>2479</v>
      </c>
      <c r="U1120" s="1" t="s">
        <v>141</v>
      </c>
      <c r="V1120" s="1" t="s">
        <v>4028</v>
      </c>
      <c r="W1120" s="1" t="s">
        <v>35</v>
      </c>
      <c r="X1120" s="1" t="s">
        <v>2534</v>
      </c>
      <c r="Y1120" s="1" t="s">
        <v>5729</v>
      </c>
      <c r="Z1120" s="1" t="s">
        <v>2479</v>
      </c>
    </row>
    <row r="1121" spans="1:26" hidden="1" x14ac:dyDescent="0.25">
      <c r="A1121" s="1" t="s">
        <v>2496</v>
      </c>
      <c r="B1121" s="1">
        <v>1092</v>
      </c>
      <c r="C1121" s="1" t="s">
        <v>512</v>
      </c>
      <c r="D1121" s="1" t="s">
        <v>364</v>
      </c>
      <c r="E1121" s="1" t="s">
        <v>142</v>
      </c>
      <c r="F1121" s="1">
        <v>2024</v>
      </c>
      <c r="G1121" s="1">
        <v>2024</v>
      </c>
      <c r="H1121" s="1" t="s">
        <v>16</v>
      </c>
      <c r="I1121" s="1">
        <v>5995</v>
      </c>
      <c r="J1121" s="1" t="s">
        <v>4129</v>
      </c>
      <c r="K1121" s="1" t="s">
        <v>2498</v>
      </c>
      <c r="L1121" s="1">
        <v>24001</v>
      </c>
      <c r="M1121" s="1" t="s">
        <v>2499</v>
      </c>
      <c r="N1121" s="1" t="s">
        <v>4037</v>
      </c>
      <c r="O1121" s="1" t="s">
        <v>4130</v>
      </c>
      <c r="Q1121" s="1" t="s">
        <v>58</v>
      </c>
      <c r="R1121" s="1" t="s">
        <v>2501</v>
      </c>
      <c r="S1121" s="1" t="s">
        <v>2532</v>
      </c>
      <c r="T1121" s="1" t="s">
        <v>2479</v>
      </c>
      <c r="U1121" s="1" t="s">
        <v>364</v>
      </c>
      <c r="V1121" s="1" t="s">
        <v>4131</v>
      </c>
      <c r="W1121" s="1" t="s">
        <v>34</v>
      </c>
      <c r="X1121" s="1" t="s">
        <v>2534</v>
      </c>
      <c r="Y1121" s="1" t="s">
        <v>5940</v>
      </c>
      <c r="Z1121" s="1" t="s">
        <v>2479</v>
      </c>
    </row>
    <row r="1122" spans="1:26" hidden="1" x14ac:dyDescent="0.25">
      <c r="A1122" s="1" t="s">
        <v>2496</v>
      </c>
      <c r="B1122" s="1">
        <v>1091</v>
      </c>
      <c r="C1122" s="1" t="s">
        <v>1414</v>
      </c>
      <c r="D1122" s="1" t="s">
        <v>561</v>
      </c>
      <c r="E1122" s="1" t="s">
        <v>176</v>
      </c>
      <c r="F1122" s="1">
        <v>2022</v>
      </c>
      <c r="G1122" s="1">
        <v>2022</v>
      </c>
      <c r="H1122" s="1" t="s">
        <v>6575</v>
      </c>
      <c r="I1122" s="1">
        <v>6216</v>
      </c>
      <c r="J1122" s="1" t="s">
        <v>6576</v>
      </c>
      <c r="K1122" s="1" t="s">
        <v>3000</v>
      </c>
      <c r="L1122" s="1">
        <v>24001</v>
      </c>
      <c r="M1122" s="1" t="s">
        <v>2530</v>
      </c>
      <c r="N1122" s="1" t="s">
        <v>6577</v>
      </c>
      <c r="O1122" s="1" t="s">
        <v>6267</v>
      </c>
      <c r="Q1122" s="1" t="s">
        <v>58</v>
      </c>
      <c r="R1122" s="1" t="s">
        <v>2501</v>
      </c>
      <c r="S1122" s="1" t="s">
        <v>2532</v>
      </c>
      <c r="T1122" s="1" t="s">
        <v>2479</v>
      </c>
      <c r="U1122" s="1" t="s">
        <v>561</v>
      </c>
      <c r="V1122" s="1" t="s">
        <v>6159</v>
      </c>
      <c r="W1122" s="1" t="s">
        <v>36</v>
      </c>
      <c r="X1122" s="1" t="s">
        <v>2534</v>
      </c>
      <c r="Y1122" s="1" t="s">
        <v>6578</v>
      </c>
      <c r="Z1122" s="1" t="s">
        <v>2479</v>
      </c>
    </row>
    <row r="1123" spans="1:26" hidden="1" x14ac:dyDescent="0.25">
      <c r="A1123" s="1" t="s">
        <v>2496</v>
      </c>
      <c r="B1123" s="1">
        <v>1090</v>
      </c>
      <c r="C1123" s="1" t="s">
        <v>1054</v>
      </c>
      <c r="D1123" s="1" t="s">
        <v>141</v>
      </c>
      <c r="E1123" s="1" t="s">
        <v>142</v>
      </c>
      <c r="F1123" s="1">
        <v>2024</v>
      </c>
      <c r="G1123" s="1">
        <v>2024</v>
      </c>
      <c r="H1123" s="1" t="s">
        <v>4132</v>
      </c>
      <c r="I1123" s="1">
        <v>5905</v>
      </c>
      <c r="J1123" s="1" t="s">
        <v>2595</v>
      </c>
      <c r="K1123" s="1" t="s">
        <v>2505</v>
      </c>
      <c r="L1123" s="1">
        <v>24001</v>
      </c>
      <c r="M1123" s="1" t="s">
        <v>2499</v>
      </c>
      <c r="N1123" s="1" t="s">
        <v>4034</v>
      </c>
      <c r="O1123" s="1" t="s">
        <v>4035</v>
      </c>
      <c r="Q1123" s="1" t="s">
        <v>58</v>
      </c>
      <c r="R1123" s="1" t="s">
        <v>2501</v>
      </c>
      <c r="S1123" s="1" t="s">
        <v>2532</v>
      </c>
      <c r="T1123" s="1" t="s">
        <v>2479</v>
      </c>
      <c r="U1123" s="1" t="s">
        <v>141</v>
      </c>
      <c r="V1123" s="1" t="s">
        <v>4028</v>
      </c>
      <c r="W1123" s="1" t="s">
        <v>35</v>
      </c>
      <c r="X1123" s="1" t="s">
        <v>2534</v>
      </c>
      <c r="Y1123" s="1" t="s">
        <v>5730</v>
      </c>
      <c r="Z1123" s="1" t="s">
        <v>2479</v>
      </c>
    </row>
    <row r="1124" spans="1:26" hidden="1" x14ac:dyDescent="0.25">
      <c r="A1124" s="1" t="s">
        <v>2496</v>
      </c>
      <c r="B1124" s="1">
        <v>1089</v>
      </c>
      <c r="C1124" s="1" t="s">
        <v>702</v>
      </c>
      <c r="D1124" s="1" t="s">
        <v>141</v>
      </c>
      <c r="E1124" s="1" t="s">
        <v>142</v>
      </c>
      <c r="F1124" s="1">
        <v>2024</v>
      </c>
      <c r="G1124" s="1">
        <v>2024</v>
      </c>
      <c r="H1124" s="1" t="s">
        <v>4133</v>
      </c>
      <c r="I1124" s="1">
        <v>5893</v>
      </c>
      <c r="J1124" s="1" t="s">
        <v>4029</v>
      </c>
      <c r="K1124" s="1" t="s">
        <v>2498</v>
      </c>
      <c r="L1124" s="1">
        <v>24001</v>
      </c>
      <c r="M1124" s="1" t="s">
        <v>2499</v>
      </c>
      <c r="N1124" s="1" t="s">
        <v>3442</v>
      </c>
      <c r="O1124" s="1" t="s">
        <v>3443</v>
      </c>
      <c r="Q1124" s="1" t="s">
        <v>58</v>
      </c>
      <c r="R1124" s="1" t="s">
        <v>2501</v>
      </c>
      <c r="S1124" s="1" t="s">
        <v>2532</v>
      </c>
      <c r="T1124" s="1" t="s">
        <v>2479</v>
      </c>
      <c r="U1124" s="1" t="s">
        <v>141</v>
      </c>
      <c r="V1124" s="1" t="s">
        <v>3444</v>
      </c>
      <c r="W1124" s="1" t="s">
        <v>35</v>
      </c>
      <c r="X1124" s="1" t="s">
        <v>2534</v>
      </c>
      <c r="Y1124" s="1" t="s">
        <v>5731</v>
      </c>
      <c r="Z1124" s="1" t="s">
        <v>2479</v>
      </c>
    </row>
    <row r="1125" spans="1:26" hidden="1" x14ac:dyDescent="0.25">
      <c r="A1125" s="1" t="s">
        <v>2496</v>
      </c>
      <c r="B1125" s="1">
        <v>1088</v>
      </c>
      <c r="C1125" s="1" t="s">
        <v>608</v>
      </c>
      <c r="D1125" s="1" t="s">
        <v>141</v>
      </c>
      <c r="E1125" s="1" t="s">
        <v>142</v>
      </c>
      <c r="F1125" s="1">
        <v>2024</v>
      </c>
      <c r="G1125" s="1">
        <v>2024</v>
      </c>
      <c r="H1125" s="1" t="s">
        <v>2485</v>
      </c>
      <c r="I1125" s="1" t="s">
        <v>2485</v>
      </c>
      <c r="J1125" s="1" t="s">
        <v>2485</v>
      </c>
      <c r="N1125" s="1" t="s">
        <v>4034</v>
      </c>
      <c r="O1125" s="1" t="s">
        <v>4035</v>
      </c>
      <c r="Q1125" s="1" t="s">
        <v>58</v>
      </c>
      <c r="R1125" s="1" t="s">
        <v>2501</v>
      </c>
      <c r="S1125" s="1" t="s">
        <v>2532</v>
      </c>
      <c r="T1125" s="1" t="s">
        <v>3428</v>
      </c>
      <c r="U1125" s="1" t="s">
        <v>141</v>
      </c>
      <c r="V1125" s="1" t="s">
        <v>4028</v>
      </c>
      <c r="W1125" s="1" t="s">
        <v>35</v>
      </c>
      <c r="X1125" s="1" t="s">
        <v>2534</v>
      </c>
      <c r="Y1125" s="1" t="s">
        <v>7341</v>
      </c>
      <c r="Z1125" s="1" t="s">
        <v>7342</v>
      </c>
    </row>
    <row r="1126" spans="1:26" hidden="1" x14ac:dyDescent="0.25">
      <c r="A1126" s="1" t="s">
        <v>2496</v>
      </c>
      <c r="B1126" s="1">
        <v>1087</v>
      </c>
      <c r="C1126" s="1" t="s">
        <v>661</v>
      </c>
      <c r="D1126" s="1" t="s">
        <v>141</v>
      </c>
      <c r="E1126" s="1" t="s">
        <v>142</v>
      </c>
      <c r="F1126" s="1">
        <v>2024</v>
      </c>
      <c r="G1126" s="1">
        <v>2024</v>
      </c>
      <c r="H1126" s="1" t="s">
        <v>4091</v>
      </c>
      <c r="I1126" s="1">
        <v>8840</v>
      </c>
      <c r="J1126" s="1" t="s">
        <v>2595</v>
      </c>
      <c r="K1126" s="1" t="s">
        <v>2505</v>
      </c>
      <c r="L1126" s="1">
        <v>24001</v>
      </c>
      <c r="M1126" s="1" t="s">
        <v>2499</v>
      </c>
      <c r="N1126" s="1" t="s">
        <v>4034</v>
      </c>
      <c r="O1126" s="1" t="s">
        <v>4035</v>
      </c>
      <c r="Q1126" s="1" t="s">
        <v>58</v>
      </c>
      <c r="R1126" s="1" t="s">
        <v>2501</v>
      </c>
      <c r="S1126" s="1" t="s">
        <v>2532</v>
      </c>
      <c r="T1126" s="1" t="s">
        <v>2479</v>
      </c>
      <c r="U1126" s="1" t="s">
        <v>141</v>
      </c>
      <c r="V1126" s="1" t="s">
        <v>4028</v>
      </c>
      <c r="W1126" s="1" t="s">
        <v>35</v>
      </c>
      <c r="X1126" s="1" t="s">
        <v>2534</v>
      </c>
      <c r="Y1126" s="1" t="s">
        <v>6579</v>
      </c>
      <c r="Z1126" s="1" t="s">
        <v>2479</v>
      </c>
    </row>
    <row r="1127" spans="1:26" hidden="1" x14ac:dyDescent="0.25">
      <c r="A1127" s="1" t="s">
        <v>2496</v>
      </c>
      <c r="B1127" s="1">
        <v>1086</v>
      </c>
      <c r="C1127" s="1" t="s">
        <v>419</v>
      </c>
      <c r="D1127" s="1" t="s">
        <v>141</v>
      </c>
      <c r="E1127" s="1" t="s">
        <v>142</v>
      </c>
      <c r="F1127" s="1">
        <v>2024</v>
      </c>
      <c r="G1127" s="1">
        <v>2025</v>
      </c>
      <c r="H1127" s="1" t="s">
        <v>4135</v>
      </c>
      <c r="I1127" s="1">
        <v>5872</v>
      </c>
      <c r="J1127" s="1" t="s">
        <v>4029</v>
      </c>
      <c r="K1127" s="1" t="s">
        <v>2498</v>
      </c>
      <c r="L1127" s="1">
        <v>24001</v>
      </c>
      <c r="M1127" s="1" t="s">
        <v>2499</v>
      </c>
      <c r="N1127" s="1" t="s">
        <v>4109</v>
      </c>
      <c r="O1127" s="1" t="s">
        <v>4110</v>
      </c>
      <c r="Q1127" s="1" t="s">
        <v>58</v>
      </c>
      <c r="R1127" s="1" t="s">
        <v>2501</v>
      </c>
      <c r="S1127" s="1" t="s">
        <v>2532</v>
      </c>
      <c r="T1127" s="1" t="s">
        <v>2479</v>
      </c>
      <c r="U1127" s="1" t="s">
        <v>141</v>
      </c>
      <c r="V1127" s="1" t="s">
        <v>3444</v>
      </c>
      <c r="W1127" s="1" t="s">
        <v>34</v>
      </c>
      <c r="X1127" s="1" t="s">
        <v>2534</v>
      </c>
      <c r="Y1127" s="1" t="s">
        <v>7343</v>
      </c>
      <c r="Z1127" s="1" t="s">
        <v>2479</v>
      </c>
    </row>
    <row r="1128" spans="1:26" hidden="1" x14ac:dyDescent="0.25">
      <c r="A1128" s="1" t="s">
        <v>2496</v>
      </c>
      <c r="B1128" s="1">
        <v>1085</v>
      </c>
      <c r="C1128" s="1" t="s">
        <v>777</v>
      </c>
      <c r="D1128" s="1" t="s">
        <v>141</v>
      </c>
      <c r="E1128" s="1" t="s">
        <v>142</v>
      </c>
      <c r="F1128" s="1">
        <v>2023</v>
      </c>
      <c r="G1128" s="1">
        <v>2024</v>
      </c>
      <c r="H1128" s="1" t="s">
        <v>4136</v>
      </c>
      <c r="I1128" s="1">
        <v>5975</v>
      </c>
      <c r="J1128" s="1" t="s">
        <v>2991</v>
      </c>
      <c r="K1128" s="1" t="s">
        <v>2881</v>
      </c>
      <c r="L1128" s="1">
        <v>24001</v>
      </c>
      <c r="M1128" s="1" t="s">
        <v>2499</v>
      </c>
      <c r="N1128" s="1" t="s">
        <v>4034</v>
      </c>
      <c r="O1128" s="1" t="s">
        <v>4035</v>
      </c>
      <c r="Q1128" s="1" t="s">
        <v>58</v>
      </c>
      <c r="R1128" s="1" t="s">
        <v>2501</v>
      </c>
      <c r="S1128" s="1" t="s">
        <v>2532</v>
      </c>
      <c r="T1128" s="1" t="s">
        <v>2479</v>
      </c>
      <c r="U1128" s="1" t="s">
        <v>141</v>
      </c>
      <c r="V1128" s="1" t="s">
        <v>4028</v>
      </c>
      <c r="W1128" s="1" t="s">
        <v>35</v>
      </c>
      <c r="X1128" s="1" t="s">
        <v>2534</v>
      </c>
      <c r="Y1128" s="1" t="s">
        <v>5732</v>
      </c>
      <c r="Z1128" s="1" t="s">
        <v>2479</v>
      </c>
    </row>
    <row r="1129" spans="1:26" hidden="1" x14ac:dyDescent="0.25">
      <c r="A1129" s="1" t="s">
        <v>2496</v>
      </c>
      <c r="B1129" s="1">
        <v>1084</v>
      </c>
      <c r="C1129" s="1" t="s">
        <v>1222</v>
      </c>
      <c r="D1129" s="1" t="s">
        <v>141</v>
      </c>
      <c r="E1129" s="1" t="s">
        <v>142</v>
      </c>
      <c r="F1129" s="1">
        <v>2023</v>
      </c>
      <c r="G1129" s="1">
        <v>2024</v>
      </c>
      <c r="H1129" s="1" t="s">
        <v>3110</v>
      </c>
      <c r="I1129" s="1">
        <v>8506</v>
      </c>
      <c r="J1129" s="1" t="s">
        <v>2595</v>
      </c>
      <c r="K1129" s="1" t="s">
        <v>2505</v>
      </c>
      <c r="L1129" s="1">
        <v>24009</v>
      </c>
      <c r="M1129" s="1" t="s">
        <v>2499</v>
      </c>
      <c r="N1129" s="1" t="s">
        <v>4034</v>
      </c>
      <c r="O1129" s="1" t="s">
        <v>4035</v>
      </c>
      <c r="Q1129" s="1" t="s">
        <v>58</v>
      </c>
      <c r="R1129" s="1" t="s">
        <v>2501</v>
      </c>
      <c r="S1129" s="1" t="s">
        <v>2532</v>
      </c>
      <c r="T1129" s="1" t="s">
        <v>2479</v>
      </c>
      <c r="U1129" s="1" t="s">
        <v>141</v>
      </c>
      <c r="V1129" s="1" t="s">
        <v>4028</v>
      </c>
      <c r="W1129" s="1" t="s">
        <v>35</v>
      </c>
      <c r="X1129" s="1" t="s">
        <v>2534</v>
      </c>
      <c r="Y1129" s="1" t="s">
        <v>5733</v>
      </c>
      <c r="Z1129" s="1" t="s">
        <v>2479</v>
      </c>
    </row>
    <row r="1130" spans="1:26" hidden="1" x14ac:dyDescent="0.25">
      <c r="A1130" s="1" t="s">
        <v>2496</v>
      </c>
      <c r="B1130" s="1">
        <v>1083</v>
      </c>
      <c r="C1130" s="1" t="s">
        <v>595</v>
      </c>
      <c r="D1130" s="1" t="s">
        <v>596</v>
      </c>
      <c r="E1130" s="1" t="s">
        <v>142</v>
      </c>
      <c r="F1130" s="1">
        <v>2019</v>
      </c>
      <c r="G1130" s="1">
        <v>2020</v>
      </c>
      <c r="H1130" s="1" t="s">
        <v>6580</v>
      </c>
      <c r="I1130" s="1">
        <v>5938</v>
      </c>
      <c r="J1130" s="1" t="s">
        <v>2595</v>
      </c>
      <c r="K1130" s="1" t="s">
        <v>2505</v>
      </c>
      <c r="L1130" s="1">
        <v>24001</v>
      </c>
      <c r="M1130" s="1" t="s">
        <v>2499</v>
      </c>
      <c r="N1130" s="1" t="s">
        <v>6581</v>
      </c>
      <c r="O1130" s="1" t="s">
        <v>6267</v>
      </c>
      <c r="Q1130" s="1" t="s">
        <v>58</v>
      </c>
      <c r="R1130" s="1" t="s">
        <v>2501</v>
      </c>
      <c r="S1130" s="1" t="s">
        <v>2532</v>
      </c>
      <c r="T1130" s="1" t="s">
        <v>2479</v>
      </c>
      <c r="U1130" s="1" t="s">
        <v>596</v>
      </c>
      <c r="V1130" s="1" t="s">
        <v>6253</v>
      </c>
      <c r="W1130" s="1" t="s">
        <v>36</v>
      </c>
      <c r="X1130" s="1" t="s">
        <v>2534</v>
      </c>
      <c r="Y1130" s="1" t="s">
        <v>6582</v>
      </c>
      <c r="Z1130" s="1" t="s">
        <v>2479</v>
      </c>
    </row>
    <row r="1131" spans="1:26" hidden="1" x14ac:dyDescent="0.25">
      <c r="A1131" s="1" t="s">
        <v>2496</v>
      </c>
      <c r="B1131" s="1">
        <v>1082</v>
      </c>
      <c r="C1131" s="1" t="s">
        <v>768</v>
      </c>
      <c r="D1131" s="1" t="s">
        <v>141</v>
      </c>
      <c r="E1131" s="1" t="s">
        <v>142</v>
      </c>
      <c r="F1131" s="1">
        <v>2023</v>
      </c>
      <c r="G1131" s="1">
        <v>2024</v>
      </c>
      <c r="H1131" s="1" t="s">
        <v>4049</v>
      </c>
      <c r="I1131" s="1" t="s">
        <v>4050</v>
      </c>
      <c r="J1131" s="1" t="s">
        <v>2475</v>
      </c>
      <c r="K1131" s="1" t="s">
        <v>2505</v>
      </c>
      <c r="L1131" s="1">
        <v>24001</v>
      </c>
      <c r="M1131" s="1" t="s">
        <v>2499</v>
      </c>
      <c r="N1131" s="1" t="s">
        <v>4034</v>
      </c>
      <c r="O1131" s="1" t="s">
        <v>4035</v>
      </c>
      <c r="Q1131" s="1" t="s">
        <v>58</v>
      </c>
      <c r="R1131" s="1" t="s">
        <v>2501</v>
      </c>
      <c r="S1131" s="1" t="s">
        <v>2532</v>
      </c>
      <c r="T1131" s="1" t="s">
        <v>2647</v>
      </c>
      <c r="U1131" s="1" t="s">
        <v>141</v>
      </c>
      <c r="V1131" s="1" t="s">
        <v>4028</v>
      </c>
      <c r="W1131" s="1" t="s">
        <v>35</v>
      </c>
      <c r="X1131" s="1" t="s">
        <v>2534</v>
      </c>
      <c r="Y1131" s="1" t="s">
        <v>7344</v>
      </c>
      <c r="Z1131" s="1" t="s">
        <v>5031</v>
      </c>
    </row>
    <row r="1132" spans="1:26" hidden="1" x14ac:dyDescent="0.25">
      <c r="A1132" s="1" t="s">
        <v>2496</v>
      </c>
      <c r="B1132" s="1">
        <v>1081</v>
      </c>
      <c r="C1132" s="1" t="s">
        <v>765</v>
      </c>
      <c r="D1132" s="1" t="s">
        <v>162</v>
      </c>
      <c r="E1132" s="1" t="s">
        <v>157</v>
      </c>
      <c r="F1132" s="1">
        <v>2023</v>
      </c>
      <c r="G1132" s="1">
        <v>2024</v>
      </c>
      <c r="H1132" s="1" t="s">
        <v>4122</v>
      </c>
      <c r="I1132" s="1" t="s">
        <v>4123</v>
      </c>
      <c r="J1132" s="1" t="s">
        <v>2475</v>
      </c>
      <c r="K1132" s="1" t="s">
        <v>2629</v>
      </c>
      <c r="L1132" s="1">
        <v>24001</v>
      </c>
      <c r="M1132" s="1" t="s">
        <v>2499</v>
      </c>
      <c r="N1132" s="1" t="s">
        <v>3834</v>
      </c>
      <c r="O1132" s="1" t="s">
        <v>3835</v>
      </c>
      <c r="Q1132" s="1" t="s">
        <v>58</v>
      </c>
      <c r="R1132" s="1" t="s">
        <v>2501</v>
      </c>
      <c r="S1132" s="1" t="s">
        <v>2532</v>
      </c>
      <c r="T1132" s="1" t="s">
        <v>2477</v>
      </c>
      <c r="U1132" s="1" t="s">
        <v>162</v>
      </c>
      <c r="V1132" s="1" t="s">
        <v>4065</v>
      </c>
      <c r="W1132" s="1" t="s">
        <v>34</v>
      </c>
      <c r="X1132" s="1" t="s">
        <v>2534</v>
      </c>
      <c r="Y1132" s="1" t="s">
        <v>7345</v>
      </c>
      <c r="Z1132" s="1" t="s">
        <v>7346</v>
      </c>
    </row>
    <row r="1133" spans="1:26" hidden="1" x14ac:dyDescent="0.25">
      <c r="A1133" s="1" t="s">
        <v>2496</v>
      </c>
      <c r="B1133" s="1">
        <v>1080</v>
      </c>
      <c r="C1133" s="1" t="s">
        <v>313</v>
      </c>
      <c r="D1133" s="1" t="s">
        <v>141</v>
      </c>
      <c r="E1133" s="1" t="s">
        <v>142</v>
      </c>
      <c r="F1133" s="1">
        <v>2024</v>
      </c>
      <c r="G1133" s="1">
        <v>2025</v>
      </c>
      <c r="H1133" s="1" t="s">
        <v>4122</v>
      </c>
      <c r="I1133" s="1" t="s">
        <v>4123</v>
      </c>
      <c r="J1133" s="1" t="s">
        <v>2475</v>
      </c>
      <c r="K1133" s="1" t="s">
        <v>2629</v>
      </c>
      <c r="L1133" s="1">
        <v>24001</v>
      </c>
      <c r="M1133" s="1" t="s">
        <v>2499</v>
      </c>
      <c r="N1133" s="1" t="s">
        <v>4138</v>
      </c>
      <c r="O1133" s="1" t="s">
        <v>4139</v>
      </c>
      <c r="Q1133" s="1" t="s">
        <v>58</v>
      </c>
      <c r="R1133" s="1" t="s">
        <v>2501</v>
      </c>
      <c r="S1133" s="1" t="s">
        <v>3198</v>
      </c>
      <c r="T1133" s="1" t="s">
        <v>2477</v>
      </c>
      <c r="U1133" s="1" t="s">
        <v>141</v>
      </c>
      <c r="V1133" s="1" t="s">
        <v>3444</v>
      </c>
      <c r="W1133" s="1" t="s">
        <v>34</v>
      </c>
      <c r="X1133" s="1" t="s">
        <v>2534</v>
      </c>
      <c r="Y1133" s="1" t="s">
        <v>7347</v>
      </c>
      <c r="Z1133" s="1" t="s">
        <v>7348</v>
      </c>
    </row>
    <row r="1134" spans="1:26" hidden="1" x14ac:dyDescent="0.25">
      <c r="A1134" s="1" t="s">
        <v>2496</v>
      </c>
      <c r="B1134" s="1">
        <v>1079</v>
      </c>
      <c r="C1134" s="1" t="s">
        <v>1116</v>
      </c>
      <c r="D1134" s="1" t="s">
        <v>141</v>
      </c>
      <c r="E1134" s="1" t="s">
        <v>142</v>
      </c>
      <c r="F1134" s="1">
        <v>2023</v>
      </c>
      <c r="G1134" s="1">
        <v>2024</v>
      </c>
      <c r="H1134" s="1" t="s">
        <v>4140</v>
      </c>
      <c r="I1134" s="1">
        <v>8437</v>
      </c>
      <c r="J1134" s="1" t="s">
        <v>2595</v>
      </c>
      <c r="K1134" s="1" t="s">
        <v>2505</v>
      </c>
      <c r="L1134" s="1">
        <v>24001</v>
      </c>
      <c r="M1134" s="1" t="s">
        <v>2499</v>
      </c>
      <c r="N1134" s="1" t="s">
        <v>4034</v>
      </c>
      <c r="O1134" s="1" t="s">
        <v>4035</v>
      </c>
      <c r="Q1134" s="1" t="s">
        <v>58</v>
      </c>
      <c r="R1134" s="1" t="s">
        <v>2501</v>
      </c>
      <c r="S1134" s="1" t="s">
        <v>2532</v>
      </c>
      <c r="T1134" s="1" t="s">
        <v>2479</v>
      </c>
      <c r="U1134" s="1" t="s">
        <v>141</v>
      </c>
      <c r="V1134" s="1" t="s">
        <v>4028</v>
      </c>
      <c r="W1134" s="1" t="s">
        <v>35</v>
      </c>
      <c r="X1134" s="1" t="s">
        <v>2534</v>
      </c>
      <c r="Y1134" s="1" t="s">
        <v>5734</v>
      </c>
      <c r="Z1134" s="1" t="s">
        <v>2479</v>
      </c>
    </row>
    <row r="1135" spans="1:26" hidden="1" x14ac:dyDescent="0.25">
      <c r="A1135" s="1" t="s">
        <v>2496</v>
      </c>
      <c r="B1135" s="1">
        <v>1078</v>
      </c>
      <c r="C1135" s="1" t="s">
        <v>866</v>
      </c>
      <c r="D1135" s="1" t="s">
        <v>141</v>
      </c>
      <c r="E1135" s="1" t="s">
        <v>142</v>
      </c>
      <c r="F1135" s="1">
        <v>2023</v>
      </c>
      <c r="G1135" s="1">
        <v>2024</v>
      </c>
      <c r="H1135" s="1" t="s">
        <v>4141</v>
      </c>
      <c r="I1135" s="1">
        <v>7367</v>
      </c>
      <c r="J1135" s="1" t="s">
        <v>2595</v>
      </c>
      <c r="K1135" s="1" t="s">
        <v>2505</v>
      </c>
      <c r="L1135" s="1">
        <v>24001</v>
      </c>
      <c r="M1135" s="1" t="s">
        <v>2499</v>
      </c>
      <c r="N1135" s="1" t="s">
        <v>4034</v>
      </c>
      <c r="O1135" s="1" t="s">
        <v>4035</v>
      </c>
      <c r="Q1135" s="1" t="s">
        <v>58</v>
      </c>
      <c r="R1135" s="1" t="s">
        <v>2501</v>
      </c>
      <c r="S1135" s="1" t="s">
        <v>2532</v>
      </c>
      <c r="T1135" s="1" t="s">
        <v>2479</v>
      </c>
      <c r="U1135" s="1" t="s">
        <v>141</v>
      </c>
      <c r="V1135" s="1" t="s">
        <v>4028</v>
      </c>
      <c r="W1135" s="1" t="s">
        <v>35</v>
      </c>
      <c r="X1135" s="1" t="s">
        <v>2534</v>
      </c>
      <c r="Y1135" s="1" t="s">
        <v>5735</v>
      </c>
      <c r="Z1135" s="1" t="s">
        <v>2479</v>
      </c>
    </row>
    <row r="1136" spans="1:26" hidden="1" x14ac:dyDescent="0.25">
      <c r="A1136" s="1" t="s">
        <v>2496</v>
      </c>
      <c r="B1136" s="1">
        <v>1077</v>
      </c>
      <c r="C1136" s="1" t="s">
        <v>1119</v>
      </c>
      <c r="D1136" s="1" t="s">
        <v>141</v>
      </c>
      <c r="E1136" s="1" t="s">
        <v>142</v>
      </c>
      <c r="F1136" s="1">
        <v>2023</v>
      </c>
      <c r="G1136" s="1">
        <v>2024</v>
      </c>
      <c r="H1136" s="1" t="s">
        <v>4142</v>
      </c>
      <c r="I1136" s="1">
        <v>8072</v>
      </c>
      <c r="J1136" s="1" t="s">
        <v>2595</v>
      </c>
      <c r="K1136" s="1" t="s">
        <v>2505</v>
      </c>
      <c r="L1136" s="1">
        <v>24001</v>
      </c>
      <c r="M1136" s="1" t="s">
        <v>2499</v>
      </c>
      <c r="N1136" s="1" t="s">
        <v>4030</v>
      </c>
      <c r="O1136" s="1" t="s">
        <v>4031</v>
      </c>
      <c r="P1136" s="1">
        <v>16106</v>
      </c>
      <c r="Q1136" s="1" t="s">
        <v>58</v>
      </c>
      <c r="R1136" s="1" t="s">
        <v>2501</v>
      </c>
      <c r="S1136" s="1" t="s">
        <v>2532</v>
      </c>
      <c r="T1136" s="1" t="s">
        <v>2479</v>
      </c>
      <c r="U1136" s="1" t="s">
        <v>141</v>
      </c>
      <c r="V1136" s="1" t="s">
        <v>3444</v>
      </c>
      <c r="W1136" s="1" t="s">
        <v>35</v>
      </c>
      <c r="X1136" s="1" t="s">
        <v>2534</v>
      </c>
      <c r="Y1136" s="1" t="s">
        <v>5736</v>
      </c>
      <c r="Z1136" s="1" t="s">
        <v>2479</v>
      </c>
    </row>
    <row r="1137" spans="1:26" hidden="1" x14ac:dyDescent="0.25">
      <c r="A1137" s="1" t="s">
        <v>2496</v>
      </c>
      <c r="B1137" s="1">
        <v>1076</v>
      </c>
      <c r="C1137" s="1" t="s">
        <v>938</v>
      </c>
      <c r="D1137" s="1" t="s">
        <v>141</v>
      </c>
      <c r="E1137" s="1" t="s">
        <v>142</v>
      </c>
      <c r="F1137" s="1">
        <v>2023</v>
      </c>
      <c r="G1137" s="1">
        <v>2024</v>
      </c>
      <c r="H1137" s="1" t="s">
        <v>4143</v>
      </c>
      <c r="I1137" s="1">
        <v>8760</v>
      </c>
      <c r="J1137" s="1" t="s">
        <v>2595</v>
      </c>
      <c r="K1137" s="1" t="s">
        <v>2505</v>
      </c>
      <c r="L1137" s="1">
        <v>24006</v>
      </c>
      <c r="M1137" s="1" t="s">
        <v>2499</v>
      </c>
      <c r="N1137" s="1" t="s">
        <v>4034</v>
      </c>
      <c r="O1137" s="1" t="s">
        <v>4035</v>
      </c>
      <c r="Q1137" s="1" t="s">
        <v>58</v>
      </c>
      <c r="R1137" s="1" t="s">
        <v>2501</v>
      </c>
      <c r="S1137" s="1" t="s">
        <v>4032</v>
      </c>
      <c r="T1137" s="1" t="s">
        <v>2479</v>
      </c>
      <c r="U1137" s="1" t="s">
        <v>141</v>
      </c>
      <c r="V1137" s="1" t="s">
        <v>4028</v>
      </c>
      <c r="W1137" s="1" t="s">
        <v>35</v>
      </c>
      <c r="X1137" s="1" t="s">
        <v>2534</v>
      </c>
      <c r="Y1137" s="1" t="s">
        <v>5941</v>
      </c>
      <c r="Z1137" s="1" t="s">
        <v>2479</v>
      </c>
    </row>
    <row r="1138" spans="1:26" hidden="1" x14ac:dyDescent="0.25">
      <c r="A1138" s="1" t="s">
        <v>2496</v>
      </c>
      <c r="B1138" s="1">
        <v>1075</v>
      </c>
      <c r="C1138" s="1" t="s">
        <v>597</v>
      </c>
      <c r="D1138" s="1" t="s">
        <v>141</v>
      </c>
      <c r="E1138" s="1" t="s">
        <v>142</v>
      </c>
      <c r="F1138" s="1">
        <v>2023</v>
      </c>
      <c r="G1138" s="1">
        <v>2024</v>
      </c>
      <c r="H1138" s="1" t="s">
        <v>4144</v>
      </c>
      <c r="I1138" s="1">
        <v>5907</v>
      </c>
      <c r="J1138" s="1" t="s">
        <v>4029</v>
      </c>
      <c r="K1138" s="1" t="s">
        <v>2498</v>
      </c>
      <c r="L1138" s="1">
        <v>24001</v>
      </c>
      <c r="M1138" s="1" t="s">
        <v>2499</v>
      </c>
      <c r="N1138" s="1" t="s">
        <v>4034</v>
      </c>
      <c r="O1138" s="1" t="s">
        <v>4035</v>
      </c>
      <c r="Q1138" s="1" t="s">
        <v>58</v>
      </c>
      <c r="R1138" s="1" t="s">
        <v>2501</v>
      </c>
      <c r="S1138" s="1" t="s">
        <v>2532</v>
      </c>
      <c r="T1138" s="1" t="s">
        <v>2479</v>
      </c>
      <c r="U1138" s="1" t="s">
        <v>141</v>
      </c>
      <c r="V1138" s="1" t="s">
        <v>4028</v>
      </c>
      <c r="W1138" s="1" t="s">
        <v>35</v>
      </c>
      <c r="X1138" s="1" t="s">
        <v>2534</v>
      </c>
      <c r="Y1138" s="1" t="s">
        <v>5737</v>
      </c>
      <c r="Z1138" s="1" t="s">
        <v>2479</v>
      </c>
    </row>
    <row r="1139" spans="1:26" hidden="1" x14ac:dyDescent="0.25">
      <c r="A1139" s="1" t="s">
        <v>2496</v>
      </c>
      <c r="B1139" s="1">
        <v>1074</v>
      </c>
      <c r="C1139" s="1" t="s">
        <v>652</v>
      </c>
      <c r="D1139" s="1" t="s">
        <v>141</v>
      </c>
      <c r="E1139" s="1" t="s">
        <v>142</v>
      </c>
      <c r="F1139" s="1">
        <v>2023</v>
      </c>
      <c r="G1139" s="1">
        <v>2024</v>
      </c>
      <c r="H1139" s="1" t="s">
        <v>4145</v>
      </c>
      <c r="I1139" s="1">
        <v>8834</v>
      </c>
      <c r="J1139" s="1" t="s">
        <v>2595</v>
      </c>
      <c r="K1139" s="1" t="s">
        <v>2505</v>
      </c>
      <c r="L1139" s="1">
        <v>24001</v>
      </c>
      <c r="M1139" s="1" t="s">
        <v>2499</v>
      </c>
      <c r="N1139" s="1" t="s">
        <v>4030</v>
      </c>
      <c r="O1139" s="1" t="s">
        <v>4031</v>
      </c>
      <c r="Q1139" s="1" t="s">
        <v>58</v>
      </c>
      <c r="R1139" s="1" t="s">
        <v>2501</v>
      </c>
      <c r="S1139" s="1" t="s">
        <v>2532</v>
      </c>
      <c r="T1139" s="1" t="s">
        <v>2479</v>
      </c>
      <c r="U1139" s="1" t="s">
        <v>141</v>
      </c>
      <c r="V1139" s="1" t="s">
        <v>3444</v>
      </c>
      <c r="W1139" s="1" t="s">
        <v>35</v>
      </c>
      <c r="X1139" s="1" t="s">
        <v>2534</v>
      </c>
      <c r="Y1139" s="1" t="s">
        <v>5738</v>
      </c>
      <c r="Z1139" s="1" t="s">
        <v>2479</v>
      </c>
    </row>
    <row r="1140" spans="1:26" hidden="1" x14ac:dyDescent="0.25">
      <c r="A1140" s="1" t="s">
        <v>2496</v>
      </c>
      <c r="B1140" s="1">
        <v>1073</v>
      </c>
      <c r="C1140" s="1" t="s">
        <v>766</v>
      </c>
      <c r="D1140" s="1" t="s">
        <v>203</v>
      </c>
      <c r="E1140" s="1" t="s">
        <v>142</v>
      </c>
      <c r="F1140" s="1">
        <v>2022</v>
      </c>
      <c r="G1140" s="1">
        <v>2023</v>
      </c>
      <c r="H1140" s="1" t="s">
        <v>6583</v>
      </c>
      <c r="I1140" s="1">
        <v>5971</v>
      </c>
      <c r="J1140" s="1" t="s">
        <v>2595</v>
      </c>
      <c r="K1140" s="1" t="s">
        <v>2505</v>
      </c>
      <c r="L1140" s="1">
        <v>24001</v>
      </c>
      <c r="M1140" s="1" t="s">
        <v>2499</v>
      </c>
      <c r="N1140" s="1" t="s">
        <v>6584</v>
      </c>
      <c r="O1140" s="1" t="s">
        <v>6284</v>
      </c>
      <c r="Q1140" s="1" t="s">
        <v>58</v>
      </c>
      <c r="R1140" s="1" t="s">
        <v>2501</v>
      </c>
      <c r="S1140" s="1" t="s">
        <v>2532</v>
      </c>
      <c r="T1140" s="1" t="s">
        <v>2479</v>
      </c>
      <c r="U1140" s="1" t="s">
        <v>203</v>
      </c>
      <c r="V1140" s="1" t="s">
        <v>6253</v>
      </c>
      <c r="W1140" s="1" t="s">
        <v>36</v>
      </c>
      <c r="X1140" s="1" t="s">
        <v>2534</v>
      </c>
      <c r="Y1140" s="1" t="s">
        <v>6585</v>
      </c>
      <c r="Z1140" s="1" t="s">
        <v>2479</v>
      </c>
    </row>
    <row r="1141" spans="1:26" hidden="1" x14ac:dyDescent="0.25">
      <c r="A1141" s="1" t="s">
        <v>2496</v>
      </c>
      <c r="B1141" s="1">
        <v>1072</v>
      </c>
      <c r="C1141" s="1" t="s">
        <v>928</v>
      </c>
      <c r="D1141" s="1" t="s">
        <v>141</v>
      </c>
      <c r="E1141" s="1" t="s">
        <v>142</v>
      </c>
      <c r="F1141" s="1">
        <v>2024</v>
      </c>
      <c r="G1141" s="1">
        <v>2025</v>
      </c>
      <c r="H1141" s="1" t="s">
        <v>4146</v>
      </c>
      <c r="I1141" s="1">
        <v>5910</v>
      </c>
      <c r="J1141" s="1" t="s">
        <v>4029</v>
      </c>
      <c r="K1141" s="1" t="s">
        <v>2498</v>
      </c>
      <c r="L1141" s="1">
        <v>24001</v>
      </c>
      <c r="M1141" s="1" t="s">
        <v>2499</v>
      </c>
      <c r="N1141" s="1" t="s">
        <v>4147</v>
      </c>
      <c r="O1141" s="1" t="s">
        <v>4148</v>
      </c>
      <c r="Q1141" s="1" t="s">
        <v>58</v>
      </c>
      <c r="R1141" s="1" t="s">
        <v>2501</v>
      </c>
      <c r="S1141" s="1" t="s">
        <v>2532</v>
      </c>
      <c r="T1141" s="1" t="s">
        <v>2479</v>
      </c>
      <c r="U1141" s="1" t="s">
        <v>141</v>
      </c>
      <c r="V1141" s="1" t="s">
        <v>3444</v>
      </c>
      <c r="W1141" s="1" t="s">
        <v>34</v>
      </c>
      <c r="X1141" s="1" t="s">
        <v>2534</v>
      </c>
      <c r="Y1141" s="1" t="s">
        <v>5739</v>
      </c>
      <c r="Z1141" s="1" t="s">
        <v>2479</v>
      </c>
    </row>
    <row r="1142" spans="1:26" hidden="1" x14ac:dyDescent="0.25">
      <c r="A1142" s="1" t="s">
        <v>2496</v>
      </c>
      <c r="B1142" s="1">
        <v>1070</v>
      </c>
      <c r="C1142" s="1" t="s">
        <v>662</v>
      </c>
      <c r="D1142" s="1" t="s">
        <v>141</v>
      </c>
      <c r="E1142" s="1" t="s">
        <v>142</v>
      </c>
      <c r="F1142" s="1">
        <v>2023</v>
      </c>
      <c r="G1142" s="1">
        <v>2024</v>
      </c>
      <c r="H1142" s="1" t="s">
        <v>4149</v>
      </c>
      <c r="I1142" s="1">
        <v>8068</v>
      </c>
      <c r="J1142" s="1" t="s">
        <v>2595</v>
      </c>
      <c r="K1142" s="1" t="s">
        <v>2505</v>
      </c>
      <c r="L1142" s="1">
        <v>24001</v>
      </c>
      <c r="M1142" s="1" t="s">
        <v>2499</v>
      </c>
      <c r="N1142" s="1" t="s">
        <v>4150</v>
      </c>
      <c r="O1142" s="1" t="s">
        <v>4151</v>
      </c>
      <c r="Q1142" s="1" t="s">
        <v>58</v>
      </c>
      <c r="R1142" s="1" t="s">
        <v>2501</v>
      </c>
      <c r="S1142" s="1" t="s">
        <v>2532</v>
      </c>
      <c r="T1142" s="1" t="s">
        <v>2479</v>
      </c>
      <c r="U1142" s="1" t="s">
        <v>141</v>
      </c>
      <c r="V1142" s="1" t="s">
        <v>3444</v>
      </c>
      <c r="W1142" s="1" t="s">
        <v>35</v>
      </c>
      <c r="X1142" s="1" t="s">
        <v>2534</v>
      </c>
      <c r="Y1142" s="1" t="s">
        <v>5740</v>
      </c>
      <c r="Z1142" s="1" t="s">
        <v>2479</v>
      </c>
    </row>
    <row r="1143" spans="1:26" hidden="1" x14ac:dyDescent="0.25">
      <c r="A1143" s="1" t="s">
        <v>2496</v>
      </c>
      <c r="B1143" s="1">
        <v>1069</v>
      </c>
      <c r="C1143" s="1" t="s">
        <v>1170</v>
      </c>
      <c r="D1143" s="1" t="s">
        <v>141</v>
      </c>
      <c r="E1143" s="1" t="s">
        <v>142</v>
      </c>
      <c r="F1143" s="1">
        <v>2023</v>
      </c>
      <c r="G1143" s="1">
        <v>2024</v>
      </c>
      <c r="H1143" s="1" t="s">
        <v>4049</v>
      </c>
      <c r="I1143" s="1" t="s">
        <v>4050</v>
      </c>
      <c r="J1143" s="1" t="s">
        <v>2475</v>
      </c>
      <c r="K1143" s="1" t="s">
        <v>2505</v>
      </c>
      <c r="L1143" s="1">
        <v>24001</v>
      </c>
      <c r="M1143" s="1" t="s">
        <v>2499</v>
      </c>
      <c r="N1143" s="1" t="s">
        <v>4034</v>
      </c>
      <c r="O1143" s="1" t="s">
        <v>4035</v>
      </c>
      <c r="Q1143" s="1" t="s">
        <v>58</v>
      </c>
      <c r="R1143" s="1" t="s">
        <v>2501</v>
      </c>
      <c r="S1143" s="1" t="s">
        <v>2532</v>
      </c>
      <c r="T1143" s="1" t="s">
        <v>3849</v>
      </c>
      <c r="U1143" s="1" t="s">
        <v>141</v>
      </c>
      <c r="V1143" s="1" t="s">
        <v>4028</v>
      </c>
      <c r="W1143" s="1" t="s">
        <v>35</v>
      </c>
      <c r="X1143" s="1" t="s">
        <v>2534</v>
      </c>
      <c r="Y1143" s="1" t="s">
        <v>7349</v>
      </c>
      <c r="Z1143" s="1" t="s">
        <v>7350</v>
      </c>
    </row>
    <row r="1144" spans="1:26" hidden="1" x14ac:dyDescent="0.25">
      <c r="A1144" s="1" t="s">
        <v>2496</v>
      </c>
      <c r="B1144" s="1">
        <v>1067</v>
      </c>
      <c r="C1144" s="1" t="s">
        <v>663</v>
      </c>
      <c r="D1144" s="1" t="s">
        <v>141</v>
      </c>
      <c r="E1144" s="1" t="s">
        <v>142</v>
      </c>
      <c r="F1144" s="1">
        <v>2023</v>
      </c>
      <c r="G1144" s="1">
        <v>2024</v>
      </c>
      <c r="H1144" s="1" t="s">
        <v>4153</v>
      </c>
      <c r="I1144" s="1">
        <v>5887</v>
      </c>
      <c r="J1144" s="1" t="s">
        <v>2595</v>
      </c>
      <c r="K1144" s="1" t="s">
        <v>2505</v>
      </c>
      <c r="L1144" s="1">
        <v>24001</v>
      </c>
      <c r="M1144" s="1" t="s">
        <v>2499</v>
      </c>
      <c r="N1144" s="1" t="s">
        <v>4034</v>
      </c>
      <c r="O1144" s="1" t="s">
        <v>4035</v>
      </c>
      <c r="Q1144" s="1" t="s">
        <v>58</v>
      </c>
      <c r="R1144" s="1" t="s">
        <v>2501</v>
      </c>
      <c r="S1144" s="1" t="s">
        <v>2532</v>
      </c>
      <c r="T1144" s="1" t="s">
        <v>2479</v>
      </c>
      <c r="U1144" s="1" t="s">
        <v>141</v>
      </c>
      <c r="V1144" s="1" t="s">
        <v>4028</v>
      </c>
      <c r="W1144" s="1" t="s">
        <v>35</v>
      </c>
      <c r="X1144" s="1" t="s">
        <v>2534</v>
      </c>
      <c r="Y1144" s="1" t="s">
        <v>5741</v>
      </c>
      <c r="Z1144" s="1" t="s">
        <v>2479</v>
      </c>
    </row>
    <row r="1145" spans="1:26" hidden="1" x14ac:dyDescent="0.25">
      <c r="A1145" s="1" t="s">
        <v>2496</v>
      </c>
      <c r="B1145" s="1">
        <v>1066</v>
      </c>
      <c r="C1145" s="1" t="s">
        <v>946</v>
      </c>
      <c r="D1145" s="1" t="s">
        <v>141</v>
      </c>
      <c r="E1145" s="1" t="s">
        <v>142</v>
      </c>
      <c r="F1145" s="1">
        <v>2024</v>
      </c>
      <c r="G1145" s="1">
        <v>2025</v>
      </c>
      <c r="H1145" s="1" t="s">
        <v>4154</v>
      </c>
      <c r="I1145" s="1">
        <v>9029</v>
      </c>
      <c r="J1145" s="1" t="s">
        <v>2595</v>
      </c>
      <c r="K1145" s="1" t="s">
        <v>2505</v>
      </c>
      <c r="L1145" s="1">
        <v>24001</v>
      </c>
      <c r="M1145" s="1" t="s">
        <v>2499</v>
      </c>
      <c r="N1145" s="1" t="s">
        <v>4155</v>
      </c>
      <c r="O1145" s="1" t="s">
        <v>4156</v>
      </c>
      <c r="Q1145" s="1" t="s">
        <v>58</v>
      </c>
      <c r="R1145" s="1" t="s">
        <v>2501</v>
      </c>
      <c r="S1145" s="1" t="s">
        <v>2532</v>
      </c>
      <c r="T1145" s="1" t="s">
        <v>2479</v>
      </c>
      <c r="U1145" s="1" t="s">
        <v>141</v>
      </c>
      <c r="V1145" s="1" t="s">
        <v>3232</v>
      </c>
      <c r="W1145" s="1" t="s">
        <v>34</v>
      </c>
      <c r="X1145" s="1" t="s">
        <v>2534</v>
      </c>
      <c r="Y1145" s="1" t="s">
        <v>5742</v>
      </c>
      <c r="Z1145" s="1" t="s">
        <v>2479</v>
      </c>
    </row>
    <row r="1146" spans="1:26" hidden="1" x14ac:dyDescent="0.25">
      <c r="A1146" s="1" t="s">
        <v>2496</v>
      </c>
      <c r="B1146" s="1">
        <v>1065</v>
      </c>
      <c r="C1146" s="1" t="s">
        <v>1199</v>
      </c>
      <c r="D1146" s="1" t="s">
        <v>141</v>
      </c>
      <c r="E1146" s="1" t="s">
        <v>142</v>
      </c>
      <c r="F1146" s="1">
        <v>2024</v>
      </c>
      <c r="G1146" s="1">
        <v>2025</v>
      </c>
      <c r="H1146" s="1" t="s">
        <v>4127</v>
      </c>
      <c r="I1146" s="1">
        <v>7879</v>
      </c>
      <c r="J1146" s="1" t="s">
        <v>2825</v>
      </c>
      <c r="K1146" s="1" t="s">
        <v>3897</v>
      </c>
      <c r="L1146" s="1">
        <v>24001</v>
      </c>
      <c r="M1146" s="1" t="s">
        <v>3898</v>
      </c>
      <c r="N1146" s="1" t="s">
        <v>3775</v>
      </c>
      <c r="O1146" s="1" t="s">
        <v>3776</v>
      </c>
      <c r="Q1146" s="1" t="s">
        <v>58</v>
      </c>
      <c r="R1146" s="1" t="s">
        <v>2501</v>
      </c>
      <c r="S1146" s="1" t="s">
        <v>2532</v>
      </c>
      <c r="T1146" s="1" t="s">
        <v>2479</v>
      </c>
      <c r="U1146" s="1" t="s">
        <v>141</v>
      </c>
      <c r="V1146" s="1" t="s">
        <v>3444</v>
      </c>
      <c r="W1146" s="1" t="s">
        <v>34</v>
      </c>
      <c r="X1146" s="1" t="s">
        <v>2534</v>
      </c>
      <c r="Y1146" s="1" t="s">
        <v>7351</v>
      </c>
      <c r="Z1146" s="1" t="s">
        <v>2479</v>
      </c>
    </row>
    <row r="1147" spans="1:26" hidden="1" x14ac:dyDescent="0.25">
      <c r="A1147" s="1" t="s">
        <v>2496</v>
      </c>
      <c r="B1147" s="1">
        <v>1064</v>
      </c>
      <c r="C1147" s="1" t="s">
        <v>926</v>
      </c>
      <c r="D1147" s="1" t="s">
        <v>141</v>
      </c>
      <c r="E1147" s="1" t="s">
        <v>142</v>
      </c>
      <c r="F1147" s="1">
        <v>2024</v>
      </c>
      <c r="G1147" s="1">
        <v>2025</v>
      </c>
      <c r="H1147" s="1" t="s">
        <v>4082</v>
      </c>
      <c r="I1147" s="1">
        <v>5651</v>
      </c>
      <c r="J1147" s="1" t="s">
        <v>2595</v>
      </c>
      <c r="K1147" s="1" t="s">
        <v>2505</v>
      </c>
      <c r="L1147" s="1">
        <v>24001</v>
      </c>
      <c r="M1147" s="1" t="s">
        <v>2499</v>
      </c>
      <c r="N1147" s="1" t="s">
        <v>4120</v>
      </c>
      <c r="O1147" s="1" t="s">
        <v>4121</v>
      </c>
      <c r="Q1147" s="1" t="s">
        <v>58</v>
      </c>
      <c r="R1147" s="1" t="s">
        <v>2501</v>
      </c>
      <c r="S1147" s="1" t="s">
        <v>2532</v>
      </c>
      <c r="T1147" s="1" t="s">
        <v>2479</v>
      </c>
      <c r="U1147" s="1" t="s">
        <v>141</v>
      </c>
      <c r="V1147" s="1" t="s">
        <v>3444</v>
      </c>
      <c r="W1147" s="1" t="s">
        <v>34</v>
      </c>
      <c r="X1147" s="1" t="s">
        <v>2534</v>
      </c>
      <c r="Y1147" s="1" t="s">
        <v>7352</v>
      </c>
      <c r="Z1147" s="1" t="s">
        <v>2479</v>
      </c>
    </row>
    <row r="1148" spans="1:26" hidden="1" x14ac:dyDescent="0.25">
      <c r="A1148" s="1" t="s">
        <v>2496</v>
      </c>
      <c r="B1148" s="1">
        <v>1063</v>
      </c>
      <c r="C1148" s="1" t="s">
        <v>647</v>
      </c>
      <c r="D1148" s="1" t="s">
        <v>141</v>
      </c>
      <c r="E1148" s="1" t="s">
        <v>142</v>
      </c>
      <c r="F1148" s="1">
        <v>2023</v>
      </c>
      <c r="G1148" s="1">
        <v>2024</v>
      </c>
      <c r="H1148" s="1" t="s">
        <v>4157</v>
      </c>
      <c r="I1148" s="1">
        <v>5927</v>
      </c>
      <c r="J1148" s="1" t="s">
        <v>3122</v>
      </c>
      <c r="K1148" s="1" t="s">
        <v>2505</v>
      </c>
      <c r="L1148" s="1">
        <v>24001</v>
      </c>
      <c r="M1148" s="1" t="s">
        <v>2499</v>
      </c>
      <c r="N1148" s="1" t="s">
        <v>4034</v>
      </c>
      <c r="O1148" s="1" t="s">
        <v>4158</v>
      </c>
      <c r="Q1148" s="1" t="s">
        <v>58</v>
      </c>
      <c r="R1148" s="1" t="s">
        <v>2501</v>
      </c>
      <c r="S1148" s="1" t="s">
        <v>2532</v>
      </c>
      <c r="T1148" s="1" t="s">
        <v>2479</v>
      </c>
      <c r="U1148" s="1" t="s">
        <v>141</v>
      </c>
      <c r="V1148" s="1" t="s">
        <v>4028</v>
      </c>
      <c r="W1148" s="1" t="s">
        <v>35</v>
      </c>
      <c r="X1148" s="1" t="s">
        <v>2534</v>
      </c>
      <c r="Y1148" s="1" t="s">
        <v>5743</v>
      </c>
      <c r="Z1148" s="1" t="s">
        <v>2479</v>
      </c>
    </row>
    <row r="1149" spans="1:26" hidden="1" x14ac:dyDescent="0.25">
      <c r="A1149" s="1" t="s">
        <v>2496</v>
      </c>
      <c r="B1149" s="1">
        <v>1061</v>
      </c>
      <c r="C1149" s="1" t="s">
        <v>1117</v>
      </c>
      <c r="D1149" s="1" t="s">
        <v>141</v>
      </c>
      <c r="E1149" s="1" t="s">
        <v>142</v>
      </c>
      <c r="F1149" s="1">
        <v>2023</v>
      </c>
      <c r="G1149" s="1">
        <v>2024</v>
      </c>
      <c r="H1149" s="1" t="s">
        <v>4049</v>
      </c>
      <c r="I1149" s="1" t="s">
        <v>4050</v>
      </c>
      <c r="J1149" s="1" t="s">
        <v>2475</v>
      </c>
      <c r="K1149" s="1" t="s">
        <v>2505</v>
      </c>
      <c r="L1149" s="1">
        <v>24001</v>
      </c>
      <c r="M1149" s="1" t="s">
        <v>2499</v>
      </c>
      <c r="N1149" s="1" t="s">
        <v>4021</v>
      </c>
      <c r="O1149" s="1" t="s">
        <v>4022</v>
      </c>
      <c r="Q1149" s="1" t="s">
        <v>58</v>
      </c>
      <c r="R1149" s="1" t="s">
        <v>2501</v>
      </c>
      <c r="S1149" s="1" t="s">
        <v>2532</v>
      </c>
      <c r="T1149" s="1" t="s">
        <v>2477</v>
      </c>
      <c r="U1149" s="1" t="s">
        <v>141</v>
      </c>
      <c r="V1149" s="1" t="s">
        <v>3444</v>
      </c>
      <c r="W1149" s="1" t="s">
        <v>35</v>
      </c>
      <c r="X1149" s="1" t="s">
        <v>2534</v>
      </c>
      <c r="Y1149" s="1" t="s">
        <v>7353</v>
      </c>
      <c r="Z1149" s="1" t="s">
        <v>7354</v>
      </c>
    </row>
    <row r="1150" spans="1:26" hidden="1" x14ac:dyDescent="0.25">
      <c r="A1150" s="1" t="s">
        <v>2496</v>
      </c>
      <c r="B1150" s="1">
        <v>1060</v>
      </c>
      <c r="C1150" s="1" t="s">
        <v>377</v>
      </c>
      <c r="D1150" s="1" t="s">
        <v>141</v>
      </c>
      <c r="E1150" s="1" t="s">
        <v>142</v>
      </c>
      <c r="F1150" s="1">
        <v>2023</v>
      </c>
      <c r="G1150" s="1">
        <v>2024</v>
      </c>
      <c r="H1150" s="1" t="s">
        <v>4160</v>
      </c>
      <c r="I1150" s="1">
        <v>8433</v>
      </c>
      <c r="J1150" s="1" t="s">
        <v>2595</v>
      </c>
      <c r="K1150" s="1" t="s">
        <v>2505</v>
      </c>
      <c r="L1150" s="1">
        <v>24001</v>
      </c>
      <c r="M1150" s="1" t="s">
        <v>2499</v>
      </c>
      <c r="N1150" s="1" t="s">
        <v>4034</v>
      </c>
      <c r="O1150" s="1" t="s">
        <v>4035</v>
      </c>
      <c r="P1150" s="1">
        <v>18840</v>
      </c>
      <c r="Q1150" s="1" t="s">
        <v>58</v>
      </c>
      <c r="R1150" s="1" t="s">
        <v>2501</v>
      </c>
      <c r="S1150" s="1" t="s">
        <v>2532</v>
      </c>
      <c r="T1150" s="1" t="s">
        <v>2479</v>
      </c>
      <c r="U1150" s="1" t="s">
        <v>141</v>
      </c>
      <c r="V1150" s="1" t="s">
        <v>4028</v>
      </c>
      <c r="W1150" s="1" t="s">
        <v>35</v>
      </c>
      <c r="X1150" s="1" t="s">
        <v>2534</v>
      </c>
      <c r="Y1150" s="1" t="s">
        <v>5744</v>
      </c>
      <c r="Z1150" s="1" t="s">
        <v>2479</v>
      </c>
    </row>
    <row r="1151" spans="1:26" hidden="1" x14ac:dyDescent="0.25">
      <c r="A1151" s="1" t="s">
        <v>2496</v>
      </c>
      <c r="B1151" s="1">
        <v>1059</v>
      </c>
      <c r="C1151" s="1" t="s">
        <v>722</v>
      </c>
      <c r="D1151" s="1" t="s">
        <v>141</v>
      </c>
      <c r="E1151" s="1" t="s">
        <v>142</v>
      </c>
      <c r="F1151" s="1">
        <v>2023</v>
      </c>
      <c r="G1151" s="1">
        <v>2024</v>
      </c>
      <c r="H1151" s="1" t="s">
        <v>4161</v>
      </c>
      <c r="I1151" s="1">
        <v>7365</v>
      </c>
      <c r="J1151" s="1" t="s">
        <v>3060</v>
      </c>
      <c r="K1151" s="1" t="s">
        <v>2598</v>
      </c>
      <c r="L1151" s="1">
        <v>24001</v>
      </c>
      <c r="M1151" s="1" t="s">
        <v>2530</v>
      </c>
      <c r="N1151" s="1" t="s">
        <v>4034</v>
      </c>
      <c r="O1151" s="1" t="s">
        <v>4035</v>
      </c>
      <c r="Q1151" s="1" t="s">
        <v>58</v>
      </c>
      <c r="R1151" s="1" t="s">
        <v>2501</v>
      </c>
      <c r="S1151" s="1" t="s">
        <v>2532</v>
      </c>
      <c r="T1151" s="1" t="s">
        <v>2479</v>
      </c>
      <c r="U1151" s="1" t="s">
        <v>141</v>
      </c>
      <c r="V1151" s="1" t="s">
        <v>4028</v>
      </c>
      <c r="W1151" s="1" t="s">
        <v>35</v>
      </c>
      <c r="X1151" s="1" t="s">
        <v>2534</v>
      </c>
      <c r="Y1151" s="1" t="s">
        <v>5745</v>
      </c>
      <c r="Z1151" s="1" t="s">
        <v>2479</v>
      </c>
    </row>
    <row r="1152" spans="1:26" hidden="1" x14ac:dyDescent="0.25">
      <c r="A1152" s="1" t="s">
        <v>2496</v>
      </c>
      <c r="B1152" s="1">
        <v>1056</v>
      </c>
      <c r="C1152" s="1" t="s">
        <v>562</v>
      </c>
      <c r="D1152" s="1" t="s">
        <v>141</v>
      </c>
      <c r="E1152" s="1" t="s">
        <v>142</v>
      </c>
      <c r="F1152" s="1">
        <v>2023</v>
      </c>
      <c r="G1152" s="1">
        <v>2024</v>
      </c>
      <c r="H1152" s="1" t="s">
        <v>3128</v>
      </c>
      <c r="I1152" s="1">
        <v>15196</v>
      </c>
      <c r="J1152" s="1" t="s">
        <v>2475</v>
      </c>
      <c r="K1152" s="1" t="s">
        <v>3129</v>
      </c>
      <c r="L1152" s="1">
        <v>24026</v>
      </c>
      <c r="M1152" s="1" t="s">
        <v>3130</v>
      </c>
      <c r="N1152" s="1" t="s">
        <v>4034</v>
      </c>
      <c r="O1152" s="1" t="s">
        <v>4035</v>
      </c>
      <c r="Q1152" s="1" t="s">
        <v>58</v>
      </c>
      <c r="R1152" s="1" t="s">
        <v>2501</v>
      </c>
      <c r="S1152" s="1" t="s">
        <v>2532</v>
      </c>
      <c r="T1152" s="1" t="s">
        <v>2479</v>
      </c>
      <c r="U1152" s="1" t="s">
        <v>141</v>
      </c>
      <c r="V1152" s="1" t="s">
        <v>4028</v>
      </c>
      <c r="W1152" s="1" t="s">
        <v>35</v>
      </c>
      <c r="X1152" s="1" t="s">
        <v>2534</v>
      </c>
      <c r="Y1152" s="1" t="s">
        <v>5746</v>
      </c>
      <c r="Z1152" s="1" t="s">
        <v>4166</v>
      </c>
    </row>
    <row r="1153" spans="1:26" hidden="1" x14ac:dyDescent="0.25">
      <c r="A1153" s="1" t="s">
        <v>2496</v>
      </c>
      <c r="B1153" s="1">
        <v>1055</v>
      </c>
      <c r="C1153" s="1" t="s">
        <v>939</v>
      </c>
      <c r="D1153" s="1" t="s">
        <v>141</v>
      </c>
      <c r="E1153" s="1" t="s">
        <v>142</v>
      </c>
      <c r="F1153" s="1">
        <v>2023</v>
      </c>
      <c r="G1153" s="1">
        <v>2024</v>
      </c>
      <c r="H1153" s="1" t="s">
        <v>4168</v>
      </c>
      <c r="I1153" s="1">
        <v>5998</v>
      </c>
      <c r="J1153" s="1" t="s">
        <v>2595</v>
      </c>
      <c r="K1153" s="1" t="s">
        <v>2505</v>
      </c>
      <c r="L1153" s="1">
        <v>24001</v>
      </c>
      <c r="M1153" s="1" t="s">
        <v>2499</v>
      </c>
      <c r="N1153" s="1" t="s">
        <v>3442</v>
      </c>
      <c r="O1153" s="1" t="s">
        <v>3443</v>
      </c>
      <c r="P1153" s="1">
        <v>21870</v>
      </c>
      <c r="Q1153" s="1" t="s">
        <v>58</v>
      </c>
      <c r="R1153" s="1" t="s">
        <v>2501</v>
      </c>
      <c r="S1153" s="1" t="s">
        <v>2532</v>
      </c>
      <c r="T1153" s="1" t="s">
        <v>2479</v>
      </c>
      <c r="U1153" s="1" t="s">
        <v>141</v>
      </c>
      <c r="V1153" s="1" t="s">
        <v>3444</v>
      </c>
      <c r="W1153" s="1" t="s">
        <v>35</v>
      </c>
      <c r="X1153" s="1" t="s">
        <v>2534</v>
      </c>
      <c r="Y1153" s="1" t="s">
        <v>5747</v>
      </c>
      <c r="Z1153" s="1" t="s">
        <v>2479</v>
      </c>
    </row>
    <row r="1154" spans="1:26" hidden="1" x14ac:dyDescent="0.25">
      <c r="A1154" s="1" t="s">
        <v>2496</v>
      </c>
      <c r="B1154" s="1">
        <v>1053</v>
      </c>
      <c r="C1154" s="1" t="s">
        <v>1213</v>
      </c>
      <c r="D1154" s="1" t="s">
        <v>141</v>
      </c>
      <c r="E1154" s="1" t="s">
        <v>142</v>
      </c>
      <c r="F1154" s="1">
        <v>2023</v>
      </c>
      <c r="G1154" s="1">
        <v>2024</v>
      </c>
      <c r="H1154" s="1" t="s">
        <v>4167</v>
      </c>
      <c r="I1154" s="1">
        <v>5851</v>
      </c>
      <c r="J1154" s="1" t="s">
        <v>3122</v>
      </c>
      <c r="K1154" s="1" t="s">
        <v>2505</v>
      </c>
      <c r="L1154" s="1">
        <v>24001</v>
      </c>
      <c r="M1154" s="1" t="s">
        <v>2499</v>
      </c>
      <c r="N1154" s="1" t="s">
        <v>4034</v>
      </c>
      <c r="O1154" s="1" t="s">
        <v>4035</v>
      </c>
      <c r="Q1154" s="1" t="s">
        <v>58</v>
      </c>
      <c r="R1154" s="1" t="s">
        <v>2501</v>
      </c>
      <c r="S1154" s="1" t="s">
        <v>2532</v>
      </c>
      <c r="T1154" s="1" t="s">
        <v>2479</v>
      </c>
      <c r="U1154" s="1" t="s">
        <v>141</v>
      </c>
      <c r="V1154" s="1" t="s">
        <v>4028</v>
      </c>
      <c r="W1154" s="1" t="s">
        <v>35</v>
      </c>
      <c r="X1154" s="1" t="s">
        <v>2534</v>
      </c>
      <c r="Y1154" s="1" t="s">
        <v>5748</v>
      </c>
      <c r="Z1154" s="1" t="s">
        <v>2479</v>
      </c>
    </row>
    <row r="1155" spans="1:26" hidden="1" x14ac:dyDescent="0.25">
      <c r="A1155" s="1" t="s">
        <v>2496</v>
      </c>
      <c r="B1155" s="1">
        <v>1052</v>
      </c>
      <c r="C1155" s="1" t="s">
        <v>860</v>
      </c>
      <c r="D1155" s="1" t="s">
        <v>141</v>
      </c>
      <c r="E1155" s="1" t="s">
        <v>142</v>
      </c>
      <c r="F1155" s="1">
        <v>2024</v>
      </c>
      <c r="G1155" s="1">
        <v>2024</v>
      </c>
      <c r="H1155" s="1" t="s">
        <v>4980</v>
      </c>
      <c r="I1155" s="1" t="s">
        <v>4981</v>
      </c>
      <c r="J1155" s="1" t="s">
        <v>2475</v>
      </c>
      <c r="K1155" s="1" t="s">
        <v>2505</v>
      </c>
      <c r="L1155" s="1">
        <v>24009</v>
      </c>
      <c r="M1155" s="1" t="s">
        <v>2499</v>
      </c>
      <c r="N1155" s="1" t="s">
        <v>3442</v>
      </c>
      <c r="O1155" s="1" t="s">
        <v>3443</v>
      </c>
      <c r="Q1155" s="1" t="s">
        <v>58</v>
      </c>
      <c r="R1155" s="1" t="s">
        <v>2501</v>
      </c>
      <c r="S1155" s="1" t="s">
        <v>2532</v>
      </c>
      <c r="T1155" s="1" t="s">
        <v>2477</v>
      </c>
      <c r="U1155" s="1" t="s">
        <v>141</v>
      </c>
      <c r="V1155" s="1" t="s">
        <v>3444</v>
      </c>
      <c r="W1155" s="1" t="s">
        <v>35</v>
      </c>
      <c r="X1155" s="1" t="s">
        <v>2534</v>
      </c>
      <c r="Y1155" s="1" t="s">
        <v>7355</v>
      </c>
      <c r="Z1155" s="1" t="s">
        <v>7356</v>
      </c>
    </row>
    <row r="1156" spans="1:26" hidden="1" x14ac:dyDescent="0.25">
      <c r="A1156" s="1" t="s">
        <v>2496</v>
      </c>
      <c r="B1156" s="1">
        <v>1051</v>
      </c>
      <c r="C1156" s="1" t="s">
        <v>1388</v>
      </c>
      <c r="D1156" s="1" t="s">
        <v>162</v>
      </c>
      <c r="E1156" s="1" t="s">
        <v>157</v>
      </c>
      <c r="F1156" s="1">
        <v>2023</v>
      </c>
      <c r="G1156" s="1">
        <v>2024</v>
      </c>
      <c r="H1156" s="1" t="s">
        <v>4169</v>
      </c>
      <c r="I1156" s="1">
        <v>5879</v>
      </c>
      <c r="J1156" s="1" t="s">
        <v>4025</v>
      </c>
      <c r="K1156" s="1" t="s">
        <v>2558</v>
      </c>
      <c r="L1156" s="1">
        <v>24001</v>
      </c>
      <c r="M1156" s="1" t="s">
        <v>2499</v>
      </c>
      <c r="N1156" s="1" t="s">
        <v>4170</v>
      </c>
      <c r="O1156" s="1" t="s">
        <v>4171</v>
      </c>
      <c r="Q1156" s="1" t="s">
        <v>58</v>
      </c>
      <c r="R1156" s="1" t="s">
        <v>2501</v>
      </c>
      <c r="S1156" s="1" t="s">
        <v>2532</v>
      </c>
      <c r="T1156" s="1" t="s">
        <v>2479</v>
      </c>
      <c r="U1156" s="1" t="s">
        <v>162</v>
      </c>
      <c r="V1156" s="1" t="s">
        <v>4103</v>
      </c>
      <c r="W1156" s="1" t="s">
        <v>34</v>
      </c>
      <c r="X1156" s="1" t="s">
        <v>2534</v>
      </c>
      <c r="Y1156" s="1" t="s">
        <v>5749</v>
      </c>
      <c r="Z1156" s="1" t="s">
        <v>2479</v>
      </c>
    </row>
    <row r="1157" spans="1:26" hidden="1" x14ac:dyDescent="0.25">
      <c r="A1157" s="1" t="s">
        <v>2496</v>
      </c>
      <c r="B1157" s="1">
        <v>1050</v>
      </c>
      <c r="C1157" s="1" t="s">
        <v>934</v>
      </c>
      <c r="D1157" s="1" t="s">
        <v>203</v>
      </c>
      <c r="E1157" s="1" t="s">
        <v>142</v>
      </c>
      <c r="F1157" s="1">
        <v>2019</v>
      </c>
      <c r="G1157" s="1">
        <v>2020</v>
      </c>
      <c r="H1157" s="1" t="s">
        <v>6586</v>
      </c>
      <c r="I1157" s="1">
        <v>5849</v>
      </c>
      <c r="J1157" s="1" t="s">
        <v>2595</v>
      </c>
      <c r="K1157" s="1" t="s">
        <v>2505</v>
      </c>
      <c r="L1157" s="1">
        <v>24001</v>
      </c>
      <c r="M1157" s="1" t="s">
        <v>2499</v>
      </c>
      <c r="N1157" s="1" t="s">
        <v>6581</v>
      </c>
      <c r="O1157" s="1" t="s">
        <v>6267</v>
      </c>
      <c r="Q1157" s="1" t="s">
        <v>58</v>
      </c>
      <c r="R1157" s="1" t="s">
        <v>2501</v>
      </c>
      <c r="S1157" s="1" t="s">
        <v>2532</v>
      </c>
      <c r="T1157" s="1" t="s">
        <v>2479</v>
      </c>
      <c r="U1157" s="1" t="s">
        <v>203</v>
      </c>
      <c r="V1157" s="1" t="s">
        <v>6253</v>
      </c>
      <c r="W1157" s="1" t="s">
        <v>36</v>
      </c>
      <c r="X1157" s="1" t="s">
        <v>2534</v>
      </c>
      <c r="Y1157" s="1" t="s">
        <v>6587</v>
      </c>
      <c r="Z1157" s="1" t="s">
        <v>2479</v>
      </c>
    </row>
    <row r="1158" spans="1:26" hidden="1" x14ac:dyDescent="0.25">
      <c r="A1158" s="1" t="s">
        <v>2496</v>
      </c>
      <c r="B1158" s="1">
        <v>1049</v>
      </c>
      <c r="C1158" s="1" t="s">
        <v>517</v>
      </c>
      <c r="D1158" s="1" t="s">
        <v>141</v>
      </c>
      <c r="E1158" s="1" t="s">
        <v>142</v>
      </c>
      <c r="F1158" s="1">
        <v>2023</v>
      </c>
      <c r="G1158" s="1">
        <v>2024</v>
      </c>
      <c r="H1158" s="1" t="s">
        <v>3114</v>
      </c>
      <c r="I1158" s="1">
        <v>8432</v>
      </c>
      <c r="J1158" s="1" t="s">
        <v>2595</v>
      </c>
      <c r="K1158" s="1" t="s">
        <v>2505</v>
      </c>
      <c r="L1158" s="1">
        <v>24001</v>
      </c>
      <c r="M1158" s="1" t="s">
        <v>2499</v>
      </c>
      <c r="N1158" s="1" t="s">
        <v>4034</v>
      </c>
      <c r="O1158" s="1" t="s">
        <v>4035</v>
      </c>
      <c r="P1158" s="1">
        <v>14663</v>
      </c>
      <c r="Q1158" s="1" t="s">
        <v>58</v>
      </c>
      <c r="R1158" s="1" t="s">
        <v>2501</v>
      </c>
      <c r="S1158" s="1" t="s">
        <v>4039</v>
      </c>
      <c r="T1158" s="1" t="s">
        <v>2479</v>
      </c>
      <c r="U1158" s="1" t="s">
        <v>141</v>
      </c>
      <c r="V1158" s="1" t="s">
        <v>4028</v>
      </c>
      <c r="W1158" s="1" t="s">
        <v>35</v>
      </c>
      <c r="X1158" s="1" t="s">
        <v>2534</v>
      </c>
      <c r="Y1158" s="1" t="s">
        <v>5750</v>
      </c>
      <c r="Z1158" s="1" t="s">
        <v>5249</v>
      </c>
    </row>
    <row r="1159" spans="1:26" hidden="1" x14ac:dyDescent="0.25">
      <c r="A1159" s="1" t="s">
        <v>2496</v>
      </c>
      <c r="B1159" s="1">
        <v>1048</v>
      </c>
      <c r="C1159" s="1" t="s">
        <v>764</v>
      </c>
      <c r="D1159" s="1" t="s">
        <v>141</v>
      </c>
      <c r="E1159" s="1" t="s">
        <v>142</v>
      </c>
      <c r="F1159" s="1">
        <v>2024</v>
      </c>
      <c r="G1159" s="1">
        <v>2025</v>
      </c>
      <c r="H1159" s="1" t="s">
        <v>4172</v>
      </c>
      <c r="I1159" s="1">
        <v>5983</v>
      </c>
      <c r="J1159" s="1" t="s">
        <v>3207</v>
      </c>
      <c r="K1159" s="1" t="s">
        <v>2512</v>
      </c>
      <c r="L1159" s="1">
        <v>24001</v>
      </c>
      <c r="M1159" s="1" t="s">
        <v>2499</v>
      </c>
      <c r="N1159" s="1" t="s">
        <v>4173</v>
      </c>
      <c r="O1159" s="1" t="s">
        <v>4174</v>
      </c>
      <c r="Q1159" s="1" t="s">
        <v>58</v>
      </c>
      <c r="R1159" s="1" t="s">
        <v>2501</v>
      </c>
      <c r="S1159" s="1" t="s">
        <v>2532</v>
      </c>
      <c r="T1159" s="1" t="s">
        <v>2479</v>
      </c>
      <c r="U1159" s="1" t="s">
        <v>141</v>
      </c>
      <c r="V1159" s="1" t="s">
        <v>3444</v>
      </c>
      <c r="W1159" s="1" t="s">
        <v>34</v>
      </c>
      <c r="X1159" s="1" t="s">
        <v>2534</v>
      </c>
      <c r="Y1159" s="1" t="s">
        <v>5751</v>
      </c>
      <c r="Z1159" s="1" t="s">
        <v>2479</v>
      </c>
    </row>
    <row r="1160" spans="1:26" hidden="1" x14ac:dyDescent="0.25">
      <c r="A1160" s="1" t="s">
        <v>2496</v>
      </c>
      <c r="B1160" s="1">
        <v>1047</v>
      </c>
      <c r="C1160" s="1" t="s">
        <v>754</v>
      </c>
      <c r="D1160" s="1" t="s">
        <v>141</v>
      </c>
      <c r="E1160" s="1" t="s">
        <v>142</v>
      </c>
      <c r="F1160" s="1">
        <v>2023</v>
      </c>
      <c r="G1160" s="1">
        <v>2024</v>
      </c>
      <c r="H1160" s="1" t="s">
        <v>4175</v>
      </c>
      <c r="I1160" s="1">
        <v>5881</v>
      </c>
      <c r="J1160" s="1" t="s">
        <v>2595</v>
      </c>
      <c r="K1160" s="1" t="s">
        <v>2505</v>
      </c>
      <c r="L1160" s="1">
        <v>24001</v>
      </c>
      <c r="M1160" s="1" t="s">
        <v>2499</v>
      </c>
      <c r="N1160" s="1" t="s">
        <v>4030</v>
      </c>
      <c r="O1160" s="1" t="s">
        <v>4031</v>
      </c>
      <c r="Q1160" s="1" t="s">
        <v>58</v>
      </c>
      <c r="R1160" s="1" t="s">
        <v>2501</v>
      </c>
      <c r="S1160" s="1" t="s">
        <v>2532</v>
      </c>
      <c r="T1160" s="1" t="s">
        <v>2479</v>
      </c>
      <c r="U1160" s="1" t="s">
        <v>141</v>
      </c>
      <c r="V1160" s="1" t="s">
        <v>3444</v>
      </c>
      <c r="W1160" s="1" t="s">
        <v>35</v>
      </c>
      <c r="X1160" s="1" t="s">
        <v>2534</v>
      </c>
      <c r="Y1160" s="1" t="s">
        <v>5752</v>
      </c>
      <c r="Z1160" s="1" t="s">
        <v>2479</v>
      </c>
    </row>
    <row r="1161" spans="1:26" hidden="1" x14ac:dyDescent="0.25">
      <c r="A1161" s="1" t="s">
        <v>2496</v>
      </c>
      <c r="B1161" s="1">
        <v>1046</v>
      </c>
      <c r="C1161" s="1" t="s">
        <v>666</v>
      </c>
      <c r="D1161" s="1" t="s">
        <v>141</v>
      </c>
      <c r="E1161" s="1" t="s">
        <v>142</v>
      </c>
      <c r="F1161" s="1">
        <v>2023</v>
      </c>
      <c r="G1161" s="1">
        <v>2024</v>
      </c>
      <c r="H1161" s="1" t="s">
        <v>4176</v>
      </c>
      <c r="I1161" s="1">
        <v>5920</v>
      </c>
      <c r="J1161" s="1" t="s">
        <v>2595</v>
      </c>
      <c r="K1161" s="1" t="s">
        <v>2505</v>
      </c>
      <c r="L1161" s="1">
        <v>24001</v>
      </c>
      <c r="M1161" s="1" t="s">
        <v>2499</v>
      </c>
      <c r="N1161" s="1" t="s">
        <v>4034</v>
      </c>
      <c r="O1161" s="1" t="s">
        <v>4035</v>
      </c>
      <c r="Q1161" s="1" t="s">
        <v>58</v>
      </c>
      <c r="R1161" s="1" t="s">
        <v>2501</v>
      </c>
      <c r="S1161" s="1" t="s">
        <v>2532</v>
      </c>
      <c r="T1161" s="1" t="s">
        <v>2479</v>
      </c>
      <c r="U1161" s="1" t="s">
        <v>141</v>
      </c>
      <c r="V1161" s="1" t="s">
        <v>4028</v>
      </c>
      <c r="W1161" s="1" t="s">
        <v>35</v>
      </c>
      <c r="X1161" s="1" t="s">
        <v>2534</v>
      </c>
      <c r="Y1161" s="1" t="s">
        <v>7357</v>
      </c>
      <c r="Z1161" s="1" t="s">
        <v>2479</v>
      </c>
    </row>
    <row r="1162" spans="1:26" hidden="1" x14ac:dyDescent="0.25">
      <c r="A1162" s="1" t="s">
        <v>2496</v>
      </c>
      <c r="B1162" s="1">
        <v>1045</v>
      </c>
      <c r="C1162" s="1" t="s">
        <v>599</v>
      </c>
      <c r="D1162" s="1" t="s">
        <v>141</v>
      </c>
      <c r="E1162" s="1" t="s">
        <v>142</v>
      </c>
      <c r="F1162" s="1">
        <v>2023</v>
      </c>
      <c r="G1162" s="1">
        <v>2024</v>
      </c>
      <c r="H1162" s="1" t="s">
        <v>4177</v>
      </c>
      <c r="I1162" s="1">
        <v>5969</v>
      </c>
      <c r="J1162" s="1" t="s">
        <v>2595</v>
      </c>
      <c r="K1162" s="1" t="s">
        <v>2505</v>
      </c>
      <c r="L1162" s="1">
        <v>24001</v>
      </c>
      <c r="M1162" s="1" t="s">
        <v>2499</v>
      </c>
      <c r="N1162" s="1" t="s">
        <v>4021</v>
      </c>
      <c r="O1162" s="1" t="s">
        <v>4022</v>
      </c>
      <c r="Q1162" s="1" t="s">
        <v>58</v>
      </c>
      <c r="R1162" s="1" t="s">
        <v>2501</v>
      </c>
      <c r="S1162" s="1" t="s">
        <v>2532</v>
      </c>
      <c r="T1162" s="1" t="s">
        <v>2479</v>
      </c>
      <c r="U1162" s="1" t="s">
        <v>141</v>
      </c>
      <c r="V1162" s="1" t="s">
        <v>3444</v>
      </c>
      <c r="W1162" s="1" t="s">
        <v>35</v>
      </c>
      <c r="X1162" s="1" t="s">
        <v>2534</v>
      </c>
      <c r="Y1162" s="1" t="s">
        <v>5753</v>
      </c>
      <c r="Z1162" s="1" t="s">
        <v>2479</v>
      </c>
    </row>
    <row r="1163" spans="1:26" hidden="1" x14ac:dyDescent="0.25">
      <c r="A1163" s="1" t="s">
        <v>2496</v>
      </c>
      <c r="B1163" s="1">
        <v>1044</v>
      </c>
      <c r="C1163" s="1" t="s">
        <v>353</v>
      </c>
      <c r="D1163" s="1" t="s">
        <v>141</v>
      </c>
      <c r="E1163" s="1" t="s">
        <v>142</v>
      </c>
      <c r="F1163" s="1">
        <v>2023</v>
      </c>
      <c r="G1163" s="1">
        <v>2024</v>
      </c>
      <c r="H1163" s="1" t="s">
        <v>4178</v>
      </c>
      <c r="I1163" s="1">
        <v>5846</v>
      </c>
      <c r="J1163" s="1" t="s">
        <v>3122</v>
      </c>
      <c r="K1163" s="1" t="s">
        <v>2505</v>
      </c>
      <c r="L1163" s="1">
        <v>24001</v>
      </c>
      <c r="M1163" s="1" t="s">
        <v>2499</v>
      </c>
      <c r="N1163" s="1" t="s">
        <v>4034</v>
      </c>
      <c r="O1163" s="1" t="s">
        <v>4035</v>
      </c>
      <c r="Q1163" s="1" t="s">
        <v>58</v>
      </c>
      <c r="R1163" s="1" t="s">
        <v>2501</v>
      </c>
      <c r="S1163" s="1" t="s">
        <v>2532</v>
      </c>
      <c r="T1163" s="1" t="s">
        <v>2479</v>
      </c>
      <c r="U1163" s="1" t="s">
        <v>141</v>
      </c>
      <c r="V1163" s="1" t="s">
        <v>4028</v>
      </c>
      <c r="W1163" s="1" t="s">
        <v>35</v>
      </c>
      <c r="X1163" s="1" t="s">
        <v>2534</v>
      </c>
      <c r="Y1163" s="1" t="s">
        <v>5754</v>
      </c>
      <c r="Z1163" s="1" t="s">
        <v>2479</v>
      </c>
    </row>
    <row r="1164" spans="1:26" hidden="1" x14ac:dyDescent="0.25">
      <c r="A1164" s="1" t="s">
        <v>2496</v>
      </c>
      <c r="B1164" s="1">
        <v>1043</v>
      </c>
      <c r="C1164" s="1" t="s">
        <v>288</v>
      </c>
      <c r="D1164" s="1" t="s">
        <v>141</v>
      </c>
      <c r="E1164" s="1" t="s">
        <v>142</v>
      </c>
      <c r="F1164" s="1">
        <v>2023</v>
      </c>
      <c r="G1164" s="1">
        <v>2024</v>
      </c>
      <c r="H1164" s="1" t="s">
        <v>4179</v>
      </c>
      <c r="I1164" s="1">
        <v>5918</v>
      </c>
      <c r="J1164" s="1" t="s">
        <v>2595</v>
      </c>
      <c r="K1164" s="1" t="s">
        <v>2505</v>
      </c>
      <c r="L1164" s="1">
        <v>24001</v>
      </c>
      <c r="M1164" s="1" t="s">
        <v>2499</v>
      </c>
      <c r="N1164" s="1" t="s">
        <v>4034</v>
      </c>
      <c r="O1164" s="1" t="s">
        <v>4035</v>
      </c>
      <c r="Q1164" s="1" t="s">
        <v>58</v>
      </c>
      <c r="R1164" s="1" t="s">
        <v>2501</v>
      </c>
      <c r="S1164" s="1" t="s">
        <v>2532</v>
      </c>
      <c r="T1164" s="1" t="s">
        <v>2479</v>
      </c>
      <c r="U1164" s="1" t="s">
        <v>141</v>
      </c>
      <c r="V1164" s="1" t="s">
        <v>4028</v>
      </c>
      <c r="W1164" s="1" t="s">
        <v>35</v>
      </c>
      <c r="X1164" s="1" t="s">
        <v>2534</v>
      </c>
      <c r="Y1164" s="1" t="s">
        <v>5755</v>
      </c>
      <c r="Z1164" s="1" t="s">
        <v>2479</v>
      </c>
    </row>
    <row r="1165" spans="1:26" hidden="1" x14ac:dyDescent="0.25">
      <c r="A1165" s="1" t="s">
        <v>2496</v>
      </c>
      <c r="B1165" s="1">
        <v>1042</v>
      </c>
      <c r="C1165" s="1" t="s">
        <v>1223</v>
      </c>
      <c r="D1165" s="1" t="s">
        <v>141</v>
      </c>
      <c r="E1165" s="1" t="s">
        <v>142</v>
      </c>
      <c r="F1165" s="1">
        <v>2023</v>
      </c>
      <c r="G1165" s="1">
        <v>2024</v>
      </c>
      <c r="H1165" s="1" t="s">
        <v>4049</v>
      </c>
      <c r="I1165" s="1" t="s">
        <v>4050</v>
      </c>
      <c r="J1165" s="1" t="s">
        <v>2475</v>
      </c>
      <c r="K1165" s="1" t="s">
        <v>2505</v>
      </c>
      <c r="L1165" s="1">
        <v>24001</v>
      </c>
      <c r="M1165" s="1" t="s">
        <v>2499</v>
      </c>
      <c r="N1165" s="1" t="s">
        <v>4034</v>
      </c>
      <c r="O1165" s="1" t="s">
        <v>4035</v>
      </c>
      <c r="Q1165" s="1" t="s">
        <v>58</v>
      </c>
      <c r="R1165" s="1" t="s">
        <v>2501</v>
      </c>
      <c r="S1165" s="1" t="s">
        <v>2532</v>
      </c>
      <c r="T1165" s="1" t="s">
        <v>2647</v>
      </c>
      <c r="U1165" s="1" t="s">
        <v>141</v>
      </c>
      <c r="V1165" s="1" t="s">
        <v>4028</v>
      </c>
      <c r="W1165" s="1" t="s">
        <v>35</v>
      </c>
      <c r="X1165" s="1" t="s">
        <v>2534</v>
      </c>
      <c r="Y1165" s="1" t="s">
        <v>7358</v>
      </c>
      <c r="Z1165" s="1" t="s">
        <v>5031</v>
      </c>
    </row>
    <row r="1166" spans="1:26" hidden="1" x14ac:dyDescent="0.25">
      <c r="A1166" s="1" t="s">
        <v>2496</v>
      </c>
      <c r="B1166" s="1">
        <v>1041</v>
      </c>
      <c r="C1166" s="1" t="s">
        <v>1192</v>
      </c>
      <c r="D1166" s="1" t="s">
        <v>141</v>
      </c>
      <c r="E1166" s="1" t="s">
        <v>142</v>
      </c>
      <c r="F1166" s="1">
        <v>2024</v>
      </c>
      <c r="G1166" s="1">
        <v>2025</v>
      </c>
      <c r="H1166" s="1" t="s">
        <v>4181</v>
      </c>
      <c r="I1166" s="1">
        <v>7850</v>
      </c>
      <c r="J1166" s="1" t="s">
        <v>2595</v>
      </c>
      <c r="K1166" s="1" t="s">
        <v>2505</v>
      </c>
      <c r="L1166" s="1">
        <v>24001</v>
      </c>
      <c r="M1166" s="1" t="s">
        <v>2499</v>
      </c>
      <c r="N1166" s="1" t="s">
        <v>4155</v>
      </c>
      <c r="O1166" s="1" t="s">
        <v>4156</v>
      </c>
      <c r="Q1166" s="1" t="s">
        <v>58</v>
      </c>
      <c r="R1166" s="1" t="s">
        <v>2501</v>
      </c>
      <c r="S1166" s="1" t="s">
        <v>2532</v>
      </c>
      <c r="T1166" s="1" t="s">
        <v>2479</v>
      </c>
      <c r="U1166" s="1" t="s">
        <v>141</v>
      </c>
      <c r="V1166" s="1" t="s">
        <v>3232</v>
      </c>
      <c r="W1166" s="1" t="s">
        <v>34</v>
      </c>
      <c r="X1166" s="1" t="s">
        <v>2534</v>
      </c>
      <c r="Y1166" s="1" t="s">
        <v>5756</v>
      </c>
      <c r="Z1166" s="1" t="s">
        <v>2479</v>
      </c>
    </row>
    <row r="1167" spans="1:26" hidden="1" x14ac:dyDescent="0.25">
      <c r="A1167" s="1" t="s">
        <v>2496</v>
      </c>
      <c r="B1167" s="1">
        <v>1040</v>
      </c>
      <c r="C1167" s="1" t="s">
        <v>664</v>
      </c>
      <c r="D1167" s="1" t="s">
        <v>141</v>
      </c>
      <c r="E1167" s="1" t="s">
        <v>142</v>
      </c>
      <c r="F1167" s="1">
        <v>2024</v>
      </c>
      <c r="G1167" s="1">
        <v>2025</v>
      </c>
      <c r="H1167" s="1" t="s">
        <v>4182</v>
      </c>
      <c r="I1167" s="1">
        <v>7849</v>
      </c>
      <c r="J1167" s="1" t="s">
        <v>2595</v>
      </c>
      <c r="K1167" s="1" t="s">
        <v>2505</v>
      </c>
      <c r="L1167" s="1">
        <v>24001</v>
      </c>
      <c r="M1167" s="1" t="s">
        <v>2499</v>
      </c>
      <c r="N1167" s="1" t="s">
        <v>4183</v>
      </c>
      <c r="O1167" s="1" t="s">
        <v>4184</v>
      </c>
      <c r="Q1167" s="1" t="s">
        <v>58</v>
      </c>
      <c r="R1167" s="1" t="s">
        <v>2501</v>
      </c>
      <c r="S1167" s="1" t="s">
        <v>2532</v>
      </c>
      <c r="T1167" s="1" t="s">
        <v>2479</v>
      </c>
      <c r="U1167" s="1" t="s">
        <v>141</v>
      </c>
      <c r="V1167" s="1" t="s">
        <v>3232</v>
      </c>
      <c r="W1167" s="1" t="s">
        <v>34</v>
      </c>
      <c r="X1167" s="1" t="s">
        <v>2534</v>
      </c>
      <c r="Y1167" s="1" t="s">
        <v>5757</v>
      </c>
      <c r="Z1167" s="1" t="s">
        <v>2479</v>
      </c>
    </row>
    <row r="1168" spans="1:26" hidden="1" x14ac:dyDescent="0.25">
      <c r="A1168" s="1" t="s">
        <v>2496</v>
      </c>
      <c r="B1168" s="1">
        <v>1039</v>
      </c>
      <c r="C1168" s="1" t="s">
        <v>1305</v>
      </c>
      <c r="D1168" s="1" t="s">
        <v>162</v>
      </c>
      <c r="E1168" s="1" t="s">
        <v>157</v>
      </c>
      <c r="F1168" s="1">
        <v>2023</v>
      </c>
      <c r="G1168" s="1">
        <v>2024</v>
      </c>
      <c r="H1168" s="1" t="s">
        <v>4122</v>
      </c>
      <c r="I1168" s="1" t="s">
        <v>4123</v>
      </c>
      <c r="J1168" s="1" t="s">
        <v>2475</v>
      </c>
      <c r="K1168" s="1" t="s">
        <v>2629</v>
      </c>
      <c r="L1168" s="1">
        <v>24001</v>
      </c>
      <c r="M1168" s="1" t="s">
        <v>2499</v>
      </c>
      <c r="N1168" s="1" t="s">
        <v>3618</v>
      </c>
      <c r="O1168" s="1" t="s">
        <v>3619</v>
      </c>
      <c r="Q1168" s="1" t="s">
        <v>58</v>
      </c>
      <c r="R1168" s="1" t="s">
        <v>2501</v>
      </c>
      <c r="S1168" s="1" t="s">
        <v>2532</v>
      </c>
      <c r="T1168" s="1" t="s">
        <v>2647</v>
      </c>
      <c r="U1168" s="1" t="s">
        <v>162</v>
      </c>
      <c r="V1168" s="1" t="s">
        <v>4103</v>
      </c>
      <c r="W1168" s="1" t="s">
        <v>34</v>
      </c>
      <c r="X1168" s="1" t="s">
        <v>2534</v>
      </c>
      <c r="Y1168" s="1" t="s">
        <v>7359</v>
      </c>
      <c r="Z1168" s="1" t="s">
        <v>5031</v>
      </c>
    </row>
    <row r="1169" spans="1:26" hidden="1" x14ac:dyDescent="0.25">
      <c r="A1169" s="1" t="s">
        <v>2496</v>
      </c>
      <c r="B1169" s="1">
        <v>1038</v>
      </c>
      <c r="C1169" s="1" t="s">
        <v>637</v>
      </c>
      <c r="D1169" s="1" t="s">
        <v>141</v>
      </c>
      <c r="E1169" s="1" t="s">
        <v>142</v>
      </c>
      <c r="F1169" s="1">
        <v>2023</v>
      </c>
      <c r="G1169" s="1">
        <v>2024</v>
      </c>
      <c r="H1169" s="1" t="s">
        <v>4124</v>
      </c>
      <c r="I1169" s="1">
        <v>6685</v>
      </c>
      <c r="J1169" s="1" t="s">
        <v>2595</v>
      </c>
      <c r="K1169" s="1" t="s">
        <v>2505</v>
      </c>
      <c r="L1169" s="1">
        <v>24001</v>
      </c>
      <c r="M1169" s="1" t="s">
        <v>2499</v>
      </c>
      <c r="N1169" s="1" t="s">
        <v>4034</v>
      </c>
      <c r="O1169" s="1" t="s">
        <v>4035</v>
      </c>
      <c r="Q1169" s="1" t="s">
        <v>58</v>
      </c>
      <c r="R1169" s="1" t="s">
        <v>2501</v>
      </c>
      <c r="S1169" s="1" t="s">
        <v>2532</v>
      </c>
      <c r="T1169" s="1" t="s">
        <v>2479</v>
      </c>
      <c r="U1169" s="1" t="s">
        <v>141</v>
      </c>
      <c r="V1169" s="1" t="s">
        <v>4028</v>
      </c>
      <c r="W1169" s="1" t="s">
        <v>35</v>
      </c>
      <c r="X1169" s="1" t="s">
        <v>2534</v>
      </c>
      <c r="Y1169" s="1" t="s">
        <v>5758</v>
      </c>
      <c r="Z1169" s="1" t="s">
        <v>2479</v>
      </c>
    </row>
    <row r="1170" spans="1:26" hidden="1" x14ac:dyDescent="0.25">
      <c r="A1170" s="1" t="s">
        <v>2496</v>
      </c>
      <c r="B1170" s="1">
        <v>1037</v>
      </c>
      <c r="C1170" s="1" t="s">
        <v>654</v>
      </c>
      <c r="D1170" s="1" t="s">
        <v>141</v>
      </c>
      <c r="E1170" s="1" t="s">
        <v>142</v>
      </c>
      <c r="F1170" s="1">
        <v>2023</v>
      </c>
      <c r="G1170" s="1">
        <v>2024</v>
      </c>
      <c r="H1170" s="1" t="s">
        <v>5759</v>
      </c>
      <c r="I1170" s="1">
        <v>9261</v>
      </c>
      <c r="J1170" s="1" t="s">
        <v>2595</v>
      </c>
      <c r="K1170" s="1" t="s">
        <v>2505</v>
      </c>
      <c r="L1170" s="1">
        <v>24006</v>
      </c>
      <c r="M1170" s="1" t="s">
        <v>2499</v>
      </c>
      <c r="N1170" s="1" t="s">
        <v>4034</v>
      </c>
      <c r="O1170" s="1" t="s">
        <v>4035</v>
      </c>
      <c r="Q1170" s="1" t="s">
        <v>58</v>
      </c>
      <c r="R1170" s="1" t="s">
        <v>2501</v>
      </c>
      <c r="S1170" s="1" t="s">
        <v>2532</v>
      </c>
      <c r="T1170" s="1" t="s">
        <v>2479</v>
      </c>
      <c r="U1170" s="1" t="s">
        <v>141</v>
      </c>
      <c r="V1170" s="1" t="s">
        <v>4028</v>
      </c>
      <c r="W1170" s="1" t="s">
        <v>35</v>
      </c>
      <c r="X1170" s="1" t="s">
        <v>2534</v>
      </c>
      <c r="Y1170" s="1" t="s">
        <v>5760</v>
      </c>
      <c r="Z1170" s="1" t="s">
        <v>2479</v>
      </c>
    </row>
    <row r="1171" spans="1:26" hidden="1" x14ac:dyDescent="0.25">
      <c r="A1171" s="1" t="s">
        <v>2496</v>
      </c>
      <c r="B1171" s="1">
        <v>1036</v>
      </c>
      <c r="C1171" s="1" t="s">
        <v>918</v>
      </c>
      <c r="D1171" s="1" t="s">
        <v>141</v>
      </c>
      <c r="E1171" s="1" t="s">
        <v>142</v>
      </c>
      <c r="F1171" s="1">
        <v>2023</v>
      </c>
      <c r="G1171" s="1">
        <v>2024</v>
      </c>
      <c r="H1171" s="1" t="s">
        <v>4185</v>
      </c>
      <c r="I1171" s="1">
        <v>8054</v>
      </c>
      <c r="J1171" s="1" t="s">
        <v>2595</v>
      </c>
      <c r="K1171" s="1" t="s">
        <v>2505</v>
      </c>
      <c r="L1171" s="1">
        <v>24001</v>
      </c>
      <c r="M1171" s="1" t="s">
        <v>2499</v>
      </c>
      <c r="N1171" s="1" t="s">
        <v>4034</v>
      </c>
      <c r="O1171" s="1" t="s">
        <v>4035</v>
      </c>
      <c r="Q1171" s="1" t="s">
        <v>58</v>
      </c>
      <c r="R1171" s="1" t="s">
        <v>2501</v>
      </c>
      <c r="S1171" s="1" t="s">
        <v>2532</v>
      </c>
      <c r="T1171" s="1" t="s">
        <v>2479</v>
      </c>
      <c r="U1171" s="1" t="s">
        <v>141</v>
      </c>
      <c r="V1171" s="1" t="s">
        <v>4028</v>
      </c>
      <c r="W1171" s="1" t="s">
        <v>35</v>
      </c>
      <c r="X1171" s="1" t="s">
        <v>2534</v>
      </c>
      <c r="Y1171" s="1" t="s">
        <v>6091</v>
      </c>
      <c r="Z1171" s="1" t="s">
        <v>2479</v>
      </c>
    </row>
    <row r="1172" spans="1:26" hidden="1" x14ac:dyDescent="0.25">
      <c r="A1172" s="1" t="s">
        <v>2496</v>
      </c>
      <c r="B1172" s="1">
        <v>1035</v>
      </c>
      <c r="C1172" s="1" t="s">
        <v>1026</v>
      </c>
      <c r="D1172" s="1" t="s">
        <v>141</v>
      </c>
      <c r="E1172" s="1" t="s">
        <v>142</v>
      </c>
      <c r="F1172" s="1">
        <v>2024</v>
      </c>
      <c r="G1172" s="1">
        <v>2024</v>
      </c>
      <c r="H1172" s="1" t="s">
        <v>4180</v>
      </c>
      <c r="I1172" s="1">
        <v>5877</v>
      </c>
      <c r="J1172" s="1" t="s">
        <v>2595</v>
      </c>
      <c r="K1172" s="1" t="s">
        <v>2505</v>
      </c>
      <c r="L1172" s="1">
        <v>24001</v>
      </c>
      <c r="M1172" s="1" t="s">
        <v>2499</v>
      </c>
      <c r="N1172" s="1" t="s">
        <v>4034</v>
      </c>
      <c r="O1172" s="1" t="s">
        <v>4035</v>
      </c>
      <c r="Q1172" s="1" t="s">
        <v>58</v>
      </c>
      <c r="R1172" s="1" t="s">
        <v>2501</v>
      </c>
      <c r="S1172" s="1" t="s">
        <v>2532</v>
      </c>
      <c r="T1172" s="1" t="s">
        <v>2479</v>
      </c>
      <c r="U1172" s="1" t="s">
        <v>141</v>
      </c>
      <c r="V1172" s="1" t="s">
        <v>4028</v>
      </c>
      <c r="W1172" s="1" t="s">
        <v>35</v>
      </c>
      <c r="X1172" s="1" t="s">
        <v>2534</v>
      </c>
      <c r="Y1172" s="1" t="s">
        <v>5761</v>
      </c>
      <c r="Z1172" s="1" t="s">
        <v>2479</v>
      </c>
    </row>
    <row r="1173" spans="1:26" hidden="1" x14ac:dyDescent="0.25">
      <c r="A1173" s="1" t="s">
        <v>2496</v>
      </c>
      <c r="B1173" s="1">
        <v>1034</v>
      </c>
      <c r="C1173" s="1" t="s">
        <v>728</v>
      </c>
      <c r="D1173" s="1" t="s">
        <v>141</v>
      </c>
      <c r="E1173" s="1" t="s">
        <v>142</v>
      </c>
      <c r="F1173" s="1">
        <v>2023</v>
      </c>
      <c r="G1173" s="1">
        <v>2024</v>
      </c>
      <c r="H1173" s="1" t="s">
        <v>4186</v>
      </c>
      <c r="I1173" s="1">
        <v>7851</v>
      </c>
      <c r="J1173" s="1" t="s">
        <v>2595</v>
      </c>
      <c r="K1173" s="1" t="s">
        <v>2505</v>
      </c>
      <c r="L1173" s="1">
        <v>24001</v>
      </c>
      <c r="M1173" s="1" t="s">
        <v>2499</v>
      </c>
      <c r="N1173" s="1" t="s">
        <v>4034</v>
      </c>
      <c r="O1173" s="1" t="s">
        <v>4035</v>
      </c>
      <c r="Q1173" s="1" t="s">
        <v>58</v>
      </c>
      <c r="R1173" s="1" t="s">
        <v>2501</v>
      </c>
      <c r="S1173" s="1" t="s">
        <v>2532</v>
      </c>
      <c r="T1173" s="1" t="s">
        <v>2479</v>
      </c>
      <c r="U1173" s="1" t="s">
        <v>141</v>
      </c>
      <c r="V1173" s="1" t="s">
        <v>4028</v>
      </c>
      <c r="W1173" s="1" t="s">
        <v>35</v>
      </c>
      <c r="X1173" s="1" t="s">
        <v>2534</v>
      </c>
      <c r="Y1173" s="1" t="s">
        <v>5762</v>
      </c>
      <c r="Z1173" s="1" t="s">
        <v>2479</v>
      </c>
    </row>
    <row r="1174" spans="1:26" hidden="1" x14ac:dyDescent="0.25">
      <c r="A1174" s="1" t="s">
        <v>2496</v>
      </c>
      <c r="B1174" s="1">
        <v>1033</v>
      </c>
      <c r="C1174" s="1" t="s">
        <v>1466</v>
      </c>
      <c r="D1174" s="1" t="s">
        <v>141</v>
      </c>
      <c r="E1174" s="1" t="s">
        <v>142</v>
      </c>
      <c r="F1174" s="1">
        <v>2023</v>
      </c>
      <c r="G1174" s="1">
        <v>2024</v>
      </c>
      <c r="H1174" s="1" t="s">
        <v>5763</v>
      </c>
      <c r="I1174" s="1">
        <v>9394</v>
      </c>
      <c r="J1174" s="1" t="s">
        <v>2595</v>
      </c>
      <c r="K1174" s="1" t="s">
        <v>2505</v>
      </c>
      <c r="L1174" s="1">
        <v>24007</v>
      </c>
      <c r="M1174" s="1" t="s">
        <v>2499</v>
      </c>
      <c r="N1174" s="1" t="s">
        <v>4034</v>
      </c>
      <c r="O1174" s="1" t="s">
        <v>4035</v>
      </c>
      <c r="Q1174" s="1" t="s">
        <v>58</v>
      </c>
      <c r="R1174" s="1" t="s">
        <v>2501</v>
      </c>
      <c r="S1174" s="1" t="s">
        <v>3198</v>
      </c>
      <c r="T1174" s="1" t="s">
        <v>2479</v>
      </c>
      <c r="U1174" s="1" t="s">
        <v>141</v>
      </c>
      <c r="V1174" s="1" t="s">
        <v>4028</v>
      </c>
      <c r="W1174" s="1" t="s">
        <v>35</v>
      </c>
      <c r="X1174" s="1" t="s">
        <v>2534</v>
      </c>
      <c r="Y1174" s="1" t="s">
        <v>5942</v>
      </c>
      <c r="Z1174" s="1" t="s">
        <v>2479</v>
      </c>
    </row>
    <row r="1175" spans="1:26" hidden="1" x14ac:dyDescent="0.25">
      <c r="A1175" s="1" t="s">
        <v>2496</v>
      </c>
      <c r="B1175" s="1">
        <v>1031</v>
      </c>
      <c r="C1175" s="1" t="s">
        <v>1467</v>
      </c>
      <c r="D1175" s="1" t="s">
        <v>141</v>
      </c>
      <c r="E1175" s="1" t="s">
        <v>142</v>
      </c>
      <c r="F1175" s="1">
        <v>2023</v>
      </c>
      <c r="G1175" s="1">
        <v>2024</v>
      </c>
      <c r="H1175" s="1" t="s">
        <v>4187</v>
      </c>
      <c r="I1175" s="1">
        <v>9050</v>
      </c>
      <c r="J1175" s="1" t="s">
        <v>2773</v>
      </c>
      <c r="K1175" s="1" t="s">
        <v>2529</v>
      </c>
      <c r="L1175" s="1">
        <v>24114</v>
      </c>
      <c r="M1175" s="1" t="s">
        <v>2530</v>
      </c>
      <c r="N1175" s="1" t="s">
        <v>3445</v>
      </c>
      <c r="O1175" s="1" t="s">
        <v>3446</v>
      </c>
      <c r="Q1175" s="1" t="s">
        <v>58</v>
      </c>
      <c r="R1175" s="1" t="s">
        <v>2501</v>
      </c>
      <c r="S1175" s="1" t="s">
        <v>2532</v>
      </c>
      <c r="T1175" s="1" t="s">
        <v>2479</v>
      </c>
      <c r="U1175" s="1" t="s">
        <v>141</v>
      </c>
      <c r="V1175" s="1" t="s">
        <v>3444</v>
      </c>
      <c r="W1175" s="1" t="s">
        <v>35</v>
      </c>
      <c r="X1175" s="1" t="s">
        <v>2534</v>
      </c>
      <c r="Y1175" s="1" t="s">
        <v>5764</v>
      </c>
      <c r="Z1175" s="1" t="s">
        <v>2479</v>
      </c>
    </row>
    <row r="1176" spans="1:26" hidden="1" x14ac:dyDescent="0.25">
      <c r="A1176" s="1" t="s">
        <v>2496</v>
      </c>
      <c r="B1176" s="1">
        <v>1030</v>
      </c>
      <c r="C1176" s="1" t="s">
        <v>949</v>
      </c>
      <c r="D1176" s="1" t="s">
        <v>141</v>
      </c>
      <c r="E1176" s="1" t="s">
        <v>142</v>
      </c>
      <c r="F1176" s="1">
        <v>2023</v>
      </c>
      <c r="G1176" s="1">
        <v>2024</v>
      </c>
      <c r="H1176" s="1" t="s">
        <v>4188</v>
      </c>
      <c r="I1176" s="1">
        <v>5874</v>
      </c>
      <c r="J1176" s="1" t="s">
        <v>2595</v>
      </c>
      <c r="K1176" s="1" t="s">
        <v>2505</v>
      </c>
      <c r="L1176" s="1">
        <v>24001</v>
      </c>
      <c r="M1176" s="1" t="s">
        <v>2499</v>
      </c>
      <c r="N1176" s="1" t="s">
        <v>4034</v>
      </c>
      <c r="O1176" s="1" t="s">
        <v>4035</v>
      </c>
      <c r="Q1176" s="1" t="s">
        <v>58</v>
      </c>
      <c r="R1176" s="1" t="s">
        <v>2501</v>
      </c>
      <c r="S1176" s="1" t="s">
        <v>2532</v>
      </c>
      <c r="T1176" s="1" t="s">
        <v>2479</v>
      </c>
      <c r="U1176" s="1" t="s">
        <v>141</v>
      </c>
      <c r="V1176" s="1" t="s">
        <v>4028</v>
      </c>
      <c r="W1176" s="1" t="s">
        <v>35</v>
      </c>
      <c r="X1176" s="1" t="s">
        <v>2534</v>
      </c>
      <c r="Y1176" s="1" t="s">
        <v>5765</v>
      </c>
      <c r="Z1176" s="1" t="s">
        <v>2479</v>
      </c>
    </row>
    <row r="1177" spans="1:26" hidden="1" x14ac:dyDescent="0.25">
      <c r="A1177" s="1" t="s">
        <v>2496</v>
      </c>
      <c r="B1177" s="1">
        <v>1029</v>
      </c>
      <c r="C1177" s="1" t="s">
        <v>862</v>
      </c>
      <c r="D1177" s="1" t="s">
        <v>141</v>
      </c>
      <c r="E1177" s="1" t="s">
        <v>142</v>
      </c>
      <c r="F1177" s="1">
        <v>2023</v>
      </c>
      <c r="G1177" s="1">
        <v>2024</v>
      </c>
      <c r="H1177" s="1" t="s">
        <v>4189</v>
      </c>
      <c r="I1177" s="1">
        <v>5967</v>
      </c>
      <c r="J1177" s="1" t="s">
        <v>2595</v>
      </c>
      <c r="K1177" s="1" t="s">
        <v>2505</v>
      </c>
      <c r="L1177" s="1">
        <v>24001</v>
      </c>
      <c r="M1177" s="1" t="s">
        <v>2499</v>
      </c>
      <c r="N1177" s="1" t="s">
        <v>3442</v>
      </c>
      <c r="O1177" s="1" t="s">
        <v>3443</v>
      </c>
      <c r="Q1177" s="1" t="s">
        <v>58</v>
      </c>
      <c r="R1177" s="1" t="s">
        <v>2501</v>
      </c>
      <c r="S1177" s="1" t="s">
        <v>2532</v>
      </c>
      <c r="T1177" s="1" t="s">
        <v>2479</v>
      </c>
      <c r="U1177" s="1" t="s">
        <v>141</v>
      </c>
      <c r="V1177" s="1" t="s">
        <v>3444</v>
      </c>
      <c r="W1177" s="1" t="s">
        <v>35</v>
      </c>
      <c r="X1177" s="1" t="s">
        <v>2534</v>
      </c>
      <c r="Y1177" s="1" t="s">
        <v>5766</v>
      </c>
      <c r="Z1177" s="1" t="s">
        <v>2479</v>
      </c>
    </row>
    <row r="1178" spans="1:26" hidden="1" x14ac:dyDescent="0.25">
      <c r="A1178" s="1" t="s">
        <v>2496</v>
      </c>
      <c r="B1178" s="1">
        <v>1028</v>
      </c>
      <c r="C1178" s="1" t="s">
        <v>780</v>
      </c>
      <c r="D1178" s="1" t="s">
        <v>141</v>
      </c>
      <c r="E1178" s="1" t="s">
        <v>142</v>
      </c>
      <c r="F1178" s="1">
        <v>2023</v>
      </c>
      <c r="G1178" s="1">
        <v>2024</v>
      </c>
      <c r="H1178" s="1" t="s">
        <v>4190</v>
      </c>
      <c r="I1178" s="1">
        <v>7853</v>
      </c>
      <c r="J1178" s="1" t="s">
        <v>2595</v>
      </c>
      <c r="K1178" s="1" t="s">
        <v>2505</v>
      </c>
      <c r="L1178" s="1">
        <v>24001</v>
      </c>
      <c r="M1178" s="1" t="s">
        <v>2499</v>
      </c>
      <c r="N1178" s="1" t="s">
        <v>4034</v>
      </c>
      <c r="O1178" s="1" t="s">
        <v>4035</v>
      </c>
      <c r="Q1178" s="1" t="s">
        <v>58</v>
      </c>
      <c r="R1178" s="1" t="s">
        <v>2501</v>
      </c>
      <c r="S1178" s="1" t="s">
        <v>4042</v>
      </c>
      <c r="T1178" s="1" t="s">
        <v>2479</v>
      </c>
      <c r="U1178" s="1" t="s">
        <v>141</v>
      </c>
      <c r="V1178" s="1" t="s">
        <v>4028</v>
      </c>
      <c r="W1178" s="1" t="s">
        <v>35</v>
      </c>
      <c r="X1178" s="1" t="s">
        <v>2534</v>
      </c>
      <c r="Y1178" s="1" t="s">
        <v>5767</v>
      </c>
      <c r="Z1178" s="1" t="s">
        <v>2479</v>
      </c>
    </row>
    <row r="1179" spans="1:26" hidden="1" x14ac:dyDescent="0.25">
      <c r="A1179" s="1" t="s">
        <v>2496</v>
      </c>
      <c r="B1179" s="1">
        <v>1027</v>
      </c>
      <c r="C1179" s="1" t="s">
        <v>940</v>
      </c>
      <c r="D1179" s="1" t="s">
        <v>141</v>
      </c>
      <c r="E1179" s="1" t="s">
        <v>142</v>
      </c>
      <c r="F1179" s="1">
        <v>2024</v>
      </c>
      <c r="G1179" s="1">
        <v>2025</v>
      </c>
      <c r="H1179" s="1" t="s">
        <v>4191</v>
      </c>
      <c r="I1179" s="1">
        <v>7852</v>
      </c>
      <c r="J1179" s="1" t="s">
        <v>2595</v>
      </c>
      <c r="K1179" s="1" t="s">
        <v>2505</v>
      </c>
      <c r="L1179" s="1">
        <v>24001</v>
      </c>
      <c r="M1179" s="1" t="s">
        <v>2499</v>
      </c>
      <c r="N1179" s="1" t="s">
        <v>4155</v>
      </c>
      <c r="O1179" s="1" t="s">
        <v>4156</v>
      </c>
      <c r="Q1179" s="1" t="s">
        <v>58</v>
      </c>
      <c r="R1179" s="1" t="s">
        <v>2501</v>
      </c>
      <c r="S1179" s="1" t="s">
        <v>2532</v>
      </c>
      <c r="T1179" s="1" t="s">
        <v>2479</v>
      </c>
      <c r="U1179" s="1" t="s">
        <v>141</v>
      </c>
      <c r="V1179" s="1" t="s">
        <v>3232</v>
      </c>
      <c r="W1179" s="1" t="s">
        <v>34</v>
      </c>
      <c r="X1179" s="1" t="s">
        <v>2534</v>
      </c>
      <c r="Y1179" s="1" t="s">
        <v>5768</v>
      </c>
      <c r="Z1179" s="1" t="s">
        <v>2479</v>
      </c>
    </row>
    <row r="1180" spans="1:26" hidden="1" x14ac:dyDescent="0.25">
      <c r="A1180" s="1" t="s">
        <v>2496</v>
      </c>
      <c r="B1180" s="1">
        <v>1026</v>
      </c>
      <c r="C1180" s="1" t="s">
        <v>315</v>
      </c>
      <c r="D1180" s="1" t="s">
        <v>141</v>
      </c>
      <c r="E1180" s="1" t="s">
        <v>142</v>
      </c>
      <c r="F1180" s="1">
        <v>2024</v>
      </c>
      <c r="G1180" s="1">
        <v>2025</v>
      </c>
      <c r="H1180" s="1" t="s">
        <v>5250</v>
      </c>
      <c r="I1180" s="1" t="s">
        <v>5251</v>
      </c>
      <c r="J1180" s="1" t="s">
        <v>2475</v>
      </c>
      <c r="K1180" s="1" t="s">
        <v>2558</v>
      </c>
      <c r="L1180" s="1">
        <v>24001</v>
      </c>
      <c r="M1180" s="1" t="s">
        <v>2499</v>
      </c>
      <c r="N1180" s="1" t="s">
        <v>4155</v>
      </c>
      <c r="O1180" s="1" t="s">
        <v>4156</v>
      </c>
      <c r="Q1180" s="1" t="s">
        <v>58</v>
      </c>
      <c r="R1180" s="1" t="s">
        <v>2501</v>
      </c>
      <c r="S1180" s="1" t="s">
        <v>2532</v>
      </c>
      <c r="T1180" s="1" t="s">
        <v>2477</v>
      </c>
      <c r="U1180" s="1" t="s">
        <v>141</v>
      </c>
      <c r="V1180" s="1" t="s">
        <v>3232</v>
      </c>
      <c r="W1180" s="1" t="s">
        <v>34</v>
      </c>
      <c r="X1180" s="1" t="s">
        <v>2534</v>
      </c>
      <c r="Y1180" s="1" t="s">
        <v>7360</v>
      </c>
      <c r="Z1180" s="1" t="s">
        <v>7361</v>
      </c>
    </row>
    <row r="1181" spans="1:26" hidden="1" x14ac:dyDescent="0.25">
      <c r="A1181" s="1" t="s">
        <v>2496</v>
      </c>
      <c r="B1181" s="1">
        <v>1025</v>
      </c>
      <c r="C1181" s="1" t="s">
        <v>996</v>
      </c>
      <c r="D1181" s="1" t="s">
        <v>141</v>
      </c>
      <c r="E1181" s="1" t="s">
        <v>142</v>
      </c>
      <c r="F1181" s="1">
        <v>2024</v>
      </c>
      <c r="G1181" s="1">
        <v>2025</v>
      </c>
      <c r="H1181" s="1" t="s">
        <v>4193</v>
      </c>
      <c r="I1181" s="1">
        <v>5850</v>
      </c>
      <c r="J1181" s="1" t="s">
        <v>2557</v>
      </c>
      <c r="K1181" s="1" t="s">
        <v>2558</v>
      </c>
      <c r="L1181" s="1">
        <v>24001</v>
      </c>
      <c r="M1181" s="1" t="s">
        <v>2499</v>
      </c>
      <c r="N1181" s="1" t="s">
        <v>4155</v>
      </c>
      <c r="O1181" s="1" t="s">
        <v>4156</v>
      </c>
      <c r="P1181" s="1">
        <v>550</v>
      </c>
      <c r="Q1181" s="1" t="s">
        <v>58</v>
      </c>
      <c r="R1181" s="1" t="s">
        <v>2501</v>
      </c>
      <c r="S1181" s="1" t="s">
        <v>2532</v>
      </c>
      <c r="T1181" s="1" t="s">
        <v>2479</v>
      </c>
      <c r="U1181" s="1" t="s">
        <v>141</v>
      </c>
      <c r="V1181" s="1" t="s">
        <v>3232</v>
      </c>
      <c r="W1181" s="1" t="s">
        <v>34</v>
      </c>
      <c r="X1181" s="1" t="s">
        <v>2534</v>
      </c>
      <c r="Y1181" s="1" t="s">
        <v>5769</v>
      </c>
      <c r="Z1181" s="1" t="s">
        <v>2479</v>
      </c>
    </row>
    <row r="1182" spans="1:26" hidden="1" x14ac:dyDescent="0.25">
      <c r="A1182" s="1" t="s">
        <v>2496</v>
      </c>
      <c r="B1182" s="1">
        <v>1024</v>
      </c>
      <c r="C1182" s="1" t="s">
        <v>1131</v>
      </c>
      <c r="D1182" s="1" t="s">
        <v>141</v>
      </c>
      <c r="E1182" s="1" t="s">
        <v>142</v>
      </c>
      <c r="F1182" s="1">
        <v>2024</v>
      </c>
      <c r="G1182" s="1">
        <v>2025</v>
      </c>
      <c r="H1182" s="1" t="s">
        <v>4049</v>
      </c>
      <c r="I1182" s="1" t="s">
        <v>4050</v>
      </c>
      <c r="J1182" s="1" t="s">
        <v>2475</v>
      </c>
      <c r="K1182" s="1" t="s">
        <v>2505</v>
      </c>
      <c r="L1182" s="1">
        <v>24001</v>
      </c>
      <c r="M1182" s="1" t="s">
        <v>2499</v>
      </c>
      <c r="N1182" s="1" t="s">
        <v>4194</v>
      </c>
      <c r="O1182" s="1" t="s">
        <v>4195</v>
      </c>
      <c r="Q1182" s="1" t="s">
        <v>58</v>
      </c>
      <c r="R1182" s="1" t="s">
        <v>2501</v>
      </c>
      <c r="S1182" s="1" t="s">
        <v>2532</v>
      </c>
      <c r="T1182" s="1" t="s">
        <v>2647</v>
      </c>
      <c r="U1182" s="1" t="s">
        <v>141</v>
      </c>
      <c r="V1182" s="1" t="s">
        <v>3232</v>
      </c>
      <c r="W1182" s="1" t="s">
        <v>34</v>
      </c>
      <c r="X1182" s="1" t="s">
        <v>2534</v>
      </c>
      <c r="Y1182" s="1" t="s">
        <v>7362</v>
      </c>
      <c r="Z1182" s="1" t="s">
        <v>5031</v>
      </c>
    </row>
    <row r="1183" spans="1:26" hidden="1" x14ac:dyDescent="0.25">
      <c r="A1183" s="1" t="s">
        <v>2496</v>
      </c>
      <c r="B1183" s="1">
        <v>1018</v>
      </c>
      <c r="C1183" s="1" t="s">
        <v>1125</v>
      </c>
      <c r="D1183" s="1" t="s">
        <v>141</v>
      </c>
      <c r="E1183" s="1" t="s">
        <v>142</v>
      </c>
      <c r="F1183" s="1">
        <v>2024</v>
      </c>
      <c r="G1183" s="1">
        <v>2025</v>
      </c>
      <c r="H1183" s="1" t="s">
        <v>4196</v>
      </c>
      <c r="I1183" s="1">
        <v>8852</v>
      </c>
      <c r="J1183" s="1" t="s">
        <v>2504</v>
      </c>
      <c r="K1183" s="1" t="s">
        <v>2505</v>
      </c>
      <c r="L1183" s="1">
        <v>21112</v>
      </c>
      <c r="M1183" s="1" t="s">
        <v>2499</v>
      </c>
      <c r="N1183" s="1" t="s">
        <v>3680</v>
      </c>
      <c r="O1183" s="1" t="s">
        <v>4197</v>
      </c>
      <c r="Q1183" s="1" t="s">
        <v>2712</v>
      </c>
      <c r="R1183" s="1" t="s">
        <v>2507</v>
      </c>
      <c r="S1183" s="1" t="s">
        <v>4198</v>
      </c>
      <c r="T1183" s="1" t="s">
        <v>2479</v>
      </c>
      <c r="U1183" s="1" t="s">
        <v>141</v>
      </c>
      <c r="V1183" s="1" t="s">
        <v>4199</v>
      </c>
      <c r="W1183" s="1" t="s">
        <v>34</v>
      </c>
      <c r="X1183" s="1" t="s">
        <v>2603</v>
      </c>
      <c r="Y1183" s="1" t="s">
        <v>4200</v>
      </c>
    </row>
    <row r="1184" spans="1:26" hidden="1" x14ac:dyDescent="0.25">
      <c r="A1184" s="1" t="s">
        <v>2496</v>
      </c>
      <c r="B1184" s="1">
        <v>1016</v>
      </c>
      <c r="C1184" s="1" t="s">
        <v>1468</v>
      </c>
      <c r="D1184" s="1" t="s">
        <v>141</v>
      </c>
      <c r="E1184" s="1" t="s">
        <v>142</v>
      </c>
      <c r="F1184" s="1">
        <v>2024</v>
      </c>
      <c r="G1184" s="1">
        <v>2025</v>
      </c>
      <c r="H1184" s="1" t="s">
        <v>3883</v>
      </c>
      <c r="I1184" s="1">
        <v>15485</v>
      </c>
      <c r="J1184" s="1" t="s">
        <v>2475</v>
      </c>
      <c r="K1184" s="1" t="s">
        <v>2629</v>
      </c>
      <c r="L1184" s="1">
        <v>21112</v>
      </c>
      <c r="M1184" s="1" t="s">
        <v>2499</v>
      </c>
      <c r="N1184" s="1" t="s">
        <v>4201</v>
      </c>
      <c r="O1184" s="1" t="s">
        <v>4202</v>
      </c>
      <c r="Q1184" s="1" t="s">
        <v>2712</v>
      </c>
      <c r="R1184" s="1" t="s">
        <v>2507</v>
      </c>
      <c r="S1184" s="1" t="s">
        <v>3088</v>
      </c>
      <c r="T1184" s="1" t="s">
        <v>2479</v>
      </c>
      <c r="U1184" s="1" t="s">
        <v>141</v>
      </c>
      <c r="V1184" s="1" t="s">
        <v>4199</v>
      </c>
      <c r="W1184" s="1" t="s">
        <v>34</v>
      </c>
      <c r="X1184" s="1" t="s">
        <v>2603</v>
      </c>
      <c r="Y1184" s="1" t="s">
        <v>4203</v>
      </c>
    </row>
    <row r="1185" spans="1:26" hidden="1" x14ac:dyDescent="0.25">
      <c r="A1185" s="1" t="s">
        <v>2496</v>
      </c>
      <c r="B1185" s="1">
        <v>1015</v>
      </c>
      <c r="C1185" s="1" t="s">
        <v>1270</v>
      </c>
      <c r="D1185" s="1" t="s">
        <v>141</v>
      </c>
      <c r="E1185" s="1" t="s">
        <v>142</v>
      </c>
      <c r="F1185" s="1">
        <v>2024</v>
      </c>
      <c r="G1185" s="1">
        <v>2025</v>
      </c>
      <c r="H1185" s="1" t="s">
        <v>4204</v>
      </c>
      <c r="I1185" s="1">
        <v>7219</v>
      </c>
      <c r="J1185" s="1" t="s">
        <v>2504</v>
      </c>
      <c r="K1185" s="1" t="s">
        <v>2505</v>
      </c>
      <c r="L1185" s="1">
        <v>21104</v>
      </c>
      <c r="M1185" s="1" t="s">
        <v>2499</v>
      </c>
      <c r="N1185" s="1" t="s">
        <v>4205</v>
      </c>
      <c r="O1185" s="1" t="s">
        <v>4206</v>
      </c>
      <c r="Q1185" s="1" t="s">
        <v>2712</v>
      </c>
      <c r="R1185" s="1" t="s">
        <v>2507</v>
      </c>
      <c r="S1185" s="1" t="s">
        <v>2878</v>
      </c>
      <c r="T1185" s="1" t="s">
        <v>2479</v>
      </c>
      <c r="U1185" s="1" t="s">
        <v>141</v>
      </c>
      <c r="V1185" s="1" t="s">
        <v>4199</v>
      </c>
      <c r="W1185" s="1" t="s">
        <v>34</v>
      </c>
      <c r="X1185" s="1" t="s">
        <v>2603</v>
      </c>
      <c r="Y1185" s="1" t="s">
        <v>4207</v>
      </c>
      <c r="Z1185" s="1" t="s">
        <v>2755</v>
      </c>
    </row>
    <row r="1186" spans="1:26" hidden="1" x14ac:dyDescent="0.25">
      <c r="A1186" s="1" t="s">
        <v>2496</v>
      </c>
      <c r="B1186" s="1">
        <v>1013</v>
      </c>
      <c r="C1186" s="1" t="s">
        <v>606</v>
      </c>
      <c r="D1186" s="1" t="s">
        <v>141</v>
      </c>
      <c r="E1186" s="1" t="s">
        <v>142</v>
      </c>
      <c r="F1186" s="1">
        <v>2024</v>
      </c>
      <c r="G1186" s="1">
        <v>2025</v>
      </c>
      <c r="H1186" s="1" t="s">
        <v>4208</v>
      </c>
      <c r="I1186" s="1">
        <v>7218</v>
      </c>
      <c r="J1186" s="1" t="s">
        <v>2504</v>
      </c>
      <c r="K1186" s="1" t="s">
        <v>2505</v>
      </c>
      <c r="L1186" s="1">
        <v>21111</v>
      </c>
      <c r="M1186" s="1" t="s">
        <v>2499</v>
      </c>
      <c r="N1186" s="1" t="s">
        <v>4209</v>
      </c>
      <c r="O1186" s="1" t="s">
        <v>4210</v>
      </c>
      <c r="Q1186" s="1" t="s">
        <v>2712</v>
      </c>
      <c r="R1186" s="1" t="s">
        <v>2507</v>
      </c>
      <c r="S1186" s="1" t="s">
        <v>2713</v>
      </c>
      <c r="T1186" s="1" t="s">
        <v>2479</v>
      </c>
      <c r="U1186" s="1" t="s">
        <v>141</v>
      </c>
      <c r="V1186" s="1" t="s">
        <v>4199</v>
      </c>
      <c r="W1186" s="1" t="s">
        <v>34</v>
      </c>
      <c r="X1186" s="1" t="s">
        <v>2603</v>
      </c>
      <c r="Y1186" s="1" t="s">
        <v>4211</v>
      </c>
      <c r="Z1186" s="1" t="s">
        <v>2755</v>
      </c>
    </row>
    <row r="1187" spans="1:26" hidden="1" x14ac:dyDescent="0.25">
      <c r="A1187" s="1" t="s">
        <v>2496</v>
      </c>
      <c r="B1187" s="1">
        <v>1012</v>
      </c>
      <c r="C1187" s="1" t="s">
        <v>1336</v>
      </c>
      <c r="D1187" s="1" t="s">
        <v>141</v>
      </c>
      <c r="E1187" s="1" t="s">
        <v>142</v>
      </c>
      <c r="F1187" s="1">
        <v>2024</v>
      </c>
      <c r="G1187" s="1">
        <v>2025</v>
      </c>
      <c r="H1187" s="1" t="s">
        <v>7363</v>
      </c>
      <c r="I1187" s="1">
        <v>7159</v>
      </c>
      <c r="J1187" s="1" t="s">
        <v>2504</v>
      </c>
      <c r="K1187" s="1" t="s">
        <v>2505</v>
      </c>
      <c r="L1187" s="1">
        <v>21104</v>
      </c>
      <c r="M1187" s="1" t="s">
        <v>2499</v>
      </c>
      <c r="N1187" s="1" t="s">
        <v>4212</v>
      </c>
      <c r="O1187" s="1" t="s">
        <v>4213</v>
      </c>
      <c r="Q1187" s="1" t="s">
        <v>2712</v>
      </c>
      <c r="R1187" s="1" t="s">
        <v>2507</v>
      </c>
      <c r="S1187" s="1" t="s">
        <v>2878</v>
      </c>
      <c r="T1187" s="1" t="s">
        <v>2479</v>
      </c>
      <c r="U1187" s="1" t="s">
        <v>141</v>
      </c>
      <c r="V1187" s="1" t="s">
        <v>4199</v>
      </c>
      <c r="W1187" s="1" t="s">
        <v>34</v>
      </c>
      <c r="X1187" s="1" t="s">
        <v>2603</v>
      </c>
      <c r="Y1187" s="1" t="s">
        <v>7364</v>
      </c>
      <c r="Z1187" s="1" t="s">
        <v>4214</v>
      </c>
    </row>
    <row r="1188" spans="1:26" hidden="1" x14ac:dyDescent="0.25">
      <c r="A1188" s="1" t="s">
        <v>2496</v>
      </c>
      <c r="B1188" s="1">
        <v>1011</v>
      </c>
      <c r="C1188" s="1" t="s">
        <v>1353</v>
      </c>
      <c r="D1188" s="1" t="s">
        <v>141</v>
      </c>
      <c r="E1188" s="1" t="s">
        <v>142</v>
      </c>
      <c r="F1188" s="1">
        <v>2024</v>
      </c>
      <c r="G1188" s="1">
        <v>2025</v>
      </c>
      <c r="H1188" s="1" t="s">
        <v>4266</v>
      </c>
      <c r="I1188" s="1">
        <v>9102</v>
      </c>
      <c r="J1188" s="1" t="s">
        <v>2504</v>
      </c>
      <c r="K1188" s="1" t="s">
        <v>2505</v>
      </c>
      <c r="L1188" s="1">
        <v>21057</v>
      </c>
      <c r="M1188" s="1" t="s">
        <v>2499</v>
      </c>
      <c r="N1188" s="1" t="s">
        <v>3730</v>
      </c>
      <c r="O1188" s="1" t="s">
        <v>3731</v>
      </c>
      <c r="Q1188" s="1" t="s">
        <v>2712</v>
      </c>
      <c r="R1188" s="1" t="s">
        <v>2507</v>
      </c>
      <c r="S1188" s="1" t="s">
        <v>3088</v>
      </c>
      <c r="T1188" s="1" t="s">
        <v>2479</v>
      </c>
      <c r="U1188" s="1" t="s">
        <v>141</v>
      </c>
      <c r="V1188" s="1" t="s">
        <v>4199</v>
      </c>
      <c r="W1188" s="1" t="s">
        <v>34</v>
      </c>
      <c r="X1188" s="1" t="s">
        <v>4268</v>
      </c>
      <c r="Y1188" s="1" t="s">
        <v>4983</v>
      </c>
    </row>
    <row r="1189" spans="1:26" hidden="1" x14ac:dyDescent="0.25">
      <c r="A1189" s="1" t="s">
        <v>2496</v>
      </c>
      <c r="B1189" s="1">
        <v>1010</v>
      </c>
      <c r="C1189" s="1" t="s">
        <v>1176</v>
      </c>
      <c r="D1189" s="1" t="s">
        <v>141</v>
      </c>
      <c r="E1189" s="1" t="s">
        <v>142</v>
      </c>
      <c r="F1189" s="1">
        <v>2024</v>
      </c>
      <c r="G1189" s="1">
        <v>2025</v>
      </c>
      <c r="H1189" s="1" t="s">
        <v>4215</v>
      </c>
      <c r="I1189" s="1">
        <v>7412</v>
      </c>
      <c r="J1189" s="1" t="s">
        <v>2504</v>
      </c>
      <c r="K1189" s="1" t="s">
        <v>2505</v>
      </c>
      <c r="L1189" s="1">
        <v>21104</v>
      </c>
      <c r="M1189" s="1" t="s">
        <v>2499</v>
      </c>
      <c r="N1189" s="1" t="s">
        <v>3726</v>
      </c>
      <c r="O1189" s="1" t="s">
        <v>3727</v>
      </c>
      <c r="Q1189" s="1" t="s">
        <v>2712</v>
      </c>
      <c r="R1189" s="1" t="s">
        <v>2507</v>
      </c>
      <c r="S1189" s="1" t="s">
        <v>2878</v>
      </c>
      <c r="T1189" s="1" t="s">
        <v>2479</v>
      </c>
      <c r="U1189" s="1" t="s">
        <v>141</v>
      </c>
      <c r="V1189" s="1" t="s">
        <v>4199</v>
      </c>
      <c r="W1189" s="1" t="s">
        <v>34</v>
      </c>
      <c r="X1189" s="1" t="s">
        <v>2603</v>
      </c>
      <c r="Y1189" s="1" t="s">
        <v>4207</v>
      </c>
      <c r="Z1189" s="1" t="s">
        <v>2755</v>
      </c>
    </row>
    <row r="1190" spans="1:26" hidden="1" x14ac:dyDescent="0.25">
      <c r="A1190" s="1" t="s">
        <v>2496</v>
      </c>
      <c r="B1190" s="1">
        <v>1009</v>
      </c>
      <c r="C1190" s="1" t="s">
        <v>1366</v>
      </c>
      <c r="D1190" s="1" t="s">
        <v>141</v>
      </c>
      <c r="E1190" s="1" t="s">
        <v>142</v>
      </c>
      <c r="F1190" s="1">
        <v>2024</v>
      </c>
      <c r="G1190" s="1">
        <v>2025</v>
      </c>
      <c r="H1190" s="1" t="s">
        <v>4307</v>
      </c>
      <c r="I1190" s="1">
        <v>8938</v>
      </c>
      <c r="J1190" s="1" t="s">
        <v>2504</v>
      </c>
      <c r="K1190" s="1" t="s">
        <v>2505</v>
      </c>
      <c r="L1190" s="1">
        <v>22020</v>
      </c>
      <c r="M1190" s="1" t="s">
        <v>2499</v>
      </c>
      <c r="N1190" s="1" t="s">
        <v>4205</v>
      </c>
      <c r="O1190" s="1" t="s">
        <v>4206</v>
      </c>
      <c r="Q1190" s="1" t="s">
        <v>2601</v>
      </c>
      <c r="R1190" s="1" t="s">
        <v>2507</v>
      </c>
      <c r="S1190" s="1" t="s">
        <v>2602</v>
      </c>
      <c r="T1190" s="1" t="s">
        <v>2479</v>
      </c>
      <c r="U1190" s="1" t="s">
        <v>141</v>
      </c>
      <c r="V1190" s="1" t="s">
        <v>3444</v>
      </c>
      <c r="W1190" s="1" t="s">
        <v>34</v>
      </c>
      <c r="X1190" s="1" t="s">
        <v>2775</v>
      </c>
      <c r="Y1190" s="1" t="s">
        <v>5770</v>
      </c>
      <c r="Z1190" s="1" t="s">
        <v>4941</v>
      </c>
    </row>
    <row r="1191" spans="1:26" hidden="1" x14ac:dyDescent="0.25">
      <c r="A1191" s="1" t="s">
        <v>2496</v>
      </c>
      <c r="B1191" s="1">
        <v>1008</v>
      </c>
      <c r="C1191" s="1" t="s">
        <v>420</v>
      </c>
      <c r="D1191" s="1" t="s">
        <v>141</v>
      </c>
      <c r="E1191" s="1" t="s">
        <v>142</v>
      </c>
      <c r="F1191" s="1">
        <v>2024</v>
      </c>
      <c r="G1191" s="1">
        <v>2025</v>
      </c>
      <c r="H1191" s="1" t="s">
        <v>4906</v>
      </c>
      <c r="I1191" s="1">
        <v>9332</v>
      </c>
      <c r="J1191" s="1" t="s">
        <v>2504</v>
      </c>
      <c r="K1191" s="1" t="s">
        <v>2505</v>
      </c>
      <c r="L1191" s="1">
        <v>22020</v>
      </c>
      <c r="M1191" s="1" t="s">
        <v>2499</v>
      </c>
      <c r="N1191" s="1" t="s">
        <v>4209</v>
      </c>
      <c r="O1191" s="1" t="s">
        <v>4210</v>
      </c>
      <c r="Q1191" s="1" t="s">
        <v>2601</v>
      </c>
      <c r="R1191" s="1" t="s">
        <v>2507</v>
      </c>
      <c r="S1191" s="1" t="s">
        <v>2602</v>
      </c>
      <c r="T1191" s="1" t="s">
        <v>2479</v>
      </c>
      <c r="U1191" s="1" t="s">
        <v>141</v>
      </c>
      <c r="V1191" s="1" t="s">
        <v>3444</v>
      </c>
      <c r="W1191" s="1" t="s">
        <v>34</v>
      </c>
      <c r="X1191" s="1" t="s">
        <v>2775</v>
      </c>
      <c r="Y1191" s="1" t="s">
        <v>4907</v>
      </c>
      <c r="Z1191" s="1" t="s">
        <v>4216</v>
      </c>
    </row>
    <row r="1192" spans="1:26" hidden="1" x14ac:dyDescent="0.25">
      <c r="A1192" s="1" t="s">
        <v>2496</v>
      </c>
      <c r="B1192" s="1">
        <v>1005</v>
      </c>
      <c r="C1192" s="1" t="s">
        <v>775</v>
      </c>
      <c r="D1192" s="1" t="s">
        <v>203</v>
      </c>
      <c r="E1192" s="1" t="s">
        <v>142</v>
      </c>
      <c r="F1192" s="1">
        <v>2011</v>
      </c>
      <c r="G1192" s="1">
        <v>2011</v>
      </c>
      <c r="H1192" s="1" t="s">
        <v>6588</v>
      </c>
      <c r="I1192" s="1">
        <v>7165</v>
      </c>
      <c r="J1192" s="1" t="s">
        <v>2504</v>
      </c>
      <c r="K1192" s="1" t="s">
        <v>2505</v>
      </c>
      <c r="L1192" s="1">
        <v>21104</v>
      </c>
      <c r="M1192" s="1" t="s">
        <v>2499</v>
      </c>
      <c r="N1192" s="1" t="s">
        <v>4120</v>
      </c>
      <c r="O1192" s="1" t="s">
        <v>6267</v>
      </c>
      <c r="Q1192" s="1" t="s">
        <v>2712</v>
      </c>
      <c r="R1192" s="1" t="s">
        <v>2507</v>
      </c>
      <c r="S1192" s="1" t="s">
        <v>3885</v>
      </c>
      <c r="T1192" s="1" t="s">
        <v>2479</v>
      </c>
      <c r="U1192" s="1" t="s">
        <v>203</v>
      </c>
      <c r="V1192" s="1" t="s">
        <v>6589</v>
      </c>
      <c r="W1192" s="1" t="s">
        <v>36</v>
      </c>
      <c r="X1192" s="1" t="s">
        <v>2603</v>
      </c>
      <c r="Y1192" s="1" t="s">
        <v>6590</v>
      </c>
      <c r="Z1192" s="1" t="s">
        <v>6591</v>
      </c>
    </row>
    <row r="1193" spans="1:26" hidden="1" x14ac:dyDescent="0.25">
      <c r="A1193" s="1" t="s">
        <v>2496</v>
      </c>
      <c r="B1193" s="1">
        <v>1004</v>
      </c>
      <c r="C1193" s="1" t="s">
        <v>317</v>
      </c>
      <c r="D1193" s="1" t="s">
        <v>141</v>
      </c>
      <c r="E1193" s="1" t="s">
        <v>142</v>
      </c>
      <c r="F1193" s="1">
        <v>2024</v>
      </c>
      <c r="G1193" s="1">
        <v>2025</v>
      </c>
      <c r="H1193" s="1" t="s">
        <v>4217</v>
      </c>
      <c r="I1193" s="1">
        <v>7216</v>
      </c>
      <c r="J1193" s="1" t="s">
        <v>3009</v>
      </c>
      <c r="K1193" s="1" t="s">
        <v>2600</v>
      </c>
      <c r="L1193" s="1">
        <v>22020</v>
      </c>
      <c r="M1193" s="1" t="s">
        <v>2530</v>
      </c>
      <c r="N1193" s="1" t="s">
        <v>4218</v>
      </c>
      <c r="O1193" s="1" t="s">
        <v>4219</v>
      </c>
      <c r="Q1193" s="1" t="s">
        <v>2601</v>
      </c>
      <c r="R1193" s="1" t="s">
        <v>2507</v>
      </c>
      <c r="S1193" s="1" t="s">
        <v>2602</v>
      </c>
      <c r="T1193" s="1" t="s">
        <v>2479</v>
      </c>
      <c r="U1193" s="1" t="s">
        <v>141</v>
      </c>
      <c r="V1193" s="1" t="s">
        <v>3232</v>
      </c>
      <c r="W1193" s="1" t="s">
        <v>34</v>
      </c>
      <c r="X1193" s="1" t="s">
        <v>2775</v>
      </c>
      <c r="Y1193" s="1" t="s">
        <v>4220</v>
      </c>
      <c r="Z1193" s="1" t="s">
        <v>4221</v>
      </c>
    </row>
    <row r="1194" spans="1:26" hidden="1" x14ac:dyDescent="0.25">
      <c r="A1194" s="1" t="s">
        <v>2496</v>
      </c>
      <c r="B1194" s="1">
        <v>1003</v>
      </c>
      <c r="C1194" s="1" t="s">
        <v>1351</v>
      </c>
      <c r="D1194" s="1" t="s">
        <v>141</v>
      </c>
      <c r="E1194" s="1" t="s">
        <v>142</v>
      </c>
      <c r="F1194" s="1">
        <v>2024</v>
      </c>
      <c r="G1194" s="1">
        <v>2025</v>
      </c>
      <c r="H1194" s="1" t="s">
        <v>4222</v>
      </c>
      <c r="I1194" s="1">
        <v>7359</v>
      </c>
      <c r="J1194" s="1" t="s">
        <v>2504</v>
      </c>
      <c r="K1194" s="1" t="s">
        <v>2505</v>
      </c>
      <c r="L1194" s="1">
        <v>21057</v>
      </c>
      <c r="M1194" s="1" t="s">
        <v>2499</v>
      </c>
      <c r="N1194" s="1" t="s">
        <v>4223</v>
      </c>
      <c r="O1194" s="1" t="s">
        <v>4224</v>
      </c>
      <c r="Q1194" s="1" t="s">
        <v>2712</v>
      </c>
      <c r="R1194" s="1" t="s">
        <v>2507</v>
      </c>
      <c r="S1194" s="1" t="s">
        <v>2878</v>
      </c>
      <c r="T1194" s="1" t="s">
        <v>2479</v>
      </c>
      <c r="U1194" s="1" t="s">
        <v>141</v>
      </c>
      <c r="V1194" s="1" t="s">
        <v>4225</v>
      </c>
      <c r="W1194" s="1" t="s">
        <v>34</v>
      </c>
      <c r="X1194" s="1" t="s">
        <v>2603</v>
      </c>
      <c r="Y1194" s="1" t="s">
        <v>4226</v>
      </c>
      <c r="Z1194" s="1" t="s">
        <v>4227</v>
      </c>
    </row>
    <row r="1195" spans="1:26" hidden="1" x14ac:dyDescent="0.25">
      <c r="A1195" s="1" t="s">
        <v>2496</v>
      </c>
      <c r="B1195" s="1">
        <v>1001</v>
      </c>
      <c r="C1195" s="1" t="s">
        <v>1549</v>
      </c>
      <c r="D1195" s="1" t="s">
        <v>141</v>
      </c>
      <c r="E1195" s="1" t="s">
        <v>142</v>
      </c>
      <c r="F1195" s="1">
        <v>2024</v>
      </c>
      <c r="G1195" s="1">
        <v>2025</v>
      </c>
      <c r="H1195" s="1" t="s">
        <v>5943</v>
      </c>
      <c r="I1195" s="1" t="s">
        <v>5944</v>
      </c>
      <c r="J1195" s="1" t="s">
        <v>2475</v>
      </c>
      <c r="K1195" s="1" t="s">
        <v>2505</v>
      </c>
      <c r="L1195" s="1">
        <v>21111</v>
      </c>
      <c r="M1195" s="1" t="s">
        <v>2499</v>
      </c>
      <c r="N1195" s="1" t="s">
        <v>4223</v>
      </c>
      <c r="O1195" s="1" t="s">
        <v>4224</v>
      </c>
      <c r="Q1195" s="1" t="s">
        <v>2712</v>
      </c>
      <c r="R1195" s="1" t="s">
        <v>2507</v>
      </c>
      <c r="S1195" s="1" t="s">
        <v>2713</v>
      </c>
      <c r="T1195" s="1" t="s">
        <v>2647</v>
      </c>
      <c r="U1195" s="1" t="s">
        <v>141</v>
      </c>
      <c r="V1195" s="1" t="s">
        <v>4225</v>
      </c>
      <c r="W1195" s="1" t="s">
        <v>34</v>
      </c>
      <c r="X1195" s="1" t="s">
        <v>4268</v>
      </c>
      <c r="Y1195" s="1" t="s">
        <v>5945</v>
      </c>
      <c r="Z1195" s="1" t="s">
        <v>5946</v>
      </c>
    </row>
    <row r="1196" spans="1:26" hidden="1" x14ac:dyDescent="0.25">
      <c r="A1196" s="1" t="s">
        <v>2496</v>
      </c>
      <c r="B1196" s="1">
        <v>999</v>
      </c>
      <c r="C1196" s="1" t="s">
        <v>1330</v>
      </c>
      <c r="D1196" s="1" t="s">
        <v>141</v>
      </c>
      <c r="E1196" s="1" t="s">
        <v>142</v>
      </c>
      <c r="F1196" s="1">
        <v>2024</v>
      </c>
      <c r="G1196" s="1">
        <v>2025</v>
      </c>
      <c r="H1196" s="1" t="s">
        <v>4228</v>
      </c>
      <c r="I1196" s="1">
        <v>7156</v>
      </c>
      <c r="J1196" s="1" t="s">
        <v>2504</v>
      </c>
      <c r="K1196" s="1" t="s">
        <v>2505</v>
      </c>
      <c r="L1196" s="1">
        <v>21104</v>
      </c>
      <c r="M1196" s="1" t="s">
        <v>2499</v>
      </c>
      <c r="N1196" s="1" t="s">
        <v>4223</v>
      </c>
      <c r="O1196" s="1" t="s">
        <v>4224</v>
      </c>
      <c r="Q1196" s="1" t="s">
        <v>2712</v>
      </c>
      <c r="R1196" s="1" t="s">
        <v>2507</v>
      </c>
      <c r="S1196" s="1" t="s">
        <v>2878</v>
      </c>
      <c r="T1196" s="1" t="s">
        <v>2479</v>
      </c>
      <c r="U1196" s="1" t="s">
        <v>141</v>
      </c>
      <c r="V1196" s="1" t="s">
        <v>4225</v>
      </c>
      <c r="W1196" s="1" t="s">
        <v>34</v>
      </c>
      <c r="X1196" s="1" t="s">
        <v>2603</v>
      </c>
      <c r="Y1196" s="1" t="s">
        <v>4229</v>
      </c>
      <c r="Z1196" s="1" t="s">
        <v>4230</v>
      </c>
    </row>
    <row r="1197" spans="1:26" hidden="1" x14ac:dyDescent="0.25">
      <c r="A1197" s="1" t="s">
        <v>2496</v>
      </c>
      <c r="B1197" s="1">
        <v>998</v>
      </c>
      <c r="C1197" s="1" t="s">
        <v>704</v>
      </c>
      <c r="D1197" s="1" t="s">
        <v>141</v>
      </c>
      <c r="E1197" s="1" t="s">
        <v>142</v>
      </c>
      <c r="F1197" s="1">
        <v>2024</v>
      </c>
      <c r="G1197" s="1">
        <v>2025</v>
      </c>
      <c r="H1197" s="1" t="s">
        <v>4231</v>
      </c>
      <c r="I1197" s="1">
        <v>9121</v>
      </c>
      <c r="J1197" s="1" t="s">
        <v>2504</v>
      </c>
      <c r="K1197" s="1" t="s">
        <v>2505</v>
      </c>
      <c r="L1197" s="1">
        <v>21022</v>
      </c>
      <c r="M1197" s="1" t="s">
        <v>2499</v>
      </c>
      <c r="N1197" s="1" t="s">
        <v>4218</v>
      </c>
      <c r="O1197" s="1" t="s">
        <v>4219</v>
      </c>
      <c r="Q1197" s="1" t="s">
        <v>2712</v>
      </c>
      <c r="R1197" s="1" t="s">
        <v>2507</v>
      </c>
      <c r="S1197" s="1" t="s">
        <v>3885</v>
      </c>
      <c r="T1197" s="1" t="s">
        <v>2479</v>
      </c>
      <c r="U1197" s="1" t="s">
        <v>141</v>
      </c>
      <c r="V1197" s="1" t="s">
        <v>4225</v>
      </c>
      <c r="W1197" s="1" t="s">
        <v>34</v>
      </c>
      <c r="X1197" s="1" t="s">
        <v>2603</v>
      </c>
      <c r="Y1197" s="1" t="s">
        <v>4232</v>
      </c>
      <c r="Z1197" s="1" t="s">
        <v>4233</v>
      </c>
    </row>
    <row r="1198" spans="1:26" hidden="1" x14ac:dyDescent="0.25">
      <c r="A1198" s="1" t="s">
        <v>2496</v>
      </c>
      <c r="B1198" s="1">
        <v>997</v>
      </c>
      <c r="C1198" s="1" t="s">
        <v>514</v>
      </c>
      <c r="D1198" s="1" t="s">
        <v>141</v>
      </c>
      <c r="E1198" s="1" t="s">
        <v>142</v>
      </c>
      <c r="F1198" s="1">
        <v>2024</v>
      </c>
      <c r="G1198" s="1">
        <v>2025</v>
      </c>
      <c r="H1198" s="1" t="s">
        <v>4234</v>
      </c>
      <c r="I1198" s="1">
        <v>8856</v>
      </c>
      <c r="J1198" s="1" t="s">
        <v>2504</v>
      </c>
      <c r="K1198" s="1" t="s">
        <v>2505</v>
      </c>
      <c r="L1198" s="1">
        <v>22020</v>
      </c>
      <c r="M1198" s="1" t="s">
        <v>2499</v>
      </c>
      <c r="N1198" s="1" t="s">
        <v>4183</v>
      </c>
      <c r="O1198" s="1" t="s">
        <v>4184</v>
      </c>
      <c r="Q1198" s="1" t="s">
        <v>2601</v>
      </c>
      <c r="R1198" s="1" t="s">
        <v>2507</v>
      </c>
      <c r="S1198" s="1" t="s">
        <v>2602</v>
      </c>
      <c r="T1198" s="1" t="s">
        <v>2479</v>
      </c>
      <c r="U1198" s="1" t="s">
        <v>141</v>
      </c>
      <c r="V1198" s="1" t="s">
        <v>3232</v>
      </c>
      <c r="W1198" s="1" t="s">
        <v>34</v>
      </c>
      <c r="X1198" s="1" t="s">
        <v>2750</v>
      </c>
      <c r="Y1198" s="1" t="s">
        <v>4235</v>
      </c>
    </row>
    <row r="1199" spans="1:26" hidden="1" x14ac:dyDescent="0.25">
      <c r="A1199" s="1" t="s">
        <v>2496</v>
      </c>
      <c r="B1199" s="1">
        <v>995</v>
      </c>
      <c r="C1199" s="1" t="s">
        <v>1585</v>
      </c>
      <c r="D1199" s="1" t="s">
        <v>141</v>
      </c>
      <c r="E1199" s="1" t="s">
        <v>142</v>
      </c>
      <c r="F1199" s="1">
        <v>2024</v>
      </c>
      <c r="G1199" s="1">
        <v>2025</v>
      </c>
      <c r="H1199" s="1" t="s">
        <v>4236</v>
      </c>
      <c r="I1199" s="1">
        <v>9181</v>
      </c>
      <c r="J1199" s="1" t="s">
        <v>2504</v>
      </c>
      <c r="K1199" s="1" t="s">
        <v>2505</v>
      </c>
      <c r="L1199" s="1">
        <v>21114</v>
      </c>
      <c r="M1199" s="1" t="s">
        <v>2499</v>
      </c>
      <c r="N1199" s="1" t="s">
        <v>4223</v>
      </c>
      <c r="O1199" s="1" t="s">
        <v>4224</v>
      </c>
      <c r="Q1199" s="1" t="s">
        <v>2712</v>
      </c>
      <c r="R1199" s="1" t="s">
        <v>2507</v>
      </c>
      <c r="S1199" s="1" t="s">
        <v>4237</v>
      </c>
      <c r="T1199" s="1" t="s">
        <v>2479</v>
      </c>
      <c r="U1199" s="1" t="s">
        <v>141</v>
      </c>
      <c r="V1199" s="1" t="s">
        <v>4225</v>
      </c>
      <c r="W1199" s="1" t="s">
        <v>34</v>
      </c>
      <c r="X1199" s="1" t="s">
        <v>2603</v>
      </c>
      <c r="Y1199" s="1" t="s">
        <v>4238</v>
      </c>
      <c r="Z1199" s="1" t="s">
        <v>4239</v>
      </c>
    </row>
    <row r="1200" spans="1:26" hidden="1" x14ac:dyDescent="0.25">
      <c r="A1200" s="1" t="s">
        <v>2496</v>
      </c>
      <c r="B1200" s="1">
        <v>994</v>
      </c>
      <c r="C1200" s="1" t="s">
        <v>1079</v>
      </c>
      <c r="D1200" s="1" t="s">
        <v>141</v>
      </c>
      <c r="E1200" s="1" t="s">
        <v>142</v>
      </c>
      <c r="F1200" s="1">
        <v>2024</v>
      </c>
      <c r="G1200" s="1">
        <v>2025</v>
      </c>
      <c r="H1200" s="1" t="s">
        <v>4240</v>
      </c>
      <c r="I1200" s="1">
        <v>8780</v>
      </c>
      <c r="J1200" s="1" t="s">
        <v>2504</v>
      </c>
      <c r="K1200" s="1" t="s">
        <v>2505</v>
      </c>
      <c r="L1200" s="1">
        <v>21112</v>
      </c>
      <c r="M1200" s="1" t="s">
        <v>2499</v>
      </c>
      <c r="N1200" s="1" t="s">
        <v>4183</v>
      </c>
      <c r="O1200" s="1" t="s">
        <v>4184</v>
      </c>
      <c r="Q1200" s="1" t="s">
        <v>2712</v>
      </c>
      <c r="R1200" s="1" t="s">
        <v>2507</v>
      </c>
      <c r="S1200" s="1" t="s">
        <v>4198</v>
      </c>
      <c r="T1200" s="1" t="s">
        <v>2479</v>
      </c>
      <c r="U1200" s="1" t="s">
        <v>141</v>
      </c>
      <c r="V1200" s="1" t="s">
        <v>4225</v>
      </c>
      <c r="W1200" s="1" t="s">
        <v>34</v>
      </c>
      <c r="X1200" s="1" t="s">
        <v>2603</v>
      </c>
      <c r="Y1200" s="1" t="s">
        <v>4241</v>
      </c>
      <c r="Z1200" s="1" t="s">
        <v>2755</v>
      </c>
    </row>
    <row r="1201" spans="1:26" hidden="1" x14ac:dyDescent="0.25">
      <c r="A1201" s="1" t="s">
        <v>2496</v>
      </c>
      <c r="B1201" s="1">
        <v>991</v>
      </c>
      <c r="C1201" s="1" t="s">
        <v>477</v>
      </c>
      <c r="D1201" s="1" t="s">
        <v>141</v>
      </c>
      <c r="E1201" s="1" t="s">
        <v>142</v>
      </c>
      <c r="F1201" s="1">
        <v>2024</v>
      </c>
      <c r="G1201" s="1">
        <v>2025</v>
      </c>
      <c r="H1201" s="1" t="s">
        <v>4242</v>
      </c>
      <c r="I1201" s="1">
        <v>8628</v>
      </c>
      <c r="J1201" s="1" t="s">
        <v>2504</v>
      </c>
      <c r="K1201" s="1" t="s">
        <v>2505</v>
      </c>
      <c r="L1201" s="1">
        <v>21114</v>
      </c>
      <c r="M1201" s="1" t="s">
        <v>2499</v>
      </c>
      <c r="N1201" s="1" t="s">
        <v>4201</v>
      </c>
      <c r="O1201" s="1" t="s">
        <v>4202</v>
      </c>
      <c r="Q1201" s="1" t="s">
        <v>2712</v>
      </c>
      <c r="R1201" s="1" t="s">
        <v>2507</v>
      </c>
      <c r="S1201" s="1" t="s">
        <v>4237</v>
      </c>
      <c r="T1201" s="1" t="s">
        <v>2479</v>
      </c>
      <c r="U1201" s="1" t="s">
        <v>141</v>
      </c>
      <c r="V1201" s="1" t="s">
        <v>4199</v>
      </c>
      <c r="W1201" s="1" t="s">
        <v>34</v>
      </c>
      <c r="X1201" s="1" t="s">
        <v>2603</v>
      </c>
      <c r="Y1201" s="1" t="s">
        <v>4243</v>
      </c>
      <c r="Z1201" s="1" t="s">
        <v>2755</v>
      </c>
    </row>
    <row r="1202" spans="1:26" hidden="1" x14ac:dyDescent="0.25">
      <c r="A1202" s="1" t="s">
        <v>2496</v>
      </c>
      <c r="B1202" s="1">
        <v>990</v>
      </c>
      <c r="C1202" s="1" t="s">
        <v>739</v>
      </c>
      <c r="D1202" s="1" t="s">
        <v>141</v>
      </c>
      <c r="E1202" s="1" t="s">
        <v>142</v>
      </c>
      <c r="F1202" s="1">
        <v>2024</v>
      </c>
      <c r="G1202" s="1">
        <v>2025</v>
      </c>
      <c r="H1202" s="1" t="s">
        <v>4244</v>
      </c>
      <c r="I1202" s="1">
        <v>9044</v>
      </c>
      <c r="J1202" s="1" t="s">
        <v>2504</v>
      </c>
      <c r="K1202" s="1" t="s">
        <v>2505</v>
      </c>
      <c r="L1202" s="1">
        <v>21112</v>
      </c>
      <c r="M1202" s="1" t="s">
        <v>2499</v>
      </c>
      <c r="N1202" s="1" t="s">
        <v>4205</v>
      </c>
      <c r="O1202" s="1" t="s">
        <v>4206</v>
      </c>
      <c r="Q1202" s="1" t="s">
        <v>2712</v>
      </c>
      <c r="R1202" s="1" t="s">
        <v>2507</v>
      </c>
      <c r="S1202" s="1" t="s">
        <v>4198</v>
      </c>
      <c r="T1202" s="1" t="s">
        <v>2479</v>
      </c>
      <c r="U1202" s="1" t="s">
        <v>141</v>
      </c>
      <c r="V1202" s="1" t="s">
        <v>4199</v>
      </c>
      <c r="W1202" s="1" t="s">
        <v>34</v>
      </c>
      <c r="X1202" s="1" t="s">
        <v>2603</v>
      </c>
      <c r="Y1202" s="1" t="s">
        <v>4245</v>
      </c>
      <c r="Z1202" s="1" t="s">
        <v>28</v>
      </c>
    </row>
    <row r="1203" spans="1:26" hidden="1" x14ac:dyDescent="0.25">
      <c r="A1203" s="1" t="s">
        <v>2496</v>
      </c>
      <c r="B1203" s="1">
        <v>989</v>
      </c>
      <c r="C1203" s="1" t="s">
        <v>421</v>
      </c>
      <c r="D1203" s="1" t="s">
        <v>141</v>
      </c>
      <c r="E1203" s="1" t="s">
        <v>142</v>
      </c>
      <c r="F1203" s="1">
        <v>2024</v>
      </c>
      <c r="G1203" s="1">
        <v>2025</v>
      </c>
      <c r="H1203" s="1" t="s">
        <v>4246</v>
      </c>
      <c r="I1203" s="1">
        <v>8987</v>
      </c>
      <c r="J1203" s="1" t="s">
        <v>2504</v>
      </c>
      <c r="K1203" s="1" t="s">
        <v>2505</v>
      </c>
      <c r="L1203" s="1">
        <v>21111</v>
      </c>
      <c r="M1203" s="1" t="s">
        <v>2499</v>
      </c>
      <c r="N1203" s="1" t="s">
        <v>4205</v>
      </c>
      <c r="O1203" s="1" t="s">
        <v>4206</v>
      </c>
      <c r="Q1203" s="1" t="s">
        <v>2712</v>
      </c>
      <c r="R1203" s="1" t="s">
        <v>2507</v>
      </c>
      <c r="S1203" s="1" t="s">
        <v>2713</v>
      </c>
      <c r="T1203" s="1" t="s">
        <v>2479</v>
      </c>
      <c r="U1203" s="1" t="s">
        <v>141</v>
      </c>
      <c r="V1203" s="1" t="s">
        <v>4199</v>
      </c>
      <c r="W1203" s="1" t="s">
        <v>34</v>
      </c>
      <c r="X1203" s="1" t="s">
        <v>2603</v>
      </c>
      <c r="Y1203" s="1" t="s">
        <v>4211</v>
      </c>
      <c r="Z1203" s="1" t="s">
        <v>28</v>
      </c>
    </row>
    <row r="1204" spans="1:26" hidden="1" x14ac:dyDescent="0.25">
      <c r="A1204" s="1" t="s">
        <v>2496</v>
      </c>
      <c r="B1204" s="1">
        <v>988</v>
      </c>
      <c r="C1204" s="1" t="s">
        <v>1361</v>
      </c>
      <c r="D1204" s="1" t="s">
        <v>141</v>
      </c>
      <c r="E1204" s="1" t="s">
        <v>142</v>
      </c>
      <c r="F1204" s="1">
        <v>2024</v>
      </c>
      <c r="G1204" s="1">
        <v>2025</v>
      </c>
      <c r="H1204" s="1" t="s">
        <v>3883</v>
      </c>
      <c r="I1204" s="1">
        <v>15485</v>
      </c>
      <c r="J1204" s="1" t="s">
        <v>2475</v>
      </c>
      <c r="K1204" s="1" t="s">
        <v>2629</v>
      </c>
      <c r="L1204" s="1">
        <v>21112</v>
      </c>
      <c r="M1204" s="1" t="s">
        <v>2499</v>
      </c>
      <c r="N1204" s="1" t="s">
        <v>4201</v>
      </c>
      <c r="O1204" s="1" t="s">
        <v>4202</v>
      </c>
      <c r="Q1204" s="1" t="s">
        <v>2712</v>
      </c>
      <c r="R1204" s="1" t="s">
        <v>2507</v>
      </c>
      <c r="S1204" s="1" t="s">
        <v>2878</v>
      </c>
      <c r="T1204" s="1" t="s">
        <v>2479</v>
      </c>
      <c r="U1204" s="1" t="s">
        <v>141</v>
      </c>
      <c r="V1204" s="1" t="s">
        <v>4199</v>
      </c>
      <c r="W1204" s="1" t="s">
        <v>34</v>
      </c>
      <c r="X1204" s="1" t="s">
        <v>2611</v>
      </c>
      <c r="Y1204" s="1" t="s">
        <v>7365</v>
      </c>
      <c r="Z1204" s="1" t="s">
        <v>2539</v>
      </c>
    </row>
    <row r="1205" spans="1:26" hidden="1" x14ac:dyDescent="0.25">
      <c r="A1205" s="1" t="s">
        <v>2496</v>
      </c>
      <c r="B1205" s="1">
        <v>986</v>
      </c>
      <c r="C1205" s="1" t="s">
        <v>1354</v>
      </c>
      <c r="D1205" s="1" t="s">
        <v>141</v>
      </c>
      <c r="E1205" s="1" t="s">
        <v>142</v>
      </c>
      <c r="F1205" s="1">
        <v>2024</v>
      </c>
      <c r="G1205" s="1">
        <v>2025</v>
      </c>
      <c r="H1205" s="1" t="s">
        <v>4247</v>
      </c>
      <c r="I1205" s="1">
        <v>8290</v>
      </c>
      <c r="J1205" s="1" t="s">
        <v>2504</v>
      </c>
      <c r="K1205" s="1" t="s">
        <v>2505</v>
      </c>
      <c r="L1205" s="1">
        <v>21112</v>
      </c>
      <c r="M1205" s="1" t="s">
        <v>2499</v>
      </c>
      <c r="N1205" s="1" t="s">
        <v>4201</v>
      </c>
      <c r="O1205" s="1" t="s">
        <v>4202</v>
      </c>
      <c r="Q1205" s="1" t="s">
        <v>2712</v>
      </c>
      <c r="R1205" s="1" t="s">
        <v>2507</v>
      </c>
      <c r="S1205" s="1" t="s">
        <v>2878</v>
      </c>
      <c r="T1205" s="1" t="s">
        <v>2479</v>
      </c>
      <c r="U1205" s="1" t="s">
        <v>141</v>
      </c>
      <c r="V1205" s="1" t="s">
        <v>4199</v>
      </c>
      <c r="W1205" s="1" t="s">
        <v>34</v>
      </c>
      <c r="X1205" s="1" t="s">
        <v>2603</v>
      </c>
      <c r="Y1205" s="1" t="s">
        <v>4248</v>
      </c>
      <c r="Z1205" s="1" t="s">
        <v>4249</v>
      </c>
    </row>
    <row r="1206" spans="1:26" hidden="1" x14ac:dyDescent="0.25">
      <c r="A1206" s="1" t="s">
        <v>2496</v>
      </c>
      <c r="B1206" s="1">
        <v>985</v>
      </c>
      <c r="C1206" s="1" t="s">
        <v>499</v>
      </c>
      <c r="D1206" s="1" t="s">
        <v>141</v>
      </c>
      <c r="E1206" s="1" t="s">
        <v>142</v>
      </c>
      <c r="F1206" s="1">
        <v>2024</v>
      </c>
      <c r="G1206" s="1">
        <v>2025</v>
      </c>
      <c r="H1206" s="1" t="s">
        <v>4250</v>
      </c>
      <c r="I1206" s="1">
        <v>8300</v>
      </c>
      <c r="J1206" s="1" t="s">
        <v>2504</v>
      </c>
      <c r="K1206" s="1" t="s">
        <v>2505</v>
      </c>
      <c r="L1206" s="1">
        <v>21022</v>
      </c>
      <c r="M1206" s="1" t="s">
        <v>2499</v>
      </c>
      <c r="N1206" s="1" t="s">
        <v>4205</v>
      </c>
      <c r="O1206" s="1" t="s">
        <v>4206</v>
      </c>
      <c r="Q1206" s="1" t="s">
        <v>2712</v>
      </c>
      <c r="R1206" s="1" t="s">
        <v>2507</v>
      </c>
      <c r="S1206" s="1" t="s">
        <v>4251</v>
      </c>
      <c r="T1206" s="1" t="s">
        <v>2479</v>
      </c>
      <c r="U1206" s="1" t="s">
        <v>141</v>
      </c>
      <c r="V1206" s="1" t="s">
        <v>4199</v>
      </c>
      <c r="W1206" s="1" t="s">
        <v>34</v>
      </c>
      <c r="X1206" s="1" t="s">
        <v>2603</v>
      </c>
      <c r="Y1206" s="1" t="s">
        <v>4252</v>
      </c>
      <c r="Z1206" s="1" t="s">
        <v>2755</v>
      </c>
    </row>
    <row r="1207" spans="1:26" hidden="1" x14ac:dyDescent="0.25">
      <c r="A1207" s="1" t="s">
        <v>2496</v>
      </c>
      <c r="B1207" s="1">
        <v>984</v>
      </c>
      <c r="C1207" s="1" t="s">
        <v>422</v>
      </c>
      <c r="D1207" s="1" t="s">
        <v>141</v>
      </c>
      <c r="E1207" s="1" t="s">
        <v>142</v>
      </c>
      <c r="F1207" s="1">
        <v>2024</v>
      </c>
      <c r="G1207" s="1">
        <v>2025</v>
      </c>
      <c r="H1207" s="1" t="s">
        <v>4253</v>
      </c>
      <c r="I1207" s="1">
        <v>8939</v>
      </c>
      <c r="J1207" s="1" t="s">
        <v>2504</v>
      </c>
      <c r="K1207" s="1" t="s">
        <v>2505</v>
      </c>
      <c r="L1207" s="1">
        <v>22020</v>
      </c>
      <c r="M1207" s="1" t="s">
        <v>2499</v>
      </c>
      <c r="N1207" s="1" t="s">
        <v>4209</v>
      </c>
      <c r="O1207" s="1" t="s">
        <v>4210</v>
      </c>
      <c r="Q1207" s="1" t="s">
        <v>2601</v>
      </c>
      <c r="R1207" s="1" t="s">
        <v>2507</v>
      </c>
      <c r="S1207" s="1" t="s">
        <v>2602</v>
      </c>
      <c r="T1207" s="1" t="s">
        <v>2479</v>
      </c>
      <c r="U1207" s="1" t="s">
        <v>141</v>
      </c>
      <c r="V1207" s="1" t="s">
        <v>3444</v>
      </c>
      <c r="W1207" s="1" t="s">
        <v>34</v>
      </c>
      <c r="X1207" s="1" t="s">
        <v>2603</v>
      </c>
      <c r="Y1207" s="1" t="s">
        <v>5055</v>
      </c>
      <c r="Z1207" s="1" t="s">
        <v>4254</v>
      </c>
    </row>
    <row r="1208" spans="1:26" hidden="1" x14ac:dyDescent="0.25">
      <c r="A1208" s="1" t="s">
        <v>2496</v>
      </c>
      <c r="B1208" s="1">
        <v>983</v>
      </c>
      <c r="C1208" s="1" t="s">
        <v>1365</v>
      </c>
      <c r="D1208" s="1" t="s">
        <v>141</v>
      </c>
      <c r="E1208" s="1" t="s">
        <v>142</v>
      </c>
      <c r="F1208" s="1">
        <v>2024</v>
      </c>
      <c r="G1208" s="1">
        <v>2025</v>
      </c>
      <c r="H1208" s="1" t="s">
        <v>4255</v>
      </c>
      <c r="I1208" s="1">
        <v>9110</v>
      </c>
      <c r="J1208" s="1" t="s">
        <v>2504</v>
      </c>
      <c r="K1208" s="1" t="s">
        <v>2505</v>
      </c>
      <c r="L1208" s="1">
        <v>21070</v>
      </c>
      <c r="M1208" s="1" t="s">
        <v>2499</v>
      </c>
      <c r="N1208" s="1" t="s">
        <v>4201</v>
      </c>
      <c r="O1208" s="1" t="s">
        <v>4202</v>
      </c>
      <c r="Q1208" s="1" t="s">
        <v>2712</v>
      </c>
      <c r="R1208" s="1" t="s">
        <v>2507</v>
      </c>
      <c r="S1208" s="1" t="s">
        <v>4256</v>
      </c>
      <c r="T1208" s="1" t="s">
        <v>2479</v>
      </c>
      <c r="U1208" s="1" t="s">
        <v>141</v>
      </c>
      <c r="V1208" s="1" t="s">
        <v>4199</v>
      </c>
      <c r="W1208" s="1" t="s">
        <v>34</v>
      </c>
      <c r="X1208" s="1" t="s">
        <v>2603</v>
      </c>
      <c r="Y1208" s="1" t="s">
        <v>4257</v>
      </c>
      <c r="Z1208" s="1" t="s">
        <v>4258</v>
      </c>
    </row>
    <row r="1209" spans="1:26" hidden="1" x14ac:dyDescent="0.25">
      <c r="A1209" s="1" t="s">
        <v>2496</v>
      </c>
      <c r="B1209" s="1">
        <v>982</v>
      </c>
      <c r="C1209" s="1" t="s">
        <v>1014</v>
      </c>
      <c r="D1209" s="1" t="s">
        <v>141</v>
      </c>
      <c r="E1209" s="1" t="s">
        <v>142</v>
      </c>
      <c r="F1209" s="1">
        <v>2024</v>
      </c>
      <c r="G1209" s="1">
        <v>2025</v>
      </c>
      <c r="H1209" s="1" t="s">
        <v>4259</v>
      </c>
      <c r="I1209" s="1">
        <v>8495</v>
      </c>
      <c r="J1209" s="1" t="s">
        <v>2504</v>
      </c>
      <c r="K1209" s="1" t="s">
        <v>2505</v>
      </c>
      <c r="L1209" s="1">
        <v>21104</v>
      </c>
      <c r="M1209" s="1" t="s">
        <v>2499</v>
      </c>
      <c r="N1209" s="1" t="s">
        <v>3730</v>
      </c>
      <c r="O1209" s="1" t="s">
        <v>3731</v>
      </c>
      <c r="Q1209" s="1" t="s">
        <v>2712</v>
      </c>
      <c r="R1209" s="1" t="s">
        <v>2507</v>
      </c>
      <c r="S1209" s="1" t="s">
        <v>2878</v>
      </c>
      <c r="T1209" s="1" t="s">
        <v>2479</v>
      </c>
      <c r="U1209" s="1" t="s">
        <v>141</v>
      </c>
      <c r="V1209" s="1" t="s">
        <v>4199</v>
      </c>
      <c r="W1209" s="1" t="s">
        <v>34</v>
      </c>
      <c r="X1209" s="1" t="s">
        <v>2603</v>
      </c>
      <c r="Y1209" s="1" t="s">
        <v>4207</v>
      </c>
      <c r="Z1209" s="1" t="s">
        <v>2755</v>
      </c>
    </row>
    <row r="1210" spans="1:26" hidden="1" x14ac:dyDescent="0.25">
      <c r="A1210" s="1" t="s">
        <v>2496</v>
      </c>
      <c r="B1210" s="1">
        <v>981</v>
      </c>
      <c r="C1210" s="1" t="s">
        <v>1260</v>
      </c>
      <c r="D1210" s="1" t="s">
        <v>141</v>
      </c>
      <c r="E1210" s="1" t="s">
        <v>142</v>
      </c>
      <c r="F1210" s="1">
        <v>2024</v>
      </c>
      <c r="G1210" s="1">
        <v>2025</v>
      </c>
      <c r="H1210" s="1" t="s">
        <v>4260</v>
      </c>
      <c r="I1210" s="1">
        <v>8728</v>
      </c>
      <c r="J1210" s="1" t="s">
        <v>2504</v>
      </c>
      <c r="K1210" s="1" t="s">
        <v>2505</v>
      </c>
      <c r="L1210" s="1">
        <v>21111</v>
      </c>
      <c r="M1210" s="1" t="s">
        <v>2499</v>
      </c>
      <c r="N1210" s="1" t="s">
        <v>3730</v>
      </c>
      <c r="O1210" s="1" t="s">
        <v>3731</v>
      </c>
      <c r="Q1210" s="1" t="s">
        <v>2712</v>
      </c>
      <c r="R1210" s="1" t="s">
        <v>2507</v>
      </c>
      <c r="S1210" s="1" t="s">
        <v>2713</v>
      </c>
      <c r="T1210" s="1" t="s">
        <v>2479</v>
      </c>
      <c r="U1210" s="1" t="s">
        <v>141</v>
      </c>
      <c r="V1210" s="1" t="s">
        <v>4199</v>
      </c>
      <c r="W1210" s="1" t="s">
        <v>34</v>
      </c>
      <c r="X1210" s="1" t="s">
        <v>2603</v>
      </c>
      <c r="Y1210" s="1" t="s">
        <v>4211</v>
      </c>
      <c r="Z1210" s="1" t="s">
        <v>4261</v>
      </c>
    </row>
    <row r="1211" spans="1:26" hidden="1" x14ac:dyDescent="0.25">
      <c r="A1211" s="1" t="s">
        <v>2496</v>
      </c>
      <c r="B1211" s="1">
        <v>980</v>
      </c>
      <c r="C1211" s="1" t="s">
        <v>579</v>
      </c>
      <c r="D1211" s="1" t="s">
        <v>141</v>
      </c>
      <c r="E1211" s="1" t="s">
        <v>142</v>
      </c>
      <c r="F1211" s="1">
        <v>2024</v>
      </c>
      <c r="G1211" s="1">
        <v>2025</v>
      </c>
      <c r="H1211" s="1" t="s">
        <v>4262</v>
      </c>
      <c r="I1211" s="1">
        <v>8600</v>
      </c>
      <c r="J1211" s="1" t="s">
        <v>2504</v>
      </c>
      <c r="K1211" s="1" t="s">
        <v>2505</v>
      </c>
      <c r="L1211" s="1">
        <v>21104</v>
      </c>
      <c r="M1211" s="1" t="s">
        <v>2499</v>
      </c>
      <c r="N1211" s="1" t="s">
        <v>4205</v>
      </c>
      <c r="O1211" s="1" t="s">
        <v>4206</v>
      </c>
      <c r="Q1211" s="1" t="s">
        <v>2712</v>
      </c>
      <c r="R1211" s="1" t="s">
        <v>2507</v>
      </c>
      <c r="S1211" s="1" t="s">
        <v>2878</v>
      </c>
      <c r="T1211" s="1" t="s">
        <v>2479</v>
      </c>
      <c r="U1211" s="1" t="s">
        <v>141</v>
      </c>
      <c r="V1211" s="1" t="s">
        <v>4199</v>
      </c>
      <c r="W1211" s="1" t="s">
        <v>34</v>
      </c>
      <c r="X1211" s="1" t="s">
        <v>2603</v>
      </c>
      <c r="Y1211" s="1" t="s">
        <v>4207</v>
      </c>
      <c r="Z1211" s="1" t="s">
        <v>2755</v>
      </c>
    </row>
    <row r="1212" spans="1:26" hidden="1" x14ac:dyDescent="0.25">
      <c r="A1212" s="1" t="s">
        <v>2496</v>
      </c>
      <c r="B1212" s="1">
        <v>979</v>
      </c>
      <c r="C1212" s="1" t="s">
        <v>481</v>
      </c>
      <c r="D1212" s="1" t="s">
        <v>141</v>
      </c>
      <c r="E1212" s="1" t="s">
        <v>142</v>
      </c>
      <c r="F1212" s="1">
        <v>2024</v>
      </c>
      <c r="G1212" s="1">
        <v>2025</v>
      </c>
      <c r="H1212" s="1" t="s">
        <v>4263</v>
      </c>
      <c r="I1212" s="1">
        <v>8726</v>
      </c>
      <c r="J1212" s="1" t="s">
        <v>2504</v>
      </c>
      <c r="K1212" s="1" t="s">
        <v>2505</v>
      </c>
      <c r="L1212" s="1">
        <v>21114</v>
      </c>
      <c r="M1212" s="1" t="s">
        <v>2499</v>
      </c>
      <c r="N1212" s="1" t="s">
        <v>4201</v>
      </c>
      <c r="O1212" s="1" t="s">
        <v>4202</v>
      </c>
      <c r="Q1212" s="1" t="s">
        <v>2712</v>
      </c>
      <c r="R1212" s="1" t="s">
        <v>2507</v>
      </c>
      <c r="S1212" s="1" t="s">
        <v>4237</v>
      </c>
      <c r="T1212" s="1" t="s">
        <v>2479</v>
      </c>
      <c r="U1212" s="1" t="s">
        <v>141</v>
      </c>
      <c r="V1212" s="1" t="s">
        <v>4199</v>
      </c>
      <c r="W1212" s="1" t="s">
        <v>34</v>
      </c>
      <c r="X1212" s="1" t="s">
        <v>2603</v>
      </c>
      <c r="Y1212" s="1" t="s">
        <v>4243</v>
      </c>
      <c r="Z1212" s="1" t="s">
        <v>2755</v>
      </c>
    </row>
    <row r="1213" spans="1:26" hidden="1" x14ac:dyDescent="0.25">
      <c r="A1213" s="1" t="s">
        <v>2496</v>
      </c>
      <c r="B1213" s="1">
        <v>978</v>
      </c>
      <c r="C1213" s="1" t="s">
        <v>869</v>
      </c>
      <c r="D1213" s="1" t="s">
        <v>141</v>
      </c>
      <c r="E1213" s="1" t="s">
        <v>142</v>
      </c>
      <c r="F1213" s="1">
        <v>2024</v>
      </c>
      <c r="G1213" s="1">
        <v>2025</v>
      </c>
      <c r="H1213" s="1" t="s">
        <v>5252</v>
      </c>
      <c r="I1213" s="1" t="s">
        <v>7366</v>
      </c>
      <c r="J1213" s="1" t="s">
        <v>2475</v>
      </c>
      <c r="K1213" s="1" t="s">
        <v>2738</v>
      </c>
      <c r="L1213" s="1">
        <v>21104</v>
      </c>
      <c r="M1213" s="1" t="s">
        <v>2530</v>
      </c>
      <c r="N1213" s="1" t="s">
        <v>3726</v>
      </c>
      <c r="O1213" s="1" t="s">
        <v>3727</v>
      </c>
      <c r="Q1213" s="1" t="s">
        <v>2712</v>
      </c>
      <c r="R1213" s="1" t="s">
        <v>2507</v>
      </c>
      <c r="S1213" s="1" t="s">
        <v>2878</v>
      </c>
      <c r="T1213" s="1" t="s">
        <v>2522</v>
      </c>
      <c r="U1213" s="1" t="s">
        <v>141</v>
      </c>
      <c r="V1213" s="1" t="s">
        <v>4199</v>
      </c>
      <c r="W1213" s="1" t="s">
        <v>34</v>
      </c>
      <c r="X1213" s="1" t="s">
        <v>2603</v>
      </c>
      <c r="Y1213" s="1" t="s">
        <v>7367</v>
      </c>
      <c r="Z1213" s="1" t="s">
        <v>7368</v>
      </c>
    </row>
    <row r="1214" spans="1:26" hidden="1" x14ac:dyDescent="0.25">
      <c r="A1214" s="1" t="s">
        <v>2496</v>
      </c>
      <c r="B1214" s="1">
        <v>977</v>
      </c>
      <c r="C1214" s="1" t="s">
        <v>1470</v>
      </c>
      <c r="D1214" s="1" t="s">
        <v>141</v>
      </c>
      <c r="E1214" s="1" t="s">
        <v>142</v>
      </c>
      <c r="F1214" s="1">
        <v>2024</v>
      </c>
      <c r="G1214" s="1">
        <v>2025</v>
      </c>
      <c r="H1214" s="1" t="s">
        <v>3883</v>
      </c>
      <c r="I1214" s="1">
        <v>15485</v>
      </c>
      <c r="J1214" s="1" t="s">
        <v>2475</v>
      </c>
      <c r="K1214" s="1" t="s">
        <v>2629</v>
      </c>
      <c r="L1214" s="1">
        <v>21112</v>
      </c>
      <c r="M1214" s="1" t="s">
        <v>2499</v>
      </c>
      <c r="N1214" s="1" t="s">
        <v>3726</v>
      </c>
      <c r="O1214" s="1" t="s">
        <v>3727</v>
      </c>
      <c r="Q1214" s="1" t="s">
        <v>2712</v>
      </c>
      <c r="R1214" s="1" t="s">
        <v>2507</v>
      </c>
      <c r="S1214" s="1" t="s">
        <v>2713</v>
      </c>
      <c r="T1214" s="1" t="s">
        <v>2479</v>
      </c>
      <c r="U1214" s="1" t="s">
        <v>141</v>
      </c>
      <c r="V1214" s="1" t="s">
        <v>4199</v>
      </c>
      <c r="W1214" s="1" t="s">
        <v>34</v>
      </c>
      <c r="X1214" s="1" t="s">
        <v>2603</v>
      </c>
      <c r="Y1214" s="1" t="s">
        <v>4211</v>
      </c>
      <c r="Z1214" s="1" t="s">
        <v>28</v>
      </c>
    </row>
    <row r="1215" spans="1:26" hidden="1" x14ac:dyDescent="0.25">
      <c r="A1215" s="1" t="s">
        <v>2496</v>
      </c>
      <c r="B1215" s="1">
        <v>976</v>
      </c>
      <c r="C1215" s="1" t="s">
        <v>1055</v>
      </c>
      <c r="D1215" s="1" t="s">
        <v>156</v>
      </c>
      <c r="E1215" s="1" t="s">
        <v>157</v>
      </c>
      <c r="F1215" s="1">
        <v>2014</v>
      </c>
      <c r="G1215" s="1">
        <v>2015</v>
      </c>
      <c r="H1215" s="1" t="s">
        <v>6592</v>
      </c>
      <c r="I1215" s="1">
        <v>7162</v>
      </c>
      <c r="J1215" s="1" t="s">
        <v>2875</v>
      </c>
      <c r="K1215" s="1" t="s">
        <v>2529</v>
      </c>
      <c r="L1215" s="1">
        <v>21104</v>
      </c>
      <c r="M1215" s="1" t="s">
        <v>2530</v>
      </c>
      <c r="N1215" s="1" t="s">
        <v>4120</v>
      </c>
      <c r="O1215" s="1" t="s">
        <v>6267</v>
      </c>
      <c r="Q1215" s="1" t="s">
        <v>2712</v>
      </c>
      <c r="R1215" s="1" t="s">
        <v>2507</v>
      </c>
      <c r="S1215" s="1" t="s">
        <v>2878</v>
      </c>
      <c r="T1215" s="1" t="s">
        <v>2479</v>
      </c>
      <c r="U1215" s="1" t="s">
        <v>156</v>
      </c>
      <c r="V1215" s="1" t="s">
        <v>6436</v>
      </c>
      <c r="W1215" s="1" t="s">
        <v>36</v>
      </c>
      <c r="X1215" s="1" t="s">
        <v>2794</v>
      </c>
      <c r="Y1215" s="1" t="s">
        <v>2795</v>
      </c>
      <c r="Z1215" s="1" t="s">
        <v>2755</v>
      </c>
    </row>
    <row r="1216" spans="1:26" hidden="1" x14ac:dyDescent="0.25">
      <c r="A1216" s="1" t="s">
        <v>2496</v>
      </c>
      <c r="B1216" s="1">
        <v>975</v>
      </c>
      <c r="C1216" s="1" t="s">
        <v>1356</v>
      </c>
      <c r="D1216" s="1" t="s">
        <v>141</v>
      </c>
      <c r="E1216" s="1" t="s">
        <v>142</v>
      </c>
      <c r="F1216" s="1">
        <v>2024</v>
      </c>
      <c r="G1216" s="1">
        <v>2025</v>
      </c>
      <c r="H1216" s="1" t="s">
        <v>7369</v>
      </c>
      <c r="I1216" s="1">
        <v>9735</v>
      </c>
      <c r="J1216" s="1" t="s">
        <v>2504</v>
      </c>
      <c r="K1216" s="1" t="s">
        <v>2505</v>
      </c>
      <c r="L1216" s="1">
        <v>21112</v>
      </c>
      <c r="M1216" s="1" t="s">
        <v>2499</v>
      </c>
      <c r="N1216" s="1" t="s">
        <v>4183</v>
      </c>
      <c r="O1216" s="1" t="s">
        <v>4184</v>
      </c>
      <c r="Q1216" s="1" t="s">
        <v>2712</v>
      </c>
      <c r="R1216" s="1" t="s">
        <v>2507</v>
      </c>
      <c r="S1216" s="1" t="s">
        <v>2878</v>
      </c>
      <c r="T1216" s="1" t="s">
        <v>2479</v>
      </c>
      <c r="U1216" s="1" t="s">
        <v>141</v>
      </c>
      <c r="V1216" s="1" t="s">
        <v>4225</v>
      </c>
      <c r="W1216" s="1" t="s">
        <v>34</v>
      </c>
      <c r="X1216" s="1" t="s">
        <v>4268</v>
      </c>
      <c r="Y1216" s="1" t="s">
        <v>7370</v>
      </c>
      <c r="Z1216" s="1" t="s">
        <v>5134</v>
      </c>
    </row>
    <row r="1217" spans="1:26" hidden="1" x14ac:dyDescent="0.25">
      <c r="A1217" s="1" t="s">
        <v>2496</v>
      </c>
      <c r="B1217" s="1">
        <v>971</v>
      </c>
      <c r="C1217" s="1" t="s">
        <v>1412</v>
      </c>
      <c r="D1217" s="1" t="s">
        <v>1413</v>
      </c>
      <c r="E1217" s="1" t="s">
        <v>142</v>
      </c>
      <c r="F1217" s="1">
        <v>2004</v>
      </c>
      <c r="G1217" s="1">
        <v>2004</v>
      </c>
      <c r="H1217" s="1" t="s">
        <v>6593</v>
      </c>
      <c r="I1217" s="1">
        <v>7150</v>
      </c>
      <c r="J1217" s="1" t="s">
        <v>2621</v>
      </c>
      <c r="K1217" s="1" t="s">
        <v>2529</v>
      </c>
      <c r="L1217" s="1">
        <v>21104</v>
      </c>
      <c r="M1217" s="1" t="s">
        <v>2530</v>
      </c>
      <c r="N1217" s="1" t="s">
        <v>4120</v>
      </c>
      <c r="O1217" s="1" t="s">
        <v>6267</v>
      </c>
      <c r="Q1217" s="1" t="s">
        <v>2712</v>
      </c>
      <c r="R1217" s="1" t="s">
        <v>2507</v>
      </c>
      <c r="S1217" s="1" t="s">
        <v>2878</v>
      </c>
      <c r="T1217" s="1" t="s">
        <v>2479</v>
      </c>
      <c r="U1217" s="1" t="s">
        <v>1413</v>
      </c>
      <c r="V1217" s="1" t="s">
        <v>6589</v>
      </c>
      <c r="W1217" s="1" t="s">
        <v>36</v>
      </c>
      <c r="X1217" s="1" t="s">
        <v>2794</v>
      </c>
      <c r="Y1217" s="1" t="s">
        <v>2795</v>
      </c>
      <c r="Z1217" s="1" t="s">
        <v>2755</v>
      </c>
    </row>
    <row r="1218" spans="1:26" hidden="1" x14ac:dyDescent="0.25">
      <c r="A1218" s="1" t="s">
        <v>2496</v>
      </c>
      <c r="B1218" s="1">
        <v>968</v>
      </c>
      <c r="C1218" s="1" t="s">
        <v>1163</v>
      </c>
      <c r="D1218" s="1" t="s">
        <v>141</v>
      </c>
      <c r="E1218" s="1" t="s">
        <v>142</v>
      </c>
      <c r="F1218" s="1">
        <v>2024</v>
      </c>
      <c r="G1218" s="1">
        <v>2025</v>
      </c>
      <c r="H1218" s="1" t="s">
        <v>5252</v>
      </c>
      <c r="I1218" s="1" t="s">
        <v>5253</v>
      </c>
      <c r="J1218" s="1" t="s">
        <v>2475</v>
      </c>
      <c r="K1218" s="1" t="s">
        <v>2738</v>
      </c>
      <c r="L1218" s="1">
        <v>21104</v>
      </c>
      <c r="M1218" s="1" t="s">
        <v>2530</v>
      </c>
      <c r="N1218" s="1" t="s">
        <v>3730</v>
      </c>
      <c r="O1218" s="1" t="s">
        <v>3731</v>
      </c>
      <c r="Q1218" s="1" t="s">
        <v>2712</v>
      </c>
      <c r="R1218" s="1" t="s">
        <v>2507</v>
      </c>
      <c r="S1218" s="1" t="s">
        <v>2878</v>
      </c>
      <c r="T1218" s="1" t="s">
        <v>2477</v>
      </c>
      <c r="U1218" s="1" t="s">
        <v>141</v>
      </c>
      <c r="V1218" s="1" t="s">
        <v>4199</v>
      </c>
      <c r="W1218" s="1" t="s">
        <v>34</v>
      </c>
      <c r="X1218" s="1" t="s">
        <v>2538</v>
      </c>
      <c r="Y1218" s="1" t="s">
        <v>5254</v>
      </c>
      <c r="Z1218" s="1" t="s">
        <v>4265</v>
      </c>
    </row>
    <row r="1219" spans="1:26" hidden="1" x14ac:dyDescent="0.25">
      <c r="A1219" s="1" t="s">
        <v>2496</v>
      </c>
      <c r="B1219" s="1">
        <v>966</v>
      </c>
      <c r="C1219" s="1" t="s">
        <v>423</v>
      </c>
      <c r="D1219" s="1" t="s">
        <v>141</v>
      </c>
      <c r="E1219" s="1" t="s">
        <v>142</v>
      </c>
      <c r="F1219" s="1">
        <v>2024</v>
      </c>
      <c r="G1219" s="1">
        <v>2025</v>
      </c>
      <c r="H1219" s="1" t="s">
        <v>5034</v>
      </c>
      <c r="I1219" s="1">
        <v>9305</v>
      </c>
      <c r="J1219" s="1" t="s">
        <v>2504</v>
      </c>
      <c r="K1219" s="1" t="s">
        <v>2505</v>
      </c>
      <c r="L1219" s="1">
        <v>21057</v>
      </c>
      <c r="M1219" s="1" t="s">
        <v>2499</v>
      </c>
      <c r="N1219" s="1" t="s">
        <v>3732</v>
      </c>
      <c r="O1219" s="1" t="s">
        <v>3733</v>
      </c>
      <c r="Q1219" s="1" t="s">
        <v>2712</v>
      </c>
      <c r="R1219" s="1" t="s">
        <v>2507</v>
      </c>
      <c r="S1219" s="1" t="s">
        <v>4256</v>
      </c>
      <c r="T1219" s="1" t="s">
        <v>2479</v>
      </c>
      <c r="U1219" s="1" t="s">
        <v>141</v>
      </c>
      <c r="V1219" s="1" t="s">
        <v>4267</v>
      </c>
      <c r="W1219" s="1" t="s">
        <v>34</v>
      </c>
      <c r="X1219" s="1" t="s">
        <v>4268</v>
      </c>
      <c r="Y1219" s="1" t="s">
        <v>5135</v>
      </c>
      <c r="Z1219" s="1" t="s">
        <v>4984</v>
      </c>
    </row>
    <row r="1220" spans="1:26" hidden="1" x14ac:dyDescent="0.25">
      <c r="A1220" s="1" t="s">
        <v>2496</v>
      </c>
      <c r="B1220" s="1">
        <v>965</v>
      </c>
      <c r="C1220" s="1" t="s">
        <v>360</v>
      </c>
      <c r="D1220" s="1" t="s">
        <v>141</v>
      </c>
      <c r="E1220" s="1" t="s">
        <v>142</v>
      </c>
      <c r="F1220" s="1">
        <v>2024</v>
      </c>
      <c r="G1220" s="1">
        <v>2025</v>
      </c>
      <c r="H1220" s="1" t="s">
        <v>4269</v>
      </c>
      <c r="I1220" s="1">
        <v>8155</v>
      </c>
      <c r="J1220" s="1" t="s">
        <v>2504</v>
      </c>
      <c r="K1220" s="1" t="s">
        <v>2505</v>
      </c>
      <c r="L1220" s="1">
        <v>22076</v>
      </c>
      <c r="M1220" s="1" t="s">
        <v>2499</v>
      </c>
      <c r="N1220" s="1" t="s">
        <v>4270</v>
      </c>
      <c r="O1220" s="1" t="s">
        <v>4271</v>
      </c>
      <c r="Q1220" s="1" t="s">
        <v>2601</v>
      </c>
      <c r="R1220" s="1" t="s">
        <v>2507</v>
      </c>
      <c r="S1220" s="1" t="s">
        <v>3333</v>
      </c>
      <c r="T1220" s="1" t="s">
        <v>2479</v>
      </c>
      <c r="U1220" s="1" t="s">
        <v>141</v>
      </c>
      <c r="V1220" s="1" t="s">
        <v>3444</v>
      </c>
      <c r="W1220" s="1" t="s">
        <v>34</v>
      </c>
      <c r="X1220" s="1" t="s">
        <v>2775</v>
      </c>
      <c r="Y1220" s="1" t="s">
        <v>4272</v>
      </c>
      <c r="Z1220" s="1" t="s">
        <v>4273</v>
      </c>
    </row>
    <row r="1221" spans="1:26" hidden="1" x14ac:dyDescent="0.25">
      <c r="A1221" s="1" t="s">
        <v>2496</v>
      </c>
      <c r="B1221" s="1">
        <v>964</v>
      </c>
      <c r="C1221" s="1" t="s">
        <v>304</v>
      </c>
      <c r="D1221" s="1" t="s">
        <v>141</v>
      </c>
      <c r="E1221" s="1" t="s">
        <v>142</v>
      </c>
      <c r="F1221" s="1">
        <v>2024</v>
      </c>
      <c r="G1221" s="1">
        <v>2025</v>
      </c>
      <c r="H1221" s="1" t="s">
        <v>5772</v>
      </c>
      <c r="I1221" s="1">
        <v>9548</v>
      </c>
      <c r="J1221" s="1" t="s">
        <v>2504</v>
      </c>
      <c r="K1221" s="1" t="s">
        <v>2505</v>
      </c>
      <c r="L1221" s="1">
        <v>22020</v>
      </c>
      <c r="M1221" s="1" t="s">
        <v>2499</v>
      </c>
      <c r="N1221" s="1" t="s">
        <v>3726</v>
      </c>
      <c r="O1221" s="1" t="s">
        <v>3727</v>
      </c>
      <c r="Q1221" s="1" t="s">
        <v>2601</v>
      </c>
      <c r="R1221" s="1" t="s">
        <v>2507</v>
      </c>
      <c r="S1221" s="1" t="s">
        <v>2602</v>
      </c>
      <c r="T1221" s="1" t="s">
        <v>2479</v>
      </c>
      <c r="U1221" s="1" t="s">
        <v>141</v>
      </c>
      <c r="V1221" s="1" t="s">
        <v>3444</v>
      </c>
      <c r="W1221" s="1" t="s">
        <v>34</v>
      </c>
      <c r="X1221" s="1" t="s">
        <v>2775</v>
      </c>
      <c r="Y1221" s="1" t="s">
        <v>5773</v>
      </c>
      <c r="Z1221" s="1" t="s">
        <v>5774</v>
      </c>
    </row>
    <row r="1222" spans="1:26" hidden="1" x14ac:dyDescent="0.25">
      <c r="A1222" s="1" t="s">
        <v>2496</v>
      </c>
      <c r="B1222" s="1">
        <v>962</v>
      </c>
      <c r="C1222" s="1" t="s">
        <v>711</v>
      </c>
      <c r="D1222" s="1" t="s">
        <v>141</v>
      </c>
      <c r="E1222" s="1" t="s">
        <v>142</v>
      </c>
      <c r="F1222" s="1">
        <v>2024</v>
      </c>
      <c r="G1222" s="1">
        <v>2025</v>
      </c>
      <c r="H1222" s="1" t="s">
        <v>4274</v>
      </c>
      <c r="I1222" s="1">
        <v>8316</v>
      </c>
      <c r="J1222" s="1" t="s">
        <v>6235</v>
      </c>
      <c r="K1222" s="1" t="s">
        <v>2558</v>
      </c>
      <c r="L1222" s="1">
        <v>22020</v>
      </c>
      <c r="M1222" s="1" t="s">
        <v>2499</v>
      </c>
      <c r="N1222" s="1" t="s">
        <v>3726</v>
      </c>
      <c r="O1222" s="1" t="s">
        <v>3727</v>
      </c>
      <c r="Q1222" s="1" t="s">
        <v>2601</v>
      </c>
      <c r="R1222" s="1" t="s">
        <v>2507</v>
      </c>
      <c r="S1222" s="1" t="s">
        <v>2602</v>
      </c>
      <c r="T1222" s="1" t="s">
        <v>2479</v>
      </c>
      <c r="U1222" s="1" t="s">
        <v>141</v>
      </c>
      <c r="V1222" s="1" t="s">
        <v>3444</v>
      </c>
      <c r="W1222" s="1" t="s">
        <v>34</v>
      </c>
      <c r="X1222" s="1" t="s">
        <v>2603</v>
      </c>
      <c r="Y1222" s="1" t="s">
        <v>3095</v>
      </c>
      <c r="Z1222" s="1" t="s">
        <v>2755</v>
      </c>
    </row>
    <row r="1223" spans="1:26" hidden="1" x14ac:dyDescent="0.25">
      <c r="A1223" s="1" t="s">
        <v>2496</v>
      </c>
      <c r="B1223" s="1">
        <v>957</v>
      </c>
      <c r="C1223" s="1" t="s">
        <v>712</v>
      </c>
      <c r="D1223" s="1" t="s">
        <v>444</v>
      </c>
      <c r="E1223" s="1" t="s">
        <v>142</v>
      </c>
      <c r="F1223" s="1">
        <v>2016</v>
      </c>
      <c r="G1223" s="1">
        <v>2016</v>
      </c>
      <c r="H1223" s="1" t="s">
        <v>6594</v>
      </c>
      <c r="I1223" s="1">
        <v>7129</v>
      </c>
      <c r="J1223" s="1" t="s">
        <v>2919</v>
      </c>
      <c r="K1223" s="1" t="s">
        <v>2558</v>
      </c>
      <c r="L1223" s="1">
        <v>22032</v>
      </c>
      <c r="M1223" s="1" t="s">
        <v>2499</v>
      </c>
      <c r="N1223" s="1" t="s">
        <v>4275</v>
      </c>
      <c r="O1223" s="1" t="s">
        <v>6267</v>
      </c>
      <c r="Q1223" s="1" t="s">
        <v>2601</v>
      </c>
      <c r="R1223" s="1" t="s">
        <v>2507</v>
      </c>
      <c r="S1223" s="1" t="s">
        <v>2602</v>
      </c>
      <c r="T1223" s="1" t="s">
        <v>2479</v>
      </c>
      <c r="U1223" s="1" t="s">
        <v>444</v>
      </c>
      <c r="V1223" s="1" t="s">
        <v>6589</v>
      </c>
      <c r="W1223" s="1" t="s">
        <v>36</v>
      </c>
      <c r="X1223" s="1" t="s">
        <v>2750</v>
      </c>
      <c r="Y1223" s="1" t="s">
        <v>6595</v>
      </c>
      <c r="Z1223" s="1" t="s">
        <v>2755</v>
      </c>
    </row>
    <row r="1224" spans="1:26" hidden="1" x14ac:dyDescent="0.25">
      <c r="A1224" s="1" t="s">
        <v>2496</v>
      </c>
      <c r="B1224" s="1">
        <v>955</v>
      </c>
      <c r="C1224" s="1" t="s">
        <v>320</v>
      </c>
      <c r="D1224" s="1" t="s">
        <v>321</v>
      </c>
      <c r="E1224" s="1" t="s">
        <v>142</v>
      </c>
      <c r="F1224" s="1">
        <v>2014</v>
      </c>
      <c r="G1224" s="1">
        <v>2015</v>
      </c>
      <c r="H1224" s="1" t="s">
        <v>6596</v>
      </c>
      <c r="I1224" s="1">
        <v>7137</v>
      </c>
      <c r="J1224" s="1" t="s">
        <v>2880</v>
      </c>
      <c r="K1224" s="1" t="s">
        <v>2881</v>
      </c>
      <c r="L1224" s="1">
        <v>22020</v>
      </c>
      <c r="M1224" s="1" t="s">
        <v>2499</v>
      </c>
      <c r="N1224" s="1" t="s">
        <v>4275</v>
      </c>
      <c r="O1224" s="1" t="s">
        <v>6267</v>
      </c>
      <c r="Q1224" s="1" t="s">
        <v>2601</v>
      </c>
      <c r="R1224" s="1" t="s">
        <v>2507</v>
      </c>
      <c r="S1224" s="1" t="s">
        <v>2602</v>
      </c>
      <c r="T1224" s="1" t="s">
        <v>2479</v>
      </c>
      <c r="U1224" s="1" t="s">
        <v>321</v>
      </c>
      <c r="V1224" s="1" t="s">
        <v>6589</v>
      </c>
      <c r="W1224" s="1" t="s">
        <v>36</v>
      </c>
      <c r="X1224" s="1" t="s">
        <v>2750</v>
      </c>
      <c r="Y1224" s="1" t="s">
        <v>6597</v>
      </c>
      <c r="Z1224" s="1" t="s">
        <v>6598</v>
      </c>
    </row>
    <row r="1225" spans="1:26" hidden="1" x14ac:dyDescent="0.25">
      <c r="A1225" s="1" t="s">
        <v>2496</v>
      </c>
      <c r="B1225" s="1">
        <v>950</v>
      </c>
      <c r="C1225" s="1" t="s">
        <v>1586</v>
      </c>
      <c r="D1225" s="1" t="s">
        <v>141</v>
      </c>
      <c r="E1225" s="1" t="s">
        <v>142</v>
      </c>
      <c r="F1225" s="1">
        <v>2024</v>
      </c>
      <c r="G1225" s="1">
        <v>2025</v>
      </c>
      <c r="H1225" s="1" t="s">
        <v>4276</v>
      </c>
      <c r="I1225" s="1">
        <v>9172</v>
      </c>
      <c r="J1225" s="1" t="s">
        <v>2478</v>
      </c>
      <c r="K1225" s="1" t="s">
        <v>2541</v>
      </c>
      <c r="L1225" s="1">
        <v>35001</v>
      </c>
      <c r="M1225" s="1" t="s">
        <v>2542</v>
      </c>
      <c r="N1225" s="1" t="s">
        <v>4223</v>
      </c>
      <c r="O1225" s="1" t="s">
        <v>4224</v>
      </c>
      <c r="Q1225" s="1" t="s">
        <v>43</v>
      </c>
      <c r="R1225" s="1" t="s">
        <v>2473</v>
      </c>
      <c r="S1225" s="1" t="s">
        <v>2521</v>
      </c>
      <c r="T1225" s="1" t="s">
        <v>2479</v>
      </c>
      <c r="U1225" s="1" t="s">
        <v>141</v>
      </c>
      <c r="V1225" s="1" t="s">
        <v>3232</v>
      </c>
      <c r="W1225" s="1" t="s">
        <v>34</v>
      </c>
      <c r="X1225" s="1" t="s">
        <v>2593</v>
      </c>
      <c r="Y1225" s="1" t="s">
        <v>4277</v>
      </c>
      <c r="Z1225" s="1" t="s">
        <v>4278</v>
      </c>
    </row>
    <row r="1226" spans="1:26" hidden="1" x14ac:dyDescent="0.25">
      <c r="A1226" s="1" t="s">
        <v>2496</v>
      </c>
      <c r="B1226" s="1">
        <v>949</v>
      </c>
      <c r="C1226" s="1" t="s">
        <v>219</v>
      </c>
      <c r="D1226" s="1" t="s">
        <v>141</v>
      </c>
      <c r="E1226" s="1" t="s">
        <v>142</v>
      </c>
      <c r="F1226" s="1">
        <v>2024</v>
      </c>
      <c r="G1226" s="1">
        <v>2025</v>
      </c>
      <c r="H1226" s="1" t="s">
        <v>7371</v>
      </c>
      <c r="I1226" s="1">
        <v>9722</v>
      </c>
      <c r="J1226" s="1" t="s">
        <v>2504</v>
      </c>
      <c r="K1226" s="1" t="s">
        <v>2505</v>
      </c>
      <c r="L1226" s="1">
        <v>22076</v>
      </c>
      <c r="M1226" s="1" t="s">
        <v>2499</v>
      </c>
      <c r="N1226" s="1" t="s">
        <v>4223</v>
      </c>
      <c r="O1226" s="1" t="s">
        <v>4224</v>
      </c>
      <c r="Q1226" s="1" t="s">
        <v>2601</v>
      </c>
      <c r="R1226" s="1" t="s">
        <v>2507</v>
      </c>
      <c r="S1226" s="1" t="s">
        <v>2602</v>
      </c>
      <c r="T1226" s="1" t="s">
        <v>2479</v>
      </c>
      <c r="U1226" s="1" t="s">
        <v>141</v>
      </c>
      <c r="V1226" s="1" t="s">
        <v>3232</v>
      </c>
      <c r="W1226" s="1" t="s">
        <v>34</v>
      </c>
      <c r="X1226" s="1" t="s">
        <v>2775</v>
      </c>
      <c r="Y1226" s="1" t="s">
        <v>7372</v>
      </c>
      <c r="Z1226" s="1" t="s">
        <v>7373</v>
      </c>
    </row>
    <row r="1227" spans="1:26" hidden="1" x14ac:dyDescent="0.25">
      <c r="A1227" s="1" t="s">
        <v>2496</v>
      </c>
      <c r="B1227" s="1">
        <v>946</v>
      </c>
      <c r="C1227" s="1" t="s">
        <v>220</v>
      </c>
      <c r="D1227" s="1" t="s">
        <v>141</v>
      </c>
      <c r="E1227" s="1" t="s">
        <v>142</v>
      </c>
      <c r="F1227" s="1">
        <v>2024</v>
      </c>
      <c r="G1227" s="1">
        <v>2025</v>
      </c>
      <c r="H1227" s="1" t="s">
        <v>7374</v>
      </c>
      <c r="I1227" s="1">
        <v>9651</v>
      </c>
      <c r="J1227" s="1" t="s">
        <v>2504</v>
      </c>
      <c r="K1227" s="1" t="s">
        <v>2505</v>
      </c>
      <c r="L1227" s="1">
        <v>21035</v>
      </c>
      <c r="M1227" s="1" t="s">
        <v>2499</v>
      </c>
      <c r="N1227" s="1" t="s">
        <v>4194</v>
      </c>
      <c r="O1227" s="1" t="s">
        <v>4195</v>
      </c>
      <c r="Q1227" s="1" t="s">
        <v>2712</v>
      </c>
      <c r="R1227" s="1" t="s">
        <v>2507</v>
      </c>
      <c r="S1227" s="1" t="s">
        <v>2713</v>
      </c>
      <c r="T1227" s="1" t="s">
        <v>2479</v>
      </c>
      <c r="U1227" s="1" t="s">
        <v>141</v>
      </c>
      <c r="V1227" s="1" t="s">
        <v>3232</v>
      </c>
      <c r="W1227" s="1" t="s">
        <v>34</v>
      </c>
      <c r="X1227" s="1" t="s">
        <v>2603</v>
      </c>
      <c r="Y1227" s="1" t="s">
        <v>7375</v>
      </c>
      <c r="Z1227" s="1" t="s">
        <v>7376</v>
      </c>
    </row>
    <row r="1228" spans="1:26" hidden="1" x14ac:dyDescent="0.25">
      <c r="A1228" s="1" t="s">
        <v>2496</v>
      </c>
      <c r="B1228" s="1">
        <v>945</v>
      </c>
      <c r="C1228" s="1" t="s">
        <v>1113</v>
      </c>
      <c r="D1228" s="1" t="s">
        <v>170</v>
      </c>
      <c r="E1228" s="1" t="s">
        <v>157</v>
      </c>
      <c r="F1228" s="1">
        <v>2024</v>
      </c>
      <c r="G1228" s="1">
        <v>2025</v>
      </c>
      <c r="H1228" s="1" t="s">
        <v>5775</v>
      </c>
      <c r="I1228" s="1">
        <v>9600</v>
      </c>
      <c r="J1228" s="1" t="s">
        <v>3408</v>
      </c>
      <c r="K1228" s="1" t="s">
        <v>2613</v>
      </c>
      <c r="L1228" s="1">
        <v>22020</v>
      </c>
      <c r="M1228" s="1" t="s">
        <v>5292</v>
      </c>
      <c r="N1228" s="1" t="s">
        <v>4280</v>
      </c>
      <c r="O1228" s="1" t="s">
        <v>4281</v>
      </c>
      <c r="Q1228" s="1" t="s">
        <v>2601</v>
      </c>
      <c r="R1228" s="1" t="s">
        <v>2507</v>
      </c>
      <c r="S1228" s="1" t="s">
        <v>2602</v>
      </c>
      <c r="T1228" s="1" t="s">
        <v>2479</v>
      </c>
      <c r="U1228" s="1" t="s">
        <v>170</v>
      </c>
      <c r="V1228" s="1" t="s">
        <v>3094</v>
      </c>
      <c r="W1228" s="1" t="s">
        <v>34</v>
      </c>
      <c r="X1228" s="1" t="s">
        <v>2775</v>
      </c>
      <c r="Y1228" s="1" t="s">
        <v>5776</v>
      </c>
      <c r="Z1228" s="1" t="s">
        <v>5777</v>
      </c>
    </row>
    <row r="1229" spans="1:26" hidden="1" x14ac:dyDescent="0.25">
      <c r="A1229" s="1" t="s">
        <v>2496</v>
      </c>
      <c r="B1229" s="1">
        <v>944</v>
      </c>
      <c r="C1229" s="1" t="s">
        <v>669</v>
      </c>
      <c r="D1229" s="1" t="s">
        <v>170</v>
      </c>
      <c r="E1229" s="1" t="s">
        <v>157</v>
      </c>
      <c r="F1229" s="1">
        <v>2024</v>
      </c>
      <c r="G1229" s="1">
        <v>2025</v>
      </c>
      <c r="H1229" s="1" t="s">
        <v>4282</v>
      </c>
      <c r="I1229" s="1">
        <v>7097</v>
      </c>
      <c r="J1229" s="1" t="s">
        <v>2557</v>
      </c>
      <c r="K1229" s="1" t="s">
        <v>2558</v>
      </c>
      <c r="L1229" s="1">
        <v>22020</v>
      </c>
      <c r="M1229" s="1" t="s">
        <v>2499</v>
      </c>
      <c r="N1229" s="1" t="s">
        <v>4283</v>
      </c>
      <c r="O1229" s="1" t="s">
        <v>4284</v>
      </c>
      <c r="Q1229" s="1" t="s">
        <v>2601</v>
      </c>
      <c r="R1229" s="1" t="s">
        <v>2507</v>
      </c>
      <c r="S1229" s="1" t="s">
        <v>2602</v>
      </c>
      <c r="T1229" s="1" t="s">
        <v>2479</v>
      </c>
      <c r="U1229" s="1" t="s">
        <v>170</v>
      </c>
      <c r="V1229" s="1" t="s">
        <v>3094</v>
      </c>
      <c r="W1229" s="1" t="s">
        <v>34</v>
      </c>
      <c r="X1229" s="1" t="s">
        <v>2775</v>
      </c>
      <c r="Y1229" s="1" t="s">
        <v>4285</v>
      </c>
      <c r="Z1229" s="1" t="s">
        <v>4286</v>
      </c>
    </row>
    <row r="1230" spans="1:26" hidden="1" x14ac:dyDescent="0.25">
      <c r="A1230" s="1" t="s">
        <v>2496</v>
      </c>
      <c r="B1230" s="1">
        <v>943</v>
      </c>
      <c r="C1230" s="1" t="s">
        <v>199</v>
      </c>
      <c r="D1230" s="1" t="s">
        <v>170</v>
      </c>
      <c r="E1230" s="1" t="s">
        <v>157</v>
      </c>
      <c r="F1230" s="1">
        <v>2024</v>
      </c>
      <c r="G1230" s="1">
        <v>2025</v>
      </c>
      <c r="H1230" s="1" t="s">
        <v>4287</v>
      </c>
      <c r="I1230" s="1">
        <v>7108</v>
      </c>
      <c r="J1230" s="1" t="s">
        <v>2557</v>
      </c>
      <c r="K1230" s="1" t="s">
        <v>2558</v>
      </c>
      <c r="L1230" s="1">
        <v>22032</v>
      </c>
      <c r="M1230" s="1" t="s">
        <v>2499</v>
      </c>
      <c r="N1230" s="1" t="s">
        <v>4283</v>
      </c>
      <c r="O1230" s="1" t="s">
        <v>4284</v>
      </c>
      <c r="Q1230" s="1" t="s">
        <v>2601</v>
      </c>
      <c r="R1230" s="1" t="s">
        <v>2507</v>
      </c>
      <c r="S1230" s="1" t="s">
        <v>2622</v>
      </c>
      <c r="T1230" s="1" t="s">
        <v>2479</v>
      </c>
      <c r="U1230" s="1" t="s">
        <v>170</v>
      </c>
      <c r="V1230" s="1" t="s">
        <v>3094</v>
      </c>
      <c r="W1230" s="1" t="s">
        <v>34</v>
      </c>
      <c r="X1230" s="1" t="s">
        <v>2794</v>
      </c>
      <c r="Y1230" s="1" t="s">
        <v>2795</v>
      </c>
      <c r="Z1230" s="1" t="s">
        <v>2755</v>
      </c>
    </row>
    <row r="1231" spans="1:26" hidden="1" x14ac:dyDescent="0.25">
      <c r="A1231" s="1" t="s">
        <v>2496</v>
      </c>
      <c r="B1231" s="1">
        <v>942</v>
      </c>
      <c r="C1231" s="1" t="s">
        <v>450</v>
      </c>
      <c r="D1231" s="1" t="s">
        <v>170</v>
      </c>
      <c r="E1231" s="1" t="s">
        <v>157</v>
      </c>
      <c r="F1231" s="1">
        <v>2024</v>
      </c>
      <c r="G1231" s="1">
        <v>2025</v>
      </c>
      <c r="H1231" s="1" t="s">
        <v>4288</v>
      </c>
      <c r="I1231" s="1">
        <v>15486</v>
      </c>
      <c r="J1231" s="1" t="s">
        <v>2475</v>
      </c>
      <c r="K1231" s="1" t="s">
        <v>2629</v>
      </c>
      <c r="L1231" s="1">
        <v>20001</v>
      </c>
      <c r="M1231" s="1" t="s">
        <v>2499</v>
      </c>
      <c r="N1231" s="1" t="s">
        <v>4289</v>
      </c>
      <c r="O1231" s="1" t="s">
        <v>4290</v>
      </c>
      <c r="Q1231" s="1" t="s">
        <v>2601</v>
      </c>
      <c r="R1231" s="1" t="s">
        <v>2507</v>
      </c>
      <c r="S1231" s="1" t="s">
        <v>2602</v>
      </c>
      <c r="T1231" s="1" t="s">
        <v>2479</v>
      </c>
      <c r="U1231" s="1" t="s">
        <v>170</v>
      </c>
      <c r="V1231" s="1" t="s">
        <v>3094</v>
      </c>
      <c r="W1231" s="1" t="s">
        <v>34</v>
      </c>
      <c r="X1231" s="1" t="s">
        <v>2775</v>
      </c>
      <c r="Y1231" s="1" t="s">
        <v>4291</v>
      </c>
      <c r="Z1231" s="1" t="s">
        <v>4292</v>
      </c>
    </row>
    <row r="1232" spans="1:26" hidden="1" x14ac:dyDescent="0.25">
      <c r="A1232" s="1" t="s">
        <v>2496</v>
      </c>
      <c r="B1232" s="1">
        <v>941</v>
      </c>
      <c r="C1232" s="1" t="s">
        <v>828</v>
      </c>
      <c r="D1232" s="1" t="s">
        <v>170</v>
      </c>
      <c r="E1232" s="1" t="s">
        <v>157</v>
      </c>
      <c r="F1232" s="1">
        <v>2024</v>
      </c>
      <c r="G1232" s="1">
        <v>2025</v>
      </c>
      <c r="H1232" s="1" t="s">
        <v>5778</v>
      </c>
      <c r="I1232" s="1">
        <v>9510</v>
      </c>
      <c r="J1232" s="1" t="s">
        <v>2849</v>
      </c>
      <c r="K1232" s="1" t="s">
        <v>2850</v>
      </c>
      <c r="L1232" s="1">
        <v>22020</v>
      </c>
      <c r="M1232" s="1" t="s">
        <v>5292</v>
      </c>
      <c r="N1232" s="1" t="s">
        <v>4293</v>
      </c>
      <c r="O1232" s="1" t="s">
        <v>4294</v>
      </c>
      <c r="Q1232" s="1" t="s">
        <v>2601</v>
      </c>
      <c r="R1232" s="1" t="s">
        <v>2507</v>
      </c>
      <c r="S1232" s="1" t="s">
        <v>2602</v>
      </c>
      <c r="T1232" s="1" t="s">
        <v>2479</v>
      </c>
      <c r="U1232" s="1" t="s">
        <v>170</v>
      </c>
      <c r="V1232" s="1" t="s">
        <v>3094</v>
      </c>
      <c r="W1232" s="1" t="s">
        <v>34</v>
      </c>
      <c r="X1232" s="1" t="s">
        <v>2775</v>
      </c>
      <c r="Y1232" s="1" t="s">
        <v>5779</v>
      </c>
      <c r="Z1232" s="1" t="s">
        <v>5255</v>
      </c>
    </row>
    <row r="1233" spans="1:26" hidden="1" x14ac:dyDescent="0.25">
      <c r="A1233" s="1" t="s">
        <v>2496</v>
      </c>
      <c r="B1233" s="1">
        <v>940</v>
      </c>
      <c r="C1233" s="1" t="s">
        <v>740</v>
      </c>
      <c r="D1233" s="1" t="s">
        <v>141</v>
      </c>
      <c r="E1233" s="1" t="s">
        <v>142</v>
      </c>
      <c r="F1233" s="1">
        <v>2024</v>
      </c>
      <c r="G1233" s="1">
        <v>2025</v>
      </c>
      <c r="H1233" s="1" t="s">
        <v>5780</v>
      </c>
      <c r="I1233" s="1">
        <v>9541</v>
      </c>
      <c r="J1233" s="1" t="s">
        <v>2504</v>
      </c>
      <c r="K1233" s="1" t="s">
        <v>2505</v>
      </c>
      <c r="L1233" s="1">
        <v>22020</v>
      </c>
      <c r="M1233" s="1" t="s">
        <v>2499</v>
      </c>
      <c r="N1233" s="1" t="s">
        <v>3726</v>
      </c>
      <c r="O1233" s="1" t="s">
        <v>3727</v>
      </c>
      <c r="Q1233" s="1" t="s">
        <v>2601</v>
      </c>
      <c r="R1233" s="1" t="s">
        <v>2507</v>
      </c>
      <c r="S1233" s="1" t="s">
        <v>2602</v>
      </c>
      <c r="T1233" s="1" t="s">
        <v>2479</v>
      </c>
      <c r="U1233" s="1" t="s">
        <v>141</v>
      </c>
      <c r="V1233" s="1" t="s">
        <v>3444</v>
      </c>
      <c r="W1233" s="1" t="s">
        <v>34</v>
      </c>
      <c r="X1233" s="1" t="s">
        <v>2775</v>
      </c>
      <c r="Y1233" s="1" t="s">
        <v>5781</v>
      </c>
      <c r="Z1233" s="1" t="s">
        <v>5256</v>
      </c>
    </row>
    <row r="1234" spans="1:26" hidden="1" x14ac:dyDescent="0.25">
      <c r="A1234" s="1" t="s">
        <v>2496</v>
      </c>
      <c r="B1234" s="1">
        <v>939</v>
      </c>
      <c r="C1234" s="1" t="s">
        <v>158</v>
      </c>
      <c r="D1234" s="1" t="s">
        <v>141</v>
      </c>
      <c r="E1234" s="1" t="s">
        <v>142</v>
      </c>
      <c r="F1234" s="1">
        <v>2024</v>
      </c>
      <c r="G1234" s="1">
        <v>2025</v>
      </c>
      <c r="H1234" s="1" t="s">
        <v>4295</v>
      </c>
      <c r="I1234" s="1">
        <v>8542</v>
      </c>
      <c r="J1234" s="1" t="s">
        <v>2504</v>
      </c>
      <c r="K1234" s="1" t="s">
        <v>2505</v>
      </c>
      <c r="L1234" s="1">
        <v>22032</v>
      </c>
      <c r="M1234" s="1" t="s">
        <v>2499</v>
      </c>
      <c r="N1234" s="1" t="s">
        <v>3680</v>
      </c>
      <c r="O1234" s="1" t="s">
        <v>4197</v>
      </c>
      <c r="Q1234" s="1" t="s">
        <v>2601</v>
      </c>
      <c r="R1234" s="1" t="s">
        <v>2507</v>
      </c>
      <c r="S1234" s="1" t="s">
        <v>2622</v>
      </c>
      <c r="T1234" s="1" t="s">
        <v>2479</v>
      </c>
      <c r="U1234" s="1" t="s">
        <v>141</v>
      </c>
      <c r="V1234" s="1" t="s">
        <v>3444</v>
      </c>
      <c r="W1234" s="1" t="s">
        <v>34</v>
      </c>
      <c r="X1234" s="1" t="s">
        <v>2794</v>
      </c>
      <c r="Y1234" s="1" t="s">
        <v>2795</v>
      </c>
      <c r="Z1234" s="1" t="s">
        <v>2755</v>
      </c>
    </row>
    <row r="1235" spans="1:26" hidden="1" x14ac:dyDescent="0.25">
      <c r="A1235" s="1" t="s">
        <v>2496</v>
      </c>
      <c r="B1235" s="1">
        <v>937</v>
      </c>
      <c r="C1235" s="1" t="s">
        <v>1390</v>
      </c>
      <c r="D1235" s="1" t="s">
        <v>141</v>
      </c>
      <c r="E1235" s="1" t="s">
        <v>142</v>
      </c>
      <c r="F1235" s="1">
        <v>2024</v>
      </c>
      <c r="G1235" s="1">
        <v>2025</v>
      </c>
      <c r="H1235" s="1" t="s">
        <v>2914</v>
      </c>
      <c r="I1235" s="1" t="s">
        <v>2915</v>
      </c>
      <c r="J1235" s="1" t="s">
        <v>2475</v>
      </c>
      <c r="K1235" s="1" t="s">
        <v>2738</v>
      </c>
      <c r="L1235" s="1">
        <v>22020</v>
      </c>
      <c r="M1235" s="1" t="s">
        <v>2530</v>
      </c>
      <c r="N1235" s="1" t="s">
        <v>4201</v>
      </c>
      <c r="O1235" s="1" t="s">
        <v>4296</v>
      </c>
      <c r="Q1235" s="1" t="s">
        <v>2601</v>
      </c>
      <c r="R1235" s="1" t="s">
        <v>2507</v>
      </c>
      <c r="S1235" s="1" t="s">
        <v>2602</v>
      </c>
      <c r="T1235" s="1" t="s">
        <v>2522</v>
      </c>
      <c r="U1235" s="1" t="s">
        <v>141</v>
      </c>
      <c r="V1235" s="1" t="s">
        <v>4297</v>
      </c>
      <c r="W1235" s="1" t="s">
        <v>35</v>
      </c>
      <c r="X1235" s="1" t="s">
        <v>2775</v>
      </c>
      <c r="Y1235" s="1" t="s">
        <v>7377</v>
      </c>
      <c r="Z1235" s="1" t="s">
        <v>7378</v>
      </c>
    </row>
    <row r="1236" spans="1:26" hidden="1" x14ac:dyDescent="0.25">
      <c r="A1236" s="1" t="s">
        <v>2496</v>
      </c>
      <c r="B1236" s="1">
        <v>936</v>
      </c>
      <c r="C1236" s="1" t="s">
        <v>1587</v>
      </c>
      <c r="D1236" s="1" t="s">
        <v>141</v>
      </c>
      <c r="E1236" s="1" t="s">
        <v>142</v>
      </c>
      <c r="F1236" s="1">
        <v>2024</v>
      </c>
      <c r="G1236" s="1">
        <v>2025</v>
      </c>
      <c r="H1236" s="1" t="s">
        <v>4298</v>
      </c>
      <c r="I1236" s="1">
        <v>9329</v>
      </c>
      <c r="J1236" s="1" t="s">
        <v>2504</v>
      </c>
      <c r="K1236" s="1" t="s">
        <v>2505</v>
      </c>
      <c r="L1236" s="1">
        <v>22020</v>
      </c>
      <c r="M1236" s="1" t="s">
        <v>2499</v>
      </c>
      <c r="N1236" s="1" t="s">
        <v>3533</v>
      </c>
      <c r="O1236" s="1" t="s">
        <v>3534</v>
      </c>
      <c r="Q1236" s="1" t="s">
        <v>2601</v>
      </c>
      <c r="R1236" s="1" t="s">
        <v>2507</v>
      </c>
      <c r="S1236" s="1" t="s">
        <v>2602</v>
      </c>
      <c r="T1236" s="1" t="s">
        <v>2479</v>
      </c>
      <c r="U1236" s="1" t="s">
        <v>141</v>
      </c>
      <c r="V1236" s="1" t="s">
        <v>3444</v>
      </c>
      <c r="W1236" s="1" t="s">
        <v>34</v>
      </c>
      <c r="X1236" s="1" t="s">
        <v>2775</v>
      </c>
      <c r="Y1236" s="1" t="s">
        <v>4299</v>
      </c>
      <c r="Z1236" s="1" t="s">
        <v>4300</v>
      </c>
    </row>
    <row r="1237" spans="1:26" hidden="1" x14ac:dyDescent="0.25">
      <c r="A1237" s="1" t="s">
        <v>2496</v>
      </c>
      <c r="B1237" s="1">
        <v>933</v>
      </c>
      <c r="C1237" s="1" t="s">
        <v>305</v>
      </c>
      <c r="D1237" s="1" t="s">
        <v>141</v>
      </c>
      <c r="E1237" s="1" t="s">
        <v>142</v>
      </c>
      <c r="F1237" s="1">
        <v>2024</v>
      </c>
      <c r="G1237" s="1">
        <v>2025</v>
      </c>
      <c r="H1237" s="1" t="s">
        <v>5782</v>
      </c>
      <c r="I1237" s="1">
        <v>7527</v>
      </c>
      <c r="J1237" s="1" t="s">
        <v>2504</v>
      </c>
      <c r="K1237" s="1" t="s">
        <v>2505</v>
      </c>
      <c r="L1237" s="1">
        <v>22020</v>
      </c>
      <c r="M1237" s="1" t="s">
        <v>2499</v>
      </c>
      <c r="N1237" s="1" t="s">
        <v>3726</v>
      </c>
      <c r="O1237" s="1" t="s">
        <v>3727</v>
      </c>
      <c r="Q1237" s="1" t="s">
        <v>2601</v>
      </c>
      <c r="R1237" s="1" t="s">
        <v>2507</v>
      </c>
      <c r="S1237" s="1" t="s">
        <v>2602</v>
      </c>
      <c r="T1237" s="1" t="s">
        <v>2479</v>
      </c>
      <c r="U1237" s="1" t="s">
        <v>141</v>
      </c>
      <c r="V1237" s="1" t="s">
        <v>3444</v>
      </c>
      <c r="W1237" s="1" t="s">
        <v>34</v>
      </c>
      <c r="X1237" s="1" t="s">
        <v>2775</v>
      </c>
      <c r="Y1237" s="1" t="s">
        <v>5783</v>
      </c>
      <c r="Z1237" s="1" t="s">
        <v>3494</v>
      </c>
    </row>
    <row r="1238" spans="1:26" hidden="1" x14ac:dyDescent="0.25">
      <c r="A1238" s="1" t="s">
        <v>2496</v>
      </c>
      <c r="B1238" s="1">
        <v>929</v>
      </c>
      <c r="C1238" s="1" t="s">
        <v>200</v>
      </c>
      <c r="D1238" s="1" t="s">
        <v>170</v>
      </c>
      <c r="E1238" s="1" t="s">
        <v>157</v>
      </c>
      <c r="F1238" s="1">
        <v>2024</v>
      </c>
      <c r="G1238" s="1">
        <v>2025</v>
      </c>
      <c r="H1238" s="1" t="s">
        <v>5947</v>
      </c>
      <c r="I1238" s="1">
        <v>7089</v>
      </c>
      <c r="J1238" s="1" t="s">
        <v>2846</v>
      </c>
      <c r="K1238" s="1" t="s">
        <v>2558</v>
      </c>
      <c r="L1238" s="1">
        <v>22020</v>
      </c>
      <c r="M1238" s="1" t="s">
        <v>2499</v>
      </c>
      <c r="N1238" s="1" t="s">
        <v>4283</v>
      </c>
      <c r="O1238" s="1" t="s">
        <v>4284</v>
      </c>
      <c r="Q1238" s="1" t="s">
        <v>2601</v>
      </c>
      <c r="R1238" s="1" t="s">
        <v>2507</v>
      </c>
      <c r="S1238" s="1" t="s">
        <v>2602</v>
      </c>
      <c r="T1238" s="1" t="s">
        <v>2479</v>
      </c>
      <c r="U1238" s="1" t="s">
        <v>170</v>
      </c>
      <c r="V1238" s="1" t="s">
        <v>3094</v>
      </c>
      <c r="W1238" s="1" t="s">
        <v>34</v>
      </c>
      <c r="X1238" s="1" t="s">
        <v>2775</v>
      </c>
      <c r="Y1238" s="1" t="s">
        <v>5948</v>
      </c>
      <c r="Z1238" s="1" t="s">
        <v>5949</v>
      </c>
    </row>
    <row r="1239" spans="1:26" hidden="1" x14ac:dyDescent="0.25">
      <c r="A1239" s="1" t="s">
        <v>2496</v>
      </c>
      <c r="B1239" s="1">
        <v>928</v>
      </c>
      <c r="C1239" s="1" t="s">
        <v>393</v>
      </c>
      <c r="D1239" s="1" t="s">
        <v>141</v>
      </c>
      <c r="E1239" s="1" t="s">
        <v>142</v>
      </c>
      <c r="F1239" s="1">
        <v>2024</v>
      </c>
      <c r="G1239" s="1">
        <v>2025</v>
      </c>
      <c r="H1239" s="1" t="s">
        <v>4301</v>
      </c>
      <c r="I1239" s="1">
        <v>8153</v>
      </c>
      <c r="J1239" s="1" t="s">
        <v>2504</v>
      </c>
      <c r="K1239" s="1" t="s">
        <v>2505</v>
      </c>
      <c r="L1239" s="1">
        <v>22020</v>
      </c>
      <c r="M1239" s="1" t="s">
        <v>2499</v>
      </c>
      <c r="N1239" s="1" t="s">
        <v>3533</v>
      </c>
      <c r="O1239" s="1" t="s">
        <v>4302</v>
      </c>
      <c r="Q1239" s="1" t="s">
        <v>2601</v>
      </c>
      <c r="R1239" s="1" t="s">
        <v>2507</v>
      </c>
      <c r="S1239" s="1" t="s">
        <v>2602</v>
      </c>
      <c r="T1239" s="1" t="s">
        <v>2479</v>
      </c>
      <c r="U1239" s="1" t="s">
        <v>141</v>
      </c>
      <c r="V1239" s="1" t="s">
        <v>4303</v>
      </c>
      <c r="W1239" s="1" t="s">
        <v>35</v>
      </c>
      <c r="X1239" s="1" t="s">
        <v>2630</v>
      </c>
      <c r="Y1239" s="1" t="s">
        <v>4304</v>
      </c>
      <c r="Z1239" s="1" t="s">
        <v>4305</v>
      </c>
    </row>
    <row r="1240" spans="1:26" hidden="1" x14ac:dyDescent="0.25">
      <c r="A1240" s="1" t="s">
        <v>2496</v>
      </c>
      <c r="B1240" s="1">
        <v>927</v>
      </c>
      <c r="C1240" s="1" t="s">
        <v>248</v>
      </c>
      <c r="D1240" s="1" t="s">
        <v>249</v>
      </c>
      <c r="E1240" s="1" t="s">
        <v>142</v>
      </c>
      <c r="F1240" s="1">
        <v>2014</v>
      </c>
      <c r="G1240" s="1">
        <v>2015</v>
      </c>
      <c r="H1240" s="1" t="s">
        <v>6599</v>
      </c>
      <c r="I1240" s="1">
        <v>7109</v>
      </c>
      <c r="J1240" s="1" t="s">
        <v>2875</v>
      </c>
      <c r="K1240" s="1" t="s">
        <v>2529</v>
      </c>
      <c r="L1240" s="1">
        <v>21104</v>
      </c>
      <c r="M1240" s="1" t="s">
        <v>2530</v>
      </c>
      <c r="N1240" s="1" t="s">
        <v>4275</v>
      </c>
      <c r="O1240" s="1" t="s">
        <v>6267</v>
      </c>
      <c r="Q1240" s="1" t="s">
        <v>2601</v>
      </c>
      <c r="R1240" s="1" t="s">
        <v>2507</v>
      </c>
      <c r="S1240" s="1" t="s">
        <v>2602</v>
      </c>
      <c r="T1240" s="1" t="s">
        <v>2479</v>
      </c>
      <c r="U1240" s="1" t="s">
        <v>249</v>
      </c>
      <c r="V1240" s="1" t="s">
        <v>6600</v>
      </c>
      <c r="W1240" s="1" t="s">
        <v>36</v>
      </c>
      <c r="X1240" s="1" t="s">
        <v>2794</v>
      </c>
      <c r="Y1240" s="1" t="s">
        <v>2795</v>
      </c>
      <c r="Z1240" s="1" t="s">
        <v>2755</v>
      </c>
    </row>
    <row r="1241" spans="1:26" hidden="1" x14ac:dyDescent="0.25">
      <c r="A1241" s="1" t="s">
        <v>2496</v>
      </c>
      <c r="B1241" s="1">
        <v>925</v>
      </c>
      <c r="C1241" s="1" t="s">
        <v>384</v>
      </c>
      <c r="D1241" s="1" t="s">
        <v>141</v>
      </c>
      <c r="E1241" s="1" t="s">
        <v>142</v>
      </c>
      <c r="F1241" s="1">
        <v>2024</v>
      </c>
      <c r="G1241" s="1">
        <v>2025</v>
      </c>
      <c r="H1241" s="1" t="s">
        <v>5784</v>
      </c>
      <c r="I1241" s="1">
        <v>9544</v>
      </c>
      <c r="J1241" s="1" t="s">
        <v>2504</v>
      </c>
      <c r="K1241" s="1" t="s">
        <v>2505</v>
      </c>
      <c r="L1241" s="1">
        <v>22020</v>
      </c>
      <c r="M1241" s="1" t="s">
        <v>2499</v>
      </c>
      <c r="N1241" s="1" t="s">
        <v>3533</v>
      </c>
      <c r="O1241" s="1" t="s">
        <v>3534</v>
      </c>
      <c r="Q1241" s="1" t="s">
        <v>2601</v>
      </c>
      <c r="R1241" s="1" t="s">
        <v>2507</v>
      </c>
      <c r="S1241" s="1" t="s">
        <v>3333</v>
      </c>
      <c r="T1241" s="1" t="s">
        <v>2479</v>
      </c>
      <c r="U1241" s="1" t="s">
        <v>141</v>
      </c>
      <c r="V1241" s="1" t="s">
        <v>3444</v>
      </c>
      <c r="W1241" s="1" t="s">
        <v>34</v>
      </c>
      <c r="X1241" s="1" t="s">
        <v>2775</v>
      </c>
      <c r="Y1241" s="1" t="s">
        <v>5785</v>
      </c>
      <c r="Z1241" s="1" t="s">
        <v>4306</v>
      </c>
    </row>
    <row r="1242" spans="1:26" hidden="1" x14ac:dyDescent="0.25">
      <c r="A1242" s="1" t="s">
        <v>2496</v>
      </c>
      <c r="B1242" s="1">
        <v>923</v>
      </c>
      <c r="C1242" s="1" t="s">
        <v>297</v>
      </c>
      <c r="D1242" s="1" t="s">
        <v>141</v>
      </c>
      <c r="E1242" s="1" t="s">
        <v>142</v>
      </c>
      <c r="F1242" s="1">
        <v>2024</v>
      </c>
      <c r="G1242" s="1">
        <v>2025</v>
      </c>
      <c r="H1242" s="1" t="s">
        <v>5786</v>
      </c>
      <c r="I1242" s="1">
        <v>9535</v>
      </c>
      <c r="J1242" s="1" t="s">
        <v>2504</v>
      </c>
      <c r="K1242" s="1" t="s">
        <v>2505</v>
      </c>
      <c r="L1242" s="1">
        <v>22020</v>
      </c>
      <c r="M1242" s="1" t="s">
        <v>2499</v>
      </c>
      <c r="N1242" s="1" t="s">
        <v>3533</v>
      </c>
      <c r="O1242" s="1" t="s">
        <v>4302</v>
      </c>
      <c r="Q1242" s="1" t="s">
        <v>2601</v>
      </c>
      <c r="R1242" s="1" t="s">
        <v>2507</v>
      </c>
      <c r="S1242" s="1" t="s">
        <v>2602</v>
      </c>
      <c r="T1242" s="1" t="s">
        <v>2479</v>
      </c>
      <c r="U1242" s="1" t="s">
        <v>141</v>
      </c>
      <c r="V1242" s="1" t="s">
        <v>4303</v>
      </c>
      <c r="W1242" s="1" t="s">
        <v>35</v>
      </c>
      <c r="X1242" s="1" t="s">
        <v>2775</v>
      </c>
      <c r="Y1242" s="1" t="s">
        <v>5787</v>
      </c>
      <c r="Z1242" s="1" t="s">
        <v>5257</v>
      </c>
    </row>
    <row r="1243" spans="1:26" hidden="1" x14ac:dyDescent="0.25">
      <c r="A1243" s="1" t="s">
        <v>2496</v>
      </c>
      <c r="B1243" s="1">
        <v>922</v>
      </c>
      <c r="C1243" s="1" t="s">
        <v>629</v>
      </c>
      <c r="D1243" s="1" t="s">
        <v>141</v>
      </c>
      <c r="E1243" s="1" t="s">
        <v>142</v>
      </c>
      <c r="F1243" s="1">
        <v>2024</v>
      </c>
      <c r="G1243" s="1">
        <v>2025</v>
      </c>
      <c r="H1243" s="1" t="s">
        <v>5788</v>
      </c>
      <c r="I1243" s="1">
        <v>9547</v>
      </c>
      <c r="J1243" s="1" t="s">
        <v>2504</v>
      </c>
      <c r="K1243" s="1" t="s">
        <v>2505</v>
      </c>
      <c r="L1243" s="1">
        <v>22020</v>
      </c>
      <c r="M1243" s="1" t="s">
        <v>2499</v>
      </c>
      <c r="N1243" s="1" t="s">
        <v>3533</v>
      </c>
      <c r="O1243" s="1" t="s">
        <v>4302</v>
      </c>
      <c r="Q1243" s="1" t="s">
        <v>2601</v>
      </c>
      <c r="R1243" s="1" t="s">
        <v>2507</v>
      </c>
      <c r="S1243" s="1" t="s">
        <v>2602</v>
      </c>
      <c r="T1243" s="1" t="s">
        <v>2479</v>
      </c>
      <c r="U1243" s="1" t="s">
        <v>141</v>
      </c>
      <c r="V1243" s="1" t="s">
        <v>4303</v>
      </c>
      <c r="W1243" s="1" t="s">
        <v>35</v>
      </c>
      <c r="X1243" s="1" t="s">
        <v>2775</v>
      </c>
      <c r="Y1243" s="1" t="s">
        <v>5789</v>
      </c>
      <c r="Z1243" s="1" t="s">
        <v>5790</v>
      </c>
    </row>
    <row r="1244" spans="1:26" hidden="1" x14ac:dyDescent="0.25">
      <c r="A1244" s="1" t="s">
        <v>2496</v>
      </c>
      <c r="B1244" s="1">
        <v>919</v>
      </c>
      <c r="C1244" s="1" t="s">
        <v>1471</v>
      </c>
      <c r="D1244" s="1" t="s">
        <v>141</v>
      </c>
      <c r="E1244" s="1" t="s">
        <v>142</v>
      </c>
      <c r="F1244" s="1">
        <v>2024</v>
      </c>
      <c r="G1244" s="1">
        <v>2025</v>
      </c>
      <c r="H1244" s="1" t="s">
        <v>5791</v>
      </c>
      <c r="I1244" s="1">
        <v>9379</v>
      </c>
      <c r="J1244" s="1" t="s">
        <v>2504</v>
      </c>
      <c r="K1244" s="1" t="s">
        <v>2505</v>
      </c>
      <c r="L1244" s="1">
        <v>22032</v>
      </c>
      <c r="M1244" s="1" t="s">
        <v>2499</v>
      </c>
      <c r="N1244" s="1" t="s">
        <v>3726</v>
      </c>
      <c r="O1244" s="1" t="s">
        <v>3727</v>
      </c>
      <c r="Q1244" s="1" t="s">
        <v>2601</v>
      </c>
      <c r="R1244" s="1" t="s">
        <v>2507</v>
      </c>
      <c r="S1244" s="1" t="s">
        <v>2622</v>
      </c>
      <c r="T1244" s="1" t="s">
        <v>2479</v>
      </c>
      <c r="U1244" s="1" t="s">
        <v>141</v>
      </c>
      <c r="V1244" s="1" t="s">
        <v>3444</v>
      </c>
      <c r="W1244" s="1" t="s">
        <v>34</v>
      </c>
      <c r="X1244" s="1" t="s">
        <v>2775</v>
      </c>
      <c r="Y1244" s="1" t="s">
        <v>5792</v>
      </c>
      <c r="Z1244" s="1" t="s">
        <v>4308</v>
      </c>
    </row>
    <row r="1245" spans="1:26" hidden="1" x14ac:dyDescent="0.25">
      <c r="A1245" s="1" t="s">
        <v>2496</v>
      </c>
      <c r="B1245" s="1">
        <v>918</v>
      </c>
      <c r="C1245" s="1" t="s">
        <v>433</v>
      </c>
      <c r="D1245" s="1" t="s">
        <v>141</v>
      </c>
      <c r="E1245" s="1" t="s">
        <v>142</v>
      </c>
      <c r="F1245" s="1">
        <v>2024</v>
      </c>
      <c r="G1245" s="1">
        <v>2025</v>
      </c>
      <c r="H1245" s="1" t="s">
        <v>4309</v>
      </c>
      <c r="I1245" s="1">
        <v>9327</v>
      </c>
      <c r="J1245" s="1" t="s">
        <v>2504</v>
      </c>
      <c r="K1245" s="1" t="s">
        <v>6014</v>
      </c>
      <c r="L1245" s="1">
        <v>22020</v>
      </c>
      <c r="M1245" s="1" t="s">
        <v>3898</v>
      </c>
      <c r="N1245" s="1" t="s">
        <v>3533</v>
      </c>
      <c r="O1245" s="1" t="s">
        <v>3534</v>
      </c>
      <c r="Q1245" s="1" t="s">
        <v>2601</v>
      </c>
      <c r="R1245" s="1" t="s">
        <v>2507</v>
      </c>
      <c r="S1245" s="1" t="s">
        <v>2602</v>
      </c>
      <c r="T1245" s="1" t="s">
        <v>2479</v>
      </c>
      <c r="U1245" s="1" t="s">
        <v>141</v>
      </c>
      <c r="V1245" s="1" t="s">
        <v>3444</v>
      </c>
      <c r="W1245" s="1" t="s">
        <v>34</v>
      </c>
      <c r="X1245" s="1" t="s">
        <v>2775</v>
      </c>
      <c r="Y1245" s="1" t="s">
        <v>4310</v>
      </c>
      <c r="Z1245" s="1" t="s">
        <v>4311</v>
      </c>
    </row>
    <row r="1246" spans="1:26" hidden="1" x14ac:dyDescent="0.25">
      <c r="A1246" s="1" t="s">
        <v>2496</v>
      </c>
      <c r="B1246" s="1">
        <v>916</v>
      </c>
      <c r="C1246" s="1" t="s">
        <v>1112</v>
      </c>
      <c r="D1246" s="1" t="s">
        <v>468</v>
      </c>
      <c r="E1246" s="1" t="s">
        <v>142</v>
      </c>
      <c r="F1246" s="1">
        <v>2022</v>
      </c>
      <c r="G1246" s="1">
        <v>2023</v>
      </c>
      <c r="H1246" s="1" t="s">
        <v>6601</v>
      </c>
      <c r="I1246" s="1">
        <v>7095</v>
      </c>
      <c r="J1246" s="1" t="s">
        <v>2557</v>
      </c>
      <c r="K1246" s="1" t="s">
        <v>2558</v>
      </c>
      <c r="L1246" s="1">
        <v>22020</v>
      </c>
      <c r="M1246" s="1" t="s">
        <v>2499</v>
      </c>
      <c r="N1246" s="1" t="s">
        <v>6602</v>
      </c>
      <c r="O1246" s="1" t="s">
        <v>6267</v>
      </c>
      <c r="Q1246" s="1" t="s">
        <v>2601</v>
      </c>
      <c r="R1246" s="1" t="s">
        <v>2507</v>
      </c>
      <c r="S1246" s="1" t="s">
        <v>2602</v>
      </c>
      <c r="T1246" s="1" t="s">
        <v>2479</v>
      </c>
      <c r="U1246" s="1" t="s">
        <v>468</v>
      </c>
      <c r="V1246" s="1" t="s">
        <v>6288</v>
      </c>
      <c r="W1246" s="1" t="s">
        <v>36</v>
      </c>
      <c r="X1246" s="1" t="s">
        <v>2603</v>
      </c>
      <c r="Y1246" s="1" t="s">
        <v>6603</v>
      </c>
      <c r="Z1246" s="1" t="s">
        <v>2755</v>
      </c>
    </row>
    <row r="1247" spans="1:26" hidden="1" x14ac:dyDescent="0.25">
      <c r="A1247" s="1" t="s">
        <v>2496</v>
      </c>
      <c r="B1247" s="1">
        <v>915</v>
      </c>
      <c r="C1247" s="1" t="s">
        <v>500</v>
      </c>
      <c r="D1247" s="1" t="s">
        <v>141</v>
      </c>
      <c r="E1247" s="1" t="s">
        <v>142</v>
      </c>
      <c r="F1247" s="1">
        <v>2024</v>
      </c>
      <c r="G1247" s="1">
        <v>2025</v>
      </c>
      <c r="H1247" s="1" t="s">
        <v>4264</v>
      </c>
      <c r="I1247" s="1">
        <v>7360</v>
      </c>
      <c r="J1247" s="1" t="s">
        <v>2504</v>
      </c>
      <c r="K1247" s="1" t="s">
        <v>2505</v>
      </c>
      <c r="L1247" s="1">
        <v>21104</v>
      </c>
      <c r="M1247" s="1" t="s">
        <v>2499</v>
      </c>
      <c r="N1247" s="1" t="s">
        <v>4312</v>
      </c>
      <c r="O1247" s="1" t="s">
        <v>4313</v>
      </c>
      <c r="Q1247" s="1" t="s">
        <v>2712</v>
      </c>
      <c r="R1247" s="1" t="s">
        <v>2507</v>
      </c>
      <c r="S1247" s="1" t="s">
        <v>3885</v>
      </c>
      <c r="T1247" s="1" t="s">
        <v>2479</v>
      </c>
      <c r="U1247" s="1" t="s">
        <v>141</v>
      </c>
      <c r="V1247" s="1" t="s">
        <v>3444</v>
      </c>
      <c r="W1247" s="1" t="s">
        <v>34</v>
      </c>
      <c r="X1247" s="1" t="s">
        <v>2603</v>
      </c>
      <c r="Y1247" s="1" t="s">
        <v>7379</v>
      </c>
      <c r="Z1247" s="1" t="s">
        <v>4314</v>
      </c>
    </row>
    <row r="1248" spans="1:26" hidden="1" x14ac:dyDescent="0.25">
      <c r="A1248" s="1" t="s">
        <v>2496</v>
      </c>
      <c r="B1248" s="1">
        <v>913</v>
      </c>
      <c r="C1248" s="1" t="s">
        <v>1588</v>
      </c>
      <c r="D1248" s="1" t="s">
        <v>141</v>
      </c>
      <c r="E1248" s="1" t="s">
        <v>142</v>
      </c>
      <c r="F1248" s="1">
        <v>2024</v>
      </c>
      <c r="G1248" s="1">
        <v>2025</v>
      </c>
      <c r="H1248" s="1" t="s">
        <v>7380</v>
      </c>
      <c r="I1248" s="1">
        <v>9691</v>
      </c>
      <c r="J1248" s="1" t="s">
        <v>2504</v>
      </c>
      <c r="K1248" s="1" t="s">
        <v>2505</v>
      </c>
      <c r="L1248" s="1">
        <v>21111</v>
      </c>
      <c r="M1248" s="1" t="s">
        <v>2499</v>
      </c>
      <c r="N1248" s="1" t="s">
        <v>3680</v>
      </c>
      <c r="O1248" s="1" t="s">
        <v>4197</v>
      </c>
      <c r="Q1248" s="1" t="s">
        <v>2712</v>
      </c>
      <c r="R1248" s="1" t="s">
        <v>2507</v>
      </c>
      <c r="S1248" s="1" t="s">
        <v>4198</v>
      </c>
      <c r="T1248" s="1" t="s">
        <v>2479</v>
      </c>
      <c r="U1248" s="1" t="s">
        <v>141</v>
      </c>
      <c r="V1248" s="1" t="s">
        <v>4199</v>
      </c>
      <c r="W1248" s="1" t="s">
        <v>34</v>
      </c>
      <c r="X1248" s="1" t="s">
        <v>2603</v>
      </c>
      <c r="Y1248" s="1" t="s">
        <v>7381</v>
      </c>
      <c r="Z1248" s="1" t="s">
        <v>6092</v>
      </c>
    </row>
    <row r="1249" spans="1:26" hidden="1" x14ac:dyDescent="0.25">
      <c r="A1249" s="1" t="s">
        <v>2496</v>
      </c>
      <c r="B1249" s="1">
        <v>912</v>
      </c>
      <c r="C1249" s="1" t="s">
        <v>184</v>
      </c>
      <c r="D1249" s="1" t="s">
        <v>141</v>
      </c>
      <c r="E1249" s="1" t="s">
        <v>142</v>
      </c>
      <c r="F1249" s="1">
        <v>2024</v>
      </c>
      <c r="G1249" s="1">
        <v>2025</v>
      </c>
      <c r="H1249" s="1" t="s">
        <v>4315</v>
      </c>
      <c r="I1249" s="1">
        <v>8559</v>
      </c>
      <c r="J1249" s="1" t="s">
        <v>2504</v>
      </c>
      <c r="K1249" s="1" t="s">
        <v>2505</v>
      </c>
      <c r="L1249" s="1">
        <v>21112</v>
      </c>
      <c r="M1249" s="1" t="s">
        <v>2499</v>
      </c>
      <c r="N1249" s="1" t="s">
        <v>3533</v>
      </c>
      <c r="O1249" s="1" t="s">
        <v>4302</v>
      </c>
      <c r="Q1249" s="1" t="s">
        <v>2712</v>
      </c>
      <c r="R1249" s="1" t="s">
        <v>2507</v>
      </c>
      <c r="S1249" s="1" t="s">
        <v>2878</v>
      </c>
      <c r="T1249" s="1" t="s">
        <v>2479</v>
      </c>
      <c r="U1249" s="1" t="s">
        <v>141</v>
      </c>
      <c r="V1249" s="1" t="s">
        <v>4303</v>
      </c>
      <c r="W1249" s="1" t="s">
        <v>35</v>
      </c>
      <c r="X1249" s="1" t="s">
        <v>2603</v>
      </c>
      <c r="Y1249" s="1" t="s">
        <v>4316</v>
      </c>
      <c r="Z1249" s="1" t="s">
        <v>4317</v>
      </c>
    </row>
    <row r="1250" spans="1:26" hidden="1" x14ac:dyDescent="0.25">
      <c r="A1250" s="1" t="s">
        <v>2496</v>
      </c>
      <c r="B1250" s="1">
        <v>911</v>
      </c>
      <c r="C1250" s="1" t="s">
        <v>741</v>
      </c>
      <c r="D1250" s="1" t="s">
        <v>141</v>
      </c>
      <c r="E1250" s="1" t="s">
        <v>142</v>
      </c>
      <c r="F1250" s="1">
        <v>2024</v>
      </c>
      <c r="G1250" s="1">
        <v>2025</v>
      </c>
      <c r="H1250" s="1" t="s">
        <v>4318</v>
      </c>
      <c r="I1250" s="1">
        <v>7903</v>
      </c>
      <c r="J1250" s="1" t="s">
        <v>2504</v>
      </c>
      <c r="K1250" s="1" t="s">
        <v>2505</v>
      </c>
      <c r="L1250" s="1">
        <v>22032</v>
      </c>
      <c r="M1250" s="1" t="s">
        <v>2499</v>
      </c>
      <c r="N1250" s="1" t="s">
        <v>3533</v>
      </c>
      <c r="O1250" s="1" t="s">
        <v>4302</v>
      </c>
      <c r="Q1250" s="1" t="s">
        <v>2601</v>
      </c>
      <c r="R1250" s="1" t="s">
        <v>2507</v>
      </c>
      <c r="S1250" s="1" t="s">
        <v>2622</v>
      </c>
      <c r="T1250" s="1" t="s">
        <v>2479</v>
      </c>
      <c r="U1250" s="1" t="s">
        <v>141</v>
      </c>
      <c r="V1250" s="1" t="s">
        <v>4303</v>
      </c>
      <c r="W1250" s="1" t="s">
        <v>35</v>
      </c>
      <c r="X1250" s="1" t="s">
        <v>2630</v>
      </c>
      <c r="Y1250" s="1" t="s">
        <v>4319</v>
      </c>
      <c r="Z1250" s="1" t="s">
        <v>2755</v>
      </c>
    </row>
    <row r="1251" spans="1:26" hidden="1" x14ac:dyDescent="0.25">
      <c r="A1251" s="1" t="s">
        <v>2496</v>
      </c>
      <c r="B1251" s="1">
        <v>910</v>
      </c>
      <c r="C1251" s="1" t="s">
        <v>239</v>
      </c>
      <c r="D1251" s="1" t="s">
        <v>141</v>
      </c>
      <c r="E1251" s="1" t="s">
        <v>142</v>
      </c>
      <c r="F1251" s="1">
        <v>2024</v>
      </c>
      <c r="G1251" s="1">
        <v>2025</v>
      </c>
      <c r="H1251" s="1" t="s">
        <v>4320</v>
      </c>
      <c r="I1251" s="1">
        <v>7936</v>
      </c>
      <c r="J1251" s="1" t="s">
        <v>3207</v>
      </c>
      <c r="K1251" s="1" t="s">
        <v>2512</v>
      </c>
      <c r="L1251" s="1">
        <v>22020</v>
      </c>
      <c r="M1251" s="1" t="s">
        <v>2499</v>
      </c>
      <c r="N1251" s="1" t="s">
        <v>3533</v>
      </c>
      <c r="O1251" s="1" t="s">
        <v>4302</v>
      </c>
      <c r="Q1251" s="1" t="s">
        <v>2601</v>
      </c>
      <c r="R1251" s="1" t="s">
        <v>2507</v>
      </c>
      <c r="S1251" s="1" t="s">
        <v>2602</v>
      </c>
      <c r="T1251" s="1" t="s">
        <v>2479</v>
      </c>
      <c r="U1251" s="1" t="s">
        <v>141</v>
      </c>
      <c r="V1251" s="1" t="s">
        <v>4303</v>
      </c>
      <c r="W1251" s="1" t="s">
        <v>35</v>
      </c>
      <c r="X1251" s="1" t="s">
        <v>2630</v>
      </c>
      <c r="Y1251" s="1" t="s">
        <v>4321</v>
      </c>
      <c r="Z1251" s="1" t="s">
        <v>4322</v>
      </c>
    </row>
    <row r="1252" spans="1:26" hidden="1" x14ac:dyDescent="0.25">
      <c r="A1252" s="1" t="s">
        <v>2496</v>
      </c>
      <c r="B1252" s="1">
        <v>909</v>
      </c>
      <c r="C1252" s="1" t="s">
        <v>306</v>
      </c>
      <c r="D1252" s="1" t="s">
        <v>141</v>
      </c>
      <c r="E1252" s="1" t="s">
        <v>142</v>
      </c>
      <c r="F1252" s="1">
        <v>2024</v>
      </c>
      <c r="G1252" s="1">
        <v>2025</v>
      </c>
      <c r="H1252" s="1" t="s">
        <v>2914</v>
      </c>
      <c r="I1252" s="1" t="s">
        <v>2915</v>
      </c>
      <c r="J1252" s="1" t="s">
        <v>2475</v>
      </c>
      <c r="K1252" s="1" t="s">
        <v>2738</v>
      </c>
      <c r="L1252" s="1">
        <v>22020</v>
      </c>
      <c r="M1252" s="1" t="s">
        <v>2530</v>
      </c>
      <c r="N1252" s="1" t="s">
        <v>3533</v>
      </c>
      <c r="O1252" s="1" t="s">
        <v>4302</v>
      </c>
      <c r="Q1252" s="1" t="s">
        <v>2601</v>
      </c>
      <c r="R1252" s="1" t="s">
        <v>2507</v>
      </c>
      <c r="S1252" s="1" t="s">
        <v>2602</v>
      </c>
      <c r="T1252" s="1" t="s">
        <v>2522</v>
      </c>
      <c r="U1252" s="1" t="s">
        <v>141</v>
      </c>
      <c r="V1252" s="1" t="s">
        <v>4303</v>
      </c>
      <c r="W1252" s="1" t="s">
        <v>35</v>
      </c>
      <c r="X1252" s="1" t="s">
        <v>2775</v>
      </c>
      <c r="Y1252" s="1" t="s">
        <v>7382</v>
      </c>
      <c r="Z1252" s="1" t="s">
        <v>7383</v>
      </c>
    </row>
    <row r="1253" spans="1:26" hidden="1" x14ac:dyDescent="0.25">
      <c r="A1253" s="1" t="s">
        <v>2496</v>
      </c>
      <c r="B1253" s="1">
        <v>908</v>
      </c>
      <c r="C1253" s="1" t="s">
        <v>1472</v>
      </c>
      <c r="D1253" s="1" t="s">
        <v>141</v>
      </c>
      <c r="E1253" s="1" t="s">
        <v>142</v>
      </c>
      <c r="F1253" s="1">
        <v>2024</v>
      </c>
      <c r="G1253" s="1">
        <v>2025</v>
      </c>
      <c r="H1253" s="1" t="s">
        <v>4947</v>
      </c>
      <c r="I1253" s="1" t="s">
        <v>4948</v>
      </c>
      <c r="J1253" s="1" t="s">
        <v>2475</v>
      </c>
      <c r="K1253" s="1" t="s">
        <v>2505</v>
      </c>
      <c r="L1253" s="1">
        <v>37133</v>
      </c>
      <c r="M1253" s="1" t="s">
        <v>2499</v>
      </c>
      <c r="N1253" s="1" t="s">
        <v>4201</v>
      </c>
      <c r="O1253" s="1" t="s">
        <v>4296</v>
      </c>
      <c r="Q1253" s="1" t="s">
        <v>3438</v>
      </c>
      <c r="R1253" s="1" t="s">
        <v>2501</v>
      </c>
      <c r="S1253" s="1" t="s">
        <v>3439</v>
      </c>
      <c r="T1253" s="1" t="s">
        <v>2477</v>
      </c>
      <c r="U1253" s="1" t="s">
        <v>141</v>
      </c>
      <c r="V1253" s="1" t="s">
        <v>4297</v>
      </c>
      <c r="W1253" s="1" t="s">
        <v>35</v>
      </c>
      <c r="X1253" s="1" t="s">
        <v>5211</v>
      </c>
      <c r="Y1253" s="1" t="s">
        <v>6093</v>
      </c>
      <c r="Z1253" s="1" t="s">
        <v>6094</v>
      </c>
    </row>
    <row r="1254" spans="1:26" hidden="1" x14ac:dyDescent="0.25">
      <c r="A1254" s="1" t="s">
        <v>2496</v>
      </c>
      <c r="B1254" s="1">
        <v>907</v>
      </c>
      <c r="C1254" s="1" t="s">
        <v>148</v>
      </c>
      <c r="D1254" s="1" t="s">
        <v>141</v>
      </c>
      <c r="E1254" s="1" t="s">
        <v>142</v>
      </c>
      <c r="F1254" s="1">
        <v>2024</v>
      </c>
      <c r="G1254" s="1">
        <v>2025</v>
      </c>
      <c r="H1254" s="1" t="s">
        <v>6604</v>
      </c>
      <c r="I1254" s="1">
        <v>9630</v>
      </c>
      <c r="J1254" s="1" t="s">
        <v>2504</v>
      </c>
      <c r="K1254" s="1" t="s">
        <v>2505</v>
      </c>
      <c r="L1254" s="1">
        <v>22020</v>
      </c>
      <c r="M1254" s="1" t="s">
        <v>2499</v>
      </c>
      <c r="N1254" s="1" t="s">
        <v>4201</v>
      </c>
      <c r="O1254" s="1" t="s">
        <v>4296</v>
      </c>
      <c r="Q1254" s="1" t="s">
        <v>2601</v>
      </c>
      <c r="R1254" s="1" t="s">
        <v>2507</v>
      </c>
      <c r="S1254" s="1" t="s">
        <v>2602</v>
      </c>
      <c r="T1254" s="1" t="s">
        <v>2479</v>
      </c>
      <c r="U1254" s="1" t="s">
        <v>141</v>
      </c>
      <c r="V1254" s="1" t="s">
        <v>4297</v>
      </c>
      <c r="W1254" s="1" t="s">
        <v>35</v>
      </c>
      <c r="X1254" s="1" t="s">
        <v>2775</v>
      </c>
      <c r="Y1254" s="1" t="s">
        <v>6605</v>
      </c>
      <c r="Z1254" s="1" t="s">
        <v>6606</v>
      </c>
    </row>
    <row r="1255" spans="1:26" hidden="1" x14ac:dyDescent="0.25">
      <c r="A1255" s="1" t="s">
        <v>2496</v>
      </c>
      <c r="B1255" s="1">
        <v>906</v>
      </c>
      <c r="C1255" s="1" t="s">
        <v>580</v>
      </c>
      <c r="D1255" s="1" t="s">
        <v>141</v>
      </c>
      <c r="E1255" s="1" t="s">
        <v>142</v>
      </c>
      <c r="F1255" s="1">
        <v>2024</v>
      </c>
      <c r="G1255" s="1">
        <v>2025</v>
      </c>
      <c r="H1255" s="1" t="s">
        <v>2914</v>
      </c>
      <c r="I1255" s="1" t="s">
        <v>2915</v>
      </c>
      <c r="J1255" s="1" t="s">
        <v>2475</v>
      </c>
      <c r="K1255" s="1" t="s">
        <v>2738</v>
      </c>
      <c r="L1255" s="1">
        <v>22020</v>
      </c>
      <c r="M1255" s="1" t="s">
        <v>2530</v>
      </c>
      <c r="N1255" s="1" t="s">
        <v>3533</v>
      </c>
      <c r="O1255" s="1" t="s">
        <v>3534</v>
      </c>
      <c r="Q1255" s="1" t="s">
        <v>2601</v>
      </c>
      <c r="R1255" s="1" t="s">
        <v>2507</v>
      </c>
      <c r="S1255" s="1" t="s">
        <v>2602</v>
      </c>
      <c r="T1255" s="1" t="s">
        <v>2522</v>
      </c>
      <c r="U1255" s="1" t="s">
        <v>141</v>
      </c>
      <c r="V1255" s="1" t="s">
        <v>3444</v>
      </c>
      <c r="W1255" s="1" t="s">
        <v>34</v>
      </c>
      <c r="X1255" s="1" t="s">
        <v>2775</v>
      </c>
      <c r="Y1255" s="1" t="s">
        <v>6607</v>
      </c>
      <c r="Z1255" s="1" t="s">
        <v>6608</v>
      </c>
    </row>
    <row r="1256" spans="1:26" hidden="1" x14ac:dyDescent="0.25">
      <c r="A1256" s="1" t="s">
        <v>2496</v>
      </c>
      <c r="B1256" s="1">
        <v>904</v>
      </c>
      <c r="C1256" s="1" t="s">
        <v>688</v>
      </c>
      <c r="D1256" s="1" t="s">
        <v>141</v>
      </c>
      <c r="E1256" s="1" t="s">
        <v>142</v>
      </c>
      <c r="F1256" s="1">
        <v>2024</v>
      </c>
      <c r="G1256" s="1">
        <v>2025</v>
      </c>
      <c r="H1256" s="1" t="s">
        <v>4985</v>
      </c>
      <c r="I1256" s="1">
        <v>9359</v>
      </c>
      <c r="J1256" s="1" t="s">
        <v>2557</v>
      </c>
      <c r="K1256" s="1" t="s">
        <v>2505</v>
      </c>
      <c r="L1256" s="1">
        <v>23847</v>
      </c>
      <c r="M1256" s="1" t="s">
        <v>2499</v>
      </c>
      <c r="N1256" s="1" t="s">
        <v>3928</v>
      </c>
      <c r="O1256" s="1" t="s">
        <v>4323</v>
      </c>
      <c r="Q1256" s="1" t="s">
        <v>2608</v>
      </c>
      <c r="R1256" s="1" t="s">
        <v>2473</v>
      </c>
      <c r="S1256" s="1" t="s">
        <v>2710</v>
      </c>
      <c r="T1256" s="1" t="s">
        <v>2479</v>
      </c>
      <c r="U1256" s="1" t="s">
        <v>141</v>
      </c>
      <c r="V1256" s="1" t="s">
        <v>4324</v>
      </c>
      <c r="W1256" s="1" t="s">
        <v>35</v>
      </c>
      <c r="X1256" s="1" t="s">
        <v>2630</v>
      </c>
      <c r="Y1256" s="1" t="s">
        <v>4986</v>
      </c>
      <c r="Z1256" s="1" t="s">
        <v>4987</v>
      </c>
    </row>
    <row r="1257" spans="1:26" hidden="1" x14ac:dyDescent="0.25">
      <c r="A1257" s="1" t="s">
        <v>2496</v>
      </c>
      <c r="B1257" s="1">
        <v>903</v>
      </c>
      <c r="C1257" s="1" t="s">
        <v>1473</v>
      </c>
      <c r="D1257" s="1" t="s">
        <v>141</v>
      </c>
      <c r="E1257" s="1" t="s">
        <v>142</v>
      </c>
      <c r="F1257" s="1">
        <v>2024</v>
      </c>
      <c r="G1257" s="1">
        <v>2025</v>
      </c>
      <c r="H1257" s="1" t="s">
        <v>5793</v>
      </c>
      <c r="I1257" s="1">
        <v>9381</v>
      </c>
      <c r="J1257" s="1" t="s">
        <v>2557</v>
      </c>
      <c r="K1257" s="1" t="s">
        <v>2505</v>
      </c>
      <c r="L1257" s="1">
        <v>23384</v>
      </c>
      <c r="M1257" s="1" t="s">
        <v>2499</v>
      </c>
      <c r="N1257" s="1" t="s">
        <v>3899</v>
      </c>
      <c r="O1257" s="1" t="s">
        <v>4326</v>
      </c>
      <c r="Q1257" s="1" t="s">
        <v>2608</v>
      </c>
      <c r="R1257" s="1" t="s">
        <v>2473</v>
      </c>
      <c r="S1257" s="1" t="s">
        <v>2710</v>
      </c>
      <c r="T1257" s="1" t="s">
        <v>2479</v>
      </c>
      <c r="U1257" s="1" t="s">
        <v>141</v>
      </c>
      <c r="V1257" s="1" t="s">
        <v>4324</v>
      </c>
      <c r="W1257" s="1" t="s">
        <v>35</v>
      </c>
      <c r="X1257" s="1" t="s">
        <v>2630</v>
      </c>
      <c r="Y1257" s="1" t="s">
        <v>5794</v>
      </c>
    </row>
    <row r="1258" spans="1:26" hidden="1" x14ac:dyDescent="0.25">
      <c r="A1258" s="1" t="s">
        <v>2496</v>
      </c>
      <c r="B1258" s="1">
        <v>901</v>
      </c>
      <c r="C1258" s="1" t="s">
        <v>814</v>
      </c>
      <c r="D1258" s="1" t="s">
        <v>444</v>
      </c>
      <c r="E1258" s="1" t="s">
        <v>142</v>
      </c>
      <c r="F1258" s="1">
        <v>2015</v>
      </c>
      <c r="G1258" s="1">
        <v>2016</v>
      </c>
      <c r="H1258" s="1" t="s">
        <v>6609</v>
      </c>
      <c r="I1258" s="1">
        <v>3034</v>
      </c>
      <c r="J1258" s="1" t="s">
        <v>2557</v>
      </c>
      <c r="K1258" s="1" t="s">
        <v>2505</v>
      </c>
      <c r="L1258" s="1">
        <v>23850</v>
      </c>
      <c r="M1258" s="1" t="s">
        <v>2499</v>
      </c>
      <c r="N1258" s="1" t="s">
        <v>6610</v>
      </c>
      <c r="O1258" s="1" t="s">
        <v>6267</v>
      </c>
      <c r="Q1258" s="1" t="s">
        <v>2608</v>
      </c>
      <c r="R1258" s="1" t="s">
        <v>2473</v>
      </c>
      <c r="S1258" s="1" t="s">
        <v>6611</v>
      </c>
      <c r="T1258" s="1" t="s">
        <v>2479</v>
      </c>
      <c r="U1258" s="1" t="s">
        <v>444</v>
      </c>
      <c r="V1258" s="1" t="s">
        <v>6216</v>
      </c>
      <c r="W1258" s="1" t="s">
        <v>36</v>
      </c>
      <c r="X1258" s="1" t="s">
        <v>2794</v>
      </c>
      <c r="Y1258" s="1" t="s">
        <v>2795</v>
      </c>
      <c r="Z1258" s="1" t="s">
        <v>2755</v>
      </c>
    </row>
    <row r="1259" spans="1:26" hidden="1" x14ac:dyDescent="0.25">
      <c r="A1259" s="1" t="s">
        <v>2496</v>
      </c>
      <c r="B1259" s="1">
        <v>898</v>
      </c>
      <c r="C1259" s="1" t="s">
        <v>1474</v>
      </c>
      <c r="D1259" s="1" t="s">
        <v>141</v>
      </c>
      <c r="E1259" s="1" t="s">
        <v>142</v>
      </c>
      <c r="F1259" s="1">
        <v>2023</v>
      </c>
      <c r="G1259" s="1">
        <v>2023</v>
      </c>
      <c r="H1259" s="1" t="s">
        <v>7384</v>
      </c>
      <c r="I1259" s="1">
        <v>9766</v>
      </c>
      <c r="J1259" s="1" t="s">
        <v>3209</v>
      </c>
      <c r="K1259" s="1" t="s">
        <v>2558</v>
      </c>
      <c r="L1259" s="1">
        <v>17001</v>
      </c>
      <c r="M1259" s="1" t="s">
        <v>2499</v>
      </c>
      <c r="N1259" s="1" t="s">
        <v>3651</v>
      </c>
      <c r="O1259" s="1" t="s">
        <v>3506</v>
      </c>
      <c r="Q1259" s="1" t="s">
        <v>2506</v>
      </c>
      <c r="R1259" s="1" t="s">
        <v>2507</v>
      </c>
      <c r="S1259" s="1" t="s">
        <v>2508</v>
      </c>
      <c r="T1259" s="1" t="s">
        <v>2479</v>
      </c>
      <c r="U1259" s="1" t="s">
        <v>141</v>
      </c>
      <c r="V1259" s="1" t="s">
        <v>3475</v>
      </c>
      <c r="W1259" s="1" t="s">
        <v>34</v>
      </c>
      <c r="X1259" s="1" t="s">
        <v>2509</v>
      </c>
      <c r="Y1259" s="1" t="s">
        <v>7385</v>
      </c>
    </row>
    <row r="1260" spans="1:26" hidden="1" x14ac:dyDescent="0.25">
      <c r="A1260" s="1" t="s">
        <v>2496</v>
      </c>
      <c r="B1260" s="1">
        <v>895</v>
      </c>
      <c r="C1260" s="1" t="s">
        <v>1281</v>
      </c>
      <c r="D1260" s="1" t="s">
        <v>141</v>
      </c>
      <c r="E1260" s="1" t="s">
        <v>142</v>
      </c>
      <c r="F1260" s="1">
        <v>2024</v>
      </c>
      <c r="G1260" s="1">
        <v>2025</v>
      </c>
      <c r="H1260" s="1" t="s">
        <v>4327</v>
      </c>
      <c r="I1260" s="1">
        <v>8806</v>
      </c>
      <c r="J1260" s="1" t="s">
        <v>2557</v>
      </c>
      <c r="K1260" s="1" t="s">
        <v>2505</v>
      </c>
      <c r="L1260" s="1">
        <v>23845</v>
      </c>
      <c r="M1260" s="1" t="s">
        <v>2499</v>
      </c>
      <c r="N1260" s="1" t="s">
        <v>4218</v>
      </c>
      <c r="O1260" s="1" t="s">
        <v>4219</v>
      </c>
      <c r="Q1260" s="1" t="s">
        <v>2608</v>
      </c>
      <c r="R1260" s="1" t="s">
        <v>2473</v>
      </c>
      <c r="S1260" s="1" t="s">
        <v>2710</v>
      </c>
      <c r="T1260" s="1" t="s">
        <v>2479</v>
      </c>
      <c r="U1260" s="1" t="s">
        <v>141</v>
      </c>
      <c r="V1260" s="1" t="s">
        <v>3232</v>
      </c>
      <c r="W1260" s="1" t="s">
        <v>34</v>
      </c>
      <c r="X1260" s="1" t="s">
        <v>3753</v>
      </c>
      <c r="Y1260" s="1" t="s">
        <v>4328</v>
      </c>
    </row>
    <row r="1261" spans="1:26" hidden="1" x14ac:dyDescent="0.25">
      <c r="A1261" s="1" t="s">
        <v>2496</v>
      </c>
      <c r="B1261" s="1">
        <v>893</v>
      </c>
      <c r="C1261" s="1" t="s">
        <v>539</v>
      </c>
      <c r="D1261" s="1" t="s">
        <v>141</v>
      </c>
      <c r="E1261" s="1" t="s">
        <v>142</v>
      </c>
      <c r="F1261" s="1">
        <v>2023</v>
      </c>
      <c r="G1261" s="1">
        <v>2024</v>
      </c>
      <c r="H1261" s="1" t="s">
        <v>3723</v>
      </c>
      <c r="I1261" s="1" t="s">
        <v>3724</v>
      </c>
      <c r="J1261" s="1" t="s">
        <v>2475</v>
      </c>
      <c r="K1261" s="1" t="s">
        <v>2738</v>
      </c>
      <c r="L1261" s="1">
        <v>23845</v>
      </c>
      <c r="M1261" s="1" t="s">
        <v>2530</v>
      </c>
      <c r="N1261" s="1" t="s">
        <v>4330</v>
      </c>
      <c r="O1261" s="1" t="s">
        <v>4331</v>
      </c>
      <c r="Q1261" s="1" t="s">
        <v>2608</v>
      </c>
      <c r="R1261" s="1" t="s">
        <v>2473</v>
      </c>
      <c r="S1261" s="1" t="s">
        <v>2710</v>
      </c>
      <c r="T1261" s="1" t="s">
        <v>2522</v>
      </c>
      <c r="U1261" s="1" t="s">
        <v>141</v>
      </c>
      <c r="V1261" s="1" t="s">
        <v>3444</v>
      </c>
      <c r="W1261" s="1" t="s">
        <v>35</v>
      </c>
      <c r="X1261" s="1" t="s">
        <v>2538</v>
      </c>
      <c r="Y1261" s="1" t="s">
        <v>6095</v>
      </c>
      <c r="Z1261" s="1" t="s">
        <v>6096</v>
      </c>
    </row>
    <row r="1262" spans="1:26" hidden="1" x14ac:dyDescent="0.25">
      <c r="A1262" s="1" t="s">
        <v>2496</v>
      </c>
      <c r="B1262" s="1">
        <v>892</v>
      </c>
      <c r="C1262" s="1" t="s">
        <v>1475</v>
      </c>
      <c r="D1262" s="1" t="s">
        <v>141</v>
      </c>
      <c r="E1262" s="1" t="s">
        <v>142</v>
      </c>
      <c r="F1262" s="1">
        <v>2023</v>
      </c>
      <c r="G1262" s="1">
        <v>2023</v>
      </c>
      <c r="H1262" s="1" t="s">
        <v>4329</v>
      </c>
      <c r="I1262" s="1">
        <v>8462</v>
      </c>
      <c r="J1262" s="1" t="s">
        <v>2557</v>
      </c>
      <c r="K1262" s="1" t="s">
        <v>2505</v>
      </c>
      <c r="L1262" s="1">
        <v>23845</v>
      </c>
      <c r="M1262" s="1" t="s">
        <v>2499</v>
      </c>
      <c r="N1262" s="1" t="s">
        <v>3651</v>
      </c>
      <c r="O1262" s="1" t="s">
        <v>3506</v>
      </c>
      <c r="Q1262" s="1" t="s">
        <v>2608</v>
      </c>
      <c r="R1262" s="1" t="s">
        <v>2473</v>
      </c>
      <c r="S1262" s="1" t="s">
        <v>2710</v>
      </c>
      <c r="T1262" s="1" t="s">
        <v>2479</v>
      </c>
      <c r="U1262" s="1" t="s">
        <v>141</v>
      </c>
      <c r="V1262" s="1" t="s">
        <v>3475</v>
      </c>
      <c r="W1262" s="1" t="s">
        <v>34</v>
      </c>
      <c r="X1262" s="1" t="s">
        <v>2538</v>
      </c>
      <c r="Y1262" s="1" t="s">
        <v>6097</v>
      </c>
      <c r="Z1262" s="1" t="s">
        <v>6098</v>
      </c>
    </row>
    <row r="1263" spans="1:26" hidden="1" x14ac:dyDescent="0.25">
      <c r="A1263" s="1" t="s">
        <v>2496</v>
      </c>
      <c r="B1263" s="1">
        <v>891</v>
      </c>
      <c r="C1263" s="1" t="s">
        <v>501</v>
      </c>
      <c r="D1263" s="1" t="s">
        <v>141</v>
      </c>
      <c r="E1263" s="1" t="s">
        <v>142</v>
      </c>
      <c r="F1263" s="1">
        <v>2023</v>
      </c>
      <c r="G1263" s="1">
        <v>2024</v>
      </c>
      <c r="H1263" s="1" t="s">
        <v>7386</v>
      </c>
      <c r="I1263" s="1">
        <v>9752</v>
      </c>
      <c r="J1263" s="1" t="s">
        <v>3209</v>
      </c>
      <c r="K1263" s="1" t="s">
        <v>2850</v>
      </c>
      <c r="L1263" s="1">
        <v>17001</v>
      </c>
      <c r="M1263" s="1" t="s">
        <v>5292</v>
      </c>
      <c r="N1263" s="1" t="s">
        <v>4330</v>
      </c>
      <c r="O1263" s="1" t="s">
        <v>4331</v>
      </c>
      <c r="Q1263" s="1" t="s">
        <v>2506</v>
      </c>
      <c r="R1263" s="1" t="s">
        <v>2507</v>
      </c>
      <c r="S1263" s="1" t="s">
        <v>2508</v>
      </c>
      <c r="T1263" s="1" t="s">
        <v>2479</v>
      </c>
      <c r="U1263" s="1" t="s">
        <v>141</v>
      </c>
      <c r="V1263" s="1" t="s">
        <v>3444</v>
      </c>
      <c r="W1263" s="1" t="s">
        <v>35</v>
      </c>
      <c r="X1263" s="1" t="s">
        <v>2509</v>
      </c>
      <c r="Y1263" s="1" t="s">
        <v>7387</v>
      </c>
    </row>
    <row r="1264" spans="1:26" hidden="1" x14ac:dyDescent="0.25">
      <c r="A1264" s="1" t="s">
        <v>2496</v>
      </c>
      <c r="B1264" s="1">
        <v>877</v>
      </c>
      <c r="C1264" s="1" t="s">
        <v>221</v>
      </c>
      <c r="D1264" s="1" t="s">
        <v>141</v>
      </c>
      <c r="E1264" s="1" t="s">
        <v>142</v>
      </c>
      <c r="F1264" s="1">
        <v>2023</v>
      </c>
      <c r="G1264" s="1">
        <v>2023</v>
      </c>
      <c r="H1264" s="1" t="s">
        <v>3723</v>
      </c>
      <c r="I1264" s="1" t="s">
        <v>3724</v>
      </c>
      <c r="J1264" s="1" t="s">
        <v>2475</v>
      </c>
      <c r="K1264" s="1" t="s">
        <v>2738</v>
      </c>
      <c r="L1264" s="1">
        <v>23845</v>
      </c>
      <c r="M1264" s="1" t="s">
        <v>2530</v>
      </c>
      <c r="N1264" s="1" t="s">
        <v>4333</v>
      </c>
      <c r="O1264" s="1" t="s">
        <v>4334</v>
      </c>
      <c r="Q1264" s="1" t="s">
        <v>2608</v>
      </c>
      <c r="R1264" s="1" t="s">
        <v>2473</v>
      </c>
      <c r="S1264" s="1" t="s">
        <v>2710</v>
      </c>
      <c r="T1264" s="1" t="s">
        <v>2477</v>
      </c>
      <c r="U1264" s="1" t="s">
        <v>141</v>
      </c>
      <c r="V1264" s="1" t="s">
        <v>4335</v>
      </c>
      <c r="W1264" s="1" t="s">
        <v>35</v>
      </c>
      <c r="X1264" s="1" t="s">
        <v>2630</v>
      </c>
      <c r="Y1264" s="1" t="s">
        <v>5258</v>
      </c>
      <c r="Z1264" s="1" t="s">
        <v>4713</v>
      </c>
    </row>
    <row r="1265" spans="1:26" hidden="1" x14ac:dyDescent="0.25">
      <c r="A1265" s="1" t="s">
        <v>2496</v>
      </c>
      <c r="B1265" s="1">
        <v>876</v>
      </c>
      <c r="C1265" s="1" t="s">
        <v>222</v>
      </c>
      <c r="D1265" s="1" t="s">
        <v>141</v>
      </c>
      <c r="E1265" s="1" t="s">
        <v>142</v>
      </c>
      <c r="F1265" s="1">
        <v>2024</v>
      </c>
      <c r="G1265" s="1">
        <v>2025</v>
      </c>
      <c r="H1265" s="1" t="s">
        <v>5795</v>
      </c>
      <c r="I1265" s="1">
        <v>9377</v>
      </c>
      <c r="J1265" s="1" t="s">
        <v>2557</v>
      </c>
      <c r="K1265" s="1" t="s">
        <v>2505</v>
      </c>
      <c r="L1265" s="1">
        <v>23845</v>
      </c>
      <c r="M1265" s="1" t="s">
        <v>2499</v>
      </c>
      <c r="N1265" s="1" t="s">
        <v>4218</v>
      </c>
      <c r="O1265" s="1" t="s">
        <v>4219</v>
      </c>
      <c r="Q1265" s="1" t="s">
        <v>2608</v>
      </c>
      <c r="R1265" s="1" t="s">
        <v>2473</v>
      </c>
      <c r="S1265" s="1" t="s">
        <v>2710</v>
      </c>
      <c r="T1265" s="1" t="s">
        <v>2479</v>
      </c>
      <c r="U1265" s="1" t="s">
        <v>141</v>
      </c>
      <c r="V1265" s="1" t="s">
        <v>3232</v>
      </c>
      <c r="W1265" s="1" t="s">
        <v>34</v>
      </c>
      <c r="X1265" s="1" t="s">
        <v>2630</v>
      </c>
      <c r="Y1265" s="1" t="s">
        <v>5796</v>
      </c>
      <c r="Z1265" s="1" t="s">
        <v>5797</v>
      </c>
    </row>
    <row r="1266" spans="1:26" hidden="1" x14ac:dyDescent="0.25">
      <c r="A1266" s="1" t="s">
        <v>2496</v>
      </c>
      <c r="B1266" s="1">
        <v>874</v>
      </c>
      <c r="C1266" s="1" t="s">
        <v>140</v>
      </c>
      <c r="D1266" s="1" t="s">
        <v>141</v>
      </c>
      <c r="E1266" s="1" t="s">
        <v>142</v>
      </c>
      <c r="F1266" s="1">
        <v>2024</v>
      </c>
      <c r="G1266" s="1">
        <v>2025</v>
      </c>
      <c r="H1266" s="1" t="s">
        <v>4336</v>
      </c>
      <c r="I1266" s="1">
        <v>9184</v>
      </c>
      <c r="J1266" s="1" t="s">
        <v>2557</v>
      </c>
      <c r="K1266" s="1" t="s">
        <v>2505</v>
      </c>
      <c r="L1266" s="1">
        <v>23847</v>
      </c>
      <c r="M1266" s="1" t="s">
        <v>2499</v>
      </c>
      <c r="N1266" s="1" t="s">
        <v>4205</v>
      </c>
      <c r="O1266" s="1" t="s">
        <v>4337</v>
      </c>
      <c r="Q1266" s="1" t="s">
        <v>2608</v>
      </c>
      <c r="R1266" s="1" t="s">
        <v>2473</v>
      </c>
      <c r="S1266" s="1" t="s">
        <v>3059</v>
      </c>
      <c r="T1266" s="1" t="s">
        <v>2479</v>
      </c>
      <c r="U1266" s="1" t="s">
        <v>141</v>
      </c>
      <c r="V1266" s="1" t="s">
        <v>4303</v>
      </c>
      <c r="W1266" s="1" t="s">
        <v>35</v>
      </c>
      <c r="X1266" s="1" t="s">
        <v>2630</v>
      </c>
      <c r="Y1266" s="1" t="s">
        <v>4338</v>
      </c>
      <c r="Z1266" s="1" t="s">
        <v>4339</v>
      </c>
    </row>
    <row r="1267" spans="1:26" hidden="1" x14ac:dyDescent="0.25">
      <c r="A1267" s="1" t="s">
        <v>2496</v>
      </c>
      <c r="B1267" s="1">
        <v>870</v>
      </c>
      <c r="C1267" s="1" t="s">
        <v>524</v>
      </c>
      <c r="D1267" s="1" t="s">
        <v>141</v>
      </c>
      <c r="E1267" s="1" t="s">
        <v>142</v>
      </c>
      <c r="F1267" s="1">
        <v>2024</v>
      </c>
      <c r="G1267" s="1">
        <v>2025</v>
      </c>
      <c r="H1267" s="1" t="s">
        <v>4340</v>
      </c>
      <c r="I1267" s="1">
        <v>2816</v>
      </c>
      <c r="J1267" s="1" t="s">
        <v>2557</v>
      </c>
      <c r="K1267" s="1" t="s">
        <v>2505</v>
      </c>
      <c r="L1267" s="1">
        <v>23845</v>
      </c>
      <c r="M1267" s="1" t="s">
        <v>2499</v>
      </c>
      <c r="N1267" s="1" t="s">
        <v>4218</v>
      </c>
      <c r="O1267" s="1" t="s">
        <v>4219</v>
      </c>
      <c r="Q1267" s="1" t="s">
        <v>2608</v>
      </c>
      <c r="R1267" s="1" t="s">
        <v>2473</v>
      </c>
      <c r="S1267" s="1" t="s">
        <v>2710</v>
      </c>
      <c r="T1267" s="1" t="s">
        <v>2479</v>
      </c>
      <c r="U1267" s="1" t="s">
        <v>141</v>
      </c>
      <c r="V1267" s="1" t="s">
        <v>3232</v>
      </c>
      <c r="W1267" s="1" t="s">
        <v>34</v>
      </c>
      <c r="X1267" s="1" t="s">
        <v>2794</v>
      </c>
      <c r="Y1267" s="1" t="s">
        <v>2795</v>
      </c>
      <c r="Z1267" s="1" t="s">
        <v>2755</v>
      </c>
    </row>
    <row r="1268" spans="1:26" hidden="1" x14ac:dyDescent="0.25">
      <c r="A1268" s="1" t="s">
        <v>2496</v>
      </c>
      <c r="B1268" s="1">
        <v>868</v>
      </c>
      <c r="C1268" s="1" t="s">
        <v>1068</v>
      </c>
      <c r="D1268" s="1" t="s">
        <v>141</v>
      </c>
      <c r="E1268" s="1" t="s">
        <v>142</v>
      </c>
      <c r="F1268" s="1">
        <v>2023</v>
      </c>
      <c r="G1268" s="1">
        <v>2023</v>
      </c>
      <c r="H1268" s="1" t="s">
        <v>4341</v>
      </c>
      <c r="I1268" s="1">
        <v>8458</v>
      </c>
      <c r="J1268" s="1" t="s">
        <v>2557</v>
      </c>
      <c r="K1268" s="1" t="s">
        <v>2505</v>
      </c>
      <c r="L1268" s="1">
        <v>23845</v>
      </c>
      <c r="M1268" s="1" t="s">
        <v>2499</v>
      </c>
      <c r="N1268" s="1" t="s">
        <v>3651</v>
      </c>
      <c r="O1268" s="1" t="s">
        <v>3506</v>
      </c>
      <c r="Q1268" s="1" t="s">
        <v>2608</v>
      </c>
      <c r="R1268" s="1" t="s">
        <v>2473</v>
      </c>
      <c r="S1268" s="1" t="s">
        <v>2710</v>
      </c>
      <c r="T1268" s="1" t="s">
        <v>2479</v>
      </c>
      <c r="U1268" s="1" t="s">
        <v>141</v>
      </c>
      <c r="V1268" s="1" t="s">
        <v>3475</v>
      </c>
      <c r="W1268" s="1" t="s">
        <v>34</v>
      </c>
      <c r="X1268" s="1" t="s">
        <v>2630</v>
      </c>
      <c r="Y1268" s="1" t="s">
        <v>5087</v>
      </c>
      <c r="Z1268" s="1" t="s">
        <v>4988</v>
      </c>
    </row>
    <row r="1269" spans="1:26" hidden="1" x14ac:dyDescent="0.25">
      <c r="A1269" s="1" t="s">
        <v>2496</v>
      </c>
      <c r="B1269" s="1">
        <v>863</v>
      </c>
      <c r="C1269" s="1" t="s">
        <v>223</v>
      </c>
      <c r="D1269" s="1" t="s">
        <v>141</v>
      </c>
      <c r="E1269" s="1" t="s">
        <v>142</v>
      </c>
      <c r="F1269" s="1">
        <v>2023</v>
      </c>
      <c r="G1269" s="1">
        <v>2024</v>
      </c>
      <c r="H1269" s="1" t="s">
        <v>3314</v>
      </c>
      <c r="I1269" s="1">
        <v>2613</v>
      </c>
      <c r="J1269" s="1" t="s">
        <v>2557</v>
      </c>
      <c r="K1269" s="1" t="s">
        <v>2505</v>
      </c>
      <c r="L1269" s="1">
        <v>23845</v>
      </c>
      <c r="M1269" s="1" t="s">
        <v>2499</v>
      </c>
      <c r="N1269" s="1" t="s">
        <v>4330</v>
      </c>
      <c r="O1269" s="1" t="s">
        <v>4331</v>
      </c>
      <c r="Q1269" s="1" t="s">
        <v>2608</v>
      </c>
      <c r="R1269" s="1" t="s">
        <v>2473</v>
      </c>
      <c r="S1269" s="1" t="s">
        <v>2710</v>
      </c>
      <c r="T1269" s="1" t="s">
        <v>2479</v>
      </c>
      <c r="U1269" s="1" t="s">
        <v>141</v>
      </c>
      <c r="V1269" s="1" t="s">
        <v>3444</v>
      </c>
      <c r="W1269" s="1" t="s">
        <v>35</v>
      </c>
      <c r="X1269" s="1" t="s">
        <v>2630</v>
      </c>
      <c r="Y1269" s="1" t="s">
        <v>5088</v>
      </c>
      <c r="Z1269" s="1" t="s">
        <v>4343</v>
      </c>
    </row>
    <row r="1270" spans="1:26" hidden="1" x14ac:dyDescent="0.25">
      <c r="A1270" s="1" t="s">
        <v>2496</v>
      </c>
      <c r="B1270" s="1">
        <v>862</v>
      </c>
      <c r="C1270" s="1" t="s">
        <v>689</v>
      </c>
      <c r="D1270" s="1" t="s">
        <v>141</v>
      </c>
      <c r="E1270" s="1" t="s">
        <v>142</v>
      </c>
      <c r="F1270" s="1">
        <v>2023</v>
      </c>
      <c r="G1270" s="1">
        <v>2023</v>
      </c>
      <c r="H1270" s="1" t="s">
        <v>4376</v>
      </c>
      <c r="I1270" s="1">
        <v>5553</v>
      </c>
      <c r="J1270" s="1" t="s">
        <v>2557</v>
      </c>
      <c r="K1270" s="1" t="s">
        <v>2505</v>
      </c>
      <c r="L1270" s="1">
        <v>23847</v>
      </c>
      <c r="M1270" s="1" t="s">
        <v>2499</v>
      </c>
      <c r="N1270" s="1" t="s">
        <v>3651</v>
      </c>
      <c r="O1270" s="1" t="s">
        <v>3506</v>
      </c>
      <c r="Q1270" s="1" t="s">
        <v>2608</v>
      </c>
      <c r="R1270" s="1" t="s">
        <v>2473</v>
      </c>
      <c r="S1270" s="1" t="s">
        <v>2710</v>
      </c>
      <c r="T1270" s="1" t="s">
        <v>2479</v>
      </c>
      <c r="U1270" s="1" t="s">
        <v>141</v>
      </c>
      <c r="V1270" s="1" t="s">
        <v>3475</v>
      </c>
      <c r="W1270" s="1" t="s">
        <v>34</v>
      </c>
      <c r="X1270" s="1" t="s">
        <v>2630</v>
      </c>
      <c r="Y1270" s="1" t="s">
        <v>5259</v>
      </c>
    </row>
    <row r="1271" spans="1:26" hidden="1" x14ac:dyDescent="0.25">
      <c r="A1271" s="1" t="s">
        <v>2496</v>
      </c>
      <c r="B1271" s="1">
        <v>857</v>
      </c>
      <c r="C1271" s="1" t="s">
        <v>551</v>
      </c>
      <c r="D1271" s="1" t="s">
        <v>141</v>
      </c>
      <c r="E1271" s="1" t="s">
        <v>142</v>
      </c>
      <c r="F1271" s="1">
        <v>2024</v>
      </c>
      <c r="G1271" s="1">
        <v>2025</v>
      </c>
      <c r="H1271" s="1" t="s">
        <v>7388</v>
      </c>
      <c r="I1271" s="1">
        <v>9654</v>
      </c>
      <c r="J1271" s="1" t="s">
        <v>2557</v>
      </c>
      <c r="K1271" s="1" t="s">
        <v>2505</v>
      </c>
      <c r="L1271" s="1">
        <v>23845</v>
      </c>
      <c r="M1271" s="1" t="s">
        <v>2499</v>
      </c>
      <c r="N1271" s="1" t="s">
        <v>4205</v>
      </c>
      <c r="O1271" s="1" t="s">
        <v>4337</v>
      </c>
      <c r="Q1271" s="1" t="s">
        <v>2608</v>
      </c>
      <c r="R1271" s="1" t="s">
        <v>2473</v>
      </c>
      <c r="S1271" s="1" t="s">
        <v>2710</v>
      </c>
      <c r="T1271" s="1" t="s">
        <v>2479</v>
      </c>
      <c r="U1271" s="1" t="s">
        <v>141</v>
      </c>
      <c r="V1271" s="1" t="s">
        <v>4303</v>
      </c>
      <c r="W1271" s="1" t="s">
        <v>35</v>
      </c>
      <c r="X1271" s="1" t="s">
        <v>2538</v>
      </c>
      <c r="Y1271" s="1" t="s">
        <v>7389</v>
      </c>
      <c r="Z1271" s="1" t="s">
        <v>5260</v>
      </c>
    </row>
    <row r="1272" spans="1:26" hidden="1" x14ac:dyDescent="0.25">
      <c r="A1272" s="1" t="s">
        <v>2496</v>
      </c>
      <c r="B1272" s="1">
        <v>852</v>
      </c>
      <c r="C1272" s="1" t="s">
        <v>1611</v>
      </c>
      <c r="D1272" s="1" t="s">
        <v>162</v>
      </c>
      <c r="E1272" s="1" t="s">
        <v>157</v>
      </c>
      <c r="F1272" s="1">
        <v>2024</v>
      </c>
      <c r="G1272" s="1">
        <v>2024</v>
      </c>
      <c r="H1272" s="1" t="s">
        <v>4344</v>
      </c>
      <c r="I1272" s="1">
        <v>6632</v>
      </c>
      <c r="J1272" s="1" t="s">
        <v>2875</v>
      </c>
      <c r="K1272" s="1" t="s">
        <v>2529</v>
      </c>
      <c r="L1272" s="1">
        <v>18001</v>
      </c>
      <c r="M1272" s="1" t="s">
        <v>2530</v>
      </c>
      <c r="N1272" s="1" t="s">
        <v>4345</v>
      </c>
      <c r="O1272" s="1" t="s">
        <v>4346</v>
      </c>
      <c r="Q1272" s="1" t="s">
        <v>40</v>
      </c>
      <c r="R1272" s="1" t="s">
        <v>2473</v>
      </c>
      <c r="S1272" s="1" t="s">
        <v>2610</v>
      </c>
      <c r="T1272" s="1" t="s">
        <v>2479</v>
      </c>
      <c r="U1272" s="1" t="s">
        <v>162</v>
      </c>
      <c r="V1272" s="1" t="s">
        <v>3094</v>
      </c>
      <c r="W1272" s="1" t="s">
        <v>34</v>
      </c>
      <c r="X1272" s="1" t="s">
        <v>2611</v>
      </c>
      <c r="Y1272" s="1" t="s">
        <v>4989</v>
      </c>
      <c r="Z1272" s="1" t="s">
        <v>4347</v>
      </c>
    </row>
    <row r="1273" spans="1:26" hidden="1" x14ac:dyDescent="0.25">
      <c r="A1273" s="1" t="s">
        <v>2496</v>
      </c>
      <c r="B1273" s="1">
        <v>851</v>
      </c>
      <c r="C1273" s="1" t="s">
        <v>872</v>
      </c>
      <c r="D1273" s="1" t="s">
        <v>162</v>
      </c>
      <c r="E1273" s="1" t="s">
        <v>157</v>
      </c>
      <c r="F1273" s="1">
        <v>2024</v>
      </c>
      <c r="G1273" s="1">
        <v>2023</v>
      </c>
      <c r="H1273" s="1" t="s">
        <v>4348</v>
      </c>
      <c r="I1273" s="1">
        <v>8985</v>
      </c>
      <c r="J1273" s="1" t="s">
        <v>2853</v>
      </c>
      <c r="K1273" s="1" t="s">
        <v>2613</v>
      </c>
      <c r="L1273" s="1">
        <v>26005</v>
      </c>
      <c r="M1273" s="1" t="s">
        <v>5292</v>
      </c>
      <c r="N1273" s="1" t="s">
        <v>3576</v>
      </c>
      <c r="O1273" s="1" t="s">
        <v>3577</v>
      </c>
      <c r="Q1273" s="1" t="s">
        <v>44</v>
      </c>
      <c r="R1273" s="1" t="s">
        <v>2514</v>
      </c>
      <c r="S1273" s="1" t="s">
        <v>2605</v>
      </c>
      <c r="T1273" s="1" t="s">
        <v>2479</v>
      </c>
      <c r="U1273" s="1" t="s">
        <v>162</v>
      </c>
      <c r="V1273" s="1" t="s">
        <v>3094</v>
      </c>
      <c r="W1273" s="1" t="s">
        <v>34</v>
      </c>
      <c r="X1273" s="1" t="s">
        <v>2526</v>
      </c>
      <c r="Y1273" s="1" t="s">
        <v>4349</v>
      </c>
      <c r="Z1273" s="1" t="s">
        <v>4350</v>
      </c>
    </row>
    <row r="1274" spans="1:26" hidden="1" x14ac:dyDescent="0.25">
      <c r="A1274" s="1" t="s">
        <v>2496</v>
      </c>
      <c r="B1274" s="1">
        <v>850</v>
      </c>
      <c r="C1274" s="1" t="s">
        <v>1308</v>
      </c>
      <c r="D1274" s="1" t="s">
        <v>162</v>
      </c>
      <c r="E1274" s="1" t="s">
        <v>157</v>
      </c>
      <c r="F1274" s="1">
        <v>2024</v>
      </c>
      <c r="G1274" s="1">
        <v>2024</v>
      </c>
      <c r="H1274" s="1" t="s">
        <v>4351</v>
      </c>
      <c r="I1274" s="1">
        <v>9075</v>
      </c>
      <c r="J1274" s="1" t="s">
        <v>2626</v>
      </c>
      <c r="K1274" s="1" t="s">
        <v>2613</v>
      </c>
      <c r="L1274" s="1">
        <v>34276</v>
      </c>
      <c r="M1274" s="1" t="s">
        <v>5292</v>
      </c>
      <c r="N1274" s="1" t="s">
        <v>3899</v>
      </c>
      <c r="O1274" s="1" t="s">
        <v>3929</v>
      </c>
      <c r="Q1274" s="1" t="s">
        <v>46</v>
      </c>
      <c r="R1274" s="1" t="s">
        <v>2514</v>
      </c>
      <c r="S1274" s="1" t="s">
        <v>3820</v>
      </c>
      <c r="T1274" s="1" t="s">
        <v>2479</v>
      </c>
      <c r="U1274" s="1" t="s">
        <v>162</v>
      </c>
      <c r="V1274" s="1" t="s">
        <v>3094</v>
      </c>
      <c r="W1274" s="1" t="s">
        <v>34</v>
      </c>
      <c r="X1274" s="1" t="s">
        <v>2526</v>
      </c>
      <c r="Y1274" s="1" t="s">
        <v>5261</v>
      </c>
      <c r="Z1274" s="1" t="s">
        <v>4352</v>
      </c>
    </row>
    <row r="1275" spans="1:26" hidden="1" x14ac:dyDescent="0.25">
      <c r="A1275" s="1" t="s">
        <v>2496</v>
      </c>
      <c r="B1275" s="1">
        <v>849</v>
      </c>
      <c r="C1275" s="1" t="s">
        <v>1593</v>
      </c>
      <c r="D1275" s="1" t="s">
        <v>166</v>
      </c>
      <c r="E1275" s="1" t="s">
        <v>142</v>
      </c>
      <c r="F1275" s="1">
        <v>2024</v>
      </c>
      <c r="G1275" s="1">
        <v>2025</v>
      </c>
      <c r="H1275" s="1" t="s">
        <v>4353</v>
      </c>
      <c r="I1275" s="1">
        <v>15329</v>
      </c>
      <c r="J1275" s="1" t="s">
        <v>3430</v>
      </c>
      <c r="K1275" s="1" t="s">
        <v>2634</v>
      </c>
      <c r="L1275" s="1">
        <v>35001</v>
      </c>
      <c r="M1275" s="1" t="s">
        <v>2530</v>
      </c>
      <c r="N1275" s="1" t="s">
        <v>3501</v>
      </c>
      <c r="O1275" s="1" t="s">
        <v>3502</v>
      </c>
      <c r="Q1275" s="1" t="s">
        <v>43</v>
      </c>
      <c r="R1275" s="1" t="s">
        <v>2473</v>
      </c>
      <c r="S1275" s="1" t="s">
        <v>2521</v>
      </c>
      <c r="T1275" s="1" t="s">
        <v>2479</v>
      </c>
      <c r="U1275" s="1" t="s">
        <v>166</v>
      </c>
      <c r="V1275" s="1" t="s">
        <v>3632</v>
      </c>
      <c r="W1275" s="1" t="s">
        <v>34</v>
      </c>
      <c r="X1275" s="1" t="s">
        <v>2794</v>
      </c>
      <c r="Y1275" s="1" t="s">
        <v>2795</v>
      </c>
      <c r="Z1275" s="1" t="s">
        <v>2755</v>
      </c>
    </row>
    <row r="1276" spans="1:26" hidden="1" x14ac:dyDescent="0.25">
      <c r="A1276" s="1" t="s">
        <v>2496</v>
      </c>
      <c r="B1276" s="1">
        <v>848</v>
      </c>
      <c r="C1276" s="1" t="s">
        <v>285</v>
      </c>
      <c r="D1276" s="1" t="s">
        <v>162</v>
      </c>
      <c r="E1276" s="1" t="s">
        <v>157</v>
      </c>
      <c r="F1276" s="1">
        <v>2024</v>
      </c>
      <c r="G1276" s="1">
        <v>2024</v>
      </c>
      <c r="H1276" s="1" t="s">
        <v>4354</v>
      </c>
      <c r="I1276" s="1">
        <v>8788</v>
      </c>
      <c r="J1276" s="1" t="s">
        <v>2853</v>
      </c>
      <c r="K1276" s="1" t="s">
        <v>2613</v>
      </c>
      <c r="L1276" s="1">
        <v>26009</v>
      </c>
      <c r="M1276" s="1" t="s">
        <v>5292</v>
      </c>
      <c r="N1276" s="1" t="s">
        <v>4345</v>
      </c>
      <c r="O1276" s="1" t="s">
        <v>4346</v>
      </c>
      <c r="Q1276" s="1" t="s">
        <v>44</v>
      </c>
      <c r="R1276" s="1" t="s">
        <v>2514</v>
      </c>
      <c r="S1276" s="1" t="s">
        <v>2605</v>
      </c>
      <c r="T1276" s="1" t="s">
        <v>2479</v>
      </c>
      <c r="U1276" s="1" t="s">
        <v>162</v>
      </c>
      <c r="V1276" s="1" t="s">
        <v>3094</v>
      </c>
      <c r="W1276" s="1" t="s">
        <v>34</v>
      </c>
      <c r="X1276" s="1" t="s">
        <v>2518</v>
      </c>
      <c r="Y1276" s="1" t="s">
        <v>5798</v>
      </c>
      <c r="Z1276" s="1" t="s">
        <v>4355</v>
      </c>
    </row>
    <row r="1277" spans="1:26" hidden="1" x14ac:dyDescent="0.25">
      <c r="A1277" s="1" t="s">
        <v>2496</v>
      </c>
      <c r="B1277" s="1">
        <v>847</v>
      </c>
      <c r="C1277" s="1" t="s">
        <v>813</v>
      </c>
      <c r="D1277" s="1" t="s">
        <v>141</v>
      </c>
      <c r="E1277" s="1" t="s">
        <v>142</v>
      </c>
      <c r="F1277" s="1">
        <v>2024</v>
      </c>
      <c r="G1277" s="1">
        <v>2025</v>
      </c>
      <c r="H1277" s="1" t="s">
        <v>5056</v>
      </c>
      <c r="I1277" s="1">
        <v>2114</v>
      </c>
      <c r="J1277" s="1" t="s">
        <v>2880</v>
      </c>
      <c r="K1277" s="1" t="s">
        <v>2881</v>
      </c>
      <c r="L1277" s="1">
        <v>23845</v>
      </c>
      <c r="M1277" s="1" t="s">
        <v>2499</v>
      </c>
      <c r="N1277" s="1" t="s">
        <v>4212</v>
      </c>
      <c r="O1277" s="1" t="s">
        <v>4356</v>
      </c>
      <c r="Q1277" s="1" t="s">
        <v>2608</v>
      </c>
      <c r="R1277" s="1" t="s">
        <v>2473</v>
      </c>
      <c r="S1277" s="1" t="s">
        <v>2710</v>
      </c>
      <c r="T1277" s="1" t="s">
        <v>2479</v>
      </c>
      <c r="U1277" s="1" t="s">
        <v>141</v>
      </c>
      <c r="V1277" s="1" t="s">
        <v>4297</v>
      </c>
      <c r="W1277" s="1" t="s">
        <v>35</v>
      </c>
      <c r="X1277" s="1" t="s">
        <v>2538</v>
      </c>
      <c r="Y1277" s="1" t="s">
        <v>5057</v>
      </c>
      <c r="Z1277" s="1" t="s">
        <v>2755</v>
      </c>
    </row>
    <row r="1278" spans="1:26" hidden="1" x14ac:dyDescent="0.25">
      <c r="A1278" s="1" t="s">
        <v>2496</v>
      </c>
      <c r="B1278" s="1">
        <v>846</v>
      </c>
      <c r="C1278" s="1" t="s">
        <v>1476</v>
      </c>
      <c r="D1278" s="1" t="s">
        <v>141</v>
      </c>
      <c r="E1278" s="1" t="s">
        <v>142</v>
      </c>
      <c r="F1278" s="1">
        <v>2024</v>
      </c>
      <c r="G1278" s="1">
        <v>2025</v>
      </c>
      <c r="H1278" s="1" t="s">
        <v>4357</v>
      </c>
      <c r="I1278" s="1">
        <v>7699</v>
      </c>
      <c r="J1278" s="1" t="s">
        <v>2557</v>
      </c>
      <c r="K1278" s="1" t="s">
        <v>2505</v>
      </c>
      <c r="L1278" s="1">
        <v>23845</v>
      </c>
      <c r="M1278" s="1" t="s">
        <v>2499</v>
      </c>
      <c r="N1278" s="1" t="s">
        <v>3689</v>
      </c>
      <c r="O1278" s="1" t="s">
        <v>3929</v>
      </c>
      <c r="Q1278" s="1" t="s">
        <v>2608</v>
      </c>
      <c r="R1278" s="1" t="s">
        <v>2473</v>
      </c>
      <c r="S1278" s="1" t="s">
        <v>2710</v>
      </c>
      <c r="T1278" s="1" t="s">
        <v>2479</v>
      </c>
      <c r="U1278" s="1" t="s">
        <v>141</v>
      </c>
      <c r="V1278" s="1" t="s">
        <v>4324</v>
      </c>
      <c r="W1278" s="1" t="s">
        <v>35</v>
      </c>
      <c r="X1278" s="1" t="s">
        <v>2630</v>
      </c>
      <c r="Y1278" s="1" t="s">
        <v>4358</v>
      </c>
      <c r="Z1278" s="1" t="s">
        <v>2755</v>
      </c>
    </row>
    <row r="1279" spans="1:26" hidden="1" x14ac:dyDescent="0.25">
      <c r="A1279" s="1" t="s">
        <v>2496</v>
      </c>
      <c r="B1279" s="1">
        <v>845</v>
      </c>
      <c r="C1279" s="1" t="s">
        <v>1324</v>
      </c>
      <c r="D1279" s="1" t="s">
        <v>166</v>
      </c>
      <c r="E1279" s="1" t="s">
        <v>142</v>
      </c>
      <c r="F1279" s="1">
        <v>2024</v>
      </c>
      <c r="G1279" s="1">
        <v>2025</v>
      </c>
      <c r="H1279" s="1" t="s">
        <v>14</v>
      </c>
      <c r="I1279" s="1">
        <v>15074</v>
      </c>
      <c r="J1279" s="1" t="s">
        <v>3419</v>
      </c>
      <c r="K1279" s="1" t="s">
        <v>2505</v>
      </c>
      <c r="L1279" s="1">
        <v>23001</v>
      </c>
      <c r="M1279" s="1" t="s">
        <v>2499</v>
      </c>
      <c r="N1279" s="1" t="s">
        <v>4138</v>
      </c>
      <c r="O1279" s="1" t="s">
        <v>4139</v>
      </c>
      <c r="Q1279" s="1" t="s">
        <v>2608</v>
      </c>
      <c r="R1279" s="1" t="s">
        <v>2473</v>
      </c>
      <c r="S1279" s="1" t="s">
        <v>2710</v>
      </c>
      <c r="T1279" s="1" t="s">
        <v>2479</v>
      </c>
      <c r="U1279" s="1" t="s">
        <v>166</v>
      </c>
      <c r="V1279" s="1" t="s">
        <v>4359</v>
      </c>
      <c r="W1279" s="1" t="s">
        <v>34</v>
      </c>
      <c r="X1279" s="1" t="s">
        <v>2509</v>
      </c>
      <c r="Y1279" s="1" t="s">
        <v>4360</v>
      </c>
      <c r="Z1279" s="1" t="s">
        <v>2755</v>
      </c>
    </row>
    <row r="1280" spans="1:26" hidden="1" x14ac:dyDescent="0.25">
      <c r="A1280" s="1" t="s">
        <v>2496</v>
      </c>
      <c r="B1280" s="1">
        <v>844</v>
      </c>
      <c r="C1280" s="1" t="s">
        <v>502</v>
      </c>
      <c r="D1280" s="1" t="s">
        <v>141</v>
      </c>
      <c r="E1280" s="1" t="s">
        <v>142</v>
      </c>
      <c r="F1280" s="1">
        <v>2024</v>
      </c>
      <c r="G1280" s="1">
        <v>2025</v>
      </c>
      <c r="H1280" s="1" t="s">
        <v>6099</v>
      </c>
      <c r="I1280" s="1">
        <v>9652</v>
      </c>
      <c r="J1280" s="1" t="s">
        <v>2557</v>
      </c>
      <c r="K1280" s="1" t="s">
        <v>2505</v>
      </c>
      <c r="L1280" s="1">
        <v>23849</v>
      </c>
      <c r="M1280" s="1" t="s">
        <v>2499</v>
      </c>
      <c r="N1280" s="1" t="s">
        <v>3689</v>
      </c>
      <c r="O1280" s="1" t="s">
        <v>3929</v>
      </c>
      <c r="Q1280" s="1" t="s">
        <v>2608</v>
      </c>
      <c r="R1280" s="1" t="s">
        <v>2473</v>
      </c>
      <c r="S1280" s="1" t="s">
        <v>2710</v>
      </c>
      <c r="T1280" s="1" t="s">
        <v>2479</v>
      </c>
      <c r="U1280" s="1" t="s">
        <v>141</v>
      </c>
      <c r="V1280" s="1" t="s">
        <v>4324</v>
      </c>
      <c r="W1280" s="1" t="s">
        <v>35</v>
      </c>
      <c r="X1280" s="1" t="s">
        <v>2538</v>
      </c>
      <c r="Y1280" s="1" t="s">
        <v>6100</v>
      </c>
      <c r="Z1280" s="1" t="s">
        <v>6101</v>
      </c>
    </row>
    <row r="1281" spans="1:26" hidden="1" x14ac:dyDescent="0.25">
      <c r="A1281" s="1" t="s">
        <v>2496</v>
      </c>
      <c r="B1281" s="1">
        <v>843</v>
      </c>
      <c r="C1281" s="1" t="s">
        <v>528</v>
      </c>
      <c r="D1281" s="1" t="s">
        <v>141</v>
      </c>
      <c r="E1281" s="1" t="s">
        <v>142</v>
      </c>
      <c r="F1281" s="1">
        <v>2024</v>
      </c>
      <c r="G1281" s="1">
        <v>2025</v>
      </c>
      <c r="H1281" s="1" t="s">
        <v>5089</v>
      </c>
      <c r="I1281" s="1">
        <v>9097</v>
      </c>
      <c r="J1281" s="1" t="s">
        <v>2557</v>
      </c>
      <c r="K1281" s="1" t="s">
        <v>2505</v>
      </c>
      <c r="L1281" s="1">
        <v>23847</v>
      </c>
      <c r="M1281" s="1" t="s">
        <v>2499</v>
      </c>
      <c r="N1281" s="1" t="s">
        <v>3689</v>
      </c>
      <c r="O1281" s="1" t="s">
        <v>3929</v>
      </c>
      <c r="Q1281" s="1" t="s">
        <v>2608</v>
      </c>
      <c r="R1281" s="1" t="s">
        <v>2473</v>
      </c>
      <c r="S1281" s="1" t="s">
        <v>4361</v>
      </c>
      <c r="T1281" s="1" t="s">
        <v>2479</v>
      </c>
      <c r="U1281" s="1" t="s">
        <v>141</v>
      </c>
      <c r="V1281" s="1" t="s">
        <v>4324</v>
      </c>
      <c r="W1281" s="1" t="s">
        <v>35</v>
      </c>
      <c r="X1281" s="1" t="s">
        <v>2630</v>
      </c>
      <c r="Y1281" s="1" t="s">
        <v>5090</v>
      </c>
      <c r="Z1281" s="1" t="s">
        <v>5091</v>
      </c>
    </row>
    <row r="1282" spans="1:26" hidden="1" x14ac:dyDescent="0.25">
      <c r="A1282" s="1" t="s">
        <v>2496</v>
      </c>
      <c r="B1282" s="1">
        <v>838</v>
      </c>
      <c r="C1282" s="1" t="s">
        <v>1502</v>
      </c>
      <c r="D1282" s="1" t="s">
        <v>141</v>
      </c>
      <c r="E1282" s="1" t="s">
        <v>142</v>
      </c>
      <c r="F1282" s="1">
        <v>2023</v>
      </c>
      <c r="G1282" s="1">
        <v>2024</v>
      </c>
      <c r="H1282" s="1" t="s">
        <v>4362</v>
      </c>
      <c r="I1282" s="1">
        <v>9162</v>
      </c>
      <c r="J1282" s="1" t="s">
        <v>2482</v>
      </c>
      <c r="K1282" s="1" t="s">
        <v>2558</v>
      </c>
      <c r="L1282" s="1">
        <v>35001</v>
      </c>
      <c r="M1282" s="1" t="s">
        <v>2499</v>
      </c>
      <c r="N1282" s="1" t="s">
        <v>4330</v>
      </c>
      <c r="O1282" s="1" t="s">
        <v>4331</v>
      </c>
      <c r="Q1282" s="1" t="s">
        <v>43</v>
      </c>
      <c r="R1282" s="1" t="s">
        <v>2473</v>
      </c>
      <c r="S1282" s="1" t="s">
        <v>2521</v>
      </c>
      <c r="T1282" s="1" t="s">
        <v>2479</v>
      </c>
      <c r="U1282" s="1" t="s">
        <v>141</v>
      </c>
      <c r="V1282" s="1" t="s">
        <v>3444</v>
      </c>
      <c r="W1282" s="1" t="s">
        <v>35</v>
      </c>
      <c r="X1282" s="1" t="s">
        <v>2593</v>
      </c>
      <c r="Y1282" s="1" t="s">
        <v>4363</v>
      </c>
    </row>
    <row r="1283" spans="1:26" hidden="1" x14ac:dyDescent="0.25">
      <c r="A1283" s="1" t="s">
        <v>2496</v>
      </c>
      <c r="B1283" s="1">
        <v>833</v>
      </c>
      <c r="C1283" s="1" t="s">
        <v>164</v>
      </c>
      <c r="D1283" s="1" t="s">
        <v>141</v>
      </c>
      <c r="E1283" s="1" t="s">
        <v>142</v>
      </c>
      <c r="F1283" s="1">
        <v>2023</v>
      </c>
      <c r="G1283" s="1">
        <v>2024</v>
      </c>
      <c r="H1283" s="1" t="s">
        <v>4364</v>
      </c>
      <c r="I1283" s="1">
        <v>5514</v>
      </c>
      <c r="J1283" s="1" t="s">
        <v>2557</v>
      </c>
      <c r="K1283" s="1" t="s">
        <v>2505</v>
      </c>
      <c r="L1283" s="1">
        <v>23846</v>
      </c>
      <c r="M1283" s="1" t="s">
        <v>2499</v>
      </c>
      <c r="N1283" s="1" t="s">
        <v>4330</v>
      </c>
      <c r="O1283" s="1" t="s">
        <v>4331</v>
      </c>
      <c r="Q1283" s="1" t="s">
        <v>2608</v>
      </c>
      <c r="R1283" s="1" t="s">
        <v>2473</v>
      </c>
      <c r="S1283" s="1" t="s">
        <v>3059</v>
      </c>
      <c r="T1283" s="1" t="s">
        <v>2479</v>
      </c>
      <c r="U1283" s="1" t="s">
        <v>141</v>
      </c>
      <c r="V1283" s="1" t="s">
        <v>3444</v>
      </c>
      <c r="W1283" s="1" t="s">
        <v>35</v>
      </c>
      <c r="X1283" s="1" t="s">
        <v>2794</v>
      </c>
      <c r="Y1283" s="1" t="s">
        <v>2795</v>
      </c>
      <c r="Z1283" s="1" t="s">
        <v>2755</v>
      </c>
    </row>
    <row r="1284" spans="1:26" hidden="1" x14ac:dyDescent="0.25">
      <c r="A1284" s="1" t="s">
        <v>2496</v>
      </c>
      <c r="B1284" s="1">
        <v>829</v>
      </c>
      <c r="C1284" s="1" t="s">
        <v>635</v>
      </c>
      <c r="D1284" s="1" t="s">
        <v>162</v>
      </c>
      <c r="E1284" s="1" t="s">
        <v>157</v>
      </c>
      <c r="F1284" s="1">
        <v>2024</v>
      </c>
      <c r="G1284" s="1">
        <v>2024</v>
      </c>
      <c r="H1284" s="1" t="s">
        <v>4365</v>
      </c>
      <c r="I1284" s="1">
        <v>4324</v>
      </c>
      <c r="J1284" s="1" t="s">
        <v>2979</v>
      </c>
      <c r="K1284" s="1" t="s">
        <v>2613</v>
      </c>
      <c r="L1284" s="1">
        <v>34089</v>
      </c>
      <c r="M1284" s="1" t="s">
        <v>5292</v>
      </c>
      <c r="N1284" s="1" t="s">
        <v>4345</v>
      </c>
      <c r="O1284" s="1" t="s">
        <v>4346</v>
      </c>
      <c r="Q1284" s="1" t="s">
        <v>46</v>
      </c>
      <c r="R1284" s="1" t="s">
        <v>2514</v>
      </c>
      <c r="S1284" s="1" t="s">
        <v>3017</v>
      </c>
      <c r="T1284" s="1" t="s">
        <v>2479</v>
      </c>
      <c r="U1284" s="1" t="s">
        <v>162</v>
      </c>
      <c r="V1284" s="1" t="s">
        <v>3094</v>
      </c>
      <c r="W1284" s="1" t="s">
        <v>34</v>
      </c>
      <c r="X1284" s="1" t="s">
        <v>2526</v>
      </c>
      <c r="Y1284" s="1" t="s">
        <v>4366</v>
      </c>
      <c r="Z1284" s="1" t="s">
        <v>4367</v>
      </c>
    </row>
    <row r="1285" spans="1:26" hidden="1" x14ac:dyDescent="0.25">
      <c r="A1285" s="1" t="s">
        <v>2496</v>
      </c>
      <c r="B1285" s="1">
        <v>827</v>
      </c>
      <c r="C1285" s="1" t="s">
        <v>503</v>
      </c>
      <c r="D1285" s="1" t="s">
        <v>141</v>
      </c>
      <c r="E1285" s="1" t="s">
        <v>142</v>
      </c>
      <c r="F1285" s="1">
        <v>2023</v>
      </c>
      <c r="G1285" s="1">
        <v>2024</v>
      </c>
      <c r="H1285" s="1" t="s">
        <v>5799</v>
      </c>
      <c r="I1285" s="1">
        <v>9402</v>
      </c>
      <c r="J1285" s="1" t="s">
        <v>2557</v>
      </c>
      <c r="K1285" s="1" t="s">
        <v>2505</v>
      </c>
      <c r="L1285" s="1">
        <v>23845</v>
      </c>
      <c r="M1285" s="1" t="s">
        <v>2499</v>
      </c>
      <c r="N1285" s="1" t="s">
        <v>4330</v>
      </c>
      <c r="O1285" s="1" t="s">
        <v>4331</v>
      </c>
      <c r="Q1285" s="1" t="s">
        <v>2608</v>
      </c>
      <c r="R1285" s="1" t="s">
        <v>2473</v>
      </c>
      <c r="S1285" s="1" t="s">
        <v>2710</v>
      </c>
      <c r="T1285" s="1" t="s">
        <v>2479</v>
      </c>
      <c r="U1285" s="1" t="s">
        <v>141</v>
      </c>
      <c r="V1285" s="1" t="s">
        <v>3444</v>
      </c>
      <c r="W1285" s="1" t="s">
        <v>35</v>
      </c>
      <c r="X1285" s="1" t="s">
        <v>2630</v>
      </c>
      <c r="Y1285" s="1" t="s">
        <v>5800</v>
      </c>
      <c r="Z1285" s="1" t="s">
        <v>5085</v>
      </c>
    </row>
    <row r="1286" spans="1:26" hidden="1" x14ac:dyDescent="0.25">
      <c r="A1286" s="1" t="s">
        <v>2496</v>
      </c>
      <c r="B1286" s="1">
        <v>821</v>
      </c>
      <c r="C1286" s="1" t="s">
        <v>1313</v>
      </c>
      <c r="D1286" s="1" t="s">
        <v>203</v>
      </c>
      <c r="E1286" s="1" t="s">
        <v>142</v>
      </c>
      <c r="F1286" s="1">
        <v>2007</v>
      </c>
      <c r="G1286" s="1">
        <v>2008</v>
      </c>
      <c r="H1286" s="1" t="s">
        <v>6612</v>
      </c>
      <c r="I1286" s="1">
        <v>2997</v>
      </c>
      <c r="J1286" s="1" t="s">
        <v>2557</v>
      </c>
      <c r="K1286" s="1" t="s">
        <v>2505</v>
      </c>
      <c r="L1286" s="1">
        <v>23848</v>
      </c>
      <c r="M1286" s="1" t="s">
        <v>2499</v>
      </c>
      <c r="N1286" s="1" t="s">
        <v>6613</v>
      </c>
      <c r="O1286" s="1" t="s">
        <v>6267</v>
      </c>
      <c r="Q1286" s="1" t="s">
        <v>2608</v>
      </c>
      <c r="R1286" s="1" t="s">
        <v>2473</v>
      </c>
      <c r="S1286" s="1" t="s">
        <v>3180</v>
      </c>
      <c r="T1286" s="1" t="s">
        <v>2479</v>
      </c>
      <c r="U1286" s="1" t="s">
        <v>203</v>
      </c>
      <c r="V1286" s="1" t="s">
        <v>6216</v>
      </c>
      <c r="W1286" s="1" t="s">
        <v>36</v>
      </c>
      <c r="X1286" s="1" t="s">
        <v>2794</v>
      </c>
      <c r="Y1286" s="1" t="s">
        <v>2795</v>
      </c>
      <c r="Z1286" s="1" t="s">
        <v>2755</v>
      </c>
    </row>
    <row r="1287" spans="1:26" hidden="1" x14ac:dyDescent="0.25">
      <c r="A1287" s="1" t="s">
        <v>2496</v>
      </c>
      <c r="B1287" s="1">
        <v>816</v>
      </c>
      <c r="C1287" s="1" t="s">
        <v>224</v>
      </c>
      <c r="D1287" s="1" t="s">
        <v>141</v>
      </c>
      <c r="E1287" s="1" t="s">
        <v>142</v>
      </c>
      <c r="F1287" s="1">
        <v>2024</v>
      </c>
      <c r="G1287" s="1">
        <v>2025</v>
      </c>
      <c r="H1287" s="1" t="s">
        <v>4368</v>
      </c>
      <c r="I1287" s="1">
        <v>6731</v>
      </c>
      <c r="J1287" s="1" t="s">
        <v>2557</v>
      </c>
      <c r="K1287" s="1" t="s">
        <v>2505</v>
      </c>
      <c r="L1287" s="1">
        <v>23849</v>
      </c>
      <c r="M1287" s="1" t="s">
        <v>2499</v>
      </c>
      <c r="N1287" s="1" t="s">
        <v>4212</v>
      </c>
      <c r="O1287" s="1" t="s">
        <v>4356</v>
      </c>
      <c r="Q1287" s="1" t="s">
        <v>2608</v>
      </c>
      <c r="R1287" s="1" t="s">
        <v>2473</v>
      </c>
      <c r="S1287" s="1" t="s">
        <v>2646</v>
      </c>
      <c r="T1287" s="1" t="s">
        <v>2479</v>
      </c>
      <c r="U1287" s="1" t="s">
        <v>141</v>
      </c>
      <c r="V1287" s="1" t="s">
        <v>4297</v>
      </c>
      <c r="W1287" s="1" t="s">
        <v>35</v>
      </c>
      <c r="X1287" s="1" t="s">
        <v>2630</v>
      </c>
      <c r="Y1287" s="1" t="s">
        <v>4369</v>
      </c>
      <c r="Z1287" s="1" t="s">
        <v>2755</v>
      </c>
    </row>
    <row r="1288" spans="1:26" hidden="1" x14ac:dyDescent="0.25">
      <c r="A1288" s="1" t="s">
        <v>2496</v>
      </c>
      <c r="B1288" s="1">
        <v>814</v>
      </c>
      <c r="C1288" s="1" t="s">
        <v>443</v>
      </c>
      <c r="D1288" s="1" t="s">
        <v>444</v>
      </c>
      <c r="E1288" s="1" t="s">
        <v>142</v>
      </c>
      <c r="F1288" s="1">
        <v>2010</v>
      </c>
      <c r="G1288" s="1">
        <v>2010</v>
      </c>
      <c r="H1288" s="1" t="s">
        <v>6614</v>
      </c>
      <c r="I1288" s="1">
        <v>2674</v>
      </c>
      <c r="J1288" s="1" t="s">
        <v>2623</v>
      </c>
      <c r="K1288" s="1" t="s">
        <v>2498</v>
      </c>
      <c r="L1288" s="1">
        <v>23849</v>
      </c>
      <c r="M1288" s="1" t="s">
        <v>2499</v>
      </c>
      <c r="N1288" s="1" t="s">
        <v>6615</v>
      </c>
      <c r="O1288" s="1" t="s">
        <v>6267</v>
      </c>
      <c r="Q1288" s="1" t="s">
        <v>2608</v>
      </c>
      <c r="R1288" s="1" t="s">
        <v>2473</v>
      </c>
      <c r="S1288" s="1" t="s">
        <v>2646</v>
      </c>
      <c r="T1288" s="1" t="s">
        <v>2479</v>
      </c>
      <c r="U1288" s="1" t="s">
        <v>444</v>
      </c>
      <c r="V1288" s="1" t="s">
        <v>6216</v>
      </c>
      <c r="W1288" s="1" t="s">
        <v>36</v>
      </c>
      <c r="X1288" s="1" t="s">
        <v>2794</v>
      </c>
      <c r="Y1288" s="1" t="s">
        <v>2795</v>
      </c>
      <c r="Z1288" s="1" t="s">
        <v>2755</v>
      </c>
    </row>
    <row r="1289" spans="1:26" hidden="1" x14ac:dyDescent="0.25">
      <c r="A1289" s="1" t="s">
        <v>2496</v>
      </c>
      <c r="B1289" s="1">
        <v>813</v>
      </c>
      <c r="C1289" s="1" t="s">
        <v>225</v>
      </c>
      <c r="D1289" s="1" t="s">
        <v>141</v>
      </c>
      <c r="E1289" s="1" t="s">
        <v>142</v>
      </c>
      <c r="F1289" s="1">
        <v>2023</v>
      </c>
      <c r="G1289" s="1">
        <v>2024</v>
      </c>
      <c r="H1289" s="1" t="s">
        <v>4370</v>
      </c>
      <c r="I1289" s="1">
        <v>2221</v>
      </c>
      <c r="J1289" s="1" t="s">
        <v>2919</v>
      </c>
      <c r="K1289" s="1" t="s">
        <v>2558</v>
      </c>
      <c r="L1289" s="1">
        <v>23845</v>
      </c>
      <c r="M1289" s="1" t="s">
        <v>2499</v>
      </c>
      <c r="N1289" s="1" t="s">
        <v>4330</v>
      </c>
      <c r="O1289" s="1" t="s">
        <v>4331</v>
      </c>
      <c r="Q1289" s="1" t="s">
        <v>2608</v>
      </c>
      <c r="R1289" s="1" t="s">
        <v>2473</v>
      </c>
      <c r="S1289" s="1" t="s">
        <v>2710</v>
      </c>
      <c r="T1289" s="1" t="s">
        <v>2479</v>
      </c>
      <c r="U1289" s="1" t="s">
        <v>141</v>
      </c>
      <c r="V1289" s="1" t="s">
        <v>3444</v>
      </c>
      <c r="W1289" s="1" t="s">
        <v>35</v>
      </c>
      <c r="X1289" s="1" t="s">
        <v>3753</v>
      </c>
      <c r="Y1289" s="1" t="s">
        <v>4371</v>
      </c>
    </row>
    <row r="1290" spans="1:26" hidden="1" x14ac:dyDescent="0.25">
      <c r="A1290" s="1" t="s">
        <v>2496</v>
      </c>
      <c r="B1290" s="1">
        <v>811</v>
      </c>
      <c r="C1290" s="1" t="s">
        <v>226</v>
      </c>
      <c r="D1290" s="1" t="s">
        <v>141</v>
      </c>
      <c r="E1290" s="1" t="s">
        <v>142</v>
      </c>
      <c r="F1290" s="1">
        <v>2023</v>
      </c>
      <c r="G1290" s="1">
        <v>2024</v>
      </c>
      <c r="H1290" s="1" t="s">
        <v>4372</v>
      </c>
      <c r="I1290" s="1">
        <v>7450</v>
      </c>
      <c r="J1290" s="1" t="s">
        <v>2557</v>
      </c>
      <c r="K1290" s="1" t="s">
        <v>2505</v>
      </c>
      <c r="L1290" s="1">
        <v>23849</v>
      </c>
      <c r="M1290" s="1" t="s">
        <v>2499</v>
      </c>
      <c r="N1290" s="1" t="s">
        <v>4330</v>
      </c>
      <c r="O1290" s="1" t="s">
        <v>4331</v>
      </c>
      <c r="Q1290" s="1" t="s">
        <v>2608</v>
      </c>
      <c r="R1290" s="1" t="s">
        <v>2473</v>
      </c>
      <c r="S1290" s="1" t="s">
        <v>2646</v>
      </c>
      <c r="T1290" s="1" t="s">
        <v>2479</v>
      </c>
      <c r="U1290" s="1" t="s">
        <v>141</v>
      </c>
      <c r="V1290" s="1" t="s">
        <v>3444</v>
      </c>
      <c r="W1290" s="1" t="s">
        <v>35</v>
      </c>
      <c r="X1290" s="1" t="s">
        <v>2509</v>
      </c>
      <c r="Y1290" s="1" t="s">
        <v>4373</v>
      </c>
      <c r="Z1290" s="1" t="s">
        <v>4374</v>
      </c>
    </row>
    <row r="1291" spans="1:26" hidden="1" x14ac:dyDescent="0.25">
      <c r="A1291" s="1" t="s">
        <v>2496</v>
      </c>
      <c r="B1291" s="1">
        <v>810</v>
      </c>
      <c r="C1291" s="1" t="s">
        <v>1550</v>
      </c>
      <c r="D1291" s="1" t="s">
        <v>141</v>
      </c>
      <c r="E1291" s="1" t="s">
        <v>142</v>
      </c>
      <c r="F1291" s="1">
        <v>2024</v>
      </c>
      <c r="G1291" s="1">
        <v>2025</v>
      </c>
      <c r="H1291" s="1" t="s">
        <v>2642</v>
      </c>
      <c r="I1291" s="1" t="s">
        <v>2643</v>
      </c>
      <c r="J1291" s="1" t="s">
        <v>2475</v>
      </c>
      <c r="K1291" s="1" t="s">
        <v>2505</v>
      </c>
      <c r="L1291" s="1">
        <v>23849</v>
      </c>
      <c r="M1291" s="1" t="s">
        <v>2499</v>
      </c>
      <c r="N1291" s="1" t="s">
        <v>4212</v>
      </c>
      <c r="O1291" s="1" t="s">
        <v>4356</v>
      </c>
      <c r="Q1291" s="1" t="s">
        <v>2608</v>
      </c>
      <c r="R1291" s="1" t="s">
        <v>2473</v>
      </c>
      <c r="S1291" s="1" t="s">
        <v>2646</v>
      </c>
      <c r="T1291" s="1" t="s">
        <v>2522</v>
      </c>
      <c r="U1291" s="1" t="s">
        <v>141</v>
      </c>
      <c r="V1291" s="1" t="s">
        <v>4297</v>
      </c>
      <c r="W1291" s="1" t="s">
        <v>35</v>
      </c>
      <c r="X1291" s="1" t="s">
        <v>2538</v>
      </c>
      <c r="Y1291" s="1" t="s">
        <v>5058</v>
      </c>
      <c r="Z1291" s="1" t="s">
        <v>4375</v>
      </c>
    </row>
    <row r="1292" spans="1:26" hidden="1" x14ac:dyDescent="0.25">
      <c r="A1292" s="1" t="s">
        <v>2496</v>
      </c>
      <c r="B1292" s="1">
        <v>809</v>
      </c>
      <c r="C1292" s="1" t="s">
        <v>525</v>
      </c>
      <c r="D1292" s="1" t="s">
        <v>141</v>
      </c>
      <c r="E1292" s="1" t="s">
        <v>142</v>
      </c>
      <c r="F1292" s="1">
        <v>2023</v>
      </c>
      <c r="G1292" s="1">
        <v>2023</v>
      </c>
      <c r="H1292" s="1" t="s">
        <v>4724</v>
      </c>
      <c r="I1292" s="1">
        <v>7870</v>
      </c>
      <c r="J1292" s="1" t="s">
        <v>2557</v>
      </c>
      <c r="K1292" s="1" t="s">
        <v>2505</v>
      </c>
      <c r="L1292" s="1">
        <v>23846</v>
      </c>
      <c r="M1292" s="1" t="s">
        <v>2499</v>
      </c>
      <c r="N1292" s="1" t="s">
        <v>3651</v>
      </c>
      <c r="O1292" s="1" t="s">
        <v>3506</v>
      </c>
      <c r="Q1292" s="1" t="s">
        <v>2608</v>
      </c>
      <c r="R1292" s="1" t="s">
        <v>2473</v>
      </c>
      <c r="S1292" s="1" t="s">
        <v>2710</v>
      </c>
      <c r="T1292" s="1" t="s">
        <v>2479</v>
      </c>
      <c r="U1292" s="1" t="s">
        <v>141</v>
      </c>
      <c r="V1292" s="1" t="s">
        <v>3475</v>
      </c>
      <c r="W1292" s="1" t="s">
        <v>34</v>
      </c>
      <c r="X1292" s="1" t="s">
        <v>2630</v>
      </c>
      <c r="Y1292" s="1" t="s">
        <v>5801</v>
      </c>
      <c r="Z1292" s="1" t="s">
        <v>5802</v>
      </c>
    </row>
    <row r="1293" spans="1:26" hidden="1" x14ac:dyDescent="0.25">
      <c r="A1293" s="1" t="s">
        <v>2496</v>
      </c>
      <c r="B1293" s="1">
        <v>806</v>
      </c>
      <c r="C1293" s="1" t="s">
        <v>1503</v>
      </c>
      <c r="D1293" s="1" t="s">
        <v>141</v>
      </c>
      <c r="E1293" s="1" t="s">
        <v>142</v>
      </c>
      <c r="F1293" s="1">
        <v>2024</v>
      </c>
      <c r="G1293" s="1">
        <v>2025</v>
      </c>
      <c r="H1293" s="1" t="s">
        <v>4377</v>
      </c>
      <c r="I1293" s="1">
        <v>9206</v>
      </c>
      <c r="J1293" s="1" t="s">
        <v>2504</v>
      </c>
      <c r="K1293" s="1" t="s">
        <v>2505</v>
      </c>
      <c r="L1293" s="1">
        <v>17001</v>
      </c>
      <c r="M1293" s="1" t="s">
        <v>2499</v>
      </c>
      <c r="N1293" s="1" t="s">
        <v>4212</v>
      </c>
      <c r="O1293" s="1" t="s">
        <v>4356</v>
      </c>
      <c r="Q1293" s="1" t="s">
        <v>2506</v>
      </c>
      <c r="R1293" s="1" t="s">
        <v>2507</v>
      </c>
      <c r="S1293" s="1" t="s">
        <v>2508</v>
      </c>
      <c r="T1293" s="1" t="s">
        <v>2479</v>
      </c>
      <c r="U1293" s="1" t="s">
        <v>141</v>
      </c>
      <c r="V1293" s="1" t="s">
        <v>4297</v>
      </c>
      <c r="W1293" s="1" t="s">
        <v>35</v>
      </c>
      <c r="X1293" s="1" t="s">
        <v>5211</v>
      </c>
      <c r="Y1293" s="1" t="s">
        <v>5803</v>
      </c>
    </row>
    <row r="1294" spans="1:26" hidden="1" x14ac:dyDescent="0.25">
      <c r="A1294" s="1" t="s">
        <v>2496</v>
      </c>
      <c r="B1294" s="1">
        <v>805</v>
      </c>
      <c r="C1294" s="1" t="s">
        <v>1435</v>
      </c>
      <c r="D1294" s="1" t="s">
        <v>203</v>
      </c>
      <c r="E1294" s="1" t="s">
        <v>142</v>
      </c>
      <c r="F1294" s="1">
        <v>2013</v>
      </c>
      <c r="G1294" s="1">
        <v>2014</v>
      </c>
      <c r="H1294" s="1" t="s">
        <v>6616</v>
      </c>
      <c r="I1294" s="1">
        <v>3179</v>
      </c>
      <c r="J1294" s="1" t="s">
        <v>2557</v>
      </c>
      <c r="K1294" s="1" t="s">
        <v>2505</v>
      </c>
      <c r="L1294" s="1">
        <v>23853</v>
      </c>
      <c r="M1294" s="1" t="s">
        <v>2499</v>
      </c>
      <c r="N1294" s="1" t="s">
        <v>6617</v>
      </c>
      <c r="O1294" s="1" t="s">
        <v>6267</v>
      </c>
      <c r="Q1294" s="1" t="s">
        <v>2608</v>
      </c>
      <c r="R1294" s="1" t="s">
        <v>2473</v>
      </c>
      <c r="S1294" s="1" t="s">
        <v>6618</v>
      </c>
      <c r="T1294" s="1" t="s">
        <v>2479</v>
      </c>
      <c r="U1294" s="1" t="s">
        <v>203</v>
      </c>
      <c r="V1294" s="1" t="s">
        <v>6216</v>
      </c>
      <c r="W1294" s="1" t="s">
        <v>36</v>
      </c>
      <c r="X1294" s="1" t="s">
        <v>2794</v>
      </c>
      <c r="Y1294" s="1" t="s">
        <v>2795</v>
      </c>
      <c r="Z1294" s="1" t="s">
        <v>2755</v>
      </c>
    </row>
    <row r="1295" spans="1:26" hidden="1" x14ac:dyDescent="0.25">
      <c r="A1295" s="1" t="s">
        <v>2496</v>
      </c>
      <c r="B1295" s="1">
        <v>804</v>
      </c>
      <c r="C1295" s="1" t="s">
        <v>154</v>
      </c>
      <c r="D1295" s="1" t="s">
        <v>155</v>
      </c>
      <c r="E1295" s="1" t="s">
        <v>142</v>
      </c>
      <c r="F1295" s="1">
        <v>2013</v>
      </c>
      <c r="G1295" s="1">
        <v>2013</v>
      </c>
      <c r="H1295" s="1" t="s">
        <v>6619</v>
      </c>
      <c r="I1295" s="1">
        <v>3175</v>
      </c>
      <c r="J1295" s="1" t="s">
        <v>2557</v>
      </c>
      <c r="K1295" s="1" t="s">
        <v>2505</v>
      </c>
      <c r="L1295" s="1">
        <v>23853</v>
      </c>
      <c r="M1295" s="1" t="s">
        <v>2499</v>
      </c>
      <c r="N1295" s="1" t="s">
        <v>6617</v>
      </c>
      <c r="O1295" s="1" t="s">
        <v>6267</v>
      </c>
      <c r="Q1295" s="1" t="s">
        <v>2608</v>
      </c>
      <c r="R1295" s="1" t="s">
        <v>2473</v>
      </c>
      <c r="S1295" s="1" t="s">
        <v>6618</v>
      </c>
      <c r="T1295" s="1" t="s">
        <v>2479</v>
      </c>
      <c r="U1295" s="1" t="s">
        <v>155</v>
      </c>
      <c r="V1295" s="1" t="s">
        <v>6216</v>
      </c>
      <c r="W1295" s="1" t="s">
        <v>36</v>
      </c>
      <c r="X1295" s="1" t="s">
        <v>2794</v>
      </c>
      <c r="Y1295" s="1" t="s">
        <v>2795</v>
      </c>
      <c r="Z1295" s="1" t="s">
        <v>2755</v>
      </c>
    </row>
    <row r="1296" spans="1:26" hidden="1" x14ac:dyDescent="0.25">
      <c r="A1296" s="1" t="s">
        <v>2496</v>
      </c>
      <c r="B1296" s="1">
        <v>800</v>
      </c>
      <c r="C1296" s="1" t="s">
        <v>1504</v>
      </c>
      <c r="D1296" s="1" t="s">
        <v>141</v>
      </c>
      <c r="E1296" s="1" t="s">
        <v>142</v>
      </c>
      <c r="F1296" s="1">
        <v>2023</v>
      </c>
      <c r="G1296" s="1">
        <v>2023</v>
      </c>
      <c r="H1296" s="1" t="s">
        <v>4379</v>
      </c>
      <c r="I1296" s="1">
        <v>7392</v>
      </c>
      <c r="J1296" s="1" t="s">
        <v>2606</v>
      </c>
      <c r="K1296" s="1" t="s">
        <v>2881</v>
      </c>
      <c r="L1296" s="1">
        <v>17001</v>
      </c>
      <c r="M1296" s="1" t="s">
        <v>2499</v>
      </c>
      <c r="N1296" s="1" t="s">
        <v>4380</v>
      </c>
      <c r="O1296" s="1" t="s">
        <v>4381</v>
      </c>
      <c r="Q1296" s="1" t="s">
        <v>2506</v>
      </c>
      <c r="R1296" s="1" t="s">
        <v>2507</v>
      </c>
      <c r="S1296" s="1" t="s">
        <v>2508</v>
      </c>
      <c r="T1296" s="1" t="s">
        <v>2479</v>
      </c>
      <c r="U1296" s="1" t="s">
        <v>141</v>
      </c>
      <c r="V1296" s="1" t="s">
        <v>4028</v>
      </c>
      <c r="W1296" s="1" t="s">
        <v>35</v>
      </c>
      <c r="X1296" s="1" t="s">
        <v>2509</v>
      </c>
      <c r="Y1296" s="1" t="s">
        <v>4382</v>
      </c>
    </row>
    <row r="1297" spans="1:26" hidden="1" x14ac:dyDescent="0.25">
      <c r="A1297" s="1" t="s">
        <v>2496</v>
      </c>
      <c r="B1297" s="1">
        <v>798</v>
      </c>
      <c r="C1297" s="1" t="s">
        <v>1577</v>
      </c>
      <c r="D1297" s="1" t="s">
        <v>141</v>
      </c>
      <c r="E1297" s="1" t="s">
        <v>142</v>
      </c>
      <c r="F1297" s="1">
        <v>2024</v>
      </c>
      <c r="G1297" s="1">
        <v>2025</v>
      </c>
      <c r="H1297" s="1" t="s">
        <v>4383</v>
      </c>
      <c r="I1297" s="1" t="s">
        <v>4384</v>
      </c>
      <c r="J1297" s="1" t="s">
        <v>2475</v>
      </c>
      <c r="K1297" s="1" t="s">
        <v>2738</v>
      </c>
      <c r="L1297" s="1">
        <v>23849</v>
      </c>
      <c r="M1297" s="1" t="s">
        <v>2530</v>
      </c>
      <c r="N1297" s="1" t="s">
        <v>4205</v>
      </c>
      <c r="O1297" s="1" t="s">
        <v>4337</v>
      </c>
      <c r="Q1297" s="1" t="s">
        <v>2608</v>
      </c>
      <c r="R1297" s="1" t="s">
        <v>2473</v>
      </c>
      <c r="S1297" s="1" t="s">
        <v>2646</v>
      </c>
      <c r="T1297" s="1" t="s">
        <v>3428</v>
      </c>
      <c r="U1297" s="1" t="s">
        <v>141</v>
      </c>
      <c r="V1297" s="1" t="s">
        <v>4303</v>
      </c>
      <c r="W1297" s="1" t="s">
        <v>35</v>
      </c>
      <c r="X1297" s="1" t="s">
        <v>2630</v>
      </c>
      <c r="Y1297" s="1" t="s">
        <v>4385</v>
      </c>
      <c r="Z1297" s="1" t="s">
        <v>4386</v>
      </c>
    </row>
    <row r="1298" spans="1:26" hidden="1" x14ac:dyDescent="0.25">
      <c r="A1298" s="1" t="s">
        <v>2496</v>
      </c>
      <c r="B1298" s="1">
        <v>797</v>
      </c>
      <c r="C1298" s="1" t="s">
        <v>1505</v>
      </c>
      <c r="D1298" s="1" t="s">
        <v>141</v>
      </c>
      <c r="E1298" s="1" t="s">
        <v>142</v>
      </c>
      <c r="F1298" s="1">
        <v>2023</v>
      </c>
      <c r="G1298" s="1">
        <v>2024</v>
      </c>
      <c r="H1298" s="1" t="s">
        <v>6620</v>
      </c>
      <c r="I1298" s="1">
        <v>9235</v>
      </c>
      <c r="J1298" s="1" t="s">
        <v>2478</v>
      </c>
      <c r="K1298" s="1" t="s">
        <v>2505</v>
      </c>
      <c r="L1298" s="1">
        <v>35001</v>
      </c>
      <c r="M1298" s="1" t="s">
        <v>2499</v>
      </c>
      <c r="N1298" s="1" t="s">
        <v>4330</v>
      </c>
      <c r="O1298" s="1" t="s">
        <v>4331</v>
      </c>
      <c r="Q1298" s="1" t="s">
        <v>43</v>
      </c>
      <c r="R1298" s="1" t="s">
        <v>2473</v>
      </c>
      <c r="S1298" s="1" t="s">
        <v>2521</v>
      </c>
      <c r="T1298" s="1" t="s">
        <v>2479</v>
      </c>
      <c r="U1298" s="1" t="s">
        <v>141</v>
      </c>
      <c r="V1298" s="1" t="s">
        <v>3444</v>
      </c>
      <c r="W1298" s="1" t="s">
        <v>35</v>
      </c>
      <c r="X1298" s="1" t="s">
        <v>2593</v>
      </c>
      <c r="Y1298" s="1" t="s">
        <v>4387</v>
      </c>
      <c r="Z1298" s="1" t="s">
        <v>4388</v>
      </c>
    </row>
    <row r="1299" spans="1:26" hidden="1" x14ac:dyDescent="0.25">
      <c r="A1299" s="1" t="s">
        <v>2496</v>
      </c>
      <c r="B1299" s="1">
        <v>796</v>
      </c>
      <c r="C1299" s="1" t="s">
        <v>1477</v>
      </c>
      <c r="D1299" s="1" t="s">
        <v>141</v>
      </c>
      <c r="E1299" s="1" t="s">
        <v>142</v>
      </c>
      <c r="F1299" s="1">
        <v>2024</v>
      </c>
      <c r="G1299" s="1">
        <v>2025</v>
      </c>
      <c r="H1299" s="1" t="s">
        <v>2642</v>
      </c>
      <c r="I1299" s="1" t="s">
        <v>2643</v>
      </c>
      <c r="J1299" s="1" t="s">
        <v>2475</v>
      </c>
      <c r="K1299" s="1" t="s">
        <v>2505</v>
      </c>
      <c r="L1299" s="1">
        <v>23849</v>
      </c>
      <c r="M1299" s="1" t="s">
        <v>2499</v>
      </c>
      <c r="N1299" s="1" t="s">
        <v>3726</v>
      </c>
      <c r="O1299" s="1" t="s">
        <v>4390</v>
      </c>
      <c r="Q1299" s="1" t="s">
        <v>2608</v>
      </c>
      <c r="R1299" s="1" t="s">
        <v>2473</v>
      </c>
      <c r="S1299" s="1" t="s">
        <v>2646</v>
      </c>
      <c r="T1299" s="1" t="s">
        <v>2522</v>
      </c>
      <c r="U1299" s="1" t="s">
        <v>141</v>
      </c>
      <c r="V1299" s="1" t="s">
        <v>4303</v>
      </c>
      <c r="W1299" s="1" t="s">
        <v>35</v>
      </c>
      <c r="X1299" s="1" t="s">
        <v>2630</v>
      </c>
      <c r="Y1299" s="1" t="s">
        <v>5136</v>
      </c>
      <c r="Z1299" s="1" t="s">
        <v>5137</v>
      </c>
    </row>
    <row r="1300" spans="1:26" hidden="1" x14ac:dyDescent="0.25">
      <c r="A1300" s="1" t="s">
        <v>2496</v>
      </c>
      <c r="B1300" s="1">
        <v>793</v>
      </c>
      <c r="C1300" s="1" t="s">
        <v>1506</v>
      </c>
      <c r="D1300" s="1" t="s">
        <v>141</v>
      </c>
      <c r="E1300" s="1" t="s">
        <v>142</v>
      </c>
      <c r="F1300" s="1">
        <v>2025</v>
      </c>
      <c r="G1300" s="1">
        <v>2024</v>
      </c>
      <c r="H1300" s="1" t="s">
        <v>7390</v>
      </c>
      <c r="I1300" s="1">
        <v>9741</v>
      </c>
      <c r="J1300" s="1" t="s">
        <v>2504</v>
      </c>
      <c r="K1300" s="1" t="s">
        <v>2505</v>
      </c>
      <c r="L1300" s="1">
        <v>21035</v>
      </c>
      <c r="M1300" s="1" t="s">
        <v>2499</v>
      </c>
      <c r="N1300" s="1" t="s">
        <v>4212</v>
      </c>
      <c r="O1300" s="1" t="s">
        <v>4356</v>
      </c>
      <c r="Q1300" s="1" t="s">
        <v>2712</v>
      </c>
      <c r="R1300" s="1" t="s">
        <v>6777</v>
      </c>
      <c r="S1300" s="1" t="s">
        <v>5297</v>
      </c>
      <c r="T1300" s="1" t="s">
        <v>2479</v>
      </c>
      <c r="U1300" s="1" t="s">
        <v>141</v>
      </c>
      <c r="V1300" s="1" t="s">
        <v>4297</v>
      </c>
      <c r="W1300" s="1" t="s">
        <v>35</v>
      </c>
      <c r="X1300" s="1" t="s">
        <v>6131</v>
      </c>
      <c r="Y1300" s="1" t="s">
        <v>7391</v>
      </c>
    </row>
    <row r="1301" spans="1:26" hidden="1" x14ac:dyDescent="0.25">
      <c r="A1301" s="1" t="s">
        <v>2496</v>
      </c>
      <c r="B1301" s="1">
        <v>792</v>
      </c>
      <c r="C1301" s="1" t="s">
        <v>343</v>
      </c>
      <c r="D1301" s="1" t="s">
        <v>141</v>
      </c>
      <c r="E1301" s="1" t="s">
        <v>142</v>
      </c>
      <c r="F1301" s="1">
        <v>2023</v>
      </c>
      <c r="G1301" s="1">
        <v>2024</v>
      </c>
      <c r="H1301" s="1" t="s">
        <v>4391</v>
      </c>
      <c r="I1301" s="1">
        <v>6765</v>
      </c>
      <c r="J1301" s="1" t="s">
        <v>2504</v>
      </c>
      <c r="K1301" s="1" t="s">
        <v>2505</v>
      </c>
      <c r="L1301" s="1">
        <v>17001</v>
      </c>
      <c r="M1301" s="1" t="s">
        <v>2499</v>
      </c>
      <c r="N1301" s="1" t="s">
        <v>4392</v>
      </c>
      <c r="O1301" s="1" t="s">
        <v>4393</v>
      </c>
      <c r="Q1301" s="1" t="s">
        <v>2506</v>
      </c>
      <c r="R1301" s="1" t="s">
        <v>2507</v>
      </c>
      <c r="S1301" s="1" t="s">
        <v>2508</v>
      </c>
      <c r="T1301" s="1" t="s">
        <v>2479</v>
      </c>
      <c r="U1301" s="1" t="s">
        <v>141</v>
      </c>
      <c r="V1301" s="1" t="s">
        <v>3532</v>
      </c>
      <c r="W1301" s="1" t="s">
        <v>34</v>
      </c>
      <c r="X1301" s="1" t="s">
        <v>2509</v>
      </c>
      <c r="Y1301" s="1" t="s">
        <v>4394</v>
      </c>
      <c r="Z1301" s="1" t="s">
        <v>2706</v>
      </c>
    </row>
    <row r="1302" spans="1:26" hidden="1" x14ac:dyDescent="0.25">
      <c r="A1302" s="1" t="s">
        <v>2496</v>
      </c>
      <c r="B1302" s="1">
        <v>789</v>
      </c>
      <c r="C1302" s="1" t="s">
        <v>1507</v>
      </c>
      <c r="D1302" s="1" t="s">
        <v>141</v>
      </c>
      <c r="E1302" s="1" t="s">
        <v>142</v>
      </c>
      <c r="F1302" s="1">
        <v>2024</v>
      </c>
      <c r="G1302" s="1">
        <v>2025</v>
      </c>
      <c r="H1302" s="1" t="s">
        <v>2898</v>
      </c>
      <c r="I1302" s="1" t="s">
        <v>2899</v>
      </c>
      <c r="J1302" s="1" t="s">
        <v>2475</v>
      </c>
      <c r="K1302" s="1" t="s">
        <v>2738</v>
      </c>
      <c r="L1302" s="1">
        <v>17001</v>
      </c>
      <c r="M1302" s="1" t="s">
        <v>2530</v>
      </c>
      <c r="N1302" s="1" t="s">
        <v>3726</v>
      </c>
      <c r="O1302" s="1" t="s">
        <v>4390</v>
      </c>
      <c r="Q1302" s="1" t="s">
        <v>2506</v>
      </c>
      <c r="R1302" s="1" t="s">
        <v>2507</v>
      </c>
      <c r="S1302" s="1" t="s">
        <v>2508</v>
      </c>
      <c r="T1302" s="1" t="s">
        <v>2477</v>
      </c>
      <c r="U1302" s="1" t="s">
        <v>141</v>
      </c>
      <c r="V1302" s="1" t="s">
        <v>4303</v>
      </c>
      <c r="W1302" s="1" t="s">
        <v>35</v>
      </c>
      <c r="X1302" s="1" t="s">
        <v>2509</v>
      </c>
      <c r="Y1302" s="1" t="s">
        <v>5804</v>
      </c>
      <c r="Z1302" s="1" t="s">
        <v>4990</v>
      </c>
    </row>
    <row r="1303" spans="1:26" hidden="1" x14ac:dyDescent="0.25">
      <c r="A1303" s="1" t="s">
        <v>2496</v>
      </c>
      <c r="B1303" s="1">
        <v>787</v>
      </c>
      <c r="C1303" s="1" t="s">
        <v>243</v>
      </c>
      <c r="D1303" s="1" t="s">
        <v>166</v>
      </c>
      <c r="E1303" s="1" t="s">
        <v>142</v>
      </c>
      <c r="F1303" s="1">
        <v>2017</v>
      </c>
      <c r="G1303" s="1">
        <v>2018</v>
      </c>
      <c r="H1303" s="1" t="s">
        <v>6621</v>
      </c>
      <c r="I1303" s="1">
        <v>2822</v>
      </c>
      <c r="J1303" s="1" t="s">
        <v>2511</v>
      </c>
      <c r="K1303" s="1" t="s">
        <v>2512</v>
      </c>
      <c r="L1303" s="1">
        <v>23845</v>
      </c>
      <c r="M1303" s="1" t="s">
        <v>2499</v>
      </c>
      <c r="N1303" s="1" t="s">
        <v>6622</v>
      </c>
      <c r="O1303" s="1" t="s">
        <v>6267</v>
      </c>
      <c r="Q1303" s="1" t="s">
        <v>2608</v>
      </c>
      <c r="R1303" s="1" t="s">
        <v>2473</v>
      </c>
      <c r="S1303" s="1" t="s">
        <v>2710</v>
      </c>
      <c r="T1303" s="1" t="s">
        <v>2479</v>
      </c>
      <c r="U1303" s="1" t="s">
        <v>166</v>
      </c>
      <c r="V1303" s="1" t="s">
        <v>6216</v>
      </c>
      <c r="W1303" s="1" t="s">
        <v>36</v>
      </c>
      <c r="X1303" s="1" t="s">
        <v>2794</v>
      </c>
      <c r="Y1303" s="1" t="s">
        <v>2795</v>
      </c>
      <c r="Z1303" s="1" t="s">
        <v>2755</v>
      </c>
    </row>
    <row r="1304" spans="1:26" hidden="1" x14ac:dyDescent="0.25">
      <c r="A1304" s="1" t="s">
        <v>2496</v>
      </c>
      <c r="B1304" s="1">
        <v>785</v>
      </c>
      <c r="C1304" s="1" t="s">
        <v>188</v>
      </c>
      <c r="D1304" s="1" t="s">
        <v>141</v>
      </c>
      <c r="E1304" s="1" t="s">
        <v>142</v>
      </c>
      <c r="F1304" s="1">
        <v>2025</v>
      </c>
      <c r="G1304" s="1">
        <v>2024</v>
      </c>
      <c r="H1304" s="1" t="s">
        <v>2917</v>
      </c>
      <c r="I1304" s="1" t="s">
        <v>3036</v>
      </c>
      <c r="J1304" s="1" t="s">
        <v>2475</v>
      </c>
      <c r="K1304" s="1" t="s">
        <v>2505</v>
      </c>
      <c r="L1304" s="1">
        <v>18001</v>
      </c>
      <c r="M1304" s="1" t="s">
        <v>2499</v>
      </c>
      <c r="N1304" s="1" t="s">
        <v>4330</v>
      </c>
      <c r="O1304" s="1" t="s">
        <v>4331</v>
      </c>
      <c r="Q1304" s="1" t="s">
        <v>2712</v>
      </c>
      <c r="R1304" s="1" t="s">
        <v>6777</v>
      </c>
      <c r="S1304" s="1" t="s">
        <v>5297</v>
      </c>
      <c r="T1304" s="1" t="s">
        <v>2647</v>
      </c>
      <c r="U1304" s="1" t="s">
        <v>141</v>
      </c>
      <c r="V1304" s="1" t="s">
        <v>3444</v>
      </c>
      <c r="W1304" s="1" t="s">
        <v>35</v>
      </c>
      <c r="X1304" s="1" t="s">
        <v>2523</v>
      </c>
      <c r="Y1304" s="1" t="s">
        <v>7199</v>
      </c>
      <c r="Z1304" s="1" t="s">
        <v>4395</v>
      </c>
    </row>
    <row r="1305" spans="1:26" hidden="1" x14ac:dyDescent="0.25">
      <c r="A1305" s="1" t="s">
        <v>2496</v>
      </c>
      <c r="B1305" s="1">
        <v>784</v>
      </c>
      <c r="C1305" s="1" t="s">
        <v>1508</v>
      </c>
      <c r="D1305" s="1" t="s">
        <v>141</v>
      </c>
      <c r="E1305" s="1" t="s">
        <v>142</v>
      </c>
      <c r="F1305" s="1">
        <v>2024</v>
      </c>
      <c r="G1305" s="1">
        <v>2025</v>
      </c>
      <c r="H1305" s="1" t="s">
        <v>4011</v>
      </c>
      <c r="I1305" s="1">
        <v>5512</v>
      </c>
      <c r="J1305" s="1" t="s">
        <v>2612</v>
      </c>
      <c r="K1305" s="1" t="s">
        <v>2613</v>
      </c>
      <c r="L1305" s="1">
        <v>34089</v>
      </c>
      <c r="M1305" s="1" t="s">
        <v>5292</v>
      </c>
      <c r="N1305" s="1" t="s">
        <v>4212</v>
      </c>
      <c r="O1305" s="1" t="s">
        <v>4356</v>
      </c>
      <c r="Q1305" s="1" t="s">
        <v>44</v>
      </c>
      <c r="R1305" s="1" t="s">
        <v>2514</v>
      </c>
      <c r="S1305" s="1" t="s">
        <v>2525</v>
      </c>
      <c r="T1305" s="1" t="s">
        <v>2479</v>
      </c>
      <c r="U1305" s="1" t="s">
        <v>141</v>
      </c>
      <c r="V1305" s="1" t="s">
        <v>4297</v>
      </c>
      <c r="W1305" s="1" t="s">
        <v>35</v>
      </c>
      <c r="X1305" s="1" t="s">
        <v>2518</v>
      </c>
      <c r="Y1305" s="1" t="s">
        <v>7392</v>
      </c>
      <c r="Z1305" s="1" t="s">
        <v>4991</v>
      </c>
    </row>
    <row r="1306" spans="1:26" hidden="1" x14ac:dyDescent="0.25">
      <c r="A1306" s="1" t="s">
        <v>2496</v>
      </c>
      <c r="B1306" s="1">
        <v>781</v>
      </c>
      <c r="C1306" s="1" t="s">
        <v>1509</v>
      </c>
      <c r="D1306" s="1" t="s">
        <v>141</v>
      </c>
      <c r="E1306" s="1" t="s">
        <v>142</v>
      </c>
      <c r="F1306" s="1">
        <v>2024</v>
      </c>
      <c r="G1306" s="1">
        <v>2025</v>
      </c>
      <c r="H1306" s="1" t="s">
        <v>6102</v>
      </c>
      <c r="I1306" s="1">
        <v>9622</v>
      </c>
      <c r="J1306" s="1" t="s">
        <v>2853</v>
      </c>
      <c r="K1306" s="1" t="s">
        <v>2613</v>
      </c>
      <c r="L1306" s="1">
        <v>34002</v>
      </c>
      <c r="M1306" s="1" t="s">
        <v>5292</v>
      </c>
      <c r="N1306" s="1" t="s">
        <v>4212</v>
      </c>
      <c r="O1306" s="1" t="s">
        <v>4356</v>
      </c>
      <c r="Q1306" s="1" t="s">
        <v>44</v>
      </c>
      <c r="R1306" s="1" t="s">
        <v>2514</v>
      </c>
      <c r="S1306" s="1" t="s">
        <v>2525</v>
      </c>
      <c r="T1306" s="1" t="s">
        <v>2479</v>
      </c>
      <c r="U1306" s="1" t="s">
        <v>141</v>
      </c>
      <c r="V1306" s="1" t="s">
        <v>4297</v>
      </c>
      <c r="W1306" s="1" t="s">
        <v>35</v>
      </c>
      <c r="X1306" s="1" t="s">
        <v>2526</v>
      </c>
      <c r="Y1306" s="1" t="s">
        <v>6103</v>
      </c>
      <c r="Z1306" s="1" t="s">
        <v>4991</v>
      </c>
    </row>
    <row r="1307" spans="1:26" hidden="1" x14ac:dyDescent="0.25">
      <c r="A1307" s="1" t="s">
        <v>2496</v>
      </c>
      <c r="B1307" s="1">
        <v>776</v>
      </c>
      <c r="C1307" s="1" t="s">
        <v>1510</v>
      </c>
      <c r="D1307" s="1" t="s">
        <v>141</v>
      </c>
      <c r="E1307" s="1" t="s">
        <v>142</v>
      </c>
      <c r="F1307" s="1">
        <v>2024</v>
      </c>
      <c r="G1307" s="1">
        <v>2025</v>
      </c>
      <c r="H1307" s="1" t="s">
        <v>6104</v>
      </c>
      <c r="I1307" s="1">
        <v>6915</v>
      </c>
      <c r="J1307" s="1" t="s">
        <v>2504</v>
      </c>
      <c r="K1307" s="1" t="s">
        <v>2505</v>
      </c>
      <c r="L1307" s="1">
        <v>17001</v>
      </c>
      <c r="M1307" s="1" t="s">
        <v>2499</v>
      </c>
      <c r="N1307" s="1" t="s">
        <v>3726</v>
      </c>
      <c r="O1307" s="1" t="s">
        <v>4390</v>
      </c>
      <c r="Q1307" s="1" t="s">
        <v>2506</v>
      </c>
      <c r="R1307" s="1" t="s">
        <v>2507</v>
      </c>
      <c r="S1307" s="1" t="s">
        <v>2508</v>
      </c>
      <c r="T1307" s="1" t="s">
        <v>2479</v>
      </c>
      <c r="U1307" s="1" t="s">
        <v>141</v>
      </c>
      <c r="V1307" s="1" t="s">
        <v>4303</v>
      </c>
      <c r="W1307" s="1" t="s">
        <v>35</v>
      </c>
      <c r="X1307" s="1" t="s">
        <v>5211</v>
      </c>
      <c r="Y1307" s="1" t="s">
        <v>6105</v>
      </c>
      <c r="Z1307" s="1" t="s">
        <v>6106</v>
      </c>
    </row>
    <row r="1308" spans="1:26" hidden="1" x14ac:dyDescent="0.25">
      <c r="A1308" s="1" t="s">
        <v>2496</v>
      </c>
      <c r="B1308" s="1">
        <v>775</v>
      </c>
      <c r="C1308" s="1" t="s">
        <v>1569</v>
      </c>
      <c r="D1308" s="1" t="s">
        <v>141</v>
      </c>
      <c r="E1308" s="1" t="s">
        <v>142</v>
      </c>
      <c r="F1308" s="1">
        <v>2023</v>
      </c>
      <c r="G1308" s="1">
        <v>2024</v>
      </c>
      <c r="H1308" s="1" t="s">
        <v>4396</v>
      </c>
      <c r="I1308" s="1">
        <v>9201</v>
      </c>
      <c r="J1308" s="1" t="s">
        <v>2504</v>
      </c>
      <c r="K1308" s="1" t="s">
        <v>2505</v>
      </c>
      <c r="L1308" s="1">
        <v>18001</v>
      </c>
      <c r="M1308" s="1" t="s">
        <v>2499</v>
      </c>
      <c r="N1308" s="1" t="s">
        <v>4330</v>
      </c>
      <c r="O1308" s="1" t="s">
        <v>4331</v>
      </c>
      <c r="Q1308" s="1" t="s">
        <v>40</v>
      </c>
      <c r="R1308" s="1" t="s">
        <v>2473</v>
      </c>
      <c r="S1308" s="1" t="s">
        <v>2610</v>
      </c>
      <c r="T1308" s="1" t="s">
        <v>2479</v>
      </c>
      <c r="U1308" s="1" t="s">
        <v>141</v>
      </c>
      <c r="V1308" s="1" t="s">
        <v>3444</v>
      </c>
      <c r="W1308" s="1" t="s">
        <v>35</v>
      </c>
      <c r="X1308" s="1" t="s">
        <v>2611</v>
      </c>
      <c r="Y1308" s="1" t="s">
        <v>4397</v>
      </c>
      <c r="Z1308" s="1" t="s">
        <v>2737</v>
      </c>
    </row>
    <row r="1309" spans="1:26" hidden="1" x14ac:dyDescent="0.25">
      <c r="A1309" s="1" t="s">
        <v>2496</v>
      </c>
      <c r="B1309" s="1">
        <v>774</v>
      </c>
      <c r="C1309" s="1" t="s">
        <v>237</v>
      </c>
      <c r="D1309" s="1" t="s">
        <v>141</v>
      </c>
      <c r="E1309" s="1" t="s">
        <v>142</v>
      </c>
      <c r="F1309" s="1">
        <v>2023</v>
      </c>
      <c r="G1309" s="1">
        <v>2023</v>
      </c>
      <c r="H1309" s="1" t="s">
        <v>2917</v>
      </c>
      <c r="I1309" s="1" t="s">
        <v>3036</v>
      </c>
      <c r="J1309" s="1" t="s">
        <v>2475</v>
      </c>
      <c r="K1309" s="1" t="s">
        <v>2505</v>
      </c>
      <c r="L1309" s="1">
        <v>18001</v>
      </c>
      <c r="M1309" s="1" t="s">
        <v>2499</v>
      </c>
      <c r="N1309" s="1" t="s">
        <v>3570</v>
      </c>
      <c r="O1309" s="1" t="s">
        <v>3571</v>
      </c>
      <c r="Q1309" s="1" t="s">
        <v>40</v>
      </c>
      <c r="R1309" s="1" t="s">
        <v>2473</v>
      </c>
      <c r="S1309" s="1" t="s">
        <v>2610</v>
      </c>
      <c r="T1309" s="1" t="s">
        <v>2477</v>
      </c>
      <c r="U1309" s="1" t="s">
        <v>141</v>
      </c>
      <c r="V1309" s="1" t="s">
        <v>3475</v>
      </c>
      <c r="W1309" s="1" t="s">
        <v>34</v>
      </c>
      <c r="X1309" s="1" t="s">
        <v>2611</v>
      </c>
      <c r="Y1309" s="1" t="s">
        <v>7393</v>
      </c>
      <c r="Z1309" s="1" t="s">
        <v>2539</v>
      </c>
    </row>
    <row r="1310" spans="1:26" hidden="1" x14ac:dyDescent="0.25">
      <c r="A1310" s="1" t="s">
        <v>2496</v>
      </c>
      <c r="B1310" s="1">
        <v>771</v>
      </c>
      <c r="C1310" s="1" t="s">
        <v>1570</v>
      </c>
      <c r="D1310" s="1" t="s">
        <v>141</v>
      </c>
      <c r="E1310" s="1" t="s">
        <v>142</v>
      </c>
      <c r="F1310" s="1">
        <v>2023</v>
      </c>
      <c r="G1310" s="1">
        <v>2024</v>
      </c>
      <c r="H1310" s="1" t="s">
        <v>5950</v>
      </c>
      <c r="I1310" s="1">
        <v>9614</v>
      </c>
      <c r="J1310" s="1" t="s">
        <v>2504</v>
      </c>
      <c r="K1310" s="1" t="s">
        <v>2505</v>
      </c>
      <c r="L1310" s="1">
        <v>18001</v>
      </c>
      <c r="M1310" s="1" t="s">
        <v>2499</v>
      </c>
      <c r="N1310" s="1" t="s">
        <v>4330</v>
      </c>
      <c r="O1310" s="1" t="s">
        <v>4331</v>
      </c>
      <c r="Q1310" s="1" t="s">
        <v>40</v>
      </c>
      <c r="R1310" s="1" t="s">
        <v>2473</v>
      </c>
      <c r="S1310" s="1" t="s">
        <v>2610</v>
      </c>
      <c r="T1310" s="1" t="s">
        <v>2479</v>
      </c>
      <c r="U1310" s="1" t="s">
        <v>141</v>
      </c>
      <c r="V1310" s="1" t="s">
        <v>3444</v>
      </c>
      <c r="W1310" s="1" t="s">
        <v>35</v>
      </c>
      <c r="X1310" s="1" t="s">
        <v>2611</v>
      </c>
      <c r="Y1310" s="1" t="s">
        <v>5951</v>
      </c>
      <c r="Z1310" s="1" t="s">
        <v>2539</v>
      </c>
    </row>
    <row r="1311" spans="1:26" hidden="1" x14ac:dyDescent="0.25">
      <c r="A1311" s="1" t="s">
        <v>2496</v>
      </c>
      <c r="B1311" s="1">
        <v>769</v>
      </c>
      <c r="C1311" s="1" t="s">
        <v>1276</v>
      </c>
      <c r="D1311" s="1" t="s">
        <v>141</v>
      </c>
      <c r="E1311" s="1" t="s">
        <v>142</v>
      </c>
      <c r="F1311" s="1">
        <v>2024</v>
      </c>
      <c r="G1311" s="1">
        <v>2025</v>
      </c>
      <c r="H1311" s="1" t="s">
        <v>4399</v>
      </c>
      <c r="I1311" s="1">
        <v>2817</v>
      </c>
      <c r="J1311" s="1" t="s">
        <v>2557</v>
      </c>
      <c r="K1311" s="1" t="s">
        <v>2505</v>
      </c>
      <c r="L1311" s="1">
        <v>23845</v>
      </c>
      <c r="M1311" s="1" t="s">
        <v>2499</v>
      </c>
      <c r="N1311" s="1" t="s">
        <v>3726</v>
      </c>
      <c r="O1311" s="1" t="s">
        <v>4390</v>
      </c>
      <c r="Q1311" s="1" t="s">
        <v>2608</v>
      </c>
      <c r="R1311" s="1" t="s">
        <v>2473</v>
      </c>
      <c r="S1311" s="1" t="s">
        <v>2710</v>
      </c>
      <c r="T1311" s="1" t="s">
        <v>2479</v>
      </c>
      <c r="U1311" s="1" t="s">
        <v>141</v>
      </c>
      <c r="V1311" s="1" t="s">
        <v>4303</v>
      </c>
      <c r="W1311" s="1" t="s">
        <v>35</v>
      </c>
      <c r="X1311" s="1" t="s">
        <v>2630</v>
      </c>
      <c r="Y1311" s="1" t="s">
        <v>4400</v>
      </c>
      <c r="Z1311" s="1" t="s">
        <v>4401</v>
      </c>
    </row>
    <row r="1312" spans="1:26" hidden="1" x14ac:dyDescent="0.25">
      <c r="A1312" s="1" t="s">
        <v>2496</v>
      </c>
      <c r="B1312" s="1">
        <v>762</v>
      </c>
      <c r="C1312" s="1" t="s">
        <v>344</v>
      </c>
      <c r="D1312" s="1" t="s">
        <v>141</v>
      </c>
      <c r="E1312" s="1" t="s">
        <v>142</v>
      </c>
      <c r="F1312" s="1">
        <v>2023</v>
      </c>
      <c r="G1312" s="1">
        <v>2024</v>
      </c>
      <c r="H1312" s="1" t="s">
        <v>4412</v>
      </c>
      <c r="I1312" s="1">
        <v>6820</v>
      </c>
      <c r="J1312" s="1" t="s">
        <v>2504</v>
      </c>
      <c r="K1312" s="1" t="s">
        <v>2505</v>
      </c>
      <c r="L1312" s="1">
        <v>17001</v>
      </c>
      <c r="M1312" s="1" t="s">
        <v>2499</v>
      </c>
      <c r="N1312" s="1" t="s">
        <v>4330</v>
      </c>
      <c r="O1312" s="1" t="s">
        <v>4331</v>
      </c>
      <c r="Q1312" s="1" t="s">
        <v>2506</v>
      </c>
      <c r="R1312" s="1" t="s">
        <v>2507</v>
      </c>
      <c r="S1312" s="1" t="s">
        <v>2508</v>
      </c>
      <c r="T1312" s="1" t="s">
        <v>2479</v>
      </c>
      <c r="U1312" s="1" t="s">
        <v>141</v>
      </c>
      <c r="V1312" s="1" t="s">
        <v>3444</v>
      </c>
      <c r="W1312" s="1" t="s">
        <v>35</v>
      </c>
      <c r="X1312" s="1" t="s">
        <v>2509</v>
      </c>
      <c r="Y1312" s="1" t="s">
        <v>7394</v>
      </c>
      <c r="Z1312" s="1" t="s">
        <v>5805</v>
      </c>
    </row>
    <row r="1313" spans="1:26" hidden="1" x14ac:dyDescent="0.25">
      <c r="A1313" s="1" t="s">
        <v>2496</v>
      </c>
      <c r="B1313" s="1">
        <v>761</v>
      </c>
      <c r="C1313" s="1" t="s">
        <v>1511</v>
      </c>
      <c r="D1313" s="1" t="s">
        <v>141</v>
      </c>
      <c r="E1313" s="1" t="s">
        <v>142</v>
      </c>
      <c r="F1313" s="1">
        <v>2023</v>
      </c>
      <c r="G1313" s="1">
        <v>2024</v>
      </c>
      <c r="H1313" s="1" t="s">
        <v>4403</v>
      </c>
      <c r="I1313" s="1">
        <v>9272</v>
      </c>
      <c r="J1313" s="1" t="s">
        <v>2504</v>
      </c>
      <c r="K1313" s="1" t="s">
        <v>2505</v>
      </c>
      <c r="L1313" s="1">
        <v>18001</v>
      </c>
      <c r="M1313" s="1" t="s">
        <v>2499</v>
      </c>
      <c r="N1313" s="1" t="s">
        <v>4392</v>
      </c>
      <c r="O1313" s="1" t="s">
        <v>4393</v>
      </c>
      <c r="Q1313" s="1" t="s">
        <v>40</v>
      </c>
      <c r="R1313" s="1" t="s">
        <v>2473</v>
      </c>
      <c r="S1313" s="1" t="s">
        <v>2610</v>
      </c>
      <c r="T1313" s="1" t="s">
        <v>2479</v>
      </c>
      <c r="U1313" s="1" t="s">
        <v>141</v>
      </c>
      <c r="V1313" s="1" t="s">
        <v>3532</v>
      </c>
      <c r="W1313" s="1" t="s">
        <v>34</v>
      </c>
      <c r="X1313" s="1" t="s">
        <v>2611</v>
      </c>
      <c r="Y1313" s="1" t="s">
        <v>4404</v>
      </c>
      <c r="Z1313" s="1" t="s">
        <v>2737</v>
      </c>
    </row>
    <row r="1314" spans="1:26" hidden="1" x14ac:dyDescent="0.25">
      <c r="A1314" s="1" t="s">
        <v>2496</v>
      </c>
      <c r="B1314" s="1">
        <v>760</v>
      </c>
      <c r="C1314" s="1" t="s">
        <v>1512</v>
      </c>
      <c r="D1314" s="1" t="s">
        <v>141</v>
      </c>
      <c r="E1314" s="1" t="s">
        <v>142</v>
      </c>
      <c r="F1314" s="1">
        <v>2024</v>
      </c>
      <c r="G1314" s="1">
        <v>2025</v>
      </c>
      <c r="H1314" s="1" t="s">
        <v>6107</v>
      </c>
      <c r="I1314" s="1">
        <v>6892</v>
      </c>
      <c r="J1314" s="1" t="s">
        <v>2779</v>
      </c>
      <c r="K1314" s="1" t="s">
        <v>2529</v>
      </c>
      <c r="L1314" s="1">
        <v>17001</v>
      </c>
      <c r="M1314" s="1" t="s">
        <v>2530</v>
      </c>
      <c r="N1314" s="1" t="s">
        <v>4212</v>
      </c>
      <c r="O1314" s="1" t="s">
        <v>4356</v>
      </c>
      <c r="Q1314" s="1" t="s">
        <v>2506</v>
      </c>
      <c r="R1314" s="1" t="s">
        <v>2507</v>
      </c>
      <c r="S1314" s="1" t="s">
        <v>2508</v>
      </c>
      <c r="T1314" s="1" t="s">
        <v>2479</v>
      </c>
      <c r="U1314" s="1" t="s">
        <v>141</v>
      </c>
      <c r="V1314" s="1" t="s">
        <v>4297</v>
      </c>
      <c r="W1314" s="1" t="s">
        <v>35</v>
      </c>
      <c r="X1314" s="1" t="s">
        <v>5211</v>
      </c>
      <c r="Y1314" s="1" t="s">
        <v>6108</v>
      </c>
      <c r="Z1314" s="1" t="s">
        <v>4405</v>
      </c>
    </row>
    <row r="1315" spans="1:26" hidden="1" x14ac:dyDescent="0.25">
      <c r="A1315" s="1" t="s">
        <v>2496</v>
      </c>
      <c r="B1315" s="1">
        <v>758</v>
      </c>
      <c r="C1315" s="1" t="s">
        <v>1513</v>
      </c>
      <c r="D1315" s="1" t="s">
        <v>141</v>
      </c>
      <c r="E1315" s="1" t="s">
        <v>142</v>
      </c>
      <c r="F1315" s="1">
        <v>2023</v>
      </c>
      <c r="G1315" s="1">
        <v>2024</v>
      </c>
      <c r="H1315" s="1" t="s">
        <v>5263</v>
      </c>
      <c r="I1315" s="1">
        <v>9389</v>
      </c>
      <c r="J1315" s="1" t="s">
        <v>2504</v>
      </c>
      <c r="K1315" s="1" t="s">
        <v>2505</v>
      </c>
      <c r="L1315" s="1">
        <v>18001</v>
      </c>
      <c r="M1315" s="1" t="s">
        <v>2499</v>
      </c>
      <c r="N1315" s="1" t="s">
        <v>4392</v>
      </c>
      <c r="O1315" s="1" t="s">
        <v>4393</v>
      </c>
      <c r="Q1315" s="1" t="s">
        <v>40</v>
      </c>
      <c r="R1315" s="1" t="s">
        <v>2473</v>
      </c>
      <c r="S1315" s="1" t="s">
        <v>2610</v>
      </c>
      <c r="T1315" s="1" t="s">
        <v>2479</v>
      </c>
      <c r="U1315" s="1" t="s">
        <v>141</v>
      </c>
      <c r="V1315" s="1" t="s">
        <v>3532</v>
      </c>
      <c r="W1315" s="1" t="s">
        <v>34</v>
      </c>
      <c r="X1315" s="1" t="s">
        <v>2611</v>
      </c>
      <c r="Y1315" s="1" t="s">
        <v>5264</v>
      </c>
      <c r="Z1315" s="1" t="s">
        <v>2539</v>
      </c>
    </row>
    <row r="1316" spans="1:26" hidden="1" x14ac:dyDescent="0.25">
      <c r="A1316" s="1" t="s">
        <v>2496</v>
      </c>
      <c r="B1316" s="1">
        <v>757</v>
      </c>
      <c r="C1316" s="1" t="s">
        <v>1514</v>
      </c>
      <c r="D1316" s="1" t="s">
        <v>141</v>
      </c>
      <c r="E1316" s="1" t="s">
        <v>142</v>
      </c>
      <c r="F1316" s="1">
        <v>2024</v>
      </c>
      <c r="G1316" s="1">
        <v>2025</v>
      </c>
      <c r="H1316" s="1" t="s">
        <v>7395</v>
      </c>
      <c r="I1316" s="1">
        <v>9718</v>
      </c>
      <c r="J1316" s="1" t="s">
        <v>2478</v>
      </c>
      <c r="K1316" s="1" t="s">
        <v>2541</v>
      </c>
      <c r="L1316" s="1">
        <v>35001</v>
      </c>
      <c r="M1316" s="1" t="s">
        <v>2542</v>
      </c>
      <c r="N1316" s="1" t="s">
        <v>4205</v>
      </c>
      <c r="O1316" s="1" t="s">
        <v>4337</v>
      </c>
      <c r="Q1316" s="1" t="s">
        <v>43</v>
      </c>
      <c r="R1316" s="1" t="s">
        <v>2473</v>
      </c>
      <c r="S1316" s="1" t="s">
        <v>2521</v>
      </c>
      <c r="T1316" s="1" t="s">
        <v>2479</v>
      </c>
      <c r="U1316" s="1" t="s">
        <v>141</v>
      </c>
      <c r="V1316" s="1" t="s">
        <v>4303</v>
      </c>
      <c r="W1316" s="1" t="s">
        <v>35</v>
      </c>
      <c r="X1316" s="1" t="s">
        <v>2593</v>
      </c>
      <c r="Y1316" s="1" t="s">
        <v>7396</v>
      </c>
      <c r="Z1316" s="1" t="s">
        <v>7397</v>
      </c>
    </row>
    <row r="1317" spans="1:26" hidden="1" x14ac:dyDescent="0.25">
      <c r="A1317" s="1" t="s">
        <v>2496</v>
      </c>
      <c r="B1317" s="1">
        <v>755</v>
      </c>
      <c r="C1317" s="1" t="s">
        <v>1515</v>
      </c>
      <c r="D1317" s="1" t="s">
        <v>141</v>
      </c>
      <c r="E1317" s="1" t="s">
        <v>142</v>
      </c>
      <c r="F1317" s="1">
        <v>2024</v>
      </c>
      <c r="G1317" s="1">
        <v>2025</v>
      </c>
      <c r="H1317" s="1" t="s">
        <v>5952</v>
      </c>
      <c r="I1317" s="1">
        <v>9628</v>
      </c>
      <c r="J1317" s="1" t="s">
        <v>2504</v>
      </c>
      <c r="K1317" s="1" t="s">
        <v>2505</v>
      </c>
      <c r="L1317" s="1">
        <v>19019</v>
      </c>
      <c r="M1317" s="1" t="s">
        <v>2499</v>
      </c>
      <c r="N1317" s="1" t="s">
        <v>4212</v>
      </c>
      <c r="O1317" s="1" t="s">
        <v>4356</v>
      </c>
      <c r="Q1317" s="1" t="s">
        <v>60</v>
      </c>
      <c r="R1317" s="1" t="s">
        <v>2507</v>
      </c>
      <c r="S1317" s="1" t="s">
        <v>2537</v>
      </c>
      <c r="T1317" s="1" t="s">
        <v>2479</v>
      </c>
      <c r="U1317" s="1" t="s">
        <v>141</v>
      </c>
      <c r="V1317" s="1" t="s">
        <v>4297</v>
      </c>
      <c r="W1317" s="1" t="s">
        <v>35</v>
      </c>
      <c r="X1317" s="1" t="s">
        <v>2538</v>
      </c>
      <c r="Y1317" s="1" t="s">
        <v>5953</v>
      </c>
      <c r="Z1317" s="1" t="s">
        <v>4406</v>
      </c>
    </row>
    <row r="1318" spans="1:26" hidden="1" x14ac:dyDescent="0.25">
      <c r="A1318" s="1" t="s">
        <v>2496</v>
      </c>
      <c r="B1318" s="1">
        <v>752</v>
      </c>
      <c r="C1318" s="1" t="s">
        <v>1292</v>
      </c>
      <c r="D1318" s="1" t="s">
        <v>141</v>
      </c>
      <c r="E1318" s="1" t="s">
        <v>142</v>
      </c>
      <c r="F1318" s="1">
        <v>2024</v>
      </c>
      <c r="G1318" s="1">
        <v>2025</v>
      </c>
      <c r="H1318" s="1" t="s">
        <v>4407</v>
      </c>
      <c r="I1318" s="1">
        <v>9185</v>
      </c>
      <c r="J1318" s="1" t="s">
        <v>2504</v>
      </c>
      <c r="K1318" s="1" t="s">
        <v>2505</v>
      </c>
      <c r="L1318" s="1">
        <v>19019</v>
      </c>
      <c r="M1318" s="1" t="s">
        <v>2499</v>
      </c>
      <c r="N1318" s="1" t="s">
        <v>4212</v>
      </c>
      <c r="O1318" s="1" t="s">
        <v>4356</v>
      </c>
      <c r="Q1318" s="1" t="s">
        <v>60</v>
      </c>
      <c r="R1318" s="1" t="s">
        <v>2507</v>
      </c>
      <c r="S1318" s="1" t="s">
        <v>2537</v>
      </c>
      <c r="T1318" s="1" t="s">
        <v>2479</v>
      </c>
      <c r="U1318" s="1" t="s">
        <v>141</v>
      </c>
      <c r="V1318" s="1" t="s">
        <v>4297</v>
      </c>
      <c r="W1318" s="1" t="s">
        <v>35</v>
      </c>
      <c r="X1318" s="1" t="s">
        <v>2538</v>
      </c>
      <c r="Y1318" s="1" t="s">
        <v>5035</v>
      </c>
      <c r="Z1318" s="1" t="s">
        <v>4408</v>
      </c>
    </row>
    <row r="1319" spans="1:26" hidden="1" x14ac:dyDescent="0.25">
      <c r="A1319" s="1" t="s">
        <v>2496</v>
      </c>
      <c r="B1319" s="1">
        <v>751</v>
      </c>
      <c r="C1319" s="1" t="s">
        <v>1516</v>
      </c>
      <c r="D1319" s="1" t="s">
        <v>141</v>
      </c>
      <c r="E1319" s="1" t="s">
        <v>142</v>
      </c>
      <c r="F1319" s="1">
        <v>2023</v>
      </c>
      <c r="G1319" s="1">
        <v>2024</v>
      </c>
      <c r="H1319" s="1" t="s">
        <v>5806</v>
      </c>
      <c r="I1319" s="1">
        <v>9542</v>
      </c>
      <c r="J1319" s="1" t="s">
        <v>2626</v>
      </c>
      <c r="K1319" s="1" t="s">
        <v>2616</v>
      </c>
      <c r="L1319" s="1">
        <v>26010</v>
      </c>
      <c r="M1319" s="1" t="s">
        <v>5292</v>
      </c>
      <c r="N1319" s="1" t="s">
        <v>4330</v>
      </c>
      <c r="O1319" s="1" t="s">
        <v>4331</v>
      </c>
      <c r="Q1319" s="1" t="s">
        <v>44</v>
      </c>
      <c r="R1319" s="1" t="s">
        <v>2514</v>
      </c>
      <c r="S1319" s="1" t="s">
        <v>3162</v>
      </c>
      <c r="T1319" s="1" t="s">
        <v>2479</v>
      </c>
      <c r="U1319" s="1" t="s">
        <v>141</v>
      </c>
      <c r="V1319" s="1" t="s">
        <v>3444</v>
      </c>
      <c r="W1319" s="1" t="s">
        <v>35</v>
      </c>
      <c r="X1319" s="1" t="s">
        <v>2518</v>
      </c>
      <c r="Y1319" s="1" t="s">
        <v>5807</v>
      </c>
      <c r="Z1319" s="1" t="s">
        <v>5036</v>
      </c>
    </row>
    <row r="1320" spans="1:26" hidden="1" x14ac:dyDescent="0.25">
      <c r="A1320" s="1" t="s">
        <v>2496</v>
      </c>
      <c r="B1320" s="1">
        <v>750</v>
      </c>
      <c r="C1320" s="1" t="s">
        <v>1025</v>
      </c>
      <c r="D1320" s="1" t="s">
        <v>141</v>
      </c>
      <c r="E1320" s="1" t="s">
        <v>142</v>
      </c>
      <c r="F1320" s="1">
        <v>2024</v>
      </c>
      <c r="G1320" s="1">
        <v>2025</v>
      </c>
      <c r="H1320" s="1" t="s">
        <v>7398</v>
      </c>
      <c r="I1320" s="1">
        <v>9642</v>
      </c>
      <c r="J1320" s="1" t="s">
        <v>2504</v>
      </c>
      <c r="K1320" s="1" t="s">
        <v>2505</v>
      </c>
      <c r="L1320" s="1">
        <v>17001</v>
      </c>
      <c r="M1320" s="1" t="s">
        <v>2499</v>
      </c>
      <c r="N1320" s="1" t="s">
        <v>4212</v>
      </c>
      <c r="O1320" s="1" t="s">
        <v>4356</v>
      </c>
      <c r="Q1320" s="1" t="s">
        <v>2506</v>
      </c>
      <c r="R1320" s="1" t="s">
        <v>2507</v>
      </c>
      <c r="S1320" s="1" t="s">
        <v>2508</v>
      </c>
      <c r="T1320" s="1" t="s">
        <v>2479</v>
      </c>
      <c r="U1320" s="1" t="s">
        <v>141</v>
      </c>
      <c r="V1320" s="1" t="s">
        <v>4297</v>
      </c>
      <c r="W1320" s="1" t="s">
        <v>35</v>
      </c>
      <c r="X1320" s="1" t="s">
        <v>5211</v>
      </c>
      <c r="Y1320" s="1" t="s">
        <v>7399</v>
      </c>
      <c r="Z1320" s="1" t="s">
        <v>5808</v>
      </c>
    </row>
    <row r="1321" spans="1:26" hidden="1" x14ac:dyDescent="0.25">
      <c r="A1321" s="1" t="s">
        <v>2496</v>
      </c>
      <c r="B1321" s="1">
        <v>749</v>
      </c>
      <c r="C1321" s="1" t="s">
        <v>1517</v>
      </c>
      <c r="D1321" s="1" t="s">
        <v>141</v>
      </c>
      <c r="E1321" s="1" t="s">
        <v>142</v>
      </c>
      <c r="F1321" s="1">
        <v>2024</v>
      </c>
      <c r="G1321" s="1">
        <v>2025</v>
      </c>
      <c r="H1321" s="1" t="s">
        <v>3650</v>
      </c>
      <c r="I1321" s="1">
        <v>5360</v>
      </c>
      <c r="J1321" s="1" t="s">
        <v>2846</v>
      </c>
      <c r="K1321" s="1" t="s">
        <v>2558</v>
      </c>
      <c r="L1321" s="1">
        <v>35001</v>
      </c>
      <c r="M1321" s="1" t="s">
        <v>2499</v>
      </c>
      <c r="N1321" s="1" t="s">
        <v>4205</v>
      </c>
      <c r="O1321" s="1" t="s">
        <v>4337</v>
      </c>
      <c r="Q1321" s="1" t="s">
        <v>43</v>
      </c>
      <c r="R1321" s="1" t="s">
        <v>2473</v>
      </c>
      <c r="S1321" s="1" t="s">
        <v>2521</v>
      </c>
      <c r="T1321" s="1" t="s">
        <v>2479</v>
      </c>
      <c r="U1321" s="1" t="s">
        <v>141</v>
      </c>
      <c r="V1321" s="1" t="s">
        <v>4303</v>
      </c>
      <c r="W1321" s="1" t="s">
        <v>35</v>
      </c>
      <c r="X1321" s="1" t="s">
        <v>2526</v>
      </c>
      <c r="Y1321" s="1" t="s">
        <v>7400</v>
      </c>
      <c r="Z1321" s="1" t="s">
        <v>7252</v>
      </c>
    </row>
    <row r="1322" spans="1:26" hidden="1" x14ac:dyDescent="0.25">
      <c r="A1322" s="1" t="s">
        <v>2496</v>
      </c>
      <c r="B1322" s="1">
        <v>746</v>
      </c>
      <c r="C1322" s="1" t="s">
        <v>1518</v>
      </c>
      <c r="D1322" s="1" t="s">
        <v>141</v>
      </c>
      <c r="E1322" s="1" t="s">
        <v>142</v>
      </c>
      <c r="F1322" s="1">
        <v>2025</v>
      </c>
      <c r="G1322" s="1">
        <v>2024</v>
      </c>
      <c r="H1322" s="1" t="s">
        <v>2917</v>
      </c>
      <c r="I1322" s="1" t="s">
        <v>3036</v>
      </c>
      <c r="J1322" s="1" t="s">
        <v>2475</v>
      </c>
      <c r="K1322" s="1" t="s">
        <v>2505</v>
      </c>
      <c r="L1322" s="1">
        <v>18001</v>
      </c>
      <c r="M1322" s="1" t="s">
        <v>2499</v>
      </c>
      <c r="N1322" s="1" t="s">
        <v>3812</v>
      </c>
      <c r="O1322" s="1" t="s">
        <v>4410</v>
      </c>
      <c r="Q1322" s="1" t="s">
        <v>2712</v>
      </c>
      <c r="R1322" s="1" t="s">
        <v>6777</v>
      </c>
      <c r="S1322" s="1" t="s">
        <v>5297</v>
      </c>
      <c r="T1322" s="1" t="s">
        <v>2522</v>
      </c>
      <c r="U1322" s="1" t="s">
        <v>141</v>
      </c>
      <c r="V1322" s="1" t="s">
        <v>4411</v>
      </c>
      <c r="W1322" s="1" t="s">
        <v>35</v>
      </c>
      <c r="X1322" s="1" t="s">
        <v>2603</v>
      </c>
      <c r="Y1322" s="1" t="s">
        <v>7401</v>
      </c>
    </row>
    <row r="1323" spans="1:26" hidden="1" x14ac:dyDescent="0.25">
      <c r="A1323" s="1" t="s">
        <v>2496</v>
      </c>
      <c r="B1323" s="1">
        <v>744</v>
      </c>
      <c r="C1323" s="1" t="s">
        <v>227</v>
      </c>
      <c r="D1323" s="1" t="s">
        <v>141</v>
      </c>
      <c r="E1323" s="1" t="s">
        <v>142</v>
      </c>
      <c r="F1323" s="1">
        <v>2024</v>
      </c>
      <c r="G1323" s="1">
        <v>2025</v>
      </c>
      <c r="H1323" s="1" t="s">
        <v>2898</v>
      </c>
      <c r="I1323" s="1" t="s">
        <v>2899</v>
      </c>
      <c r="J1323" s="1" t="s">
        <v>2475</v>
      </c>
      <c r="K1323" s="1" t="s">
        <v>2738</v>
      </c>
      <c r="L1323" s="1">
        <v>17001</v>
      </c>
      <c r="M1323" s="1" t="s">
        <v>2530</v>
      </c>
      <c r="N1323" s="1" t="s">
        <v>4212</v>
      </c>
      <c r="O1323" s="1" t="s">
        <v>4356</v>
      </c>
      <c r="Q1323" s="1" t="s">
        <v>2506</v>
      </c>
      <c r="R1323" s="1" t="s">
        <v>2507</v>
      </c>
      <c r="S1323" s="1" t="s">
        <v>2508</v>
      </c>
      <c r="T1323" s="1" t="s">
        <v>2477</v>
      </c>
      <c r="U1323" s="1" t="s">
        <v>141</v>
      </c>
      <c r="V1323" s="1" t="s">
        <v>4297</v>
      </c>
      <c r="W1323" s="1" t="s">
        <v>35</v>
      </c>
      <c r="X1323" s="1" t="s">
        <v>2509</v>
      </c>
      <c r="Y1323" s="1" t="s">
        <v>7402</v>
      </c>
      <c r="Z1323" s="1" t="s">
        <v>7403</v>
      </c>
    </row>
    <row r="1324" spans="1:26" hidden="1" x14ac:dyDescent="0.25">
      <c r="A1324" s="1" t="s">
        <v>2496</v>
      </c>
      <c r="B1324" s="1">
        <v>742</v>
      </c>
      <c r="C1324" s="1" t="s">
        <v>445</v>
      </c>
      <c r="D1324" s="1" t="s">
        <v>141</v>
      </c>
      <c r="E1324" s="1" t="s">
        <v>142</v>
      </c>
      <c r="F1324" s="1">
        <v>2022</v>
      </c>
      <c r="G1324" s="1">
        <v>2023</v>
      </c>
      <c r="H1324" s="1" t="s">
        <v>4413</v>
      </c>
      <c r="I1324" s="1">
        <v>9111</v>
      </c>
      <c r="J1324" s="1" t="s">
        <v>3009</v>
      </c>
      <c r="K1324" s="1" t="s">
        <v>2600</v>
      </c>
      <c r="L1324" s="1">
        <v>18001</v>
      </c>
      <c r="M1324" s="1" t="s">
        <v>2530</v>
      </c>
      <c r="N1324" s="1" t="s">
        <v>4414</v>
      </c>
      <c r="O1324" s="1" t="s">
        <v>4415</v>
      </c>
      <c r="Q1324" s="1" t="s">
        <v>40</v>
      </c>
      <c r="R1324" s="1" t="s">
        <v>2473</v>
      </c>
      <c r="S1324" s="1" t="s">
        <v>2610</v>
      </c>
      <c r="T1324" s="1" t="s">
        <v>2479</v>
      </c>
      <c r="U1324" s="1" t="s">
        <v>141</v>
      </c>
      <c r="V1324" s="1" t="s">
        <v>4416</v>
      </c>
      <c r="W1324" s="1" t="s">
        <v>34</v>
      </c>
      <c r="X1324" s="1" t="s">
        <v>2611</v>
      </c>
      <c r="Y1324" s="1" t="s">
        <v>4417</v>
      </c>
      <c r="Z1324" s="1" t="s">
        <v>2737</v>
      </c>
    </row>
    <row r="1325" spans="1:26" hidden="1" x14ac:dyDescent="0.25">
      <c r="A1325" s="1" t="s">
        <v>2496</v>
      </c>
      <c r="B1325" s="1">
        <v>740</v>
      </c>
      <c r="C1325" s="1" t="s">
        <v>564</v>
      </c>
      <c r="D1325" s="1" t="s">
        <v>141</v>
      </c>
      <c r="E1325" s="1" t="s">
        <v>142</v>
      </c>
      <c r="F1325" s="1">
        <v>2023</v>
      </c>
      <c r="G1325" s="1">
        <v>2024</v>
      </c>
      <c r="H1325" s="1" t="s">
        <v>6109</v>
      </c>
      <c r="I1325" s="1">
        <v>9643</v>
      </c>
      <c r="J1325" s="1" t="s">
        <v>2504</v>
      </c>
      <c r="K1325" s="1" t="s">
        <v>2505</v>
      </c>
      <c r="L1325" s="1">
        <v>18001</v>
      </c>
      <c r="M1325" s="1" t="s">
        <v>2499</v>
      </c>
      <c r="N1325" s="1" t="s">
        <v>4418</v>
      </c>
      <c r="O1325" s="1" t="s">
        <v>4419</v>
      </c>
      <c r="Q1325" s="1" t="s">
        <v>40</v>
      </c>
      <c r="R1325" s="1" t="s">
        <v>2473</v>
      </c>
      <c r="S1325" s="1" t="s">
        <v>2610</v>
      </c>
      <c r="T1325" s="1" t="s">
        <v>2479</v>
      </c>
      <c r="U1325" s="1" t="s">
        <v>141</v>
      </c>
      <c r="V1325" s="1" t="s">
        <v>3532</v>
      </c>
      <c r="W1325" s="1" t="s">
        <v>34</v>
      </c>
      <c r="X1325" s="1" t="s">
        <v>2611</v>
      </c>
      <c r="Y1325" s="1" t="s">
        <v>6110</v>
      </c>
      <c r="Z1325" s="1" t="s">
        <v>2539</v>
      </c>
    </row>
    <row r="1326" spans="1:26" hidden="1" x14ac:dyDescent="0.25">
      <c r="A1326" s="1" t="s">
        <v>2496</v>
      </c>
      <c r="B1326" s="1">
        <v>739</v>
      </c>
      <c r="C1326" s="1" t="s">
        <v>1519</v>
      </c>
      <c r="D1326" s="1" t="s">
        <v>141</v>
      </c>
      <c r="E1326" s="1" t="s">
        <v>142</v>
      </c>
      <c r="F1326" s="1">
        <v>2024</v>
      </c>
      <c r="G1326" s="1">
        <v>2025</v>
      </c>
      <c r="H1326" s="1" t="s">
        <v>4420</v>
      </c>
      <c r="I1326" s="1">
        <v>7706</v>
      </c>
      <c r="J1326" s="1" t="s">
        <v>2478</v>
      </c>
      <c r="K1326" s="1" t="s">
        <v>2541</v>
      </c>
      <c r="L1326" s="1">
        <v>35001</v>
      </c>
      <c r="M1326" s="1" t="s">
        <v>2542</v>
      </c>
      <c r="N1326" s="1" t="s">
        <v>3726</v>
      </c>
      <c r="O1326" s="1" t="s">
        <v>4390</v>
      </c>
      <c r="Q1326" s="1" t="s">
        <v>43</v>
      </c>
      <c r="R1326" s="1" t="s">
        <v>2473</v>
      </c>
      <c r="S1326" s="1" t="s">
        <v>2521</v>
      </c>
      <c r="T1326" s="1" t="s">
        <v>2479</v>
      </c>
      <c r="U1326" s="1" t="s">
        <v>141</v>
      </c>
      <c r="V1326" s="1" t="s">
        <v>4303</v>
      </c>
      <c r="W1326" s="1" t="s">
        <v>35</v>
      </c>
      <c r="X1326" s="1" t="s">
        <v>2593</v>
      </c>
      <c r="Y1326" s="1" t="s">
        <v>4421</v>
      </c>
    </row>
    <row r="1327" spans="1:26" hidden="1" x14ac:dyDescent="0.25">
      <c r="A1327" s="1" t="s">
        <v>2496</v>
      </c>
      <c r="B1327" s="1">
        <v>738</v>
      </c>
      <c r="C1327" s="1" t="s">
        <v>1520</v>
      </c>
      <c r="D1327" s="1" t="s">
        <v>141</v>
      </c>
      <c r="E1327" s="1" t="s">
        <v>142</v>
      </c>
      <c r="F1327" s="1">
        <v>2024</v>
      </c>
      <c r="G1327" s="1">
        <v>2025</v>
      </c>
      <c r="H1327" s="1" t="s">
        <v>5809</v>
      </c>
      <c r="I1327" s="1">
        <v>9497</v>
      </c>
      <c r="J1327" s="1" t="s">
        <v>2504</v>
      </c>
      <c r="K1327" s="1" t="s">
        <v>2505</v>
      </c>
      <c r="L1327" s="1">
        <v>17001</v>
      </c>
      <c r="M1327" s="1" t="s">
        <v>2499</v>
      </c>
      <c r="N1327" s="1" t="s">
        <v>4212</v>
      </c>
      <c r="O1327" s="1" t="s">
        <v>4356</v>
      </c>
      <c r="Q1327" s="1" t="s">
        <v>2506</v>
      </c>
      <c r="R1327" s="1" t="s">
        <v>2507</v>
      </c>
      <c r="S1327" s="1" t="s">
        <v>2508</v>
      </c>
      <c r="T1327" s="1" t="s">
        <v>2479</v>
      </c>
      <c r="U1327" s="1" t="s">
        <v>141</v>
      </c>
      <c r="V1327" s="1" t="s">
        <v>4297</v>
      </c>
      <c r="W1327" s="1" t="s">
        <v>35</v>
      </c>
      <c r="X1327" s="1" t="s">
        <v>2523</v>
      </c>
      <c r="Y1327" s="1" t="s">
        <v>5810</v>
      </c>
      <c r="Z1327" s="1" t="s">
        <v>4406</v>
      </c>
    </row>
    <row r="1328" spans="1:26" hidden="1" x14ac:dyDescent="0.25">
      <c r="A1328" s="1" t="s">
        <v>2496</v>
      </c>
      <c r="B1328" s="1">
        <v>737</v>
      </c>
      <c r="C1328" s="1" t="s">
        <v>1571</v>
      </c>
      <c r="D1328" s="1" t="s">
        <v>141</v>
      </c>
      <c r="E1328" s="1" t="s">
        <v>142</v>
      </c>
      <c r="F1328" s="1">
        <v>2023</v>
      </c>
      <c r="G1328" s="1">
        <v>2024</v>
      </c>
      <c r="H1328" s="1" t="s">
        <v>4422</v>
      </c>
      <c r="I1328" s="1">
        <v>9123</v>
      </c>
      <c r="J1328" s="1" t="s">
        <v>2504</v>
      </c>
      <c r="K1328" s="1" t="s">
        <v>2505</v>
      </c>
      <c r="L1328" s="1">
        <v>18001</v>
      </c>
      <c r="M1328" s="1" t="s">
        <v>2499</v>
      </c>
      <c r="N1328" s="1" t="s">
        <v>3749</v>
      </c>
      <c r="O1328" s="1" t="s">
        <v>3750</v>
      </c>
      <c r="Q1328" s="1" t="s">
        <v>40</v>
      </c>
      <c r="R1328" s="1" t="s">
        <v>2473</v>
      </c>
      <c r="S1328" s="1" t="s">
        <v>2610</v>
      </c>
      <c r="T1328" s="1" t="s">
        <v>2479</v>
      </c>
      <c r="U1328" s="1" t="s">
        <v>141</v>
      </c>
      <c r="V1328" s="1" t="s">
        <v>3532</v>
      </c>
      <c r="W1328" s="1" t="s">
        <v>34</v>
      </c>
      <c r="X1328" s="1" t="s">
        <v>2611</v>
      </c>
      <c r="Y1328" s="1" t="s">
        <v>6111</v>
      </c>
      <c r="Z1328" s="1" t="s">
        <v>2539</v>
      </c>
    </row>
    <row r="1329" spans="1:26" hidden="1" x14ac:dyDescent="0.25">
      <c r="A1329" s="1" t="s">
        <v>2496</v>
      </c>
      <c r="B1329" s="1">
        <v>736</v>
      </c>
      <c r="C1329" s="1" t="s">
        <v>701</v>
      </c>
      <c r="D1329" s="1" t="s">
        <v>173</v>
      </c>
      <c r="E1329" s="1" t="s">
        <v>142</v>
      </c>
      <c r="F1329" s="1">
        <v>2023</v>
      </c>
      <c r="G1329" s="1">
        <v>2023</v>
      </c>
      <c r="H1329" s="1" t="s">
        <v>4423</v>
      </c>
      <c r="I1329" s="1">
        <v>2598</v>
      </c>
      <c r="J1329" s="1" t="s">
        <v>2623</v>
      </c>
      <c r="K1329" s="1" t="s">
        <v>2498</v>
      </c>
      <c r="L1329" s="1">
        <v>23848</v>
      </c>
      <c r="M1329" s="1" t="s">
        <v>2499</v>
      </c>
      <c r="N1329" s="1" t="s">
        <v>3492</v>
      </c>
      <c r="O1329" s="1" t="s">
        <v>3493</v>
      </c>
      <c r="Q1329" s="1" t="s">
        <v>2608</v>
      </c>
      <c r="R1329" s="1" t="s">
        <v>2473</v>
      </c>
      <c r="S1329" s="1" t="s">
        <v>2710</v>
      </c>
      <c r="T1329" s="1" t="s">
        <v>2479</v>
      </c>
      <c r="U1329" s="1" t="s">
        <v>173</v>
      </c>
      <c r="V1329" s="1" t="s">
        <v>3453</v>
      </c>
      <c r="W1329" s="1" t="s">
        <v>34</v>
      </c>
      <c r="X1329" s="1" t="s">
        <v>3753</v>
      </c>
      <c r="Y1329" s="1" t="s">
        <v>4424</v>
      </c>
      <c r="Z1329" s="1" t="s">
        <v>2755</v>
      </c>
    </row>
    <row r="1330" spans="1:26" hidden="1" x14ac:dyDescent="0.25">
      <c r="A1330" s="1" t="s">
        <v>2496</v>
      </c>
      <c r="B1330" s="1">
        <v>731</v>
      </c>
      <c r="C1330" s="1" t="s">
        <v>1521</v>
      </c>
      <c r="D1330" s="1" t="s">
        <v>141</v>
      </c>
      <c r="E1330" s="1" t="s">
        <v>142</v>
      </c>
      <c r="F1330" s="1">
        <v>2023</v>
      </c>
      <c r="G1330" s="1">
        <v>2024</v>
      </c>
      <c r="H1330" s="1" t="s">
        <v>6112</v>
      </c>
      <c r="I1330" s="1">
        <v>7064</v>
      </c>
      <c r="J1330" s="1" t="s">
        <v>2504</v>
      </c>
      <c r="K1330" s="1" t="s">
        <v>2505</v>
      </c>
      <c r="L1330" s="1">
        <v>17001</v>
      </c>
      <c r="M1330" s="1" t="s">
        <v>2499</v>
      </c>
      <c r="N1330" s="1" t="s">
        <v>4418</v>
      </c>
      <c r="O1330" s="1" t="s">
        <v>4419</v>
      </c>
      <c r="Q1330" s="1" t="s">
        <v>2506</v>
      </c>
      <c r="R1330" s="1" t="s">
        <v>2507</v>
      </c>
      <c r="S1330" s="1" t="s">
        <v>2508</v>
      </c>
      <c r="T1330" s="1" t="s">
        <v>2479</v>
      </c>
      <c r="U1330" s="1" t="s">
        <v>141</v>
      </c>
      <c r="V1330" s="1" t="s">
        <v>3532</v>
      </c>
      <c r="W1330" s="1" t="s">
        <v>34</v>
      </c>
      <c r="X1330" s="1" t="s">
        <v>5211</v>
      </c>
      <c r="Y1330" s="1" t="s">
        <v>6113</v>
      </c>
      <c r="Z1330" s="1" t="s">
        <v>6071</v>
      </c>
    </row>
    <row r="1331" spans="1:26" hidden="1" x14ac:dyDescent="0.25">
      <c r="A1331" s="1" t="s">
        <v>2496</v>
      </c>
      <c r="B1331" s="1">
        <v>728</v>
      </c>
      <c r="C1331" s="1" t="s">
        <v>1522</v>
      </c>
      <c r="D1331" s="1" t="s">
        <v>141</v>
      </c>
      <c r="E1331" s="1" t="s">
        <v>142</v>
      </c>
      <c r="F1331" s="1">
        <v>2024</v>
      </c>
      <c r="G1331" s="1">
        <v>2025</v>
      </c>
      <c r="H1331" s="1" t="s">
        <v>5138</v>
      </c>
      <c r="I1331" s="1">
        <v>6015</v>
      </c>
      <c r="J1331" s="1" t="s">
        <v>2796</v>
      </c>
      <c r="K1331" s="1" t="s">
        <v>2613</v>
      </c>
      <c r="L1331" s="1">
        <v>26001</v>
      </c>
      <c r="M1331" s="1" t="s">
        <v>5292</v>
      </c>
      <c r="N1331" s="1" t="s">
        <v>3726</v>
      </c>
      <c r="O1331" s="1" t="s">
        <v>4390</v>
      </c>
      <c r="Q1331" s="1" t="s">
        <v>44</v>
      </c>
      <c r="R1331" s="1" t="s">
        <v>2514</v>
      </c>
      <c r="S1331" s="1" t="s">
        <v>2525</v>
      </c>
      <c r="T1331" s="1" t="s">
        <v>2479</v>
      </c>
      <c r="U1331" s="1" t="s">
        <v>141</v>
      </c>
      <c r="V1331" s="1" t="s">
        <v>4303</v>
      </c>
      <c r="W1331" s="1" t="s">
        <v>35</v>
      </c>
      <c r="X1331" s="1" t="s">
        <v>2526</v>
      </c>
      <c r="Y1331" s="1" t="s">
        <v>5139</v>
      </c>
      <c r="Z1331" s="1" t="s">
        <v>4991</v>
      </c>
    </row>
    <row r="1332" spans="1:26" hidden="1" x14ac:dyDescent="0.25">
      <c r="A1332" s="1" t="s">
        <v>2496</v>
      </c>
      <c r="B1332" s="1">
        <v>727</v>
      </c>
      <c r="C1332" s="1" t="s">
        <v>194</v>
      </c>
      <c r="D1332" s="1" t="s">
        <v>141</v>
      </c>
      <c r="E1332" s="1" t="s">
        <v>142</v>
      </c>
      <c r="F1332" s="1">
        <v>2024</v>
      </c>
      <c r="G1332" s="1">
        <v>2025</v>
      </c>
      <c r="H1332" s="1" t="s">
        <v>4425</v>
      </c>
      <c r="I1332" s="1">
        <v>3564</v>
      </c>
      <c r="J1332" s="1" t="s">
        <v>2557</v>
      </c>
      <c r="K1332" s="1" t="s">
        <v>2505</v>
      </c>
      <c r="L1332" s="1">
        <v>23092</v>
      </c>
      <c r="M1332" s="1" t="s">
        <v>2499</v>
      </c>
      <c r="N1332" s="1" t="s">
        <v>4205</v>
      </c>
      <c r="O1332" s="1" t="s">
        <v>4337</v>
      </c>
      <c r="Q1332" s="1" t="s">
        <v>2608</v>
      </c>
      <c r="R1332" s="1" t="s">
        <v>2473</v>
      </c>
      <c r="S1332" s="1" t="s">
        <v>4426</v>
      </c>
      <c r="T1332" s="1" t="s">
        <v>2479</v>
      </c>
      <c r="U1332" s="1" t="s">
        <v>141</v>
      </c>
      <c r="V1332" s="1" t="s">
        <v>4303</v>
      </c>
      <c r="W1332" s="1" t="s">
        <v>35</v>
      </c>
      <c r="X1332" s="1" t="s">
        <v>2630</v>
      </c>
      <c r="Y1332" s="1" t="s">
        <v>4427</v>
      </c>
      <c r="Z1332" s="1" t="s">
        <v>2755</v>
      </c>
    </row>
    <row r="1333" spans="1:26" hidden="1" x14ac:dyDescent="0.25">
      <c r="A1333" s="1" t="s">
        <v>2496</v>
      </c>
      <c r="B1333" s="1">
        <v>726</v>
      </c>
      <c r="C1333" s="1" t="s">
        <v>1523</v>
      </c>
      <c r="D1333" s="1" t="s">
        <v>141</v>
      </c>
      <c r="E1333" s="1" t="s">
        <v>142</v>
      </c>
      <c r="F1333" s="1">
        <v>2024</v>
      </c>
      <c r="G1333" s="1">
        <v>2025</v>
      </c>
      <c r="H1333" s="1" t="s">
        <v>3528</v>
      </c>
      <c r="I1333" s="1" t="s">
        <v>3529</v>
      </c>
      <c r="J1333" s="1" t="s">
        <v>2475</v>
      </c>
      <c r="K1333" s="1" t="s">
        <v>2738</v>
      </c>
      <c r="L1333" s="1">
        <v>26001</v>
      </c>
      <c r="M1333" s="1" t="s">
        <v>2530</v>
      </c>
      <c r="N1333" s="1" t="s">
        <v>4212</v>
      </c>
      <c r="O1333" s="1" t="s">
        <v>4356</v>
      </c>
      <c r="Q1333" s="1" t="s">
        <v>48</v>
      </c>
      <c r="R1333" s="1" t="s">
        <v>2514</v>
      </c>
      <c r="S1333" s="1" t="s">
        <v>2515</v>
      </c>
      <c r="T1333" s="1" t="s">
        <v>2477</v>
      </c>
      <c r="U1333" s="1" t="s">
        <v>141</v>
      </c>
      <c r="V1333" s="1" t="s">
        <v>4297</v>
      </c>
      <c r="W1333" s="1" t="s">
        <v>35</v>
      </c>
      <c r="X1333" s="1" t="s">
        <v>2518</v>
      </c>
      <c r="Y1333" s="1" t="s">
        <v>5811</v>
      </c>
      <c r="Z1333" s="1" t="s">
        <v>5812</v>
      </c>
    </row>
    <row r="1334" spans="1:26" hidden="1" x14ac:dyDescent="0.25">
      <c r="A1334" s="1" t="s">
        <v>2496</v>
      </c>
      <c r="B1334" s="1">
        <v>723</v>
      </c>
      <c r="C1334" s="1" t="s">
        <v>1524</v>
      </c>
      <c r="D1334" s="1" t="s">
        <v>141</v>
      </c>
      <c r="E1334" s="1" t="s">
        <v>142</v>
      </c>
      <c r="F1334" s="1">
        <v>2023</v>
      </c>
      <c r="G1334" s="1">
        <v>2024</v>
      </c>
      <c r="H1334" s="1" t="s">
        <v>3528</v>
      </c>
      <c r="I1334" s="1" t="s">
        <v>4974</v>
      </c>
      <c r="J1334" s="1" t="s">
        <v>2475</v>
      </c>
      <c r="K1334" s="1" t="s">
        <v>2738</v>
      </c>
      <c r="L1334" s="1">
        <v>26001</v>
      </c>
      <c r="M1334" s="1" t="s">
        <v>2530</v>
      </c>
      <c r="N1334" s="1" t="s">
        <v>4428</v>
      </c>
      <c r="O1334" s="1" t="s">
        <v>4429</v>
      </c>
      <c r="Q1334" s="1" t="s">
        <v>44</v>
      </c>
      <c r="R1334" s="1" t="s">
        <v>2514</v>
      </c>
      <c r="S1334" s="1" t="s">
        <v>2525</v>
      </c>
      <c r="T1334" s="1" t="s">
        <v>2479</v>
      </c>
      <c r="U1334" s="1" t="s">
        <v>141</v>
      </c>
      <c r="V1334" s="1" t="s">
        <v>4028</v>
      </c>
      <c r="W1334" s="1" t="s">
        <v>35</v>
      </c>
      <c r="X1334" s="1" t="s">
        <v>2518</v>
      </c>
      <c r="Y1334" s="1" t="s">
        <v>7404</v>
      </c>
      <c r="Z1334" s="1" t="s">
        <v>4991</v>
      </c>
    </row>
    <row r="1335" spans="1:26" hidden="1" x14ac:dyDescent="0.25">
      <c r="A1335" s="1" t="s">
        <v>2496</v>
      </c>
      <c r="B1335" s="1">
        <v>721</v>
      </c>
      <c r="C1335" s="1" t="s">
        <v>1525</v>
      </c>
      <c r="D1335" s="1" t="s">
        <v>141</v>
      </c>
      <c r="E1335" s="1" t="s">
        <v>142</v>
      </c>
      <c r="F1335" s="1">
        <v>2023</v>
      </c>
      <c r="G1335" s="1">
        <v>2024</v>
      </c>
      <c r="H1335" s="1" t="s">
        <v>6114</v>
      </c>
      <c r="I1335" s="1">
        <v>9601</v>
      </c>
      <c r="J1335" s="1" t="s">
        <v>2557</v>
      </c>
      <c r="K1335" s="1" t="s">
        <v>2558</v>
      </c>
      <c r="L1335" s="1">
        <v>22020</v>
      </c>
      <c r="M1335" s="1" t="s">
        <v>2499</v>
      </c>
      <c r="N1335" s="1" t="s">
        <v>4418</v>
      </c>
      <c r="O1335" s="1" t="s">
        <v>4419</v>
      </c>
      <c r="Q1335" s="1" t="s">
        <v>2601</v>
      </c>
      <c r="R1335" s="1" t="s">
        <v>2507</v>
      </c>
      <c r="S1335" s="1" t="s">
        <v>2602</v>
      </c>
      <c r="T1335" s="1" t="s">
        <v>2479</v>
      </c>
      <c r="U1335" s="1" t="s">
        <v>141</v>
      </c>
      <c r="V1335" s="1" t="s">
        <v>3532</v>
      </c>
      <c r="W1335" s="1" t="s">
        <v>34</v>
      </c>
      <c r="X1335" s="1" t="s">
        <v>5211</v>
      </c>
      <c r="Y1335" s="1" t="s">
        <v>6115</v>
      </c>
      <c r="Z1335" s="1" t="s">
        <v>6116</v>
      </c>
    </row>
    <row r="1336" spans="1:26" hidden="1" x14ac:dyDescent="0.25">
      <c r="A1336" s="1" t="s">
        <v>2496</v>
      </c>
      <c r="B1336" s="1">
        <v>720</v>
      </c>
      <c r="C1336" s="1" t="s">
        <v>1572</v>
      </c>
      <c r="D1336" s="1" t="s">
        <v>141</v>
      </c>
      <c r="E1336" s="1" t="s">
        <v>142</v>
      </c>
      <c r="F1336" s="1">
        <v>2023</v>
      </c>
      <c r="G1336" s="1">
        <v>2023</v>
      </c>
      <c r="H1336" s="1" t="s">
        <v>2917</v>
      </c>
      <c r="I1336" s="1" t="s">
        <v>3036</v>
      </c>
      <c r="J1336" s="1" t="s">
        <v>2475</v>
      </c>
      <c r="K1336" s="1" t="s">
        <v>2505</v>
      </c>
      <c r="L1336" s="1">
        <v>18001</v>
      </c>
      <c r="M1336" s="1" t="s">
        <v>2499</v>
      </c>
      <c r="N1336" s="1" t="s">
        <v>3473</v>
      </c>
      <c r="O1336" s="1" t="s">
        <v>3474</v>
      </c>
      <c r="Q1336" s="1" t="s">
        <v>40</v>
      </c>
      <c r="R1336" s="1" t="s">
        <v>2473</v>
      </c>
      <c r="S1336" s="1" t="s">
        <v>2610</v>
      </c>
      <c r="T1336" s="1" t="s">
        <v>3428</v>
      </c>
      <c r="U1336" s="1" t="s">
        <v>141</v>
      </c>
      <c r="V1336" s="1" t="s">
        <v>3475</v>
      </c>
      <c r="W1336" s="1" t="s">
        <v>34</v>
      </c>
      <c r="X1336" s="1" t="s">
        <v>2611</v>
      </c>
      <c r="Y1336" s="1" t="s">
        <v>7405</v>
      </c>
      <c r="Z1336" s="1" t="s">
        <v>2539</v>
      </c>
    </row>
    <row r="1337" spans="1:26" hidden="1" x14ac:dyDescent="0.25">
      <c r="A1337" s="1" t="s">
        <v>2496</v>
      </c>
      <c r="B1337" s="1">
        <v>717</v>
      </c>
      <c r="C1337" s="1" t="s">
        <v>1067</v>
      </c>
      <c r="D1337" s="1" t="s">
        <v>141</v>
      </c>
      <c r="E1337" s="1" t="s">
        <v>142</v>
      </c>
      <c r="F1337" s="1">
        <v>2024</v>
      </c>
      <c r="G1337" s="1">
        <v>2025</v>
      </c>
      <c r="H1337" s="1" t="s">
        <v>4430</v>
      </c>
      <c r="I1337" s="1">
        <v>8533</v>
      </c>
      <c r="J1337" s="1" t="s">
        <v>2557</v>
      </c>
      <c r="K1337" s="1" t="s">
        <v>2505</v>
      </c>
      <c r="L1337" s="1">
        <v>23845</v>
      </c>
      <c r="M1337" s="1" t="s">
        <v>2499</v>
      </c>
      <c r="N1337" s="1" t="s">
        <v>4212</v>
      </c>
      <c r="O1337" s="1" t="s">
        <v>4356</v>
      </c>
      <c r="Q1337" s="1" t="s">
        <v>2608</v>
      </c>
      <c r="R1337" s="1" t="s">
        <v>2473</v>
      </c>
      <c r="S1337" s="1" t="s">
        <v>2710</v>
      </c>
      <c r="T1337" s="1" t="s">
        <v>2479</v>
      </c>
      <c r="U1337" s="1" t="s">
        <v>141</v>
      </c>
      <c r="V1337" s="1" t="s">
        <v>4297</v>
      </c>
      <c r="W1337" s="1" t="s">
        <v>35</v>
      </c>
      <c r="X1337" s="1" t="s">
        <v>2630</v>
      </c>
      <c r="Y1337" s="1" t="s">
        <v>4431</v>
      </c>
      <c r="Z1337" s="1" t="s">
        <v>4432</v>
      </c>
    </row>
    <row r="1338" spans="1:26" hidden="1" x14ac:dyDescent="0.25">
      <c r="A1338" s="1" t="s">
        <v>2496</v>
      </c>
      <c r="B1338" s="1">
        <v>714</v>
      </c>
      <c r="C1338" s="1" t="s">
        <v>1526</v>
      </c>
      <c r="D1338" s="1" t="s">
        <v>141</v>
      </c>
      <c r="E1338" s="1" t="s">
        <v>142</v>
      </c>
      <c r="F1338" s="1">
        <v>2023</v>
      </c>
      <c r="G1338" s="1">
        <v>2024</v>
      </c>
      <c r="H1338" s="1" t="s">
        <v>4433</v>
      </c>
      <c r="I1338" s="1">
        <v>9233</v>
      </c>
      <c r="J1338" s="1" t="s">
        <v>2504</v>
      </c>
      <c r="K1338" s="1" t="s">
        <v>2505</v>
      </c>
      <c r="L1338" s="1">
        <v>18001</v>
      </c>
      <c r="M1338" s="1" t="s">
        <v>2499</v>
      </c>
      <c r="N1338" s="1" t="s">
        <v>4392</v>
      </c>
      <c r="O1338" s="1" t="s">
        <v>4393</v>
      </c>
      <c r="Q1338" s="1" t="s">
        <v>40</v>
      </c>
      <c r="R1338" s="1" t="s">
        <v>2473</v>
      </c>
      <c r="S1338" s="1" t="s">
        <v>2610</v>
      </c>
      <c r="T1338" s="1" t="s">
        <v>2479</v>
      </c>
      <c r="U1338" s="1" t="s">
        <v>141</v>
      </c>
      <c r="V1338" s="1" t="s">
        <v>3532</v>
      </c>
      <c r="W1338" s="1" t="s">
        <v>34</v>
      </c>
      <c r="X1338" s="1" t="s">
        <v>2611</v>
      </c>
      <c r="Y1338" s="1" t="s">
        <v>4434</v>
      </c>
      <c r="Z1338" s="1" t="s">
        <v>2737</v>
      </c>
    </row>
    <row r="1339" spans="1:26" hidden="1" x14ac:dyDescent="0.25">
      <c r="A1339" s="1" t="s">
        <v>2496</v>
      </c>
      <c r="B1339" s="1">
        <v>711</v>
      </c>
      <c r="C1339" s="1" t="s">
        <v>1527</v>
      </c>
      <c r="D1339" s="1" t="s">
        <v>141</v>
      </c>
      <c r="E1339" s="1" t="s">
        <v>142</v>
      </c>
      <c r="F1339" s="1">
        <v>2024</v>
      </c>
      <c r="G1339" s="1">
        <v>2025</v>
      </c>
      <c r="H1339" s="1" t="s">
        <v>3912</v>
      </c>
      <c r="I1339" s="1">
        <v>8193</v>
      </c>
      <c r="J1339" s="1" t="s">
        <v>2575</v>
      </c>
      <c r="K1339" s="1" t="s">
        <v>2529</v>
      </c>
      <c r="L1339" s="1">
        <v>31001</v>
      </c>
      <c r="M1339" s="1" t="s">
        <v>2530</v>
      </c>
      <c r="N1339" s="1" t="s">
        <v>4212</v>
      </c>
      <c r="O1339" s="1" t="s">
        <v>4356</v>
      </c>
      <c r="Q1339" s="1" t="s">
        <v>48</v>
      </c>
      <c r="R1339" s="1" t="s">
        <v>2514</v>
      </c>
      <c r="S1339" s="1" t="s">
        <v>2515</v>
      </c>
      <c r="T1339" s="1" t="s">
        <v>2479</v>
      </c>
      <c r="U1339" s="1" t="s">
        <v>141</v>
      </c>
      <c r="V1339" s="1" t="s">
        <v>4297</v>
      </c>
      <c r="W1339" s="1" t="s">
        <v>35</v>
      </c>
      <c r="X1339" s="1" t="s">
        <v>2518</v>
      </c>
      <c r="Y1339" s="1" t="s">
        <v>5813</v>
      </c>
      <c r="Z1339" s="1" t="s">
        <v>4991</v>
      </c>
    </row>
    <row r="1340" spans="1:26" hidden="1" x14ac:dyDescent="0.25">
      <c r="A1340" s="1" t="s">
        <v>2496</v>
      </c>
      <c r="B1340" s="1">
        <v>710</v>
      </c>
      <c r="C1340" s="1" t="s">
        <v>788</v>
      </c>
      <c r="D1340" s="1" t="s">
        <v>141</v>
      </c>
      <c r="E1340" s="1" t="s">
        <v>142</v>
      </c>
      <c r="F1340" s="1">
        <v>2024</v>
      </c>
      <c r="G1340" s="1">
        <v>2025</v>
      </c>
      <c r="H1340" s="1" t="s">
        <v>3055</v>
      </c>
      <c r="I1340" s="1" t="s">
        <v>3056</v>
      </c>
      <c r="J1340" s="1" t="s">
        <v>2475</v>
      </c>
      <c r="K1340" s="1" t="s">
        <v>2505</v>
      </c>
      <c r="L1340" s="1">
        <v>23845</v>
      </c>
      <c r="M1340" s="1" t="s">
        <v>2499</v>
      </c>
      <c r="N1340" s="1" t="s">
        <v>4212</v>
      </c>
      <c r="O1340" s="1" t="s">
        <v>4356</v>
      </c>
      <c r="Q1340" s="1" t="s">
        <v>2608</v>
      </c>
      <c r="R1340" s="1" t="s">
        <v>2473</v>
      </c>
      <c r="S1340" s="1" t="s">
        <v>4435</v>
      </c>
      <c r="T1340" s="1" t="s">
        <v>2477</v>
      </c>
      <c r="U1340" s="1" t="s">
        <v>141</v>
      </c>
      <c r="V1340" s="1" t="s">
        <v>4297</v>
      </c>
      <c r="W1340" s="1" t="s">
        <v>35</v>
      </c>
      <c r="X1340" s="1" t="s">
        <v>2630</v>
      </c>
      <c r="Y1340" s="1" t="s">
        <v>4436</v>
      </c>
      <c r="Z1340" s="1" t="s">
        <v>4437</v>
      </c>
    </row>
    <row r="1341" spans="1:26" hidden="1" x14ac:dyDescent="0.25">
      <c r="A1341" s="1" t="s">
        <v>2496</v>
      </c>
      <c r="B1341" s="1">
        <v>709</v>
      </c>
      <c r="C1341" s="1" t="s">
        <v>1528</v>
      </c>
      <c r="D1341" s="1" t="s">
        <v>141</v>
      </c>
      <c r="E1341" s="1" t="s">
        <v>142</v>
      </c>
      <c r="F1341" s="1">
        <v>2024</v>
      </c>
      <c r="G1341" s="1">
        <v>2025</v>
      </c>
      <c r="H1341" s="1" t="s">
        <v>5265</v>
      </c>
      <c r="I1341" s="1">
        <v>9366</v>
      </c>
      <c r="J1341" s="1" t="s">
        <v>2504</v>
      </c>
      <c r="K1341" s="1" t="s">
        <v>2505</v>
      </c>
      <c r="L1341" s="1">
        <v>18001</v>
      </c>
      <c r="M1341" s="1" t="s">
        <v>2499</v>
      </c>
      <c r="N1341" s="1" t="s">
        <v>4438</v>
      </c>
      <c r="O1341" s="1" t="s">
        <v>4439</v>
      </c>
      <c r="Q1341" s="1" t="s">
        <v>40</v>
      </c>
      <c r="R1341" s="1" t="s">
        <v>2473</v>
      </c>
      <c r="S1341" s="1" t="s">
        <v>2610</v>
      </c>
      <c r="T1341" s="1" t="s">
        <v>2479</v>
      </c>
      <c r="U1341" s="1" t="s">
        <v>141</v>
      </c>
      <c r="V1341" s="1" t="s">
        <v>3232</v>
      </c>
      <c r="W1341" s="1" t="s">
        <v>34</v>
      </c>
      <c r="X1341" s="1" t="s">
        <v>2611</v>
      </c>
      <c r="Y1341" s="1" t="s">
        <v>5266</v>
      </c>
      <c r="Z1341" s="1" t="s">
        <v>2539</v>
      </c>
    </row>
    <row r="1342" spans="1:26" hidden="1" x14ac:dyDescent="0.25">
      <c r="A1342" s="1" t="s">
        <v>2496</v>
      </c>
      <c r="B1342" s="1">
        <v>708</v>
      </c>
      <c r="C1342" s="1" t="s">
        <v>1429</v>
      </c>
      <c r="D1342" s="1" t="s">
        <v>170</v>
      </c>
      <c r="E1342" s="1" t="s">
        <v>157</v>
      </c>
      <c r="F1342" s="1">
        <v>2024</v>
      </c>
      <c r="G1342" s="1">
        <v>2025</v>
      </c>
      <c r="H1342" s="1" t="s">
        <v>2914</v>
      </c>
      <c r="I1342" s="1" t="s">
        <v>2915</v>
      </c>
      <c r="J1342" s="1" t="s">
        <v>2475</v>
      </c>
      <c r="K1342" s="1" t="s">
        <v>2738</v>
      </c>
      <c r="L1342" s="1">
        <v>22020</v>
      </c>
      <c r="M1342" s="1" t="s">
        <v>2530</v>
      </c>
      <c r="N1342" s="1" t="s">
        <v>3601</v>
      </c>
      <c r="O1342" s="1" t="s">
        <v>3602</v>
      </c>
      <c r="Q1342" s="1" t="s">
        <v>2601</v>
      </c>
      <c r="R1342" s="1" t="s">
        <v>2507</v>
      </c>
      <c r="S1342" s="1" t="s">
        <v>2602</v>
      </c>
      <c r="T1342" s="1" t="s">
        <v>2522</v>
      </c>
      <c r="U1342" s="1" t="s">
        <v>170</v>
      </c>
      <c r="V1342" s="1" t="s">
        <v>3094</v>
      </c>
      <c r="W1342" s="1" t="s">
        <v>34</v>
      </c>
      <c r="X1342" s="1" t="s">
        <v>2775</v>
      </c>
      <c r="Y1342" s="1" t="s">
        <v>7406</v>
      </c>
      <c r="Z1342" s="1" t="s">
        <v>7081</v>
      </c>
    </row>
    <row r="1343" spans="1:26" hidden="1" x14ac:dyDescent="0.25">
      <c r="A1343" s="1" t="s">
        <v>2496</v>
      </c>
      <c r="B1343" s="1">
        <v>707</v>
      </c>
      <c r="C1343" s="1" t="s">
        <v>1478</v>
      </c>
      <c r="D1343" s="1" t="s">
        <v>141</v>
      </c>
      <c r="E1343" s="1" t="s">
        <v>142</v>
      </c>
      <c r="F1343" s="1">
        <v>2024</v>
      </c>
      <c r="G1343" s="1">
        <v>2025</v>
      </c>
      <c r="H1343" s="1" t="s">
        <v>2917</v>
      </c>
      <c r="I1343" s="1" t="s">
        <v>3036</v>
      </c>
      <c r="J1343" s="1" t="s">
        <v>2475</v>
      </c>
      <c r="K1343" s="1" t="s">
        <v>2505</v>
      </c>
      <c r="L1343" s="1">
        <v>18001</v>
      </c>
      <c r="M1343" s="1" t="s">
        <v>2499</v>
      </c>
      <c r="N1343" s="1" t="s">
        <v>4441</v>
      </c>
      <c r="O1343" s="1" t="s">
        <v>4442</v>
      </c>
      <c r="Q1343" s="1" t="s">
        <v>40</v>
      </c>
      <c r="R1343" s="1" t="s">
        <v>2473</v>
      </c>
      <c r="S1343" s="1" t="s">
        <v>2610</v>
      </c>
      <c r="T1343" s="1" t="s">
        <v>2477</v>
      </c>
      <c r="U1343" s="1" t="s">
        <v>141</v>
      </c>
      <c r="V1343" s="1" t="s">
        <v>3232</v>
      </c>
      <c r="W1343" s="1" t="s">
        <v>34</v>
      </c>
      <c r="X1343" s="1" t="s">
        <v>2611</v>
      </c>
      <c r="Y1343" s="1" t="s">
        <v>7407</v>
      </c>
      <c r="Z1343" s="1" t="s">
        <v>2539</v>
      </c>
    </row>
    <row r="1344" spans="1:26" hidden="1" x14ac:dyDescent="0.25">
      <c r="A1344" s="1" t="s">
        <v>2496</v>
      </c>
      <c r="B1344" s="1">
        <v>706</v>
      </c>
      <c r="C1344" s="1" t="s">
        <v>1551</v>
      </c>
      <c r="D1344" s="1" t="s">
        <v>141</v>
      </c>
      <c r="E1344" s="1" t="s">
        <v>142</v>
      </c>
      <c r="F1344" s="1">
        <v>2024</v>
      </c>
      <c r="G1344" s="1">
        <v>2025</v>
      </c>
      <c r="H1344" s="1" t="s">
        <v>5815</v>
      </c>
      <c r="I1344" s="1">
        <v>9577</v>
      </c>
      <c r="J1344" s="1" t="s">
        <v>2557</v>
      </c>
      <c r="K1344" s="1" t="s">
        <v>2505</v>
      </c>
      <c r="L1344" s="1">
        <v>23845</v>
      </c>
      <c r="M1344" s="1" t="s">
        <v>2499</v>
      </c>
      <c r="N1344" s="1" t="s">
        <v>4443</v>
      </c>
      <c r="O1344" s="1" t="s">
        <v>4444</v>
      </c>
      <c r="Q1344" s="1" t="s">
        <v>2608</v>
      </c>
      <c r="R1344" s="1" t="s">
        <v>2473</v>
      </c>
      <c r="S1344" s="1" t="s">
        <v>2710</v>
      </c>
      <c r="T1344" s="1" t="s">
        <v>2479</v>
      </c>
      <c r="U1344" s="1" t="s">
        <v>141</v>
      </c>
      <c r="V1344" s="1" t="s">
        <v>3232</v>
      </c>
      <c r="W1344" s="1" t="s">
        <v>34</v>
      </c>
      <c r="X1344" s="1" t="s">
        <v>2630</v>
      </c>
      <c r="Y1344" s="1" t="s">
        <v>5816</v>
      </c>
    </row>
    <row r="1345" spans="1:26" hidden="1" x14ac:dyDescent="0.25">
      <c r="A1345" s="1" t="s">
        <v>2496</v>
      </c>
      <c r="B1345" s="1">
        <v>704</v>
      </c>
      <c r="C1345" s="1" t="s">
        <v>228</v>
      </c>
      <c r="D1345" s="1" t="s">
        <v>141</v>
      </c>
      <c r="E1345" s="1" t="s">
        <v>142</v>
      </c>
      <c r="F1345" s="1">
        <v>2024</v>
      </c>
      <c r="G1345" s="1">
        <v>2025</v>
      </c>
      <c r="H1345" s="1" t="s">
        <v>4445</v>
      </c>
      <c r="I1345" s="1">
        <v>6956</v>
      </c>
      <c r="J1345" s="1" t="s">
        <v>2557</v>
      </c>
      <c r="K1345" s="1" t="s">
        <v>2558</v>
      </c>
      <c r="L1345" s="1">
        <v>19194</v>
      </c>
      <c r="M1345" s="1" t="s">
        <v>2499</v>
      </c>
      <c r="N1345" s="1" t="s">
        <v>3905</v>
      </c>
      <c r="O1345" s="1" t="s">
        <v>4446</v>
      </c>
      <c r="Q1345" s="1" t="s">
        <v>60</v>
      </c>
      <c r="R1345" s="1" t="s">
        <v>2507</v>
      </c>
      <c r="S1345" s="1" t="s">
        <v>2537</v>
      </c>
      <c r="T1345" s="1" t="s">
        <v>2479</v>
      </c>
      <c r="U1345" s="1" t="s">
        <v>141</v>
      </c>
      <c r="V1345" s="1" t="s">
        <v>3232</v>
      </c>
      <c r="W1345" s="1" t="s">
        <v>34</v>
      </c>
      <c r="X1345" s="1" t="s">
        <v>2538</v>
      </c>
      <c r="Y1345" s="1" t="s">
        <v>4447</v>
      </c>
      <c r="Z1345" s="1" t="s">
        <v>4448</v>
      </c>
    </row>
    <row r="1346" spans="1:26" hidden="1" x14ac:dyDescent="0.25">
      <c r="A1346" s="1" t="s">
        <v>2496</v>
      </c>
      <c r="B1346" s="1">
        <v>703</v>
      </c>
      <c r="C1346" s="1" t="s">
        <v>1529</v>
      </c>
      <c r="D1346" s="1" t="s">
        <v>141</v>
      </c>
      <c r="E1346" s="1" t="s">
        <v>142</v>
      </c>
      <c r="F1346" s="1">
        <v>2024</v>
      </c>
      <c r="G1346" s="1">
        <v>2025</v>
      </c>
      <c r="H1346" s="1" t="s">
        <v>4009</v>
      </c>
      <c r="I1346" s="1">
        <v>7983</v>
      </c>
      <c r="J1346" s="1" t="s">
        <v>2626</v>
      </c>
      <c r="K1346" s="1" t="s">
        <v>2613</v>
      </c>
      <c r="L1346" s="1">
        <v>26001</v>
      </c>
      <c r="M1346" s="1" t="s">
        <v>5292</v>
      </c>
      <c r="N1346" s="1" t="s">
        <v>4155</v>
      </c>
      <c r="O1346" s="1" t="s">
        <v>4449</v>
      </c>
      <c r="Q1346" s="1" t="s">
        <v>44</v>
      </c>
      <c r="R1346" s="1" t="s">
        <v>2514</v>
      </c>
      <c r="S1346" s="1" t="s">
        <v>2525</v>
      </c>
      <c r="T1346" s="1" t="s">
        <v>2479</v>
      </c>
      <c r="U1346" s="1" t="s">
        <v>141</v>
      </c>
      <c r="V1346" s="1" t="s">
        <v>3232</v>
      </c>
      <c r="W1346" s="1" t="s">
        <v>34</v>
      </c>
      <c r="X1346" s="1" t="s">
        <v>2526</v>
      </c>
      <c r="Y1346" s="1" t="s">
        <v>5817</v>
      </c>
      <c r="Z1346" s="1" t="s">
        <v>4991</v>
      </c>
    </row>
    <row r="1347" spans="1:26" hidden="1" x14ac:dyDescent="0.25">
      <c r="A1347" s="1" t="s">
        <v>2496</v>
      </c>
      <c r="B1347" s="1">
        <v>701</v>
      </c>
      <c r="C1347" s="1" t="s">
        <v>1552</v>
      </c>
      <c r="D1347" s="1" t="s">
        <v>141</v>
      </c>
      <c r="E1347" s="1" t="s">
        <v>142</v>
      </c>
      <c r="F1347" s="1">
        <v>2024</v>
      </c>
      <c r="G1347" s="1">
        <v>2025</v>
      </c>
      <c r="H1347" s="1" t="s">
        <v>4450</v>
      </c>
      <c r="I1347" s="1">
        <v>9195</v>
      </c>
      <c r="J1347" s="1" t="s">
        <v>2504</v>
      </c>
      <c r="K1347" s="1" t="s">
        <v>2505</v>
      </c>
      <c r="L1347" s="1">
        <v>17001</v>
      </c>
      <c r="M1347" s="1" t="s">
        <v>2499</v>
      </c>
      <c r="N1347" s="1" t="s">
        <v>4155</v>
      </c>
      <c r="O1347" s="1" t="s">
        <v>4156</v>
      </c>
      <c r="Q1347" s="1" t="s">
        <v>2506</v>
      </c>
      <c r="R1347" s="1" t="s">
        <v>2507</v>
      </c>
      <c r="S1347" s="1" t="s">
        <v>2508</v>
      </c>
      <c r="T1347" s="1" t="s">
        <v>2479</v>
      </c>
      <c r="U1347" s="1" t="s">
        <v>141</v>
      </c>
      <c r="V1347" s="1" t="s">
        <v>3232</v>
      </c>
      <c r="W1347" s="1" t="s">
        <v>34</v>
      </c>
      <c r="X1347" s="1" t="s">
        <v>2509</v>
      </c>
      <c r="Y1347" s="1" t="s">
        <v>4451</v>
      </c>
    </row>
    <row r="1348" spans="1:26" hidden="1" x14ac:dyDescent="0.25">
      <c r="A1348" s="1" t="s">
        <v>2496</v>
      </c>
      <c r="B1348" s="1">
        <v>700</v>
      </c>
      <c r="C1348" s="1" t="s">
        <v>697</v>
      </c>
      <c r="D1348" s="1" t="s">
        <v>141</v>
      </c>
      <c r="E1348" s="1" t="s">
        <v>142</v>
      </c>
      <c r="F1348" s="1">
        <v>2024</v>
      </c>
      <c r="G1348" s="1">
        <v>2025</v>
      </c>
      <c r="H1348" s="1" t="s">
        <v>4452</v>
      </c>
      <c r="I1348" s="1">
        <v>7942</v>
      </c>
      <c r="J1348" s="1" t="s">
        <v>2504</v>
      </c>
      <c r="K1348" s="1" t="s">
        <v>2505</v>
      </c>
      <c r="L1348" s="1">
        <v>17001</v>
      </c>
      <c r="M1348" s="1" t="s">
        <v>2499</v>
      </c>
      <c r="N1348" s="1" t="s">
        <v>4223</v>
      </c>
      <c r="O1348" s="1" t="s">
        <v>4224</v>
      </c>
      <c r="Q1348" s="1" t="s">
        <v>2506</v>
      </c>
      <c r="R1348" s="1" t="s">
        <v>2507</v>
      </c>
      <c r="S1348" s="1" t="s">
        <v>2508</v>
      </c>
      <c r="T1348" s="1" t="s">
        <v>2479</v>
      </c>
      <c r="U1348" s="1" t="s">
        <v>141</v>
      </c>
      <c r="V1348" s="1" t="s">
        <v>3232</v>
      </c>
      <c r="W1348" s="1" t="s">
        <v>34</v>
      </c>
      <c r="X1348" s="1" t="s">
        <v>5211</v>
      </c>
      <c r="Y1348" s="1" t="s">
        <v>6117</v>
      </c>
      <c r="Z1348" s="1" t="s">
        <v>2755</v>
      </c>
    </row>
    <row r="1349" spans="1:26" hidden="1" x14ac:dyDescent="0.25">
      <c r="A1349" s="1" t="s">
        <v>2496</v>
      </c>
      <c r="B1349" s="1">
        <v>699</v>
      </c>
      <c r="C1349" s="1" t="s">
        <v>773</v>
      </c>
      <c r="D1349" s="1" t="s">
        <v>141</v>
      </c>
      <c r="E1349" s="1" t="s">
        <v>142</v>
      </c>
      <c r="F1349" s="1">
        <v>2024</v>
      </c>
      <c r="G1349" s="1">
        <v>2025</v>
      </c>
      <c r="H1349" s="1" t="s">
        <v>6118</v>
      </c>
      <c r="I1349" s="1">
        <v>6803</v>
      </c>
      <c r="J1349" s="1" t="s">
        <v>2504</v>
      </c>
      <c r="K1349" s="1" t="s">
        <v>2505</v>
      </c>
      <c r="L1349" s="1">
        <v>17001</v>
      </c>
      <c r="M1349" s="1" t="s">
        <v>2499</v>
      </c>
      <c r="N1349" s="1" t="s">
        <v>4218</v>
      </c>
      <c r="O1349" s="1" t="s">
        <v>4219</v>
      </c>
      <c r="Q1349" s="1" t="s">
        <v>2506</v>
      </c>
      <c r="R1349" s="1" t="s">
        <v>2507</v>
      </c>
      <c r="S1349" s="1" t="s">
        <v>2508</v>
      </c>
      <c r="T1349" s="1" t="s">
        <v>2479</v>
      </c>
      <c r="U1349" s="1" t="s">
        <v>141</v>
      </c>
      <c r="V1349" s="1" t="s">
        <v>3232</v>
      </c>
      <c r="W1349" s="1" t="s">
        <v>34</v>
      </c>
      <c r="X1349" s="1" t="s">
        <v>5211</v>
      </c>
      <c r="Y1349" s="1" t="s">
        <v>6119</v>
      </c>
      <c r="Z1349" s="1" t="s">
        <v>6120</v>
      </c>
    </row>
    <row r="1350" spans="1:26" hidden="1" x14ac:dyDescent="0.25">
      <c r="A1350" s="1" t="s">
        <v>2496</v>
      </c>
      <c r="B1350" s="1">
        <v>698</v>
      </c>
      <c r="C1350" s="1" t="s">
        <v>792</v>
      </c>
      <c r="D1350" s="1" t="s">
        <v>141</v>
      </c>
      <c r="E1350" s="1" t="s">
        <v>142</v>
      </c>
      <c r="F1350" s="1">
        <v>2024</v>
      </c>
      <c r="G1350" s="1">
        <v>2025</v>
      </c>
      <c r="H1350" s="1" t="s">
        <v>3256</v>
      </c>
      <c r="I1350" s="1">
        <v>8485</v>
      </c>
      <c r="J1350" s="1" t="s">
        <v>2504</v>
      </c>
      <c r="K1350" s="1" t="s">
        <v>2505</v>
      </c>
      <c r="L1350" s="1">
        <v>18001</v>
      </c>
      <c r="M1350" s="1" t="s">
        <v>2499</v>
      </c>
      <c r="N1350" s="1" t="s">
        <v>3281</v>
      </c>
      <c r="O1350" s="1" t="s">
        <v>4454</v>
      </c>
      <c r="Q1350" s="1" t="s">
        <v>40</v>
      </c>
      <c r="R1350" s="1" t="s">
        <v>2473</v>
      </c>
      <c r="S1350" s="1" t="s">
        <v>2610</v>
      </c>
      <c r="T1350" s="1" t="s">
        <v>2479</v>
      </c>
      <c r="U1350" s="1" t="s">
        <v>141</v>
      </c>
      <c r="V1350" s="1" t="s">
        <v>3232</v>
      </c>
      <c r="W1350" s="1" t="s">
        <v>34</v>
      </c>
      <c r="X1350" s="1" t="s">
        <v>2611</v>
      </c>
      <c r="Y1350" s="1" t="s">
        <v>5092</v>
      </c>
      <c r="Z1350" s="1" t="s">
        <v>2539</v>
      </c>
    </row>
    <row r="1351" spans="1:26" hidden="1" x14ac:dyDescent="0.25">
      <c r="A1351" s="1" t="s">
        <v>2496</v>
      </c>
      <c r="B1351" s="1">
        <v>697</v>
      </c>
      <c r="C1351" s="1" t="s">
        <v>1573</v>
      </c>
      <c r="D1351" s="1" t="s">
        <v>141</v>
      </c>
      <c r="E1351" s="1" t="s">
        <v>142</v>
      </c>
      <c r="F1351" s="1">
        <v>2024</v>
      </c>
      <c r="G1351" s="1">
        <v>2025</v>
      </c>
      <c r="H1351" s="1" t="s">
        <v>7408</v>
      </c>
      <c r="I1351" s="1">
        <v>9726</v>
      </c>
      <c r="J1351" s="1" t="s">
        <v>2504</v>
      </c>
      <c r="K1351" s="1" t="s">
        <v>2558</v>
      </c>
      <c r="L1351" s="1">
        <v>18001</v>
      </c>
      <c r="M1351" s="1" t="s">
        <v>2499</v>
      </c>
      <c r="N1351" s="1" t="s">
        <v>4455</v>
      </c>
      <c r="O1351" s="1" t="s">
        <v>4456</v>
      </c>
      <c r="Q1351" s="1" t="s">
        <v>40</v>
      </c>
      <c r="R1351" s="1" t="s">
        <v>2473</v>
      </c>
      <c r="S1351" s="1" t="s">
        <v>2610</v>
      </c>
      <c r="T1351" s="1" t="s">
        <v>2479</v>
      </c>
      <c r="U1351" s="1" t="s">
        <v>141</v>
      </c>
      <c r="V1351" s="1" t="s">
        <v>3232</v>
      </c>
      <c r="W1351" s="1" t="s">
        <v>34</v>
      </c>
      <c r="X1351" s="1" t="s">
        <v>2611</v>
      </c>
      <c r="Y1351" s="1" t="s">
        <v>7409</v>
      </c>
      <c r="Z1351" s="1" t="s">
        <v>2539</v>
      </c>
    </row>
    <row r="1352" spans="1:26" hidden="1" x14ac:dyDescent="0.25">
      <c r="A1352" s="1" t="s">
        <v>2496</v>
      </c>
      <c r="B1352" s="1">
        <v>696</v>
      </c>
      <c r="C1352" s="1" t="s">
        <v>229</v>
      </c>
      <c r="D1352" s="1" t="s">
        <v>141</v>
      </c>
      <c r="E1352" s="1" t="s">
        <v>142</v>
      </c>
      <c r="F1352" s="1">
        <v>2024</v>
      </c>
      <c r="G1352" s="1">
        <v>2025</v>
      </c>
      <c r="H1352" s="1" t="s">
        <v>4402</v>
      </c>
      <c r="I1352" s="1">
        <v>9204</v>
      </c>
      <c r="J1352" s="1" t="s">
        <v>2504</v>
      </c>
      <c r="K1352" s="1" t="s">
        <v>2505</v>
      </c>
      <c r="L1352" s="1">
        <v>17001</v>
      </c>
      <c r="M1352" s="1" t="s">
        <v>2499</v>
      </c>
      <c r="N1352" s="1" t="s">
        <v>4223</v>
      </c>
      <c r="O1352" s="1" t="s">
        <v>4224</v>
      </c>
      <c r="Q1352" s="1" t="s">
        <v>2506</v>
      </c>
      <c r="R1352" s="1" t="s">
        <v>2507</v>
      </c>
      <c r="S1352" s="1" t="s">
        <v>2508</v>
      </c>
      <c r="T1352" s="1" t="s">
        <v>2479</v>
      </c>
      <c r="U1352" s="1" t="s">
        <v>141</v>
      </c>
      <c r="V1352" s="1" t="s">
        <v>3232</v>
      </c>
      <c r="W1352" s="1" t="s">
        <v>34</v>
      </c>
      <c r="X1352" s="1" t="s">
        <v>5211</v>
      </c>
      <c r="Y1352" s="1" t="s">
        <v>7410</v>
      </c>
      <c r="Z1352" s="1" t="s">
        <v>5818</v>
      </c>
    </row>
    <row r="1353" spans="1:26" hidden="1" x14ac:dyDescent="0.25">
      <c r="A1353" s="1" t="s">
        <v>2496</v>
      </c>
      <c r="B1353" s="1">
        <v>695</v>
      </c>
      <c r="C1353" s="1" t="s">
        <v>853</v>
      </c>
      <c r="D1353" s="1" t="s">
        <v>141</v>
      </c>
      <c r="E1353" s="1" t="s">
        <v>142</v>
      </c>
      <c r="F1353" s="1">
        <v>2024</v>
      </c>
      <c r="G1353" s="1">
        <v>2025</v>
      </c>
      <c r="H1353" s="1" t="s">
        <v>5465</v>
      </c>
      <c r="I1353" s="1">
        <v>9534</v>
      </c>
      <c r="J1353" s="1" t="s">
        <v>2793</v>
      </c>
      <c r="K1353" s="1" t="s">
        <v>2613</v>
      </c>
      <c r="L1353" s="1">
        <v>19234</v>
      </c>
      <c r="M1353" s="1" t="s">
        <v>5292</v>
      </c>
      <c r="N1353" s="1" t="s">
        <v>4183</v>
      </c>
      <c r="O1353" s="1" t="s">
        <v>4184</v>
      </c>
      <c r="Q1353" s="1" t="s">
        <v>60</v>
      </c>
      <c r="R1353" s="1" t="s">
        <v>2507</v>
      </c>
      <c r="S1353" s="1" t="s">
        <v>2537</v>
      </c>
      <c r="T1353" s="1" t="s">
        <v>2479</v>
      </c>
      <c r="U1353" s="1" t="s">
        <v>141</v>
      </c>
      <c r="V1353" s="1" t="s">
        <v>3232</v>
      </c>
      <c r="W1353" s="1" t="s">
        <v>34</v>
      </c>
      <c r="X1353" s="1" t="s">
        <v>2538</v>
      </c>
      <c r="Y1353" s="1" t="s">
        <v>7411</v>
      </c>
      <c r="Z1353" s="1" t="s">
        <v>2522</v>
      </c>
    </row>
    <row r="1354" spans="1:26" hidden="1" x14ac:dyDescent="0.25">
      <c r="A1354" s="1" t="s">
        <v>2496</v>
      </c>
      <c r="B1354" s="1">
        <v>694</v>
      </c>
      <c r="C1354" s="1" t="s">
        <v>546</v>
      </c>
      <c r="D1354" s="1" t="s">
        <v>141</v>
      </c>
      <c r="E1354" s="1" t="s">
        <v>142</v>
      </c>
      <c r="F1354" s="1">
        <v>2024</v>
      </c>
      <c r="G1354" s="1">
        <v>2025</v>
      </c>
      <c r="H1354" s="1" t="s">
        <v>4457</v>
      </c>
      <c r="I1354" s="1">
        <v>2563</v>
      </c>
      <c r="J1354" s="1" t="s">
        <v>2557</v>
      </c>
      <c r="K1354" s="1" t="s">
        <v>2505</v>
      </c>
      <c r="L1354" s="1">
        <v>23845</v>
      </c>
      <c r="M1354" s="1" t="s">
        <v>2499</v>
      </c>
      <c r="N1354" s="1" t="s">
        <v>4218</v>
      </c>
      <c r="O1354" s="1" t="s">
        <v>4219</v>
      </c>
      <c r="Q1354" s="1" t="s">
        <v>2608</v>
      </c>
      <c r="R1354" s="1" t="s">
        <v>2473</v>
      </c>
      <c r="S1354" s="1" t="s">
        <v>2710</v>
      </c>
      <c r="T1354" s="1" t="s">
        <v>2479</v>
      </c>
      <c r="U1354" s="1" t="s">
        <v>141</v>
      </c>
      <c r="V1354" s="1" t="s">
        <v>3232</v>
      </c>
      <c r="W1354" s="1" t="s">
        <v>34</v>
      </c>
      <c r="X1354" s="1" t="s">
        <v>2794</v>
      </c>
      <c r="Y1354" s="1" t="s">
        <v>2795</v>
      </c>
      <c r="Z1354" s="1" t="s">
        <v>2755</v>
      </c>
    </row>
    <row r="1355" spans="1:26" hidden="1" x14ac:dyDescent="0.25">
      <c r="A1355" s="1" t="s">
        <v>2496</v>
      </c>
      <c r="B1355" s="1">
        <v>693</v>
      </c>
      <c r="C1355" s="1" t="s">
        <v>424</v>
      </c>
      <c r="D1355" s="1" t="s">
        <v>141</v>
      </c>
      <c r="E1355" s="1" t="s">
        <v>142</v>
      </c>
      <c r="F1355" s="1">
        <v>2024</v>
      </c>
      <c r="G1355" s="1">
        <v>2025</v>
      </c>
      <c r="H1355" s="1" t="s">
        <v>4458</v>
      </c>
      <c r="I1355" s="1">
        <v>8034</v>
      </c>
      <c r="J1355" s="1" t="s">
        <v>2557</v>
      </c>
      <c r="K1355" s="1" t="s">
        <v>2505</v>
      </c>
      <c r="L1355" s="1">
        <v>23849</v>
      </c>
      <c r="M1355" s="1" t="s">
        <v>2499</v>
      </c>
      <c r="N1355" s="1" t="s">
        <v>4155</v>
      </c>
      <c r="O1355" s="1" t="s">
        <v>4156</v>
      </c>
      <c r="Q1355" s="1" t="s">
        <v>2608</v>
      </c>
      <c r="R1355" s="1" t="s">
        <v>2473</v>
      </c>
      <c r="S1355" s="1" t="s">
        <v>2646</v>
      </c>
      <c r="T1355" s="1" t="s">
        <v>2479</v>
      </c>
      <c r="U1355" s="1" t="s">
        <v>141</v>
      </c>
      <c r="V1355" s="1" t="s">
        <v>3232</v>
      </c>
      <c r="W1355" s="1" t="s">
        <v>34</v>
      </c>
      <c r="X1355" s="1" t="s">
        <v>2794</v>
      </c>
      <c r="Y1355" s="1" t="s">
        <v>2795</v>
      </c>
      <c r="Z1355" s="1" t="s">
        <v>2755</v>
      </c>
    </row>
    <row r="1356" spans="1:26" hidden="1" x14ac:dyDescent="0.25">
      <c r="A1356" s="1" t="s">
        <v>2496</v>
      </c>
      <c r="B1356" s="1">
        <v>692</v>
      </c>
      <c r="C1356" s="1" t="s">
        <v>1122</v>
      </c>
      <c r="D1356" s="1" t="s">
        <v>141</v>
      </c>
      <c r="E1356" s="1" t="s">
        <v>142</v>
      </c>
      <c r="F1356" s="1">
        <v>2024</v>
      </c>
      <c r="G1356" s="1">
        <v>2025</v>
      </c>
      <c r="H1356" s="1" t="s">
        <v>4459</v>
      </c>
      <c r="I1356" s="1">
        <v>9054</v>
      </c>
      <c r="J1356" s="1" t="s">
        <v>2504</v>
      </c>
      <c r="K1356" s="1" t="s">
        <v>2505</v>
      </c>
      <c r="L1356" s="1">
        <v>17001</v>
      </c>
      <c r="M1356" s="1" t="s">
        <v>2499</v>
      </c>
      <c r="N1356" s="1" t="s">
        <v>4455</v>
      </c>
      <c r="O1356" s="1" t="s">
        <v>4456</v>
      </c>
      <c r="Q1356" s="1" t="s">
        <v>2506</v>
      </c>
      <c r="R1356" s="1" t="s">
        <v>2507</v>
      </c>
      <c r="S1356" s="1" t="s">
        <v>2508</v>
      </c>
      <c r="T1356" s="1" t="s">
        <v>2479</v>
      </c>
      <c r="U1356" s="1" t="s">
        <v>141</v>
      </c>
      <c r="V1356" s="1" t="s">
        <v>3232</v>
      </c>
      <c r="W1356" s="1" t="s">
        <v>34</v>
      </c>
      <c r="X1356" s="1" t="s">
        <v>2509</v>
      </c>
      <c r="Y1356" s="1" t="s">
        <v>4460</v>
      </c>
    </row>
    <row r="1357" spans="1:26" hidden="1" x14ac:dyDescent="0.25">
      <c r="A1357" s="1" t="s">
        <v>2496</v>
      </c>
      <c r="B1357" s="1">
        <v>691</v>
      </c>
      <c r="C1357" s="1" t="s">
        <v>1530</v>
      </c>
      <c r="D1357" s="1" t="s">
        <v>141</v>
      </c>
      <c r="E1357" s="1" t="s">
        <v>142</v>
      </c>
      <c r="F1357" s="1">
        <v>2024</v>
      </c>
      <c r="G1357" s="1">
        <v>2025</v>
      </c>
      <c r="H1357" s="1" t="s">
        <v>4461</v>
      </c>
      <c r="I1357" s="1">
        <v>9220</v>
      </c>
      <c r="J1357" s="1" t="s">
        <v>2504</v>
      </c>
      <c r="K1357" s="1" t="s">
        <v>2505</v>
      </c>
      <c r="L1357" s="1">
        <v>18001</v>
      </c>
      <c r="M1357" s="1" t="s">
        <v>2499</v>
      </c>
      <c r="N1357" s="1" t="s">
        <v>4183</v>
      </c>
      <c r="O1357" s="1" t="s">
        <v>4462</v>
      </c>
      <c r="Q1357" s="1" t="s">
        <v>40</v>
      </c>
      <c r="R1357" s="1" t="s">
        <v>2473</v>
      </c>
      <c r="S1357" s="1" t="s">
        <v>2610</v>
      </c>
      <c r="T1357" s="1" t="s">
        <v>2479</v>
      </c>
      <c r="U1357" s="1" t="s">
        <v>141</v>
      </c>
      <c r="V1357" s="1" t="s">
        <v>3232</v>
      </c>
      <c r="W1357" s="1" t="s">
        <v>34</v>
      </c>
      <c r="X1357" s="1" t="s">
        <v>2611</v>
      </c>
      <c r="Y1357" s="1" t="s">
        <v>7412</v>
      </c>
      <c r="Z1357" s="1" t="s">
        <v>2737</v>
      </c>
    </row>
    <row r="1358" spans="1:26" hidden="1" x14ac:dyDescent="0.25">
      <c r="A1358" s="1" t="s">
        <v>2496</v>
      </c>
      <c r="B1358" s="1">
        <v>690</v>
      </c>
      <c r="C1358" s="1" t="s">
        <v>1479</v>
      </c>
      <c r="D1358" s="1" t="s">
        <v>141</v>
      </c>
      <c r="E1358" s="1" t="s">
        <v>142</v>
      </c>
      <c r="F1358" s="1">
        <v>2024</v>
      </c>
      <c r="G1358" s="1">
        <v>2025</v>
      </c>
      <c r="H1358" s="1" t="s">
        <v>5267</v>
      </c>
      <c r="I1358" s="1">
        <v>15352</v>
      </c>
      <c r="J1358" s="1" t="s">
        <v>2475</v>
      </c>
      <c r="K1358" s="1" t="s">
        <v>2629</v>
      </c>
      <c r="L1358" s="1">
        <v>17001</v>
      </c>
      <c r="M1358" s="1" t="s">
        <v>2499</v>
      </c>
      <c r="N1358" s="1" t="s">
        <v>4155</v>
      </c>
      <c r="O1358" s="1" t="s">
        <v>4156</v>
      </c>
      <c r="Q1358" s="1" t="s">
        <v>2506</v>
      </c>
      <c r="R1358" s="1" t="s">
        <v>2507</v>
      </c>
      <c r="S1358" s="1" t="s">
        <v>2508</v>
      </c>
      <c r="T1358" s="1" t="s">
        <v>2479</v>
      </c>
      <c r="U1358" s="1" t="s">
        <v>141</v>
      </c>
      <c r="V1358" s="1" t="s">
        <v>3232</v>
      </c>
      <c r="W1358" s="1" t="s">
        <v>34</v>
      </c>
      <c r="X1358" s="1" t="s">
        <v>2509</v>
      </c>
      <c r="Y1358" s="1" t="s">
        <v>5268</v>
      </c>
    </row>
    <row r="1359" spans="1:26" hidden="1" x14ac:dyDescent="0.25">
      <c r="A1359" s="1" t="s">
        <v>2496</v>
      </c>
      <c r="B1359" s="1">
        <v>689</v>
      </c>
      <c r="C1359" s="1" t="s">
        <v>515</v>
      </c>
      <c r="D1359" s="1" t="s">
        <v>141</v>
      </c>
      <c r="E1359" s="1" t="s">
        <v>142</v>
      </c>
      <c r="F1359" s="1">
        <v>2024</v>
      </c>
      <c r="G1359" s="1">
        <v>2025</v>
      </c>
      <c r="H1359" s="1" t="s">
        <v>4463</v>
      </c>
      <c r="I1359" s="1">
        <v>7017</v>
      </c>
      <c r="J1359" s="1" t="s">
        <v>2557</v>
      </c>
      <c r="K1359" s="1" t="s">
        <v>2558</v>
      </c>
      <c r="L1359" s="1">
        <v>17001</v>
      </c>
      <c r="M1359" s="1" t="s">
        <v>2499</v>
      </c>
      <c r="N1359" s="1" t="s">
        <v>4155</v>
      </c>
      <c r="O1359" s="1" t="s">
        <v>4156</v>
      </c>
      <c r="Q1359" s="1" t="s">
        <v>2506</v>
      </c>
      <c r="R1359" s="1" t="s">
        <v>2507</v>
      </c>
      <c r="S1359" s="1" t="s">
        <v>2508</v>
      </c>
      <c r="T1359" s="1" t="s">
        <v>2479</v>
      </c>
      <c r="U1359" s="1" t="s">
        <v>141</v>
      </c>
      <c r="V1359" s="1" t="s">
        <v>3232</v>
      </c>
      <c r="W1359" s="1" t="s">
        <v>34</v>
      </c>
      <c r="X1359" s="1" t="s">
        <v>2509</v>
      </c>
      <c r="Y1359" s="1" t="s">
        <v>4464</v>
      </c>
      <c r="Z1359" s="1" t="s">
        <v>2522</v>
      </c>
    </row>
    <row r="1360" spans="1:26" hidden="1" x14ac:dyDescent="0.25">
      <c r="A1360" s="1" t="s">
        <v>2496</v>
      </c>
      <c r="B1360" s="1">
        <v>688</v>
      </c>
      <c r="C1360" s="1" t="s">
        <v>555</v>
      </c>
      <c r="D1360" s="1" t="s">
        <v>141</v>
      </c>
      <c r="E1360" s="1" t="s">
        <v>142</v>
      </c>
      <c r="F1360" s="1">
        <v>2024</v>
      </c>
      <c r="G1360" s="1">
        <v>2025</v>
      </c>
      <c r="H1360" s="1" t="s">
        <v>5819</v>
      </c>
      <c r="I1360" s="1">
        <v>9489</v>
      </c>
      <c r="J1360" s="1" t="s">
        <v>2504</v>
      </c>
      <c r="K1360" s="1" t="s">
        <v>2505</v>
      </c>
      <c r="L1360" s="1">
        <v>17001</v>
      </c>
      <c r="M1360" s="1" t="s">
        <v>2499</v>
      </c>
      <c r="N1360" s="1" t="s">
        <v>4183</v>
      </c>
      <c r="O1360" s="1" t="s">
        <v>4184</v>
      </c>
      <c r="Q1360" s="1" t="s">
        <v>2506</v>
      </c>
      <c r="R1360" s="1" t="s">
        <v>2507</v>
      </c>
      <c r="S1360" s="1" t="s">
        <v>2508</v>
      </c>
      <c r="T1360" s="1" t="s">
        <v>2479</v>
      </c>
      <c r="U1360" s="1" t="s">
        <v>141</v>
      </c>
      <c r="V1360" s="1" t="s">
        <v>3232</v>
      </c>
      <c r="W1360" s="1" t="s">
        <v>34</v>
      </c>
      <c r="X1360" s="1" t="s">
        <v>2523</v>
      </c>
      <c r="Y1360" s="1" t="s">
        <v>5820</v>
      </c>
      <c r="Z1360" s="1" t="s">
        <v>5821</v>
      </c>
    </row>
    <row r="1361" spans="1:26" hidden="1" x14ac:dyDescent="0.25">
      <c r="A1361" s="1" t="s">
        <v>2496</v>
      </c>
      <c r="B1361" s="1">
        <v>687</v>
      </c>
      <c r="C1361" s="1" t="s">
        <v>1531</v>
      </c>
      <c r="D1361" s="1" t="s">
        <v>141</v>
      </c>
      <c r="E1361" s="1" t="s">
        <v>142</v>
      </c>
      <c r="F1361" s="1">
        <v>2025</v>
      </c>
      <c r="G1361" s="1">
        <v>2024</v>
      </c>
      <c r="H1361" s="1" t="s">
        <v>2917</v>
      </c>
      <c r="I1361" s="1" t="s">
        <v>3036</v>
      </c>
      <c r="J1361" s="1" t="s">
        <v>2475</v>
      </c>
      <c r="K1361" s="1" t="s">
        <v>2505</v>
      </c>
      <c r="L1361" s="1">
        <v>18001</v>
      </c>
      <c r="M1361" s="1" t="s">
        <v>2499</v>
      </c>
      <c r="N1361" s="1" t="s">
        <v>4218</v>
      </c>
      <c r="O1361" s="1" t="s">
        <v>4456</v>
      </c>
      <c r="Q1361" s="1" t="s">
        <v>2712</v>
      </c>
      <c r="R1361" s="1" t="s">
        <v>6777</v>
      </c>
      <c r="S1361" s="1" t="s">
        <v>5297</v>
      </c>
      <c r="T1361" s="1" t="s">
        <v>2647</v>
      </c>
      <c r="U1361" s="1" t="s">
        <v>141</v>
      </c>
      <c r="V1361" s="1" t="s">
        <v>3232</v>
      </c>
      <c r="W1361" s="1" t="s">
        <v>34</v>
      </c>
      <c r="X1361" s="1" t="s">
        <v>2523</v>
      </c>
      <c r="Y1361" s="1" t="s">
        <v>7199</v>
      </c>
      <c r="Z1361" s="1" t="s">
        <v>4378</v>
      </c>
    </row>
    <row r="1362" spans="1:26" hidden="1" x14ac:dyDescent="0.25">
      <c r="A1362" s="1" t="s">
        <v>2496</v>
      </c>
      <c r="B1362" s="1">
        <v>686</v>
      </c>
      <c r="C1362" s="1" t="s">
        <v>1326</v>
      </c>
      <c r="D1362" s="1" t="s">
        <v>141</v>
      </c>
      <c r="E1362" s="1" t="s">
        <v>142</v>
      </c>
      <c r="F1362" s="1">
        <v>2024</v>
      </c>
      <c r="G1362" s="1">
        <v>2025</v>
      </c>
      <c r="H1362" s="1" t="s">
        <v>4465</v>
      </c>
      <c r="I1362" s="1">
        <v>9176</v>
      </c>
      <c r="J1362" s="1" t="s">
        <v>2482</v>
      </c>
      <c r="K1362" s="1" t="s">
        <v>2558</v>
      </c>
      <c r="L1362" s="1">
        <v>19019</v>
      </c>
      <c r="M1362" s="1" t="s">
        <v>2499</v>
      </c>
      <c r="N1362" s="1" t="s">
        <v>4155</v>
      </c>
      <c r="O1362" s="1" t="s">
        <v>4156</v>
      </c>
      <c r="Q1362" s="1" t="s">
        <v>60</v>
      </c>
      <c r="R1362" s="1" t="s">
        <v>2507</v>
      </c>
      <c r="S1362" s="1" t="s">
        <v>2537</v>
      </c>
      <c r="T1362" s="1" t="s">
        <v>2479</v>
      </c>
      <c r="U1362" s="1" t="s">
        <v>141</v>
      </c>
      <c r="V1362" s="1" t="s">
        <v>3232</v>
      </c>
      <c r="W1362" s="1" t="s">
        <v>34</v>
      </c>
      <c r="X1362" s="1" t="s">
        <v>2538</v>
      </c>
      <c r="Y1362" s="1" t="s">
        <v>5037</v>
      </c>
      <c r="Z1362" s="1" t="s">
        <v>4466</v>
      </c>
    </row>
    <row r="1363" spans="1:26" hidden="1" x14ac:dyDescent="0.25">
      <c r="A1363" s="1" t="s">
        <v>2496</v>
      </c>
      <c r="B1363" s="1">
        <v>685</v>
      </c>
      <c r="C1363" s="1" t="s">
        <v>513</v>
      </c>
      <c r="D1363" s="1" t="s">
        <v>141</v>
      </c>
      <c r="E1363" s="1" t="s">
        <v>142</v>
      </c>
      <c r="F1363" s="1">
        <v>2024</v>
      </c>
      <c r="G1363" s="1">
        <v>2025</v>
      </c>
      <c r="H1363" s="1" t="s">
        <v>5269</v>
      </c>
      <c r="I1363" s="1">
        <v>9405</v>
      </c>
      <c r="J1363" s="1" t="s">
        <v>2557</v>
      </c>
      <c r="K1363" s="1" t="s">
        <v>2505</v>
      </c>
      <c r="L1363" s="1">
        <v>23849</v>
      </c>
      <c r="M1363" s="1" t="s">
        <v>2499</v>
      </c>
      <c r="N1363" s="1" t="s">
        <v>4218</v>
      </c>
      <c r="O1363" s="1" t="s">
        <v>4219</v>
      </c>
      <c r="Q1363" s="1" t="s">
        <v>2608</v>
      </c>
      <c r="R1363" s="1" t="s">
        <v>2473</v>
      </c>
      <c r="S1363" s="1" t="s">
        <v>2646</v>
      </c>
      <c r="T1363" s="1" t="s">
        <v>2479</v>
      </c>
      <c r="U1363" s="1" t="s">
        <v>141</v>
      </c>
      <c r="V1363" s="1" t="s">
        <v>3232</v>
      </c>
      <c r="W1363" s="1" t="s">
        <v>34</v>
      </c>
      <c r="X1363" s="1" t="s">
        <v>2630</v>
      </c>
      <c r="Y1363" s="1" t="s">
        <v>5270</v>
      </c>
      <c r="Z1363" s="1" t="s">
        <v>4467</v>
      </c>
    </row>
    <row r="1364" spans="1:26" hidden="1" x14ac:dyDescent="0.25">
      <c r="A1364" s="1" t="s">
        <v>2496</v>
      </c>
      <c r="B1364" s="1">
        <v>684</v>
      </c>
      <c r="C1364" s="1" t="s">
        <v>511</v>
      </c>
      <c r="D1364" s="1" t="s">
        <v>141</v>
      </c>
      <c r="E1364" s="1" t="s">
        <v>142</v>
      </c>
      <c r="F1364" s="1">
        <v>2024</v>
      </c>
      <c r="G1364" s="1">
        <v>2025</v>
      </c>
      <c r="H1364" s="1" t="s">
        <v>4468</v>
      </c>
      <c r="I1364" s="1">
        <v>7940</v>
      </c>
      <c r="J1364" s="1" t="s">
        <v>2504</v>
      </c>
      <c r="K1364" s="1" t="s">
        <v>2505</v>
      </c>
      <c r="L1364" s="1">
        <v>17001</v>
      </c>
      <c r="M1364" s="1" t="s">
        <v>2499</v>
      </c>
      <c r="N1364" s="1" t="s">
        <v>4155</v>
      </c>
      <c r="O1364" s="1" t="s">
        <v>4156</v>
      </c>
      <c r="Q1364" s="1" t="s">
        <v>2506</v>
      </c>
      <c r="R1364" s="1" t="s">
        <v>2507</v>
      </c>
      <c r="S1364" s="1" t="s">
        <v>2508</v>
      </c>
      <c r="T1364" s="1" t="s">
        <v>2479</v>
      </c>
      <c r="U1364" s="1" t="s">
        <v>141</v>
      </c>
      <c r="V1364" s="1" t="s">
        <v>3232</v>
      </c>
      <c r="W1364" s="1" t="s">
        <v>34</v>
      </c>
      <c r="X1364" s="1" t="s">
        <v>2509</v>
      </c>
      <c r="Y1364" s="1" t="s">
        <v>4469</v>
      </c>
      <c r="Z1364" s="1" t="s">
        <v>2755</v>
      </c>
    </row>
    <row r="1365" spans="1:26" hidden="1" x14ac:dyDescent="0.25">
      <c r="A1365" s="1" t="s">
        <v>2496</v>
      </c>
      <c r="B1365" s="1">
        <v>683</v>
      </c>
      <c r="C1365" s="1" t="s">
        <v>556</v>
      </c>
      <c r="D1365" s="1" t="s">
        <v>141</v>
      </c>
      <c r="E1365" s="1" t="s">
        <v>142</v>
      </c>
      <c r="F1365" s="1">
        <v>2024</v>
      </c>
      <c r="G1365" s="1">
        <v>2025</v>
      </c>
      <c r="H1365" s="1" t="s">
        <v>2944</v>
      </c>
      <c r="I1365" s="1">
        <v>8931</v>
      </c>
      <c r="J1365" s="1" t="s">
        <v>2504</v>
      </c>
      <c r="K1365" s="1" t="s">
        <v>2505</v>
      </c>
      <c r="L1365" s="1">
        <v>17001</v>
      </c>
      <c r="M1365" s="1" t="s">
        <v>2499</v>
      </c>
      <c r="N1365" s="1" t="s">
        <v>4218</v>
      </c>
      <c r="O1365" s="1" t="s">
        <v>4219</v>
      </c>
      <c r="Q1365" s="1" t="s">
        <v>2506</v>
      </c>
      <c r="R1365" s="1" t="s">
        <v>2507</v>
      </c>
      <c r="S1365" s="1" t="s">
        <v>2508</v>
      </c>
      <c r="T1365" s="1" t="s">
        <v>2479</v>
      </c>
      <c r="U1365" s="1" t="s">
        <v>141</v>
      </c>
      <c r="V1365" s="1" t="s">
        <v>3232</v>
      </c>
      <c r="W1365" s="1" t="s">
        <v>34</v>
      </c>
      <c r="X1365" s="1" t="s">
        <v>2509</v>
      </c>
      <c r="Y1365" s="1" t="s">
        <v>7413</v>
      </c>
      <c r="Z1365" s="1" t="s">
        <v>7414</v>
      </c>
    </row>
    <row r="1366" spans="1:26" hidden="1" x14ac:dyDescent="0.25">
      <c r="A1366" s="1" t="s">
        <v>2496</v>
      </c>
      <c r="B1366" s="1">
        <v>682</v>
      </c>
      <c r="C1366" s="1" t="s">
        <v>568</v>
      </c>
      <c r="D1366" s="1" t="s">
        <v>141</v>
      </c>
      <c r="E1366" s="1" t="s">
        <v>142</v>
      </c>
      <c r="F1366" s="1">
        <v>2024</v>
      </c>
      <c r="G1366" s="1">
        <v>2025</v>
      </c>
      <c r="H1366" s="1" t="s">
        <v>4470</v>
      </c>
      <c r="I1366" s="1">
        <v>9056</v>
      </c>
      <c r="J1366" s="1" t="s">
        <v>2504</v>
      </c>
      <c r="K1366" s="1" t="s">
        <v>2505</v>
      </c>
      <c r="L1366" s="1">
        <v>17001</v>
      </c>
      <c r="M1366" s="1" t="s">
        <v>2499</v>
      </c>
      <c r="N1366" s="1" t="s">
        <v>4471</v>
      </c>
      <c r="O1366" s="1" t="s">
        <v>4472</v>
      </c>
      <c r="Q1366" s="1" t="s">
        <v>2506</v>
      </c>
      <c r="R1366" s="1" t="s">
        <v>2507</v>
      </c>
      <c r="S1366" s="1" t="s">
        <v>2508</v>
      </c>
      <c r="T1366" s="1" t="s">
        <v>2479</v>
      </c>
      <c r="U1366" s="1" t="s">
        <v>141</v>
      </c>
      <c r="V1366" s="1" t="s">
        <v>3232</v>
      </c>
      <c r="W1366" s="1" t="s">
        <v>34</v>
      </c>
      <c r="X1366" s="1" t="s">
        <v>5211</v>
      </c>
      <c r="Y1366" s="1" t="s">
        <v>5822</v>
      </c>
    </row>
    <row r="1367" spans="1:26" hidden="1" x14ac:dyDescent="0.25">
      <c r="A1367" s="1" t="s">
        <v>2496</v>
      </c>
      <c r="B1367" s="1">
        <v>681</v>
      </c>
      <c r="C1367" s="1" t="s">
        <v>1076</v>
      </c>
      <c r="D1367" s="1" t="s">
        <v>141</v>
      </c>
      <c r="E1367" s="1" t="s">
        <v>142</v>
      </c>
      <c r="F1367" s="1">
        <v>2024</v>
      </c>
      <c r="G1367" s="1">
        <v>2025</v>
      </c>
      <c r="H1367" s="1" t="s">
        <v>4473</v>
      </c>
      <c r="I1367" s="1">
        <v>6588</v>
      </c>
      <c r="J1367" s="1" t="s">
        <v>2504</v>
      </c>
      <c r="K1367" s="1" t="s">
        <v>2505</v>
      </c>
      <c r="L1367" s="1">
        <v>17001</v>
      </c>
      <c r="M1367" s="1" t="s">
        <v>2499</v>
      </c>
      <c r="N1367" s="1" t="s">
        <v>3196</v>
      </c>
      <c r="O1367" s="1" t="s">
        <v>4474</v>
      </c>
      <c r="Q1367" s="1" t="s">
        <v>2506</v>
      </c>
      <c r="R1367" s="1" t="s">
        <v>2507</v>
      </c>
      <c r="S1367" s="1" t="s">
        <v>2508</v>
      </c>
      <c r="T1367" s="1" t="s">
        <v>2479</v>
      </c>
      <c r="U1367" s="1" t="s">
        <v>141</v>
      </c>
      <c r="V1367" s="1" t="s">
        <v>3232</v>
      </c>
      <c r="W1367" s="1" t="s">
        <v>34</v>
      </c>
      <c r="X1367" s="1" t="s">
        <v>2509</v>
      </c>
      <c r="Y1367" s="1" t="s">
        <v>4475</v>
      </c>
      <c r="Z1367" s="1" t="s">
        <v>4476</v>
      </c>
    </row>
    <row r="1368" spans="1:26" hidden="1" x14ac:dyDescent="0.25">
      <c r="A1368" s="1" t="s">
        <v>2496</v>
      </c>
      <c r="B1368" s="1">
        <v>680</v>
      </c>
      <c r="C1368" s="1" t="s">
        <v>1480</v>
      </c>
      <c r="D1368" s="1" t="s">
        <v>141</v>
      </c>
      <c r="E1368" s="1" t="s">
        <v>142</v>
      </c>
      <c r="F1368" s="1">
        <v>2024</v>
      </c>
      <c r="G1368" s="1">
        <v>2025</v>
      </c>
      <c r="H1368" s="1" t="s">
        <v>5823</v>
      </c>
      <c r="I1368" s="1">
        <v>6863</v>
      </c>
      <c r="J1368" s="1" t="s">
        <v>2482</v>
      </c>
      <c r="K1368" s="1" t="s">
        <v>2558</v>
      </c>
      <c r="L1368" s="1">
        <v>17001</v>
      </c>
      <c r="M1368" s="1" t="s">
        <v>2499</v>
      </c>
      <c r="N1368" s="1" t="s">
        <v>4471</v>
      </c>
      <c r="O1368" s="1" t="s">
        <v>4472</v>
      </c>
      <c r="Q1368" s="1" t="s">
        <v>2506</v>
      </c>
      <c r="R1368" s="1" t="s">
        <v>2507</v>
      </c>
      <c r="S1368" s="1" t="s">
        <v>2508</v>
      </c>
      <c r="T1368" s="1" t="s">
        <v>2479</v>
      </c>
      <c r="U1368" s="1" t="s">
        <v>141</v>
      </c>
      <c r="V1368" s="1" t="s">
        <v>3232</v>
      </c>
      <c r="W1368" s="1" t="s">
        <v>34</v>
      </c>
      <c r="X1368" s="1" t="s">
        <v>5211</v>
      </c>
      <c r="Y1368" s="1" t="s">
        <v>5824</v>
      </c>
      <c r="Z1368" s="1" t="s">
        <v>4993</v>
      </c>
    </row>
    <row r="1369" spans="1:26" hidden="1" x14ac:dyDescent="0.25">
      <c r="A1369" s="1" t="s">
        <v>2496</v>
      </c>
      <c r="B1369" s="1">
        <v>679</v>
      </c>
      <c r="C1369" s="1" t="s">
        <v>1238</v>
      </c>
      <c r="D1369" s="1" t="s">
        <v>141</v>
      </c>
      <c r="E1369" s="1" t="s">
        <v>142</v>
      </c>
      <c r="F1369" s="1">
        <v>2024</v>
      </c>
      <c r="G1369" s="1">
        <v>2025</v>
      </c>
      <c r="H1369" s="1" t="s">
        <v>4477</v>
      </c>
      <c r="I1369" s="1">
        <v>6935</v>
      </c>
      <c r="J1369" s="1" t="s">
        <v>2504</v>
      </c>
      <c r="K1369" s="1" t="s">
        <v>2505</v>
      </c>
      <c r="L1369" s="1">
        <v>19140</v>
      </c>
      <c r="M1369" s="1" t="s">
        <v>2499</v>
      </c>
      <c r="N1369" s="1" t="s">
        <v>4183</v>
      </c>
      <c r="O1369" s="1" t="s">
        <v>4184</v>
      </c>
      <c r="Q1369" s="1" t="s">
        <v>60</v>
      </c>
      <c r="R1369" s="1" t="s">
        <v>2507</v>
      </c>
      <c r="S1369" s="1" t="s">
        <v>2537</v>
      </c>
      <c r="T1369" s="1" t="s">
        <v>2479</v>
      </c>
      <c r="U1369" s="1" t="s">
        <v>141</v>
      </c>
      <c r="V1369" s="1" t="s">
        <v>3232</v>
      </c>
      <c r="W1369" s="1" t="s">
        <v>34</v>
      </c>
      <c r="X1369" s="1" t="s">
        <v>2538</v>
      </c>
      <c r="Y1369" s="1" t="s">
        <v>4478</v>
      </c>
      <c r="Z1369" s="1" t="s">
        <v>2755</v>
      </c>
    </row>
    <row r="1370" spans="1:26" hidden="1" x14ac:dyDescent="0.25">
      <c r="A1370" s="1" t="s">
        <v>2496</v>
      </c>
      <c r="B1370" s="1">
        <v>678</v>
      </c>
      <c r="C1370" s="1" t="s">
        <v>755</v>
      </c>
      <c r="D1370" s="1" t="s">
        <v>141</v>
      </c>
      <c r="E1370" s="1" t="s">
        <v>142</v>
      </c>
      <c r="F1370" s="1">
        <v>2024</v>
      </c>
      <c r="G1370" s="1">
        <v>2025</v>
      </c>
      <c r="H1370" s="1" t="s">
        <v>4479</v>
      </c>
      <c r="I1370" s="1">
        <v>2661</v>
      </c>
      <c r="J1370" s="1" t="s">
        <v>2557</v>
      </c>
      <c r="K1370" s="1" t="s">
        <v>2505</v>
      </c>
      <c r="L1370" s="1">
        <v>23849</v>
      </c>
      <c r="M1370" s="1" t="s">
        <v>2499</v>
      </c>
      <c r="N1370" s="1" t="s">
        <v>4438</v>
      </c>
      <c r="O1370" s="1" t="s">
        <v>4439</v>
      </c>
      <c r="Q1370" s="1" t="s">
        <v>2608</v>
      </c>
      <c r="R1370" s="1" t="s">
        <v>2473</v>
      </c>
      <c r="S1370" s="1" t="s">
        <v>2646</v>
      </c>
      <c r="T1370" s="1" t="s">
        <v>2479</v>
      </c>
      <c r="U1370" s="1" t="s">
        <v>141</v>
      </c>
      <c r="V1370" s="1" t="s">
        <v>3232</v>
      </c>
      <c r="W1370" s="1" t="s">
        <v>34</v>
      </c>
      <c r="X1370" s="1" t="s">
        <v>2794</v>
      </c>
      <c r="Y1370" s="1" t="s">
        <v>2795</v>
      </c>
      <c r="Z1370" s="1" t="s">
        <v>2755</v>
      </c>
    </row>
    <row r="1371" spans="1:26" hidden="1" x14ac:dyDescent="0.25">
      <c r="A1371" s="1" t="s">
        <v>2496</v>
      </c>
      <c r="B1371" s="1">
        <v>677</v>
      </c>
      <c r="C1371" s="1" t="s">
        <v>504</v>
      </c>
      <c r="D1371" s="1" t="s">
        <v>141</v>
      </c>
      <c r="E1371" s="1" t="s">
        <v>142</v>
      </c>
      <c r="F1371" s="1">
        <v>2024</v>
      </c>
      <c r="G1371" s="1">
        <v>2025</v>
      </c>
      <c r="H1371" s="1" t="s">
        <v>4480</v>
      </c>
      <c r="I1371" s="1">
        <v>8639</v>
      </c>
      <c r="J1371" s="1" t="s">
        <v>2504</v>
      </c>
      <c r="K1371" s="1" t="s">
        <v>2505</v>
      </c>
      <c r="L1371" s="1">
        <v>18001</v>
      </c>
      <c r="M1371" s="1" t="s">
        <v>2499</v>
      </c>
      <c r="N1371" s="1" t="s">
        <v>4471</v>
      </c>
      <c r="O1371" s="1" t="s">
        <v>4472</v>
      </c>
      <c r="Q1371" s="1" t="s">
        <v>40</v>
      </c>
      <c r="R1371" s="1" t="s">
        <v>2473</v>
      </c>
      <c r="S1371" s="1" t="s">
        <v>2610</v>
      </c>
      <c r="T1371" s="1" t="s">
        <v>2479</v>
      </c>
      <c r="U1371" s="1" t="s">
        <v>141</v>
      </c>
      <c r="V1371" s="1" t="s">
        <v>3232</v>
      </c>
      <c r="W1371" s="1" t="s">
        <v>34</v>
      </c>
      <c r="X1371" s="1" t="s">
        <v>2794</v>
      </c>
      <c r="Y1371" s="1" t="s">
        <v>2795</v>
      </c>
      <c r="Z1371" s="1" t="s">
        <v>2755</v>
      </c>
    </row>
    <row r="1372" spans="1:26" hidden="1" x14ac:dyDescent="0.25">
      <c r="A1372" s="1" t="s">
        <v>2496</v>
      </c>
      <c r="B1372" s="1">
        <v>676</v>
      </c>
      <c r="C1372" s="1" t="s">
        <v>516</v>
      </c>
      <c r="D1372" s="1" t="s">
        <v>141</v>
      </c>
      <c r="E1372" s="1" t="s">
        <v>142</v>
      </c>
      <c r="F1372" s="1">
        <v>2024</v>
      </c>
      <c r="G1372" s="1">
        <v>2025</v>
      </c>
      <c r="H1372" s="1" t="s">
        <v>5825</v>
      </c>
      <c r="I1372" s="1">
        <v>9588</v>
      </c>
      <c r="J1372" s="1" t="s">
        <v>2504</v>
      </c>
      <c r="K1372" s="1" t="s">
        <v>2505</v>
      </c>
      <c r="L1372" s="1">
        <v>19019</v>
      </c>
      <c r="M1372" s="1" t="s">
        <v>2499</v>
      </c>
      <c r="N1372" s="1" t="s">
        <v>4212</v>
      </c>
      <c r="O1372" s="1" t="s">
        <v>4356</v>
      </c>
      <c r="Q1372" s="1" t="s">
        <v>60</v>
      </c>
      <c r="R1372" s="1" t="s">
        <v>2507</v>
      </c>
      <c r="S1372" s="1" t="s">
        <v>2537</v>
      </c>
      <c r="T1372" s="1" t="s">
        <v>2479</v>
      </c>
      <c r="U1372" s="1" t="s">
        <v>141</v>
      </c>
      <c r="V1372" s="1" t="s">
        <v>4297</v>
      </c>
      <c r="W1372" s="1" t="s">
        <v>35</v>
      </c>
      <c r="X1372" s="1" t="s">
        <v>2538</v>
      </c>
      <c r="Y1372" s="1" t="s">
        <v>5826</v>
      </c>
      <c r="Z1372" s="1" t="s">
        <v>4481</v>
      </c>
    </row>
    <row r="1373" spans="1:26" hidden="1" x14ac:dyDescent="0.25">
      <c r="A1373" s="1" t="s">
        <v>2496</v>
      </c>
      <c r="B1373" s="1">
        <v>672</v>
      </c>
      <c r="C1373" s="1" t="s">
        <v>401</v>
      </c>
      <c r="D1373" s="1" t="s">
        <v>203</v>
      </c>
      <c r="E1373" s="1" t="s">
        <v>142</v>
      </c>
      <c r="F1373" s="1">
        <v>2014</v>
      </c>
      <c r="G1373" s="1">
        <v>2015</v>
      </c>
      <c r="H1373" s="1" t="s">
        <v>6623</v>
      </c>
      <c r="I1373" s="1">
        <v>5028</v>
      </c>
      <c r="J1373" s="1" t="s">
        <v>2557</v>
      </c>
      <c r="K1373" s="1" t="s">
        <v>2505</v>
      </c>
      <c r="L1373" s="1">
        <v>23845</v>
      </c>
      <c r="M1373" s="1" t="s">
        <v>2499</v>
      </c>
      <c r="N1373" s="1" t="s">
        <v>6624</v>
      </c>
      <c r="O1373" s="1" t="s">
        <v>6267</v>
      </c>
      <c r="Q1373" s="1" t="s">
        <v>2608</v>
      </c>
      <c r="R1373" s="1" t="s">
        <v>2473</v>
      </c>
      <c r="S1373" s="1" t="s">
        <v>2710</v>
      </c>
      <c r="T1373" s="1" t="s">
        <v>2479</v>
      </c>
      <c r="U1373" s="1" t="s">
        <v>203</v>
      </c>
      <c r="V1373" s="1" t="s">
        <v>6216</v>
      </c>
      <c r="W1373" s="1" t="s">
        <v>36</v>
      </c>
      <c r="X1373" s="1" t="s">
        <v>2794</v>
      </c>
      <c r="Y1373" s="1" t="s">
        <v>2795</v>
      </c>
      <c r="Z1373" s="1" t="s">
        <v>2755</v>
      </c>
    </row>
    <row r="1374" spans="1:26" hidden="1" x14ac:dyDescent="0.25">
      <c r="A1374" s="1" t="s">
        <v>2496</v>
      </c>
      <c r="B1374" s="1">
        <v>671</v>
      </c>
      <c r="C1374" s="1" t="s">
        <v>1532</v>
      </c>
      <c r="D1374" s="1" t="s">
        <v>141</v>
      </c>
      <c r="E1374" s="1" t="s">
        <v>142</v>
      </c>
      <c r="F1374" s="1">
        <v>2024</v>
      </c>
      <c r="G1374" s="1">
        <v>2025</v>
      </c>
      <c r="H1374" s="1" t="s">
        <v>6121</v>
      </c>
      <c r="I1374" s="1">
        <v>9621</v>
      </c>
      <c r="J1374" s="1" t="s">
        <v>2853</v>
      </c>
      <c r="K1374" s="1" t="s">
        <v>2613</v>
      </c>
      <c r="L1374" s="1">
        <v>34002</v>
      </c>
      <c r="M1374" s="1" t="s">
        <v>5292</v>
      </c>
      <c r="N1374" s="1" t="s">
        <v>4212</v>
      </c>
      <c r="O1374" s="1" t="s">
        <v>4356</v>
      </c>
      <c r="Q1374" s="1" t="s">
        <v>46</v>
      </c>
      <c r="R1374" s="1" t="s">
        <v>2514</v>
      </c>
      <c r="S1374" s="1" t="s">
        <v>3003</v>
      </c>
      <c r="T1374" s="1" t="s">
        <v>2479</v>
      </c>
      <c r="U1374" s="1" t="s">
        <v>141</v>
      </c>
      <c r="V1374" s="1" t="s">
        <v>4297</v>
      </c>
      <c r="W1374" s="1" t="s">
        <v>35</v>
      </c>
      <c r="X1374" s="1" t="s">
        <v>2518</v>
      </c>
      <c r="Y1374" s="1" t="s">
        <v>7415</v>
      </c>
      <c r="Z1374" s="1" t="s">
        <v>4991</v>
      </c>
    </row>
    <row r="1375" spans="1:26" hidden="1" x14ac:dyDescent="0.25">
      <c r="A1375" s="1" t="s">
        <v>2496</v>
      </c>
      <c r="B1375" s="1">
        <v>670</v>
      </c>
      <c r="C1375" s="1" t="s">
        <v>1533</v>
      </c>
      <c r="D1375" s="1" t="s">
        <v>141</v>
      </c>
      <c r="E1375" s="1" t="s">
        <v>142</v>
      </c>
      <c r="F1375" s="1">
        <v>2024</v>
      </c>
      <c r="G1375" s="1">
        <v>2025</v>
      </c>
      <c r="H1375" s="1" t="s">
        <v>5827</v>
      </c>
      <c r="I1375" s="1">
        <v>9488</v>
      </c>
      <c r="J1375" s="1" t="s">
        <v>2504</v>
      </c>
      <c r="K1375" s="1" t="s">
        <v>2505</v>
      </c>
      <c r="L1375" s="1">
        <v>17001</v>
      </c>
      <c r="M1375" s="1" t="s">
        <v>2499</v>
      </c>
      <c r="N1375" s="1" t="s">
        <v>4212</v>
      </c>
      <c r="O1375" s="1" t="s">
        <v>4356</v>
      </c>
      <c r="Q1375" s="1" t="s">
        <v>2506</v>
      </c>
      <c r="R1375" s="1" t="s">
        <v>2507</v>
      </c>
      <c r="S1375" s="1" t="s">
        <v>2508</v>
      </c>
      <c r="T1375" s="1" t="s">
        <v>2479</v>
      </c>
      <c r="U1375" s="1" t="s">
        <v>141</v>
      </c>
      <c r="V1375" s="1" t="s">
        <v>4297</v>
      </c>
      <c r="W1375" s="1" t="s">
        <v>35</v>
      </c>
      <c r="X1375" s="1" t="s">
        <v>2523</v>
      </c>
      <c r="Y1375" s="1" t="s">
        <v>5828</v>
      </c>
      <c r="Z1375" s="1" t="s">
        <v>5085</v>
      </c>
    </row>
    <row r="1376" spans="1:26" hidden="1" x14ac:dyDescent="0.25">
      <c r="A1376" s="1" t="s">
        <v>2496</v>
      </c>
      <c r="B1376" s="1">
        <v>669</v>
      </c>
      <c r="C1376" s="1" t="s">
        <v>1534</v>
      </c>
      <c r="D1376" s="1" t="s">
        <v>141</v>
      </c>
      <c r="E1376" s="1" t="s">
        <v>142</v>
      </c>
      <c r="F1376" s="1">
        <v>2024</v>
      </c>
      <c r="G1376" s="1">
        <v>2025</v>
      </c>
      <c r="H1376" s="1" t="s">
        <v>4665</v>
      </c>
      <c r="I1376" s="1">
        <v>9267</v>
      </c>
      <c r="J1376" s="1" t="s">
        <v>2504</v>
      </c>
      <c r="K1376" s="1" t="s">
        <v>2505</v>
      </c>
      <c r="L1376" s="1">
        <v>18001</v>
      </c>
      <c r="M1376" s="1" t="s">
        <v>2499</v>
      </c>
      <c r="N1376" s="1" t="s">
        <v>4212</v>
      </c>
      <c r="O1376" s="1" t="s">
        <v>4356</v>
      </c>
      <c r="Q1376" s="1" t="s">
        <v>40</v>
      </c>
      <c r="R1376" s="1" t="s">
        <v>2473</v>
      </c>
      <c r="S1376" s="1" t="s">
        <v>2610</v>
      </c>
      <c r="T1376" s="1" t="s">
        <v>2479</v>
      </c>
      <c r="U1376" s="1" t="s">
        <v>141</v>
      </c>
      <c r="V1376" s="1" t="s">
        <v>4297</v>
      </c>
      <c r="W1376" s="1" t="s">
        <v>35</v>
      </c>
      <c r="X1376" s="1" t="s">
        <v>2611</v>
      </c>
      <c r="Y1376" s="1" t="s">
        <v>7416</v>
      </c>
      <c r="Z1376" s="1" t="s">
        <v>2539</v>
      </c>
    </row>
    <row r="1377" spans="1:26" hidden="1" x14ac:dyDescent="0.25">
      <c r="A1377" s="1" t="s">
        <v>2496</v>
      </c>
      <c r="B1377" s="1">
        <v>668</v>
      </c>
      <c r="C1377" s="1" t="s">
        <v>1114</v>
      </c>
      <c r="D1377" s="1" t="s">
        <v>141</v>
      </c>
      <c r="E1377" s="1" t="s">
        <v>142</v>
      </c>
      <c r="F1377" s="1">
        <v>2024</v>
      </c>
      <c r="G1377" s="1">
        <v>2025</v>
      </c>
      <c r="H1377" s="1" t="s">
        <v>4483</v>
      </c>
      <c r="I1377" s="1">
        <v>9086</v>
      </c>
      <c r="J1377" s="1" t="s">
        <v>2482</v>
      </c>
      <c r="K1377" s="1" t="s">
        <v>2558</v>
      </c>
      <c r="L1377" s="1">
        <v>19093</v>
      </c>
      <c r="M1377" s="1" t="s">
        <v>2499</v>
      </c>
      <c r="N1377" s="1" t="s">
        <v>4484</v>
      </c>
      <c r="O1377" s="1" t="s">
        <v>4485</v>
      </c>
      <c r="Q1377" s="1" t="s">
        <v>60</v>
      </c>
      <c r="R1377" s="1" t="s">
        <v>2507</v>
      </c>
      <c r="S1377" s="1" t="s">
        <v>2537</v>
      </c>
      <c r="T1377" s="1" t="s">
        <v>2479</v>
      </c>
      <c r="U1377" s="1" t="s">
        <v>141</v>
      </c>
      <c r="V1377" s="1" t="s">
        <v>3232</v>
      </c>
      <c r="W1377" s="1" t="s">
        <v>34</v>
      </c>
      <c r="X1377" s="1" t="s">
        <v>2538</v>
      </c>
      <c r="Y1377" s="1" t="s">
        <v>4486</v>
      </c>
      <c r="Z1377" s="1" t="s">
        <v>4487</v>
      </c>
    </row>
    <row r="1378" spans="1:26" hidden="1" x14ac:dyDescent="0.25">
      <c r="A1378" s="1" t="s">
        <v>2496</v>
      </c>
      <c r="B1378" s="1">
        <v>667</v>
      </c>
      <c r="C1378" s="1" t="s">
        <v>1141</v>
      </c>
      <c r="D1378" s="1" t="s">
        <v>141</v>
      </c>
      <c r="E1378" s="1" t="s">
        <v>142</v>
      </c>
      <c r="F1378" s="1">
        <v>2023</v>
      </c>
      <c r="G1378" s="1">
        <v>2023</v>
      </c>
      <c r="H1378" s="1" t="s">
        <v>4488</v>
      </c>
      <c r="I1378" s="1">
        <v>5788</v>
      </c>
      <c r="J1378" s="1" t="s">
        <v>2595</v>
      </c>
      <c r="K1378" s="1" t="s">
        <v>2505</v>
      </c>
      <c r="L1378" s="1">
        <v>20001</v>
      </c>
      <c r="M1378" s="1" t="s">
        <v>2499</v>
      </c>
      <c r="N1378" s="1" t="s">
        <v>4034</v>
      </c>
      <c r="O1378" s="1" t="s">
        <v>4035</v>
      </c>
      <c r="Q1378" s="1" t="s">
        <v>2500</v>
      </c>
      <c r="R1378" s="1" t="s">
        <v>2501</v>
      </c>
      <c r="S1378" s="1" t="s">
        <v>2502</v>
      </c>
      <c r="T1378" s="1" t="s">
        <v>2479</v>
      </c>
      <c r="U1378" s="1" t="s">
        <v>141</v>
      </c>
      <c r="V1378" s="1" t="s">
        <v>4028</v>
      </c>
      <c r="W1378" s="1" t="s">
        <v>35</v>
      </c>
      <c r="X1378" s="1" t="s">
        <v>2503</v>
      </c>
      <c r="Y1378" s="1" t="s">
        <v>4489</v>
      </c>
      <c r="Z1378" s="1" t="s">
        <v>2522</v>
      </c>
    </row>
    <row r="1379" spans="1:26" hidden="1" x14ac:dyDescent="0.25">
      <c r="A1379" s="1" t="s">
        <v>2496</v>
      </c>
      <c r="B1379" s="1">
        <v>666</v>
      </c>
      <c r="C1379" s="1" t="s">
        <v>891</v>
      </c>
      <c r="D1379" s="1" t="s">
        <v>141</v>
      </c>
      <c r="E1379" s="1" t="s">
        <v>142</v>
      </c>
      <c r="F1379" s="1">
        <v>2023</v>
      </c>
      <c r="G1379" s="1">
        <v>2024</v>
      </c>
      <c r="H1379" s="1" t="s">
        <v>4490</v>
      </c>
      <c r="I1379" s="1">
        <v>5782</v>
      </c>
      <c r="J1379" s="1" t="s">
        <v>2595</v>
      </c>
      <c r="K1379" s="1" t="s">
        <v>2505</v>
      </c>
      <c r="L1379" s="1">
        <v>20001</v>
      </c>
      <c r="M1379" s="1" t="s">
        <v>2499</v>
      </c>
      <c r="N1379" s="1" t="s">
        <v>4034</v>
      </c>
      <c r="O1379" s="1" t="s">
        <v>4035</v>
      </c>
      <c r="Q1379" s="1" t="s">
        <v>2500</v>
      </c>
      <c r="R1379" s="1" t="s">
        <v>2501</v>
      </c>
      <c r="S1379" s="1" t="s">
        <v>2502</v>
      </c>
      <c r="T1379" s="1" t="s">
        <v>2479</v>
      </c>
      <c r="U1379" s="1" t="s">
        <v>141</v>
      </c>
      <c r="V1379" s="1" t="s">
        <v>4028</v>
      </c>
      <c r="W1379" s="1" t="s">
        <v>35</v>
      </c>
      <c r="X1379" s="1" t="s">
        <v>2794</v>
      </c>
      <c r="Y1379" s="1" t="s">
        <v>2795</v>
      </c>
      <c r="Z1379" s="1" t="s">
        <v>2755</v>
      </c>
    </row>
    <row r="1380" spans="1:26" hidden="1" x14ac:dyDescent="0.25">
      <c r="A1380" s="1" t="s">
        <v>2496</v>
      </c>
      <c r="B1380" s="1">
        <v>665</v>
      </c>
      <c r="C1380" s="1" t="s">
        <v>1535</v>
      </c>
      <c r="D1380" s="1" t="s">
        <v>141</v>
      </c>
      <c r="E1380" s="1" t="s">
        <v>142</v>
      </c>
      <c r="F1380" s="1">
        <v>2023</v>
      </c>
      <c r="G1380" s="1">
        <v>2024</v>
      </c>
      <c r="H1380" s="1" t="s">
        <v>4491</v>
      </c>
      <c r="I1380" s="1">
        <v>9137</v>
      </c>
      <c r="J1380" s="1" t="s">
        <v>3122</v>
      </c>
      <c r="K1380" s="1" t="s">
        <v>2505</v>
      </c>
      <c r="L1380" s="1">
        <v>24114</v>
      </c>
      <c r="M1380" s="1" t="s">
        <v>2499</v>
      </c>
      <c r="N1380" s="1" t="s">
        <v>4034</v>
      </c>
      <c r="O1380" s="1" t="s">
        <v>4035</v>
      </c>
      <c r="Q1380" s="1" t="s">
        <v>58</v>
      </c>
      <c r="R1380" s="1" t="s">
        <v>4492</v>
      </c>
      <c r="S1380" s="1" t="s">
        <v>4493</v>
      </c>
      <c r="T1380" s="1" t="s">
        <v>2479</v>
      </c>
      <c r="U1380" s="1" t="s">
        <v>141</v>
      </c>
      <c r="V1380" s="1" t="s">
        <v>4028</v>
      </c>
      <c r="W1380" s="1" t="s">
        <v>35</v>
      </c>
      <c r="X1380" s="1" t="s">
        <v>2546</v>
      </c>
      <c r="Y1380" s="1" t="s">
        <v>4494</v>
      </c>
      <c r="Z1380" s="1" t="s">
        <v>4495</v>
      </c>
    </row>
    <row r="1381" spans="1:26" hidden="1" x14ac:dyDescent="0.25">
      <c r="A1381" s="1" t="s">
        <v>2496</v>
      </c>
      <c r="B1381" s="1">
        <v>664</v>
      </c>
      <c r="C1381" s="1" t="s">
        <v>1536</v>
      </c>
      <c r="D1381" s="1" t="s">
        <v>141</v>
      </c>
      <c r="E1381" s="1" t="s">
        <v>142</v>
      </c>
      <c r="F1381" s="1">
        <v>2023</v>
      </c>
      <c r="G1381" s="1">
        <v>2024</v>
      </c>
      <c r="H1381" s="1" t="s">
        <v>4496</v>
      </c>
      <c r="I1381" s="1">
        <v>9136</v>
      </c>
      <c r="J1381" s="1" t="s">
        <v>3122</v>
      </c>
      <c r="K1381" s="1" t="s">
        <v>2505</v>
      </c>
      <c r="L1381" s="1">
        <v>24114</v>
      </c>
      <c r="M1381" s="1" t="s">
        <v>2499</v>
      </c>
      <c r="N1381" s="1" t="s">
        <v>4034</v>
      </c>
      <c r="O1381" s="1" t="s">
        <v>4035</v>
      </c>
      <c r="Q1381" s="1" t="s">
        <v>58</v>
      </c>
      <c r="R1381" s="1" t="s">
        <v>4492</v>
      </c>
      <c r="S1381" s="1" t="s">
        <v>4493</v>
      </c>
      <c r="T1381" s="1" t="s">
        <v>2479</v>
      </c>
      <c r="U1381" s="1" t="s">
        <v>141</v>
      </c>
      <c r="V1381" s="1" t="s">
        <v>4028</v>
      </c>
      <c r="W1381" s="1" t="s">
        <v>35</v>
      </c>
      <c r="X1381" s="1" t="s">
        <v>2546</v>
      </c>
      <c r="Y1381" s="1" t="s">
        <v>4497</v>
      </c>
      <c r="Z1381" s="1" t="s">
        <v>2755</v>
      </c>
    </row>
    <row r="1382" spans="1:26" hidden="1" x14ac:dyDescent="0.25">
      <c r="A1382" s="1" t="s">
        <v>2496</v>
      </c>
      <c r="B1382" s="1">
        <v>663</v>
      </c>
      <c r="C1382" s="1" t="s">
        <v>916</v>
      </c>
      <c r="D1382" s="1" t="s">
        <v>141</v>
      </c>
      <c r="E1382" s="1" t="s">
        <v>142</v>
      </c>
      <c r="F1382" s="1">
        <v>2023</v>
      </c>
      <c r="G1382" s="1">
        <v>2024</v>
      </c>
      <c r="H1382" s="1" t="s">
        <v>7417</v>
      </c>
      <c r="I1382" s="1">
        <v>9738</v>
      </c>
      <c r="J1382" s="1" t="s">
        <v>2504</v>
      </c>
      <c r="K1382" s="1" t="s">
        <v>2505</v>
      </c>
      <c r="L1382" s="1">
        <v>19019</v>
      </c>
      <c r="M1382" s="1" t="s">
        <v>2499</v>
      </c>
      <c r="N1382" s="1" t="s">
        <v>4034</v>
      </c>
      <c r="O1382" s="1" t="s">
        <v>4035</v>
      </c>
      <c r="Q1382" s="1" t="s">
        <v>60</v>
      </c>
      <c r="R1382" s="1" t="s">
        <v>2507</v>
      </c>
      <c r="S1382" s="1" t="s">
        <v>2537</v>
      </c>
      <c r="T1382" s="1" t="s">
        <v>2479</v>
      </c>
      <c r="U1382" s="1" t="s">
        <v>141</v>
      </c>
      <c r="V1382" s="1" t="s">
        <v>4028</v>
      </c>
      <c r="W1382" s="1" t="s">
        <v>35</v>
      </c>
      <c r="X1382" s="1" t="s">
        <v>2538</v>
      </c>
      <c r="Y1382" s="1" t="s">
        <v>7418</v>
      </c>
      <c r="Z1382" s="1" t="s">
        <v>4498</v>
      </c>
    </row>
    <row r="1383" spans="1:26" hidden="1" x14ac:dyDescent="0.25">
      <c r="A1383" s="1" t="s">
        <v>2496</v>
      </c>
      <c r="B1383" s="1">
        <v>662</v>
      </c>
      <c r="C1383" s="1" t="s">
        <v>879</v>
      </c>
      <c r="D1383" s="1" t="s">
        <v>141</v>
      </c>
      <c r="E1383" s="1" t="s">
        <v>142</v>
      </c>
      <c r="F1383" s="1">
        <v>2023</v>
      </c>
      <c r="G1383" s="1">
        <v>2024</v>
      </c>
      <c r="H1383" s="1" t="s">
        <v>4501</v>
      </c>
      <c r="I1383" s="1" t="s">
        <v>4502</v>
      </c>
      <c r="J1383" s="1" t="s">
        <v>2475</v>
      </c>
      <c r="K1383" s="1" t="s">
        <v>2505</v>
      </c>
      <c r="L1383" s="1">
        <v>20001</v>
      </c>
      <c r="M1383" s="1" t="s">
        <v>2499</v>
      </c>
      <c r="N1383" s="1" t="s">
        <v>3445</v>
      </c>
      <c r="O1383" s="1" t="s">
        <v>3446</v>
      </c>
      <c r="Q1383" s="1" t="s">
        <v>2500</v>
      </c>
      <c r="R1383" s="1" t="s">
        <v>2501</v>
      </c>
      <c r="S1383" s="1" t="s">
        <v>2502</v>
      </c>
      <c r="T1383" s="1" t="s">
        <v>2522</v>
      </c>
      <c r="U1383" s="1" t="s">
        <v>141</v>
      </c>
      <c r="V1383" s="1" t="s">
        <v>3444</v>
      </c>
      <c r="W1383" s="1" t="s">
        <v>35</v>
      </c>
      <c r="X1383" s="1" t="s">
        <v>2503</v>
      </c>
      <c r="Y1383" s="1" t="s">
        <v>7419</v>
      </c>
      <c r="Z1383" s="1" t="s">
        <v>2522</v>
      </c>
    </row>
    <row r="1384" spans="1:26" hidden="1" x14ac:dyDescent="0.25">
      <c r="A1384" s="1" t="s">
        <v>2496</v>
      </c>
      <c r="B1384" s="1">
        <v>661</v>
      </c>
      <c r="C1384" s="1" t="s">
        <v>593</v>
      </c>
      <c r="D1384" s="1" t="s">
        <v>141</v>
      </c>
      <c r="E1384" s="1" t="s">
        <v>142</v>
      </c>
      <c r="F1384" s="1">
        <v>2023</v>
      </c>
      <c r="G1384" s="1">
        <v>2024</v>
      </c>
      <c r="H1384" s="1" t="s">
        <v>4605</v>
      </c>
      <c r="I1384" s="1">
        <v>6641</v>
      </c>
      <c r="J1384" s="1" t="s">
        <v>3122</v>
      </c>
      <c r="K1384" s="1" t="s">
        <v>2505</v>
      </c>
      <c r="L1384" s="1">
        <v>20001</v>
      </c>
      <c r="M1384" s="1" t="s">
        <v>2499</v>
      </c>
      <c r="N1384" s="1" t="s">
        <v>4034</v>
      </c>
      <c r="O1384" s="1" t="s">
        <v>4035</v>
      </c>
      <c r="Q1384" s="1" t="s">
        <v>2500</v>
      </c>
      <c r="R1384" s="1" t="s">
        <v>2501</v>
      </c>
      <c r="S1384" s="1" t="s">
        <v>2502</v>
      </c>
      <c r="T1384" s="1" t="s">
        <v>2479</v>
      </c>
      <c r="U1384" s="1" t="s">
        <v>141</v>
      </c>
      <c r="V1384" s="1" t="s">
        <v>4028</v>
      </c>
      <c r="W1384" s="1" t="s">
        <v>35</v>
      </c>
      <c r="X1384" s="1" t="s">
        <v>2503</v>
      </c>
      <c r="Y1384" s="1" t="s">
        <v>5954</v>
      </c>
      <c r="Z1384" s="1" t="s">
        <v>2522</v>
      </c>
    </row>
    <row r="1385" spans="1:26" hidden="1" x14ac:dyDescent="0.25">
      <c r="A1385" s="1" t="s">
        <v>2496</v>
      </c>
      <c r="B1385" s="1">
        <v>660</v>
      </c>
      <c r="C1385" s="1" t="s">
        <v>1578</v>
      </c>
      <c r="D1385" s="1" t="s">
        <v>141</v>
      </c>
      <c r="E1385" s="1" t="s">
        <v>142</v>
      </c>
      <c r="F1385" s="1">
        <v>2023</v>
      </c>
      <c r="G1385" s="1">
        <v>2024</v>
      </c>
      <c r="H1385" s="1" t="s">
        <v>4499</v>
      </c>
      <c r="I1385" s="1">
        <v>6742</v>
      </c>
      <c r="J1385" s="1" t="s">
        <v>2595</v>
      </c>
      <c r="K1385" s="1" t="s">
        <v>2505</v>
      </c>
      <c r="L1385" s="1">
        <v>20001</v>
      </c>
      <c r="M1385" s="1" t="s">
        <v>2499</v>
      </c>
      <c r="N1385" s="1" t="s">
        <v>4034</v>
      </c>
      <c r="O1385" s="1" t="s">
        <v>4035</v>
      </c>
      <c r="Q1385" s="1" t="s">
        <v>2500</v>
      </c>
      <c r="R1385" s="1" t="s">
        <v>2501</v>
      </c>
      <c r="S1385" s="1" t="s">
        <v>2502</v>
      </c>
      <c r="T1385" s="1" t="s">
        <v>2479</v>
      </c>
      <c r="U1385" s="1" t="s">
        <v>141</v>
      </c>
      <c r="V1385" s="1" t="s">
        <v>4028</v>
      </c>
      <c r="W1385" s="1" t="s">
        <v>35</v>
      </c>
      <c r="X1385" s="1" t="s">
        <v>2503</v>
      </c>
      <c r="Y1385" s="1" t="s">
        <v>4500</v>
      </c>
      <c r="Z1385" s="1" t="s">
        <v>3428</v>
      </c>
    </row>
    <row r="1386" spans="1:26" hidden="1" x14ac:dyDescent="0.25">
      <c r="A1386" s="1" t="s">
        <v>2496</v>
      </c>
      <c r="B1386" s="1">
        <v>659</v>
      </c>
      <c r="C1386" s="1" t="s">
        <v>876</v>
      </c>
      <c r="D1386" s="1" t="s">
        <v>141</v>
      </c>
      <c r="E1386" s="1" t="s">
        <v>142</v>
      </c>
      <c r="F1386" s="1">
        <v>2023</v>
      </c>
      <c r="G1386" s="1">
        <v>2024</v>
      </c>
      <c r="H1386" s="1" t="s">
        <v>4501</v>
      </c>
      <c r="I1386" s="1" t="s">
        <v>4502</v>
      </c>
      <c r="J1386" s="1" t="s">
        <v>2475</v>
      </c>
      <c r="K1386" s="1" t="s">
        <v>2505</v>
      </c>
      <c r="L1386" s="1">
        <v>20001</v>
      </c>
      <c r="M1386" s="1" t="s">
        <v>2499</v>
      </c>
      <c r="N1386" s="1" t="s">
        <v>3445</v>
      </c>
      <c r="O1386" s="1" t="s">
        <v>3446</v>
      </c>
      <c r="Q1386" s="1" t="s">
        <v>2500</v>
      </c>
      <c r="R1386" s="1" t="s">
        <v>2501</v>
      </c>
      <c r="S1386" s="1" t="s">
        <v>2502</v>
      </c>
      <c r="T1386" s="1" t="s">
        <v>3849</v>
      </c>
      <c r="U1386" s="1" t="s">
        <v>141</v>
      </c>
      <c r="V1386" s="1" t="s">
        <v>3444</v>
      </c>
      <c r="W1386" s="1" t="s">
        <v>35</v>
      </c>
      <c r="X1386" s="1" t="s">
        <v>2503</v>
      </c>
      <c r="Y1386" s="1" t="s">
        <v>4503</v>
      </c>
      <c r="Z1386" s="1" t="s">
        <v>4504</v>
      </c>
    </row>
    <row r="1387" spans="1:26" hidden="1" x14ac:dyDescent="0.25">
      <c r="A1387" s="1" t="s">
        <v>2496</v>
      </c>
      <c r="B1387" s="1">
        <v>658</v>
      </c>
      <c r="C1387" s="1" t="s">
        <v>349</v>
      </c>
      <c r="D1387" s="1" t="s">
        <v>141</v>
      </c>
      <c r="E1387" s="1" t="s">
        <v>142</v>
      </c>
      <c r="F1387" s="1">
        <v>2024</v>
      </c>
      <c r="G1387" s="1">
        <v>2025</v>
      </c>
      <c r="H1387" s="1" t="s">
        <v>4994</v>
      </c>
      <c r="I1387" s="1">
        <v>5841</v>
      </c>
      <c r="J1387" s="1" t="s">
        <v>2621</v>
      </c>
      <c r="K1387" s="1" t="s">
        <v>2529</v>
      </c>
      <c r="L1387" s="1">
        <v>20001</v>
      </c>
      <c r="M1387" s="1" t="s">
        <v>2530</v>
      </c>
      <c r="N1387" s="1" t="s">
        <v>3435</v>
      </c>
      <c r="O1387" s="1" t="s">
        <v>4505</v>
      </c>
      <c r="Q1387" s="1" t="s">
        <v>2500</v>
      </c>
      <c r="R1387" s="1" t="s">
        <v>2501</v>
      </c>
      <c r="S1387" s="1" t="s">
        <v>2502</v>
      </c>
      <c r="T1387" s="1" t="s">
        <v>2479</v>
      </c>
      <c r="U1387" s="1" t="s">
        <v>141</v>
      </c>
      <c r="V1387" s="1" t="s">
        <v>3444</v>
      </c>
      <c r="W1387" s="1" t="s">
        <v>34</v>
      </c>
      <c r="X1387" s="1" t="s">
        <v>2503</v>
      </c>
      <c r="Y1387" s="1" t="s">
        <v>4995</v>
      </c>
      <c r="Z1387" s="1" t="s">
        <v>2479</v>
      </c>
    </row>
    <row r="1388" spans="1:26" hidden="1" x14ac:dyDescent="0.25">
      <c r="A1388" s="1" t="s">
        <v>2496</v>
      </c>
      <c r="B1388" s="1">
        <v>657</v>
      </c>
      <c r="C1388" s="1" t="s">
        <v>1537</v>
      </c>
      <c r="D1388" s="1" t="s">
        <v>141</v>
      </c>
      <c r="E1388" s="1" t="s">
        <v>142</v>
      </c>
      <c r="F1388" s="1">
        <v>2023</v>
      </c>
      <c r="G1388" s="1">
        <v>2024</v>
      </c>
      <c r="H1388" s="1" t="s">
        <v>7420</v>
      </c>
      <c r="I1388" s="1">
        <v>9132</v>
      </c>
      <c r="J1388" s="1" t="s">
        <v>3122</v>
      </c>
      <c r="K1388" s="1" t="s">
        <v>2505</v>
      </c>
      <c r="L1388" s="1">
        <v>24114</v>
      </c>
      <c r="M1388" s="1" t="s">
        <v>2499</v>
      </c>
      <c r="N1388" s="1" t="s">
        <v>4034</v>
      </c>
      <c r="O1388" s="1" t="s">
        <v>4035</v>
      </c>
      <c r="Q1388" s="1" t="s">
        <v>58</v>
      </c>
      <c r="R1388" s="1" t="s">
        <v>4492</v>
      </c>
      <c r="S1388" s="1" t="s">
        <v>4493</v>
      </c>
      <c r="T1388" s="1" t="s">
        <v>2479</v>
      </c>
      <c r="U1388" s="1" t="s">
        <v>141</v>
      </c>
      <c r="V1388" s="1" t="s">
        <v>4028</v>
      </c>
      <c r="W1388" s="1" t="s">
        <v>35</v>
      </c>
      <c r="X1388" s="1" t="s">
        <v>2534</v>
      </c>
      <c r="Y1388" s="1" t="s">
        <v>7421</v>
      </c>
      <c r="Z1388" s="1" t="s">
        <v>2479</v>
      </c>
    </row>
    <row r="1389" spans="1:26" hidden="1" x14ac:dyDescent="0.25">
      <c r="A1389" s="1" t="s">
        <v>2496</v>
      </c>
      <c r="B1389" s="1">
        <v>656</v>
      </c>
      <c r="C1389" s="1" t="s">
        <v>1538</v>
      </c>
      <c r="D1389" s="1" t="s">
        <v>141</v>
      </c>
      <c r="E1389" s="1" t="s">
        <v>142</v>
      </c>
      <c r="F1389" s="1">
        <v>2023</v>
      </c>
      <c r="G1389" s="1">
        <v>2024</v>
      </c>
      <c r="H1389" s="1" t="s">
        <v>5093</v>
      </c>
      <c r="I1389" s="1" t="s">
        <v>5094</v>
      </c>
      <c r="J1389" s="1" t="s">
        <v>2475</v>
      </c>
      <c r="K1389" s="1" t="s">
        <v>2738</v>
      </c>
      <c r="L1389" s="1">
        <v>14001</v>
      </c>
      <c r="M1389" s="1" t="s">
        <v>2530</v>
      </c>
      <c r="N1389" s="1" t="s">
        <v>4138</v>
      </c>
      <c r="O1389" s="1" t="s">
        <v>4508</v>
      </c>
      <c r="Q1389" s="1" t="s">
        <v>58</v>
      </c>
      <c r="R1389" s="1" t="s">
        <v>4492</v>
      </c>
      <c r="S1389" s="1" t="s">
        <v>4493</v>
      </c>
      <c r="T1389" s="1" t="s">
        <v>3849</v>
      </c>
      <c r="U1389" s="1" t="s">
        <v>141</v>
      </c>
      <c r="V1389" s="1" t="s">
        <v>3457</v>
      </c>
      <c r="W1389" s="1" t="s">
        <v>35</v>
      </c>
      <c r="X1389" s="1" t="s">
        <v>2546</v>
      </c>
      <c r="Y1389" s="1" t="s">
        <v>5095</v>
      </c>
      <c r="Z1389" s="1" t="s">
        <v>5096</v>
      </c>
    </row>
    <row r="1390" spans="1:26" hidden="1" x14ac:dyDescent="0.25">
      <c r="A1390" s="1" t="s">
        <v>2496</v>
      </c>
      <c r="B1390" s="1">
        <v>655</v>
      </c>
      <c r="C1390" s="1" t="s">
        <v>581</v>
      </c>
      <c r="D1390" s="1" t="s">
        <v>141</v>
      </c>
      <c r="E1390" s="1" t="s">
        <v>142</v>
      </c>
      <c r="F1390" s="1">
        <v>2024</v>
      </c>
      <c r="G1390" s="1">
        <v>2025</v>
      </c>
      <c r="H1390" s="1" t="s">
        <v>4619</v>
      </c>
      <c r="I1390" s="1">
        <v>8816</v>
      </c>
      <c r="J1390" s="1" t="s">
        <v>2504</v>
      </c>
      <c r="K1390" s="1" t="s">
        <v>2505</v>
      </c>
      <c r="L1390" s="1">
        <v>37133</v>
      </c>
      <c r="M1390" s="1" t="s">
        <v>2499</v>
      </c>
      <c r="N1390" s="1" t="s">
        <v>3726</v>
      </c>
      <c r="O1390" s="1" t="s">
        <v>3727</v>
      </c>
      <c r="Q1390" s="1" t="s">
        <v>3438</v>
      </c>
      <c r="R1390" s="1" t="s">
        <v>2501</v>
      </c>
      <c r="S1390" s="1" t="s">
        <v>3439</v>
      </c>
      <c r="T1390" s="1" t="s">
        <v>2479</v>
      </c>
      <c r="U1390" s="1" t="s">
        <v>141</v>
      </c>
      <c r="V1390" s="1" t="s">
        <v>3444</v>
      </c>
      <c r="W1390" s="1" t="s">
        <v>34</v>
      </c>
      <c r="X1390" s="1" t="s">
        <v>2546</v>
      </c>
      <c r="Y1390" s="1" t="s">
        <v>6122</v>
      </c>
      <c r="Z1390" s="1" t="s">
        <v>5955</v>
      </c>
    </row>
    <row r="1391" spans="1:26" hidden="1" x14ac:dyDescent="0.25">
      <c r="A1391" s="1" t="s">
        <v>2496</v>
      </c>
      <c r="B1391" s="1">
        <v>654</v>
      </c>
      <c r="C1391" s="1" t="s">
        <v>358</v>
      </c>
      <c r="D1391" s="1" t="s">
        <v>141</v>
      </c>
      <c r="E1391" s="1" t="s">
        <v>142</v>
      </c>
      <c r="F1391" s="1">
        <v>2024</v>
      </c>
      <c r="G1391" s="1">
        <v>2025</v>
      </c>
      <c r="H1391" s="1" t="s">
        <v>7422</v>
      </c>
      <c r="I1391" s="1">
        <v>8543</v>
      </c>
      <c r="J1391" s="1" t="s">
        <v>2595</v>
      </c>
      <c r="K1391" s="1" t="s">
        <v>2505</v>
      </c>
      <c r="L1391" s="1">
        <v>20001</v>
      </c>
      <c r="M1391" s="1" t="s">
        <v>2499</v>
      </c>
      <c r="N1391" s="1" t="s">
        <v>4155</v>
      </c>
      <c r="O1391" s="1" t="s">
        <v>4156</v>
      </c>
      <c r="Q1391" s="1" t="s">
        <v>2500</v>
      </c>
      <c r="R1391" s="1" t="s">
        <v>2501</v>
      </c>
      <c r="S1391" s="1" t="s">
        <v>2502</v>
      </c>
      <c r="T1391" s="1" t="s">
        <v>2479</v>
      </c>
      <c r="U1391" s="1" t="s">
        <v>141</v>
      </c>
      <c r="V1391" s="1" t="s">
        <v>3232</v>
      </c>
      <c r="W1391" s="1" t="s">
        <v>34</v>
      </c>
      <c r="X1391" s="1" t="s">
        <v>2503</v>
      </c>
      <c r="Y1391" s="1" t="s">
        <v>7423</v>
      </c>
      <c r="Z1391" s="1" t="s">
        <v>2479</v>
      </c>
    </row>
    <row r="1392" spans="1:26" hidden="1" x14ac:dyDescent="0.25">
      <c r="A1392" s="1" t="s">
        <v>2496</v>
      </c>
      <c r="B1392" s="1">
        <v>653</v>
      </c>
      <c r="C1392" s="1" t="s">
        <v>587</v>
      </c>
      <c r="D1392" s="1" t="s">
        <v>141</v>
      </c>
      <c r="E1392" s="1" t="s">
        <v>142</v>
      </c>
      <c r="F1392" s="1">
        <v>2023</v>
      </c>
      <c r="G1392" s="1">
        <v>2024</v>
      </c>
      <c r="H1392" s="1" t="s">
        <v>5956</v>
      </c>
      <c r="I1392" s="1" t="s">
        <v>5957</v>
      </c>
      <c r="J1392" s="1" t="s">
        <v>2475</v>
      </c>
      <c r="K1392" s="1" t="s">
        <v>2505</v>
      </c>
      <c r="L1392" s="1">
        <v>20003</v>
      </c>
      <c r="M1392" s="1" t="s">
        <v>2499</v>
      </c>
      <c r="N1392" s="1" t="s">
        <v>4509</v>
      </c>
      <c r="O1392" s="1" t="s">
        <v>4510</v>
      </c>
      <c r="Q1392" s="1" t="s">
        <v>2500</v>
      </c>
      <c r="R1392" s="1" t="s">
        <v>2501</v>
      </c>
      <c r="S1392" s="1" t="s">
        <v>3449</v>
      </c>
      <c r="T1392" s="1" t="s">
        <v>2522</v>
      </c>
      <c r="U1392" s="1" t="s">
        <v>141</v>
      </c>
      <c r="V1392" s="1" t="s">
        <v>4028</v>
      </c>
      <c r="W1392" s="1" t="s">
        <v>35</v>
      </c>
      <c r="X1392" s="1" t="s">
        <v>2503</v>
      </c>
      <c r="Y1392" s="1" t="s">
        <v>7424</v>
      </c>
      <c r="Z1392" s="1" t="s">
        <v>2522</v>
      </c>
    </row>
    <row r="1393" spans="1:26" hidden="1" x14ac:dyDescent="0.25">
      <c r="A1393" s="1" t="s">
        <v>2496</v>
      </c>
      <c r="B1393" s="1">
        <v>652</v>
      </c>
      <c r="C1393" s="1" t="s">
        <v>367</v>
      </c>
      <c r="D1393" s="1" t="s">
        <v>141</v>
      </c>
      <c r="E1393" s="1" t="s">
        <v>142</v>
      </c>
      <c r="F1393" s="1">
        <v>2024</v>
      </c>
      <c r="G1393" s="1">
        <v>2025</v>
      </c>
      <c r="H1393" s="1" t="s">
        <v>4511</v>
      </c>
      <c r="I1393" s="1">
        <v>5724</v>
      </c>
      <c r="J1393" s="1" t="s">
        <v>4029</v>
      </c>
      <c r="K1393" s="1" t="s">
        <v>2498</v>
      </c>
      <c r="L1393" s="1">
        <v>20001</v>
      </c>
      <c r="M1393" s="1" t="s">
        <v>2499</v>
      </c>
      <c r="N1393" s="1" t="s">
        <v>4109</v>
      </c>
      <c r="O1393" s="1" t="s">
        <v>4110</v>
      </c>
      <c r="Q1393" s="1" t="s">
        <v>2500</v>
      </c>
      <c r="R1393" s="1" t="s">
        <v>2501</v>
      </c>
      <c r="S1393" s="1" t="s">
        <v>2502</v>
      </c>
      <c r="T1393" s="1" t="s">
        <v>2479</v>
      </c>
      <c r="U1393" s="1" t="s">
        <v>141</v>
      </c>
      <c r="V1393" s="1" t="s">
        <v>3444</v>
      </c>
      <c r="W1393" s="1" t="s">
        <v>34</v>
      </c>
      <c r="X1393" s="1" t="s">
        <v>2503</v>
      </c>
      <c r="Y1393" s="1" t="s">
        <v>7425</v>
      </c>
      <c r="Z1393" s="1" t="s">
        <v>2479</v>
      </c>
    </row>
    <row r="1394" spans="1:26" hidden="1" x14ac:dyDescent="0.25">
      <c r="A1394" s="1" t="s">
        <v>2496</v>
      </c>
      <c r="B1394" s="1">
        <v>651</v>
      </c>
      <c r="C1394" s="1" t="s">
        <v>373</v>
      </c>
      <c r="D1394" s="1" t="s">
        <v>141</v>
      </c>
      <c r="E1394" s="1" t="s">
        <v>142</v>
      </c>
      <c r="F1394" s="1">
        <v>2023</v>
      </c>
      <c r="G1394" s="1">
        <v>2024</v>
      </c>
      <c r="H1394" s="1" t="s">
        <v>4532</v>
      </c>
      <c r="I1394" s="1">
        <v>10012</v>
      </c>
      <c r="J1394" s="1" t="s">
        <v>2475</v>
      </c>
      <c r="K1394" s="1" t="s">
        <v>3129</v>
      </c>
      <c r="L1394" s="1">
        <v>14001</v>
      </c>
      <c r="M1394" s="1" t="s">
        <v>3130</v>
      </c>
      <c r="N1394" s="1" t="s">
        <v>3445</v>
      </c>
      <c r="O1394" s="1" t="s">
        <v>3446</v>
      </c>
      <c r="Q1394" s="1" t="s">
        <v>2500</v>
      </c>
      <c r="R1394" s="1" t="s">
        <v>2501</v>
      </c>
      <c r="S1394" s="1" t="s">
        <v>2502</v>
      </c>
      <c r="T1394" s="1" t="s">
        <v>2479</v>
      </c>
      <c r="U1394" s="1" t="s">
        <v>141</v>
      </c>
      <c r="V1394" s="1" t="s">
        <v>3444</v>
      </c>
      <c r="W1394" s="1" t="s">
        <v>35</v>
      </c>
      <c r="X1394" s="1" t="s">
        <v>2503</v>
      </c>
      <c r="Y1394" s="1" t="s">
        <v>4996</v>
      </c>
      <c r="Z1394" s="1" t="s">
        <v>2522</v>
      </c>
    </row>
    <row r="1395" spans="1:26" hidden="1" x14ac:dyDescent="0.25">
      <c r="A1395" s="1" t="s">
        <v>2496</v>
      </c>
      <c r="B1395" s="1">
        <v>650</v>
      </c>
      <c r="C1395" s="1" t="s">
        <v>1005</v>
      </c>
      <c r="D1395" s="1" t="s">
        <v>141</v>
      </c>
      <c r="E1395" s="1" t="s">
        <v>142</v>
      </c>
      <c r="F1395" s="1">
        <v>2023</v>
      </c>
      <c r="G1395" s="1">
        <v>2024</v>
      </c>
      <c r="H1395" s="1" t="s">
        <v>4512</v>
      </c>
      <c r="I1395" s="1">
        <v>6648</v>
      </c>
      <c r="J1395" s="1" t="s">
        <v>2595</v>
      </c>
      <c r="K1395" s="1" t="s">
        <v>2505</v>
      </c>
      <c r="L1395" s="1">
        <v>20001</v>
      </c>
      <c r="M1395" s="1" t="s">
        <v>2499</v>
      </c>
      <c r="N1395" s="1" t="s">
        <v>4034</v>
      </c>
      <c r="O1395" s="1" t="s">
        <v>4035</v>
      </c>
      <c r="Q1395" s="1" t="s">
        <v>2500</v>
      </c>
      <c r="R1395" s="1" t="s">
        <v>2501</v>
      </c>
      <c r="S1395" s="1" t="s">
        <v>2502</v>
      </c>
      <c r="T1395" s="1" t="s">
        <v>2479</v>
      </c>
      <c r="U1395" s="1" t="s">
        <v>141</v>
      </c>
      <c r="V1395" s="1" t="s">
        <v>4028</v>
      </c>
      <c r="W1395" s="1" t="s">
        <v>35</v>
      </c>
      <c r="X1395" s="1" t="s">
        <v>2503</v>
      </c>
      <c r="Y1395" s="1" t="s">
        <v>4513</v>
      </c>
      <c r="Z1395" s="1" t="s">
        <v>4514</v>
      </c>
    </row>
    <row r="1396" spans="1:26" hidden="1" x14ac:dyDescent="0.25">
      <c r="A1396" s="1" t="s">
        <v>2496</v>
      </c>
      <c r="B1396" s="1">
        <v>649</v>
      </c>
      <c r="C1396" s="1" t="s">
        <v>630</v>
      </c>
      <c r="D1396" s="1" t="s">
        <v>141</v>
      </c>
      <c r="E1396" s="1" t="s">
        <v>142</v>
      </c>
      <c r="F1396" s="1">
        <v>2023</v>
      </c>
      <c r="G1396" s="1">
        <v>2024</v>
      </c>
      <c r="H1396" s="1" t="s">
        <v>4515</v>
      </c>
      <c r="I1396" s="1">
        <v>5717</v>
      </c>
      <c r="J1396" s="1" t="s">
        <v>2595</v>
      </c>
      <c r="K1396" s="1" t="s">
        <v>2505</v>
      </c>
      <c r="L1396" s="1">
        <v>20001</v>
      </c>
      <c r="M1396" s="1" t="s">
        <v>2499</v>
      </c>
      <c r="N1396" s="1" t="s">
        <v>4034</v>
      </c>
      <c r="O1396" s="1" t="s">
        <v>4035</v>
      </c>
      <c r="Q1396" s="1" t="s">
        <v>2500</v>
      </c>
      <c r="R1396" s="1" t="s">
        <v>2501</v>
      </c>
      <c r="S1396" s="1" t="s">
        <v>2502</v>
      </c>
      <c r="T1396" s="1" t="s">
        <v>2479</v>
      </c>
      <c r="U1396" s="1" t="s">
        <v>141</v>
      </c>
      <c r="V1396" s="1" t="s">
        <v>4028</v>
      </c>
      <c r="W1396" s="1" t="s">
        <v>35</v>
      </c>
      <c r="X1396" s="1" t="s">
        <v>2503</v>
      </c>
      <c r="Y1396" s="1" t="s">
        <v>4516</v>
      </c>
      <c r="Z1396" s="1" t="s">
        <v>2479</v>
      </c>
    </row>
    <row r="1397" spans="1:26" hidden="1" x14ac:dyDescent="0.25">
      <c r="A1397" s="1" t="s">
        <v>2496</v>
      </c>
      <c r="B1397" s="1">
        <v>648</v>
      </c>
      <c r="C1397" s="1" t="s">
        <v>441</v>
      </c>
      <c r="D1397" s="1" t="s">
        <v>141</v>
      </c>
      <c r="E1397" s="1" t="s">
        <v>142</v>
      </c>
      <c r="F1397" s="1">
        <v>2023</v>
      </c>
      <c r="G1397" s="1">
        <v>2024</v>
      </c>
      <c r="H1397" s="1" t="s">
        <v>4733</v>
      </c>
      <c r="I1397" s="1">
        <v>7637</v>
      </c>
      <c r="J1397" s="1" t="s">
        <v>2504</v>
      </c>
      <c r="K1397" s="1" t="s">
        <v>2505</v>
      </c>
      <c r="L1397" s="1">
        <v>17001</v>
      </c>
      <c r="M1397" s="1" t="s">
        <v>2499</v>
      </c>
      <c r="N1397" s="1" t="s">
        <v>3445</v>
      </c>
      <c r="O1397" s="1" t="s">
        <v>3446</v>
      </c>
      <c r="Q1397" s="1" t="s">
        <v>2506</v>
      </c>
      <c r="R1397" s="1" t="s">
        <v>2507</v>
      </c>
      <c r="S1397" s="1" t="s">
        <v>2508</v>
      </c>
      <c r="T1397" s="1" t="s">
        <v>2479</v>
      </c>
      <c r="U1397" s="1" t="s">
        <v>141</v>
      </c>
      <c r="V1397" s="1" t="s">
        <v>3444</v>
      </c>
      <c r="W1397" s="1" t="s">
        <v>35</v>
      </c>
      <c r="X1397" s="1" t="s">
        <v>2509</v>
      </c>
      <c r="Y1397" s="1" t="s">
        <v>4997</v>
      </c>
    </row>
    <row r="1398" spans="1:26" hidden="1" x14ac:dyDescent="0.25">
      <c r="A1398" s="1" t="s">
        <v>2496</v>
      </c>
      <c r="B1398" s="1">
        <v>647</v>
      </c>
      <c r="C1398" s="1" t="s">
        <v>721</v>
      </c>
      <c r="D1398" s="1" t="s">
        <v>141</v>
      </c>
      <c r="E1398" s="1" t="s">
        <v>142</v>
      </c>
      <c r="F1398" s="1">
        <v>2023</v>
      </c>
      <c r="G1398" s="1">
        <v>2024</v>
      </c>
      <c r="H1398" s="1" t="s">
        <v>4517</v>
      </c>
      <c r="I1398" s="1">
        <v>8161</v>
      </c>
      <c r="J1398" s="1" t="s">
        <v>2595</v>
      </c>
      <c r="K1398" s="1" t="s">
        <v>2505</v>
      </c>
      <c r="L1398" s="1">
        <v>20132</v>
      </c>
      <c r="M1398" s="1" t="s">
        <v>2499</v>
      </c>
      <c r="N1398" s="1" t="s">
        <v>3445</v>
      </c>
      <c r="O1398" s="1" t="s">
        <v>3446</v>
      </c>
      <c r="Q1398" s="1" t="s">
        <v>2500</v>
      </c>
      <c r="R1398" s="1" t="s">
        <v>2501</v>
      </c>
      <c r="S1398" s="1" t="s">
        <v>2502</v>
      </c>
      <c r="T1398" s="1" t="s">
        <v>2479</v>
      </c>
      <c r="U1398" s="1" t="s">
        <v>141</v>
      </c>
      <c r="V1398" s="1" t="s">
        <v>3444</v>
      </c>
      <c r="W1398" s="1" t="s">
        <v>35</v>
      </c>
      <c r="X1398" s="1" t="s">
        <v>2794</v>
      </c>
      <c r="Y1398" s="1" t="s">
        <v>2795</v>
      </c>
      <c r="Z1398" s="1" t="s">
        <v>2755</v>
      </c>
    </row>
    <row r="1399" spans="1:26" hidden="1" x14ac:dyDescent="0.25">
      <c r="A1399" s="1" t="s">
        <v>2496</v>
      </c>
      <c r="B1399" s="1">
        <v>646</v>
      </c>
      <c r="C1399" s="1" t="s">
        <v>676</v>
      </c>
      <c r="D1399" s="1" t="s">
        <v>141</v>
      </c>
      <c r="E1399" s="1" t="s">
        <v>142</v>
      </c>
      <c r="F1399" s="1">
        <v>2023</v>
      </c>
      <c r="G1399" s="1">
        <v>2024</v>
      </c>
      <c r="H1399" s="1" t="s">
        <v>4518</v>
      </c>
      <c r="I1399" s="1">
        <v>5818</v>
      </c>
      <c r="J1399" s="1" t="s">
        <v>2595</v>
      </c>
      <c r="K1399" s="1" t="s">
        <v>2505</v>
      </c>
      <c r="L1399" s="1">
        <v>20001</v>
      </c>
      <c r="M1399" s="1" t="s">
        <v>2499</v>
      </c>
      <c r="N1399" s="1" t="s">
        <v>4138</v>
      </c>
      <c r="O1399" s="1" t="s">
        <v>4508</v>
      </c>
      <c r="Q1399" s="1" t="s">
        <v>2500</v>
      </c>
      <c r="R1399" s="1" t="s">
        <v>2501</v>
      </c>
      <c r="S1399" s="1" t="s">
        <v>2502</v>
      </c>
      <c r="T1399" s="1" t="s">
        <v>2479</v>
      </c>
      <c r="U1399" s="1" t="s">
        <v>141</v>
      </c>
      <c r="V1399" s="1" t="s">
        <v>3457</v>
      </c>
      <c r="W1399" s="1" t="s">
        <v>35</v>
      </c>
      <c r="X1399" s="1" t="s">
        <v>2630</v>
      </c>
      <c r="Y1399" s="1" t="s">
        <v>4519</v>
      </c>
      <c r="Z1399" s="1" t="s">
        <v>2479</v>
      </c>
    </row>
    <row r="1400" spans="1:26" hidden="1" x14ac:dyDescent="0.25">
      <c r="A1400" s="1" t="s">
        <v>2496</v>
      </c>
      <c r="B1400" s="1">
        <v>645</v>
      </c>
      <c r="C1400" s="1" t="s">
        <v>742</v>
      </c>
      <c r="D1400" s="1" t="s">
        <v>141</v>
      </c>
      <c r="E1400" s="1" t="s">
        <v>142</v>
      </c>
      <c r="F1400" s="1">
        <v>2024</v>
      </c>
      <c r="G1400" s="1">
        <v>2025</v>
      </c>
      <c r="H1400" s="1" t="s">
        <v>4998</v>
      </c>
      <c r="I1400" s="1">
        <v>9283</v>
      </c>
      <c r="J1400" s="1" t="s">
        <v>4029</v>
      </c>
      <c r="K1400" s="1" t="s">
        <v>2498</v>
      </c>
      <c r="L1400" s="1">
        <v>20003</v>
      </c>
      <c r="M1400" s="1" t="s">
        <v>2499</v>
      </c>
      <c r="N1400" s="1" t="s">
        <v>4275</v>
      </c>
      <c r="O1400" s="1" t="s">
        <v>4520</v>
      </c>
      <c r="Q1400" s="1" t="s">
        <v>2500</v>
      </c>
      <c r="R1400" s="1" t="s">
        <v>2501</v>
      </c>
      <c r="S1400" s="1" t="s">
        <v>2502</v>
      </c>
      <c r="T1400" s="1" t="s">
        <v>2479</v>
      </c>
      <c r="U1400" s="1" t="s">
        <v>141</v>
      </c>
      <c r="V1400" s="1" t="s">
        <v>3444</v>
      </c>
      <c r="W1400" s="1" t="s">
        <v>34</v>
      </c>
      <c r="X1400" s="1" t="s">
        <v>2503</v>
      </c>
      <c r="Y1400" s="1" t="s">
        <v>4999</v>
      </c>
      <c r="Z1400" s="1" t="s">
        <v>2522</v>
      </c>
    </row>
    <row r="1401" spans="1:26" hidden="1" x14ac:dyDescent="0.25">
      <c r="A1401" s="1" t="s">
        <v>2496</v>
      </c>
      <c r="B1401" s="1">
        <v>644</v>
      </c>
      <c r="C1401" s="1" t="s">
        <v>372</v>
      </c>
      <c r="D1401" s="1" t="s">
        <v>141</v>
      </c>
      <c r="E1401" s="1" t="s">
        <v>142</v>
      </c>
      <c r="F1401" s="1">
        <v>2023</v>
      </c>
      <c r="G1401" s="1">
        <v>2024</v>
      </c>
      <c r="H1401" s="1" t="s">
        <v>4521</v>
      </c>
      <c r="I1401" s="1">
        <v>5835</v>
      </c>
      <c r="J1401" s="1" t="s">
        <v>3060</v>
      </c>
      <c r="K1401" s="1" t="s">
        <v>2598</v>
      </c>
      <c r="L1401" s="1">
        <v>20001</v>
      </c>
      <c r="M1401" s="1" t="s">
        <v>2530</v>
      </c>
      <c r="N1401" s="1" t="s">
        <v>4034</v>
      </c>
      <c r="O1401" s="1" t="s">
        <v>4035</v>
      </c>
      <c r="Q1401" s="1" t="s">
        <v>2500</v>
      </c>
      <c r="R1401" s="1" t="s">
        <v>2501</v>
      </c>
      <c r="S1401" s="1" t="s">
        <v>2502</v>
      </c>
      <c r="T1401" s="1" t="s">
        <v>2479</v>
      </c>
      <c r="U1401" s="1" t="s">
        <v>141</v>
      </c>
      <c r="V1401" s="1" t="s">
        <v>4028</v>
      </c>
      <c r="W1401" s="1" t="s">
        <v>35</v>
      </c>
      <c r="X1401" s="1" t="s">
        <v>2794</v>
      </c>
      <c r="Y1401" s="1" t="s">
        <v>2795</v>
      </c>
      <c r="Z1401" s="1" t="s">
        <v>2755</v>
      </c>
    </row>
    <row r="1402" spans="1:26" hidden="1" x14ac:dyDescent="0.25">
      <c r="A1402" s="1" t="s">
        <v>2496</v>
      </c>
      <c r="B1402" s="1">
        <v>643</v>
      </c>
      <c r="C1402" s="1" t="s">
        <v>975</v>
      </c>
      <c r="D1402" s="1" t="s">
        <v>141</v>
      </c>
      <c r="E1402" s="1" t="s">
        <v>142</v>
      </c>
      <c r="F1402" s="1">
        <v>2023</v>
      </c>
      <c r="G1402" s="1">
        <v>2024</v>
      </c>
      <c r="H1402" s="1" t="s">
        <v>4522</v>
      </c>
      <c r="I1402" s="1">
        <v>8730</v>
      </c>
      <c r="J1402" s="1" t="s">
        <v>2595</v>
      </c>
      <c r="K1402" s="1" t="s">
        <v>2505</v>
      </c>
      <c r="L1402" s="1">
        <v>20001</v>
      </c>
      <c r="M1402" s="1" t="s">
        <v>2499</v>
      </c>
      <c r="N1402" s="1" t="s">
        <v>4034</v>
      </c>
      <c r="O1402" s="1" t="s">
        <v>4035</v>
      </c>
      <c r="Q1402" s="1" t="s">
        <v>2500</v>
      </c>
      <c r="R1402" s="1" t="s">
        <v>2501</v>
      </c>
      <c r="S1402" s="1" t="s">
        <v>2502</v>
      </c>
      <c r="T1402" s="1" t="s">
        <v>2479</v>
      </c>
      <c r="U1402" s="1" t="s">
        <v>141</v>
      </c>
      <c r="V1402" s="1" t="s">
        <v>4028</v>
      </c>
      <c r="W1402" s="1" t="s">
        <v>35</v>
      </c>
      <c r="X1402" s="1" t="s">
        <v>2503</v>
      </c>
      <c r="Y1402" s="1" t="s">
        <v>4523</v>
      </c>
      <c r="Z1402" s="1" t="s">
        <v>2479</v>
      </c>
    </row>
    <row r="1403" spans="1:26" hidden="1" x14ac:dyDescent="0.25">
      <c r="A1403" s="1" t="s">
        <v>2496</v>
      </c>
      <c r="B1403" s="1">
        <v>642</v>
      </c>
      <c r="C1403" s="1" t="s">
        <v>723</v>
      </c>
      <c r="D1403" s="1" t="s">
        <v>141</v>
      </c>
      <c r="E1403" s="1" t="s">
        <v>142</v>
      </c>
      <c r="F1403" s="1">
        <v>2023</v>
      </c>
      <c r="G1403" s="1">
        <v>2024</v>
      </c>
      <c r="H1403" s="1" t="s">
        <v>5959</v>
      </c>
      <c r="I1403" s="1">
        <v>5821</v>
      </c>
      <c r="J1403" s="1" t="s">
        <v>2595</v>
      </c>
      <c r="K1403" s="1" t="s">
        <v>2505</v>
      </c>
      <c r="L1403" s="1">
        <v>20001</v>
      </c>
      <c r="M1403" s="1" t="s">
        <v>2499</v>
      </c>
      <c r="N1403" s="1" t="s">
        <v>4138</v>
      </c>
      <c r="O1403" s="1" t="s">
        <v>4508</v>
      </c>
      <c r="Q1403" s="1" t="s">
        <v>2500</v>
      </c>
      <c r="R1403" s="1" t="s">
        <v>2501</v>
      </c>
      <c r="S1403" s="1" t="s">
        <v>2502</v>
      </c>
      <c r="T1403" s="1" t="s">
        <v>2479</v>
      </c>
      <c r="U1403" s="1" t="s">
        <v>141</v>
      </c>
      <c r="V1403" s="1" t="s">
        <v>3457</v>
      </c>
      <c r="W1403" s="1" t="s">
        <v>35</v>
      </c>
      <c r="X1403" s="1" t="s">
        <v>2546</v>
      </c>
      <c r="Y1403" s="1" t="s">
        <v>7426</v>
      </c>
      <c r="Z1403" s="1" t="s">
        <v>7427</v>
      </c>
    </row>
    <row r="1404" spans="1:26" hidden="1" x14ac:dyDescent="0.25">
      <c r="A1404" s="1" t="s">
        <v>2496</v>
      </c>
      <c r="B1404" s="1">
        <v>641</v>
      </c>
      <c r="C1404" s="1" t="s">
        <v>359</v>
      </c>
      <c r="D1404" s="1" t="s">
        <v>141</v>
      </c>
      <c r="E1404" s="1" t="s">
        <v>142</v>
      </c>
      <c r="F1404" s="1">
        <v>2024</v>
      </c>
      <c r="G1404" s="1">
        <v>2024</v>
      </c>
      <c r="H1404" s="1" t="s">
        <v>5956</v>
      </c>
      <c r="I1404" s="1" t="s">
        <v>5957</v>
      </c>
      <c r="J1404" s="1" t="s">
        <v>2475</v>
      </c>
      <c r="K1404" s="1" t="s">
        <v>2505</v>
      </c>
      <c r="L1404" s="1">
        <v>20003</v>
      </c>
      <c r="M1404" s="1" t="s">
        <v>2499</v>
      </c>
      <c r="N1404" s="1" t="s">
        <v>3435</v>
      </c>
      <c r="O1404" s="1" t="s">
        <v>4505</v>
      </c>
      <c r="Q1404" s="1" t="s">
        <v>2500</v>
      </c>
      <c r="R1404" s="1" t="s">
        <v>2501</v>
      </c>
      <c r="S1404" s="1" t="s">
        <v>3449</v>
      </c>
      <c r="T1404" s="1" t="s">
        <v>3849</v>
      </c>
      <c r="U1404" s="1" t="s">
        <v>141</v>
      </c>
      <c r="V1404" s="1" t="s">
        <v>3444</v>
      </c>
      <c r="W1404" s="1" t="s">
        <v>34</v>
      </c>
      <c r="X1404" s="1" t="s">
        <v>2503</v>
      </c>
      <c r="Y1404" s="1" t="s">
        <v>5958</v>
      </c>
      <c r="Z1404" s="1" t="s">
        <v>4524</v>
      </c>
    </row>
    <row r="1405" spans="1:26" hidden="1" x14ac:dyDescent="0.25">
      <c r="A1405" s="1" t="s">
        <v>2496</v>
      </c>
      <c r="B1405" s="1">
        <v>640</v>
      </c>
      <c r="C1405" s="1" t="s">
        <v>374</v>
      </c>
      <c r="D1405" s="1" t="s">
        <v>162</v>
      </c>
      <c r="E1405" s="1" t="s">
        <v>157</v>
      </c>
      <c r="F1405" s="1">
        <v>2023</v>
      </c>
      <c r="G1405" s="1">
        <v>2024</v>
      </c>
      <c r="H1405" s="1" t="s">
        <v>6261</v>
      </c>
      <c r="I1405" s="1">
        <v>5727</v>
      </c>
      <c r="J1405" s="1" t="s">
        <v>2497</v>
      </c>
      <c r="K1405" s="1" t="s">
        <v>2498</v>
      </c>
      <c r="L1405" s="1">
        <v>20001</v>
      </c>
      <c r="M1405" s="1" t="s">
        <v>2499</v>
      </c>
      <c r="N1405" s="1" t="s">
        <v>3781</v>
      </c>
      <c r="O1405" s="1" t="s">
        <v>3782</v>
      </c>
      <c r="Q1405" s="1" t="s">
        <v>2500</v>
      </c>
      <c r="R1405" s="1" t="s">
        <v>2501</v>
      </c>
      <c r="S1405" s="1" t="s">
        <v>2502</v>
      </c>
      <c r="T1405" s="1" t="s">
        <v>2479</v>
      </c>
      <c r="U1405" s="1" t="s">
        <v>162</v>
      </c>
      <c r="V1405" s="1" t="s">
        <v>4103</v>
      </c>
      <c r="W1405" s="1" t="s">
        <v>34</v>
      </c>
      <c r="X1405" s="1" t="s">
        <v>2503</v>
      </c>
      <c r="Y1405" s="1" t="s">
        <v>7428</v>
      </c>
      <c r="Z1405" s="1" t="s">
        <v>7429</v>
      </c>
    </row>
    <row r="1406" spans="1:26" hidden="1" x14ac:dyDescent="0.25">
      <c r="A1406" s="1" t="s">
        <v>2496</v>
      </c>
      <c r="B1406" s="1">
        <v>639</v>
      </c>
      <c r="C1406" s="1" t="s">
        <v>631</v>
      </c>
      <c r="D1406" s="1" t="s">
        <v>141</v>
      </c>
      <c r="E1406" s="1" t="s">
        <v>142</v>
      </c>
      <c r="F1406" s="1">
        <v>2023</v>
      </c>
      <c r="G1406" s="1">
        <v>2024</v>
      </c>
      <c r="H1406" s="1" t="s">
        <v>2485</v>
      </c>
      <c r="I1406" s="1" t="s">
        <v>2485</v>
      </c>
      <c r="J1406" s="1" t="s">
        <v>2485</v>
      </c>
      <c r="N1406" s="1" t="s">
        <v>4034</v>
      </c>
      <c r="O1406" s="1" t="s">
        <v>4035</v>
      </c>
      <c r="Q1406" s="1" t="s">
        <v>3438</v>
      </c>
      <c r="R1406" s="1" t="s">
        <v>2501</v>
      </c>
      <c r="S1406" s="1" t="s">
        <v>3439</v>
      </c>
      <c r="T1406" s="1" t="s">
        <v>2477</v>
      </c>
      <c r="U1406" s="1" t="s">
        <v>141</v>
      </c>
      <c r="V1406" s="1" t="s">
        <v>4028</v>
      </c>
      <c r="W1406" s="1" t="s">
        <v>35</v>
      </c>
      <c r="X1406" s="1" t="s">
        <v>5225</v>
      </c>
      <c r="Y1406" s="1" t="s">
        <v>7430</v>
      </c>
      <c r="Z1406" s="1" t="s">
        <v>7431</v>
      </c>
    </row>
    <row r="1407" spans="1:26" hidden="1" x14ac:dyDescent="0.25">
      <c r="A1407" s="1" t="s">
        <v>2496</v>
      </c>
      <c r="B1407" s="1">
        <v>638</v>
      </c>
      <c r="C1407" s="1" t="s">
        <v>386</v>
      </c>
      <c r="D1407" s="1" t="s">
        <v>141</v>
      </c>
      <c r="E1407" s="1" t="s">
        <v>142</v>
      </c>
      <c r="F1407" s="1">
        <v>2023</v>
      </c>
      <c r="G1407" s="1">
        <v>2023</v>
      </c>
      <c r="H1407" s="1" t="s">
        <v>7432</v>
      </c>
      <c r="I1407" s="1">
        <v>5778</v>
      </c>
      <c r="J1407" s="1" t="s">
        <v>2595</v>
      </c>
      <c r="K1407" s="1" t="s">
        <v>2505</v>
      </c>
      <c r="L1407" s="1">
        <v>20001</v>
      </c>
      <c r="M1407" s="1" t="s">
        <v>2499</v>
      </c>
      <c r="N1407" s="1" t="s">
        <v>4034</v>
      </c>
      <c r="O1407" s="1" t="s">
        <v>4035</v>
      </c>
      <c r="Q1407" s="1" t="s">
        <v>2500</v>
      </c>
      <c r="R1407" s="1" t="s">
        <v>2501</v>
      </c>
      <c r="S1407" s="1" t="s">
        <v>2502</v>
      </c>
      <c r="T1407" s="1" t="s">
        <v>2479</v>
      </c>
      <c r="U1407" s="1" t="s">
        <v>141</v>
      </c>
      <c r="V1407" s="1" t="s">
        <v>4028</v>
      </c>
      <c r="W1407" s="1" t="s">
        <v>35</v>
      </c>
      <c r="X1407" s="1" t="s">
        <v>2546</v>
      </c>
      <c r="Y1407" s="1" t="s">
        <v>7433</v>
      </c>
      <c r="Z1407" s="1" t="s">
        <v>2477</v>
      </c>
    </row>
    <row r="1408" spans="1:26" hidden="1" x14ac:dyDescent="0.25">
      <c r="A1408" s="1" t="s">
        <v>2496</v>
      </c>
      <c r="B1408" s="1">
        <v>637</v>
      </c>
      <c r="C1408" s="1" t="s">
        <v>1135</v>
      </c>
      <c r="D1408" s="1" t="s">
        <v>141</v>
      </c>
      <c r="E1408" s="1" t="s">
        <v>142</v>
      </c>
      <c r="F1408" s="1">
        <v>2023</v>
      </c>
      <c r="G1408" s="1">
        <v>2024</v>
      </c>
      <c r="H1408" s="1" t="s">
        <v>5140</v>
      </c>
      <c r="I1408" s="1">
        <v>5787</v>
      </c>
      <c r="J1408" s="1" t="s">
        <v>2595</v>
      </c>
      <c r="K1408" s="1" t="s">
        <v>2505</v>
      </c>
      <c r="L1408" s="1">
        <v>20001</v>
      </c>
      <c r="M1408" s="1" t="s">
        <v>2499</v>
      </c>
      <c r="N1408" s="1" t="s">
        <v>3445</v>
      </c>
      <c r="O1408" s="1" t="s">
        <v>3446</v>
      </c>
      <c r="Q1408" s="1" t="s">
        <v>2500</v>
      </c>
      <c r="R1408" s="1" t="s">
        <v>2501</v>
      </c>
      <c r="S1408" s="1" t="s">
        <v>2502</v>
      </c>
      <c r="T1408" s="1" t="s">
        <v>2479</v>
      </c>
      <c r="U1408" s="1" t="s">
        <v>141</v>
      </c>
      <c r="V1408" s="1" t="s">
        <v>3444</v>
      </c>
      <c r="W1408" s="1" t="s">
        <v>35</v>
      </c>
      <c r="X1408" s="1" t="s">
        <v>2503</v>
      </c>
      <c r="Y1408" s="1" t="s">
        <v>5141</v>
      </c>
      <c r="Z1408" s="1" t="s">
        <v>4526</v>
      </c>
    </row>
    <row r="1409" spans="1:26" hidden="1" x14ac:dyDescent="0.25">
      <c r="A1409" s="1" t="s">
        <v>2496</v>
      </c>
      <c r="B1409" s="1">
        <v>636</v>
      </c>
      <c r="C1409" s="1" t="s">
        <v>1149</v>
      </c>
      <c r="D1409" s="1" t="s">
        <v>141</v>
      </c>
      <c r="E1409" s="1" t="s">
        <v>142</v>
      </c>
      <c r="F1409" s="1">
        <v>2023</v>
      </c>
      <c r="G1409" s="1">
        <v>2024</v>
      </c>
      <c r="H1409" s="1" t="s">
        <v>4527</v>
      </c>
      <c r="I1409" s="1">
        <v>5809</v>
      </c>
      <c r="J1409" s="1" t="s">
        <v>2595</v>
      </c>
      <c r="K1409" s="1" t="s">
        <v>2505</v>
      </c>
      <c r="L1409" s="1">
        <v>20001</v>
      </c>
      <c r="M1409" s="1" t="s">
        <v>2499</v>
      </c>
      <c r="N1409" s="1" t="s">
        <v>3445</v>
      </c>
      <c r="O1409" s="1" t="s">
        <v>3446</v>
      </c>
      <c r="Q1409" s="1" t="s">
        <v>2500</v>
      </c>
      <c r="R1409" s="1" t="s">
        <v>2501</v>
      </c>
      <c r="S1409" s="1" t="s">
        <v>2502</v>
      </c>
      <c r="T1409" s="1" t="s">
        <v>2479</v>
      </c>
      <c r="U1409" s="1" t="s">
        <v>141</v>
      </c>
      <c r="V1409" s="1" t="s">
        <v>3444</v>
      </c>
      <c r="W1409" s="1" t="s">
        <v>35</v>
      </c>
      <c r="X1409" s="1" t="s">
        <v>2794</v>
      </c>
      <c r="Y1409" s="1" t="s">
        <v>2795</v>
      </c>
      <c r="Z1409" s="1" t="s">
        <v>2755</v>
      </c>
    </row>
    <row r="1410" spans="1:26" hidden="1" x14ac:dyDescent="0.25">
      <c r="A1410" s="1" t="s">
        <v>2496</v>
      </c>
      <c r="B1410" s="1">
        <v>635</v>
      </c>
      <c r="C1410" s="1" t="s">
        <v>892</v>
      </c>
      <c r="D1410" s="1" t="s">
        <v>141</v>
      </c>
      <c r="E1410" s="1" t="s">
        <v>142</v>
      </c>
      <c r="F1410" s="1">
        <v>2023</v>
      </c>
      <c r="G1410" s="1">
        <v>2024</v>
      </c>
      <c r="H1410" s="1" t="s">
        <v>4587</v>
      </c>
      <c r="I1410" s="1">
        <v>8162</v>
      </c>
      <c r="J1410" s="1" t="s">
        <v>2595</v>
      </c>
      <c r="K1410" s="1" t="s">
        <v>2505</v>
      </c>
      <c r="L1410" s="1">
        <v>20132</v>
      </c>
      <c r="M1410" s="1" t="s">
        <v>2499</v>
      </c>
      <c r="N1410" s="1" t="s">
        <v>3445</v>
      </c>
      <c r="O1410" s="1" t="s">
        <v>3446</v>
      </c>
      <c r="Q1410" s="1" t="s">
        <v>2500</v>
      </c>
      <c r="R1410" s="1" t="s">
        <v>2501</v>
      </c>
      <c r="S1410" s="1" t="s">
        <v>2502</v>
      </c>
      <c r="T1410" s="1" t="s">
        <v>2479</v>
      </c>
      <c r="U1410" s="1" t="s">
        <v>141</v>
      </c>
      <c r="V1410" s="1" t="s">
        <v>3444</v>
      </c>
      <c r="W1410" s="1" t="s">
        <v>35</v>
      </c>
      <c r="X1410" s="1" t="s">
        <v>2503</v>
      </c>
      <c r="Y1410" s="1" t="s">
        <v>5830</v>
      </c>
      <c r="Z1410" s="1" t="s">
        <v>2479</v>
      </c>
    </row>
    <row r="1411" spans="1:26" hidden="1" x14ac:dyDescent="0.25">
      <c r="A1411" s="1" t="s">
        <v>2496</v>
      </c>
      <c r="B1411" s="1">
        <v>634</v>
      </c>
      <c r="C1411" s="1" t="s">
        <v>727</v>
      </c>
      <c r="D1411" s="1" t="s">
        <v>141</v>
      </c>
      <c r="E1411" s="1" t="s">
        <v>142</v>
      </c>
      <c r="F1411" s="1">
        <v>2023</v>
      </c>
      <c r="G1411" s="1">
        <v>2024</v>
      </c>
      <c r="H1411" s="1" t="s">
        <v>4528</v>
      </c>
      <c r="I1411" s="1">
        <v>5728</v>
      </c>
      <c r="J1411" s="1" t="s">
        <v>2595</v>
      </c>
      <c r="K1411" s="1" t="s">
        <v>2505</v>
      </c>
      <c r="L1411" s="1">
        <v>20132</v>
      </c>
      <c r="M1411" s="1" t="s">
        <v>2499</v>
      </c>
      <c r="N1411" s="1" t="s">
        <v>4034</v>
      </c>
      <c r="O1411" s="1" t="s">
        <v>4035</v>
      </c>
      <c r="Q1411" s="1" t="s">
        <v>2500</v>
      </c>
      <c r="R1411" s="1" t="s">
        <v>2501</v>
      </c>
      <c r="S1411" s="1" t="s">
        <v>2502</v>
      </c>
      <c r="T1411" s="1" t="s">
        <v>2479</v>
      </c>
      <c r="U1411" s="1" t="s">
        <v>141</v>
      </c>
      <c r="V1411" s="1" t="s">
        <v>4028</v>
      </c>
      <c r="W1411" s="1" t="s">
        <v>35</v>
      </c>
      <c r="X1411" s="1" t="s">
        <v>2794</v>
      </c>
      <c r="Y1411" s="1" t="s">
        <v>2795</v>
      </c>
      <c r="Z1411" s="1" t="s">
        <v>2755</v>
      </c>
    </row>
    <row r="1412" spans="1:26" hidden="1" x14ac:dyDescent="0.25">
      <c r="A1412" s="1" t="s">
        <v>2496</v>
      </c>
      <c r="B1412" s="1">
        <v>633</v>
      </c>
      <c r="C1412" s="1" t="s">
        <v>782</v>
      </c>
      <c r="D1412" s="1" t="s">
        <v>141</v>
      </c>
      <c r="E1412" s="1" t="s">
        <v>142</v>
      </c>
      <c r="F1412" s="1">
        <v>2024</v>
      </c>
      <c r="G1412" s="1">
        <v>2025</v>
      </c>
      <c r="H1412" s="1" t="s">
        <v>4529</v>
      </c>
      <c r="I1412" s="1">
        <v>5716</v>
      </c>
      <c r="J1412" s="1" t="s">
        <v>4530</v>
      </c>
      <c r="K1412" s="1" t="s">
        <v>2512</v>
      </c>
      <c r="L1412" s="1">
        <v>20001</v>
      </c>
      <c r="M1412" s="1" t="s">
        <v>2499</v>
      </c>
      <c r="N1412" s="1" t="s">
        <v>4183</v>
      </c>
      <c r="O1412" s="1" t="s">
        <v>4184</v>
      </c>
      <c r="Q1412" s="1" t="s">
        <v>2500</v>
      </c>
      <c r="R1412" s="1" t="s">
        <v>2501</v>
      </c>
      <c r="S1412" s="1" t="s">
        <v>2502</v>
      </c>
      <c r="T1412" s="1" t="s">
        <v>2479</v>
      </c>
      <c r="U1412" s="1" t="s">
        <v>141</v>
      </c>
      <c r="V1412" s="1" t="s">
        <v>4531</v>
      </c>
      <c r="W1412" s="1" t="s">
        <v>34</v>
      </c>
      <c r="X1412" s="1" t="s">
        <v>2503</v>
      </c>
      <c r="Y1412" s="1" t="s">
        <v>7434</v>
      </c>
      <c r="Z1412" s="1" t="s">
        <v>2479</v>
      </c>
    </row>
    <row r="1413" spans="1:26" hidden="1" x14ac:dyDescent="0.25">
      <c r="A1413" s="1" t="s">
        <v>2496</v>
      </c>
      <c r="B1413" s="1">
        <v>632</v>
      </c>
      <c r="C1413" s="1" t="s">
        <v>1481</v>
      </c>
      <c r="D1413" s="1" t="s">
        <v>141</v>
      </c>
      <c r="E1413" s="1" t="s">
        <v>142</v>
      </c>
      <c r="F1413" s="1">
        <v>2023</v>
      </c>
      <c r="G1413" s="1">
        <v>2024</v>
      </c>
      <c r="H1413" s="1" t="s">
        <v>4532</v>
      </c>
      <c r="I1413" s="1">
        <v>10012</v>
      </c>
      <c r="J1413" s="1" t="s">
        <v>2475</v>
      </c>
      <c r="K1413" s="1" t="s">
        <v>3129</v>
      </c>
      <c r="L1413" s="1">
        <v>14001</v>
      </c>
      <c r="M1413" s="1" t="s">
        <v>3130</v>
      </c>
      <c r="N1413" s="1" t="s">
        <v>4138</v>
      </c>
      <c r="O1413" s="1" t="s">
        <v>4508</v>
      </c>
      <c r="Q1413" s="1" t="s">
        <v>2500</v>
      </c>
      <c r="R1413" s="1" t="s">
        <v>2501</v>
      </c>
      <c r="S1413" s="1" t="s">
        <v>3449</v>
      </c>
      <c r="T1413" s="1" t="s">
        <v>2479</v>
      </c>
      <c r="U1413" s="1" t="s">
        <v>141</v>
      </c>
      <c r="V1413" s="1" t="s">
        <v>3457</v>
      </c>
      <c r="W1413" s="1" t="s">
        <v>35</v>
      </c>
      <c r="X1413" s="1" t="s">
        <v>2503</v>
      </c>
      <c r="Y1413" s="1" t="s">
        <v>7435</v>
      </c>
      <c r="Z1413" s="1" t="s">
        <v>5960</v>
      </c>
    </row>
    <row r="1414" spans="1:26" hidden="1" x14ac:dyDescent="0.25">
      <c r="A1414" s="1" t="s">
        <v>2496</v>
      </c>
      <c r="B1414" s="1">
        <v>631</v>
      </c>
      <c r="C1414" s="1" t="s">
        <v>604</v>
      </c>
      <c r="D1414" s="1" t="s">
        <v>141</v>
      </c>
      <c r="E1414" s="1" t="s">
        <v>142</v>
      </c>
      <c r="F1414" s="1">
        <v>2023</v>
      </c>
      <c r="G1414" s="1">
        <v>2024</v>
      </c>
      <c r="H1414" s="1" t="s">
        <v>4501</v>
      </c>
      <c r="I1414" s="1" t="s">
        <v>4502</v>
      </c>
      <c r="J1414" s="1" t="s">
        <v>2475</v>
      </c>
      <c r="K1414" s="1" t="s">
        <v>2505</v>
      </c>
      <c r="L1414" s="1">
        <v>20001</v>
      </c>
      <c r="M1414" s="1" t="s">
        <v>2499</v>
      </c>
      <c r="N1414" s="1" t="s">
        <v>4034</v>
      </c>
      <c r="O1414" s="1" t="s">
        <v>4035</v>
      </c>
      <c r="Q1414" s="1" t="s">
        <v>2500</v>
      </c>
      <c r="R1414" s="1" t="s">
        <v>2501</v>
      </c>
      <c r="S1414" s="1" t="s">
        <v>2502</v>
      </c>
      <c r="T1414" s="1" t="s">
        <v>2477</v>
      </c>
      <c r="U1414" s="1" t="s">
        <v>141</v>
      </c>
      <c r="V1414" s="1" t="s">
        <v>4028</v>
      </c>
      <c r="W1414" s="1" t="s">
        <v>35</v>
      </c>
      <c r="X1414" s="1" t="s">
        <v>2503</v>
      </c>
      <c r="Y1414" s="1" t="s">
        <v>7436</v>
      </c>
      <c r="Z1414" s="1" t="s">
        <v>2477</v>
      </c>
    </row>
    <row r="1415" spans="1:26" hidden="1" x14ac:dyDescent="0.25">
      <c r="A1415" s="1" t="s">
        <v>2496</v>
      </c>
      <c r="B1415" s="1">
        <v>630</v>
      </c>
      <c r="C1415" s="1" t="s">
        <v>969</v>
      </c>
      <c r="D1415" s="1" t="s">
        <v>141</v>
      </c>
      <c r="E1415" s="1" t="s">
        <v>142</v>
      </c>
      <c r="F1415" s="1">
        <v>2023</v>
      </c>
      <c r="G1415" s="1">
        <v>2024</v>
      </c>
      <c r="H1415" s="1" t="s">
        <v>4535</v>
      </c>
      <c r="I1415" s="1">
        <v>9116</v>
      </c>
      <c r="J1415" s="1" t="s">
        <v>2595</v>
      </c>
      <c r="K1415" s="1" t="s">
        <v>2505</v>
      </c>
      <c r="L1415" s="1">
        <v>20001</v>
      </c>
      <c r="M1415" s="1" t="s">
        <v>2499</v>
      </c>
      <c r="N1415" s="1" t="s">
        <v>4034</v>
      </c>
      <c r="O1415" s="1" t="s">
        <v>4035</v>
      </c>
      <c r="Q1415" s="1" t="s">
        <v>2500</v>
      </c>
      <c r="R1415" s="1" t="s">
        <v>2501</v>
      </c>
      <c r="S1415" s="1" t="s">
        <v>2502</v>
      </c>
      <c r="T1415" s="1" t="s">
        <v>2479</v>
      </c>
      <c r="U1415" s="1" t="s">
        <v>141</v>
      </c>
      <c r="V1415" s="1" t="s">
        <v>4028</v>
      </c>
      <c r="W1415" s="1" t="s">
        <v>35</v>
      </c>
      <c r="X1415" s="1" t="s">
        <v>2503</v>
      </c>
      <c r="Y1415" s="1" t="s">
        <v>4536</v>
      </c>
      <c r="Z1415" s="1" t="s">
        <v>2479</v>
      </c>
    </row>
    <row r="1416" spans="1:26" hidden="1" x14ac:dyDescent="0.25">
      <c r="A1416" s="1" t="s">
        <v>2496</v>
      </c>
      <c r="B1416" s="1">
        <v>629</v>
      </c>
      <c r="C1416" s="1" t="s">
        <v>1097</v>
      </c>
      <c r="D1416" s="1" t="s">
        <v>141</v>
      </c>
      <c r="E1416" s="1" t="s">
        <v>142</v>
      </c>
      <c r="F1416" s="1">
        <v>2024</v>
      </c>
      <c r="G1416" s="1">
        <v>2024</v>
      </c>
      <c r="H1416" s="1" t="s">
        <v>4537</v>
      </c>
      <c r="I1416" s="1">
        <v>5714</v>
      </c>
      <c r="J1416" s="1" t="s">
        <v>2991</v>
      </c>
      <c r="K1416" s="1" t="s">
        <v>2881</v>
      </c>
      <c r="L1416" s="1">
        <v>20001</v>
      </c>
      <c r="M1416" s="1" t="s">
        <v>2499</v>
      </c>
      <c r="N1416" s="1" t="s">
        <v>4138</v>
      </c>
      <c r="O1416" s="1" t="s">
        <v>4508</v>
      </c>
      <c r="Q1416" s="1" t="s">
        <v>2500</v>
      </c>
      <c r="R1416" s="1" t="s">
        <v>2501</v>
      </c>
      <c r="S1416" s="1" t="s">
        <v>2502</v>
      </c>
      <c r="T1416" s="1" t="s">
        <v>2479</v>
      </c>
      <c r="U1416" s="1" t="s">
        <v>141</v>
      </c>
      <c r="V1416" s="1" t="s">
        <v>3457</v>
      </c>
      <c r="W1416" s="1" t="s">
        <v>35</v>
      </c>
      <c r="X1416" s="1" t="s">
        <v>2630</v>
      </c>
      <c r="Y1416" s="1" t="s">
        <v>4538</v>
      </c>
      <c r="Z1416" s="1" t="s">
        <v>2479</v>
      </c>
    </row>
    <row r="1417" spans="1:26" hidden="1" x14ac:dyDescent="0.25">
      <c r="A1417" s="1" t="s">
        <v>2496</v>
      </c>
      <c r="B1417" s="1">
        <v>628</v>
      </c>
      <c r="C1417" s="1" t="s">
        <v>769</v>
      </c>
      <c r="D1417" s="1" t="s">
        <v>141</v>
      </c>
      <c r="E1417" s="1" t="s">
        <v>142</v>
      </c>
      <c r="F1417" s="1">
        <v>2023</v>
      </c>
      <c r="G1417" s="1">
        <v>2024</v>
      </c>
      <c r="H1417" s="1" t="s">
        <v>3664</v>
      </c>
      <c r="I1417" s="1" t="s">
        <v>3665</v>
      </c>
      <c r="J1417" s="1" t="s">
        <v>2475</v>
      </c>
      <c r="K1417" s="1" t="s">
        <v>2505</v>
      </c>
      <c r="L1417" s="1">
        <v>19093</v>
      </c>
      <c r="M1417" s="1" t="s">
        <v>2499</v>
      </c>
      <c r="N1417" s="1" t="s">
        <v>4034</v>
      </c>
      <c r="O1417" s="1" t="s">
        <v>4035</v>
      </c>
      <c r="Q1417" s="1" t="s">
        <v>60</v>
      </c>
      <c r="R1417" s="1" t="s">
        <v>2507</v>
      </c>
      <c r="S1417" s="1" t="s">
        <v>2537</v>
      </c>
      <c r="T1417" s="1" t="s">
        <v>2647</v>
      </c>
      <c r="U1417" s="1" t="s">
        <v>141</v>
      </c>
      <c r="V1417" s="1" t="s">
        <v>4028</v>
      </c>
      <c r="W1417" s="1" t="s">
        <v>35</v>
      </c>
      <c r="X1417" s="1" t="s">
        <v>2538</v>
      </c>
      <c r="Y1417" s="1" t="s">
        <v>7437</v>
      </c>
      <c r="Z1417" s="1" t="s">
        <v>2539</v>
      </c>
    </row>
    <row r="1418" spans="1:26" hidden="1" x14ac:dyDescent="0.25">
      <c r="A1418" s="1" t="s">
        <v>2496</v>
      </c>
      <c r="B1418" s="1">
        <v>627</v>
      </c>
      <c r="C1418" s="1" t="s">
        <v>1539</v>
      </c>
      <c r="D1418" s="1" t="s">
        <v>141</v>
      </c>
      <c r="E1418" s="1" t="s">
        <v>142</v>
      </c>
      <c r="F1418" s="1">
        <v>2023</v>
      </c>
      <c r="G1418" s="1">
        <v>2024</v>
      </c>
      <c r="H1418" s="1" t="s">
        <v>4540</v>
      </c>
      <c r="I1418" s="1">
        <v>9131</v>
      </c>
      <c r="J1418" s="1" t="s">
        <v>3122</v>
      </c>
      <c r="K1418" s="1" t="s">
        <v>2505</v>
      </c>
      <c r="L1418" s="1">
        <v>24114</v>
      </c>
      <c r="M1418" s="1" t="s">
        <v>2499</v>
      </c>
      <c r="N1418" s="1" t="s">
        <v>3445</v>
      </c>
      <c r="O1418" s="1" t="s">
        <v>3446</v>
      </c>
      <c r="Q1418" s="1" t="s">
        <v>58</v>
      </c>
      <c r="R1418" s="1" t="s">
        <v>4492</v>
      </c>
      <c r="S1418" s="1" t="s">
        <v>4493</v>
      </c>
      <c r="T1418" s="1" t="s">
        <v>2479</v>
      </c>
      <c r="U1418" s="1" t="s">
        <v>141</v>
      </c>
      <c r="V1418" s="1" t="s">
        <v>3444</v>
      </c>
      <c r="W1418" s="1" t="s">
        <v>35</v>
      </c>
      <c r="X1418" s="1" t="s">
        <v>2546</v>
      </c>
      <c r="Y1418" s="1" t="s">
        <v>4541</v>
      </c>
      <c r="Z1418" s="1" t="s">
        <v>2479</v>
      </c>
    </row>
    <row r="1419" spans="1:26" hidden="1" x14ac:dyDescent="0.25">
      <c r="A1419" s="1" t="s">
        <v>2496</v>
      </c>
      <c r="B1419" s="1">
        <v>626</v>
      </c>
      <c r="C1419" s="1" t="s">
        <v>1084</v>
      </c>
      <c r="D1419" s="1" t="s">
        <v>141</v>
      </c>
      <c r="E1419" s="1" t="s">
        <v>142</v>
      </c>
      <c r="F1419" s="1">
        <v>2024</v>
      </c>
      <c r="G1419" s="1">
        <v>2025</v>
      </c>
      <c r="H1419" s="1" t="s">
        <v>4542</v>
      </c>
      <c r="I1419" s="1">
        <v>5709</v>
      </c>
      <c r="J1419" s="1" t="s">
        <v>4029</v>
      </c>
      <c r="K1419" s="1" t="s">
        <v>2498</v>
      </c>
      <c r="L1419" s="1">
        <v>20001</v>
      </c>
      <c r="M1419" s="1" t="s">
        <v>2499</v>
      </c>
      <c r="N1419" s="1" t="s">
        <v>3447</v>
      </c>
      <c r="O1419" s="1" t="s">
        <v>3448</v>
      </c>
      <c r="Q1419" s="1" t="s">
        <v>2500</v>
      </c>
      <c r="R1419" s="1" t="s">
        <v>2501</v>
      </c>
      <c r="S1419" s="1" t="s">
        <v>2502</v>
      </c>
      <c r="T1419" s="1" t="s">
        <v>2479</v>
      </c>
      <c r="U1419" s="1" t="s">
        <v>141</v>
      </c>
      <c r="V1419" s="1" t="s">
        <v>3444</v>
      </c>
      <c r="W1419" s="1" t="s">
        <v>34</v>
      </c>
      <c r="X1419" s="1" t="s">
        <v>2503</v>
      </c>
      <c r="Y1419" s="1" t="s">
        <v>4543</v>
      </c>
      <c r="Z1419" s="1" t="s">
        <v>2479</v>
      </c>
    </row>
    <row r="1420" spans="1:26" hidden="1" x14ac:dyDescent="0.25">
      <c r="A1420" s="1" t="s">
        <v>2496</v>
      </c>
      <c r="B1420" s="1">
        <v>625</v>
      </c>
      <c r="C1420" s="1" t="s">
        <v>425</v>
      </c>
      <c r="D1420" s="1" t="s">
        <v>141</v>
      </c>
      <c r="E1420" s="1" t="s">
        <v>142</v>
      </c>
      <c r="F1420" s="1">
        <v>2023</v>
      </c>
      <c r="G1420" s="1">
        <v>2024</v>
      </c>
      <c r="H1420" s="1" t="s">
        <v>4544</v>
      </c>
      <c r="I1420" s="1">
        <v>5819</v>
      </c>
      <c r="J1420" s="1" t="s">
        <v>2595</v>
      </c>
      <c r="K1420" s="1" t="s">
        <v>2505</v>
      </c>
      <c r="L1420" s="1">
        <v>20001</v>
      </c>
      <c r="M1420" s="1" t="s">
        <v>2499</v>
      </c>
      <c r="N1420" s="1" t="s">
        <v>3445</v>
      </c>
      <c r="O1420" s="1" t="s">
        <v>3446</v>
      </c>
      <c r="Q1420" s="1" t="s">
        <v>2500</v>
      </c>
      <c r="R1420" s="1" t="s">
        <v>2501</v>
      </c>
      <c r="S1420" s="1" t="s">
        <v>2502</v>
      </c>
      <c r="T1420" s="1" t="s">
        <v>2479</v>
      </c>
      <c r="U1420" s="1" t="s">
        <v>141</v>
      </c>
      <c r="V1420" s="1" t="s">
        <v>3444</v>
      </c>
      <c r="W1420" s="1" t="s">
        <v>35</v>
      </c>
      <c r="X1420" s="1" t="s">
        <v>2503</v>
      </c>
      <c r="Y1420" s="1" t="s">
        <v>4545</v>
      </c>
      <c r="Z1420" s="1" t="s">
        <v>2479</v>
      </c>
    </row>
    <row r="1421" spans="1:26" hidden="1" x14ac:dyDescent="0.25">
      <c r="A1421" s="1" t="s">
        <v>2496</v>
      </c>
      <c r="B1421" s="1">
        <v>624</v>
      </c>
      <c r="C1421" s="1" t="s">
        <v>1540</v>
      </c>
      <c r="D1421" s="1" t="s">
        <v>141</v>
      </c>
      <c r="E1421" s="1" t="s">
        <v>142</v>
      </c>
      <c r="F1421" s="1">
        <v>2023</v>
      </c>
      <c r="G1421" s="1">
        <v>2024</v>
      </c>
      <c r="H1421" s="1" t="s">
        <v>4546</v>
      </c>
      <c r="I1421" s="1">
        <v>9130</v>
      </c>
      <c r="J1421" s="1" t="s">
        <v>3122</v>
      </c>
      <c r="K1421" s="1" t="s">
        <v>2505</v>
      </c>
      <c r="L1421" s="1">
        <v>24114</v>
      </c>
      <c r="M1421" s="1" t="s">
        <v>2499</v>
      </c>
      <c r="N1421" s="1" t="s">
        <v>4034</v>
      </c>
      <c r="O1421" s="1" t="s">
        <v>4035</v>
      </c>
      <c r="Q1421" s="1" t="s">
        <v>58</v>
      </c>
      <c r="R1421" s="1" t="s">
        <v>4492</v>
      </c>
      <c r="S1421" s="1" t="s">
        <v>4493</v>
      </c>
      <c r="T1421" s="1" t="s">
        <v>2479</v>
      </c>
      <c r="U1421" s="1" t="s">
        <v>141</v>
      </c>
      <c r="V1421" s="1" t="s">
        <v>4028</v>
      </c>
      <c r="W1421" s="1" t="s">
        <v>35</v>
      </c>
      <c r="X1421" s="1" t="s">
        <v>2546</v>
      </c>
      <c r="Y1421" s="1" t="s">
        <v>4547</v>
      </c>
      <c r="Z1421" s="1" t="s">
        <v>4495</v>
      </c>
    </row>
    <row r="1422" spans="1:26" hidden="1" x14ac:dyDescent="0.25">
      <c r="A1422" s="1" t="s">
        <v>2496</v>
      </c>
      <c r="B1422" s="1">
        <v>623</v>
      </c>
      <c r="C1422" s="1" t="s">
        <v>594</v>
      </c>
      <c r="D1422" s="1" t="s">
        <v>141</v>
      </c>
      <c r="E1422" s="1" t="s">
        <v>142</v>
      </c>
      <c r="F1422" s="1">
        <v>2023</v>
      </c>
      <c r="G1422" s="1">
        <v>2024</v>
      </c>
      <c r="H1422" s="1" t="s">
        <v>4548</v>
      </c>
      <c r="I1422" s="1">
        <v>8729</v>
      </c>
      <c r="J1422" s="1" t="s">
        <v>2595</v>
      </c>
      <c r="K1422" s="1" t="s">
        <v>2505</v>
      </c>
      <c r="L1422" s="1">
        <v>20001</v>
      </c>
      <c r="M1422" s="1" t="s">
        <v>2499</v>
      </c>
      <c r="N1422" s="1" t="s">
        <v>3445</v>
      </c>
      <c r="O1422" s="1" t="s">
        <v>3446</v>
      </c>
      <c r="Q1422" s="1" t="s">
        <v>2500</v>
      </c>
      <c r="R1422" s="1" t="s">
        <v>2501</v>
      </c>
      <c r="S1422" s="1" t="s">
        <v>2502</v>
      </c>
      <c r="T1422" s="1" t="s">
        <v>2479</v>
      </c>
      <c r="U1422" s="1" t="s">
        <v>141</v>
      </c>
      <c r="V1422" s="1" t="s">
        <v>3444</v>
      </c>
      <c r="W1422" s="1" t="s">
        <v>35</v>
      </c>
      <c r="X1422" s="1" t="s">
        <v>2794</v>
      </c>
      <c r="Y1422" s="1" t="s">
        <v>2795</v>
      </c>
      <c r="Z1422" s="1" t="s">
        <v>2755</v>
      </c>
    </row>
    <row r="1423" spans="1:26" hidden="1" x14ac:dyDescent="0.25">
      <c r="A1423" s="1" t="s">
        <v>2496</v>
      </c>
      <c r="B1423" s="1">
        <v>622</v>
      </c>
      <c r="C1423" s="1" t="s">
        <v>1043</v>
      </c>
      <c r="D1423" s="1" t="s">
        <v>141</v>
      </c>
      <c r="E1423" s="1" t="s">
        <v>142</v>
      </c>
      <c r="F1423" s="1">
        <v>2024</v>
      </c>
      <c r="G1423" s="1">
        <v>2025</v>
      </c>
      <c r="H1423" s="1" t="s">
        <v>4549</v>
      </c>
      <c r="I1423" s="1">
        <v>5713</v>
      </c>
      <c r="J1423" s="1" t="s">
        <v>4029</v>
      </c>
      <c r="K1423" s="1" t="s">
        <v>2498</v>
      </c>
      <c r="L1423" s="1">
        <v>20001</v>
      </c>
      <c r="M1423" s="1" t="s">
        <v>2499</v>
      </c>
      <c r="N1423" s="1" t="s">
        <v>3726</v>
      </c>
      <c r="O1423" s="1" t="s">
        <v>3727</v>
      </c>
      <c r="Q1423" s="1" t="s">
        <v>2500</v>
      </c>
      <c r="R1423" s="1" t="s">
        <v>2501</v>
      </c>
      <c r="S1423" s="1" t="s">
        <v>2502</v>
      </c>
      <c r="T1423" s="1" t="s">
        <v>2479</v>
      </c>
      <c r="U1423" s="1" t="s">
        <v>141</v>
      </c>
      <c r="V1423" s="1" t="s">
        <v>3444</v>
      </c>
      <c r="W1423" s="1" t="s">
        <v>34</v>
      </c>
      <c r="X1423" s="1" t="s">
        <v>2546</v>
      </c>
      <c r="Y1423" s="1" t="s">
        <v>6123</v>
      </c>
      <c r="Z1423" s="1" t="s">
        <v>5961</v>
      </c>
    </row>
    <row r="1424" spans="1:26" hidden="1" x14ac:dyDescent="0.25">
      <c r="A1424" s="1" t="s">
        <v>2496</v>
      </c>
      <c r="B1424" s="1">
        <v>621</v>
      </c>
      <c r="C1424" s="1" t="s">
        <v>257</v>
      </c>
      <c r="D1424" s="1" t="s">
        <v>141</v>
      </c>
      <c r="E1424" s="1" t="s">
        <v>142</v>
      </c>
      <c r="F1424" s="1">
        <v>2023</v>
      </c>
      <c r="G1424" s="1">
        <v>2024</v>
      </c>
      <c r="H1424" s="1" t="s">
        <v>5271</v>
      </c>
      <c r="I1424" s="1">
        <v>7197</v>
      </c>
      <c r="J1424" s="1" t="s">
        <v>2557</v>
      </c>
      <c r="K1424" s="1" t="s">
        <v>2558</v>
      </c>
      <c r="L1424" s="1">
        <v>37133</v>
      </c>
      <c r="M1424" s="1" t="s">
        <v>2499</v>
      </c>
      <c r="N1424" s="1" t="s">
        <v>3445</v>
      </c>
      <c r="O1424" s="1" t="s">
        <v>3446</v>
      </c>
      <c r="Q1424" s="1" t="s">
        <v>3438</v>
      </c>
      <c r="R1424" s="1" t="s">
        <v>2501</v>
      </c>
      <c r="S1424" s="1" t="s">
        <v>3439</v>
      </c>
      <c r="T1424" s="1" t="s">
        <v>2479</v>
      </c>
      <c r="U1424" s="1" t="s">
        <v>141</v>
      </c>
      <c r="V1424" s="1" t="s">
        <v>3444</v>
      </c>
      <c r="W1424" s="1" t="s">
        <v>35</v>
      </c>
      <c r="X1424" s="1" t="s">
        <v>2546</v>
      </c>
      <c r="Y1424" s="1" t="s">
        <v>5272</v>
      </c>
      <c r="Z1424" s="1" t="s">
        <v>2574</v>
      </c>
    </row>
    <row r="1425" spans="1:26" hidden="1" x14ac:dyDescent="0.25">
      <c r="A1425" s="1" t="s">
        <v>2496</v>
      </c>
      <c r="B1425" s="1">
        <v>620</v>
      </c>
      <c r="C1425" s="1" t="s">
        <v>589</v>
      </c>
      <c r="D1425" s="1" t="s">
        <v>141</v>
      </c>
      <c r="E1425" s="1" t="s">
        <v>142</v>
      </c>
      <c r="F1425" s="1">
        <v>2023</v>
      </c>
      <c r="G1425" s="1">
        <v>2024</v>
      </c>
      <c r="H1425" s="1" t="s">
        <v>4601</v>
      </c>
      <c r="I1425" s="1">
        <v>5790</v>
      </c>
      <c r="J1425" s="1" t="s">
        <v>2595</v>
      </c>
      <c r="K1425" s="1" t="s">
        <v>2505</v>
      </c>
      <c r="L1425" s="1">
        <v>20132</v>
      </c>
      <c r="M1425" s="1" t="s">
        <v>2499</v>
      </c>
      <c r="N1425" s="1" t="s">
        <v>4034</v>
      </c>
      <c r="O1425" s="1" t="s">
        <v>4035</v>
      </c>
      <c r="Q1425" s="1" t="s">
        <v>2500</v>
      </c>
      <c r="R1425" s="1" t="s">
        <v>2501</v>
      </c>
      <c r="S1425" s="1" t="s">
        <v>2502</v>
      </c>
      <c r="T1425" s="1" t="s">
        <v>2479</v>
      </c>
      <c r="U1425" s="1" t="s">
        <v>141</v>
      </c>
      <c r="V1425" s="1" t="s">
        <v>4028</v>
      </c>
      <c r="W1425" s="1" t="s">
        <v>35</v>
      </c>
      <c r="X1425" s="1" t="s">
        <v>2503</v>
      </c>
      <c r="Y1425" s="1" t="s">
        <v>5962</v>
      </c>
      <c r="Z1425" s="1" t="s">
        <v>2522</v>
      </c>
    </row>
    <row r="1426" spans="1:26" hidden="1" x14ac:dyDescent="0.25">
      <c r="A1426" s="1" t="s">
        <v>2496</v>
      </c>
      <c r="B1426" s="1">
        <v>619</v>
      </c>
      <c r="C1426" s="1" t="s">
        <v>311</v>
      </c>
      <c r="D1426" s="1" t="s">
        <v>141</v>
      </c>
      <c r="E1426" s="1" t="s">
        <v>142</v>
      </c>
      <c r="F1426" s="1">
        <v>2024</v>
      </c>
      <c r="G1426" s="1">
        <v>2025</v>
      </c>
      <c r="H1426" s="1" t="s">
        <v>4550</v>
      </c>
      <c r="I1426" s="1">
        <v>5842</v>
      </c>
      <c r="J1426" s="1" t="s">
        <v>4551</v>
      </c>
      <c r="K1426" s="1" t="s">
        <v>2600</v>
      </c>
      <c r="L1426" s="1">
        <v>20001</v>
      </c>
      <c r="M1426" s="1" t="s">
        <v>2530</v>
      </c>
      <c r="N1426" s="1" t="s">
        <v>4471</v>
      </c>
      <c r="O1426" s="1" t="s">
        <v>4472</v>
      </c>
      <c r="Q1426" s="1" t="s">
        <v>2500</v>
      </c>
      <c r="R1426" s="1" t="s">
        <v>2501</v>
      </c>
      <c r="S1426" s="1" t="s">
        <v>2502</v>
      </c>
      <c r="T1426" s="1" t="s">
        <v>2479</v>
      </c>
      <c r="U1426" s="1" t="s">
        <v>141</v>
      </c>
      <c r="V1426" s="1" t="s">
        <v>3444</v>
      </c>
      <c r="W1426" s="1" t="s">
        <v>34</v>
      </c>
      <c r="X1426" s="1" t="s">
        <v>2794</v>
      </c>
      <c r="Y1426" s="1" t="s">
        <v>2795</v>
      </c>
      <c r="Z1426" s="1" t="s">
        <v>2755</v>
      </c>
    </row>
    <row r="1427" spans="1:26" hidden="1" x14ac:dyDescent="0.25">
      <c r="A1427" s="1" t="s">
        <v>2496</v>
      </c>
      <c r="B1427" s="1">
        <v>618</v>
      </c>
      <c r="C1427" s="1" t="s">
        <v>1482</v>
      </c>
      <c r="D1427" s="1" t="s">
        <v>141</v>
      </c>
      <c r="E1427" s="1" t="s">
        <v>142</v>
      </c>
      <c r="F1427" s="1">
        <v>2023</v>
      </c>
      <c r="G1427" s="1">
        <v>2024</v>
      </c>
      <c r="H1427" s="1" t="s">
        <v>4552</v>
      </c>
      <c r="I1427" s="1">
        <v>9146</v>
      </c>
      <c r="J1427" s="1" t="s">
        <v>2595</v>
      </c>
      <c r="K1427" s="1" t="s">
        <v>2505</v>
      </c>
      <c r="L1427" s="1">
        <v>20001</v>
      </c>
      <c r="M1427" s="1" t="s">
        <v>2499</v>
      </c>
      <c r="N1427" s="1" t="s">
        <v>3445</v>
      </c>
      <c r="O1427" s="1" t="s">
        <v>3446</v>
      </c>
      <c r="Q1427" s="1" t="s">
        <v>2500</v>
      </c>
      <c r="R1427" s="1" t="s">
        <v>2501</v>
      </c>
      <c r="S1427" s="1" t="s">
        <v>2502</v>
      </c>
      <c r="T1427" s="1" t="s">
        <v>2479</v>
      </c>
      <c r="U1427" s="1" t="s">
        <v>141</v>
      </c>
      <c r="V1427" s="1" t="s">
        <v>3444</v>
      </c>
      <c r="W1427" s="1" t="s">
        <v>35</v>
      </c>
      <c r="X1427" s="1" t="s">
        <v>2503</v>
      </c>
      <c r="Y1427" s="1" t="s">
        <v>4553</v>
      </c>
      <c r="Z1427" s="1" t="s">
        <v>2522</v>
      </c>
    </row>
    <row r="1428" spans="1:26" hidden="1" x14ac:dyDescent="0.25">
      <c r="A1428" s="1" t="s">
        <v>2496</v>
      </c>
      <c r="B1428" s="1">
        <v>617</v>
      </c>
      <c r="C1428" s="1" t="s">
        <v>883</v>
      </c>
      <c r="D1428" s="1" t="s">
        <v>141</v>
      </c>
      <c r="E1428" s="1" t="s">
        <v>142</v>
      </c>
      <c r="F1428" s="1">
        <v>2023</v>
      </c>
      <c r="G1428" s="1">
        <v>2024</v>
      </c>
      <c r="H1428" s="1" t="s">
        <v>4554</v>
      </c>
      <c r="I1428" s="1">
        <v>5722</v>
      </c>
      <c r="J1428" s="1" t="s">
        <v>2595</v>
      </c>
      <c r="K1428" s="1" t="s">
        <v>2505</v>
      </c>
      <c r="L1428" s="1">
        <v>20001</v>
      </c>
      <c r="M1428" s="1" t="s">
        <v>2499</v>
      </c>
      <c r="N1428" s="1" t="s">
        <v>4034</v>
      </c>
      <c r="O1428" s="1" t="s">
        <v>4035</v>
      </c>
      <c r="Q1428" s="1" t="s">
        <v>2500</v>
      </c>
      <c r="R1428" s="1" t="s">
        <v>2501</v>
      </c>
      <c r="S1428" s="1" t="s">
        <v>2502</v>
      </c>
      <c r="T1428" s="1" t="s">
        <v>2479</v>
      </c>
      <c r="U1428" s="1" t="s">
        <v>141</v>
      </c>
      <c r="V1428" s="1" t="s">
        <v>4028</v>
      </c>
      <c r="W1428" s="1" t="s">
        <v>35</v>
      </c>
      <c r="X1428" s="1" t="s">
        <v>2503</v>
      </c>
      <c r="Y1428" s="1" t="s">
        <v>4555</v>
      </c>
      <c r="Z1428" s="1" t="s">
        <v>2479</v>
      </c>
    </row>
    <row r="1429" spans="1:26" hidden="1" x14ac:dyDescent="0.25">
      <c r="A1429" s="1" t="s">
        <v>2496</v>
      </c>
      <c r="B1429" s="1">
        <v>616</v>
      </c>
      <c r="C1429" s="1" t="s">
        <v>600</v>
      </c>
      <c r="D1429" s="1" t="s">
        <v>141</v>
      </c>
      <c r="E1429" s="1" t="s">
        <v>142</v>
      </c>
      <c r="F1429" s="1">
        <v>2023</v>
      </c>
      <c r="G1429" s="1">
        <v>2024</v>
      </c>
      <c r="H1429" s="1" t="s">
        <v>4532</v>
      </c>
      <c r="I1429" s="1">
        <v>10012</v>
      </c>
      <c r="J1429" s="1" t="s">
        <v>2475</v>
      </c>
      <c r="K1429" s="1" t="s">
        <v>3129</v>
      </c>
      <c r="L1429" s="1">
        <v>14001</v>
      </c>
      <c r="M1429" s="1" t="s">
        <v>3130</v>
      </c>
      <c r="N1429" s="1" t="s">
        <v>4034</v>
      </c>
      <c r="O1429" s="1" t="s">
        <v>4035</v>
      </c>
      <c r="Q1429" s="1" t="s">
        <v>2500</v>
      </c>
      <c r="R1429" s="1" t="s">
        <v>2501</v>
      </c>
      <c r="S1429" s="1" t="s">
        <v>2502</v>
      </c>
      <c r="T1429" s="1" t="s">
        <v>2479</v>
      </c>
      <c r="U1429" s="1" t="s">
        <v>141</v>
      </c>
      <c r="V1429" s="1" t="s">
        <v>4028</v>
      </c>
      <c r="W1429" s="1" t="s">
        <v>35</v>
      </c>
      <c r="X1429" s="1" t="s">
        <v>2503</v>
      </c>
      <c r="Y1429" s="1" t="s">
        <v>5038</v>
      </c>
      <c r="Z1429" s="1" t="s">
        <v>2479</v>
      </c>
    </row>
    <row r="1430" spans="1:26" hidden="1" x14ac:dyDescent="0.25">
      <c r="A1430" s="1" t="s">
        <v>2496</v>
      </c>
      <c r="B1430" s="1">
        <v>615</v>
      </c>
      <c r="C1430" s="1" t="s">
        <v>886</v>
      </c>
      <c r="D1430" s="1" t="s">
        <v>141</v>
      </c>
      <c r="E1430" s="1" t="s">
        <v>142</v>
      </c>
      <c r="F1430" s="1">
        <v>2023</v>
      </c>
      <c r="G1430" s="1">
        <v>2024</v>
      </c>
      <c r="H1430" s="1" t="s">
        <v>4501</v>
      </c>
      <c r="I1430" s="1" t="s">
        <v>4502</v>
      </c>
      <c r="J1430" s="1" t="s">
        <v>2475</v>
      </c>
      <c r="K1430" s="1" t="s">
        <v>2505</v>
      </c>
      <c r="L1430" s="1">
        <v>20001</v>
      </c>
      <c r="M1430" s="1" t="s">
        <v>2499</v>
      </c>
      <c r="N1430" s="1" t="s">
        <v>4034</v>
      </c>
      <c r="O1430" s="1" t="s">
        <v>4035</v>
      </c>
      <c r="Q1430" s="1" t="s">
        <v>2500</v>
      </c>
      <c r="R1430" s="1" t="s">
        <v>2501</v>
      </c>
      <c r="S1430" s="1" t="s">
        <v>2502</v>
      </c>
      <c r="T1430" s="1" t="s">
        <v>2477</v>
      </c>
      <c r="U1430" s="1" t="s">
        <v>141</v>
      </c>
      <c r="V1430" s="1" t="s">
        <v>4028</v>
      </c>
      <c r="W1430" s="1" t="s">
        <v>35</v>
      </c>
      <c r="X1430" s="1" t="s">
        <v>2546</v>
      </c>
      <c r="Y1430" s="1" t="s">
        <v>6124</v>
      </c>
      <c r="Z1430" s="1" t="s">
        <v>6125</v>
      </c>
    </row>
    <row r="1431" spans="1:26" hidden="1" x14ac:dyDescent="0.25">
      <c r="A1431" s="1" t="s">
        <v>2496</v>
      </c>
      <c r="B1431" s="1">
        <v>614</v>
      </c>
      <c r="C1431" s="1" t="s">
        <v>369</v>
      </c>
      <c r="D1431" s="1" t="s">
        <v>162</v>
      </c>
      <c r="E1431" s="1" t="s">
        <v>157</v>
      </c>
      <c r="F1431" s="1">
        <v>2023</v>
      </c>
      <c r="G1431" s="1">
        <v>2024</v>
      </c>
      <c r="H1431" s="1" t="s">
        <v>5963</v>
      </c>
      <c r="I1431" s="1">
        <v>5786</v>
      </c>
      <c r="J1431" s="1" t="s">
        <v>2557</v>
      </c>
      <c r="K1431" s="1" t="s">
        <v>2629</v>
      </c>
      <c r="L1431" s="1">
        <v>20001</v>
      </c>
      <c r="M1431" s="1" t="s">
        <v>2499</v>
      </c>
      <c r="N1431" s="1" t="s">
        <v>4557</v>
      </c>
      <c r="O1431" s="1" t="s">
        <v>4558</v>
      </c>
      <c r="Q1431" s="1" t="s">
        <v>2500</v>
      </c>
      <c r="R1431" s="1" t="s">
        <v>2501</v>
      </c>
      <c r="S1431" s="1" t="s">
        <v>2502</v>
      </c>
      <c r="T1431" s="1" t="s">
        <v>2479</v>
      </c>
      <c r="U1431" s="1" t="s">
        <v>162</v>
      </c>
      <c r="V1431" s="1" t="s">
        <v>4065</v>
      </c>
      <c r="W1431" s="1" t="s">
        <v>34</v>
      </c>
      <c r="X1431" s="1" t="s">
        <v>2503</v>
      </c>
      <c r="Y1431" s="1" t="s">
        <v>5964</v>
      </c>
      <c r="Z1431" s="1" t="s">
        <v>2479</v>
      </c>
    </row>
    <row r="1432" spans="1:26" hidden="1" x14ac:dyDescent="0.25">
      <c r="A1432" s="1" t="s">
        <v>2496</v>
      </c>
      <c r="B1432" s="1">
        <v>613</v>
      </c>
      <c r="C1432" s="1" t="s">
        <v>690</v>
      </c>
      <c r="D1432" s="1" t="s">
        <v>141</v>
      </c>
      <c r="E1432" s="1" t="s">
        <v>142</v>
      </c>
      <c r="F1432" s="1">
        <v>2024</v>
      </c>
      <c r="G1432" s="1">
        <v>2025</v>
      </c>
      <c r="H1432" s="1" t="s">
        <v>4559</v>
      </c>
      <c r="I1432" s="1">
        <v>5725</v>
      </c>
      <c r="J1432" s="1" t="s">
        <v>4029</v>
      </c>
      <c r="K1432" s="1" t="s">
        <v>2498</v>
      </c>
      <c r="L1432" s="1">
        <v>20001</v>
      </c>
      <c r="M1432" s="1" t="s">
        <v>2499</v>
      </c>
      <c r="N1432" s="1" t="s">
        <v>3605</v>
      </c>
      <c r="O1432" s="1" t="s">
        <v>3794</v>
      </c>
      <c r="Q1432" s="1" t="s">
        <v>2500</v>
      </c>
      <c r="R1432" s="1" t="s">
        <v>2501</v>
      </c>
      <c r="S1432" s="1" t="s">
        <v>2502</v>
      </c>
      <c r="T1432" s="1" t="s">
        <v>2479</v>
      </c>
      <c r="U1432" s="1" t="s">
        <v>141</v>
      </c>
      <c r="V1432" s="1" t="s">
        <v>3444</v>
      </c>
      <c r="W1432" s="1" t="s">
        <v>34</v>
      </c>
      <c r="X1432" s="1" t="s">
        <v>2503</v>
      </c>
      <c r="Y1432" s="1" t="s">
        <v>4560</v>
      </c>
      <c r="Z1432" s="1" t="s">
        <v>2479</v>
      </c>
    </row>
    <row r="1433" spans="1:26" hidden="1" x14ac:dyDescent="0.25">
      <c r="A1433" s="1" t="s">
        <v>2496</v>
      </c>
      <c r="B1433" s="1">
        <v>612</v>
      </c>
      <c r="C1433" s="1" t="s">
        <v>1045</v>
      </c>
      <c r="D1433" s="1" t="s">
        <v>141</v>
      </c>
      <c r="E1433" s="1" t="s">
        <v>142</v>
      </c>
      <c r="F1433" s="1">
        <v>2023</v>
      </c>
      <c r="G1433" s="1">
        <v>2024</v>
      </c>
      <c r="H1433" s="1" t="s">
        <v>4561</v>
      </c>
      <c r="I1433" s="1">
        <v>8817</v>
      </c>
      <c r="J1433" s="1" t="s">
        <v>2504</v>
      </c>
      <c r="K1433" s="1" t="s">
        <v>2505</v>
      </c>
      <c r="L1433" s="1">
        <v>19019</v>
      </c>
      <c r="M1433" s="1" t="s">
        <v>2499</v>
      </c>
      <c r="N1433" s="1" t="s">
        <v>4034</v>
      </c>
      <c r="O1433" s="1" t="s">
        <v>4035</v>
      </c>
      <c r="Q1433" s="1" t="s">
        <v>60</v>
      </c>
      <c r="R1433" s="1" t="s">
        <v>2507</v>
      </c>
      <c r="S1433" s="1" t="s">
        <v>2537</v>
      </c>
      <c r="T1433" s="1" t="s">
        <v>2479</v>
      </c>
      <c r="U1433" s="1" t="s">
        <v>141</v>
      </c>
      <c r="V1433" s="1" t="s">
        <v>4028</v>
      </c>
      <c r="W1433" s="1" t="s">
        <v>35</v>
      </c>
      <c r="X1433" s="1" t="s">
        <v>2538</v>
      </c>
      <c r="Y1433" s="1" t="s">
        <v>4562</v>
      </c>
      <c r="Z1433" s="1" t="s">
        <v>2755</v>
      </c>
    </row>
    <row r="1434" spans="1:26" hidden="1" x14ac:dyDescent="0.25">
      <c r="A1434" s="1" t="s">
        <v>2496</v>
      </c>
      <c r="B1434" s="1">
        <v>611</v>
      </c>
      <c r="C1434" s="1" t="s">
        <v>720</v>
      </c>
      <c r="D1434" s="1" t="s">
        <v>141</v>
      </c>
      <c r="E1434" s="1" t="s">
        <v>142</v>
      </c>
      <c r="F1434" s="1">
        <v>2023</v>
      </c>
      <c r="G1434" s="1">
        <v>2024</v>
      </c>
      <c r="H1434" s="1" t="s">
        <v>5273</v>
      </c>
      <c r="I1434" s="1">
        <v>9384</v>
      </c>
      <c r="J1434" s="1" t="s">
        <v>2595</v>
      </c>
      <c r="K1434" s="1" t="s">
        <v>2505</v>
      </c>
      <c r="L1434" s="1">
        <v>20003</v>
      </c>
      <c r="M1434" s="1" t="s">
        <v>2499</v>
      </c>
      <c r="N1434" s="1" t="s">
        <v>3445</v>
      </c>
      <c r="O1434" s="1" t="s">
        <v>3446</v>
      </c>
      <c r="Q1434" s="1" t="s">
        <v>2500</v>
      </c>
      <c r="R1434" s="1" t="s">
        <v>2501</v>
      </c>
      <c r="S1434" s="1" t="s">
        <v>2502</v>
      </c>
      <c r="T1434" s="1" t="s">
        <v>2479</v>
      </c>
      <c r="U1434" s="1" t="s">
        <v>141</v>
      </c>
      <c r="V1434" s="1" t="s">
        <v>3444</v>
      </c>
      <c r="W1434" s="1" t="s">
        <v>35</v>
      </c>
      <c r="X1434" s="1" t="s">
        <v>2503</v>
      </c>
      <c r="Y1434" s="1" t="s">
        <v>5274</v>
      </c>
      <c r="Z1434" s="1" t="s">
        <v>2522</v>
      </c>
    </row>
    <row r="1435" spans="1:26" hidden="1" x14ac:dyDescent="0.25">
      <c r="A1435" s="1" t="s">
        <v>2496</v>
      </c>
      <c r="B1435" s="1">
        <v>610</v>
      </c>
      <c r="C1435" s="1" t="s">
        <v>955</v>
      </c>
      <c r="D1435" s="1" t="s">
        <v>141</v>
      </c>
      <c r="E1435" s="1" t="s">
        <v>142</v>
      </c>
      <c r="F1435" s="1">
        <v>2023</v>
      </c>
      <c r="G1435" s="1">
        <v>2024</v>
      </c>
      <c r="H1435" s="1" t="s">
        <v>4600</v>
      </c>
      <c r="I1435" s="1">
        <v>8871</v>
      </c>
      <c r="J1435" s="1" t="s">
        <v>2595</v>
      </c>
      <c r="K1435" s="1" t="s">
        <v>2505</v>
      </c>
      <c r="L1435" s="1">
        <v>20132</v>
      </c>
      <c r="M1435" s="1" t="s">
        <v>2499</v>
      </c>
      <c r="N1435" s="1" t="s">
        <v>4034</v>
      </c>
      <c r="O1435" s="1" t="s">
        <v>4035</v>
      </c>
      <c r="Q1435" s="1" t="s">
        <v>2500</v>
      </c>
      <c r="R1435" s="1" t="s">
        <v>2501</v>
      </c>
      <c r="S1435" s="1" t="s">
        <v>2502</v>
      </c>
      <c r="T1435" s="1" t="s">
        <v>2479</v>
      </c>
      <c r="U1435" s="1" t="s">
        <v>141</v>
      </c>
      <c r="V1435" s="1" t="s">
        <v>4028</v>
      </c>
      <c r="W1435" s="1" t="s">
        <v>35</v>
      </c>
      <c r="X1435" s="1" t="s">
        <v>2503</v>
      </c>
      <c r="Y1435" s="1" t="s">
        <v>7438</v>
      </c>
      <c r="Z1435" s="1" t="s">
        <v>2522</v>
      </c>
    </row>
    <row r="1436" spans="1:26" hidden="1" x14ac:dyDescent="0.25">
      <c r="A1436" s="1" t="s">
        <v>2496</v>
      </c>
      <c r="B1436" s="1">
        <v>609</v>
      </c>
      <c r="C1436" s="1" t="s">
        <v>385</v>
      </c>
      <c r="D1436" s="1" t="s">
        <v>141</v>
      </c>
      <c r="E1436" s="1" t="s">
        <v>142</v>
      </c>
      <c r="F1436" s="1">
        <v>2023</v>
      </c>
      <c r="G1436" s="1">
        <v>2024</v>
      </c>
      <c r="H1436" s="1" t="s">
        <v>4636</v>
      </c>
      <c r="I1436" s="1">
        <v>5715</v>
      </c>
      <c r="J1436" s="1" t="s">
        <v>2595</v>
      </c>
      <c r="K1436" s="1" t="s">
        <v>2505</v>
      </c>
      <c r="L1436" s="1">
        <v>20001</v>
      </c>
      <c r="M1436" s="1" t="s">
        <v>2499</v>
      </c>
      <c r="N1436" s="1" t="s">
        <v>4034</v>
      </c>
      <c r="O1436" s="1" t="s">
        <v>4035</v>
      </c>
      <c r="Q1436" s="1" t="s">
        <v>2500</v>
      </c>
      <c r="R1436" s="1" t="s">
        <v>2501</v>
      </c>
      <c r="S1436" s="1" t="s">
        <v>2502</v>
      </c>
      <c r="T1436" s="1" t="s">
        <v>2479</v>
      </c>
      <c r="U1436" s="1" t="s">
        <v>141</v>
      </c>
      <c r="V1436" s="1" t="s">
        <v>4028</v>
      </c>
      <c r="W1436" s="1" t="s">
        <v>35</v>
      </c>
      <c r="X1436" s="1" t="s">
        <v>2503</v>
      </c>
      <c r="Y1436" s="1" t="s">
        <v>4908</v>
      </c>
      <c r="Z1436" s="1" t="s">
        <v>2522</v>
      </c>
    </row>
    <row r="1437" spans="1:26" hidden="1" x14ac:dyDescent="0.25">
      <c r="A1437" s="1" t="s">
        <v>2496</v>
      </c>
      <c r="B1437" s="1">
        <v>608</v>
      </c>
      <c r="C1437" s="1" t="s">
        <v>743</v>
      </c>
      <c r="D1437" s="1" t="s">
        <v>141</v>
      </c>
      <c r="E1437" s="1" t="s">
        <v>142</v>
      </c>
      <c r="F1437" s="1">
        <v>2023</v>
      </c>
      <c r="G1437" s="1">
        <v>2024</v>
      </c>
      <c r="H1437" s="1" t="s">
        <v>5142</v>
      </c>
      <c r="I1437" s="1">
        <v>9347</v>
      </c>
      <c r="J1437" s="1" t="s">
        <v>2595</v>
      </c>
      <c r="K1437" s="1" t="s">
        <v>2505</v>
      </c>
      <c r="L1437" s="1">
        <v>20001</v>
      </c>
      <c r="M1437" s="1" t="s">
        <v>2499</v>
      </c>
      <c r="N1437" s="1" t="s">
        <v>4034</v>
      </c>
      <c r="O1437" s="1" t="s">
        <v>4035</v>
      </c>
      <c r="Q1437" s="1" t="s">
        <v>2500</v>
      </c>
      <c r="R1437" s="1" t="s">
        <v>2501</v>
      </c>
      <c r="S1437" s="1" t="s">
        <v>2502</v>
      </c>
      <c r="T1437" s="1" t="s">
        <v>2479</v>
      </c>
      <c r="U1437" s="1" t="s">
        <v>141</v>
      </c>
      <c r="V1437" s="1" t="s">
        <v>4028</v>
      </c>
      <c r="W1437" s="1" t="s">
        <v>35</v>
      </c>
      <c r="X1437" s="1" t="s">
        <v>2503</v>
      </c>
      <c r="Y1437" s="1" t="s">
        <v>5143</v>
      </c>
      <c r="Z1437" s="1" t="s">
        <v>2479</v>
      </c>
    </row>
    <row r="1438" spans="1:26" hidden="1" x14ac:dyDescent="0.25">
      <c r="A1438" s="1" t="s">
        <v>2496</v>
      </c>
      <c r="B1438" s="1">
        <v>607</v>
      </c>
      <c r="C1438" s="1" t="s">
        <v>1483</v>
      </c>
      <c r="D1438" s="1" t="s">
        <v>141</v>
      </c>
      <c r="E1438" s="1" t="s">
        <v>142</v>
      </c>
      <c r="F1438" s="1">
        <v>2023</v>
      </c>
      <c r="G1438" s="1">
        <v>2024</v>
      </c>
      <c r="H1438" s="1" t="s">
        <v>4563</v>
      </c>
      <c r="I1438" s="1">
        <v>15376</v>
      </c>
      <c r="J1438" s="1" t="s">
        <v>2475</v>
      </c>
      <c r="K1438" s="1" t="s">
        <v>2629</v>
      </c>
      <c r="L1438" s="1">
        <v>20001</v>
      </c>
      <c r="M1438" s="1" t="s">
        <v>2499</v>
      </c>
      <c r="N1438" s="1" t="s">
        <v>4034</v>
      </c>
      <c r="O1438" s="1" t="s">
        <v>4035</v>
      </c>
      <c r="Q1438" s="1" t="s">
        <v>2500</v>
      </c>
      <c r="R1438" s="1" t="s">
        <v>2501</v>
      </c>
      <c r="S1438" s="1" t="s">
        <v>2502</v>
      </c>
      <c r="T1438" s="1" t="s">
        <v>2479</v>
      </c>
      <c r="U1438" s="1" t="s">
        <v>141</v>
      </c>
      <c r="V1438" s="1" t="s">
        <v>4028</v>
      </c>
      <c r="W1438" s="1" t="s">
        <v>35</v>
      </c>
      <c r="X1438" s="1" t="s">
        <v>2503</v>
      </c>
      <c r="Y1438" s="1" t="s">
        <v>4564</v>
      </c>
      <c r="Z1438" s="1" t="s">
        <v>2479</v>
      </c>
    </row>
    <row r="1439" spans="1:26" hidden="1" x14ac:dyDescent="0.25">
      <c r="A1439" s="1" t="s">
        <v>2496</v>
      </c>
      <c r="B1439" s="1">
        <v>606</v>
      </c>
      <c r="C1439" s="1" t="s">
        <v>1094</v>
      </c>
      <c r="D1439" s="1" t="s">
        <v>141</v>
      </c>
      <c r="E1439" s="1" t="s">
        <v>142</v>
      </c>
      <c r="F1439" s="1">
        <v>2023</v>
      </c>
      <c r="G1439" s="1">
        <v>2024</v>
      </c>
      <c r="H1439" s="1" t="s">
        <v>4565</v>
      </c>
      <c r="I1439" s="1">
        <v>6183</v>
      </c>
      <c r="J1439" s="1" t="s">
        <v>3122</v>
      </c>
      <c r="K1439" s="1" t="s">
        <v>2505</v>
      </c>
      <c r="L1439" s="1">
        <v>20001</v>
      </c>
      <c r="M1439" s="1" t="s">
        <v>2499</v>
      </c>
      <c r="N1439" s="1" t="s">
        <v>4034</v>
      </c>
      <c r="O1439" s="1" t="s">
        <v>4035</v>
      </c>
      <c r="Q1439" s="1" t="s">
        <v>2500</v>
      </c>
      <c r="R1439" s="1" t="s">
        <v>2501</v>
      </c>
      <c r="S1439" s="1" t="s">
        <v>2502</v>
      </c>
      <c r="T1439" s="1" t="s">
        <v>2479</v>
      </c>
      <c r="U1439" s="1" t="s">
        <v>141</v>
      </c>
      <c r="V1439" s="1" t="s">
        <v>4028</v>
      </c>
      <c r="W1439" s="1" t="s">
        <v>35</v>
      </c>
      <c r="X1439" s="1" t="s">
        <v>2503</v>
      </c>
      <c r="Y1439" s="1" t="s">
        <v>4566</v>
      </c>
      <c r="Z1439" s="1" t="s">
        <v>2479</v>
      </c>
    </row>
    <row r="1440" spans="1:26" hidden="1" x14ac:dyDescent="0.25">
      <c r="A1440" s="1" t="s">
        <v>2496</v>
      </c>
      <c r="B1440" s="1">
        <v>605</v>
      </c>
      <c r="C1440" s="1" t="s">
        <v>560</v>
      </c>
      <c r="D1440" s="1" t="s">
        <v>561</v>
      </c>
      <c r="E1440" s="1" t="s">
        <v>176</v>
      </c>
      <c r="F1440" s="1">
        <v>2019</v>
      </c>
      <c r="G1440" s="1">
        <v>2019</v>
      </c>
      <c r="H1440" s="1" t="s">
        <v>6625</v>
      </c>
      <c r="I1440" s="1">
        <v>5845</v>
      </c>
      <c r="J1440" s="1" t="s">
        <v>6576</v>
      </c>
      <c r="K1440" s="1" t="s">
        <v>3000</v>
      </c>
      <c r="L1440" s="1">
        <v>20001</v>
      </c>
      <c r="M1440" s="1" t="s">
        <v>2530</v>
      </c>
      <c r="N1440" s="1" t="s">
        <v>6626</v>
      </c>
      <c r="O1440" s="1" t="s">
        <v>6267</v>
      </c>
      <c r="Q1440" s="1" t="s">
        <v>2500</v>
      </c>
      <c r="R1440" s="1" t="s">
        <v>2501</v>
      </c>
      <c r="S1440" s="1" t="s">
        <v>2502</v>
      </c>
      <c r="T1440" s="1" t="s">
        <v>2479</v>
      </c>
      <c r="U1440" s="1" t="s">
        <v>561</v>
      </c>
      <c r="V1440" s="1" t="s">
        <v>6159</v>
      </c>
      <c r="W1440" s="1" t="s">
        <v>36</v>
      </c>
      <c r="X1440" s="1" t="s">
        <v>2794</v>
      </c>
      <c r="Y1440" s="1" t="s">
        <v>2795</v>
      </c>
      <c r="Z1440" s="1" t="s">
        <v>2755</v>
      </c>
    </row>
    <row r="1441" spans="1:26" hidden="1" x14ac:dyDescent="0.25">
      <c r="A1441" s="1" t="s">
        <v>2496</v>
      </c>
      <c r="B1441" s="1">
        <v>604</v>
      </c>
      <c r="C1441" s="1" t="s">
        <v>1001</v>
      </c>
      <c r="D1441" s="1" t="s">
        <v>141</v>
      </c>
      <c r="E1441" s="1" t="s">
        <v>142</v>
      </c>
      <c r="F1441" s="1">
        <v>2023</v>
      </c>
      <c r="G1441" s="1">
        <v>2024</v>
      </c>
      <c r="H1441" s="1" t="s">
        <v>4534</v>
      </c>
      <c r="I1441" s="1">
        <v>6651</v>
      </c>
      <c r="J1441" s="1" t="s">
        <v>3122</v>
      </c>
      <c r="K1441" s="1" t="s">
        <v>2505</v>
      </c>
      <c r="L1441" s="1">
        <v>20001</v>
      </c>
      <c r="M1441" s="1" t="s">
        <v>2499</v>
      </c>
      <c r="N1441" s="1" t="s">
        <v>4034</v>
      </c>
      <c r="O1441" s="1" t="s">
        <v>4035</v>
      </c>
      <c r="Q1441" s="1" t="s">
        <v>2500</v>
      </c>
      <c r="R1441" s="1" t="s">
        <v>2501</v>
      </c>
      <c r="S1441" s="1" t="s">
        <v>2502</v>
      </c>
      <c r="T1441" s="1" t="s">
        <v>2479</v>
      </c>
      <c r="U1441" s="1" t="s">
        <v>141</v>
      </c>
      <c r="V1441" s="1" t="s">
        <v>4028</v>
      </c>
      <c r="W1441" s="1" t="s">
        <v>35</v>
      </c>
      <c r="X1441" s="1" t="s">
        <v>2503</v>
      </c>
      <c r="Y1441" s="1" t="s">
        <v>7439</v>
      </c>
      <c r="Z1441" s="1" t="s">
        <v>2522</v>
      </c>
    </row>
    <row r="1442" spans="1:26" hidden="1" x14ac:dyDescent="0.25">
      <c r="A1442" s="1" t="s">
        <v>2496</v>
      </c>
      <c r="B1442" s="1">
        <v>603</v>
      </c>
      <c r="C1442" s="1" t="s">
        <v>924</v>
      </c>
      <c r="D1442" s="1" t="s">
        <v>141</v>
      </c>
      <c r="E1442" s="1" t="s">
        <v>142</v>
      </c>
      <c r="F1442" s="1">
        <v>2023</v>
      </c>
      <c r="G1442" s="1">
        <v>2024</v>
      </c>
      <c r="H1442" s="1" t="s">
        <v>4567</v>
      </c>
      <c r="I1442" s="1">
        <v>8963</v>
      </c>
      <c r="J1442" s="1" t="s">
        <v>2595</v>
      </c>
      <c r="K1442" s="1" t="s">
        <v>2505</v>
      </c>
      <c r="L1442" s="1">
        <v>20003</v>
      </c>
      <c r="M1442" s="1" t="s">
        <v>2499</v>
      </c>
      <c r="N1442" s="1" t="s">
        <v>4173</v>
      </c>
      <c r="O1442" s="1" t="s">
        <v>4568</v>
      </c>
      <c r="Q1442" s="1" t="s">
        <v>2500</v>
      </c>
      <c r="R1442" s="1" t="s">
        <v>2501</v>
      </c>
      <c r="S1442" s="1" t="s">
        <v>3449</v>
      </c>
      <c r="T1442" s="1" t="s">
        <v>2479</v>
      </c>
      <c r="U1442" s="1" t="s">
        <v>141</v>
      </c>
      <c r="V1442" s="1" t="s">
        <v>3457</v>
      </c>
      <c r="W1442" s="1" t="s">
        <v>35</v>
      </c>
      <c r="X1442" s="1" t="s">
        <v>2630</v>
      </c>
      <c r="Y1442" s="1" t="s">
        <v>4569</v>
      </c>
      <c r="Z1442" s="1" t="s">
        <v>2479</v>
      </c>
    </row>
    <row r="1443" spans="1:26" hidden="1" x14ac:dyDescent="0.25">
      <c r="A1443" s="1" t="s">
        <v>2496</v>
      </c>
      <c r="B1443" s="1">
        <v>602</v>
      </c>
      <c r="C1443" s="1" t="s">
        <v>612</v>
      </c>
      <c r="D1443" s="1" t="s">
        <v>141</v>
      </c>
      <c r="E1443" s="1" t="s">
        <v>142</v>
      </c>
      <c r="F1443" s="1">
        <v>2023</v>
      </c>
      <c r="G1443" s="1">
        <v>2024</v>
      </c>
      <c r="H1443" s="1" t="s">
        <v>5001</v>
      </c>
      <c r="I1443" s="1">
        <v>9346</v>
      </c>
      <c r="J1443" s="1" t="s">
        <v>2595</v>
      </c>
      <c r="K1443" s="1" t="s">
        <v>2505</v>
      </c>
      <c r="L1443" s="1">
        <v>20003</v>
      </c>
      <c r="M1443" s="1" t="s">
        <v>2499</v>
      </c>
      <c r="N1443" s="1" t="s">
        <v>4034</v>
      </c>
      <c r="O1443" s="1" t="s">
        <v>4035</v>
      </c>
      <c r="Q1443" s="1" t="s">
        <v>2500</v>
      </c>
      <c r="R1443" s="1" t="s">
        <v>2501</v>
      </c>
      <c r="S1443" s="1" t="s">
        <v>3449</v>
      </c>
      <c r="T1443" s="1" t="s">
        <v>2479</v>
      </c>
      <c r="U1443" s="1" t="s">
        <v>141</v>
      </c>
      <c r="V1443" s="1" t="s">
        <v>4028</v>
      </c>
      <c r="W1443" s="1" t="s">
        <v>35</v>
      </c>
      <c r="X1443" s="1" t="s">
        <v>2503</v>
      </c>
      <c r="Y1443" s="1" t="s">
        <v>5965</v>
      </c>
      <c r="Z1443" s="1" t="s">
        <v>2479</v>
      </c>
    </row>
    <row r="1444" spans="1:26" hidden="1" x14ac:dyDescent="0.25">
      <c r="A1444" s="1" t="s">
        <v>2496</v>
      </c>
      <c r="B1444" s="1">
        <v>600</v>
      </c>
      <c r="C1444" s="1" t="s">
        <v>1150</v>
      </c>
      <c r="D1444" s="1" t="s">
        <v>141</v>
      </c>
      <c r="E1444" s="1" t="s">
        <v>142</v>
      </c>
      <c r="F1444" s="1">
        <v>2023</v>
      </c>
      <c r="G1444" s="1">
        <v>2024</v>
      </c>
      <c r="H1444" s="1" t="s">
        <v>4571</v>
      </c>
      <c r="I1444" s="1">
        <v>5820</v>
      </c>
      <c r="J1444" s="1" t="s">
        <v>2595</v>
      </c>
      <c r="K1444" s="1" t="s">
        <v>2505</v>
      </c>
      <c r="L1444" s="1">
        <v>20001</v>
      </c>
      <c r="M1444" s="1" t="s">
        <v>2499</v>
      </c>
      <c r="N1444" s="1" t="s">
        <v>4034</v>
      </c>
      <c r="O1444" s="1" t="s">
        <v>4035</v>
      </c>
      <c r="Q1444" s="1" t="s">
        <v>2500</v>
      </c>
      <c r="R1444" s="1" t="s">
        <v>2501</v>
      </c>
      <c r="S1444" s="1" t="s">
        <v>2502</v>
      </c>
      <c r="T1444" s="1" t="s">
        <v>2479</v>
      </c>
      <c r="U1444" s="1" t="s">
        <v>141</v>
      </c>
      <c r="V1444" s="1" t="s">
        <v>4028</v>
      </c>
      <c r="W1444" s="1" t="s">
        <v>35</v>
      </c>
      <c r="X1444" s="1" t="s">
        <v>2503</v>
      </c>
      <c r="Y1444" s="1" t="s">
        <v>4572</v>
      </c>
      <c r="Z1444" s="1" t="s">
        <v>2479</v>
      </c>
    </row>
    <row r="1445" spans="1:26" hidden="1" x14ac:dyDescent="0.25">
      <c r="A1445" s="1" t="s">
        <v>2496</v>
      </c>
      <c r="B1445" s="1">
        <v>599</v>
      </c>
      <c r="C1445" s="1" t="s">
        <v>871</v>
      </c>
      <c r="D1445" s="1" t="s">
        <v>141</v>
      </c>
      <c r="E1445" s="1" t="s">
        <v>142</v>
      </c>
      <c r="F1445" s="1">
        <v>2023</v>
      </c>
      <c r="G1445" s="1">
        <v>2024</v>
      </c>
      <c r="H1445" s="1" t="s">
        <v>4573</v>
      </c>
      <c r="I1445" s="1">
        <v>5702</v>
      </c>
      <c r="J1445" s="1" t="s">
        <v>2595</v>
      </c>
      <c r="K1445" s="1" t="s">
        <v>2505</v>
      </c>
      <c r="L1445" s="1">
        <v>20001</v>
      </c>
      <c r="M1445" s="1" t="s">
        <v>2499</v>
      </c>
      <c r="N1445" s="1" t="s">
        <v>3445</v>
      </c>
      <c r="O1445" s="1" t="s">
        <v>3446</v>
      </c>
      <c r="Q1445" s="1" t="s">
        <v>2500</v>
      </c>
      <c r="R1445" s="1" t="s">
        <v>2501</v>
      </c>
      <c r="S1445" s="1" t="s">
        <v>2502</v>
      </c>
      <c r="T1445" s="1" t="s">
        <v>2479</v>
      </c>
      <c r="U1445" s="1" t="s">
        <v>141</v>
      </c>
      <c r="V1445" s="1" t="s">
        <v>3444</v>
      </c>
      <c r="W1445" s="1" t="s">
        <v>35</v>
      </c>
      <c r="X1445" s="1" t="s">
        <v>2503</v>
      </c>
      <c r="Y1445" s="1" t="s">
        <v>4574</v>
      </c>
      <c r="Z1445" s="1" t="s">
        <v>2479</v>
      </c>
    </row>
    <row r="1446" spans="1:26" hidden="1" x14ac:dyDescent="0.25">
      <c r="A1446" s="1" t="s">
        <v>2496</v>
      </c>
      <c r="B1446" s="1">
        <v>598</v>
      </c>
      <c r="C1446" s="1" t="s">
        <v>921</v>
      </c>
      <c r="D1446" s="1" t="s">
        <v>141</v>
      </c>
      <c r="E1446" s="1" t="s">
        <v>142</v>
      </c>
      <c r="F1446" s="1">
        <v>2024</v>
      </c>
      <c r="G1446" s="1">
        <v>2025</v>
      </c>
      <c r="H1446" s="1" t="s">
        <v>4575</v>
      </c>
      <c r="I1446" s="1">
        <v>8870</v>
      </c>
      <c r="J1446" s="1" t="s">
        <v>2595</v>
      </c>
      <c r="K1446" s="1" t="s">
        <v>2505</v>
      </c>
      <c r="L1446" s="1">
        <v>20002</v>
      </c>
      <c r="M1446" s="1" t="s">
        <v>2499</v>
      </c>
      <c r="N1446" s="1" t="s">
        <v>4194</v>
      </c>
      <c r="O1446" s="1" t="s">
        <v>4195</v>
      </c>
      <c r="Q1446" s="1" t="s">
        <v>2500</v>
      </c>
      <c r="R1446" s="1" t="s">
        <v>2501</v>
      </c>
      <c r="S1446" s="1" t="s">
        <v>4576</v>
      </c>
      <c r="T1446" s="1" t="s">
        <v>2479</v>
      </c>
      <c r="U1446" s="1" t="s">
        <v>141</v>
      </c>
      <c r="V1446" s="1" t="s">
        <v>3232</v>
      </c>
      <c r="W1446" s="1" t="s">
        <v>34</v>
      </c>
      <c r="X1446" s="1" t="s">
        <v>2503</v>
      </c>
      <c r="Y1446" s="1" t="s">
        <v>4577</v>
      </c>
      <c r="Z1446" s="1" t="s">
        <v>2479</v>
      </c>
    </row>
    <row r="1447" spans="1:26" hidden="1" x14ac:dyDescent="0.25">
      <c r="A1447" s="1" t="s">
        <v>2496</v>
      </c>
      <c r="B1447" s="1">
        <v>597</v>
      </c>
      <c r="C1447" s="1" t="s">
        <v>276</v>
      </c>
      <c r="D1447" s="1" t="s">
        <v>141</v>
      </c>
      <c r="E1447" s="1" t="s">
        <v>142</v>
      </c>
      <c r="F1447" s="1">
        <v>2023</v>
      </c>
      <c r="G1447" s="1">
        <v>2024</v>
      </c>
      <c r="H1447" s="1" t="s">
        <v>5956</v>
      </c>
      <c r="I1447" s="1" t="s">
        <v>5957</v>
      </c>
      <c r="J1447" s="1" t="s">
        <v>2475</v>
      </c>
      <c r="K1447" s="1" t="s">
        <v>2505</v>
      </c>
      <c r="L1447" s="1">
        <v>20003</v>
      </c>
      <c r="M1447" s="1" t="s">
        <v>2499</v>
      </c>
      <c r="N1447" s="1" t="s">
        <v>4173</v>
      </c>
      <c r="O1447" s="1" t="s">
        <v>4568</v>
      </c>
      <c r="Q1447" s="1" t="s">
        <v>2500</v>
      </c>
      <c r="R1447" s="1" t="s">
        <v>2501</v>
      </c>
      <c r="S1447" s="1" t="s">
        <v>3449</v>
      </c>
      <c r="T1447" s="1" t="s">
        <v>3849</v>
      </c>
      <c r="U1447" s="1" t="s">
        <v>141</v>
      </c>
      <c r="V1447" s="1" t="s">
        <v>3457</v>
      </c>
      <c r="W1447" s="1" t="s">
        <v>35</v>
      </c>
      <c r="X1447" s="1" t="s">
        <v>2503</v>
      </c>
      <c r="Y1447" s="1" t="s">
        <v>5966</v>
      </c>
      <c r="Z1447" s="1" t="s">
        <v>5967</v>
      </c>
    </row>
    <row r="1448" spans="1:26" hidden="1" x14ac:dyDescent="0.25">
      <c r="A1448" s="1" t="s">
        <v>2496</v>
      </c>
      <c r="B1448" s="1">
        <v>596</v>
      </c>
      <c r="C1448" s="1" t="s">
        <v>1100</v>
      </c>
      <c r="D1448" s="1" t="s">
        <v>141</v>
      </c>
      <c r="E1448" s="1" t="s">
        <v>142</v>
      </c>
      <c r="F1448" s="1">
        <v>2023</v>
      </c>
      <c r="G1448" s="1">
        <v>2024</v>
      </c>
      <c r="H1448" s="1" t="s">
        <v>4578</v>
      </c>
      <c r="I1448" s="1">
        <v>6184</v>
      </c>
      <c r="J1448" s="1" t="s">
        <v>2595</v>
      </c>
      <c r="K1448" s="1" t="s">
        <v>2505</v>
      </c>
      <c r="L1448" s="1">
        <v>20001</v>
      </c>
      <c r="M1448" s="1" t="s">
        <v>2499</v>
      </c>
      <c r="N1448" s="1" t="s">
        <v>4034</v>
      </c>
      <c r="O1448" s="1" t="s">
        <v>4035</v>
      </c>
      <c r="Q1448" s="1" t="s">
        <v>2500</v>
      </c>
      <c r="R1448" s="1" t="s">
        <v>2501</v>
      </c>
      <c r="S1448" s="1" t="s">
        <v>2502</v>
      </c>
      <c r="T1448" s="1" t="s">
        <v>2479</v>
      </c>
      <c r="U1448" s="1" t="s">
        <v>141</v>
      </c>
      <c r="V1448" s="1" t="s">
        <v>4028</v>
      </c>
      <c r="W1448" s="1" t="s">
        <v>35</v>
      </c>
      <c r="X1448" s="1" t="s">
        <v>2503</v>
      </c>
      <c r="Y1448" s="1" t="s">
        <v>4579</v>
      </c>
      <c r="Z1448" s="1" t="s">
        <v>2479</v>
      </c>
    </row>
    <row r="1449" spans="1:26" hidden="1" x14ac:dyDescent="0.25">
      <c r="A1449" s="1" t="s">
        <v>2496</v>
      </c>
      <c r="B1449" s="1">
        <v>595</v>
      </c>
      <c r="C1449" s="1" t="s">
        <v>375</v>
      </c>
      <c r="D1449" s="1" t="s">
        <v>162</v>
      </c>
      <c r="E1449" s="1" t="s">
        <v>157</v>
      </c>
      <c r="F1449" s="1">
        <v>2023</v>
      </c>
      <c r="G1449" s="1">
        <v>2024</v>
      </c>
      <c r="H1449" s="1" t="s">
        <v>4580</v>
      </c>
      <c r="I1449" s="1">
        <v>5748</v>
      </c>
      <c r="J1449" s="1" t="s">
        <v>2482</v>
      </c>
      <c r="K1449" s="1" t="s">
        <v>2558</v>
      </c>
      <c r="L1449" s="1">
        <v>20001</v>
      </c>
      <c r="M1449" s="1" t="s">
        <v>2499</v>
      </c>
      <c r="N1449" s="1" t="s">
        <v>3498</v>
      </c>
      <c r="O1449" s="1" t="s">
        <v>3499</v>
      </c>
      <c r="Q1449" s="1" t="s">
        <v>2500</v>
      </c>
      <c r="R1449" s="1" t="s">
        <v>2501</v>
      </c>
      <c r="S1449" s="1" t="s">
        <v>2502</v>
      </c>
      <c r="T1449" s="1" t="s">
        <v>2479</v>
      </c>
      <c r="U1449" s="1" t="s">
        <v>162</v>
      </c>
      <c r="V1449" s="1" t="s">
        <v>4103</v>
      </c>
      <c r="W1449" s="1" t="s">
        <v>34</v>
      </c>
      <c r="X1449" s="1" t="s">
        <v>2794</v>
      </c>
      <c r="Y1449" s="1" t="s">
        <v>2795</v>
      </c>
      <c r="Z1449" s="1" t="s">
        <v>2755</v>
      </c>
    </row>
    <row r="1450" spans="1:26" hidden="1" x14ac:dyDescent="0.25">
      <c r="A1450" s="1" t="s">
        <v>2496</v>
      </c>
      <c r="B1450" s="1">
        <v>594</v>
      </c>
      <c r="C1450" s="1" t="s">
        <v>1072</v>
      </c>
      <c r="D1450" s="1" t="s">
        <v>141</v>
      </c>
      <c r="E1450" s="1" t="s">
        <v>142</v>
      </c>
      <c r="F1450" s="1">
        <v>2023</v>
      </c>
      <c r="G1450" s="1">
        <v>2024</v>
      </c>
      <c r="H1450" s="1" t="s">
        <v>5039</v>
      </c>
      <c r="I1450" s="1">
        <v>9351</v>
      </c>
      <c r="J1450" s="1" t="s">
        <v>2504</v>
      </c>
      <c r="K1450" s="1" t="s">
        <v>2505</v>
      </c>
      <c r="L1450" s="1">
        <v>19093</v>
      </c>
      <c r="M1450" s="1" t="s">
        <v>2499</v>
      </c>
      <c r="N1450" s="1" t="s">
        <v>4034</v>
      </c>
      <c r="O1450" s="1" t="s">
        <v>4035</v>
      </c>
      <c r="Q1450" s="1" t="s">
        <v>60</v>
      </c>
      <c r="R1450" s="1" t="s">
        <v>2507</v>
      </c>
      <c r="S1450" s="1" t="s">
        <v>2537</v>
      </c>
      <c r="T1450" s="1" t="s">
        <v>2479</v>
      </c>
      <c r="U1450" s="1" t="s">
        <v>141</v>
      </c>
      <c r="V1450" s="1" t="s">
        <v>4028</v>
      </c>
      <c r="W1450" s="1" t="s">
        <v>35</v>
      </c>
      <c r="X1450" s="1" t="s">
        <v>2538</v>
      </c>
      <c r="Y1450" s="1" t="s">
        <v>5040</v>
      </c>
      <c r="Z1450" s="1" t="s">
        <v>5002</v>
      </c>
    </row>
    <row r="1451" spans="1:26" hidden="1" x14ac:dyDescent="0.25">
      <c r="A1451" s="1" t="s">
        <v>2496</v>
      </c>
      <c r="B1451" s="1">
        <v>593</v>
      </c>
      <c r="C1451" s="1" t="s">
        <v>1541</v>
      </c>
      <c r="D1451" s="1" t="s">
        <v>141</v>
      </c>
      <c r="E1451" s="1" t="s">
        <v>142</v>
      </c>
      <c r="F1451" s="1">
        <v>2023</v>
      </c>
      <c r="G1451" s="1">
        <v>2024</v>
      </c>
      <c r="H1451" s="1" t="s">
        <v>4581</v>
      </c>
      <c r="I1451" s="1">
        <v>9262</v>
      </c>
      <c r="J1451" s="1" t="s">
        <v>2595</v>
      </c>
      <c r="K1451" s="1" t="s">
        <v>2505</v>
      </c>
      <c r="L1451" s="1">
        <v>24114</v>
      </c>
      <c r="M1451" s="1" t="s">
        <v>2499</v>
      </c>
      <c r="N1451" s="1" t="s">
        <v>3445</v>
      </c>
      <c r="O1451" s="1" t="s">
        <v>3446</v>
      </c>
      <c r="Q1451" s="1" t="s">
        <v>58</v>
      </c>
      <c r="R1451" s="1" t="s">
        <v>4492</v>
      </c>
      <c r="S1451" s="1" t="s">
        <v>4493</v>
      </c>
      <c r="T1451" s="1" t="s">
        <v>2479</v>
      </c>
      <c r="U1451" s="1" t="s">
        <v>141</v>
      </c>
      <c r="V1451" s="1" t="s">
        <v>3444</v>
      </c>
      <c r="W1451" s="1" t="s">
        <v>35</v>
      </c>
      <c r="X1451" s="1" t="s">
        <v>3125</v>
      </c>
      <c r="Y1451" s="1" t="s">
        <v>4582</v>
      </c>
      <c r="Z1451" s="1" t="s">
        <v>4583</v>
      </c>
    </row>
    <row r="1452" spans="1:26" hidden="1" x14ac:dyDescent="0.25">
      <c r="A1452" s="1" t="s">
        <v>2496</v>
      </c>
      <c r="B1452" s="1">
        <v>592</v>
      </c>
      <c r="C1452" s="1" t="s">
        <v>381</v>
      </c>
      <c r="D1452" s="1" t="s">
        <v>141</v>
      </c>
      <c r="E1452" s="1" t="s">
        <v>142</v>
      </c>
      <c r="F1452" s="1">
        <v>2023</v>
      </c>
      <c r="G1452" s="1">
        <v>2024</v>
      </c>
      <c r="H1452" s="1" t="s">
        <v>4584</v>
      </c>
      <c r="I1452" s="1">
        <v>8959</v>
      </c>
      <c r="J1452" s="1" t="s">
        <v>2595</v>
      </c>
      <c r="K1452" s="1" t="s">
        <v>2505</v>
      </c>
      <c r="L1452" s="1">
        <v>20001</v>
      </c>
      <c r="M1452" s="1" t="s">
        <v>2499</v>
      </c>
      <c r="N1452" s="1" t="s">
        <v>4034</v>
      </c>
      <c r="O1452" s="1" t="s">
        <v>4035</v>
      </c>
      <c r="Q1452" s="1" t="s">
        <v>2500</v>
      </c>
      <c r="R1452" s="1" t="s">
        <v>2501</v>
      </c>
      <c r="S1452" s="1" t="s">
        <v>2502</v>
      </c>
      <c r="T1452" s="1" t="s">
        <v>2479</v>
      </c>
      <c r="U1452" s="1" t="s">
        <v>141</v>
      </c>
      <c r="V1452" s="1" t="s">
        <v>4028</v>
      </c>
      <c r="W1452" s="1" t="s">
        <v>35</v>
      </c>
      <c r="X1452" s="1" t="s">
        <v>2503</v>
      </c>
      <c r="Y1452" s="1" t="s">
        <v>4585</v>
      </c>
      <c r="Z1452" s="1" t="s">
        <v>2522</v>
      </c>
    </row>
    <row r="1453" spans="1:26" hidden="1" x14ac:dyDescent="0.25">
      <c r="A1453" s="1" t="s">
        <v>2496</v>
      </c>
      <c r="B1453" s="1">
        <v>591</v>
      </c>
      <c r="C1453" s="1" t="s">
        <v>1104</v>
      </c>
      <c r="D1453" s="1" t="s">
        <v>141</v>
      </c>
      <c r="E1453" s="1" t="s">
        <v>142</v>
      </c>
      <c r="F1453" s="1">
        <v>2023</v>
      </c>
      <c r="G1453" s="1">
        <v>2024</v>
      </c>
      <c r="H1453" s="1" t="s">
        <v>7440</v>
      </c>
      <c r="I1453" s="1">
        <v>9678</v>
      </c>
      <c r="J1453" s="1" t="s">
        <v>2595</v>
      </c>
      <c r="K1453" s="1" t="s">
        <v>2505</v>
      </c>
      <c r="L1453" s="1">
        <v>20004</v>
      </c>
      <c r="M1453" s="1" t="s">
        <v>2499</v>
      </c>
      <c r="N1453" s="1" t="s">
        <v>4034</v>
      </c>
      <c r="O1453" s="1" t="s">
        <v>4035</v>
      </c>
      <c r="Q1453" s="1" t="s">
        <v>2500</v>
      </c>
      <c r="R1453" s="1" t="s">
        <v>2501</v>
      </c>
      <c r="S1453" s="1" t="s">
        <v>2502</v>
      </c>
      <c r="T1453" s="1" t="s">
        <v>2479</v>
      </c>
      <c r="U1453" s="1" t="s">
        <v>141</v>
      </c>
      <c r="V1453" s="1" t="s">
        <v>4028</v>
      </c>
      <c r="W1453" s="1" t="s">
        <v>35</v>
      </c>
      <c r="X1453" s="1" t="s">
        <v>2503</v>
      </c>
      <c r="Y1453" s="1" t="s">
        <v>7441</v>
      </c>
      <c r="Z1453" s="1" t="s">
        <v>6126</v>
      </c>
    </row>
    <row r="1454" spans="1:26" hidden="1" x14ac:dyDescent="0.25">
      <c r="A1454" s="1" t="s">
        <v>2496</v>
      </c>
      <c r="B1454" s="1">
        <v>590</v>
      </c>
      <c r="C1454" s="1" t="s">
        <v>1403</v>
      </c>
      <c r="D1454" s="1">
        <v>9180</v>
      </c>
      <c r="E1454" s="1" t="s">
        <v>4086</v>
      </c>
      <c r="F1454" s="1">
        <v>2023</v>
      </c>
      <c r="G1454" s="1">
        <v>2023</v>
      </c>
      <c r="H1454" s="1" t="s">
        <v>4586</v>
      </c>
      <c r="I1454" s="1">
        <v>6007</v>
      </c>
      <c r="J1454" s="1" t="s">
        <v>4088</v>
      </c>
      <c r="K1454" s="1" t="s">
        <v>2529</v>
      </c>
      <c r="L1454" s="1">
        <v>20001</v>
      </c>
      <c r="M1454" s="1" t="s">
        <v>2530</v>
      </c>
      <c r="N1454" s="1" t="s">
        <v>2993</v>
      </c>
      <c r="O1454" s="1" t="s">
        <v>2984</v>
      </c>
      <c r="Q1454" s="1" t="s">
        <v>2500</v>
      </c>
      <c r="R1454" s="1" t="s">
        <v>2501</v>
      </c>
      <c r="S1454" s="1" t="s">
        <v>2502</v>
      </c>
      <c r="T1454" s="1" t="s">
        <v>2479</v>
      </c>
      <c r="U1454" s="1">
        <v>9180</v>
      </c>
      <c r="V1454" s="1" t="s">
        <v>4089</v>
      </c>
      <c r="W1454" s="1" t="s">
        <v>1648</v>
      </c>
      <c r="X1454" s="1" t="s">
        <v>2794</v>
      </c>
      <c r="Y1454" s="1" t="s">
        <v>2795</v>
      </c>
      <c r="Z1454" s="1" t="s">
        <v>2755</v>
      </c>
    </row>
    <row r="1455" spans="1:26" hidden="1" x14ac:dyDescent="0.25">
      <c r="A1455" s="1" t="s">
        <v>2496</v>
      </c>
      <c r="B1455" s="1">
        <v>589</v>
      </c>
      <c r="C1455" s="1" t="s">
        <v>957</v>
      </c>
      <c r="D1455" s="1" t="s">
        <v>141</v>
      </c>
      <c r="E1455" s="1" t="s">
        <v>142</v>
      </c>
      <c r="F1455" s="1">
        <v>2023</v>
      </c>
      <c r="G1455" s="1">
        <v>2024</v>
      </c>
      <c r="H1455" s="1" t="s">
        <v>7442</v>
      </c>
      <c r="I1455" s="1">
        <v>5817</v>
      </c>
      <c r="J1455" s="1" t="s">
        <v>2595</v>
      </c>
      <c r="K1455" s="1" t="s">
        <v>2505</v>
      </c>
      <c r="L1455" s="1">
        <v>20001</v>
      </c>
      <c r="M1455" s="1" t="s">
        <v>2499</v>
      </c>
      <c r="N1455" s="1" t="s">
        <v>4034</v>
      </c>
      <c r="O1455" s="1" t="s">
        <v>4035</v>
      </c>
      <c r="Q1455" s="1" t="s">
        <v>2500</v>
      </c>
      <c r="R1455" s="1" t="s">
        <v>2501</v>
      </c>
      <c r="S1455" s="1" t="s">
        <v>2502</v>
      </c>
      <c r="T1455" s="1" t="s">
        <v>2479</v>
      </c>
      <c r="U1455" s="1" t="s">
        <v>141</v>
      </c>
      <c r="V1455" s="1" t="s">
        <v>4028</v>
      </c>
      <c r="W1455" s="1" t="s">
        <v>35</v>
      </c>
      <c r="X1455" s="1" t="s">
        <v>2546</v>
      </c>
      <c r="Y1455" s="1" t="s">
        <v>7443</v>
      </c>
      <c r="Z1455" s="1" t="s">
        <v>3428</v>
      </c>
    </row>
    <row r="1456" spans="1:26" hidden="1" x14ac:dyDescent="0.25">
      <c r="A1456" s="1" t="s">
        <v>2496</v>
      </c>
      <c r="B1456" s="1">
        <v>588</v>
      </c>
      <c r="C1456" s="1" t="s">
        <v>1542</v>
      </c>
      <c r="D1456" s="1" t="s">
        <v>141</v>
      </c>
      <c r="E1456" s="1" t="s">
        <v>142</v>
      </c>
      <c r="F1456" s="1">
        <v>2023</v>
      </c>
      <c r="G1456" s="1">
        <v>2024</v>
      </c>
      <c r="H1456" s="1" t="s">
        <v>5275</v>
      </c>
      <c r="I1456" s="1">
        <v>9361</v>
      </c>
      <c r="J1456" s="1" t="s">
        <v>2595</v>
      </c>
      <c r="K1456" s="1" t="s">
        <v>2505</v>
      </c>
      <c r="L1456" s="1">
        <v>24114</v>
      </c>
      <c r="M1456" s="1" t="s">
        <v>2499</v>
      </c>
      <c r="N1456" s="1" t="s">
        <v>3445</v>
      </c>
      <c r="O1456" s="1" t="s">
        <v>3446</v>
      </c>
      <c r="Q1456" s="1" t="s">
        <v>58</v>
      </c>
      <c r="R1456" s="1" t="s">
        <v>4492</v>
      </c>
      <c r="S1456" s="1" t="s">
        <v>4493</v>
      </c>
      <c r="T1456" s="1" t="s">
        <v>2479</v>
      </c>
      <c r="U1456" s="1" t="s">
        <v>141</v>
      </c>
      <c r="V1456" s="1" t="s">
        <v>3444</v>
      </c>
      <c r="W1456" s="1" t="s">
        <v>35</v>
      </c>
      <c r="X1456" s="1" t="s">
        <v>3125</v>
      </c>
      <c r="Y1456" s="1" t="s">
        <v>5276</v>
      </c>
      <c r="Z1456" s="1" t="s">
        <v>2539</v>
      </c>
    </row>
    <row r="1457" spans="1:26" hidden="1" x14ac:dyDescent="0.25">
      <c r="A1457" s="1" t="s">
        <v>2496</v>
      </c>
      <c r="B1457" s="1">
        <v>587</v>
      </c>
      <c r="C1457" s="1" t="s">
        <v>1484</v>
      </c>
      <c r="D1457" s="1" t="s">
        <v>141</v>
      </c>
      <c r="E1457" s="1" t="s">
        <v>142</v>
      </c>
      <c r="F1457" s="1">
        <v>2023</v>
      </c>
      <c r="G1457" s="1">
        <v>2024</v>
      </c>
      <c r="H1457" s="1" t="s">
        <v>4532</v>
      </c>
      <c r="I1457" s="1">
        <v>10012</v>
      </c>
      <c r="J1457" s="1" t="s">
        <v>2475</v>
      </c>
      <c r="K1457" s="1" t="s">
        <v>3129</v>
      </c>
      <c r="L1457" s="1">
        <v>14001</v>
      </c>
      <c r="M1457" s="1" t="s">
        <v>3130</v>
      </c>
      <c r="N1457" s="1" t="s">
        <v>3445</v>
      </c>
      <c r="O1457" s="1" t="s">
        <v>3446</v>
      </c>
      <c r="Q1457" s="1" t="s">
        <v>2500</v>
      </c>
      <c r="R1457" s="1" t="s">
        <v>2501</v>
      </c>
      <c r="S1457" s="1" t="s">
        <v>2502</v>
      </c>
      <c r="T1457" s="1" t="s">
        <v>2479</v>
      </c>
      <c r="U1457" s="1" t="s">
        <v>141</v>
      </c>
      <c r="V1457" s="1" t="s">
        <v>3444</v>
      </c>
      <c r="W1457" s="1" t="s">
        <v>35</v>
      </c>
      <c r="X1457" s="1" t="s">
        <v>2503</v>
      </c>
      <c r="Y1457" s="1" t="s">
        <v>4588</v>
      </c>
      <c r="Z1457" s="1" t="s">
        <v>4533</v>
      </c>
    </row>
    <row r="1458" spans="1:26" hidden="1" x14ac:dyDescent="0.25">
      <c r="A1458" s="1" t="s">
        <v>2496</v>
      </c>
      <c r="B1458" s="1">
        <v>586</v>
      </c>
      <c r="C1458" s="1" t="s">
        <v>1553</v>
      </c>
      <c r="D1458" s="1" t="s">
        <v>141</v>
      </c>
      <c r="E1458" s="1" t="s">
        <v>142</v>
      </c>
      <c r="F1458" s="1">
        <v>2023</v>
      </c>
      <c r="G1458" s="1">
        <v>2024</v>
      </c>
      <c r="H1458" s="1" t="s">
        <v>4589</v>
      </c>
      <c r="I1458" s="1">
        <v>8406</v>
      </c>
      <c r="J1458" s="1" t="s">
        <v>2595</v>
      </c>
      <c r="K1458" s="1" t="s">
        <v>2505</v>
      </c>
      <c r="L1458" s="1">
        <v>20001</v>
      </c>
      <c r="M1458" s="1" t="s">
        <v>2499</v>
      </c>
      <c r="N1458" s="1" t="s">
        <v>3445</v>
      </c>
      <c r="O1458" s="1" t="s">
        <v>3446</v>
      </c>
      <c r="Q1458" s="1" t="s">
        <v>2500</v>
      </c>
      <c r="R1458" s="1" t="s">
        <v>2501</v>
      </c>
      <c r="S1458" s="1" t="s">
        <v>2502</v>
      </c>
      <c r="T1458" s="1" t="s">
        <v>2479</v>
      </c>
      <c r="U1458" s="1" t="s">
        <v>141</v>
      </c>
      <c r="V1458" s="1" t="s">
        <v>3444</v>
      </c>
      <c r="W1458" s="1" t="s">
        <v>35</v>
      </c>
      <c r="X1458" s="1" t="s">
        <v>2503</v>
      </c>
      <c r="Y1458" s="1" t="s">
        <v>4590</v>
      </c>
      <c r="Z1458" s="1" t="s">
        <v>2479</v>
      </c>
    </row>
    <row r="1459" spans="1:26" hidden="1" x14ac:dyDescent="0.25">
      <c r="A1459" s="1" t="s">
        <v>2496</v>
      </c>
      <c r="B1459" s="1">
        <v>585</v>
      </c>
      <c r="C1459" s="1" t="s">
        <v>1137</v>
      </c>
      <c r="D1459" s="1" t="s">
        <v>141</v>
      </c>
      <c r="E1459" s="1" t="s">
        <v>142</v>
      </c>
      <c r="F1459" s="1">
        <v>2023</v>
      </c>
      <c r="G1459" s="1">
        <v>2024</v>
      </c>
      <c r="H1459" s="1" t="s">
        <v>4591</v>
      </c>
      <c r="I1459" s="1">
        <v>5780</v>
      </c>
      <c r="J1459" s="1" t="s">
        <v>7444</v>
      </c>
      <c r="K1459" s="1" t="s">
        <v>2505</v>
      </c>
      <c r="L1459" s="1">
        <v>20132</v>
      </c>
      <c r="M1459" s="1" t="s">
        <v>2499</v>
      </c>
      <c r="N1459" s="1" t="s">
        <v>3445</v>
      </c>
      <c r="O1459" s="1" t="s">
        <v>3446</v>
      </c>
      <c r="Q1459" s="1" t="s">
        <v>2500</v>
      </c>
      <c r="R1459" s="1" t="s">
        <v>2501</v>
      </c>
      <c r="S1459" s="1" t="s">
        <v>2502</v>
      </c>
      <c r="T1459" s="1" t="s">
        <v>2479</v>
      </c>
      <c r="U1459" s="1" t="s">
        <v>141</v>
      </c>
      <c r="V1459" s="1" t="s">
        <v>3444</v>
      </c>
      <c r="W1459" s="1" t="s">
        <v>35</v>
      </c>
      <c r="X1459" s="1" t="s">
        <v>2503</v>
      </c>
      <c r="Y1459" s="1" t="s">
        <v>4592</v>
      </c>
      <c r="Z1459" s="1" t="s">
        <v>2479</v>
      </c>
    </row>
    <row r="1460" spans="1:26" hidden="1" x14ac:dyDescent="0.25">
      <c r="A1460" s="1" t="s">
        <v>2496</v>
      </c>
      <c r="B1460" s="1">
        <v>584</v>
      </c>
      <c r="C1460" s="1" t="s">
        <v>1485</v>
      </c>
      <c r="D1460" s="1" t="s">
        <v>141</v>
      </c>
      <c r="E1460" s="1" t="s">
        <v>142</v>
      </c>
      <c r="F1460" s="1">
        <v>2023</v>
      </c>
      <c r="G1460" s="1">
        <v>2024</v>
      </c>
      <c r="H1460" s="1" t="s">
        <v>4532</v>
      </c>
      <c r="I1460" s="1">
        <v>10012</v>
      </c>
      <c r="J1460" s="1" t="s">
        <v>2475</v>
      </c>
      <c r="K1460" s="1" t="s">
        <v>3129</v>
      </c>
      <c r="L1460" s="1">
        <v>14001</v>
      </c>
      <c r="M1460" s="1" t="s">
        <v>3130</v>
      </c>
      <c r="N1460" s="1" t="s">
        <v>4034</v>
      </c>
      <c r="O1460" s="1" t="s">
        <v>4035</v>
      </c>
      <c r="Q1460" s="1" t="s">
        <v>2500</v>
      </c>
      <c r="R1460" s="1" t="s">
        <v>2501</v>
      </c>
      <c r="S1460" s="1" t="s">
        <v>2502</v>
      </c>
      <c r="T1460" s="1" t="s">
        <v>2479</v>
      </c>
      <c r="U1460" s="1" t="s">
        <v>141</v>
      </c>
      <c r="V1460" s="1" t="s">
        <v>4028</v>
      </c>
      <c r="W1460" s="1" t="s">
        <v>35</v>
      </c>
      <c r="X1460" s="1" t="s">
        <v>2794</v>
      </c>
      <c r="Y1460" s="1" t="s">
        <v>2795</v>
      </c>
      <c r="Z1460" s="1" t="s">
        <v>2755</v>
      </c>
    </row>
    <row r="1461" spans="1:26" hidden="1" x14ac:dyDescent="0.25">
      <c r="A1461" s="1" t="s">
        <v>2496</v>
      </c>
      <c r="B1461" s="1">
        <v>583</v>
      </c>
      <c r="C1461" s="1" t="s">
        <v>958</v>
      </c>
      <c r="D1461" s="1" t="s">
        <v>141</v>
      </c>
      <c r="E1461" s="1" t="s">
        <v>142</v>
      </c>
      <c r="F1461" s="1">
        <v>2023</v>
      </c>
      <c r="G1461" s="1">
        <v>2024</v>
      </c>
      <c r="H1461" s="1" t="s">
        <v>4593</v>
      </c>
      <c r="I1461" s="1">
        <v>6749</v>
      </c>
      <c r="J1461" s="1" t="s">
        <v>2595</v>
      </c>
      <c r="K1461" s="1" t="s">
        <v>2505</v>
      </c>
      <c r="L1461" s="1">
        <v>20003</v>
      </c>
      <c r="M1461" s="1" t="s">
        <v>2499</v>
      </c>
      <c r="N1461" s="1" t="s">
        <v>3445</v>
      </c>
      <c r="O1461" s="1" t="s">
        <v>3446</v>
      </c>
      <c r="Q1461" s="1" t="s">
        <v>2500</v>
      </c>
      <c r="R1461" s="1" t="s">
        <v>2501</v>
      </c>
      <c r="S1461" s="1" t="s">
        <v>3449</v>
      </c>
      <c r="T1461" s="1" t="s">
        <v>2479</v>
      </c>
      <c r="U1461" s="1" t="s">
        <v>141</v>
      </c>
      <c r="V1461" s="1" t="s">
        <v>3444</v>
      </c>
      <c r="W1461" s="1" t="s">
        <v>35</v>
      </c>
      <c r="X1461" s="1" t="s">
        <v>2794</v>
      </c>
      <c r="Y1461" s="1" t="s">
        <v>2795</v>
      </c>
      <c r="Z1461" s="1" t="s">
        <v>2755</v>
      </c>
    </row>
    <row r="1462" spans="1:26" hidden="1" x14ac:dyDescent="0.25">
      <c r="A1462" s="1" t="s">
        <v>2496</v>
      </c>
      <c r="B1462" s="1">
        <v>582</v>
      </c>
      <c r="C1462" s="1" t="s">
        <v>979</v>
      </c>
      <c r="D1462" s="1" t="s">
        <v>141</v>
      </c>
      <c r="E1462" s="1" t="s">
        <v>142</v>
      </c>
      <c r="F1462" s="1">
        <v>2023</v>
      </c>
      <c r="G1462" s="1">
        <v>2024</v>
      </c>
      <c r="H1462" s="1" t="s">
        <v>4594</v>
      </c>
      <c r="I1462" s="1">
        <v>5830</v>
      </c>
      <c r="J1462" s="1" t="s">
        <v>2595</v>
      </c>
      <c r="K1462" s="1" t="s">
        <v>2505</v>
      </c>
      <c r="L1462" s="1">
        <v>20001</v>
      </c>
      <c r="M1462" s="1" t="s">
        <v>2499</v>
      </c>
      <c r="N1462" s="1" t="s">
        <v>4034</v>
      </c>
      <c r="O1462" s="1" t="s">
        <v>4035</v>
      </c>
      <c r="Q1462" s="1" t="s">
        <v>2500</v>
      </c>
      <c r="R1462" s="1" t="s">
        <v>2501</v>
      </c>
      <c r="S1462" s="1" t="s">
        <v>2502</v>
      </c>
      <c r="T1462" s="1" t="s">
        <v>2479</v>
      </c>
      <c r="U1462" s="1" t="s">
        <v>141</v>
      </c>
      <c r="V1462" s="1" t="s">
        <v>4595</v>
      </c>
      <c r="W1462" s="1" t="s">
        <v>35</v>
      </c>
      <c r="X1462" s="1" t="s">
        <v>2503</v>
      </c>
      <c r="Y1462" s="1" t="s">
        <v>4596</v>
      </c>
      <c r="Z1462" s="1" t="s">
        <v>4597</v>
      </c>
    </row>
    <row r="1463" spans="1:26" hidden="1" x14ac:dyDescent="0.25">
      <c r="A1463" s="1" t="s">
        <v>2496</v>
      </c>
      <c r="B1463" s="1">
        <v>581</v>
      </c>
      <c r="C1463" s="1" t="s">
        <v>378</v>
      </c>
      <c r="D1463" s="1" t="s">
        <v>162</v>
      </c>
      <c r="E1463" s="1" t="s">
        <v>157</v>
      </c>
      <c r="F1463" s="1">
        <v>2023</v>
      </c>
      <c r="G1463" s="1">
        <v>2023</v>
      </c>
      <c r="H1463" s="1" t="s">
        <v>4598</v>
      </c>
      <c r="I1463" s="1">
        <v>5719</v>
      </c>
      <c r="J1463" s="1" t="s">
        <v>2482</v>
      </c>
      <c r="K1463" s="1" t="s">
        <v>2558</v>
      </c>
      <c r="L1463" s="1">
        <v>20001</v>
      </c>
      <c r="M1463" s="1" t="s">
        <v>2499</v>
      </c>
      <c r="N1463" s="1" t="s">
        <v>3781</v>
      </c>
      <c r="O1463" s="1" t="s">
        <v>3782</v>
      </c>
      <c r="Q1463" s="1" t="s">
        <v>2500</v>
      </c>
      <c r="R1463" s="1" t="s">
        <v>2501</v>
      </c>
      <c r="S1463" s="1" t="s">
        <v>2502</v>
      </c>
      <c r="T1463" s="1" t="s">
        <v>2479</v>
      </c>
      <c r="U1463" s="1" t="s">
        <v>162</v>
      </c>
      <c r="V1463" s="1" t="s">
        <v>4103</v>
      </c>
      <c r="W1463" s="1" t="s">
        <v>34</v>
      </c>
      <c r="X1463" s="1" t="s">
        <v>2503</v>
      </c>
      <c r="Y1463" s="1" t="s">
        <v>7445</v>
      </c>
      <c r="Z1463" s="1" t="s">
        <v>2522</v>
      </c>
    </row>
    <row r="1464" spans="1:26" hidden="1" x14ac:dyDescent="0.25">
      <c r="A1464" s="1" t="s">
        <v>2496</v>
      </c>
      <c r="B1464" s="1">
        <v>580</v>
      </c>
      <c r="C1464" s="1" t="s">
        <v>718</v>
      </c>
      <c r="D1464" s="1" t="s">
        <v>162</v>
      </c>
      <c r="E1464" s="1" t="s">
        <v>157</v>
      </c>
      <c r="F1464" s="1">
        <v>2023</v>
      </c>
      <c r="G1464" s="1">
        <v>2024</v>
      </c>
      <c r="H1464" s="1" t="s">
        <v>4506</v>
      </c>
      <c r="I1464" s="1" t="s">
        <v>4507</v>
      </c>
      <c r="J1464" s="1" t="s">
        <v>2475</v>
      </c>
      <c r="K1464" s="1" t="s">
        <v>2738</v>
      </c>
      <c r="L1464" s="1">
        <v>20001</v>
      </c>
      <c r="M1464" s="1" t="s">
        <v>2530</v>
      </c>
      <c r="N1464" s="1" t="s">
        <v>3498</v>
      </c>
      <c r="O1464" s="1" t="s">
        <v>3499</v>
      </c>
      <c r="Q1464" s="1" t="s">
        <v>2500</v>
      </c>
      <c r="R1464" s="1" t="s">
        <v>2501</v>
      </c>
      <c r="S1464" s="1" t="s">
        <v>2502</v>
      </c>
      <c r="T1464" s="1" t="s">
        <v>2522</v>
      </c>
      <c r="U1464" s="1" t="s">
        <v>162</v>
      </c>
      <c r="V1464" s="1" t="s">
        <v>4103</v>
      </c>
      <c r="W1464" s="1" t="s">
        <v>34</v>
      </c>
      <c r="X1464" s="1" t="s">
        <v>2503</v>
      </c>
      <c r="Y1464" s="1" t="s">
        <v>7446</v>
      </c>
      <c r="Z1464" s="1" t="s">
        <v>2522</v>
      </c>
    </row>
    <row r="1465" spans="1:26" hidden="1" x14ac:dyDescent="0.25">
      <c r="A1465" s="1" t="s">
        <v>2496</v>
      </c>
      <c r="B1465" s="1">
        <v>579</v>
      </c>
      <c r="C1465" s="1" t="s">
        <v>592</v>
      </c>
      <c r="D1465" s="1" t="s">
        <v>141</v>
      </c>
      <c r="E1465" s="1" t="s">
        <v>142</v>
      </c>
      <c r="F1465" s="1">
        <v>2023</v>
      </c>
      <c r="G1465" s="1">
        <v>2024</v>
      </c>
      <c r="H1465" s="1" t="s">
        <v>4599</v>
      </c>
      <c r="I1465" s="1">
        <v>8405</v>
      </c>
      <c r="J1465" s="1" t="s">
        <v>2595</v>
      </c>
      <c r="K1465" s="1" t="s">
        <v>2505</v>
      </c>
      <c r="L1465" s="1">
        <v>20001</v>
      </c>
      <c r="M1465" s="1" t="s">
        <v>2499</v>
      </c>
      <c r="N1465" s="1" t="s">
        <v>4034</v>
      </c>
      <c r="O1465" s="1" t="s">
        <v>4035</v>
      </c>
      <c r="Q1465" s="1" t="s">
        <v>2500</v>
      </c>
      <c r="R1465" s="1" t="s">
        <v>2501</v>
      </c>
      <c r="S1465" s="1" t="s">
        <v>2502</v>
      </c>
      <c r="T1465" s="1" t="s">
        <v>2479</v>
      </c>
      <c r="U1465" s="1" t="s">
        <v>141</v>
      </c>
      <c r="V1465" s="1" t="s">
        <v>4028</v>
      </c>
      <c r="W1465" s="1" t="s">
        <v>35</v>
      </c>
      <c r="X1465" s="1" t="s">
        <v>2794</v>
      </c>
      <c r="Y1465" s="1" t="s">
        <v>2795</v>
      </c>
      <c r="Z1465" s="1" t="s">
        <v>2755</v>
      </c>
    </row>
    <row r="1466" spans="1:26" hidden="1" x14ac:dyDescent="0.25">
      <c r="A1466" s="1" t="s">
        <v>2496</v>
      </c>
      <c r="B1466" s="1">
        <v>578</v>
      </c>
      <c r="C1466" s="1" t="s">
        <v>744</v>
      </c>
      <c r="D1466" s="1" t="s">
        <v>141</v>
      </c>
      <c r="E1466" s="1" t="s">
        <v>142</v>
      </c>
      <c r="F1466" s="1">
        <v>2023</v>
      </c>
      <c r="G1466" s="1">
        <v>2024</v>
      </c>
      <c r="H1466" s="1" t="s">
        <v>4501</v>
      </c>
      <c r="I1466" s="1" t="s">
        <v>7125</v>
      </c>
      <c r="J1466" s="1" t="s">
        <v>2475</v>
      </c>
      <c r="K1466" s="1" t="s">
        <v>2505</v>
      </c>
      <c r="L1466" s="1">
        <v>20001</v>
      </c>
      <c r="M1466" s="1" t="s">
        <v>2499</v>
      </c>
      <c r="N1466" s="1" t="s">
        <v>3445</v>
      </c>
      <c r="O1466" s="1" t="s">
        <v>3446</v>
      </c>
      <c r="Q1466" s="1" t="s">
        <v>2500</v>
      </c>
      <c r="R1466" s="1" t="s">
        <v>2501</v>
      </c>
      <c r="S1466" s="1" t="s">
        <v>2502</v>
      </c>
      <c r="T1466" s="1" t="s">
        <v>3428</v>
      </c>
      <c r="U1466" s="1" t="s">
        <v>141</v>
      </c>
      <c r="V1466" s="1" t="s">
        <v>3444</v>
      </c>
      <c r="W1466" s="1" t="s">
        <v>35</v>
      </c>
      <c r="X1466" s="1" t="s">
        <v>2503</v>
      </c>
      <c r="Y1466" s="1" t="s">
        <v>7447</v>
      </c>
      <c r="Z1466" s="1" t="s">
        <v>7448</v>
      </c>
    </row>
    <row r="1467" spans="1:26" hidden="1" x14ac:dyDescent="0.25">
      <c r="A1467" s="1" t="s">
        <v>2496</v>
      </c>
      <c r="B1467" s="1">
        <v>577</v>
      </c>
      <c r="C1467" s="1" t="s">
        <v>1486</v>
      </c>
      <c r="D1467" s="1" t="s">
        <v>141</v>
      </c>
      <c r="E1467" s="1" t="s">
        <v>142</v>
      </c>
      <c r="F1467" s="1">
        <v>2023</v>
      </c>
      <c r="G1467" s="1">
        <v>2024</v>
      </c>
      <c r="H1467" s="1" t="s">
        <v>7449</v>
      </c>
      <c r="I1467" s="1">
        <v>7143</v>
      </c>
      <c r="J1467" s="1" t="s">
        <v>2595</v>
      </c>
      <c r="K1467" s="1" t="s">
        <v>2505</v>
      </c>
      <c r="L1467" s="1">
        <v>20001</v>
      </c>
      <c r="M1467" s="1" t="s">
        <v>2499</v>
      </c>
      <c r="N1467" s="1" t="s">
        <v>4034</v>
      </c>
      <c r="O1467" s="1" t="s">
        <v>4035</v>
      </c>
      <c r="Q1467" s="1" t="s">
        <v>2500</v>
      </c>
      <c r="R1467" s="1" t="s">
        <v>2501</v>
      </c>
      <c r="S1467" s="1" t="s">
        <v>2502</v>
      </c>
      <c r="T1467" s="1" t="s">
        <v>2479</v>
      </c>
      <c r="U1467" s="1" t="s">
        <v>141</v>
      </c>
      <c r="V1467" s="1" t="s">
        <v>4028</v>
      </c>
      <c r="W1467" s="1" t="s">
        <v>35</v>
      </c>
      <c r="X1467" s="1" t="s">
        <v>2503</v>
      </c>
      <c r="Y1467" s="1" t="s">
        <v>7450</v>
      </c>
      <c r="Z1467" s="1" t="s">
        <v>2522</v>
      </c>
    </row>
    <row r="1468" spans="1:26" hidden="1" x14ac:dyDescent="0.25">
      <c r="A1468" s="1" t="s">
        <v>2496</v>
      </c>
      <c r="B1468" s="1">
        <v>576</v>
      </c>
      <c r="C1468" s="1" t="s">
        <v>753</v>
      </c>
      <c r="D1468" s="1" t="s">
        <v>141</v>
      </c>
      <c r="E1468" s="1" t="s">
        <v>142</v>
      </c>
      <c r="F1468" s="1">
        <v>2024</v>
      </c>
      <c r="G1468" s="1">
        <v>2025</v>
      </c>
      <c r="H1468" s="1" t="s">
        <v>4602</v>
      </c>
      <c r="I1468" s="1">
        <v>9129</v>
      </c>
      <c r="J1468" s="1" t="s">
        <v>3122</v>
      </c>
      <c r="K1468" s="1" t="s">
        <v>2505</v>
      </c>
      <c r="L1468" s="1">
        <v>24114</v>
      </c>
      <c r="M1468" s="1" t="s">
        <v>2499</v>
      </c>
      <c r="N1468" s="1" t="s">
        <v>3450</v>
      </c>
      <c r="O1468" s="1" t="s">
        <v>4603</v>
      </c>
      <c r="Q1468" s="1" t="s">
        <v>58</v>
      </c>
      <c r="R1468" s="1" t="s">
        <v>4492</v>
      </c>
      <c r="S1468" s="1" t="s">
        <v>4493</v>
      </c>
      <c r="T1468" s="1" t="s">
        <v>2479</v>
      </c>
      <c r="U1468" s="1" t="s">
        <v>141</v>
      </c>
      <c r="V1468" s="1" t="s">
        <v>3444</v>
      </c>
      <c r="W1468" s="1" t="s">
        <v>34</v>
      </c>
      <c r="X1468" s="1" t="s">
        <v>2546</v>
      </c>
      <c r="Y1468" s="1" t="s">
        <v>4604</v>
      </c>
      <c r="Z1468" s="1" t="s">
        <v>4495</v>
      </c>
    </row>
    <row r="1469" spans="1:26" hidden="1" x14ac:dyDescent="0.25">
      <c r="A1469" s="1" t="s">
        <v>2496</v>
      </c>
      <c r="B1469" s="1">
        <v>575</v>
      </c>
      <c r="C1469" s="1" t="s">
        <v>878</v>
      </c>
      <c r="D1469" s="1" t="s">
        <v>141</v>
      </c>
      <c r="E1469" s="1" t="s">
        <v>142</v>
      </c>
      <c r="F1469" s="1">
        <v>2024</v>
      </c>
      <c r="G1469" s="1">
        <v>2025</v>
      </c>
      <c r="H1469" s="1" t="s">
        <v>4501</v>
      </c>
      <c r="I1469" s="1" t="s">
        <v>4502</v>
      </c>
      <c r="J1469" s="1" t="s">
        <v>2475</v>
      </c>
      <c r="K1469" s="1" t="s">
        <v>2505</v>
      </c>
      <c r="L1469" s="1">
        <v>20001</v>
      </c>
      <c r="M1469" s="1" t="s">
        <v>2499</v>
      </c>
      <c r="N1469" s="1" t="s">
        <v>4183</v>
      </c>
      <c r="O1469" s="1" t="s">
        <v>4184</v>
      </c>
      <c r="Q1469" s="1" t="s">
        <v>2500</v>
      </c>
      <c r="R1469" s="1" t="s">
        <v>2501</v>
      </c>
      <c r="S1469" s="1" t="s">
        <v>2502</v>
      </c>
      <c r="T1469" s="1" t="s">
        <v>3428</v>
      </c>
      <c r="U1469" s="1" t="s">
        <v>141</v>
      </c>
      <c r="V1469" s="1" t="s">
        <v>3232</v>
      </c>
      <c r="W1469" s="1" t="s">
        <v>34</v>
      </c>
      <c r="X1469" s="1" t="s">
        <v>2503</v>
      </c>
      <c r="Y1469" s="1" t="s">
        <v>5969</v>
      </c>
      <c r="Z1469" s="1" t="s">
        <v>3428</v>
      </c>
    </row>
    <row r="1470" spans="1:26" hidden="1" x14ac:dyDescent="0.25">
      <c r="A1470" s="1" t="s">
        <v>2496</v>
      </c>
      <c r="B1470" s="1">
        <v>574</v>
      </c>
      <c r="C1470" s="1" t="s">
        <v>598</v>
      </c>
      <c r="D1470" s="1" t="s">
        <v>141</v>
      </c>
      <c r="E1470" s="1" t="s">
        <v>142</v>
      </c>
      <c r="F1470" s="1">
        <v>2023</v>
      </c>
      <c r="G1470" s="1">
        <v>2024</v>
      </c>
      <c r="H1470" s="1" t="s">
        <v>4627</v>
      </c>
      <c r="I1470" s="1">
        <v>6748</v>
      </c>
      <c r="J1470" s="1" t="s">
        <v>2595</v>
      </c>
      <c r="K1470" s="1" t="s">
        <v>2505</v>
      </c>
      <c r="L1470" s="1">
        <v>20003</v>
      </c>
      <c r="M1470" s="1" t="s">
        <v>2499</v>
      </c>
      <c r="N1470" s="1" t="s">
        <v>4034</v>
      </c>
      <c r="O1470" s="1" t="s">
        <v>4035</v>
      </c>
      <c r="Q1470" s="1" t="s">
        <v>2500</v>
      </c>
      <c r="R1470" s="1" t="s">
        <v>2501</v>
      </c>
      <c r="S1470" s="1" t="s">
        <v>3449</v>
      </c>
      <c r="T1470" s="1" t="s">
        <v>2479</v>
      </c>
      <c r="U1470" s="1" t="s">
        <v>141</v>
      </c>
      <c r="V1470" s="1" t="s">
        <v>4028</v>
      </c>
      <c r="W1470" s="1" t="s">
        <v>35</v>
      </c>
      <c r="X1470" s="1" t="s">
        <v>2503</v>
      </c>
      <c r="Y1470" s="1" t="s">
        <v>5970</v>
      </c>
      <c r="Z1470" s="1" t="s">
        <v>2479</v>
      </c>
    </row>
    <row r="1471" spans="1:26" hidden="1" x14ac:dyDescent="0.25">
      <c r="A1471" s="1" t="s">
        <v>2496</v>
      </c>
      <c r="B1471" s="1">
        <v>573</v>
      </c>
      <c r="C1471" s="1" t="s">
        <v>362</v>
      </c>
      <c r="D1471" s="1" t="s">
        <v>141</v>
      </c>
      <c r="E1471" s="1" t="s">
        <v>142</v>
      </c>
      <c r="F1471" s="1">
        <v>2023</v>
      </c>
      <c r="G1471" s="1">
        <v>2024</v>
      </c>
      <c r="H1471" s="1" t="s">
        <v>5831</v>
      </c>
      <c r="I1471" s="1">
        <v>6882</v>
      </c>
      <c r="J1471" s="1" t="s">
        <v>2595</v>
      </c>
      <c r="K1471" s="1" t="s">
        <v>2505</v>
      </c>
      <c r="L1471" s="1">
        <v>20001</v>
      </c>
      <c r="M1471" s="1" t="s">
        <v>2499</v>
      </c>
      <c r="N1471" s="1" t="s">
        <v>3445</v>
      </c>
      <c r="O1471" s="1" t="s">
        <v>3446</v>
      </c>
      <c r="Q1471" s="1" t="s">
        <v>2500</v>
      </c>
      <c r="R1471" s="1" t="s">
        <v>2501</v>
      </c>
      <c r="S1471" s="1" t="s">
        <v>2502</v>
      </c>
      <c r="T1471" s="1" t="s">
        <v>2479</v>
      </c>
      <c r="U1471" s="1" t="s">
        <v>141</v>
      </c>
      <c r="V1471" s="1" t="s">
        <v>3444</v>
      </c>
      <c r="W1471" s="1" t="s">
        <v>35</v>
      </c>
      <c r="X1471" s="1" t="s">
        <v>2503</v>
      </c>
      <c r="Y1471" s="1" t="s">
        <v>5971</v>
      </c>
      <c r="Z1471" s="1" t="s">
        <v>2479</v>
      </c>
    </row>
    <row r="1472" spans="1:26" hidden="1" x14ac:dyDescent="0.25">
      <c r="A1472" s="1" t="s">
        <v>2496</v>
      </c>
      <c r="B1472" s="1">
        <v>572</v>
      </c>
      <c r="C1472" s="1" t="s">
        <v>1041</v>
      </c>
      <c r="D1472" s="1" t="s">
        <v>141</v>
      </c>
      <c r="E1472" s="1" t="s">
        <v>142</v>
      </c>
      <c r="F1472" s="1">
        <v>2023</v>
      </c>
      <c r="G1472" s="1">
        <v>2024</v>
      </c>
      <c r="H1472" s="1" t="s">
        <v>4606</v>
      </c>
      <c r="I1472" s="1">
        <v>9115</v>
      </c>
      <c r="J1472" s="1" t="s">
        <v>2595</v>
      </c>
      <c r="K1472" s="1" t="s">
        <v>2505</v>
      </c>
      <c r="L1472" s="1">
        <v>20001</v>
      </c>
      <c r="M1472" s="1" t="s">
        <v>2499</v>
      </c>
      <c r="N1472" s="1" t="s">
        <v>3445</v>
      </c>
      <c r="O1472" s="1" t="s">
        <v>3446</v>
      </c>
      <c r="Q1472" s="1" t="s">
        <v>2500</v>
      </c>
      <c r="R1472" s="1" t="s">
        <v>2501</v>
      </c>
      <c r="S1472" s="1" t="s">
        <v>2502</v>
      </c>
      <c r="T1472" s="1" t="s">
        <v>2479</v>
      </c>
      <c r="U1472" s="1" t="s">
        <v>141</v>
      </c>
      <c r="V1472" s="1" t="s">
        <v>3444</v>
      </c>
      <c r="W1472" s="1" t="s">
        <v>35</v>
      </c>
      <c r="X1472" s="1" t="s">
        <v>2503</v>
      </c>
      <c r="Y1472" s="1" t="s">
        <v>4607</v>
      </c>
      <c r="Z1472" s="1" t="s">
        <v>2479</v>
      </c>
    </row>
    <row r="1473" spans="1:26" hidden="1" x14ac:dyDescent="0.25">
      <c r="A1473" s="1" t="s">
        <v>2496</v>
      </c>
      <c r="B1473" s="1">
        <v>571</v>
      </c>
      <c r="C1473" s="1" t="s">
        <v>345</v>
      </c>
      <c r="D1473" s="1" t="s">
        <v>141</v>
      </c>
      <c r="E1473" s="1" t="s">
        <v>142</v>
      </c>
      <c r="F1473" s="1">
        <v>2023</v>
      </c>
      <c r="G1473" s="1">
        <v>2024</v>
      </c>
      <c r="H1473" s="1" t="s">
        <v>4608</v>
      </c>
      <c r="I1473" s="1">
        <v>5805</v>
      </c>
      <c r="J1473" s="1" t="s">
        <v>2595</v>
      </c>
      <c r="K1473" s="1" t="s">
        <v>2505</v>
      </c>
      <c r="L1473" s="1">
        <v>20004</v>
      </c>
      <c r="M1473" s="1" t="s">
        <v>2499</v>
      </c>
      <c r="N1473" s="1" t="s">
        <v>4034</v>
      </c>
      <c r="O1473" s="1" t="s">
        <v>4035</v>
      </c>
      <c r="Q1473" s="1" t="s">
        <v>2500</v>
      </c>
      <c r="R1473" s="1" t="s">
        <v>2501</v>
      </c>
      <c r="S1473" s="1" t="s">
        <v>4609</v>
      </c>
      <c r="T1473" s="1" t="s">
        <v>2479</v>
      </c>
      <c r="U1473" s="1" t="s">
        <v>141</v>
      </c>
      <c r="V1473" s="1" t="s">
        <v>4028</v>
      </c>
      <c r="W1473" s="1" t="s">
        <v>35</v>
      </c>
      <c r="X1473" s="1" t="s">
        <v>2794</v>
      </c>
      <c r="Y1473" s="1" t="s">
        <v>2795</v>
      </c>
      <c r="Z1473" s="1" t="s">
        <v>2755</v>
      </c>
    </row>
    <row r="1474" spans="1:26" hidden="1" x14ac:dyDescent="0.25">
      <c r="A1474" s="1" t="s">
        <v>2496</v>
      </c>
      <c r="B1474" s="1">
        <v>570</v>
      </c>
      <c r="C1474" s="1" t="s">
        <v>521</v>
      </c>
      <c r="D1474" s="1" t="s">
        <v>141</v>
      </c>
      <c r="E1474" s="1" t="s">
        <v>142</v>
      </c>
      <c r="F1474" s="1">
        <v>2023</v>
      </c>
      <c r="G1474" s="1">
        <v>2024</v>
      </c>
      <c r="H1474" s="1" t="s">
        <v>4610</v>
      </c>
      <c r="I1474" s="1">
        <v>5769</v>
      </c>
      <c r="J1474" s="1" t="s">
        <v>2595</v>
      </c>
      <c r="K1474" s="1" t="s">
        <v>2505</v>
      </c>
      <c r="L1474" s="1">
        <v>20004</v>
      </c>
      <c r="M1474" s="1" t="s">
        <v>2499</v>
      </c>
      <c r="N1474" s="1" t="s">
        <v>4034</v>
      </c>
      <c r="O1474" s="1" t="s">
        <v>4035</v>
      </c>
      <c r="Q1474" s="1" t="s">
        <v>2500</v>
      </c>
      <c r="R1474" s="1" t="s">
        <v>2501</v>
      </c>
      <c r="S1474" s="1" t="s">
        <v>4609</v>
      </c>
      <c r="T1474" s="1" t="s">
        <v>2479</v>
      </c>
      <c r="U1474" s="1" t="s">
        <v>141</v>
      </c>
      <c r="V1474" s="1" t="s">
        <v>4028</v>
      </c>
      <c r="W1474" s="1" t="s">
        <v>35</v>
      </c>
      <c r="X1474" s="1" t="s">
        <v>2794</v>
      </c>
      <c r="Y1474" s="1" t="s">
        <v>2795</v>
      </c>
      <c r="Z1474" s="1" t="s">
        <v>2755</v>
      </c>
    </row>
    <row r="1475" spans="1:26" hidden="1" x14ac:dyDescent="0.25">
      <c r="A1475" s="1" t="s">
        <v>2496</v>
      </c>
      <c r="B1475" s="1">
        <v>569</v>
      </c>
      <c r="C1475" s="1" t="s">
        <v>990</v>
      </c>
      <c r="D1475" s="1" t="s">
        <v>141</v>
      </c>
      <c r="E1475" s="1" t="s">
        <v>142</v>
      </c>
      <c r="F1475" s="1">
        <v>2024</v>
      </c>
      <c r="G1475" s="1">
        <v>2025</v>
      </c>
      <c r="H1475" s="1" t="s">
        <v>4611</v>
      </c>
      <c r="I1475" s="1">
        <v>8403</v>
      </c>
      <c r="J1475" s="1" t="s">
        <v>2595</v>
      </c>
      <c r="K1475" s="1" t="s">
        <v>2505</v>
      </c>
      <c r="L1475" s="1">
        <v>20001</v>
      </c>
      <c r="M1475" s="1" t="s">
        <v>2499</v>
      </c>
      <c r="N1475" s="1" t="s">
        <v>4183</v>
      </c>
      <c r="O1475" s="1" t="s">
        <v>4184</v>
      </c>
      <c r="Q1475" s="1" t="s">
        <v>2500</v>
      </c>
      <c r="R1475" s="1" t="s">
        <v>2501</v>
      </c>
      <c r="S1475" s="1" t="s">
        <v>2502</v>
      </c>
      <c r="T1475" s="1" t="s">
        <v>2479</v>
      </c>
      <c r="U1475" s="1" t="s">
        <v>141</v>
      </c>
      <c r="V1475" s="1" t="s">
        <v>3232</v>
      </c>
      <c r="W1475" s="1" t="s">
        <v>34</v>
      </c>
      <c r="X1475" s="1" t="s">
        <v>2503</v>
      </c>
      <c r="Y1475" s="1" t="s">
        <v>4612</v>
      </c>
      <c r="Z1475" s="1" t="s">
        <v>4613</v>
      </c>
    </row>
    <row r="1476" spans="1:26" hidden="1" x14ac:dyDescent="0.25">
      <c r="A1476" s="1" t="s">
        <v>2496</v>
      </c>
      <c r="B1476" s="1">
        <v>568</v>
      </c>
      <c r="C1476" s="1" t="s">
        <v>781</v>
      </c>
      <c r="D1476" s="1" t="s">
        <v>162</v>
      </c>
      <c r="E1476" s="1" t="s">
        <v>157</v>
      </c>
      <c r="F1476" s="1">
        <v>2024</v>
      </c>
      <c r="G1476" s="1">
        <v>2024</v>
      </c>
      <c r="H1476" s="1" t="s">
        <v>4614</v>
      </c>
      <c r="I1476" s="1">
        <v>3490</v>
      </c>
      <c r="J1476" s="1" t="s">
        <v>2661</v>
      </c>
      <c r="K1476" s="1" t="s">
        <v>2901</v>
      </c>
      <c r="L1476" s="1">
        <v>14001</v>
      </c>
      <c r="M1476" s="1" t="s">
        <v>2542</v>
      </c>
      <c r="N1476" s="1" t="s">
        <v>4441</v>
      </c>
      <c r="O1476" s="1" t="s">
        <v>4615</v>
      </c>
      <c r="Q1476" s="1" t="s">
        <v>38</v>
      </c>
      <c r="R1476" s="1" t="s">
        <v>2501</v>
      </c>
      <c r="S1476" s="1" t="s">
        <v>2545</v>
      </c>
      <c r="T1476" s="1" t="s">
        <v>2479</v>
      </c>
      <c r="U1476" s="1" t="s">
        <v>162</v>
      </c>
      <c r="V1476" s="1" t="s">
        <v>4616</v>
      </c>
      <c r="W1476" s="1" t="s">
        <v>34</v>
      </c>
      <c r="X1476" s="1" t="s">
        <v>2546</v>
      </c>
      <c r="Y1476" s="1" t="s">
        <v>4617</v>
      </c>
      <c r="Z1476" s="1" t="s">
        <v>4618</v>
      </c>
    </row>
    <row r="1477" spans="1:26" hidden="1" x14ac:dyDescent="0.25">
      <c r="A1477" s="1" t="s">
        <v>2496</v>
      </c>
      <c r="B1477" s="1">
        <v>567</v>
      </c>
      <c r="C1477" s="1" t="s">
        <v>745</v>
      </c>
      <c r="D1477" s="1" t="s">
        <v>141</v>
      </c>
      <c r="E1477" s="1" t="s">
        <v>142</v>
      </c>
      <c r="F1477" s="1">
        <v>2023</v>
      </c>
      <c r="G1477" s="1">
        <v>2024</v>
      </c>
      <c r="H1477" s="1" t="s">
        <v>5832</v>
      </c>
      <c r="I1477" s="1">
        <v>8750</v>
      </c>
      <c r="J1477" s="1" t="s">
        <v>2504</v>
      </c>
      <c r="K1477" s="1" t="s">
        <v>2505</v>
      </c>
      <c r="L1477" s="1">
        <v>37133</v>
      </c>
      <c r="M1477" s="1" t="s">
        <v>2499</v>
      </c>
      <c r="N1477" s="1" t="s">
        <v>4034</v>
      </c>
      <c r="O1477" s="1" t="s">
        <v>4035</v>
      </c>
      <c r="Q1477" s="1" t="s">
        <v>3438</v>
      </c>
      <c r="R1477" s="1" t="s">
        <v>2501</v>
      </c>
      <c r="S1477" s="1" t="s">
        <v>3439</v>
      </c>
      <c r="T1477" s="1" t="s">
        <v>2479</v>
      </c>
      <c r="U1477" s="1" t="s">
        <v>141</v>
      </c>
      <c r="V1477" s="1" t="s">
        <v>4028</v>
      </c>
      <c r="W1477" s="1" t="s">
        <v>35</v>
      </c>
      <c r="X1477" s="1" t="s">
        <v>2503</v>
      </c>
      <c r="Y1477" s="1" t="s">
        <v>5833</v>
      </c>
      <c r="Z1477" s="1" t="s">
        <v>5277</v>
      </c>
    </row>
    <row r="1478" spans="1:26" hidden="1" x14ac:dyDescent="0.25">
      <c r="A1478" s="1" t="s">
        <v>2496</v>
      </c>
      <c r="B1478" s="1">
        <v>565</v>
      </c>
      <c r="C1478" s="1" t="s">
        <v>426</v>
      </c>
      <c r="D1478" s="1" t="s">
        <v>141</v>
      </c>
      <c r="E1478" s="1" t="s">
        <v>142</v>
      </c>
      <c r="F1478" s="1">
        <v>2023</v>
      </c>
      <c r="G1478" s="1">
        <v>2024</v>
      </c>
      <c r="H1478" s="1" t="s">
        <v>4501</v>
      </c>
      <c r="I1478" s="1" t="s">
        <v>4502</v>
      </c>
      <c r="J1478" s="1" t="s">
        <v>2475</v>
      </c>
      <c r="K1478" s="1" t="s">
        <v>2505</v>
      </c>
      <c r="L1478" s="1">
        <v>20001</v>
      </c>
      <c r="M1478" s="1" t="s">
        <v>2499</v>
      </c>
      <c r="N1478" s="1" t="s">
        <v>4034</v>
      </c>
      <c r="O1478" s="1" t="s">
        <v>4035</v>
      </c>
      <c r="Q1478" s="1" t="s">
        <v>2500</v>
      </c>
      <c r="R1478" s="1" t="s">
        <v>2501</v>
      </c>
      <c r="S1478" s="1" t="s">
        <v>2502</v>
      </c>
      <c r="T1478" s="1" t="s">
        <v>2522</v>
      </c>
      <c r="U1478" s="1" t="s">
        <v>141</v>
      </c>
      <c r="V1478" s="1" t="s">
        <v>4028</v>
      </c>
      <c r="W1478" s="1" t="s">
        <v>35</v>
      </c>
      <c r="X1478" s="1" t="s">
        <v>2546</v>
      </c>
      <c r="Y1478" s="1" t="s">
        <v>7451</v>
      </c>
      <c r="Z1478" s="1" t="s">
        <v>7452</v>
      </c>
    </row>
    <row r="1479" spans="1:26" hidden="1" x14ac:dyDescent="0.25">
      <c r="A1479" s="1" t="s">
        <v>2496</v>
      </c>
      <c r="B1479" s="1">
        <v>564</v>
      </c>
      <c r="C1479" s="1" t="s">
        <v>870</v>
      </c>
      <c r="D1479" s="1" t="s">
        <v>141</v>
      </c>
      <c r="E1479" s="1" t="s">
        <v>142</v>
      </c>
      <c r="F1479" s="1">
        <v>2024</v>
      </c>
      <c r="G1479" s="1">
        <v>2025</v>
      </c>
      <c r="H1479" s="1" t="s">
        <v>4620</v>
      </c>
      <c r="I1479" s="1">
        <v>8404</v>
      </c>
      <c r="J1479" s="1" t="s">
        <v>2595</v>
      </c>
      <c r="K1479" s="1" t="s">
        <v>2505</v>
      </c>
      <c r="L1479" s="1">
        <v>20001</v>
      </c>
      <c r="M1479" s="1" t="s">
        <v>2499</v>
      </c>
      <c r="N1479" s="1" t="s">
        <v>4194</v>
      </c>
      <c r="O1479" s="1" t="s">
        <v>4195</v>
      </c>
      <c r="Q1479" s="1" t="s">
        <v>2500</v>
      </c>
      <c r="R1479" s="1" t="s">
        <v>2501</v>
      </c>
      <c r="S1479" s="1" t="s">
        <v>2502</v>
      </c>
      <c r="T1479" s="1" t="s">
        <v>2479</v>
      </c>
      <c r="U1479" s="1" t="s">
        <v>141</v>
      </c>
      <c r="V1479" s="1" t="s">
        <v>3232</v>
      </c>
      <c r="W1479" s="1" t="s">
        <v>34</v>
      </c>
      <c r="X1479" s="1" t="s">
        <v>2794</v>
      </c>
      <c r="Y1479" s="1" t="s">
        <v>2795</v>
      </c>
      <c r="Z1479" s="1" t="s">
        <v>2755</v>
      </c>
    </row>
    <row r="1480" spans="1:26" hidden="1" x14ac:dyDescent="0.25">
      <c r="A1480" s="1" t="s">
        <v>2496</v>
      </c>
      <c r="B1480" s="1">
        <v>563</v>
      </c>
      <c r="C1480" s="1" t="s">
        <v>380</v>
      </c>
      <c r="D1480" s="1" t="s">
        <v>162</v>
      </c>
      <c r="E1480" s="1" t="s">
        <v>157</v>
      </c>
      <c r="F1480" s="1">
        <v>2023</v>
      </c>
      <c r="G1480" s="1">
        <v>2024</v>
      </c>
      <c r="H1480" s="1" t="s">
        <v>4532</v>
      </c>
      <c r="I1480" s="1">
        <v>10012</v>
      </c>
      <c r="J1480" s="1" t="s">
        <v>2475</v>
      </c>
      <c r="K1480" s="1" t="s">
        <v>3129</v>
      </c>
      <c r="L1480" s="1">
        <v>14001</v>
      </c>
      <c r="M1480" s="1" t="s">
        <v>3130</v>
      </c>
      <c r="N1480" s="1" t="s">
        <v>3781</v>
      </c>
      <c r="O1480" s="1" t="s">
        <v>3782</v>
      </c>
      <c r="Q1480" s="1" t="s">
        <v>2500</v>
      </c>
      <c r="R1480" s="1" t="s">
        <v>2501</v>
      </c>
      <c r="S1480" s="1" t="s">
        <v>3449</v>
      </c>
      <c r="T1480" s="1" t="s">
        <v>2479</v>
      </c>
      <c r="U1480" s="1" t="s">
        <v>162</v>
      </c>
      <c r="V1480" s="1" t="s">
        <v>4103</v>
      </c>
      <c r="W1480" s="1" t="s">
        <v>34</v>
      </c>
      <c r="X1480" s="1" t="s">
        <v>2503</v>
      </c>
      <c r="Y1480" s="1" t="s">
        <v>4621</v>
      </c>
      <c r="Z1480" s="1" t="s">
        <v>4533</v>
      </c>
    </row>
    <row r="1481" spans="1:26" hidden="1" x14ac:dyDescent="0.25">
      <c r="A1481" s="1" t="s">
        <v>2496</v>
      </c>
      <c r="B1481" s="1">
        <v>562</v>
      </c>
      <c r="C1481" s="1" t="s">
        <v>430</v>
      </c>
      <c r="D1481" s="1" t="s">
        <v>141</v>
      </c>
      <c r="E1481" s="1" t="s">
        <v>142</v>
      </c>
      <c r="F1481" s="1">
        <v>2023</v>
      </c>
      <c r="G1481" s="1">
        <v>2023</v>
      </c>
      <c r="H1481" s="1" t="s">
        <v>4622</v>
      </c>
      <c r="I1481" s="1">
        <v>8751</v>
      </c>
      <c r="J1481" s="1" t="s">
        <v>2595</v>
      </c>
      <c r="K1481" s="1" t="s">
        <v>2505</v>
      </c>
      <c r="L1481" s="1">
        <v>20001</v>
      </c>
      <c r="M1481" s="1" t="s">
        <v>2499</v>
      </c>
      <c r="N1481" s="1" t="s">
        <v>3445</v>
      </c>
      <c r="O1481" s="1" t="s">
        <v>3446</v>
      </c>
      <c r="Q1481" s="1" t="s">
        <v>2500</v>
      </c>
      <c r="R1481" s="1" t="s">
        <v>2501</v>
      </c>
      <c r="S1481" s="1" t="s">
        <v>2502</v>
      </c>
      <c r="T1481" s="1" t="s">
        <v>2479</v>
      </c>
      <c r="U1481" s="1" t="s">
        <v>141</v>
      </c>
      <c r="V1481" s="1" t="s">
        <v>3444</v>
      </c>
      <c r="W1481" s="1" t="s">
        <v>35</v>
      </c>
      <c r="X1481" s="1" t="s">
        <v>2503</v>
      </c>
      <c r="Y1481" s="1" t="s">
        <v>4623</v>
      </c>
      <c r="Z1481" s="1" t="s">
        <v>2479</v>
      </c>
    </row>
    <row r="1482" spans="1:26" hidden="1" x14ac:dyDescent="0.25">
      <c r="A1482" s="1" t="s">
        <v>2496</v>
      </c>
      <c r="B1482" s="1">
        <v>561</v>
      </c>
      <c r="C1482" s="1" t="s">
        <v>607</v>
      </c>
      <c r="D1482" s="1" t="s">
        <v>141</v>
      </c>
      <c r="E1482" s="1" t="s">
        <v>142</v>
      </c>
      <c r="F1482" s="1">
        <v>2023</v>
      </c>
      <c r="G1482" s="1">
        <v>2024</v>
      </c>
      <c r="H1482" s="1" t="s">
        <v>4626</v>
      </c>
      <c r="I1482" s="1">
        <v>5781</v>
      </c>
      <c r="J1482" s="1" t="s">
        <v>2595</v>
      </c>
      <c r="K1482" s="1" t="s">
        <v>2505</v>
      </c>
      <c r="L1482" s="1">
        <v>20005</v>
      </c>
      <c r="M1482" s="1" t="s">
        <v>2499</v>
      </c>
      <c r="N1482" s="1" t="s">
        <v>3445</v>
      </c>
      <c r="O1482" s="1" t="s">
        <v>3446</v>
      </c>
      <c r="Q1482" s="1" t="s">
        <v>2500</v>
      </c>
      <c r="R1482" s="1" t="s">
        <v>2501</v>
      </c>
      <c r="S1482" s="1" t="s">
        <v>4624</v>
      </c>
      <c r="T1482" s="1" t="s">
        <v>2479</v>
      </c>
      <c r="U1482" s="1" t="s">
        <v>141</v>
      </c>
      <c r="V1482" s="1" t="s">
        <v>3444</v>
      </c>
      <c r="W1482" s="1" t="s">
        <v>35</v>
      </c>
      <c r="X1482" s="1" t="s">
        <v>2503</v>
      </c>
      <c r="Y1482" s="1" t="s">
        <v>5972</v>
      </c>
      <c r="Z1482" s="1" t="s">
        <v>2479</v>
      </c>
    </row>
    <row r="1483" spans="1:26" hidden="1" x14ac:dyDescent="0.25">
      <c r="A1483" s="1" t="s">
        <v>2496</v>
      </c>
      <c r="B1483" s="1">
        <v>560</v>
      </c>
      <c r="C1483" s="1" t="s">
        <v>1589</v>
      </c>
      <c r="D1483" s="1" t="s">
        <v>141</v>
      </c>
      <c r="E1483" s="1" t="s">
        <v>142</v>
      </c>
      <c r="F1483" s="1">
        <v>2023</v>
      </c>
      <c r="G1483" s="1">
        <v>2024</v>
      </c>
      <c r="H1483" s="1" t="s">
        <v>5144</v>
      </c>
      <c r="I1483" s="1">
        <v>5737</v>
      </c>
      <c r="J1483" s="1" t="s">
        <v>2595</v>
      </c>
      <c r="K1483" s="1" t="s">
        <v>2505</v>
      </c>
      <c r="L1483" s="1">
        <v>20001</v>
      </c>
      <c r="M1483" s="1" t="s">
        <v>2499</v>
      </c>
      <c r="N1483" s="1" t="s">
        <v>3445</v>
      </c>
      <c r="O1483" s="1" t="s">
        <v>3446</v>
      </c>
      <c r="Q1483" s="1" t="s">
        <v>2500</v>
      </c>
      <c r="R1483" s="1" t="s">
        <v>2501</v>
      </c>
      <c r="S1483" s="1" t="s">
        <v>2502</v>
      </c>
      <c r="T1483" s="1" t="s">
        <v>2479</v>
      </c>
      <c r="U1483" s="1" t="s">
        <v>141</v>
      </c>
      <c r="V1483" s="1" t="s">
        <v>3444</v>
      </c>
      <c r="W1483" s="1" t="s">
        <v>35</v>
      </c>
      <c r="X1483" s="1" t="s">
        <v>2503</v>
      </c>
      <c r="Y1483" s="1" t="s">
        <v>5145</v>
      </c>
      <c r="Z1483" s="1" t="s">
        <v>2479</v>
      </c>
    </row>
    <row r="1484" spans="1:26" hidden="1" x14ac:dyDescent="0.25">
      <c r="A1484" s="1" t="s">
        <v>2496</v>
      </c>
      <c r="B1484" s="1">
        <v>559</v>
      </c>
      <c r="C1484" s="1" t="s">
        <v>912</v>
      </c>
      <c r="D1484" s="1" t="s">
        <v>141</v>
      </c>
      <c r="E1484" s="1" t="s">
        <v>142</v>
      </c>
      <c r="F1484" s="1">
        <v>2023</v>
      </c>
      <c r="G1484" s="1">
        <v>2024</v>
      </c>
      <c r="H1484" s="1" t="s">
        <v>5968</v>
      </c>
      <c r="I1484" s="1">
        <v>9570</v>
      </c>
      <c r="J1484" s="1" t="s">
        <v>2595</v>
      </c>
      <c r="K1484" s="1" t="s">
        <v>2505</v>
      </c>
      <c r="L1484" s="1">
        <v>20001</v>
      </c>
      <c r="M1484" s="1" t="s">
        <v>2499</v>
      </c>
      <c r="N1484" s="1" t="s">
        <v>3445</v>
      </c>
      <c r="O1484" s="1" t="s">
        <v>3446</v>
      </c>
      <c r="Q1484" s="1" t="s">
        <v>2500</v>
      </c>
      <c r="R1484" s="1" t="s">
        <v>2501</v>
      </c>
      <c r="S1484" s="1" t="s">
        <v>2502</v>
      </c>
      <c r="T1484" s="1" t="s">
        <v>2479</v>
      </c>
      <c r="U1484" s="1" t="s">
        <v>141</v>
      </c>
      <c r="V1484" s="1" t="s">
        <v>3444</v>
      </c>
      <c r="W1484" s="1" t="s">
        <v>35</v>
      </c>
      <c r="X1484" s="1" t="s">
        <v>2503</v>
      </c>
      <c r="Y1484" s="1" t="s">
        <v>7453</v>
      </c>
      <c r="Z1484" s="1" t="s">
        <v>2522</v>
      </c>
    </row>
    <row r="1485" spans="1:26" hidden="1" x14ac:dyDescent="0.25">
      <c r="A1485" s="1" t="s">
        <v>2496</v>
      </c>
      <c r="B1485" s="1">
        <v>558</v>
      </c>
      <c r="C1485" s="1" t="s">
        <v>980</v>
      </c>
      <c r="D1485" s="1" t="s">
        <v>141</v>
      </c>
      <c r="E1485" s="1" t="s">
        <v>142</v>
      </c>
      <c r="F1485" s="1">
        <v>2024</v>
      </c>
      <c r="G1485" s="1">
        <v>2025</v>
      </c>
      <c r="H1485" s="1" t="s">
        <v>4625</v>
      </c>
      <c r="I1485" s="1">
        <v>5757</v>
      </c>
      <c r="J1485" s="1" t="s">
        <v>2595</v>
      </c>
      <c r="K1485" s="1" t="s">
        <v>2505</v>
      </c>
      <c r="L1485" s="1">
        <v>20001</v>
      </c>
      <c r="M1485" s="1" t="s">
        <v>2499</v>
      </c>
      <c r="N1485" s="1" t="s">
        <v>4194</v>
      </c>
      <c r="O1485" s="1" t="s">
        <v>4195</v>
      </c>
      <c r="Q1485" s="1" t="s">
        <v>2500</v>
      </c>
      <c r="R1485" s="1" t="s">
        <v>2501</v>
      </c>
      <c r="S1485" s="1" t="s">
        <v>2502</v>
      </c>
      <c r="T1485" s="1" t="s">
        <v>2479</v>
      </c>
      <c r="U1485" s="1" t="s">
        <v>141</v>
      </c>
      <c r="V1485" s="1" t="s">
        <v>3232</v>
      </c>
      <c r="W1485" s="1" t="s">
        <v>34</v>
      </c>
      <c r="X1485" s="1" t="s">
        <v>2794</v>
      </c>
      <c r="Y1485" s="1" t="s">
        <v>2795</v>
      </c>
      <c r="Z1485" s="1" t="s">
        <v>2755</v>
      </c>
    </row>
    <row r="1486" spans="1:26" hidden="1" x14ac:dyDescent="0.25">
      <c r="A1486" s="1" t="s">
        <v>2496</v>
      </c>
      <c r="B1486" s="1">
        <v>557</v>
      </c>
      <c r="C1486" s="1" t="s">
        <v>379</v>
      </c>
      <c r="D1486" s="1" t="s">
        <v>141</v>
      </c>
      <c r="E1486" s="1" t="s">
        <v>142</v>
      </c>
      <c r="F1486" s="1">
        <v>2023</v>
      </c>
      <c r="G1486" s="1">
        <v>2024</v>
      </c>
      <c r="H1486" s="1" t="s">
        <v>7454</v>
      </c>
      <c r="I1486" s="1">
        <v>9677</v>
      </c>
      <c r="J1486" s="1" t="s">
        <v>2595</v>
      </c>
      <c r="K1486" s="1" t="s">
        <v>2505</v>
      </c>
      <c r="L1486" s="1">
        <v>20005</v>
      </c>
      <c r="M1486" s="1" t="s">
        <v>2499</v>
      </c>
      <c r="N1486" s="1" t="s">
        <v>4034</v>
      </c>
      <c r="O1486" s="1" t="s">
        <v>4035</v>
      </c>
      <c r="Q1486" s="1" t="s">
        <v>2500</v>
      </c>
      <c r="R1486" s="1" t="s">
        <v>2501</v>
      </c>
      <c r="S1486" s="1" t="s">
        <v>3449</v>
      </c>
      <c r="T1486" s="1" t="s">
        <v>2479</v>
      </c>
      <c r="U1486" s="1" t="s">
        <v>141</v>
      </c>
      <c r="V1486" s="1" t="s">
        <v>4028</v>
      </c>
      <c r="W1486" s="1" t="s">
        <v>35</v>
      </c>
      <c r="X1486" s="1" t="s">
        <v>2546</v>
      </c>
      <c r="Y1486" s="1" t="s">
        <v>7455</v>
      </c>
      <c r="Z1486" s="1" t="s">
        <v>2539</v>
      </c>
    </row>
    <row r="1487" spans="1:26" hidden="1" x14ac:dyDescent="0.25">
      <c r="A1487" s="1" t="s">
        <v>2496</v>
      </c>
      <c r="B1487" s="1">
        <v>556</v>
      </c>
      <c r="C1487" s="1" t="s">
        <v>706</v>
      </c>
      <c r="D1487" s="1" t="s">
        <v>141</v>
      </c>
      <c r="E1487" s="1" t="s">
        <v>142</v>
      </c>
      <c r="F1487" s="1">
        <v>2024</v>
      </c>
      <c r="G1487" s="1">
        <v>2024</v>
      </c>
      <c r="H1487" s="1" t="s">
        <v>4501</v>
      </c>
      <c r="I1487" s="1" t="s">
        <v>4502</v>
      </c>
      <c r="J1487" s="1" t="s">
        <v>2475</v>
      </c>
      <c r="K1487" s="1" t="s">
        <v>2505</v>
      </c>
      <c r="L1487" s="1">
        <v>20001</v>
      </c>
      <c r="M1487" s="1" t="s">
        <v>2499</v>
      </c>
      <c r="N1487" s="1" t="s">
        <v>4034</v>
      </c>
      <c r="O1487" s="1" t="s">
        <v>4035</v>
      </c>
      <c r="Q1487" s="1" t="s">
        <v>2500</v>
      </c>
      <c r="R1487" s="1" t="s">
        <v>2501</v>
      </c>
      <c r="S1487" s="1" t="s">
        <v>3449</v>
      </c>
      <c r="T1487" s="1" t="s">
        <v>2522</v>
      </c>
      <c r="U1487" s="1" t="s">
        <v>141</v>
      </c>
      <c r="V1487" s="1" t="s">
        <v>4028</v>
      </c>
      <c r="W1487" s="1" t="s">
        <v>35</v>
      </c>
      <c r="X1487" s="1" t="s">
        <v>2503</v>
      </c>
      <c r="Y1487" s="1" t="s">
        <v>5973</v>
      </c>
      <c r="Z1487" s="1" t="s">
        <v>5960</v>
      </c>
    </row>
    <row r="1488" spans="1:26" hidden="1" x14ac:dyDescent="0.25">
      <c r="A1488" s="1" t="s">
        <v>2496</v>
      </c>
      <c r="B1488" s="1">
        <v>555</v>
      </c>
      <c r="C1488" s="1" t="s">
        <v>632</v>
      </c>
      <c r="D1488" s="1" t="s">
        <v>141</v>
      </c>
      <c r="E1488" s="1" t="s">
        <v>142</v>
      </c>
      <c r="F1488" s="1">
        <v>2023</v>
      </c>
      <c r="G1488" s="1">
        <v>2024</v>
      </c>
      <c r="H1488" s="1" t="s">
        <v>4628</v>
      </c>
      <c r="I1488" s="1">
        <v>9005</v>
      </c>
      <c r="J1488" s="1" t="s">
        <v>2504</v>
      </c>
      <c r="K1488" s="1" t="s">
        <v>2505</v>
      </c>
      <c r="L1488" s="1">
        <v>37133</v>
      </c>
      <c r="M1488" s="1" t="s">
        <v>2499</v>
      </c>
      <c r="N1488" s="1" t="s">
        <v>4034</v>
      </c>
      <c r="O1488" s="1" t="s">
        <v>4035</v>
      </c>
      <c r="Q1488" s="1" t="s">
        <v>3438</v>
      </c>
      <c r="R1488" s="1" t="s">
        <v>2501</v>
      </c>
      <c r="S1488" s="1" t="s">
        <v>3439</v>
      </c>
      <c r="T1488" s="1" t="s">
        <v>2479</v>
      </c>
      <c r="U1488" s="1" t="s">
        <v>141</v>
      </c>
      <c r="V1488" s="1" t="s">
        <v>4595</v>
      </c>
      <c r="W1488" s="1" t="s">
        <v>35</v>
      </c>
      <c r="X1488" s="1" t="s">
        <v>5225</v>
      </c>
      <c r="Y1488" s="1" t="s">
        <v>5974</v>
      </c>
      <c r="Z1488" s="1" t="s">
        <v>5834</v>
      </c>
    </row>
    <row r="1489" spans="1:26" hidden="1" x14ac:dyDescent="0.25">
      <c r="A1489" s="1" t="s">
        <v>2496</v>
      </c>
      <c r="B1489" s="1">
        <v>554</v>
      </c>
      <c r="C1489" s="1" t="s">
        <v>719</v>
      </c>
      <c r="D1489" s="1" t="s">
        <v>141</v>
      </c>
      <c r="E1489" s="1" t="s">
        <v>142</v>
      </c>
      <c r="F1489" s="1">
        <v>2023</v>
      </c>
      <c r="G1489" s="1">
        <v>2024</v>
      </c>
      <c r="H1489" s="1" t="s">
        <v>5865</v>
      </c>
      <c r="I1489" s="1">
        <v>7479</v>
      </c>
      <c r="J1489" s="1" t="s">
        <v>2504</v>
      </c>
      <c r="K1489" s="1" t="s">
        <v>2505</v>
      </c>
      <c r="L1489" s="1">
        <v>14001</v>
      </c>
      <c r="M1489" s="1" t="s">
        <v>2499</v>
      </c>
      <c r="N1489" s="1" t="s">
        <v>4293</v>
      </c>
      <c r="O1489" s="1" t="s">
        <v>4629</v>
      </c>
      <c r="Q1489" s="1" t="s">
        <v>38</v>
      </c>
      <c r="R1489" s="1" t="s">
        <v>2501</v>
      </c>
      <c r="S1489" s="1" t="s">
        <v>2545</v>
      </c>
      <c r="T1489" s="1" t="s">
        <v>2479</v>
      </c>
      <c r="U1489" s="1" t="s">
        <v>141</v>
      </c>
      <c r="V1489" s="1" t="s">
        <v>4297</v>
      </c>
      <c r="W1489" s="1" t="s">
        <v>35</v>
      </c>
      <c r="X1489" s="1" t="s">
        <v>2546</v>
      </c>
      <c r="Y1489" s="1" t="s">
        <v>7456</v>
      </c>
      <c r="Z1489" s="1" t="s">
        <v>4783</v>
      </c>
    </row>
    <row r="1490" spans="1:26" hidden="1" x14ac:dyDescent="0.25">
      <c r="A1490" s="1" t="s">
        <v>2496</v>
      </c>
      <c r="B1490" s="1">
        <v>553</v>
      </c>
      <c r="C1490" s="1" t="s">
        <v>1198</v>
      </c>
      <c r="D1490" s="1" t="s">
        <v>141</v>
      </c>
      <c r="E1490" s="1" t="s">
        <v>142</v>
      </c>
      <c r="F1490" s="1">
        <v>2023</v>
      </c>
      <c r="G1490" s="1">
        <v>2024</v>
      </c>
      <c r="H1490" s="1" t="s">
        <v>4630</v>
      </c>
      <c r="I1490" s="1">
        <v>7378</v>
      </c>
      <c r="J1490" s="1" t="s">
        <v>2595</v>
      </c>
      <c r="K1490" s="1" t="s">
        <v>2505</v>
      </c>
      <c r="L1490" s="1">
        <v>20001</v>
      </c>
      <c r="M1490" s="1" t="s">
        <v>2499</v>
      </c>
      <c r="N1490" s="1" t="s">
        <v>3445</v>
      </c>
      <c r="O1490" s="1" t="s">
        <v>3446</v>
      </c>
      <c r="Q1490" s="1" t="s">
        <v>2500</v>
      </c>
      <c r="R1490" s="1" t="s">
        <v>2501</v>
      </c>
      <c r="S1490" s="1" t="s">
        <v>2502</v>
      </c>
      <c r="T1490" s="1" t="s">
        <v>2479</v>
      </c>
      <c r="U1490" s="1" t="s">
        <v>141</v>
      </c>
      <c r="V1490" s="1" t="s">
        <v>3444</v>
      </c>
      <c r="W1490" s="1" t="s">
        <v>35</v>
      </c>
      <c r="X1490" s="1" t="s">
        <v>2503</v>
      </c>
      <c r="Y1490" s="1" t="s">
        <v>4631</v>
      </c>
      <c r="Z1490" s="1" t="s">
        <v>2479</v>
      </c>
    </row>
    <row r="1491" spans="1:26" hidden="1" x14ac:dyDescent="0.25">
      <c r="A1491" s="1" t="s">
        <v>2496</v>
      </c>
      <c r="B1491" s="1">
        <v>552</v>
      </c>
      <c r="C1491" s="1" t="s">
        <v>588</v>
      </c>
      <c r="D1491" s="1" t="s">
        <v>141</v>
      </c>
      <c r="E1491" s="1" t="s">
        <v>142</v>
      </c>
      <c r="F1491" s="1">
        <v>2023</v>
      </c>
      <c r="G1491" s="1">
        <v>2024</v>
      </c>
      <c r="H1491" s="1" t="s">
        <v>4632</v>
      </c>
      <c r="I1491" s="1">
        <v>6650</v>
      </c>
      <c r="J1491" s="1" t="s">
        <v>2595</v>
      </c>
      <c r="K1491" s="1" t="s">
        <v>2505</v>
      </c>
      <c r="L1491" s="1">
        <v>20002</v>
      </c>
      <c r="M1491" s="1" t="s">
        <v>2499</v>
      </c>
      <c r="N1491" s="1" t="s">
        <v>4034</v>
      </c>
      <c r="O1491" s="1" t="s">
        <v>4035</v>
      </c>
      <c r="Q1491" s="1" t="s">
        <v>2500</v>
      </c>
      <c r="R1491" s="1" t="s">
        <v>2501</v>
      </c>
      <c r="S1491" s="1" t="s">
        <v>4576</v>
      </c>
      <c r="T1491" s="1" t="s">
        <v>2479</v>
      </c>
      <c r="U1491" s="1" t="s">
        <v>141</v>
      </c>
      <c r="V1491" s="1" t="s">
        <v>4028</v>
      </c>
      <c r="W1491" s="1" t="s">
        <v>35</v>
      </c>
      <c r="X1491" s="1" t="s">
        <v>2794</v>
      </c>
      <c r="Y1491" s="1" t="s">
        <v>2795</v>
      </c>
      <c r="Z1491" s="1" t="s">
        <v>2755</v>
      </c>
    </row>
    <row r="1492" spans="1:26" hidden="1" x14ac:dyDescent="0.25">
      <c r="A1492" s="1" t="s">
        <v>2496</v>
      </c>
      <c r="B1492" s="1">
        <v>551</v>
      </c>
      <c r="C1492" s="1" t="s">
        <v>877</v>
      </c>
      <c r="D1492" s="1" t="s">
        <v>141</v>
      </c>
      <c r="E1492" s="1" t="s">
        <v>142</v>
      </c>
      <c r="F1492" s="1">
        <v>2023</v>
      </c>
      <c r="G1492" s="1">
        <v>2024</v>
      </c>
      <c r="H1492" s="1" t="s">
        <v>4633</v>
      </c>
      <c r="I1492" s="1">
        <v>6643</v>
      </c>
      <c r="J1492" s="1" t="s">
        <v>3122</v>
      </c>
      <c r="K1492" s="1" t="s">
        <v>2505</v>
      </c>
      <c r="L1492" s="1">
        <v>20001</v>
      </c>
      <c r="M1492" s="1" t="s">
        <v>2499</v>
      </c>
      <c r="N1492" s="1" t="s">
        <v>4034</v>
      </c>
      <c r="O1492" s="1" t="s">
        <v>4035</v>
      </c>
      <c r="Q1492" s="1" t="s">
        <v>2500</v>
      </c>
      <c r="R1492" s="1" t="s">
        <v>2501</v>
      </c>
      <c r="S1492" s="1" t="s">
        <v>2502</v>
      </c>
      <c r="T1492" s="1" t="s">
        <v>2479</v>
      </c>
      <c r="U1492" s="1" t="s">
        <v>141</v>
      </c>
      <c r="V1492" s="1" t="s">
        <v>4028</v>
      </c>
      <c r="W1492" s="1" t="s">
        <v>35</v>
      </c>
      <c r="X1492" s="1" t="s">
        <v>2503</v>
      </c>
      <c r="Y1492" s="1" t="s">
        <v>4634</v>
      </c>
      <c r="Z1492" s="1" t="s">
        <v>4635</v>
      </c>
    </row>
    <row r="1493" spans="1:26" hidden="1" x14ac:dyDescent="0.25">
      <c r="A1493" s="1" t="s">
        <v>2496</v>
      </c>
      <c r="B1493" s="1">
        <v>550</v>
      </c>
      <c r="C1493" s="1" t="s">
        <v>390</v>
      </c>
      <c r="D1493" s="1" t="s">
        <v>141</v>
      </c>
      <c r="E1493" s="1" t="s">
        <v>142</v>
      </c>
      <c r="F1493" s="1">
        <v>2023</v>
      </c>
      <c r="G1493" s="1">
        <v>2024</v>
      </c>
      <c r="H1493" s="1" t="s">
        <v>4909</v>
      </c>
      <c r="I1493" s="1">
        <v>9315</v>
      </c>
      <c r="J1493" s="1" t="s">
        <v>2595</v>
      </c>
      <c r="K1493" s="1" t="s">
        <v>2505</v>
      </c>
      <c r="L1493" s="1">
        <v>20001</v>
      </c>
      <c r="M1493" s="1" t="s">
        <v>2499</v>
      </c>
      <c r="N1493" s="1" t="s">
        <v>3445</v>
      </c>
      <c r="O1493" s="1" t="s">
        <v>3446</v>
      </c>
      <c r="Q1493" s="1" t="s">
        <v>2500</v>
      </c>
      <c r="R1493" s="1" t="s">
        <v>2501</v>
      </c>
      <c r="S1493" s="1" t="s">
        <v>2502</v>
      </c>
      <c r="T1493" s="1" t="s">
        <v>2479</v>
      </c>
      <c r="U1493" s="1" t="s">
        <v>141</v>
      </c>
      <c r="V1493" s="1" t="s">
        <v>3444</v>
      </c>
      <c r="W1493" s="1" t="s">
        <v>35</v>
      </c>
      <c r="X1493" s="1" t="s">
        <v>2503</v>
      </c>
      <c r="Y1493" s="1" t="s">
        <v>4910</v>
      </c>
      <c r="Z1493" s="1" t="s">
        <v>2479</v>
      </c>
    </row>
    <row r="1494" spans="1:26" hidden="1" x14ac:dyDescent="0.25">
      <c r="A1494" s="1" t="s">
        <v>2496</v>
      </c>
      <c r="B1494" s="1">
        <v>548</v>
      </c>
      <c r="C1494" s="1" t="s">
        <v>756</v>
      </c>
      <c r="D1494" s="1" t="s">
        <v>170</v>
      </c>
      <c r="E1494" s="1" t="s">
        <v>157</v>
      </c>
      <c r="F1494" s="1">
        <v>2024</v>
      </c>
      <c r="G1494" s="1">
        <v>2025</v>
      </c>
      <c r="H1494" s="1" t="s">
        <v>4637</v>
      </c>
      <c r="I1494" s="1">
        <v>6175</v>
      </c>
      <c r="J1494" s="1" t="s">
        <v>2853</v>
      </c>
      <c r="K1494" s="1" t="s">
        <v>2613</v>
      </c>
      <c r="L1494" s="1">
        <v>34153</v>
      </c>
      <c r="M1494" s="1" t="s">
        <v>5292</v>
      </c>
      <c r="N1494" s="1" t="s">
        <v>4638</v>
      </c>
      <c r="O1494" s="1" t="s">
        <v>4639</v>
      </c>
      <c r="Q1494" s="1" t="s">
        <v>46</v>
      </c>
      <c r="R1494" s="1" t="s">
        <v>2514</v>
      </c>
      <c r="S1494" s="1" t="s">
        <v>2628</v>
      </c>
      <c r="T1494" s="1" t="s">
        <v>2477</v>
      </c>
      <c r="U1494" s="1" t="s">
        <v>170</v>
      </c>
      <c r="V1494" s="1" t="s">
        <v>4640</v>
      </c>
      <c r="W1494" s="1" t="s">
        <v>34</v>
      </c>
      <c r="X1494" s="1" t="s">
        <v>2518</v>
      </c>
      <c r="Y1494" s="1" t="s">
        <v>7457</v>
      </c>
      <c r="Z1494" s="1" t="s">
        <v>2701</v>
      </c>
    </row>
    <row r="1495" spans="1:26" hidden="1" x14ac:dyDescent="0.25">
      <c r="A1495" s="1" t="s">
        <v>2496</v>
      </c>
      <c r="B1495" s="1">
        <v>545</v>
      </c>
      <c r="C1495" s="1" t="s">
        <v>845</v>
      </c>
      <c r="D1495" s="1" t="s">
        <v>170</v>
      </c>
      <c r="E1495" s="1" t="s">
        <v>157</v>
      </c>
      <c r="F1495" s="1">
        <v>2024</v>
      </c>
      <c r="G1495" s="1">
        <v>2025</v>
      </c>
      <c r="H1495" s="1" t="s">
        <v>4641</v>
      </c>
      <c r="I1495" s="1">
        <v>6930</v>
      </c>
      <c r="J1495" s="1" t="s">
        <v>2846</v>
      </c>
      <c r="K1495" s="1" t="s">
        <v>2558</v>
      </c>
      <c r="L1495" s="1">
        <v>19140</v>
      </c>
      <c r="M1495" s="1" t="s">
        <v>2499</v>
      </c>
      <c r="N1495" s="1" t="s">
        <v>4283</v>
      </c>
      <c r="O1495" s="1" t="s">
        <v>4284</v>
      </c>
      <c r="Q1495" s="1" t="s">
        <v>60</v>
      </c>
      <c r="R1495" s="1" t="s">
        <v>2507</v>
      </c>
      <c r="S1495" s="1" t="s">
        <v>2537</v>
      </c>
      <c r="T1495" s="1" t="s">
        <v>2479</v>
      </c>
      <c r="U1495" s="1" t="s">
        <v>170</v>
      </c>
      <c r="V1495" s="1" t="s">
        <v>3094</v>
      </c>
      <c r="W1495" s="1" t="s">
        <v>34</v>
      </c>
      <c r="X1495" s="1" t="s">
        <v>2794</v>
      </c>
      <c r="Y1495" s="1" t="s">
        <v>2795</v>
      </c>
      <c r="Z1495" s="1" t="s">
        <v>2755</v>
      </c>
    </row>
    <row r="1496" spans="1:26" hidden="1" x14ac:dyDescent="0.25">
      <c r="A1496" s="1" t="s">
        <v>2496</v>
      </c>
      <c r="B1496" s="1">
        <v>535</v>
      </c>
      <c r="C1496" s="1" t="s">
        <v>1248</v>
      </c>
      <c r="D1496" s="1" t="s">
        <v>180</v>
      </c>
      <c r="E1496" s="1" t="s">
        <v>142</v>
      </c>
      <c r="F1496" s="1">
        <v>2017</v>
      </c>
      <c r="G1496" s="1">
        <v>2017</v>
      </c>
      <c r="H1496" s="1" t="s">
        <v>6627</v>
      </c>
      <c r="I1496" s="1">
        <v>6942</v>
      </c>
      <c r="J1496" s="1" t="s">
        <v>6628</v>
      </c>
      <c r="K1496" s="1" t="s">
        <v>2498</v>
      </c>
      <c r="L1496" s="1">
        <v>19125</v>
      </c>
      <c r="M1496" s="1" t="s">
        <v>2499</v>
      </c>
      <c r="N1496" s="1" t="s">
        <v>6629</v>
      </c>
      <c r="O1496" s="1" t="s">
        <v>6267</v>
      </c>
      <c r="Q1496" s="1" t="s">
        <v>60</v>
      </c>
      <c r="R1496" s="1" t="s">
        <v>2507</v>
      </c>
      <c r="S1496" s="1" t="s">
        <v>2537</v>
      </c>
      <c r="T1496" s="1" t="s">
        <v>2479</v>
      </c>
      <c r="U1496" s="1" t="s">
        <v>180</v>
      </c>
      <c r="V1496" s="1" t="s">
        <v>6159</v>
      </c>
      <c r="W1496" s="1" t="s">
        <v>36</v>
      </c>
      <c r="X1496" s="1" t="s">
        <v>2794</v>
      </c>
      <c r="Y1496" s="1" t="s">
        <v>2795</v>
      </c>
      <c r="Z1496" s="1" t="s">
        <v>2755</v>
      </c>
    </row>
    <row r="1497" spans="1:26" hidden="1" x14ac:dyDescent="0.25">
      <c r="A1497" s="1" t="s">
        <v>2496</v>
      </c>
      <c r="B1497" s="1">
        <v>533</v>
      </c>
      <c r="C1497" s="1" t="s">
        <v>1309</v>
      </c>
      <c r="D1497" s="1" t="s">
        <v>264</v>
      </c>
      <c r="E1497" s="1" t="s">
        <v>142</v>
      </c>
      <c r="F1497" s="1">
        <v>2019</v>
      </c>
      <c r="G1497" s="1">
        <v>2019</v>
      </c>
      <c r="H1497" s="1" t="s">
        <v>6630</v>
      </c>
      <c r="I1497" s="1">
        <v>6939</v>
      </c>
      <c r="J1497" s="1" t="s">
        <v>2504</v>
      </c>
      <c r="K1497" s="1" t="s">
        <v>2505</v>
      </c>
      <c r="L1497" s="1">
        <v>19121</v>
      </c>
      <c r="M1497" s="1" t="s">
        <v>2499</v>
      </c>
      <c r="N1497" s="1" t="s">
        <v>6629</v>
      </c>
      <c r="O1497" s="1" t="s">
        <v>6267</v>
      </c>
      <c r="Q1497" s="1" t="s">
        <v>60</v>
      </c>
      <c r="R1497" s="1" t="s">
        <v>2507</v>
      </c>
      <c r="S1497" s="1" t="s">
        <v>2537</v>
      </c>
      <c r="T1497" s="1" t="s">
        <v>2479</v>
      </c>
      <c r="U1497" s="1" t="s">
        <v>264</v>
      </c>
      <c r="V1497" s="1" t="s">
        <v>6457</v>
      </c>
      <c r="W1497" s="1" t="s">
        <v>36</v>
      </c>
      <c r="X1497" s="1" t="s">
        <v>2794</v>
      </c>
      <c r="Y1497" s="1" t="s">
        <v>2795</v>
      </c>
      <c r="Z1497" s="1" t="s">
        <v>2755</v>
      </c>
    </row>
    <row r="1498" spans="1:26" hidden="1" x14ac:dyDescent="0.25">
      <c r="A1498" s="1" t="s">
        <v>2496</v>
      </c>
      <c r="B1498" s="1">
        <v>526</v>
      </c>
      <c r="C1498" s="1" t="s">
        <v>508</v>
      </c>
      <c r="D1498" s="1" t="s">
        <v>245</v>
      </c>
      <c r="E1498" s="1" t="s">
        <v>142</v>
      </c>
      <c r="F1498" s="1">
        <v>2019</v>
      </c>
      <c r="G1498" s="1">
        <v>2020</v>
      </c>
      <c r="H1498" s="1" t="s">
        <v>6631</v>
      </c>
      <c r="I1498" s="1">
        <v>6929</v>
      </c>
      <c r="J1498" s="1" t="s">
        <v>2504</v>
      </c>
      <c r="K1498" s="1" t="s">
        <v>2505</v>
      </c>
      <c r="L1498" s="1">
        <v>19194</v>
      </c>
      <c r="M1498" s="1" t="s">
        <v>2499</v>
      </c>
      <c r="N1498" s="1" t="s">
        <v>6629</v>
      </c>
      <c r="O1498" s="1" t="s">
        <v>6267</v>
      </c>
      <c r="Q1498" s="1" t="s">
        <v>60</v>
      </c>
      <c r="R1498" s="1" t="s">
        <v>2507</v>
      </c>
      <c r="S1498" s="1" t="s">
        <v>2537</v>
      </c>
      <c r="T1498" s="1" t="s">
        <v>2479</v>
      </c>
      <c r="U1498" s="1" t="s">
        <v>245</v>
      </c>
      <c r="V1498" s="1" t="s">
        <v>6457</v>
      </c>
      <c r="W1498" s="1" t="s">
        <v>36</v>
      </c>
      <c r="X1498" s="1" t="s">
        <v>2794</v>
      </c>
      <c r="Y1498" s="1" t="s">
        <v>2795</v>
      </c>
      <c r="Z1498" s="1" t="s">
        <v>2755</v>
      </c>
    </row>
    <row r="1499" spans="1:26" hidden="1" x14ac:dyDescent="0.25">
      <c r="A1499" s="1" t="s">
        <v>2496</v>
      </c>
      <c r="B1499" s="1">
        <v>505</v>
      </c>
      <c r="C1499" s="1" t="s">
        <v>230</v>
      </c>
      <c r="D1499" s="1" t="s">
        <v>141</v>
      </c>
      <c r="E1499" s="1" t="s">
        <v>142</v>
      </c>
      <c r="F1499" s="1">
        <v>2024</v>
      </c>
      <c r="G1499" s="1">
        <v>2025</v>
      </c>
      <c r="H1499" s="1" t="s">
        <v>4642</v>
      </c>
      <c r="I1499" s="1">
        <v>7718</v>
      </c>
      <c r="J1499" s="1" t="s">
        <v>2504</v>
      </c>
      <c r="K1499" s="1" t="s">
        <v>2505</v>
      </c>
      <c r="L1499" s="1">
        <v>19019</v>
      </c>
      <c r="M1499" s="1" t="s">
        <v>2499</v>
      </c>
      <c r="N1499" s="1" t="s">
        <v>3605</v>
      </c>
      <c r="O1499" s="1" t="s">
        <v>4643</v>
      </c>
      <c r="Q1499" s="1" t="s">
        <v>60</v>
      </c>
      <c r="R1499" s="1" t="s">
        <v>2507</v>
      </c>
      <c r="S1499" s="1" t="s">
        <v>2537</v>
      </c>
      <c r="T1499" s="1" t="s">
        <v>2479</v>
      </c>
      <c r="U1499" s="1" t="s">
        <v>141</v>
      </c>
      <c r="V1499" s="1" t="s">
        <v>4303</v>
      </c>
      <c r="W1499" s="1" t="s">
        <v>35</v>
      </c>
      <c r="X1499" s="1" t="s">
        <v>2538</v>
      </c>
      <c r="Y1499" s="1" t="s">
        <v>5041</v>
      </c>
      <c r="Z1499" s="1" t="s">
        <v>2755</v>
      </c>
    </row>
    <row r="1500" spans="1:26" hidden="1" x14ac:dyDescent="0.25">
      <c r="A1500" s="1" t="s">
        <v>2496</v>
      </c>
      <c r="B1500" s="1">
        <v>501</v>
      </c>
      <c r="C1500" s="1" t="s">
        <v>1421</v>
      </c>
      <c r="D1500" s="1" t="s">
        <v>170</v>
      </c>
      <c r="E1500" s="1" t="s">
        <v>157</v>
      </c>
      <c r="F1500" s="1">
        <v>2024</v>
      </c>
      <c r="G1500" s="1">
        <v>2025</v>
      </c>
      <c r="H1500" s="1" t="s">
        <v>7458</v>
      </c>
      <c r="I1500" s="1">
        <v>9732</v>
      </c>
      <c r="J1500" s="1" t="s">
        <v>2779</v>
      </c>
      <c r="K1500" s="1" t="s">
        <v>2529</v>
      </c>
      <c r="L1500" s="1">
        <v>19019</v>
      </c>
      <c r="M1500" s="1" t="s">
        <v>2530</v>
      </c>
      <c r="N1500" s="1" t="s">
        <v>3576</v>
      </c>
      <c r="O1500" s="1" t="s">
        <v>4644</v>
      </c>
      <c r="Q1500" s="1" t="s">
        <v>60</v>
      </c>
      <c r="R1500" s="1" t="s">
        <v>2507</v>
      </c>
      <c r="S1500" s="1" t="s">
        <v>2537</v>
      </c>
      <c r="T1500" s="1" t="s">
        <v>2479</v>
      </c>
      <c r="U1500" s="1" t="s">
        <v>170</v>
      </c>
      <c r="V1500" s="1" t="s">
        <v>4645</v>
      </c>
      <c r="W1500" s="1" t="s">
        <v>34</v>
      </c>
      <c r="X1500" s="1" t="s">
        <v>2538</v>
      </c>
      <c r="Y1500" s="1" t="s">
        <v>7459</v>
      </c>
      <c r="Z1500" s="1" t="s">
        <v>2539</v>
      </c>
    </row>
    <row r="1501" spans="1:26" hidden="1" x14ac:dyDescent="0.25">
      <c r="A1501" s="1" t="s">
        <v>2496</v>
      </c>
      <c r="B1501" s="1">
        <v>500</v>
      </c>
      <c r="C1501" s="1" t="s">
        <v>549</v>
      </c>
      <c r="D1501" s="1" t="s">
        <v>141</v>
      </c>
      <c r="E1501" s="1" t="s">
        <v>142</v>
      </c>
      <c r="F1501" s="1">
        <v>2024</v>
      </c>
      <c r="G1501" s="1">
        <v>2025</v>
      </c>
      <c r="H1501" s="1" t="s">
        <v>4646</v>
      </c>
      <c r="I1501" s="1">
        <v>8540</v>
      </c>
      <c r="J1501" s="1" t="s">
        <v>2504</v>
      </c>
      <c r="K1501" s="1" t="s">
        <v>2505</v>
      </c>
      <c r="L1501" s="1">
        <v>22020</v>
      </c>
      <c r="M1501" s="1" t="s">
        <v>2499</v>
      </c>
      <c r="N1501" s="1" t="s">
        <v>4155</v>
      </c>
      <c r="O1501" s="1" t="s">
        <v>4449</v>
      </c>
      <c r="Q1501" s="1" t="s">
        <v>2601</v>
      </c>
      <c r="R1501" s="1" t="s">
        <v>2507</v>
      </c>
      <c r="S1501" s="1" t="s">
        <v>2602</v>
      </c>
      <c r="T1501" s="1" t="s">
        <v>2479</v>
      </c>
      <c r="U1501" s="1" t="s">
        <v>141</v>
      </c>
      <c r="V1501" s="1" t="s">
        <v>3444</v>
      </c>
      <c r="W1501" s="1" t="s">
        <v>34</v>
      </c>
      <c r="X1501" s="1" t="s">
        <v>2603</v>
      </c>
      <c r="Y1501" s="1" t="s">
        <v>3095</v>
      </c>
      <c r="Z1501" s="1" t="s">
        <v>2755</v>
      </c>
    </row>
    <row r="1502" spans="1:26" hidden="1" x14ac:dyDescent="0.25">
      <c r="A1502" s="1" t="s">
        <v>2496</v>
      </c>
      <c r="B1502" s="1">
        <v>499</v>
      </c>
      <c r="C1502" s="1" t="s">
        <v>1191</v>
      </c>
      <c r="D1502" s="1" t="s">
        <v>170</v>
      </c>
      <c r="E1502" s="1" t="s">
        <v>157</v>
      </c>
      <c r="F1502" s="1">
        <v>2024</v>
      </c>
      <c r="G1502" s="1">
        <v>2025</v>
      </c>
      <c r="H1502" s="1" t="s">
        <v>4647</v>
      </c>
      <c r="I1502" s="1">
        <v>7863</v>
      </c>
      <c r="J1502" s="1" t="s">
        <v>2482</v>
      </c>
      <c r="K1502" s="1" t="s">
        <v>2629</v>
      </c>
      <c r="L1502" s="1">
        <v>17001</v>
      </c>
      <c r="M1502" s="1" t="s">
        <v>2499</v>
      </c>
      <c r="N1502" s="1" t="s">
        <v>4283</v>
      </c>
      <c r="O1502" s="1" t="s">
        <v>4219</v>
      </c>
      <c r="Q1502" s="1" t="s">
        <v>2506</v>
      </c>
      <c r="R1502" s="1" t="s">
        <v>2507</v>
      </c>
      <c r="S1502" s="1" t="s">
        <v>2508</v>
      </c>
      <c r="T1502" s="1" t="s">
        <v>2479</v>
      </c>
      <c r="U1502" s="1" t="s">
        <v>170</v>
      </c>
      <c r="V1502" s="1" t="s">
        <v>3094</v>
      </c>
      <c r="W1502" s="1" t="s">
        <v>34</v>
      </c>
      <c r="X1502" s="1" t="s">
        <v>2509</v>
      </c>
      <c r="Y1502" s="1" t="s">
        <v>4648</v>
      </c>
      <c r="Z1502" s="1" t="s">
        <v>4649</v>
      </c>
    </row>
    <row r="1503" spans="1:26" hidden="1" x14ac:dyDescent="0.25">
      <c r="A1503" s="1" t="s">
        <v>2496</v>
      </c>
      <c r="B1503" s="1">
        <v>498</v>
      </c>
      <c r="C1503" s="1" t="s">
        <v>1422</v>
      </c>
      <c r="D1503" s="1" t="s">
        <v>170</v>
      </c>
      <c r="E1503" s="1" t="s">
        <v>157</v>
      </c>
      <c r="F1503" s="1">
        <v>2024</v>
      </c>
      <c r="G1503" s="1">
        <v>2025</v>
      </c>
      <c r="H1503" s="1" t="s">
        <v>5003</v>
      </c>
      <c r="I1503" s="1">
        <v>9345</v>
      </c>
      <c r="J1503" s="1" t="s">
        <v>2482</v>
      </c>
      <c r="K1503" s="1" t="s">
        <v>2558</v>
      </c>
      <c r="L1503" s="1">
        <v>17001</v>
      </c>
      <c r="M1503" s="1" t="s">
        <v>2499</v>
      </c>
      <c r="N1503" s="1" t="s">
        <v>4283</v>
      </c>
      <c r="O1503" s="1" t="s">
        <v>4219</v>
      </c>
      <c r="Q1503" s="1" t="s">
        <v>2506</v>
      </c>
      <c r="R1503" s="1" t="s">
        <v>2507</v>
      </c>
      <c r="S1503" s="1" t="s">
        <v>2508</v>
      </c>
      <c r="T1503" s="1" t="s">
        <v>2479</v>
      </c>
      <c r="U1503" s="1" t="s">
        <v>170</v>
      </c>
      <c r="V1503" s="1" t="s">
        <v>3094</v>
      </c>
      <c r="W1503" s="1" t="s">
        <v>34</v>
      </c>
      <c r="X1503" s="1" t="s">
        <v>2509</v>
      </c>
      <c r="Y1503" s="1" t="s">
        <v>5004</v>
      </c>
      <c r="Z1503" s="1" t="s">
        <v>4650</v>
      </c>
    </row>
    <row r="1504" spans="1:26" hidden="1" x14ac:dyDescent="0.25">
      <c r="A1504" s="1" t="s">
        <v>2496</v>
      </c>
      <c r="B1504" s="1">
        <v>491</v>
      </c>
      <c r="C1504" s="1" t="s">
        <v>1049</v>
      </c>
      <c r="D1504" s="1" t="s">
        <v>1050</v>
      </c>
      <c r="E1504" s="1" t="s">
        <v>142</v>
      </c>
      <c r="F1504" s="1">
        <v>2016</v>
      </c>
      <c r="G1504" s="1">
        <v>2017</v>
      </c>
      <c r="H1504" s="1" t="s">
        <v>6632</v>
      </c>
      <c r="I1504" s="1">
        <v>7025</v>
      </c>
      <c r="J1504" s="1" t="s">
        <v>2606</v>
      </c>
      <c r="K1504" s="1" t="s">
        <v>2498</v>
      </c>
      <c r="L1504" s="1">
        <v>19019</v>
      </c>
      <c r="M1504" s="1" t="s">
        <v>2499</v>
      </c>
      <c r="N1504" s="1" t="s">
        <v>6629</v>
      </c>
      <c r="O1504" s="1" t="s">
        <v>6267</v>
      </c>
      <c r="Q1504" s="1" t="s">
        <v>60</v>
      </c>
      <c r="R1504" s="1" t="s">
        <v>2507</v>
      </c>
      <c r="S1504" s="1" t="s">
        <v>2537</v>
      </c>
      <c r="T1504" s="1" t="s">
        <v>2479</v>
      </c>
      <c r="U1504" s="1" t="s">
        <v>1050</v>
      </c>
      <c r="V1504" s="1" t="s">
        <v>6457</v>
      </c>
      <c r="W1504" s="1" t="s">
        <v>36</v>
      </c>
      <c r="X1504" s="1" t="s">
        <v>2794</v>
      </c>
      <c r="Y1504" s="1" t="s">
        <v>2795</v>
      </c>
      <c r="Z1504" s="1" t="s">
        <v>2755</v>
      </c>
    </row>
    <row r="1505" spans="1:26" hidden="1" x14ac:dyDescent="0.25">
      <c r="A1505" s="1" t="s">
        <v>2496</v>
      </c>
      <c r="B1505" s="1">
        <v>481</v>
      </c>
      <c r="C1505" s="1" t="s">
        <v>864</v>
      </c>
      <c r="D1505" s="1" t="s">
        <v>166</v>
      </c>
      <c r="E1505" s="1" t="s">
        <v>142</v>
      </c>
      <c r="F1505" s="1">
        <v>2023</v>
      </c>
      <c r="G1505" s="1">
        <v>2024</v>
      </c>
      <c r="H1505" s="1" t="s">
        <v>6633</v>
      </c>
      <c r="I1505" s="1">
        <v>6792</v>
      </c>
      <c r="J1505" s="1" t="s">
        <v>6576</v>
      </c>
      <c r="K1505" s="1" t="s">
        <v>3202</v>
      </c>
      <c r="L1505" s="1">
        <v>19093</v>
      </c>
      <c r="M1505" s="1" t="s">
        <v>2530</v>
      </c>
      <c r="N1505" s="1" t="s">
        <v>6538</v>
      </c>
      <c r="O1505" s="1" t="s">
        <v>6267</v>
      </c>
      <c r="Q1505" s="1" t="s">
        <v>60</v>
      </c>
      <c r="R1505" s="1" t="s">
        <v>2507</v>
      </c>
      <c r="S1505" s="1" t="s">
        <v>2537</v>
      </c>
      <c r="T1505" s="1" t="s">
        <v>2479</v>
      </c>
      <c r="U1505" s="1" t="s">
        <v>166</v>
      </c>
      <c r="V1505" s="1" t="s">
        <v>6159</v>
      </c>
      <c r="W1505" s="1" t="s">
        <v>36</v>
      </c>
      <c r="X1505" s="1" t="s">
        <v>2775</v>
      </c>
      <c r="Y1505" s="1" t="s">
        <v>6634</v>
      </c>
      <c r="Z1505" s="1" t="s">
        <v>6635</v>
      </c>
    </row>
    <row r="1506" spans="1:26" hidden="1" x14ac:dyDescent="0.25">
      <c r="A1506" s="1" t="s">
        <v>2496</v>
      </c>
      <c r="B1506" s="1">
        <v>479</v>
      </c>
      <c r="C1506" s="1" t="s">
        <v>231</v>
      </c>
      <c r="D1506" s="1" t="s">
        <v>141</v>
      </c>
      <c r="E1506" s="1" t="s">
        <v>142</v>
      </c>
      <c r="F1506" s="1">
        <v>2024</v>
      </c>
      <c r="G1506" s="1">
        <v>2025</v>
      </c>
      <c r="H1506" s="1" t="s">
        <v>2914</v>
      </c>
      <c r="I1506" s="1" t="s">
        <v>2915</v>
      </c>
      <c r="J1506" s="1" t="s">
        <v>2475</v>
      </c>
      <c r="K1506" s="1" t="s">
        <v>2738</v>
      </c>
      <c r="L1506" s="1">
        <v>22020</v>
      </c>
      <c r="M1506" s="1" t="s">
        <v>2530</v>
      </c>
      <c r="N1506" s="1" t="s">
        <v>3726</v>
      </c>
      <c r="O1506" s="1" t="s">
        <v>3727</v>
      </c>
      <c r="Q1506" s="1" t="s">
        <v>2601</v>
      </c>
      <c r="R1506" s="1" t="s">
        <v>2507</v>
      </c>
      <c r="S1506" s="1" t="s">
        <v>2602</v>
      </c>
      <c r="T1506" s="1" t="s">
        <v>2477</v>
      </c>
      <c r="U1506" s="1" t="s">
        <v>141</v>
      </c>
      <c r="V1506" s="1" t="s">
        <v>3444</v>
      </c>
      <c r="W1506" s="1" t="s">
        <v>34</v>
      </c>
      <c r="X1506" s="1" t="s">
        <v>2775</v>
      </c>
      <c r="Y1506" s="1" t="s">
        <v>5835</v>
      </c>
      <c r="Z1506" s="1" t="s">
        <v>5836</v>
      </c>
    </row>
    <row r="1507" spans="1:26" hidden="1" x14ac:dyDescent="0.25">
      <c r="A1507" s="1" t="s">
        <v>2496</v>
      </c>
      <c r="B1507" s="1">
        <v>474</v>
      </c>
      <c r="C1507" s="1" t="s">
        <v>1015</v>
      </c>
      <c r="D1507" s="1" t="s">
        <v>141</v>
      </c>
      <c r="E1507" s="1" t="s">
        <v>142</v>
      </c>
      <c r="F1507" s="1">
        <v>2024</v>
      </c>
      <c r="G1507" s="1">
        <v>2025</v>
      </c>
      <c r="H1507" s="1" t="s">
        <v>4651</v>
      </c>
      <c r="I1507" s="1">
        <v>7758</v>
      </c>
      <c r="J1507" s="1" t="s">
        <v>2504</v>
      </c>
      <c r="K1507" s="1" t="s">
        <v>2505</v>
      </c>
      <c r="L1507" s="1">
        <v>19019</v>
      </c>
      <c r="M1507" s="1" t="s">
        <v>2499</v>
      </c>
      <c r="N1507" s="1" t="s">
        <v>3605</v>
      </c>
      <c r="O1507" s="1" t="s">
        <v>4643</v>
      </c>
      <c r="Q1507" s="1" t="s">
        <v>60</v>
      </c>
      <c r="R1507" s="1" t="s">
        <v>2507</v>
      </c>
      <c r="S1507" s="1" t="s">
        <v>2537</v>
      </c>
      <c r="T1507" s="1" t="s">
        <v>2479</v>
      </c>
      <c r="U1507" s="1" t="s">
        <v>141</v>
      </c>
      <c r="V1507" s="1" t="s">
        <v>4303</v>
      </c>
      <c r="W1507" s="1" t="s">
        <v>35</v>
      </c>
      <c r="X1507" s="1" t="s">
        <v>2630</v>
      </c>
      <c r="Y1507" s="1" t="s">
        <v>4652</v>
      </c>
      <c r="Z1507" s="1" t="s">
        <v>2755</v>
      </c>
    </row>
    <row r="1508" spans="1:26" hidden="1" x14ac:dyDescent="0.25">
      <c r="A1508" s="1" t="s">
        <v>2496</v>
      </c>
      <c r="B1508" s="1">
        <v>472</v>
      </c>
      <c r="C1508" s="1" t="s">
        <v>696</v>
      </c>
      <c r="D1508" s="1" t="s">
        <v>141</v>
      </c>
      <c r="E1508" s="1" t="s">
        <v>142</v>
      </c>
      <c r="F1508" s="1">
        <v>2024</v>
      </c>
      <c r="G1508" s="1">
        <v>2025</v>
      </c>
      <c r="H1508" s="1" t="s">
        <v>4653</v>
      </c>
      <c r="I1508" s="1">
        <v>7001</v>
      </c>
      <c r="J1508" s="1" t="s">
        <v>3060</v>
      </c>
      <c r="K1508" s="1" t="s">
        <v>2598</v>
      </c>
      <c r="L1508" s="1">
        <v>19019</v>
      </c>
      <c r="M1508" s="1" t="s">
        <v>2530</v>
      </c>
      <c r="N1508" s="1" t="s">
        <v>3726</v>
      </c>
      <c r="O1508" s="1" t="s">
        <v>3727</v>
      </c>
      <c r="Q1508" s="1" t="s">
        <v>60</v>
      </c>
      <c r="R1508" s="1" t="s">
        <v>2507</v>
      </c>
      <c r="S1508" s="1" t="s">
        <v>2537</v>
      </c>
      <c r="T1508" s="1" t="s">
        <v>2479</v>
      </c>
      <c r="U1508" s="1" t="s">
        <v>141</v>
      </c>
      <c r="V1508" s="1" t="s">
        <v>3444</v>
      </c>
      <c r="W1508" s="1" t="s">
        <v>34</v>
      </c>
      <c r="X1508" s="1" t="s">
        <v>2538</v>
      </c>
      <c r="Y1508" s="1" t="s">
        <v>4654</v>
      </c>
      <c r="Z1508" s="1" t="s">
        <v>4655</v>
      </c>
    </row>
    <row r="1509" spans="1:26" hidden="1" x14ac:dyDescent="0.25">
      <c r="A1509" s="1" t="s">
        <v>2496</v>
      </c>
      <c r="B1509" s="1">
        <v>467</v>
      </c>
      <c r="C1509" s="1" t="s">
        <v>800</v>
      </c>
      <c r="D1509" s="1" t="s">
        <v>141</v>
      </c>
      <c r="E1509" s="1" t="s">
        <v>142</v>
      </c>
      <c r="F1509" s="1">
        <v>2024</v>
      </c>
      <c r="G1509" s="1">
        <v>2025</v>
      </c>
      <c r="H1509" s="1" t="s">
        <v>5837</v>
      </c>
      <c r="I1509" s="1">
        <v>7363</v>
      </c>
      <c r="J1509" s="1" t="s">
        <v>2504</v>
      </c>
      <c r="K1509" s="1" t="s">
        <v>2505</v>
      </c>
      <c r="L1509" s="1">
        <v>19093</v>
      </c>
      <c r="M1509" s="1" t="s">
        <v>2499</v>
      </c>
      <c r="N1509" s="1" t="s">
        <v>4312</v>
      </c>
      <c r="O1509" s="1" t="s">
        <v>4313</v>
      </c>
      <c r="Q1509" s="1" t="s">
        <v>60</v>
      </c>
      <c r="R1509" s="1" t="s">
        <v>2507</v>
      </c>
      <c r="S1509" s="1" t="s">
        <v>2537</v>
      </c>
      <c r="T1509" s="1" t="s">
        <v>2479</v>
      </c>
      <c r="U1509" s="1" t="s">
        <v>141</v>
      </c>
      <c r="V1509" s="1" t="s">
        <v>3444</v>
      </c>
      <c r="W1509" s="1" t="s">
        <v>34</v>
      </c>
      <c r="X1509" s="1" t="s">
        <v>2538</v>
      </c>
      <c r="Y1509" s="1" t="s">
        <v>5838</v>
      </c>
      <c r="Z1509" s="1" t="s">
        <v>4656</v>
      </c>
    </row>
    <row r="1510" spans="1:26" hidden="1" x14ac:dyDescent="0.25">
      <c r="A1510" s="1" t="s">
        <v>2496</v>
      </c>
      <c r="B1510" s="1">
        <v>466</v>
      </c>
      <c r="C1510" s="1" t="s">
        <v>801</v>
      </c>
      <c r="D1510" s="1" t="s">
        <v>141</v>
      </c>
      <c r="E1510" s="1" t="s">
        <v>142</v>
      </c>
      <c r="F1510" s="1">
        <v>2024</v>
      </c>
      <c r="G1510" s="1">
        <v>2025</v>
      </c>
      <c r="H1510" s="1" t="s">
        <v>4657</v>
      </c>
      <c r="I1510" s="1">
        <v>8299</v>
      </c>
      <c r="J1510" s="1" t="s">
        <v>2504</v>
      </c>
      <c r="K1510" s="1" t="s">
        <v>2505</v>
      </c>
      <c r="L1510" s="1">
        <v>19019</v>
      </c>
      <c r="M1510" s="1" t="s">
        <v>2499</v>
      </c>
      <c r="N1510" s="1" t="s">
        <v>4205</v>
      </c>
      <c r="O1510" s="1" t="s">
        <v>4206</v>
      </c>
      <c r="Q1510" s="1" t="s">
        <v>60</v>
      </c>
      <c r="R1510" s="1" t="s">
        <v>2507</v>
      </c>
      <c r="S1510" s="1" t="s">
        <v>2537</v>
      </c>
      <c r="T1510" s="1" t="s">
        <v>2479</v>
      </c>
      <c r="U1510" s="1" t="s">
        <v>141</v>
      </c>
      <c r="V1510" s="1" t="s">
        <v>3444</v>
      </c>
      <c r="W1510" s="1" t="s">
        <v>34</v>
      </c>
      <c r="X1510" s="1" t="s">
        <v>2794</v>
      </c>
      <c r="Y1510" s="1" t="s">
        <v>2795</v>
      </c>
      <c r="Z1510" s="1" t="s">
        <v>2755</v>
      </c>
    </row>
    <row r="1511" spans="1:26" hidden="1" x14ac:dyDescent="0.25">
      <c r="A1511" s="1" t="s">
        <v>2496</v>
      </c>
      <c r="B1511" s="1">
        <v>465</v>
      </c>
      <c r="C1511" s="1" t="s">
        <v>854</v>
      </c>
      <c r="D1511" s="1" t="s">
        <v>141</v>
      </c>
      <c r="E1511" s="1" t="s">
        <v>142</v>
      </c>
      <c r="F1511" s="1">
        <v>2024</v>
      </c>
      <c r="G1511" s="1">
        <v>2025</v>
      </c>
      <c r="H1511" s="1" t="s">
        <v>4658</v>
      </c>
      <c r="I1511" s="1">
        <v>8539</v>
      </c>
      <c r="J1511" s="1" t="s">
        <v>2504</v>
      </c>
      <c r="K1511" s="1" t="s">
        <v>2505</v>
      </c>
      <c r="L1511" s="1">
        <v>22020</v>
      </c>
      <c r="M1511" s="1" t="s">
        <v>2499</v>
      </c>
      <c r="N1511" s="1" t="s">
        <v>3730</v>
      </c>
      <c r="O1511" s="1" t="s">
        <v>3731</v>
      </c>
      <c r="Q1511" s="1" t="s">
        <v>2601</v>
      </c>
      <c r="R1511" s="1" t="s">
        <v>2507</v>
      </c>
      <c r="S1511" s="1" t="s">
        <v>2602</v>
      </c>
      <c r="T1511" s="1" t="s">
        <v>2479</v>
      </c>
      <c r="U1511" s="1" t="s">
        <v>141</v>
      </c>
      <c r="V1511" s="1" t="s">
        <v>3444</v>
      </c>
      <c r="W1511" s="1" t="s">
        <v>34</v>
      </c>
      <c r="X1511" s="1" t="s">
        <v>2750</v>
      </c>
      <c r="Y1511" s="1" t="s">
        <v>4659</v>
      </c>
      <c r="Z1511" s="1" t="s">
        <v>2755</v>
      </c>
    </row>
    <row r="1512" spans="1:26" hidden="1" x14ac:dyDescent="0.25">
      <c r="A1512" s="1" t="s">
        <v>2496</v>
      </c>
      <c r="B1512" s="1">
        <v>464</v>
      </c>
      <c r="C1512" s="1" t="s">
        <v>1554</v>
      </c>
      <c r="D1512" s="1" t="s">
        <v>141</v>
      </c>
      <c r="E1512" s="1" t="s">
        <v>142</v>
      </c>
      <c r="F1512" s="1">
        <v>2024</v>
      </c>
      <c r="G1512" s="1">
        <v>2025</v>
      </c>
      <c r="H1512" s="1" t="s">
        <v>4660</v>
      </c>
      <c r="I1512" s="1">
        <v>8761</v>
      </c>
      <c r="J1512" s="1" t="s">
        <v>2504</v>
      </c>
      <c r="K1512" s="1" t="s">
        <v>2505</v>
      </c>
      <c r="L1512" s="1">
        <v>22020</v>
      </c>
      <c r="M1512" s="1" t="s">
        <v>2499</v>
      </c>
      <c r="N1512" s="1" t="s">
        <v>4212</v>
      </c>
      <c r="O1512" s="1" t="s">
        <v>4356</v>
      </c>
      <c r="Q1512" s="1" t="s">
        <v>2601</v>
      </c>
      <c r="R1512" s="1" t="s">
        <v>2507</v>
      </c>
      <c r="S1512" s="1" t="s">
        <v>3333</v>
      </c>
      <c r="T1512" s="1" t="s">
        <v>2479</v>
      </c>
      <c r="U1512" s="1" t="s">
        <v>141</v>
      </c>
      <c r="V1512" s="1" t="s">
        <v>4297</v>
      </c>
      <c r="W1512" s="1" t="s">
        <v>35</v>
      </c>
      <c r="X1512" s="1" t="s">
        <v>2603</v>
      </c>
      <c r="Y1512" s="1" t="s">
        <v>6127</v>
      </c>
      <c r="Z1512" s="1" t="s">
        <v>4661</v>
      </c>
    </row>
    <row r="1513" spans="1:26" hidden="1" x14ac:dyDescent="0.25">
      <c r="A1513" s="1" t="s">
        <v>2496</v>
      </c>
      <c r="B1513" s="1">
        <v>462</v>
      </c>
      <c r="C1513" s="1" t="s">
        <v>232</v>
      </c>
      <c r="D1513" s="1" t="s">
        <v>141</v>
      </c>
      <c r="E1513" s="1" t="s">
        <v>142</v>
      </c>
      <c r="F1513" s="1">
        <v>2024</v>
      </c>
      <c r="G1513" s="1">
        <v>2025</v>
      </c>
      <c r="H1513" s="1" t="s">
        <v>4662</v>
      </c>
      <c r="I1513" s="1">
        <v>9164</v>
      </c>
      <c r="J1513" s="1" t="s">
        <v>2504</v>
      </c>
      <c r="K1513" s="1" t="s">
        <v>2505</v>
      </c>
      <c r="L1513" s="1">
        <v>19019</v>
      </c>
      <c r="M1513" s="1" t="s">
        <v>2499</v>
      </c>
      <c r="N1513" s="1" t="s">
        <v>3730</v>
      </c>
      <c r="O1513" s="1" t="s">
        <v>3731</v>
      </c>
      <c r="Q1513" s="1" t="s">
        <v>60</v>
      </c>
      <c r="R1513" s="1" t="s">
        <v>2507</v>
      </c>
      <c r="S1513" s="1" t="s">
        <v>2537</v>
      </c>
      <c r="T1513" s="1" t="s">
        <v>2479</v>
      </c>
      <c r="U1513" s="1" t="s">
        <v>141</v>
      </c>
      <c r="V1513" s="1" t="s">
        <v>3444</v>
      </c>
      <c r="W1513" s="1" t="s">
        <v>34</v>
      </c>
      <c r="X1513" s="1" t="s">
        <v>2538</v>
      </c>
      <c r="Y1513" s="1" t="s">
        <v>4663</v>
      </c>
      <c r="Z1513" s="1" t="s">
        <v>4664</v>
      </c>
    </row>
    <row r="1514" spans="1:26" hidden="1" x14ac:dyDescent="0.25">
      <c r="A1514" s="1" t="s">
        <v>2496</v>
      </c>
      <c r="B1514" s="1">
        <v>461</v>
      </c>
      <c r="C1514" s="1" t="s">
        <v>1580</v>
      </c>
      <c r="D1514" s="1" t="s">
        <v>141</v>
      </c>
      <c r="E1514" s="1" t="s">
        <v>142</v>
      </c>
      <c r="F1514" s="1">
        <v>2024</v>
      </c>
      <c r="G1514" s="1">
        <v>2025</v>
      </c>
      <c r="H1514" s="1" t="s">
        <v>5839</v>
      </c>
      <c r="I1514" s="1">
        <v>9380</v>
      </c>
      <c r="J1514" s="1" t="s">
        <v>2606</v>
      </c>
      <c r="K1514" s="1" t="s">
        <v>2498</v>
      </c>
      <c r="L1514" s="1">
        <v>22020</v>
      </c>
      <c r="M1514" s="1" t="s">
        <v>2499</v>
      </c>
      <c r="N1514" s="1" t="s">
        <v>3730</v>
      </c>
      <c r="O1514" s="1" t="s">
        <v>3731</v>
      </c>
      <c r="Q1514" s="1" t="s">
        <v>2601</v>
      </c>
      <c r="R1514" s="1" t="s">
        <v>2507</v>
      </c>
      <c r="S1514" s="1" t="s">
        <v>2602</v>
      </c>
      <c r="T1514" s="1" t="s">
        <v>2479</v>
      </c>
      <c r="U1514" s="1" t="s">
        <v>141</v>
      </c>
      <c r="V1514" s="1" t="s">
        <v>3444</v>
      </c>
      <c r="W1514" s="1" t="s">
        <v>34</v>
      </c>
      <c r="X1514" s="1" t="s">
        <v>2775</v>
      </c>
      <c r="Y1514" s="1" t="s">
        <v>5840</v>
      </c>
      <c r="Z1514" s="1" t="s">
        <v>5005</v>
      </c>
    </row>
    <row r="1515" spans="1:26" hidden="1" x14ac:dyDescent="0.25">
      <c r="A1515" s="1" t="s">
        <v>2496</v>
      </c>
      <c r="B1515" s="1">
        <v>458</v>
      </c>
      <c r="C1515" s="1" t="s">
        <v>746</v>
      </c>
      <c r="D1515" s="1" t="s">
        <v>141</v>
      </c>
      <c r="E1515" s="1" t="s">
        <v>142</v>
      </c>
      <c r="F1515" s="1">
        <v>2023</v>
      </c>
      <c r="G1515" s="1">
        <v>2023</v>
      </c>
      <c r="H1515" s="1" t="s">
        <v>2917</v>
      </c>
      <c r="I1515" s="1" t="s">
        <v>3036</v>
      </c>
      <c r="J1515" s="1" t="s">
        <v>2475</v>
      </c>
      <c r="K1515" s="1" t="s">
        <v>2505</v>
      </c>
      <c r="L1515" s="1">
        <v>18001</v>
      </c>
      <c r="M1515" s="1" t="s">
        <v>2499</v>
      </c>
      <c r="N1515" s="1" t="s">
        <v>3570</v>
      </c>
      <c r="O1515" s="1" t="s">
        <v>3571</v>
      </c>
      <c r="Q1515" s="1" t="s">
        <v>40</v>
      </c>
      <c r="R1515" s="1" t="s">
        <v>2473</v>
      </c>
      <c r="S1515" s="1" t="s">
        <v>2610</v>
      </c>
      <c r="T1515" s="1" t="s">
        <v>2477</v>
      </c>
      <c r="U1515" s="1" t="s">
        <v>141</v>
      </c>
      <c r="V1515" s="1" t="s">
        <v>3475</v>
      </c>
      <c r="W1515" s="1" t="s">
        <v>34</v>
      </c>
      <c r="X1515" s="1" t="s">
        <v>2611</v>
      </c>
      <c r="Y1515" s="1" t="s">
        <v>7460</v>
      </c>
      <c r="Z1515" s="1" t="s">
        <v>2539</v>
      </c>
    </row>
    <row r="1516" spans="1:26" hidden="1" x14ac:dyDescent="0.25">
      <c r="A1516" s="1" t="s">
        <v>2496</v>
      </c>
      <c r="B1516" s="1">
        <v>454</v>
      </c>
      <c r="C1516" s="1" t="s">
        <v>233</v>
      </c>
      <c r="D1516" s="1" t="s">
        <v>141</v>
      </c>
      <c r="E1516" s="1" t="s">
        <v>142</v>
      </c>
      <c r="F1516" s="1">
        <v>2023</v>
      </c>
      <c r="G1516" s="1">
        <v>2024</v>
      </c>
      <c r="H1516" s="1" t="s">
        <v>4666</v>
      </c>
      <c r="I1516" s="1">
        <v>9023</v>
      </c>
      <c r="J1516" s="1" t="s">
        <v>2504</v>
      </c>
      <c r="K1516" s="1" t="s">
        <v>2505</v>
      </c>
      <c r="L1516" s="1">
        <v>18001</v>
      </c>
      <c r="M1516" s="1" t="s">
        <v>2499</v>
      </c>
      <c r="N1516" s="1" t="s">
        <v>3834</v>
      </c>
      <c r="O1516" s="1" t="s">
        <v>3835</v>
      </c>
      <c r="Q1516" s="1" t="s">
        <v>40</v>
      </c>
      <c r="R1516" s="1" t="s">
        <v>2473</v>
      </c>
      <c r="S1516" s="1" t="s">
        <v>2610</v>
      </c>
      <c r="T1516" s="1" t="s">
        <v>2479</v>
      </c>
      <c r="U1516" s="1" t="s">
        <v>141</v>
      </c>
      <c r="V1516" s="1" t="s">
        <v>3532</v>
      </c>
      <c r="W1516" s="1" t="s">
        <v>34</v>
      </c>
      <c r="X1516" s="1" t="s">
        <v>2611</v>
      </c>
      <c r="Y1516" s="1" t="s">
        <v>4667</v>
      </c>
      <c r="Z1516" s="1" t="s">
        <v>2539</v>
      </c>
    </row>
    <row r="1517" spans="1:26" hidden="1" x14ac:dyDescent="0.25">
      <c r="A1517" s="1" t="s">
        <v>2496</v>
      </c>
      <c r="B1517" s="1">
        <v>453</v>
      </c>
      <c r="C1517" s="1" t="s">
        <v>1487</v>
      </c>
      <c r="D1517" s="1" t="s">
        <v>141</v>
      </c>
      <c r="E1517" s="1" t="s">
        <v>142</v>
      </c>
      <c r="F1517" s="1">
        <v>2023</v>
      </c>
      <c r="G1517" s="1">
        <v>2024</v>
      </c>
      <c r="H1517" s="1" t="s">
        <v>4539</v>
      </c>
      <c r="I1517" s="1">
        <v>9175</v>
      </c>
      <c r="J1517" s="1" t="s">
        <v>2504</v>
      </c>
      <c r="K1517" s="1" t="s">
        <v>2505</v>
      </c>
      <c r="L1517" s="1">
        <v>19019</v>
      </c>
      <c r="M1517" s="1" t="s">
        <v>2499</v>
      </c>
      <c r="N1517" s="1" t="s">
        <v>3455</v>
      </c>
      <c r="O1517" s="1" t="s">
        <v>3456</v>
      </c>
      <c r="Q1517" s="1" t="s">
        <v>60</v>
      </c>
      <c r="R1517" s="1" t="s">
        <v>2507</v>
      </c>
      <c r="S1517" s="1" t="s">
        <v>2537</v>
      </c>
      <c r="T1517" s="1" t="s">
        <v>2479</v>
      </c>
      <c r="U1517" s="1" t="s">
        <v>141</v>
      </c>
      <c r="V1517" s="1" t="s">
        <v>3457</v>
      </c>
      <c r="W1517" s="1" t="s">
        <v>35</v>
      </c>
      <c r="X1517" s="1" t="s">
        <v>2538</v>
      </c>
      <c r="Y1517" s="1" t="s">
        <v>7461</v>
      </c>
      <c r="Z1517" s="1" t="s">
        <v>5278</v>
      </c>
    </row>
    <row r="1518" spans="1:26" hidden="1" x14ac:dyDescent="0.25">
      <c r="A1518" s="1" t="s">
        <v>2496</v>
      </c>
      <c r="B1518" s="1">
        <v>451</v>
      </c>
      <c r="C1518" s="1" t="s">
        <v>760</v>
      </c>
      <c r="D1518" s="1" t="s">
        <v>141</v>
      </c>
      <c r="E1518" s="1" t="s">
        <v>142</v>
      </c>
      <c r="F1518" s="1">
        <v>2025</v>
      </c>
      <c r="G1518" s="1">
        <v>2024</v>
      </c>
      <c r="H1518" s="1" t="s">
        <v>7462</v>
      </c>
      <c r="I1518" s="1">
        <v>9737</v>
      </c>
      <c r="J1518" s="1" t="s">
        <v>2504</v>
      </c>
      <c r="K1518" s="1" t="s">
        <v>2505</v>
      </c>
      <c r="L1518" s="1">
        <v>21035</v>
      </c>
      <c r="M1518" s="1" t="s">
        <v>2499</v>
      </c>
      <c r="N1518" s="1" t="s">
        <v>3570</v>
      </c>
      <c r="O1518" s="1" t="s">
        <v>3571</v>
      </c>
      <c r="Q1518" s="1" t="s">
        <v>2712</v>
      </c>
      <c r="R1518" s="1" t="s">
        <v>6777</v>
      </c>
      <c r="S1518" s="1" t="s">
        <v>5297</v>
      </c>
      <c r="T1518" s="1" t="s">
        <v>2479</v>
      </c>
      <c r="U1518" s="1" t="s">
        <v>141</v>
      </c>
      <c r="V1518" s="1" t="s">
        <v>3475</v>
      </c>
      <c r="W1518" s="1" t="s">
        <v>34</v>
      </c>
      <c r="X1518" s="1" t="s">
        <v>6131</v>
      </c>
      <c r="Y1518" s="1" t="s">
        <v>7463</v>
      </c>
    </row>
    <row r="1519" spans="1:26" hidden="1" x14ac:dyDescent="0.25">
      <c r="A1519" s="1" t="s">
        <v>2496</v>
      </c>
      <c r="B1519" s="1">
        <v>450</v>
      </c>
      <c r="C1519" s="1" t="s">
        <v>1555</v>
      </c>
      <c r="D1519" s="1" t="s">
        <v>141</v>
      </c>
      <c r="E1519" s="1" t="s">
        <v>142</v>
      </c>
      <c r="F1519" s="1">
        <v>2023</v>
      </c>
      <c r="G1519" s="1">
        <v>2023</v>
      </c>
      <c r="H1519" s="1" t="s">
        <v>5279</v>
      </c>
      <c r="I1519" s="1">
        <v>9401</v>
      </c>
      <c r="J1519" s="1" t="s">
        <v>2478</v>
      </c>
      <c r="K1519" s="1" t="s">
        <v>2541</v>
      </c>
      <c r="L1519" s="1">
        <v>35001</v>
      </c>
      <c r="M1519" s="1" t="s">
        <v>2542</v>
      </c>
      <c r="N1519" s="1" t="s">
        <v>3458</v>
      </c>
      <c r="O1519" s="1" t="s">
        <v>3459</v>
      </c>
      <c r="Q1519" s="1" t="s">
        <v>43</v>
      </c>
      <c r="R1519" s="1" t="s">
        <v>2473</v>
      </c>
      <c r="S1519" s="1" t="s">
        <v>2521</v>
      </c>
      <c r="T1519" s="1" t="s">
        <v>2479</v>
      </c>
      <c r="U1519" s="1" t="s">
        <v>141</v>
      </c>
      <c r="V1519" s="1" t="s">
        <v>2476</v>
      </c>
      <c r="W1519" s="1" t="s">
        <v>34</v>
      </c>
      <c r="X1519" s="1" t="s">
        <v>2593</v>
      </c>
      <c r="Y1519" s="1" t="s">
        <v>5280</v>
      </c>
      <c r="Z1519" s="1" t="s">
        <v>4668</v>
      </c>
    </row>
    <row r="1520" spans="1:26" hidden="1" x14ac:dyDescent="0.25">
      <c r="A1520" s="1" t="s">
        <v>2496</v>
      </c>
      <c r="B1520" s="1">
        <v>447</v>
      </c>
      <c r="C1520" s="1" t="s">
        <v>989</v>
      </c>
      <c r="D1520" s="1" t="s">
        <v>141</v>
      </c>
      <c r="E1520" s="1" t="s">
        <v>142</v>
      </c>
      <c r="F1520" s="1">
        <v>2025</v>
      </c>
      <c r="G1520" s="1">
        <v>2024</v>
      </c>
      <c r="H1520" s="1" t="s">
        <v>7464</v>
      </c>
      <c r="I1520" s="1">
        <v>9736</v>
      </c>
      <c r="J1520" s="1" t="s">
        <v>2504</v>
      </c>
      <c r="K1520" s="1" t="s">
        <v>2505</v>
      </c>
      <c r="L1520" s="1">
        <v>21035</v>
      </c>
      <c r="M1520" s="1" t="s">
        <v>2499</v>
      </c>
      <c r="N1520" s="1" t="s">
        <v>3498</v>
      </c>
      <c r="O1520" s="1" t="s">
        <v>3499</v>
      </c>
      <c r="Q1520" s="1" t="s">
        <v>2712</v>
      </c>
      <c r="R1520" s="1" t="s">
        <v>6777</v>
      </c>
      <c r="S1520" s="1" t="s">
        <v>5297</v>
      </c>
      <c r="T1520" s="1" t="s">
        <v>2479</v>
      </c>
      <c r="U1520" s="1" t="s">
        <v>141</v>
      </c>
      <c r="V1520" s="1" t="s">
        <v>3500</v>
      </c>
      <c r="W1520" s="1" t="s">
        <v>34</v>
      </c>
      <c r="X1520" s="1" t="s">
        <v>6131</v>
      </c>
      <c r="Y1520" s="1" t="s">
        <v>7465</v>
      </c>
    </row>
    <row r="1521" spans="1:26" hidden="1" x14ac:dyDescent="0.25">
      <c r="A1521" s="1" t="s">
        <v>2496</v>
      </c>
      <c r="B1521" s="1">
        <v>446</v>
      </c>
      <c r="C1521" s="1" t="s">
        <v>830</v>
      </c>
      <c r="D1521" s="1" t="s">
        <v>141</v>
      </c>
      <c r="E1521" s="1" t="s">
        <v>142</v>
      </c>
      <c r="F1521" s="1">
        <v>2023</v>
      </c>
      <c r="G1521" s="1">
        <v>2024</v>
      </c>
      <c r="H1521" s="1" t="s">
        <v>2917</v>
      </c>
      <c r="I1521" s="1" t="s">
        <v>3036</v>
      </c>
      <c r="J1521" s="1" t="s">
        <v>2475</v>
      </c>
      <c r="K1521" s="1" t="s">
        <v>2505</v>
      </c>
      <c r="L1521" s="1">
        <v>18001</v>
      </c>
      <c r="M1521" s="1" t="s">
        <v>2499</v>
      </c>
      <c r="N1521" s="1" t="s">
        <v>4034</v>
      </c>
      <c r="O1521" s="1" t="s">
        <v>4035</v>
      </c>
      <c r="Q1521" s="1" t="s">
        <v>40</v>
      </c>
      <c r="R1521" s="1" t="s">
        <v>2473</v>
      </c>
      <c r="S1521" s="1" t="s">
        <v>2610</v>
      </c>
      <c r="T1521" s="1" t="s">
        <v>2477</v>
      </c>
      <c r="U1521" s="1" t="s">
        <v>141</v>
      </c>
      <c r="V1521" s="1" t="s">
        <v>4028</v>
      </c>
      <c r="W1521" s="1" t="s">
        <v>35</v>
      </c>
      <c r="X1521" s="1" t="s">
        <v>2611</v>
      </c>
      <c r="Y1521" s="1" t="s">
        <v>6128</v>
      </c>
      <c r="Z1521" s="1" t="s">
        <v>5281</v>
      </c>
    </row>
    <row r="1522" spans="1:26" hidden="1" x14ac:dyDescent="0.25">
      <c r="A1522" s="1" t="s">
        <v>2496</v>
      </c>
      <c r="B1522" s="1">
        <v>445</v>
      </c>
      <c r="C1522" s="1" t="s">
        <v>1204</v>
      </c>
      <c r="D1522" s="1" t="s">
        <v>170</v>
      </c>
      <c r="E1522" s="1" t="s">
        <v>157</v>
      </c>
      <c r="F1522" s="1">
        <v>2023</v>
      </c>
      <c r="G1522" s="1">
        <v>2024</v>
      </c>
      <c r="H1522" s="1" t="s">
        <v>4669</v>
      </c>
      <c r="I1522" s="1">
        <v>9211</v>
      </c>
      <c r="J1522" s="1" t="s">
        <v>2482</v>
      </c>
      <c r="K1522" s="1" t="s">
        <v>2558</v>
      </c>
      <c r="L1522" s="1">
        <v>18001</v>
      </c>
      <c r="M1522" s="1" t="s">
        <v>2499</v>
      </c>
      <c r="N1522" s="1" t="s">
        <v>4670</v>
      </c>
      <c r="O1522" s="1" t="s">
        <v>4671</v>
      </c>
      <c r="Q1522" s="1" t="s">
        <v>40</v>
      </c>
      <c r="R1522" s="1" t="s">
        <v>2473</v>
      </c>
      <c r="S1522" s="1" t="s">
        <v>2610</v>
      </c>
      <c r="T1522" s="1" t="s">
        <v>2479</v>
      </c>
      <c r="U1522" s="1" t="s">
        <v>170</v>
      </c>
      <c r="V1522" s="1" t="s">
        <v>4672</v>
      </c>
      <c r="W1522" s="1" t="s">
        <v>34</v>
      </c>
      <c r="X1522" s="1" t="s">
        <v>2611</v>
      </c>
      <c r="Y1522" s="1" t="s">
        <v>4673</v>
      </c>
      <c r="Z1522" s="1" t="s">
        <v>2737</v>
      </c>
    </row>
    <row r="1523" spans="1:26" hidden="1" x14ac:dyDescent="0.25">
      <c r="A1523" s="1" t="s">
        <v>2496</v>
      </c>
      <c r="B1523" s="1">
        <v>444</v>
      </c>
      <c r="C1523" s="1" t="s">
        <v>638</v>
      </c>
      <c r="D1523" s="1" t="s">
        <v>141</v>
      </c>
      <c r="E1523" s="1" t="s">
        <v>142</v>
      </c>
      <c r="F1523" s="1">
        <v>2023</v>
      </c>
      <c r="G1523" s="1">
        <v>2024</v>
      </c>
      <c r="H1523" s="1" t="s">
        <v>4398</v>
      </c>
      <c r="I1523" s="1">
        <v>7584</v>
      </c>
      <c r="J1523" s="1" t="s">
        <v>2504</v>
      </c>
      <c r="K1523" s="1" t="s">
        <v>2505</v>
      </c>
      <c r="L1523" s="1">
        <v>18001</v>
      </c>
      <c r="M1523" s="1" t="s">
        <v>2499</v>
      </c>
      <c r="N1523" s="1" t="s">
        <v>3445</v>
      </c>
      <c r="O1523" s="1" t="s">
        <v>3446</v>
      </c>
      <c r="Q1523" s="1" t="s">
        <v>40</v>
      </c>
      <c r="R1523" s="1" t="s">
        <v>2473</v>
      </c>
      <c r="S1523" s="1" t="s">
        <v>2610</v>
      </c>
      <c r="T1523" s="1" t="s">
        <v>2479</v>
      </c>
      <c r="U1523" s="1" t="s">
        <v>141</v>
      </c>
      <c r="V1523" s="1" t="s">
        <v>3444</v>
      </c>
      <c r="W1523" s="1" t="s">
        <v>35</v>
      </c>
      <c r="X1523" s="1" t="s">
        <v>2611</v>
      </c>
      <c r="Y1523" s="1" t="s">
        <v>7466</v>
      </c>
      <c r="Z1523" s="1" t="s">
        <v>2539</v>
      </c>
    </row>
    <row r="1524" spans="1:26" hidden="1" x14ac:dyDescent="0.25">
      <c r="A1524" s="1" t="s">
        <v>2496</v>
      </c>
      <c r="B1524" s="1">
        <v>443</v>
      </c>
      <c r="C1524" s="1" t="s">
        <v>340</v>
      </c>
      <c r="D1524" s="1" t="s">
        <v>141</v>
      </c>
      <c r="E1524" s="1" t="s">
        <v>142</v>
      </c>
      <c r="F1524" s="1">
        <v>2024</v>
      </c>
      <c r="G1524" s="1">
        <v>2024</v>
      </c>
      <c r="H1524" s="1" t="s">
        <v>4675</v>
      </c>
      <c r="I1524" s="1">
        <v>9006</v>
      </c>
      <c r="J1524" s="1" t="s">
        <v>2504</v>
      </c>
      <c r="K1524" s="1" t="s">
        <v>2505</v>
      </c>
      <c r="L1524" s="1">
        <v>18001</v>
      </c>
      <c r="M1524" s="1" t="s">
        <v>2499</v>
      </c>
      <c r="N1524" s="1" t="s">
        <v>4044</v>
      </c>
      <c r="O1524" s="1" t="s">
        <v>4045</v>
      </c>
      <c r="Q1524" s="1" t="s">
        <v>40</v>
      </c>
      <c r="R1524" s="1" t="s">
        <v>2473</v>
      </c>
      <c r="S1524" s="1" t="s">
        <v>2610</v>
      </c>
      <c r="T1524" s="1" t="s">
        <v>2479</v>
      </c>
      <c r="U1524" s="1" t="s">
        <v>141</v>
      </c>
      <c r="V1524" s="1" t="s">
        <v>3444</v>
      </c>
      <c r="W1524" s="1" t="s">
        <v>35</v>
      </c>
      <c r="X1524" s="1" t="s">
        <v>2611</v>
      </c>
      <c r="Y1524" s="1" t="s">
        <v>4676</v>
      </c>
      <c r="Z1524" s="1" t="s">
        <v>2737</v>
      </c>
    </row>
    <row r="1525" spans="1:26" hidden="1" x14ac:dyDescent="0.25">
      <c r="A1525" s="1" t="s">
        <v>2496</v>
      </c>
      <c r="B1525" s="1">
        <v>442</v>
      </c>
      <c r="C1525" s="1" t="s">
        <v>747</v>
      </c>
      <c r="D1525" s="1" t="s">
        <v>141</v>
      </c>
      <c r="E1525" s="1" t="s">
        <v>142</v>
      </c>
      <c r="F1525" s="1">
        <v>2023</v>
      </c>
      <c r="G1525" s="1">
        <v>2024</v>
      </c>
      <c r="H1525" s="1" t="s">
        <v>6129</v>
      </c>
      <c r="I1525" s="1">
        <v>9682</v>
      </c>
      <c r="J1525" s="1" t="s">
        <v>2504</v>
      </c>
      <c r="K1525" s="1" t="s">
        <v>2505</v>
      </c>
      <c r="L1525" s="1">
        <v>18001</v>
      </c>
      <c r="M1525" s="1" t="s">
        <v>2499</v>
      </c>
      <c r="N1525" s="1" t="s">
        <v>3455</v>
      </c>
      <c r="O1525" s="1" t="s">
        <v>3456</v>
      </c>
      <c r="Q1525" s="1" t="s">
        <v>40</v>
      </c>
      <c r="R1525" s="1" t="s">
        <v>2473</v>
      </c>
      <c r="S1525" s="1" t="s">
        <v>2610</v>
      </c>
      <c r="T1525" s="1" t="s">
        <v>2479</v>
      </c>
      <c r="U1525" s="1" t="s">
        <v>141</v>
      </c>
      <c r="V1525" s="1" t="s">
        <v>3457</v>
      </c>
      <c r="W1525" s="1" t="s">
        <v>35</v>
      </c>
      <c r="X1525" s="1" t="s">
        <v>2611</v>
      </c>
      <c r="Y1525" s="1" t="s">
        <v>7467</v>
      </c>
      <c r="Z1525" s="1" t="s">
        <v>2539</v>
      </c>
    </row>
    <row r="1526" spans="1:26" hidden="1" x14ac:dyDescent="0.25">
      <c r="A1526" s="1" t="s">
        <v>2496</v>
      </c>
      <c r="B1526" s="1">
        <v>437</v>
      </c>
      <c r="C1526" s="1" t="s">
        <v>674</v>
      </c>
      <c r="D1526" s="1" t="s">
        <v>245</v>
      </c>
      <c r="E1526" s="1" t="s">
        <v>142</v>
      </c>
      <c r="F1526" s="1">
        <v>2018</v>
      </c>
      <c r="G1526" s="1">
        <v>2018</v>
      </c>
      <c r="H1526" s="1" t="s">
        <v>6636</v>
      </c>
      <c r="I1526" s="1">
        <v>7607</v>
      </c>
      <c r="J1526" s="1" t="s">
        <v>2880</v>
      </c>
      <c r="K1526" s="1" t="s">
        <v>2881</v>
      </c>
      <c r="L1526" s="1">
        <v>18001</v>
      </c>
      <c r="M1526" s="1" t="s">
        <v>2499</v>
      </c>
      <c r="N1526" s="1" t="s">
        <v>4194</v>
      </c>
      <c r="O1526" s="1" t="s">
        <v>6267</v>
      </c>
      <c r="Q1526" s="1" t="s">
        <v>40</v>
      </c>
      <c r="R1526" s="1" t="s">
        <v>2473</v>
      </c>
      <c r="S1526" s="1" t="s">
        <v>2610</v>
      </c>
      <c r="T1526" s="1" t="s">
        <v>2479</v>
      </c>
      <c r="U1526" s="1" t="s">
        <v>245</v>
      </c>
      <c r="V1526" s="1" t="s">
        <v>6216</v>
      </c>
      <c r="W1526" s="1" t="s">
        <v>36</v>
      </c>
      <c r="X1526" s="1" t="s">
        <v>2794</v>
      </c>
      <c r="Y1526" s="1" t="s">
        <v>2795</v>
      </c>
      <c r="Z1526" s="1" t="s">
        <v>2755</v>
      </c>
    </row>
    <row r="1527" spans="1:26" hidden="1" x14ac:dyDescent="0.25">
      <c r="A1527" s="1" t="s">
        <v>2496</v>
      </c>
      <c r="B1527" s="1">
        <v>436</v>
      </c>
      <c r="C1527" s="1" t="s">
        <v>1283</v>
      </c>
      <c r="D1527" s="1" t="s">
        <v>141</v>
      </c>
      <c r="E1527" s="1" t="s">
        <v>142</v>
      </c>
      <c r="F1527" s="1">
        <v>2023</v>
      </c>
      <c r="G1527" s="1">
        <v>2024</v>
      </c>
      <c r="H1527" s="1" t="s">
        <v>7468</v>
      </c>
      <c r="I1527" s="1">
        <v>9721</v>
      </c>
      <c r="J1527" s="1" t="s">
        <v>2504</v>
      </c>
      <c r="K1527" s="1" t="s">
        <v>2505</v>
      </c>
      <c r="L1527" s="1">
        <v>18001</v>
      </c>
      <c r="M1527" s="1" t="s">
        <v>2499</v>
      </c>
      <c r="N1527" s="1" t="s">
        <v>4034</v>
      </c>
      <c r="O1527" s="1" t="s">
        <v>4035</v>
      </c>
      <c r="Q1527" s="1" t="s">
        <v>40</v>
      </c>
      <c r="R1527" s="1" t="s">
        <v>2473</v>
      </c>
      <c r="S1527" s="1" t="s">
        <v>2610</v>
      </c>
      <c r="T1527" s="1" t="s">
        <v>2479</v>
      </c>
      <c r="U1527" s="1" t="s">
        <v>141</v>
      </c>
      <c r="V1527" s="1" t="s">
        <v>4028</v>
      </c>
      <c r="W1527" s="1" t="s">
        <v>35</v>
      </c>
      <c r="X1527" s="1" t="s">
        <v>2611</v>
      </c>
      <c r="Y1527" s="1" t="s">
        <v>7469</v>
      </c>
      <c r="Z1527" s="1" t="s">
        <v>2539</v>
      </c>
    </row>
    <row r="1528" spans="1:26" hidden="1" x14ac:dyDescent="0.25">
      <c r="A1528" s="1" t="s">
        <v>2496</v>
      </c>
      <c r="B1528" s="1">
        <v>432</v>
      </c>
      <c r="C1528" s="1" t="s">
        <v>484</v>
      </c>
      <c r="D1528" s="1" t="s">
        <v>141</v>
      </c>
      <c r="E1528" s="1" t="s">
        <v>142</v>
      </c>
      <c r="F1528" s="1">
        <v>2025</v>
      </c>
      <c r="G1528" s="1">
        <v>2024</v>
      </c>
      <c r="H1528" s="1" t="s">
        <v>2485</v>
      </c>
      <c r="I1528" s="1" t="s">
        <v>2485</v>
      </c>
      <c r="J1528" s="1" t="s">
        <v>2485</v>
      </c>
      <c r="N1528" s="1" t="s">
        <v>3624</v>
      </c>
      <c r="O1528" s="1" t="s">
        <v>3625</v>
      </c>
      <c r="Q1528" s="1" t="s">
        <v>2712</v>
      </c>
      <c r="R1528" s="1" t="s">
        <v>6777</v>
      </c>
      <c r="S1528" s="1" t="s">
        <v>5297</v>
      </c>
      <c r="T1528" s="1" t="s">
        <v>2522</v>
      </c>
      <c r="U1528" s="1" t="s">
        <v>141</v>
      </c>
      <c r="V1528" s="1" t="s">
        <v>3532</v>
      </c>
      <c r="W1528" s="1" t="s">
        <v>34</v>
      </c>
      <c r="X1528" s="1" t="s">
        <v>6131</v>
      </c>
      <c r="Y1528" s="1" t="s">
        <v>7470</v>
      </c>
      <c r="Z1528" s="1" t="s">
        <v>7471</v>
      </c>
    </row>
    <row r="1529" spans="1:26" hidden="1" x14ac:dyDescent="0.25">
      <c r="A1529" s="1" t="s">
        <v>2496</v>
      </c>
      <c r="B1529" s="1">
        <v>429</v>
      </c>
      <c r="C1529" s="1" t="s">
        <v>713</v>
      </c>
      <c r="D1529" s="1" t="s">
        <v>141</v>
      </c>
      <c r="E1529" s="1" t="s">
        <v>142</v>
      </c>
      <c r="F1529" s="1">
        <v>2023</v>
      </c>
      <c r="G1529" s="1">
        <v>2024</v>
      </c>
      <c r="H1529" s="1" t="s">
        <v>4678</v>
      </c>
      <c r="I1529" s="1">
        <v>8572</v>
      </c>
      <c r="J1529" s="1" t="s">
        <v>2504</v>
      </c>
      <c r="K1529" s="1" t="s">
        <v>2505</v>
      </c>
      <c r="L1529" s="1">
        <v>18001</v>
      </c>
      <c r="M1529" s="1" t="s">
        <v>2499</v>
      </c>
      <c r="N1529" s="1" t="s">
        <v>4034</v>
      </c>
      <c r="O1529" s="1" t="s">
        <v>4035</v>
      </c>
      <c r="Q1529" s="1" t="s">
        <v>40</v>
      </c>
      <c r="R1529" s="1" t="s">
        <v>2473</v>
      </c>
      <c r="S1529" s="1" t="s">
        <v>2610</v>
      </c>
      <c r="T1529" s="1" t="s">
        <v>2479</v>
      </c>
      <c r="U1529" s="1" t="s">
        <v>141</v>
      </c>
      <c r="V1529" s="1" t="s">
        <v>4028</v>
      </c>
      <c r="W1529" s="1" t="s">
        <v>35</v>
      </c>
      <c r="X1529" s="1" t="s">
        <v>2611</v>
      </c>
      <c r="Y1529" s="1" t="s">
        <v>7472</v>
      </c>
      <c r="Z1529" s="1" t="s">
        <v>2539</v>
      </c>
    </row>
    <row r="1530" spans="1:26" hidden="1" x14ac:dyDescent="0.25">
      <c r="A1530" s="1" t="s">
        <v>2496</v>
      </c>
      <c r="B1530" s="1">
        <v>428</v>
      </c>
      <c r="C1530" s="1" t="s">
        <v>307</v>
      </c>
      <c r="D1530" s="1" t="s">
        <v>141</v>
      </c>
      <c r="E1530" s="1" t="s">
        <v>142</v>
      </c>
      <c r="F1530" s="1">
        <v>2023</v>
      </c>
      <c r="G1530" s="1">
        <v>2024</v>
      </c>
      <c r="H1530" s="1" t="s">
        <v>5282</v>
      </c>
      <c r="I1530" s="1">
        <v>9397</v>
      </c>
      <c r="J1530" s="1" t="s">
        <v>2504</v>
      </c>
      <c r="K1530" s="1" t="s">
        <v>2505</v>
      </c>
      <c r="L1530" s="1">
        <v>19058</v>
      </c>
      <c r="M1530" s="1" t="s">
        <v>2499</v>
      </c>
      <c r="N1530" s="1" t="s">
        <v>4683</v>
      </c>
      <c r="O1530" s="1" t="s">
        <v>4684</v>
      </c>
      <c r="Q1530" s="1" t="s">
        <v>60</v>
      </c>
      <c r="R1530" s="1" t="s">
        <v>2507</v>
      </c>
      <c r="S1530" s="1" t="s">
        <v>2537</v>
      </c>
      <c r="T1530" s="1" t="s">
        <v>2479</v>
      </c>
      <c r="U1530" s="1" t="s">
        <v>141</v>
      </c>
      <c r="V1530" s="1" t="s">
        <v>3532</v>
      </c>
      <c r="W1530" s="1" t="s">
        <v>34</v>
      </c>
      <c r="X1530" s="1" t="s">
        <v>2538</v>
      </c>
      <c r="Y1530" s="1" t="s">
        <v>5283</v>
      </c>
      <c r="Z1530" s="1" t="s">
        <v>4912</v>
      </c>
    </row>
    <row r="1531" spans="1:26" hidden="1" x14ac:dyDescent="0.25">
      <c r="A1531" s="1" t="s">
        <v>2496</v>
      </c>
      <c r="B1531" s="1">
        <v>427</v>
      </c>
      <c r="C1531" s="1" t="s">
        <v>838</v>
      </c>
      <c r="D1531" s="1" t="s">
        <v>141</v>
      </c>
      <c r="E1531" s="1" t="s">
        <v>142</v>
      </c>
      <c r="F1531" s="1">
        <v>2023</v>
      </c>
      <c r="G1531" s="1">
        <v>2024</v>
      </c>
      <c r="H1531" s="1" t="s">
        <v>3251</v>
      </c>
      <c r="I1531" s="1">
        <v>9070</v>
      </c>
      <c r="J1531" s="1" t="s">
        <v>2504</v>
      </c>
      <c r="K1531" s="1" t="s">
        <v>2505</v>
      </c>
      <c r="L1531" s="1">
        <v>18001</v>
      </c>
      <c r="M1531" s="1" t="s">
        <v>2499</v>
      </c>
      <c r="N1531" s="1" t="s">
        <v>4034</v>
      </c>
      <c r="O1531" s="1" t="s">
        <v>4035</v>
      </c>
      <c r="Q1531" s="1" t="s">
        <v>40</v>
      </c>
      <c r="R1531" s="1" t="s">
        <v>2473</v>
      </c>
      <c r="S1531" s="1" t="s">
        <v>2610</v>
      </c>
      <c r="T1531" s="1" t="s">
        <v>2479</v>
      </c>
      <c r="U1531" s="1" t="s">
        <v>141</v>
      </c>
      <c r="V1531" s="1" t="s">
        <v>4028</v>
      </c>
      <c r="W1531" s="1" t="s">
        <v>35</v>
      </c>
      <c r="X1531" s="1" t="s">
        <v>2611</v>
      </c>
      <c r="Y1531" s="1" t="s">
        <v>5841</v>
      </c>
      <c r="Z1531" s="1" t="s">
        <v>2539</v>
      </c>
    </row>
    <row r="1532" spans="1:26" hidden="1" x14ac:dyDescent="0.25">
      <c r="A1532" s="1" t="s">
        <v>2496</v>
      </c>
      <c r="B1532" s="1">
        <v>425</v>
      </c>
      <c r="C1532" s="1" t="s">
        <v>1556</v>
      </c>
      <c r="D1532" s="1" t="s">
        <v>141</v>
      </c>
      <c r="E1532" s="1" t="s">
        <v>142</v>
      </c>
      <c r="F1532" s="1">
        <v>2023</v>
      </c>
      <c r="G1532" s="1">
        <v>2024</v>
      </c>
      <c r="H1532" s="1" t="s">
        <v>4685</v>
      </c>
      <c r="I1532" s="1">
        <v>9236</v>
      </c>
      <c r="J1532" s="1" t="s">
        <v>2504</v>
      </c>
      <c r="K1532" s="1" t="s">
        <v>2505</v>
      </c>
      <c r="L1532" s="1">
        <v>18001</v>
      </c>
      <c r="M1532" s="1" t="s">
        <v>2499</v>
      </c>
      <c r="N1532" s="1" t="s">
        <v>4061</v>
      </c>
      <c r="O1532" s="1" t="s">
        <v>4062</v>
      </c>
      <c r="Q1532" s="1" t="s">
        <v>40</v>
      </c>
      <c r="R1532" s="1" t="s">
        <v>2473</v>
      </c>
      <c r="S1532" s="1" t="s">
        <v>2610</v>
      </c>
      <c r="T1532" s="1" t="s">
        <v>2479</v>
      </c>
      <c r="U1532" s="1" t="s">
        <v>141</v>
      </c>
      <c r="V1532" s="1" t="s">
        <v>3444</v>
      </c>
      <c r="W1532" s="1" t="s">
        <v>35</v>
      </c>
      <c r="X1532" s="1" t="s">
        <v>2611</v>
      </c>
      <c r="Y1532" s="1" t="s">
        <v>4686</v>
      </c>
      <c r="Z1532" s="1" t="s">
        <v>4687</v>
      </c>
    </row>
    <row r="1533" spans="1:26" hidden="1" x14ac:dyDescent="0.25">
      <c r="A1533" s="1" t="s">
        <v>2496</v>
      </c>
      <c r="B1533" s="1">
        <v>419</v>
      </c>
      <c r="C1533" s="1" t="s">
        <v>909</v>
      </c>
      <c r="D1533" s="1" t="s">
        <v>141</v>
      </c>
      <c r="E1533" s="1" t="s">
        <v>142</v>
      </c>
      <c r="F1533" s="1">
        <v>2023</v>
      </c>
      <c r="G1533" s="1">
        <v>2024</v>
      </c>
      <c r="H1533" s="1" t="s">
        <v>5587</v>
      </c>
      <c r="I1533" s="1">
        <v>9521</v>
      </c>
      <c r="J1533" s="1" t="s">
        <v>2504</v>
      </c>
      <c r="K1533" s="1" t="s">
        <v>2505</v>
      </c>
      <c r="L1533" s="1">
        <v>18001</v>
      </c>
      <c r="M1533" s="1" t="s">
        <v>2499</v>
      </c>
      <c r="N1533" s="1" t="s">
        <v>4683</v>
      </c>
      <c r="O1533" s="1" t="s">
        <v>4684</v>
      </c>
      <c r="Q1533" s="1" t="s">
        <v>40</v>
      </c>
      <c r="R1533" s="1" t="s">
        <v>2473</v>
      </c>
      <c r="S1533" s="1" t="s">
        <v>2610</v>
      </c>
      <c r="T1533" s="1" t="s">
        <v>2479</v>
      </c>
      <c r="U1533" s="1" t="s">
        <v>141</v>
      </c>
      <c r="V1533" s="1" t="s">
        <v>3532</v>
      </c>
      <c r="W1533" s="1" t="s">
        <v>34</v>
      </c>
      <c r="X1533" s="1" t="s">
        <v>2611</v>
      </c>
      <c r="Y1533" s="1" t="s">
        <v>5975</v>
      </c>
      <c r="Z1533" s="1" t="s">
        <v>2539</v>
      </c>
    </row>
    <row r="1534" spans="1:26" hidden="1" x14ac:dyDescent="0.25">
      <c r="A1534" s="1" t="s">
        <v>2496</v>
      </c>
      <c r="B1534" s="1">
        <v>418</v>
      </c>
      <c r="C1534" s="1" t="s">
        <v>506</v>
      </c>
      <c r="D1534" s="1" t="s">
        <v>141</v>
      </c>
      <c r="E1534" s="1" t="s">
        <v>142</v>
      </c>
      <c r="F1534" s="1">
        <v>2023</v>
      </c>
      <c r="G1534" s="1">
        <v>2024</v>
      </c>
      <c r="H1534" s="1" t="s">
        <v>5146</v>
      </c>
      <c r="I1534" s="1" t="s">
        <v>5147</v>
      </c>
      <c r="J1534" s="1" t="s">
        <v>2475</v>
      </c>
      <c r="K1534" s="1" t="s">
        <v>2738</v>
      </c>
      <c r="L1534" s="1">
        <v>18001</v>
      </c>
      <c r="M1534" s="1" t="s">
        <v>2530</v>
      </c>
      <c r="N1534" s="1" t="s">
        <v>3442</v>
      </c>
      <c r="O1534" s="1" t="s">
        <v>3443</v>
      </c>
      <c r="Q1534" s="1" t="s">
        <v>40</v>
      </c>
      <c r="R1534" s="1" t="s">
        <v>2473</v>
      </c>
      <c r="S1534" s="1" t="s">
        <v>2610</v>
      </c>
      <c r="T1534" s="1" t="s">
        <v>3428</v>
      </c>
      <c r="U1534" s="1" t="s">
        <v>141</v>
      </c>
      <c r="V1534" s="1" t="s">
        <v>3444</v>
      </c>
      <c r="W1534" s="1" t="s">
        <v>35</v>
      </c>
      <c r="X1534" s="1" t="s">
        <v>2611</v>
      </c>
      <c r="Y1534" s="1" t="s">
        <v>5842</v>
      </c>
      <c r="Z1534" s="1" t="s">
        <v>5843</v>
      </c>
    </row>
    <row r="1535" spans="1:26" hidden="1" x14ac:dyDescent="0.25">
      <c r="A1535" s="1" t="s">
        <v>2496</v>
      </c>
      <c r="B1535" s="1">
        <v>414</v>
      </c>
      <c r="C1535" s="1" t="s">
        <v>748</v>
      </c>
      <c r="D1535" s="1" t="s">
        <v>141</v>
      </c>
      <c r="E1535" s="1" t="s">
        <v>142</v>
      </c>
      <c r="F1535" s="1">
        <v>2023</v>
      </c>
      <c r="G1535" s="1">
        <v>2024</v>
      </c>
      <c r="H1535" s="1" t="s">
        <v>6130</v>
      </c>
      <c r="I1535" s="1">
        <v>9690</v>
      </c>
      <c r="J1535" s="1" t="s">
        <v>2504</v>
      </c>
      <c r="K1535" s="1" t="s">
        <v>2505</v>
      </c>
      <c r="L1535" s="1">
        <v>21035</v>
      </c>
      <c r="M1535" s="1" t="s">
        <v>2499</v>
      </c>
      <c r="N1535" s="1" t="s">
        <v>4021</v>
      </c>
      <c r="O1535" s="1" t="s">
        <v>4022</v>
      </c>
      <c r="Q1535" s="1" t="s">
        <v>2712</v>
      </c>
      <c r="R1535" s="1" t="s">
        <v>6777</v>
      </c>
      <c r="S1535" s="1" t="s">
        <v>5297</v>
      </c>
      <c r="T1535" s="1" t="s">
        <v>2479</v>
      </c>
      <c r="U1535" s="1" t="s">
        <v>141</v>
      </c>
      <c r="V1535" s="1" t="s">
        <v>3444</v>
      </c>
      <c r="W1535" s="1" t="s">
        <v>35</v>
      </c>
      <c r="X1535" s="1" t="s">
        <v>6131</v>
      </c>
      <c r="Y1535" s="1" t="s">
        <v>6132</v>
      </c>
      <c r="Z1535" s="1" t="s">
        <v>2539</v>
      </c>
    </row>
    <row r="1536" spans="1:26" hidden="1" x14ac:dyDescent="0.25">
      <c r="A1536" s="1" t="s">
        <v>2496</v>
      </c>
      <c r="B1536" s="1">
        <v>412</v>
      </c>
      <c r="C1536" s="1" t="s">
        <v>1239</v>
      </c>
      <c r="D1536" s="1" t="s">
        <v>141</v>
      </c>
      <c r="E1536" s="1" t="s">
        <v>142</v>
      </c>
      <c r="F1536" s="1">
        <v>2023</v>
      </c>
      <c r="G1536" s="1">
        <v>2024</v>
      </c>
      <c r="H1536" s="1" t="s">
        <v>4691</v>
      </c>
      <c r="I1536" s="1">
        <v>6941</v>
      </c>
      <c r="J1536" s="1" t="s">
        <v>2482</v>
      </c>
      <c r="K1536" s="1" t="s">
        <v>2558</v>
      </c>
      <c r="L1536" s="1">
        <v>19194</v>
      </c>
      <c r="M1536" s="1" t="s">
        <v>2499</v>
      </c>
      <c r="N1536" s="1" t="s">
        <v>3455</v>
      </c>
      <c r="O1536" s="1" t="s">
        <v>3456</v>
      </c>
      <c r="Q1536" s="1" t="s">
        <v>60</v>
      </c>
      <c r="R1536" s="1" t="s">
        <v>2507</v>
      </c>
      <c r="S1536" s="1" t="s">
        <v>2537</v>
      </c>
      <c r="T1536" s="1" t="s">
        <v>2479</v>
      </c>
      <c r="U1536" s="1" t="s">
        <v>141</v>
      </c>
      <c r="V1536" s="1" t="s">
        <v>3457</v>
      </c>
      <c r="W1536" s="1" t="s">
        <v>35</v>
      </c>
      <c r="X1536" s="1" t="s">
        <v>2538</v>
      </c>
      <c r="Y1536" s="1" t="s">
        <v>7473</v>
      </c>
      <c r="Z1536" s="1" t="s">
        <v>4692</v>
      </c>
    </row>
    <row r="1537" spans="1:26" hidden="1" x14ac:dyDescent="0.25">
      <c r="A1537" s="1" t="s">
        <v>2496</v>
      </c>
      <c r="B1537" s="1">
        <v>404</v>
      </c>
      <c r="C1537" s="1" t="s">
        <v>466</v>
      </c>
      <c r="D1537" s="1" t="s">
        <v>141</v>
      </c>
      <c r="E1537" s="1" t="s">
        <v>142</v>
      </c>
      <c r="F1537" s="1">
        <v>2023</v>
      </c>
      <c r="G1537" s="1">
        <v>2023</v>
      </c>
      <c r="H1537" s="1" t="s">
        <v>3528</v>
      </c>
      <c r="I1537" s="1" t="s">
        <v>3529</v>
      </c>
      <c r="J1537" s="1" t="s">
        <v>2475</v>
      </c>
      <c r="K1537" s="1" t="s">
        <v>2738</v>
      </c>
      <c r="L1537" s="1">
        <v>26001</v>
      </c>
      <c r="M1537" s="1" t="s">
        <v>2530</v>
      </c>
      <c r="N1537" s="1" t="s">
        <v>4693</v>
      </c>
      <c r="O1537" s="1" t="s">
        <v>4694</v>
      </c>
      <c r="Q1537" s="1" t="s">
        <v>44</v>
      </c>
      <c r="R1537" s="1" t="s">
        <v>2514</v>
      </c>
      <c r="S1537" s="1" t="s">
        <v>2525</v>
      </c>
      <c r="T1537" s="1" t="s">
        <v>2477</v>
      </c>
      <c r="U1537" s="1" t="s">
        <v>141</v>
      </c>
      <c r="V1537" s="1" t="s">
        <v>3622</v>
      </c>
      <c r="W1537" s="1" t="s">
        <v>34</v>
      </c>
      <c r="X1537" s="1" t="s">
        <v>2518</v>
      </c>
      <c r="Y1537" s="1" t="s">
        <v>7474</v>
      </c>
      <c r="Z1537" s="1" t="s">
        <v>4991</v>
      </c>
    </row>
    <row r="1538" spans="1:26" hidden="1" x14ac:dyDescent="0.25">
      <c r="A1538" s="1" t="s">
        <v>2496</v>
      </c>
      <c r="B1538" s="1">
        <v>396</v>
      </c>
      <c r="C1538" s="1" t="s">
        <v>569</v>
      </c>
      <c r="D1538" s="1" t="s">
        <v>141</v>
      </c>
      <c r="E1538" s="1" t="s">
        <v>142</v>
      </c>
      <c r="F1538" s="1">
        <v>2023</v>
      </c>
      <c r="G1538" s="1">
        <v>2024</v>
      </c>
      <c r="H1538" s="1" t="s">
        <v>7475</v>
      </c>
      <c r="I1538" s="1">
        <v>9640</v>
      </c>
      <c r="J1538" s="1" t="s">
        <v>2504</v>
      </c>
      <c r="K1538" s="1" t="s">
        <v>2505</v>
      </c>
      <c r="L1538" s="1">
        <v>17001</v>
      </c>
      <c r="M1538" s="1" t="s">
        <v>2499</v>
      </c>
      <c r="N1538" s="1" t="s">
        <v>4330</v>
      </c>
      <c r="O1538" s="1" t="s">
        <v>4331</v>
      </c>
      <c r="Q1538" s="1" t="s">
        <v>2506</v>
      </c>
      <c r="R1538" s="1" t="s">
        <v>2507</v>
      </c>
      <c r="S1538" s="1" t="s">
        <v>2508</v>
      </c>
      <c r="T1538" s="1" t="s">
        <v>2479</v>
      </c>
      <c r="U1538" s="1" t="s">
        <v>141</v>
      </c>
      <c r="V1538" s="1" t="s">
        <v>3444</v>
      </c>
      <c r="W1538" s="1" t="s">
        <v>35</v>
      </c>
      <c r="X1538" s="1" t="s">
        <v>2509</v>
      </c>
      <c r="Y1538" s="1" t="s">
        <v>7476</v>
      </c>
      <c r="Z1538" s="1" t="s">
        <v>6637</v>
      </c>
    </row>
    <row r="1539" spans="1:26" hidden="1" x14ac:dyDescent="0.25">
      <c r="A1539" s="1" t="s">
        <v>2496</v>
      </c>
      <c r="B1539" s="1">
        <v>392</v>
      </c>
      <c r="C1539" s="1" t="s">
        <v>700</v>
      </c>
      <c r="D1539" s="1" t="s">
        <v>141</v>
      </c>
      <c r="E1539" s="1" t="s">
        <v>142</v>
      </c>
      <c r="F1539" s="1">
        <v>2024</v>
      </c>
      <c r="G1539" s="1">
        <v>2025</v>
      </c>
      <c r="H1539" s="1" t="s">
        <v>4695</v>
      </c>
      <c r="I1539" s="1">
        <v>6876</v>
      </c>
      <c r="J1539" s="1" t="s">
        <v>4696</v>
      </c>
      <c r="K1539" s="1" t="s">
        <v>2558</v>
      </c>
      <c r="L1539" s="1">
        <v>17001</v>
      </c>
      <c r="M1539" s="1" t="s">
        <v>2499</v>
      </c>
      <c r="N1539" s="1" t="s">
        <v>4212</v>
      </c>
      <c r="O1539" s="1" t="s">
        <v>4356</v>
      </c>
      <c r="Q1539" s="1" t="s">
        <v>2506</v>
      </c>
      <c r="R1539" s="1" t="s">
        <v>2507</v>
      </c>
      <c r="S1539" s="1" t="s">
        <v>2508</v>
      </c>
      <c r="T1539" s="1" t="s">
        <v>2479</v>
      </c>
      <c r="U1539" s="1" t="s">
        <v>141</v>
      </c>
      <c r="V1539" s="1" t="s">
        <v>4297</v>
      </c>
      <c r="W1539" s="1" t="s">
        <v>35</v>
      </c>
      <c r="X1539" s="1" t="s">
        <v>2630</v>
      </c>
      <c r="Y1539" s="1" t="s">
        <v>4697</v>
      </c>
      <c r="Z1539" s="1" t="s">
        <v>2945</v>
      </c>
    </row>
    <row r="1540" spans="1:26" hidden="1" x14ac:dyDescent="0.25">
      <c r="A1540" s="1" t="s">
        <v>2496</v>
      </c>
      <c r="B1540" s="1">
        <v>390</v>
      </c>
      <c r="C1540" s="1" t="s">
        <v>1423</v>
      </c>
      <c r="D1540" s="1" t="s">
        <v>170</v>
      </c>
      <c r="E1540" s="1" t="s">
        <v>157</v>
      </c>
      <c r="F1540" s="1">
        <v>2024</v>
      </c>
      <c r="G1540" s="1">
        <v>2025</v>
      </c>
      <c r="H1540" s="1" t="s">
        <v>4698</v>
      </c>
      <c r="I1540" s="1">
        <v>15326</v>
      </c>
      <c r="J1540" s="1" t="s">
        <v>2475</v>
      </c>
      <c r="K1540" s="1" t="s">
        <v>2629</v>
      </c>
      <c r="L1540" s="1">
        <v>17001</v>
      </c>
      <c r="M1540" s="1" t="s">
        <v>2499</v>
      </c>
      <c r="N1540" s="1" t="s">
        <v>4283</v>
      </c>
      <c r="O1540" s="1" t="s">
        <v>4284</v>
      </c>
      <c r="Q1540" s="1" t="s">
        <v>2506</v>
      </c>
      <c r="R1540" s="1" t="s">
        <v>2507</v>
      </c>
      <c r="S1540" s="1" t="s">
        <v>2508</v>
      </c>
      <c r="T1540" s="1" t="s">
        <v>2479</v>
      </c>
      <c r="U1540" s="1" t="s">
        <v>170</v>
      </c>
      <c r="V1540" s="1" t="s">
        <v>3094</v>
      </c>
      <c r="W1540" s="1" t="s">
        <v>34</v>
      </c>
      <c r="X1540" s="1" t="s">
        <v>5211</v>
      </c>
      <c r="Y1540" s="1" t="s">
        <v>5844</v>
      </c>
      <c r="Z1540" s="1" t="s">
        <v>2755</v>
      </c>
    </row>
    <row r="1541" spans="1:26" hidden="1" x14ac:dyDescent="0.25">
      <c r="A1541" s="1" t="s">
        <v>2496</v>
      </c>
      <c r="B1541" s="1">
        <v>389</v>
      </c>
      <c r="C1541" s="1" t="s">
        <v>691</v>
      </c>
      <c r="D1541" s="1" t="s">
        <v>141</v>
      </c>
      <c r="E1541" s="1" t="s">
        <v>142</v>
      </c>
      <c r="F1541" s="1">
        <v>2023</v>
      </c>
      <c r="G1541" s="1">
        <v>2024</v>
      </c>
      <c r="H1541" s="1" t="s">
        <v>5976</v>
      </c>
      <c r="I1541" s="1">
        <v>9578</v>
      </c>
      <c r="J1541" s="1" t="s">
        <v>2557</v>
      </c>
      <c r="K1541" s="1" t="s">
        <v>2505</v>
      </c>
      <c r="L1541" s="1">
        <v>23845</v>
      </c>
      <c r="M1541" s="1" t="s">
        <v>2499</v>
      </c>
      <c r="N1541" s="1" t="s">
        <v>4330</v>
      </c>
      <c r="O1541" s="1" t="s">
        <v>4331</v>
      </c>
      <c r="Q1541" s="1" t="s">
        <v>2608</v>
      </c>
      <c r="R1541" s="1" t="s">
        <v>2473</v>
      </c>
      <c r="S1541" s="1" t="s">
        <v>2710</v>
      </c>
      <c r="T1541" s="1" t="s">
        <v>2479</v>
      </c>
      <c r="U1541" s="1" t="s">
        <v>141</v>
      </c>
      <c r="V1541" s="1" t="s">
        <v>3444</v>
      </c>
      <c r="W1541" s="1" t="s">
        <v>35</v>
      </c>
      <c r="X1541" s="1" t="s">
        <v>2538</v>
      </c>
      <c r="Y1541" s="1" t="s">
        <v>5977</v>
      </c>
      <c r="Z1541" s="1" t="s">
        <v>5137</v>
      </c>
    </row>
    <row r="1542" spans="1:26" hidden="1" x14ac:dyDescent="0.25">
      <c r="A1542" s="1" t="s">
        <v>2496</v>
      </c>
      <c r="B1542" s="1">
        <v>385</v>
      </c>
      <c r="C1542" s="1" t="s">
        <v>266</v>
      </c>
      <c r="D1542" s="1" t="s">
        <v>141</v>
      </c>
      <c r="E1542" s="1" t="s">
        <v>142</v>
      </c>
      <c r="F1542" s="1">
        <v>2023</v>
      </c>
      <c r="G1542" s="1">
        <v>2024</v>
      </c>
      <c r="H1542" s="1" t="s">
        <v>4682</v>
      </c>
      <c r="I1542" s="1">
        <v>7240</v>
      </c>
      <c r="J1542" s="1" t="s">
        <v>2482</v>
      </c>
      <c r="K1542" s="1" t="s">
        <v>2558</v>
      </c>
      <c r="L1542" s="1">
        <v>19019</v>
      </c>
      <c r="M1542" s="1" t="s">
        <v>2499</v>
      </c>
      <c r="N1542" s="1" t="s">
        <v>4330</v>
      </c>
      <c r="O1542" s="1" t="s">
        <v>4331</v>
      </c>
      <c r="Q1542" s="1" t="s">
        <v>60</v>
      </c>
      <c r="R1542" s="1" t="s">
        <v>2507</v>
      </c>
      <c r="S1542" s="1" t="s">
        <v>2537</v>
      </c>
      <c r="T1542" s="1" t="s">
        <v>2479</v>
      </c>
      <c r="U1542" s="1" t="s">
        <v>141</v>
      </c>
      <c r="V1542" s="1" t="s">
        <v>3444</v>
      </c>
      <c r="W1542" s="1" t="s">
        <v>35</v>
      </c>
      <c r="X1542" s="1" t="s">
        <v>2538</v>
      </c>
      <c r="Y1542" s="1" t="s">
        <v>5042</v>
      </c>
      <c r="Z1542" s="1" t="s">
        <v>4913</v>
      </c>
    </row>
    <row r="1543" spans="1:26" hidden="1" x14ac:dyDescent="0.25">
      <c r="A1543" s="1" t="s">
        <v>2496</v>
      </c>
      <c r="B1543" s="1">
        <v>384</v>
      </c>
      <c r="C1543" s="1" t="s">
        <v>530</v>
      </c>
      <c r="D1543" s="1" t="s">
        <v>141</v>
      </c>
      <c r="E1543" s="1" t="s">
        <v>142</v>
      </c>
      <c r="F1543" s="1">
        <v>2024</v>
      </c>
      <c r="G1543" s="1">
        <v>2025</v>
      </c>
      <c r="H1543" s="1" t="s">
        <v>4699</v>
      </c>
      <c r="I1543" s="1">
        <v>5546</v>
      </c>
      <c r="J1543" s="1" t="s">
        <v>2557</v>
      </c>
      <c r="K1543" s="1" t="s">
        <v>2505</v>
      </c>
      <c r="L1543" s="1">
        <v>23847</v>
      </c>
      <c r="M1543" s="1" t="s">
        <v>2499</v>
      </c>
      <c r="N1543" s="1" t="s">
        <v>3206</v>
      </c>
      <c r="O1543" s="1" t="s">
        <v>4700</v>
      </c>
      <c r="Q1543" s="1" t="s">
        <v>2608</v>
      </c>
      <c r="R1543" s="1" t="s">
        <v>2473</v>
      </c>
      <c r="S1543" s="1" t="s">
        <v>2710</v>
      </c>
      <c r="T1543" s="1" t="s">
        <v>2479</v>
      </c>
      <c r="U1543" s="1" t="s">
        <v>141</v>
      </c>
      <c r="V1543" s="1" t="s">
        <v>4324</v>
      </c>
      <c r="W1543" s="1" t="s">
        <v>35</v>
      </c>
      <c r="X1543" s="1" t="s">
        <v>2630</v>
      </c>
      <c r="Y1543" s="1" t="s">
        <v>4701</v>
      </c>
      <c r="Z1543" s="1" t="s">
        <v>2755</v>
      </c>
    </row>
    <row r="1544" spans="1:26" hidden="1" x14ac:dyDescent="0.25">
      <c r="A1544" s="1" t="s">
        <v>2496</v>
      </c>
      <c r="B1544" s="1">
        <v>383</v>
      </c>
      <c r="C1544" s="1" t="s">
        <v>1090</v>
      </c>
      <c r="D1544" s="1" t="s">
        <v>141</v>
      </c>
      <c r="E1544" s="1" t="s">
        <v>142</v>
      </c>
      <c r="F1544" s="1">
        <v>2024</v>
      </c>
      <c r="G1544" s="1">
        <v>2024</v>
      </c>
      <c r="H1544" s="1" t="s">
        <v>4702</v>
      </c>
      <c r="I1544" s="1">
        <v>7703</v>
      </c>
      <c r="J1544" s="1" t="s">
        <v>2504</v>
      </c>
      <c r="K1544" s="1" t="s">
        <v>2505</v>
      </c>
      <c r="L1544" s="1">
        <v>17001</v>
      </c>
      <c r="M1544" s="1" t="s">
        <v>2499</v>
      </c>
      <c r="N1544" s="1" t="s">
        <v>3206</v>
      </c>
      <c r="O1544" s="1" t="s">
        <v>3472</v>
      </c>
      <c r="Q1544" s="1" t="s">
        <v>2506</v>
      </c>
      <c r="R1544" s="1" t="s">
        <v>2507</v>
      </c>
      <c r="S1544" s="1" t="s">
        <v>2508</v>
      </c>
      <c r="T1544" s="1" t="s">
        <v>2479</v>
      </c>
      <c r="U1544" s="1" t="s">
        <v>141</v>
      </c>
      <c r="V1544" s="1" t="s">
        <v>3444</v>
      </c>
      <c r="W1544" s="1" t="s">
        <v>34</v>
      </c>
      <c r="X1544" s="1" t="s">
        <v>2509</v>
      </c>
      <c r="Y1544" s="1" t="s">
        <v>4703</v>
      </c>
      <c r="Z1544" s="1" t="s">
        <v>2755</v>
      </c>
    </row>
    <row r="1545" spans="1:26" hidden="1" x14ac:dyDescent="0.25">
      <c r="A1545" s="1" t="s">
        <v>2496</v>
      </c>
      <c r="B1545" s="1">
        <v>382</v>
      </c>
      <c r="C1545" s="1" t="s">
        <v>1154</v>
      </c>
      <c r="D1545" s="1" t="s">
        <v>170</v>
      </c>
      <c r="E1545" s="1" t="s">
        <v>157</v>
      </c>
      <c r="F1545" s="1">
        <v>2024</v>
      </c>
      <c r="G1545" s="1">
        <v>2025</v>
      </c>
      <c r="H1545" s="1" t="s">
        <v>3993</v>
      </c>
      <c r="I1545" s="1">
        <v>4434</v>
      </c>
      <c r="J1545" s="1" t="s">
        <v>2796</v>
      </c>
      <c r="K1545" s="1" t="s">
        <v>2613</v>
      </c>
      <c r="L1545" s="1">
        <v>26001</v>
      </c>
      <c r="M1545" s="1" t="s">
        <v>5292</v>
      </c>
      <c r="N1545" s="1" t="s">
        <v>4438</v>
      </c>
      <c r="O1545" s="1" t="s">
        <v>4439</v>
      </c>
      <c r="Q1545" s="1" t="s">
        <v>44</v>
      </c>
      <c r="R1545" s="1" t="s">
        <v>2514</v>
      </c>
      <c r="S1545" s="1" t="s">
        <v>2525</v>
      </c>
      <c r="T1545" s="1" t="s">
        <v>2479</v>
      </c>
      <c r="U1545" s="1" t="s">
        <v>170</v>
      </c>
      <c r="V1545" s="1" t="s">
        <v>3094</v>
      </c>
      <c r="W1545" s="1" t="s">
        <v>34</v>
      </c>
      <c r="X1545" s="1" t="s">
        <v>2518</v>
      </c>
      <c r="Y1545" s="1" t="s">
        <v>6133</v>
      </c>
      <c r="Z1545" s="1" t="s">
        <v>4704</v>
      </c>
    </row>
    <row r="1546" spans="1:26" hidden="1" x14ac:dyDescent="0.25">
      <c r="A1546" s="1" t="s">
        <v>2496</v>
      </c>
      <c r="B1546" s="1">
        <v>376</v>
      </c>
      <c r="C1546" s="1" t="s">
        <v>1187</v>
      </c>
      <c r="D1546" s="1" t="s">
        <v>141</v>
      </c>
      <c r="E1546" s="1" t="s">
        <v>142</v>
      </c>
      <c r="F1546" s="1">
        <v>2024</v>
      </c>
      <c r="G1546" s="1">
        <v>2025</v>
      </c>
      <c r="H1546" s="1" t="s">
        <v>4482</v>
      </c>
      <c r="I1546" s="1">
        <v>8254</v>
      </c>
      <c r="J1546" s="1" t="s">
        <v>2557</v>
      </c>
      <c r="K1546" s="1" t="s">
        <v>2505</v>
      </c>
      <c r="L1546" s="1">
        <v>23654</v>
      </c>
      <c r="M1546" s="1" t="s">
        <v>2499</v>
      </c>
      <c r="N1546" s="1" t="s">
        <v>4201</v>
      </c>
      <c r="O1546" s="1" t="s">
        <v>4296</v>
      </c>
      <c r="Q1546" s="1" t="s">
        <v>2608</v>
      </c>
      <c r="R1546" s="1" t="s">
        <v>2473</v>
      </c>
      <c r="S1546" s="1" t="s">
        <v>3059</v>
      </c>
      <c r="T1546" s="1" t="s">
        <v>2479</v>
      </c>
      <c r="U1546" s="1" t="s">
        <v>141</v>
      </c>
      <c r="V1546" s="1" t="s">
        <v>4297</v>
      </c>
      <c r="W1546" s="1" t="s">
        <v>35</v>
      </c>
      <c r="X1546" s="1" t="s">
        <v>2630</v>
      </c>
      <c r="Y1546" s="1" t="s">
        <v>5284</v>
      </c>
      <c r="Z1546" s="1" t="s">
        <v>4705</v>
      </c>
    </row>
    <row r="1547" spans="1:26" hidden="1" x14ac:dyDescent="0.25">
      <c r="A1547" s="1" t="s">
        <v>2496</v>
      </c>
      <c r="B1547" s="1">
        <v>374</v>
      </c>
      <c r="C1547" s="1" t="s">
        <v>692</v>
      </c>
      <c r="D1547" s="1" t="s">
        <v>141</v>
      </c>
      <c r="E1547" s="1" t="s">
        <v>142</v>
      </c>
      <c r="F1547" s="1">
        <v>2023</v>
      </c>
      <c r="G1547" s="1">
        <v>2024</v>
      </c>
      <c r="H1547" s="1" t="s">
        <v>4706</v>
      </c>
      <c r="I1547" s="1">
        <v>8807</v>
      </c>
      <c r="J1547" s="1" t="s">
        <v>2557</v>
      </c>
      <c r="K1547" s="1" t="s">
        <v>2505</v>
      </c>
      <c r="L1547" s="1">
        <v>23845</v>
      </c>
      <c r="M1547" s="1" t="s">
        <v>2499</v>
      </c>
      <c r="N1547" s="1" t="s">
        <v>4330</v>
      </c>
      <c r="O1547" s="1" t="s">
        <v>4331</v>
      </c>
      <c r="Q1547" s="1" t="s">
        <v>2608</v>
      </c>
      <c r="R1547" s="1" t="s">
        <v>2473</v>
      </c>
      <c r="S1547" s="1" t="s">
        <v>2710</v>
      </c>
      <c r="T1547" s="1" t="s">
        <v>2479</v>
      </c>
      <c r="U1547" s="1" t="s">
        <v>141</v>
      </c>
      <c r="V1547" s="1" t="s">
        <v>3444</v>
      </c>
      <c r="W1547" s="1" t="s">
        <v>35</v>
      </c>
      <c r="X1547" s="1" t="s">
        <v>3753</v>
      </c>
      <c r="Y1547" s="1" t="s">
        <v>4707</v>
      </c>
      <c r="Z1547" s="1" t="s">
        <v>2755</v>
      </c>
    </row>
    <row r="1548" spans="1:26" hidden="1" x14ac:dyDescent="0.25">
      <c r="A1548" s="1" t="s">
        <v>2496</v>
      </c>
      <c r="B1548" s="1">
        <v>372</v>
      </c>
      <c r="C1548" s="1" t="s">
        <v>427</v>
      </c>
      <c r="D1548" s="1" t="s">
        <v>141</v>
      </c>
      <c r="E1548" s="1" t="s">
        <v>142</v>
      </c>
      <c r="F1548" s="1">
        <v>2024</v>
      </c>
      <c r="G1548" s="1">
        <v>2025</v>
      </c>
      <c r="H1548" s="1" t="s">
        <v>4708</v>
      </c>
      <c r="I1548" s="1">
        <v>8238</v>
      </c>
      <c r="J1548" s="1" t="s">
        <v>2557</v>
      </c>
      <c r="K1548" s="1" t="s">
        <v>2505</v>
      </c>
      <c r="L1548" s="1">
        <v>23849</v>
      </c>
      <c r="M1548" s="1" t="s">
        <v>2499</v>
      </c>
      <c r="N1548" s="1" t="s">
        <v>4212</v>
      </c>
      <c r="O1548" s="1" t="s">
        <v>4356</v>
      </c>
      <c r="Q1548" s="1" t="s">
        <v>2608</v>
      </c>
      <c r="R1548" s="1" t="s">
        <v>2473</v>
      </c>
      <c r="S1548" s="1" t="s">
        <v>2646</v>
      </c>
      <c r="T1548" s="1" t="s">
        <v>2479</v>
      </c>
      <c r="U1548" s="1" t="s">
        <v>141</v>
      </c>
      <c r="V1548" s="1" t="s">
        <v>4297</v>
      </c>
      <c r="W1548" s="1" t="s">
        <v>35</v>
      </c>
      <c r="X1548" s="1" t="s">
        <v>2630</v>
      </c>
      <c r="Y1548" s="1" t="s">
        <v>4709</v>
      </c>
    </row>
    <row r="1549" spans="1:26" hidden="1" x14ac:dyDescent="0.25">
      <c r="A1549" s="1" t="s">
        <v>2496</v>
      </c>
      <c r="B1549" s="1">
        <v>369</v>
      </c>
      <c r="C1549" s="1" t="s">
        <v>867</v>
      </c>
      <c r="D1549" s="1" t="s">
        <v>141</v>
      </c>
      <c r="E1549" s="1" t="s">
        <v>142</v>
      </c>
      <c r="F1549" s="1">
        <v>2023</v>
      </c>
      <c r="G1549" s="1">
        <v>2024</v>
      </c>
      <c r="H1549" s="1" t="s">
        <v>5978</v>
      </c>
      <c r="I1549" s="1">
        <v>2998</v>
      </c>
      <c r="J1549" s="1" t="s">
        <v>2557</v>
      </c>
      <c r="K1549" s="1" t="s">
        <v>2505</v>
      </c>
      <c r="L1549" s="1">
        <v>23848</v>
      </c>
      <c r="M1549" s="1" t="s">
        <v>2499</v>
      </c>
      <c r="N1549" s="1" t="s">
        <v>4330</v>
      </c>
      <c r="O1549" s="1" t="s">
        <v>4331</v>
      </c>
      <c r="Q1549" s="1" t="s">
        <v>2608</v>
      </c>
      <c r="R1549" s="1" t="s">
        <v>2473</v>
      </c>
      <c r="S1549" s="1" t="s">
        <v>2646</v>
      </c>
      <c r="T1549" s="1" t="s">
        <v>2479</v>
      </c>
      <c r="U1549" s="1" t="s">
        <v>141</v>
      </c>
      <c r="V1549" s="1" t="s">
        <v>3444</v>
      </c>
      <c r="W1549" s="1" t="s">
        <v>35</v>
      </c>
      <c r="X1549" s="1" t="s">
        <v>2538</v>
      </c>
      <c r="Y1549" s="1" t="s">
        <v>5979</v>
      </c>
      <c r="Z1549" s="1" t="s">
        <v>5845</v>
      </c>
    </row>
    <row r="1550" spans="1:26" hidden="1" x14ac:dyDescent="0.25">
      <c r="A1550" s="1" t="s">
        <v>2496</v>
      </c>
      <c r="B1550" s="1">
        <v>368</v>
      </c>
      <c r="C1550" s="1" t="s">
        <v>1219</v>
      </c>
      <c r="D1550" s="1" t="s">
        <v>141</v>
      </c>
      <c r="E1550" s="1" t="s">
        <v>142</v>
      </c>
      <c r="F1550" s="1">
        <v>2023</v>
      </c>
      <c r="G1550" s="1">
        <v>2024</v>
      </c>
      <c r="H1550" s="1" t="s">
        <v>3317</v>
      </c>
      <c r="I1550" s="1">
        <v>7403</v>
      </c>
      <c r="J1550" s="1" t="s">
        <v>2504</v>
      </c>
      <c r="K1550" s="1" t="s">
        <v>2505</v>
      </c>
      <c r="L1550" s="1">
        <v>17001</v>
      </c>
      <c r="M1550" s="1" t="s">
        <v>2499</v>
      </c>
      <c r="N1550" s="1" t="s">
        <v>4330</v>
      </c>
      <c r="O1550" s="1" t="s">
        <v>4331</v>
      </c>
      <c r="Q1550" s="1" t="s">
        <v>2506</v>
      </c>
      <c r="R1550" s="1" t="s">
        <v>2507</v>
      </c>
      <c r="S1550" s="1" t="s">
        <v>2508</v>
      </c>
      <c r="T1550" s="1" t="s">
        <v>2479</v>
      </c>
      <c r="U1550" s="1" t="s">
        <v>141</v>
      </c>
      <c r="V1550" s="1" t="s">
        <v>3444</v>
      </c>
      <c r="W1550" s="1" t="s">
        <v>35</v>
      </c>
      <c r="X1550" s="1" t="s">
        <v>2509</v>
      </c>
      <c r="Y1550" s="1" t="s">
        <v>5846</v>
      </c>
      <c r="Z1550" s="1" t="s">
        <v>4406</v>
      </c>
    </row>
    <row r="1551" spans="1:26" hidden="1" x14ac:dyDescent="0.25">
      <c r="A1551" s="1" t="s">
        <v>2496</v>
      </c>
      <c r="B1551" s="1">
        <v>366</v>
      </c>
      <c r="C1551" s="1" t="s">
        <v>570</v>
      </c>
      <c r="D1551" s="1" t="s">
        <v>141</v>
      </c>
      <c r="E1551" s="1" t="s">
        <v>142</v>
      </c>
      <c r="F1551" s="1">
        <v>2024</v>
      </c>
      <c r="G1551" s="1">
        <v>2025</v>
      </c>
      <c r="H1551" s="1" t="s">
        <v>4710</v>
      </c>
      <c r="I1551" s="1">
        <v>7063</v>
      </c>
      <c r="J1551" s="1" t="s">
        <v>2504</v>
      </c>
      <c r="K1551" s="1" t="s">
        <v>2505</v>
      </c>
      <c r="L1551" s="1">
        <v>17001</v>
      </c>
      <c r="M1551" s="1" t="s">
        <v>2499</v>
      </c>
      <c r="N1551" s="1" t="s">
        <v>4212</v>
      </c>
      <c r="O1551" s="1" t="s">
        <v>4356</v>
      </c>
      <c r="Q1551" s="1" t="s">
        <v>2506</v>
      </c>
      <c r="R1551" s="1" t="s">
        <v>2507</v>
      </c>
      <c r="S1551" s="1" t="s">
        <v>2508</v>
      </c>
      <c r="T1551" s="1" t="s">
        <v>2479</v>
      </c>
      <c r="U1551" s="1" t="s">
        <v>141</v>
      </c>
      <c r="V1551" s="1" t="s">
        <v>4297</v>
      </c>
      <c r="W1551" s="1" t="s">
        <v>35</v>
      </c>
      <c r="X1551" s="1" t="s">
        <v>5211</v>
      </c>
      <c r="Y1551" s="1" t="s">
        <v>5847</v>
      </c>
      <c r="Z1551" s="1" t="s">
        <v>2755</v>
      </c>
    </row>
    <row r="1552" spans="1:26" hidden="1" x14ac:dyDescent="0.25">
      <c r="A1552" s="1" t="s">
        <v>2496</v>
      </c>
      <c r="B1552" s="1">
        <v>365</v>
      </c>
      <c r="C1552" s="1" t="s">
        <v>557</v>
      </c>
      <c r="D1552" s="1" t="s">
        <v>141</v>
      </c>
      <c r="E1552" s="1" t="s">
        <v>142</v>
      </c>
      <c r="F1552" s="1">
        <v>2024</v>
      </c>
      <c r="G1552" s="1">
        <v>2025</v>
      </c>
      <c r="H1552" s="1" t="s">
        <v>4711</v>
      </c>
      <c r="I1552" s="1">
        <v>8994</v>
      </c>
      <c r="J1552" s="1" t="s">
        <v>2504</v>
      </c>
      <c r="K1552" s="1" t="s">
        <v>2505</v>
      </c>
      <c r="L1552" s="1">
        <v>17001</v>
      </c>
      <c r="M1552" s="1" t="s">
        <v>2499</v>
      </c>
      <c r="N1552" s="1" t="s">
        <v>3730</v>
      </c>
      <c r="O1552" s="1" t="s">
        <v>3731</v>
      </c>
      <c r="Q1552" s="1" t="s">
        <v>2506</v>
      </c>
      <c r="R1552" s="1" t="s">
        <v>2507</v>
      </c>
      <c r="S1552" s="1" t="s">
        <v>2508</v>
      </c>
      <c r="T1552" s="1" t="s">
        <v>2479</v>
      </c>
      <c r="U1552" s="1" t="s">
        <v>141</v>
      </c>
      <c r="V1552" s="1" t="s">
        <v>3444</v>
      </c>
      <c r="W1552" s="1" t="s">
        <v>34</v>
      </c>
      <c r="X1552" s="1" t="s">
        <v>2509</v>
      </c>
      <c r="Y1552" s="1" t="s">
        <v>4712</v>
      </c>
      <c r="Z1552" s="1" t="s">
        <v>4713</v>
      </c>
    </row>
    <row r="1553" spans="1:26" hidden="1" x14ac:dyDescent="0.25">
      <c r="A1553" s="1" t="s">
        <v>2496</v>
      </c>
      <c r="B1553" s="1">
        <v>363</v>
      </c>
      <c r="C1553" s="1" t="s">
        <v>149</v>
      </c>
      <c r="D1553" s="1" t="s">
        <v>141</v>
      </c>
      <c r="E1553" s="1" t="s">
        <v>142</v>
      </c>
      <c r="F1553" s="1">
        <v>2024</v>
      </c>
      <c r="G1553" s="1">
        <v>2025</v>
      </c>
      <c r="H1553" s="1" t="s">
        <v>6134</v>
      </c>
      <c r="I1553" s="1">
        <v>9623</v>
      </c>
      <c r="J1553" s="1" t="s">
        <v>2612</v>
      </c>
      <c r="K1553" s="1" t="s">
        <v>2613</v>
      </c>
      <c r="L1553" s="1">
        <v>34029</v>
      </c>
      <c r="M1553" s="1" t="s">
        <v>5292</v>
      </c>
      <c r="N1553" s="1" t="s">
        <v>4194</v>
      </c>
      <c r="O1553" s="1" t="s">
        <v>4714</v>
      </c>
      <c r="Q1553" s="1" t="s">
        <v>46</v>
      </c>
      <c r="R1553" s="1" t="s">
        <v>2514</v>
      </c>
      <c r="S1553" s="1" t="s">
        <v>3003</v>
      </c>
      <c r="T1553" s="1" t="s">
        <v>2479</v>
      </c>
      <c r="U1553" s="1" t="s">
        <v>141</v>
      </c>
      <c r="V1553" s="1" t="s">
        <v>4297</v>
      </c>
      <c r="W1553" s="1" t="s">
        <v>35</v>
      </c>
      <c r="X1553" s="1" t="s">
        <v>2518</v>
      </c>
      <c r="Y1553" s="1" t="s">
        <v>7477</v>
      </c>
      <c r="Z1553" s="1" t="s">
        <v>4991</v>
      </c>
    </row>
    <row r="1554" spans="1:26" hidden="1" x14ac:dyDescent="0.25">
      <c r="A1554" s="1" t="s">
        <v>2496</v>
      </c>
      <c r="B1554" s="1">
        <v>358</v>
      </c>
      <c r="C1554" s="1" t="s">
        <v>1165</v>
      </c>
      <c r="D1554" s="1" t="s">
        <v>256</v>
      </c>
      <c r="E1554" s="1" t="s">
        <v>142</v>
      </c>
      <c r="F1554" s="1">
        <v>2015</v>
      </c>
      <c r="G1554" s="1">
        <v>2016</v>
      </c>
      <c r="H1554" s="1" t="s">
        <v>6638</v>
      </c>
      <c r="I1554" s="1">
        <v>7340</v>
      </c>
      <c r="J1554" s="1" t="s">
        <v>6639</v>
      </c>
      <c r="K1554" s="1" t="s">
        <v>2512</v>
      </c>
      <c r="L1554" s="1">
        <v>17001</v>
      </c>
      <c r="M1554" s="1" t="s">
        <v>2499</v>
      </c>
      <c r="N1554" s="1" t="s">
        <v>4212</v>
      </c>
      <c r="O1554" s="1" t="s">
        <v>6267</v>
      </c>
      <c r="Q1554" s="1" t="s">
        <v>2506</v>
      </c>
      <c r="R1554" s="1" t="s">
        <v>2507</v>
      </c>
      <c r="S1554" s="1" t="s">
        <v>2508</v>
      </c>
      <c r="T1554" s="1" t="s">
        <v>2479</v>
      </c>
      <c r="U1554" s="1" t="s">
        <v>256</v>
      </c>
      <c r="V1554" s="1" t="s">
        <v>6220</v>
      </c>
      <c r="W1554" s="1" t="s">
        <v>36</v>
      </c>
      <c r="X1554" s="1" t="s">
        <v>2523</v>
      </c>
      <c r="Y1554" s="1" t="s">
        <v>6640</v>
      </c>
      <c r="Z1554" s="1" t="s">
        <v>2755</v>
      </c>
    </row>
    <row r="1555" spans="1:26" hidden="1" x14ac:dyDescent="0.25">
      <c r="A1555" s="1" t="s">
        <v>2496</v>
      </c>
      <c r="B1555" s="1">
        <v>353</v>
      </c>
      <c r="C1555" s="1" t="s">
        <v>710</v>
      </c>
      <c r="D1555" s="1" t="s">
        <v>141</v>
      </c>
      <c r="E1555" s="1" t="s">
        <v>142</v>
      </c>
      <c r="F1555" s="1">
        <v>2024</v>
      </c>
      <c r="G1555" s="1">
        <v>2025</v>
      </c>
      <c r="H1555" s="1" t="s">
        <v>4715</v>
      </c>
      <c r="I1555" s="1">
        <v>8256</v>
      </c>
      <c r="J1555" s="1" t="s">
        <v>2557</v>
      </c>
      <c r="K1555" s="1" t="s">
        <v>2505</v>
      </c>
      <c r="L1555" s="1">
        <v>23848</v>
      </c>
      <c r="M1555" s="1" t="s">
        <v>2499</v>
      </c>
      <c r="N1555" s="1" t="s">
        <v>3730</v>
      </c>
      <c r="O1555" s="1" t="s">
        <v>3731</v>
      </c>
      <c r="Q1555" s="1" t="s">
        <v>2608</v>
      </c>
      <c r="R1555" s="1" t="s">
        <v>2473</v>
      </c>
      <c r="S1555" s="1" t="s">
        <v>3180</v>
      </c>
      <c r="T1555" s="1" t="s">
        <v>2479</v>
      </c>
      <c r="U1555" s="1" t="s">
        <v>141</v>
      </c>
      <c r="V1555" s="1" t="s">
        <v>3444</v>
      </c>
      <c r="W1555" s="1" t="s">
        <v>34</v>
      </c>
      <c r="X1555" s="1" t="s">
        <v>2509</v>
      </c>
      <c r="Y1555" s="1" t="s">
        <v>4716</v>
      </c>
      <c r="Z1555" s="1" t="s">
        <v>2755</v>
      </c>
    </row>
    <row r="1556" spans="1:26" hidden="1" x14ac:dyDescent="0.25">
      <c r="A1556" s="1" t="s">
        <v>2496</v>
      </c>
      <c r="B1556" s="1">
        <v>350</v>
      </c>
      <c r="C1556" s="1" t="s">
        <v>486</v>
      </c>
      <c r="D1556" s="1" t="s">
        <v>141</v>
      </c>
      <c r="E1556" s="1" t="s">
        <v>142</v>
      </c>
      <c r="F1556" s="1">
        <v>2024</v>
      </c>
      <c r="G1556" s="1">
        <v>2025</v>
      </c>
      <c r="H1556" s="1" t="s">
        <v>4717</v>
      </c>
      <c r="I1556" s="1">
        <v>8247</v>
      </c>
      <c r="J1556" s="1" t="s">
        <v>2557</v>
      </c>
      <c r="K1556" s="1" t="s">
        <v>2505</v>
      </c>
      <c r="L1556" s="1">
        <v>23849</v>
      </c>
      <c r="M1556" s="1" t="s">
        <v>2499</v>
      </c>
      <c r="N1556" s="1" t="s">
        <v>3730</v>
      </c>
      <c r="O1556" s="1" t="s">
        <v>3731</v>
      </c>
      <c r="Q1556" s="1" t="s">
        <v>2608</v>
      </c>
      <c r="R1556" s="1" t="s">
        <v>2473</v>
      </c>
      <c r="S1556" s="1" t="s">
        <v>2646</v>
      </c>
      <c r="T1556" s="1" t="s">
        <v>2479</v>
      </c>
      <c r="U1556" s="1" t="s">
        <v>141</v>
      </c>
      <c r="V1556" s="1" t="s">
        <v>3444</v>
      </c>
      <c r="W1556" s="1" t="s">
        <v>34</v>
      </c>
      <c r="X1556" s="1" t="s">
        <v>2794</v>
      </c>
      <c r="Y1556" s="1" t="s">
        <v>2795</v>
      </c>
      <c r="Z1556" s="1" t="s">
        <v>2755</v>
      </c>
    </row>
    <row r="1557" spans="1:26" hidden="1" x14ac:dyDescent="0.25">
      <c r="A1557" s="1" t="s">
        <v>2496</v>
      </c>
      <c r="B1557" s="1">
        <v>349</v>
      </c>
      <c r="C1557" s="1" t="s">
        <v>824</v>
      </c>
      <c r="D1557" s="1" t="s">
        <v>141</v>
      </c>
      <c r="E1557" s="1" t="s">
        <v>142</v>
      </c>
      <c r="F1557" s="1">
        <v>2024</v>
      </c>
      <c r="G1557" s="1">
        <v>2025</v>
      </c>
      <c r="H1557" s="1" t="s">
        <v>4718</v>
      </c>
      <c r="I1557" s="1">
        <v>6839</v>
      </c>
      <c r="J1557" s="1" t="s">
        <v>2504</v>
      </c>
      <c r="K1557" s="1" t="s">
        <v>2505</v>
      </c>
      <c r="L1557" s="1">
        <v>17001</v>
      </c>
      <c r="M1557" s="1" t="s">
        <v>2499</v>
      </c>
      <c r="N1557" s="1" t="s">
        <v>4205</v>
      </c>
      <c r="O1557" s="1" t="s">
        <v>4206</v>
      </c>
      <c r="Q1557" s="1" t="s">
        <v>2506</v>
      </c>
      <c r="R1557" s="1" t="s">
        <v>2507</v>
      </c>
      <c r="S1557" s="1" t="s">
        <v>2508</v>
      </c>
      <c r="T1557" s="1" t="s">
        <v>2479</v>
      </c>
      <c r="U1557" s="1" t="s">
        <v>141</v>
      </c>
      <c r="V1557" s="1" t="s">
        <v>3444</v>
      </c>
      <c r="W1557" s="1" t="s">
        <v>34</v>
      </c>
      <c r="X1557" s="1" t="s">
        <v>2509</v>
      </c>
      <c r="Y1557" s="1" t="s">
        <v>5006</v>
      </c>
      <c r="Z1557" s="1" t="s">
        <v>2701</v>
      </c>
    </row>
    <row r="1558" spans="1:26" hidden="1" x14ac:dyDescent="0.25">
      <c r="A1558" s="1" t="s">
        <v>2496</v>
      </c>
      <c r="B1558" s="1">
        <v>347</v>
      </c>
      <c r="C1558" s="1" t="s">
        <v>1175</v>
      </c>
      <c r="D1558" s="1" t="s">
        <v>141</v>
      </c>
      <c r="E1558" s="1" t="s">
        <v>142</v>
      </c>
      <c r="F1558" s="1">
        <v>2023</v>
      </c>
      <c r="G1558" s="1">
        <v>2024</v>
      </c>
      <c r="H1558" s="1" t="s">
        <v>3723</v>
      </c>
      <c r="I1558" s="1" t="s">
        <v>3724</v>
      </c>
      <c r="J1558" s="1" t="s">
        <v>2475</v>
      </c>
      <c r="K1558" s="1" t="s">
        <v>2738</v>
      </c>
      <c r="L1558" s="1">
        <v>23845</v>
      </c>
      <c r="M1558" s="1" t="s">
        <v>2530</v>
      </c>
      <c r="N1558" s="1" t="s">
        <v>4330</v>
      </c>
      <c r="O1558" s="1" t="s">
        <v>4331</v>
      </c>
      <c r="Q1558" s="1" t="s">
        <v>2608</v>
      </c>
      <c r="R1558" s="1" t="s">
        <v>2473</v>
      </c>
      <c r="S1558" s="1" t="s">
        <v>3059</v>
      </c>
      <c r="T1558" s="1" t="s">
        <v>2477</v>
      </c>
      <c r="U1558" s="1" t="s">
        <v>141</v>
      </c>
      <c r="V1558" s="1" t="s">
        <v>3444</v>
      </c>
      <c r="W1558" s="1" t="s">
        <v>35</v>
      </c>
      <c r="X1558" s="1" t="s">
        <v>2630</v>
      </c>
      <c r="Y1558" s="1" t="s">
        <v>5285</v>
      </c>
      <c r="Z1558" s="1" t="s">
        <v>5286</v>
      </c>
    </row>
    <row r="1559" spans="1:26" hidden="1" x14ac:dyDescent="0.25">
      <c r="A1559" s="1" t="s">
        <v>2496</v>
      </c>
      <c r="B1559" s="1">
        <v>346</v>
      </c>
      <c r="C1559" s="1" t="s">
        <v>1285</v>
      </c>
      <c r="D1559" s="1" t="s">
        <v>141</v>
      </c>
      <c r="E1559" s="1" t="s">
        <v>142</v>
      </c>
      <c r="F1559" s="1">
        <v>2023</v>
      </c>
      <c r="G1559" s="1">
        <v>2023</v>
      </c>
      <c r="H1559" s="1" t="s">
        <v>4720</v>
      </c>
      <c r="I1559" s="1">
        <v>6841</v>
      </c>
      <c r="J1559" s="1" t="s">
        <v>2482</v>
      </c>
      <c r="K1559" s="1" t="s">
        <v>2558</v>
      </c>
      <c r="L1559" s="1">
        <v>17001</v>
      </c>
      <c r="M1559" s="1" t="s">
        <v>2499</v>
      </c>
      <c r="N1559" s="1" t="s">
        <v>4333</v>
      </c>
      <c r="O1559" s="1" t="s">
        <v>4334</v>
      </c>
      <c r="Q1559" s="1" t="s">
        <v>2506</v>
      </c>
      <c r="R1559" s="1" t="s">
        <v>2507</v>
      </c>
      <c r="S1559" s="1" t="s">
        <v>2508</v>
      </c>
      <c r="T1559" s="1" t="s">
        <v>2479</v>
      </c>
      <c r="U1559" s="1" t="s">
        <v>141</v>
      </c>
      <c r="V1559" s="1" t="s">
        <v>4335</v>
      </c>
      <c r="W1559" s="1" t="s">
        <v>35</v>
      </c>
      <c r="X1559" s="1" t="s">
        <v>5211</v>
      </c>
      <c r="Y1559" s="1" t="s">
        <v>5848</v>
      </c>
      <c r="Z1559" s="1" t="s">
        <v>2873</v>
      </c>
    </row>
    <row r="1560" spans="1:26" hidden="1" x14ac:dyDescent="0.25">
      <c r="A1560" s="1" t="s">
        <v>2496</v>
      </c>
      <c r="B1560" s="1">
        <v>341</v>
      </c>
      <c r="C1560" s="1" t="s">
        <v>584</v>
      </c>
      <c r="D1560" s="1" t="s">
        <v>141</v>
      </c>
      <c r="E1560" s="1" t="s">
        <v>142</v>
      </c>
      <c r="F1560" s="1">
        <v>2024</v>
      </c>
      <c r="G1560" s="1">
        <v>2025</v>
      </c>
      <c r="H1560" s="1" t="s">
        <v>4721</v>
      </c>
      <c r="I1560" s="1">
        <v>8212</v>
      </c>
      <c r="J1560" s="1" t="s">
        <v>2557</v>
      </c>
      <c r="K1560" s="1" t="s">
        <v>2629</v>
      </c>
      <c r="L1560" s="1">
        <v>17001</v>
      </c>
      <c r="M1560" s="1" t="s">
        <v>2499</v>
      </c>
      <c r="N1560" s="1" t="s">
        <v>4212</v>
      </c>
      <c r="O1560" s="1" t="s">
        <v>4356</v>
      </c>
      <c r="Q1560" s="1" t="s">
        <v>2506</v>
      </c>
      <c r="R1560" s="1" t="s">
        <v>2507</v>
      </c>
      <c r="S1560" s="1" t="s">
        <v>2508</v>
      </c>
      <c r="T1560" s="1" t="s">
        <v>2479</v>
      </c>
      <c r="U1560" s="1" t="s">
        <v>141</v>
      </c>
      <c r="V1560" s="1" t="s">
        <v>4297</v>
      </c>
      <c r="W1560" s="1" t="s">
        <v>35</v>
      </c>
      <c r="X1560" s="1" t="s">
        <v>5211</v>
      </c>
      <c r="Y1560" s="1" t="s">
        <v>5849</v>
      </c>
      <c r="Z1560" s="1" t="s">
        <v>4722</v>
      </c>
    </row>
    <row r="1561" spans="1:26" hidden="1" x14ac:dyDescent="0.25">
      <c r="A1561" s="1" t="s">
        <v>2496</v>
      </c>
      <c r="B1561" s="1">
        <v>339</v>
      </c>
      <c r="C1561" s="1" t="s">
        <v>1557</v>
      </c>
      <c r="D1561" s="1" t="s">
        <v>141</v>
      </c>
      <c r="E1561" s="1" t="s">
        <v>142</v>
      </c>
      <c r="F1561" s="1">
        <v>2024</v>
      </c>
      <c r="G1561" s="1">
        <v>2025</v>
      </c>
      <c r="H1561" s="1" t="s">
        <v>2485</v>
      </c>
      <c r="I1561" s="1" t="s">
        <v>2485</v>
      </c>
      <c r="J1561" s="1" t="s">
        <v>2485</v>
      </c>
      <c r="N1561" s="1" t="s">
        <v>4212</v>
      </c>
      <c r="O1561" s="1" t="s">
        <v>4356</v>
      </c>
      <c r="Q1561" s="1" t="s">
        <v>2506</v>
      </c>
      <c r="R1561" s="1" t="s">
        <v>2507</v>
      </c>
      <c r="S1561" s="1" t="s">
        <v>2508</v>
      </c>
      <c r="T1561" s="1" t="s">
        <v>2479</v>
      </c>
      <c r="U1561" s="1" t="s">
        <v>141</v>
      </c>
      <c r="V1561" s="1" t="s">
        <v>4297</v>
      </c>
      <c r="W1561" s="1" t="s">
        <v>35</v>
      </c>
      <c r="X1561" s="1" t="s">
        <v>5211</v>
      </c>
      <c r="Y1561" s="1" t="s">
        <v>6135</v>
      </c>
      <c r="Z1561" s="1" t="s">
        <v>4723</v>
      </c>
    </row>
    <row r="1562" spans="1:26" hidden="1" x14ac:dyDescent="0.25">
      <c r="A1562" s="1" t="s">
        <v>2496</v>
      </c>
      <c r="B1562" s="1">
        <v>338</v>
      </c>
      <c r="C1562" s="1" t="s">
        <v>749</v>
      </c>
      <c r="D1562" s="1" t="s">
        <v>141</v>
      </c>
      <c r="E1562" s="1" t="s">
        <v>142</v>
      </c>
      <c r="F1562" s="1">
        <v>2024</v>
      </c>
      <c r="G1562" s="1">
        <v>2025</v>
      </c>
      <c r="H1562" s="1" t="s">
        <v>4332</v>
      </c>
      <c r="I1562" s="1" t="s">
        <v>4342</v>
      </c>
      <c r="J1562" s="1" t="s">
        <v>2475</v>
      </c>
      <c r="K1562" s="1" t="s">
        <v>2558</v>
      </c>
      <c r="L1562" s="1">
        <v>23845</v>
      </c>
      <c r="M1562" s="1" t="s">
        <v>2499</v>
      </c>
      <c r="N1562" s="1" t="s">
        <v>4212</v>
      </c>
      <c r="O1562" s="1" t="s">
        <v>4356</v>
      </c>
      <c r="Q1562" s="1" t="s">
        <v>2608</v>
      </c>
      <c r="R1562" s="1" t="s">
        <v>2473</v>
      </c>
      <c r="S1562" s="1" t="s">
        <v>3059</v>
      </c>
      <c r="T1562" s="1" t="s">
        <v>2477</v>
      </c>
      <c r="U1562" s="1" t="s">
        <v>141</v>
      </c>
      <c r="V1562" s="1" t="s">
        <v>4297</v>
      </c>
      <c r="W1562" s="1" t="s">
        <v>35</v>
      </c>
      <c r="X1562" s="1" t="s">
        <v>2630</v>
      </c>
      <c r="Y1562" s="1" t="s">
        <v>5850</v>
      </c>
      <c r="Z1562" s="1" t="s">
        <v>5851</v>
      </c>
    </row>
    <row r="1563" spans="1:26" hidden="1" x14ac:dyDescent="0.25">
      <c r="A1563" s="1" t="s">
        <v>2496</v>
      </c>
      <c r="B1563" s="1">
        <v>337</v>
      </c>
      <c r="C1563" s="1" t="s">
        <v>855</v>
      </c>
      <c r="D1563" s="1" t="s">
        <v>141</v>
      </c>
      <c r="E1563" s="1" t="s">
        <v>142</v>
      </c>
      <c r="F1563" s="1">
        <v>2024</v>
      </c>
      <c r="G1563" s="1">
        <v>2025</v>
      </c>
      <c r="H1563" s="1" t="s">
        <v>4725</v>
      </c>
      <c r="I1563" s="1">
        <v>7438</v>
      </c>
      <c r="J1563" s="1" t="s">
        <v>2504</v>
      </c>
      <c r="K1563" s="1" t="s">
        <v>2505</v>
      </c>
      <c r="L1563" s="1">
        <v>17001</v>
      </c>
      <c r="M1563" s="1" t="s">
        <v>2499</v>
      </c>
      <c r="N1563" s="1" t="s">
        <v>4205</v>
      </c>
      <c r="O1563" s="1" t="s">
        <v>4206</v>
      </c>
      <c r="Q1563" s="1" t="s">
        <v>2506</v>
      </c>
      <c r="R1563" s="1" t="s">
        <v>2507</v>
      </c>
      <c r="S1563" s="1" t="s">
        <v>2508</v>
      </c>
      <c r="T1563" s="1" t="s">
        <v>2479</v>
      </c>
      <c r="U1563" s="1" t="s">
        <v>141</v>
      </c>
      <c r="V1563" s="1" t="s">
        <v>3444</v>
      </c>
      <c r="W1563" s="1" t="s">
        <v>34</v>
      </c>
      <c r="X1563" s="1" t="s">
        <v>5211</v>
      </c>
      <c r="Y1563" s="1" t="s">
        <v>7478</v>
      </c>
      <c r="Z1563" s="1" t="s">
        <v>2755</v>
      </c>
    </row>
    <row r="1564" spans="1:26" hidden="1" x14ac:dyDescent="0.25">
      <c r="A1564" s="1" t="s">
        <v>2496</v>
      </c>
      <c r="B1564" s="1">
        <v>335</v>
      </c>
      <c r="C1564" s="1" t="s">
        <v>693</v>
      </c>
      <c r="D1564" s="1" t="s">
        <v>141</v>
      </c>
      <c r="E1564" s="1" t="s">
        <v>142</v>
      </c>
      <c r="F1564" s="1">
        <v>2024</v>
      </c>
      <c r="G1564" s="1">
        <v>2025</v>
      </c>
      <c r="H1564" s="1" t="s">
        <v>4726</v>
      </c>
      <c r="I1564" s="1">
        <v>8681</v>
      </c>
      <c r="J1564" s="1" t="s">
        <v>2504</v>
      </c>
      <c r="K1564" s="1" t="s">
        <v>2505</v>
      </c>
      <c r="L1564" s="1">
        <v>19125</v>
      </c>
      <c r="M1564" s="1" t="s">
        <v>2499</v>
      </c>
      <c r="N1564" s="1" t="s">
        <v>4205</v>
      </c>
      <c r="O1564" s="1" t="s">
        <v>4206</v>
      </c>
      <c r="Q1564" s="1" t="s">
        <v>60</v>
      </c>
      <c r="R1564" s="1" t="s">
        <v>2507</v>
      </c>
      <c r="S1564" s="1" t="s">
        <v>2537</v>
      </c>
      <c r="T1564" s="1" t="s">
        <v>2479</v>
      </c>
      <c r="U1564" s="1" t="s">
        <v>141</v>
      </c>
      <c r="V1564" s="1" t="s">
        <v>3444</v>
      </c>
      <c r="W1564" s="1" t="s">
        <v>34</v>
      </c>
      <c r="X1564" s="1" t="s">
        <v>2794</v>
      </c>
      <c r="Y1564" s="1" t="s">
        <v>2795</v>
      </c>
      <c r="Z1564" s="1" t="s">
        <v>2755</v>
      </c>
    </row>
    <row r="1565" spans="1:26" hidden="1" x14ac:dyDescent="0.25">
      <c r="A1565" s="1" t="s">
        <v>2496</v>
      </c>
      <c r="B1565" s="1">
        <v>332</v>
      </c>
      <c r="C1565" s="1" t="s">
        <v>236</v>
      </c>
      <c r="D1565" s="1" t="s">
        <v>141</v>
      </c>
      <c r="E1565" s="1" t="s">
        <v>142</v>
      </c>
      <c r="F1565" s="1">
        <v>2024</v>
      </c>
      <c r="G1565" s="1">
        <v>2025</v>
      </c>
      <c r="H1565" s="1" t="s">
        <v>4727</v>
      </c>
      <c r="I1565" s="1">
        <v>8216</v>
      </c>
      <c r="J1565" s="1" t="s">
        <v>2504</v>
      </c>
      <c r="K1565" s="1" t="s">
        <v>2505</v>
      </c>
      <c r="L1565" s="1">
        <v>17001</v>
      </c>
      <c r="M1565" s="1" t="s">
        <v>2499</v>
      </c>
      <c r="N1565" s="1" t="s">
        <v>4205</v>
      </c>
      <c r="O1565" s="1" t="s">
        <v>4206</v>
      </c>
      <c r="Q1565" s="1" t="s">
        <v>2506</v>
      </c>
      <c r="R1565" s="1" t="s">
        <v>2507</v>
      </c>
      <c r="S1565" s="1" t="s">
        <v>2508</v>
      </c>
      <c r="T1565" s="1" t="s">
        <v>2479</v>
      </c>
      <c r="U1565" s="1" t="s">
        <v>141</v>
      </c>
      <c r="V1565" s="1" t="s">
        <v>3444</v>
      </c>
      <c r="W1565" s="1" t="s">
        <v>34</v>
      </c>
      <c r="X1565" s="1" t="s">
        <v>5211</v>
      </c>
      <c r="Y1565" s="1" t="s">
        <v>5852</v>
      </c>
    </row>
    <row r="1566" spans="1:26" hidden="1" x14ac:dyDescent="0.25">
      <c r="A1566" s="1" t="s">
        <v>2496</v>
      </c>
      <c r="B1566" s="1">
        <v>331</v>
      </c>
      <c r="C1566" s="1" t="s">
        <v>945</v>
      </c>
      <c r="D1566" s="1" t="s">
        <v>141</v>
      </c>
      <c r="E1566" s="1" t="s">
        <v>142</v>
      </c>
      <c r="F1566" s="1">
        <v>2023</v>
      </c>
      <c r="G1566" s="1">
        <v>2024</v>
      </c>
      <c r="H1566" s="1" t="s">
        <v>5146</v>
      </c>
      <c r="I1566" s="1" t="s">
        <v>5147</v>
      </c>
      <c r="J1566" s="1" t="s">
        <v>2475</v>
      </c>
      <c r="K1566" s="1" t="s">
        <v>2738</v>
      </c>
      <c r="L1566" s="1">
        <v>18001</v>
      </c>
      <c r="M1566" s="1" t="s">
        <v>2530</v>
      </c>
      <c r="N1566" s="1" t="s">
        <v>4330</v>
      </c>
      <c r="O1566" s="1" t="s">
        <v>4331</v>
      </c>
      <c r="Q1566" s="1" t="s">
        <v>40</v>
      </c>
      <c r="R1566" s="1" t="s">
        <v>2473</v>
      </c>
      <c r="S1566" s="1" t="s">
        <v>2610</v>
      </c>
      <c r="T1566" s="1" t="s">
        <v>3428</v>
      </c>
      <c r="U1566" s="1" t="s">
        <v>141</v>
      </c>
      <c r="V1566" s="1" t="s">
        <v>4728</v>
      </c>
      <c r="W1566" s="1" t="s">
        <v>35</v>
      </c>
      <c r="X1566" s="1" t="s">
        <v>2611</v>
      </c>
      <c r="Y1566" s="1" t="s">
        <v>5853</v>
      </c>
      <c r="Z1566" s="1" t="s">
        <v>5854</v>
      </c>
    </row>
    <row r="1567" spans="1:26" hidden="1" x14ac:dyDescent="0.25">
      <c r="A1567" s="1" t="s">
        <v>2496</v>
      </c>
      <c r="B1567" s="1">
        <v>329</v>
      </c>
      <c r="C1567" s="1" t="s">
        <v>347</v>
      </c>
      <c r="D1567" s="1" t="s">
        <v>348</v>
      </c>
      <c r="E1567" s="1" t="s">
        <v>142</v>
      </c>
      <c r="F1567" s="1">
        <v>2022</v>
      </c>
      <c r="G1567" s="1">
        <v>2023</v>
      </c>
      <c r="H1567" s="1" t="s">
        <v>6641</v>
      </c>
      <c r="I1567" s="1">
        <v>6814</v>
      </c>
      <c r="J1567" s="1" t="s">
        <v>2504</v>
      </c>
      <c r="K1567" s="1" t="s">
        <v>2505</v>
      </c>
      <c r="L1567" s="1">
        <v>17001</v>
      </c>
      <c r="M1567" s="1" t="s">
        <v>2499</v>
      </c>
      <c r="N1567" s="1" t="s">
        <v>6642</v>
      </c>
      <c r="O1567" s="1" t="s">
        <v>6267</v>
      </c>
      <c r="Q1567" s="1" t="s">
        <v>2506</v>
      </c>
      <c r="R1567" s="1" t="s">
        <v>2507</v>
      </c>
      <c r="S1567" s="1" t="s">
        <v>2508</v>
      </c>
      <c r="T1567" s="1" t="s">
        <v>2479</v>
      </c>
      <c r="U1567" s="1" t="s">
        <v>348</v>
      </c>
      <c r="V1567" s="1" t="s">
        <v>6220</v>
      </c>
      <c r="W1567" s="1" t="s">
        <v>36</v>
      </c>
      <c r="X1567" s="1" t="s">
        <v>2523</v>
      </c>
      <c r="Y1567" s="1" t="s">
        <v>6643</v>
      </c>
      <c r="Z1567" s="1" t="s">
        <v>2755</v>
      </c>
    </row>
    <row r="1568" spans="1:26" hidden="1" x14ac:dyDescent="0.25">
      <c r="A1568" s="1" t="s">
        <v>2496</v>
      </c>
      <c r="B1568" s="1">
        <v>326</v>
      </c>
      <c r="C1568" s="1" t="s">
        <v>346</v>
      </c>
      <c r="D1568" s="1" t="s">
        <v>197</v>
      </c>
      <c r="E1568" s="1" t="s">
        <v>142</v>
      </c>
      <c r="F1568" s="1">
        <v>2019</v>
      </c>
      <c r="G1568" s="1">
        <v>2020</v>
      </c>
      <c r="H1568" s="1" t="s">
        <v>6644</v>
      </c>
      <c r="I1568" s="1">
        <v>6810</v>
      </c>
      <c r="J1568" s="1" t="s">
        <v>2504</v>
      </c>
      <c r="K1568" s="1" t="s">
        <v>2505</v>
      </c>
      <c r="L1568" s="1">
        <v>17001</v>
      </c>
      <c r="M1568" s="1" t="s">
        <v>2499</v>
      </c>
      <c r="N1568" s="1" t="s">
        <v>6642</v>
      </c>
      <c r="O1568" s="1" t="s">
        <v>6267</v>
      </c>
      <c r="Q1568" s="1" t="s">
        <v>2506</v>
      </c>
      <c r="R1568" s="1" t="s">
        <v>2507</v>
      </c>
      <c r="S1568" s="1" t="s">
        <v>2508</v>
      </c>
      <c r="T1568" s="1" t="s">
        <v>2479</v>
      </c>
      <c r="U1568" s="1" t="s">
        <v>197</v>
      </c>
      <c r="V1568" s="1" t="s">
        <v>6220</v>
      </c>
      <c r="W1568" s="1" t="s">
        <v>36</v>
      </c>
      <c r="X1568" s="1" t="s">
        <v>2523</v>
      </c>
      <c r="Y1568" s="1" t="s">
        <v>6645</v>
      </c>
      <c r="Z1568" s="1" t="s">
        <v>2755</v>
      </c>
    </row>
    <row r="1569" spans="1:26" hidden="1" x14ac:dyDescent="0.25">
      <c r="A1569" s="1" t="s">
        <v>2496</v>
      </c>
      <c r="B1569" s="1">
        <v>325</v>
      </c>
      <c r="C1569" s="1" t="s">
        <v>784</v>
      </c>
      <c r="D1569" s="1" t="s">
        <v>141</v>
      </c>
      <c r="E1569" s="1" t="s">
        <v>142</v>
      </c>
      <c r="F1569" s="1">
        <v>2024</v>
      </c>
      <c r="G1569" s="1">
        <v>2025</v>
      </c>
      <c r="H1569" s="1" t="s">
        <v>4729</v>
      </c>
      <c r="I1569" s="1">
        <v>8389</v>
      </c>
      <c r="J1569" s="1" t="s">
        <v>2557</v>
      </c>
      <c r="K1569" s="1" t="s">
        <v>2505</v>
      </c>
      <c r="L1569" s="1">
        <v>23845</v>
      </c>
      <c r="M1569" s="1" t="s">
        <v>2499</v>
      </c>
      <c r="N1569" s="1" t="s">
        <v>4212</v>
      </c>
      <c r="O1569" s="1" t="s">
        <v>4356</v>
      </c>
      <c r="Q1569" s="1" t="s">
        <v>2608</v>
      </c>
      <c r="R1569" s="1" t="s">
        <v>2473</v>
      </c>
      <c r="S1569" s="1" t="s">
        <v>2710</v>
      </c>
      <c r="T1569" s="1" t="s">
        <v>2479</v>
      </c>
      <c r="U1569" s="1" t="s">
        <v>141</v>
      </c>
      <c r="V1569" s="1" t="s">
        <v>4297</v>
      </c>
      <c r="W1569" s="1" t="s">
        <v>35</v>
      </c>
      <c r="X1569" s="1" t="s">
        <v>2630</v>
      </c>
      <c r="Y1569" s="1" t="s">
        <v>4730</v>
      </c>
      <c r="Z1569" s="1" t="s">
        <v>4731</v>
      </c>
    </row>
    <row r="1570" spans="1:26" hidden="1" x14ac:dyDescent="0.25">
      <c r="A1570" s="1" t="s">
        <v>2496</v>
      </c>
      <c r="B1570" s="1">
        <v>324</v>
      </c>
      <c r="C1570" s="1" t="s">
        <v>681</v>
      </c>
      <c r="D1570" s="1" t="s">
        <v>141</v>
      </c>
      <c r="E1570" s="1" t="s">
        <v>142</v>
      </c>
      <c r="F1570" s="1">
        <v>2024</v>
      </c>
      <c r="G1570" s="1">
        <v>2025</v>
      </c>
      <c r="H1570" s="1" t="s">
        <v>7479</v>
      </c>
      <c r="I1570" s="1">
        <v>9704</v>
      </c>
      <c r="J1570" s="1" t="s">
        <v>7480</v>
      </c>
      <c r="K1570" s="1" t="s">
        <v>2505</v>
      </c>
      <c r="L1570" s="1">
        <v>23845</v>
      </c>
      <c r="M1570" s="1" t="s">
        <v>2499</v>
      </c>
      <c r="N1570" s="1" t="s">
        <v>4212</v>
      </c>
      <c r="O1570" s="1" t="s">
        <v>4356</v>
      </c>
      <c r="Q1570" s="1" t="s">
        <v>2608</v>
      </c>
      <c r="R1570" s="1" t="s">
        <v>2473</v>
      </c>
      <c r="S1570" s="1" t="s">
        <v>3059</v>
      </c>
      <c r="T1570" s="1" t="s">
        <v>2479</v>
      </c>
      <c r="U1570" s="1" t="s">
        <v>141</v>
      </c>
      <c r="V1570" s="1" t="s">
        <v>4297</v>
      </c>
      <c r="W1570" s="1" t="s">
        <v>35</v>
      </c>
      <c r="X1570" s="1" t="s">
        <v>2538</v>
      </c>
      <c r="Y1570" s="1" t="s">
        <v>7481</v>
      </c>
      <c r="Z1570" s="1" t="s">
        <v>7482</v>
      </c>
    </row>
    <row r="1571" spans="1:26" hidden="1" x14ac:dyDescent="0.25">
      <c r="A1571" s="1" t="s">
        <v>2496</v>
      </c>
      <c r="B1571" s="1">
        <v>322</v>
      </c>
      <c r="C1571" s="1" t="s">
        <v>144</v>
      </c>
      <c r="D1571" s="1" t="s">
        <v>141</v>
      </c>
      <c r="E1571" s="1" t="s">
        <v>142</v>
      </c>
      <c r="F1571" s="1">
        <v>2024</v>
      </c>
      <c r="G1571" s="1">
        <v>2025</v>
      </c>
      <c r="H1571" s="1" t="s">
        <v>2485</v>
      </c>
      <c r="I1571" s="1" t="s">
        <v>2485</v>
      </c>
      <c r="J1571" s="1" t="s">
        <v>2485</v>
      </c>
      <c r="N1571" s="1" t="s">
        <v>4201</v>
      </c>
      <c r="O1571" s="1" t="s">
        <v>4296</v>
      </c>
      <c r="Q1571" s="1" t="s">
        <v>2506</v>
      </c>
      <c r="R1571" s="1" t="s">
        <v>2507</v>
      </c>
      <c r="S1571" s="1" t="s">
        <v>2508</v>
      </c>
      <c r="T1571" s="1" t="s">
        <v>2522</v>
      </c>
      <c r="U1571" s="1" t="s">
        <v>141</v>
      </c>
      <c r="V1571" s="1" t="s">
        <v>4297</v>
      </c>
      <c r="W1571" s="1" t="s">
        <v>35</v>
      </c>
      <c r="X1571" s="1" t="s">
        <v>5211</v>
      </c>
      <c r="Y1571" s="1" t="s">
        <v>7483</v>
      </c>
      <c r="Z1571" s="1" t="s">
        <v>6071</v>
      </c>
    </row>
    <row r="1572" spans="1:26" hidden="1" x14ac:dyDescent="0.25">
      <c r="A1572" s="1" t="s">
        <v>2496</v>
      </c>
      <c r="B1572" s="1">
        <v>318</v>
      </c>
      <c r="C1572" s="1" t="s">
        <v>308</v>
      </c>
      <c r="D1572" s="1" t="s">
        <v>141</v>
      </c>
      <c r="E1572" s="1" t="s">
        <v>142</v>
      </c>
      <c r="F1572" s="1">
        <v>2023</v>
      </c>
      <c r="G1572" s="1">
        <v>2024</v>
      </c>
      <c r="H1572" s="1" t="s">
        <v>4732</v>
      </c>
      <c r="I1572" s="1">
        <v>8718</v>
      </c>
      <c r="J1572" s="1" t="s">
        <v>2504</v>
      </c>
      <c r="K1572" s="1" t="s">
        <v>2505</v>
      </c>
      <c r="L1572" s="1">
        <v>19194</v>
      </c>
      <c r="M1572" s="1" t="s">
        <v>2499</v>
      </c>
      <c r="N1572" s="1" t="s">
        <v>4330</v>
      </c>
      <c r="O1572" s="1" t="s">
        <v>4331</v>
      </c>
      <c r="Q1572" s="1" t="s">
        <v>60</v>
      </c>
      <c r="R1572" s="1" t="s">
        <v>2507</v>
      </c>
      <c r="S1572" s="1" t="s">
        <v>2537</v>
      </c>
      <c r="T1572" s="1" t="s">
        <v>2479</v>
      </c>
      <c r="U1572" s="1" t="s">
        <v>141</v>
      </c>
      <c r="V1572" s="1" t="s">
        <v>3444</v>
      </c>
      <c r="W1572" s="1" t="s">
        <v>35</v>
      </c>
      <c r="X1572" s="1" t="s">
        <v>2794</v>
      </c>
      <c r="Y1572" s="1" t="s">
        <v>2795</v>
      </c>
      <c r="Z1572" s="1" t="s">
        <v>2755</v>
      </c>
    </row>
    <row r="1573" spans="1:26" hidden="1" x14ac:dyDescent="0.25">
      <c r="A1573" s="1" t="s">
        <v>2496</v>
      </c>
      <c r="B1573" s="1">
        <v>317</v>
      </c>
      <c r="C1573" s="1" t="s">
        <v>1595</v>
      </c>
      <c r="D1573" s="1" t="s">
        <v>264</v>
      </c>
      <c r="E1573" s="1" t="s">
        <v>142</v>
      </c>
      <c r="F1573" s="1">
        <v>2014</v>
      </c>
      <c r="G1573" s="1">
        <v>2014</v>
      </c>
      <c r="H1573" s="1" t="s">
        <v>6646</v>
      </c>
      <c r="I1573" s="1">
        <v>6894</v>
      </c>
      <c r="J1573" s="1" t="s">
        <v>3419</v>
      </c>
      <c r="K1573" s="1" t="s">
        <v>3000</v>
      </c>
      <c r="L1573" s="1">
        <v>17001</v>
      </c>
      <c r="M1573" s="1" t="s">
        <v>2530</v>
      </c>
      <c r="N1573" s="1" t="s">
        <v>6642</v>
      </c>
      <c r="O1573" s="1" t="s">
        <v>6267</v>
      </c>
      <c r="Q1573" s="1" t="s">
        <v>2506</v>
      </c>
      <c r="R1573" s="1" t="s">
        <v>2507</v>
      </c>
      <c r="S1573" s="1" t="s">
        <v>2508</v>
      </c>
      <c r="T1573" s="1" t="s">
        <v>2479</v>
      </c>
      <c r="U1573" s="1" t="s">
        <v>264</v>
      </c>
      <c r="V1573" s="1" t="s">
        <v>6159</v>
      </c>
      <c r="W1573" s="1" t="s">
        <v>36</v>
      </c>
      <c r="X1573" s="1" t="s">
        <v>2794</v>
      </c>
      <c r="Y1573" s="1" t="s">
        <v>2795</v>
      </c>
      <c r="Z1573" s="1" t="s">
        <v>2755</v>
      </c>
    </row>
    <row r="1574" spans="1:26" hidden="1" x14ac:dyDescent="0.25">
      <c r="A1574" s="1" t="s">
        <v>2496</v>
      </c>
      <c r="B1574" s="1">
        <v>316</v>
      </c>
      <c r="C1574" s="1" t="s">
        <v>1087</v>
      </c>
      <c r="D1574" s="1" t="s">
        <v>141</v>
      </c>
      <c r="E1574" s="1" t="s">
        <v>142</v>
      </c>
      <c r="F1574" s="1">
        <v>2023</v>
      </c>
      <c r="G1574" s="1">
        <v>2024</v>
      </c>
      <c r="H1574" s="1" t="s">
        <v>5855</v>
      </c>
      <c r="I1574" s="1">
        <v>7010</v>
      </c>
      <c r="J1574" s="1" t="s">
        <v>2482</v>
      </c>
      <c r="K1574" s="1" t="s">
        <v>2558</v>
      </c>
      <c r="L1574" s="1">
        <v>17001</v>
      </c>
      <c r="M1574" s="1" t="s">
        <v>2499</v>
      </c>
      <c r="N1574" s="1" t="s">
        <v>4330</v>
      </c>
      <c r="O1574" s="1" t="s">
        <v>4331</v>
      </c>
      <c r="Q1574" s="1" t="s">
        <v>2506</v>
      </c>
      <c r="R1574" s="1" t="s">
        <v>2507</v>
      </c>
      <c r="S1574" s="1" t="s">
        <v>2508</v>
      </c>
      <c r="T1574" s="1" t="s">
        <v>2479</v>
      </c>
      <c r="U1574" s="1" t="s">
        <v>141</v>
      </c>
      <c r="V1574" s="1" t="s">
        <v>3444</v>
      </c>
      <c r="W1574" s="1" t="s">
        <v>35</v>
      </c>
      <c r="X1574" s="1" t="s">
        <v>5211</v>
      </c>
      <c r="Y1574" s="1" t="s">
        <v>6136</v>
      </c>
      <c r="Z1574" s="1" t="s">
        <v>2522</v>
      </c>
    </row>
    <row r="1575" spans="1:26" hidden="1" x14ac:dyDescent="0.25">
      <c r="A1575" s="1" t="s">
        <v>2496</v>
      </c>
      <c r="B1575" s="1">
        <v>315</v>
      </c>
      <c r="C1575" s="1" t="s">
        <v>770</v>
      </c>
      <c r="D1575" s="1" t="s">
        <v>203</v>
      </c>
      <c r="E1575" s="1" t="s">
        <v>142</v>
      </c>
      <c r="F1575" s="1">
        <v>2020</v>
      </c>
      <c r="G1575" s="1">
        <v>2021</v>
      </c>
      <c r="H1575" s="1" t="s">
        <v>6647</v>
      </c>
      <c r="I1575" s="1">
        <v>6806</v>
      </c>
      <c r="J1575" s="1" t="s">
        <v>2504</v>
      </c>
      <c r="K1575" s="1" t="s">
        <v>2505</v>
      </c>
      <c r="L1575" s="1">
        <v>17001</v>
      </c>
      <c r="M1575" s="1" t="s">
        <v>2499</v>
      </c>
      <c r="N1575" s="1" t="s">
        <v>6642</v>
      </c>
      <c r="O1575" s="1" t="s">
        <v>6267</v>
      </c>
      <c r="Q1575" s="1" t="s">
        <v>2506</v>
      </c>
      <c r="R1575" s="1" t="s">
        <v>2507</v>
      </c>
      <c r="S1575" s="1" t="s">
        <v>2508</v>
      </c>
      <c r="T1575" s="1" t="s">
        <v>2479</v>
      </c>
      <c r="U1575" s="1" t="s">
        <v>203</v>
      </c>
      <c r="V1575" s="1" t="s">
        <v>6220</v>
      </c>
      <c r="W1575" s="1" t="s">
        <v>36</v>
      </c>
      <c r="X1575" s="1" t="s">
        <v>2523</v>
      </c>
      <c r="Y1575" s="1" t="s">
        <v>6648</v>
      </c>
      <c r="Z1575" s="1" t="s">
        <v>2755</v>
      </c>
    </row>
    <row r="1576" spans="1:26" hidden="1" x14ac:dyDescent="0.25">
      <c r="A1576" s="1" t="s">
        <v>2496</v>
      </c>
      <c r="B1576" s="1">
        <v>314</v>
      </c>
      <c r="C1576" s="1" t="s">
        <v>1077</v>
      </c>
      <c r="D1576" s="1" t="s">
        <v>141</v>
      </c>
      <c r="E1576" s="1" t="s">
        <v>142</v>
      </c>
      <c r="F1576" s="1">
        <v>2024</v>
      </c>
      <c r="G1576" s="1">
        <v>2025</v>
      </c>
      <c r="H1576" s="1" t="s">
        <v>5856</v>
      </c>
      <c r="I1576" s="1">
        <v>9498</v>
      </c>
      <c r="J1576" s="1" t="s">
        <v>2504</v>
      </c>
      <c r="K1576" s="1" t="s">
        <v>2505</v>
      </c>
      <c r="L1576" s="1">
        <v>17001</v>
      </c>
      <c r="M1576" s="1" t="s">
        <v>2499</v>
      </c>
      <c r="N1576" s="1" t="s">
        <v>4212</v>
      </c>
      <c r="O1576" s="1" t="s">
        <v>4356</v>
      </c>
      <c r="Q1576" s="1" t="s">
        <v>2506</v>
      </c>
      <c r="R1576" s="1" t="s">
        <v>2507</v>
      </c>
      <c r="S1576" s="1" t="s">
        <v>2508</v>
      </c>
      <c r="T1576" s="1" t="s">
        <v>2479</v>
      </c>
      <c r="U1576" s="1" t="s">
        <v>141</v>
      </c>
      <c r="V1576" s="1" t="s">
        <v>4297</v>
      </c>
      <c r="W1576" s="1" t="s">
        <v>35</v>
      </c>
      <c r="X1576" s="1" t="s">
        <v>5211</v>
      </c>
      <c r="Y1576" s="1" t="s">
        <v>6137</v>
      </c>
      <c r="Z1576" s="1" t="s">
        <v>5287</v>
      </c>
    </row>
    <row r="1577" spans="1:26" hidden="1" x14ac:dyDescent="0.25">
      <c r="A1577" s="1" t="s">
        <v>2496</v>
      </c>
      <c r="B1577" s="1">
        <v>312</v>
      </c>
      <c r="C1577" s="1" t="s">
        <v>547</v>
      </c>
      <c r="D1577" s="1" t="s">
        <v>141</v>
      </c>
      <c r="E1577" s="1" t="s">
        <v>142</v>
      </c>
      <c r="F1577" s="1">
        <v>2023</v>
      </c>
      <c r="G1577" s="1">
        <v>2024</v>
      </c>
      <c r="H1577" s="1" t="s">
        <v>4734</v>
      </c>
      <c r="I1577" s="1">
        <v>6963</v>
      </c>
      <c r="J1577" s="1" t="s">
        <v>2504</v>
      </c>
      <c r="K1577" s="1" t="s">
        <v>2505</v>
      </c>
      <c r="L1577" s="1">
        <v>19019</v>
      </c>
      <c r="M1577" s="1" t="s">
        <v>2499</v>
      </c>
      <c r="N1577" s="1" t="s">
        <v>4330</v>
      </c>
      <c r="O1577" s="1" t="s">
        <v>4331</v>
      </c>
      <c r="Q1577" s="1" t="s">
        <v>60</v>
      </c>
      <c r="R1577" s="1" t="s">
        <v>2507</v>
      </c>
      <c r="S1577" s="1" t="s">
        <v>2537</v>
      </c>
      <c r="T1577" s="1" t="s">
        <v>2479</v>
      </c>
      <c r="U1577" s="1" t="s">
        <v>141</v>
      </c>
      <c r="V1577" s="1" t="s">
        <v>3444</v>
      </c>
      <c r="W1577" s="1" t="s">
        <v>35</v>
      </c>
      <c r="X1577" s="1" t="s">
        <v>2538</v>
      </c>
      <c r="Y1577" s="1" t="s">
        <v>4735</v>
      </c>
      <c r="Z1577" s="1" t="s">
        <v>4736</v>
      </c>
    </row>
    <row r="1578" spans="1:26" hidden="1" x14ac:dyDescent="0.25">
      <c r="A1578" s="1" t="s">
        <v>2496</v>
      </c>
      <c r="B1578" s="1">
        <v>310</v>
      </c>
      <c r="C1578" s="1" t="s">
        <v>1088</v>
      </c>
      <c r="D1578" s="1" t="s">
        <v>141</v>
      </c>
      <c r="E1578" s="1" t="s">
        <v>142</v>
      </c>
      <c r="F1578" s="1">
        <v>2024</v>
      </c>
      <c r="G1578" s="1">
        <v>2025</v>
      </c>
      <c r="H1578" s="1" t="s">
        <v>4737</v>
      </c>
      <c r="I1578" s="1">
        <v>7524</v>
      </c>
      <c r="J1578" s="1" t="s">
        <v>2482</v>
      </c>
      <c r="K1578" s="1" t="s">
        <v>2558</v>
      </c>
      <c r="L1578" s="1">
        <v>17001</v>
      </c>
      <c r="M1578" s="1" t="s">
        <v>2499</v>
      </c>
      <c r="N1578" s="1" t="s">
        <v>3726</v>
      </c>
      <c r="O1578" s="1" t="s">
        <v>4390</v>
      </c>
      <c r="Q1578" s="1" t="s">
        <v>2506</v>
      </c>
      <c r="R1578" s="1" t="s">
        <v>2507</v>
      </c>
      <c r="S1578" s="1" t="s">
        <v>2508</v>
      </c>
      <c r="T1578" s="1" t="s">
        <v>2479</v>
      </c>
      <c r="U1578" s="1" t="s">
        <v>141</v>
      </c>
      <c r="V1578" s="1" t="s">
        <v>4303</v>
      </c>
      <c r="W1578" s="1" t="s">
        <v>35</v>
      </c>
      <c r="X1578" s="1" t="s">
        <v>5211</v>
      </c>
      <c r="Y1578" s="1" t="s">
        <v>6138</v>
      </c>
      <c r="Z1578" s="1" t="s">
        <v>2755</v>
      </c>
    </row>
    <row r="1579" spans="1:26" hidden="1" x14ac:dyDescent="0.25">
      <c r="A1579" s="1" t="s">
        <v>2496</v>
      </c>
      <c r="B1579" s="1">
        <v>309</v>
      </c>
      <c r="C1579" s="1" t="s">
        <v>553</v>
      </c>
      <c r="D1579" s="1" t="s">
        <v>364</v>
      </c>
      <c r="E1579" s="1" t="s">
        <v>142</v>
      </c>
      <c r="F1579" s="1">
        <v>2023</v>
      </c>
      <c r="G1579" s="1">
        <v>2023</v>
      </c>
      <c r="H1579" s="1" t="s">
        <v>6649</v>
      </c>
      <c r="I1579" s="1">
        <v>7328</v>
      </c>
      <c r="J1579" s="1" t="s">
        <v>2504</v>
      </c>
      <c r="K1579" s="1" t="s">
        <v>2505</v>
      </c>
      <c r="L1579" s="1">
        <v>17001</v>
      </c>
      <c r="M1579" s="1" t="s">
        <v>2499</v>
      </c>
      <c r="N1579" s="1" t="s">
        <v>4212</v>
      </c>
      <c r="O1579" s="1" t="s">
        <v>6267</v>
      </c>
      <c r="Q1579" s="1" t="s">
        <v>2506</v>
      </c>
      <c r="R1579" s="1" t="s">
        <v>2507</v>
      </c>
      <c r="S1579" s="1" t="s">
        <v>2508</v>
      </c>
      <c r="T1579" s="1" t="s">
        <v>2479</v>
      </c>
      <c r="U1579" s="1" t="s">
        <v>364</v>
      </c>
      <c r="V1579" s="1" t="s">
        <v>6220</v>
      </c>
      <c r="W1579" s="1" t="s">
        <v>36</v>
      </c>
      <c r="X1579" s="1" t="s">
        <v>2523</v>
      </c>
      <c r="Y1579" s="1" t="s">
        <v>6650</v>
      </c>
      <c r="Z1579" s="1" t="s">
        <v>2755</v>
      </c>
    </row>
    <row r="1580" spans="1:26" hidden="1" x14ac:dyDescent="0.25">
      <c r="A1580" s="1" t="s">
        <v>2496</v>
      </c>
      <c r="B1580" s="1">
        <v>307</v>
      </c>
      <c r="C1580" s="1" t="s">
        <v>1558</v>
      </c>
      <c r="D1580" s="1" t="s">
        <v>141</v>
      </c>
      <c r="E1580" s="1" t="s">
        <v>142</v>
      </c>
      <c r="F1580" s="1">
        <v>2023</v>
      </c>
      <c r="G1580" s="1">
        <v>2024</v>
      </c>
      <c r="H1580" s="1" t="s">
        <v>4738</v>
      </c>
      <c r="I1580" s="1">
        <v>8815</v>
      </c>
      <c r="J1580" s="1" t="s">
        <v>2504</v>
      </c>
      <c r="K1580" s="1" t="s">
        <v>2505</v>
      </c>
      <c r="L1580" s="1">
        <v>18001</v>
      </c>
      <c r="M1580" s="1" t="s">
        <v>2499</v>
      </c>
      <c r="N1580" s="1" t="s">
        <v>4330</v>
      </c>
      <c r="O1580" s="1" t="s">
        <v>4331</v>
      </c>
      <c r="Q1580" s="1" t="s">
        <v>40</v>
      </c>
      <c r="R1580" s="1" t="s">
        <v>2473</v>
      </c>
      <c r="S1580" s="1" t="s">
        <v>2610</v>
      </c>
      <c r="T1580" s="1" t="s">
        <v>2479</v>
      </c>
      <c r="U1580" s="1" t="s">
        <v>141</v>
      </c>
      <c r="V1580" s="1" t="s">
        <v>3444</v>
      </c>
      <c r="W1580" s="1" t="s">
        <v>35</v>
      </c>
      <c r="X1580" s="1" t="s">
        <v>2611</v>
      </c>
      <c r="Y1580" s="1" t="s">
        <v>4739</v>
      </c>
      <c r="Z1580" s="1" t="s">
        <v>2737</v>
      </c>
    </row>
    <row r="1581" spans="1:26" hidden="1" x14ac:dyDescent="0.25">
      <c r="A1581" s="1" t="s">
        <v>2496</v>
      </c>
      <c r="B1581" s="1">
        <v>306</v>
      </c>
      <c r="C1581" s="1" t="s">
        <v>146</v>
      </c>
      <c r="D1581" s="1" t="s">
        <v>141</v>
      </c>
      <c r="E1581" s="1" t="s">
        <v>142</v>
      </c>
      <c r="F1581" s="1">
        <v>2024</v>
      </c>
      <c r="G1581" s="1">
        <v>2025</v>
      </c>
      <c r="H1581" s="1" t="s">
        <v>4740</v>
      </c>
      <c r="I1581" s="1">
        <v>7865</v>
      </c>
      <c r="J1581" s="1" t="s">
        <v>2504</v>
      </c>
      <c r="K1581" s="1" t="s">
        <v>2505</v>
      </c>
      <c r="L1581" s="1">
        <v>17001</v>
      </c>
      <c r="M1581" s="1" t="s">
        <v>2499</v>
      </c>
      <c r="N1581" s="1" t="s">
        <v>4201</v>
      </c>
      <c r="O1581" s="1" t="s">
        <v>4296</v>
      </c>
      <c r="Q1581" s="1" t="s">
        <v>2506</v>
      </c>
      <c r="R1581" s="1" t="s">
        <v>2507</v>
      </c>
      <c r="S1581" s="1" t="s">
        <v>2508</v>
      </c>
      <c r="T1581" s="1" t="s">
        <v>2479</v>
      </c>
      <c r="U1581" s="1" t="s">
        <v>141</v>
      </c>
      <c r="V1581" s="1" t="s">
        <v>4297</v>
      </c>
      <c r="W1581" s="1" t="s">
        <v>35</v>
      </c>
      <c r="X1581" s="1" t="s">
        <v>5211</v>
      </c>
      <c r="Y1581" s="1" t="s">
        <v>7484</v>
      </c>
      <c r="Z1581" s="1" t="s">
        <v>2755</v>
      </c>
    </row>
    <row r="1582" spans="1:26" hidden="1" x14ac:dyDescent="0.25">
      <c r="A1582" s="1" t="s">
        <v>2496</v>
      </c>
      <c r="B1582" s="1">
        <v>305</v>
      </c>
      <c r="C1582" s="1" t="s">
        <v>603</v>
      </c>
      <c r="D1582" s="1" t="s">
        <v>170</v>
      </c>
      <c r="E1582" s="1" t="s">
        <v>157</v>
      </c>
      <c r="F1582" s="1">
        <v>2024</v>
      </c>
      <c r="G1582" s="1">
        <v>2025</v>
      </c>
      <c r="H1582" s="1" t="s">
        <v>4741</v>
      </c>
      <c r="I1582" s="1">
        <v>4409</v>
      </c>
      <c r="J1582" s="1" t="s">
        <v>2626</v>
      </c>
      <c r="K1582" s="1" t="s">
        <v>2613</v>
      </c>
      <c r="L1582" s="1">
        <v>26001</v>
      </c>
      <c r="M1582" s="1" t="s">
        <v>5292</v>
      </c>
      <c r="N1582" s="1" t="s">
        <v>4289</v>
      </c>
      <c r="O1582" s="1" t="s">
        <v>4290</v>
      </c>
      <c r="Q1582" s="1" t="s">
        <v>44</v>
      </c>
      <c r="R1582" s="1" t="s">
        <v>2514</v>
      </c>
      <c r="S1582" s="1" t="s">
        <v>2525</v>
      </c>
      <c r="T1582" s="1" t="s">
        <v>2479</v>
      </c>
      <c r="U1582" s="1" t="s">
        <v>170</v>
      </c>
      <c r="V1582" s="1" t="s">
        <v>3094</v>
      </c>
      <c r="W1582" s="1" t="s">
        <v>34</v>
      </c>
      <c r="X1582" s="1" t="s">
        <v>2636</v>
      </c>
      <c r="Y1582" s="1" t="s">
        <v>4742</v>
      </c>
      <c r="Z1582" s="1" t="s">
        <v>4743</v>
      </c>
    </row>
    <row r="1583" spans="1:26" hidden="1" x14ac:dyDescent="0.25">
      <c r="A1583" s="1" t="s">
        <v>2496</v>
      </c>
      <c r="B1583" s="1">
        <v>303</v>
      </c>
      <c r="C1583" s="1" t="s">
        <v>1032</v>
      </c>
      <c r="D1583" s="1" t="s">
        <v>170</v>
      </c>
      <c r="E1583" s="1" t="s">
        <v>157</v>
      </c>
      <c r="F1583" s="1">
        <v>2024</v>
      </c>
      <c r="G1583" s="1">
        <v>2025</v>
      </c>
      <c r="H1583" s="1" t="s">
        <v>7485</v>
      </c>
      <c r="I1583" s="1">
        <v>6874</v>
      </c>
      <c r="J1583" s="1" t="s">
        <v>2846</v>
      </c>
      <c r="K1583" s="1" t="s">
        <v>2558</v>
      </c>
      <c r="L1583" s="1">
        <v>17001</v>
      </c>
      <c r="M1583" s="1" t="s">
        <v>2499</v>
      </c>
      <c r="N1583" s="1" t="s">
        <v>4289</v>
      </c>
      <c r="O1583" s="1" t="s">
        <v>4290</v>
      </c>
      <c r="Q1583" s="1" t="s">
        <v>2506</v>
      </c>
      <c r="R1583" s="1" t="s">
        <v>2507</v>
      </c>
      <c r="S1583" s="1" t="s">
        <v>2508</v>
      </c>
      <c r="T1583" s="1" t="s">
        <v>2479</v>
      </c>
      <c r="U1583" s="1" t="s">
        <v>170</v>
      </c>
      <c r="V1583" s="1" t="s">
        <v>3094</v>
      </c>
      <c r="W1583" s="1" t="s">
        <v>34</v>
      </c>
      <c r="X1583" s="1" t="s">
        <v>5211</v>
      </c>
      <c r="Y1583" s="1" t="s">
        <v>7486</v>
      </c>
      <c r="Z1583" s="1" t="s">
        <v>6071</v>
      </c>
    </row>
    <row r="1584" spans="1:26" hidden="1" x14ac:dyDescent="0.25">
      <c r="A1584" s="1" t="s">
        <v>2496</v>
      </c>
      <c r="B1584" s="1">
        <v>302</v>
      </c>
      <c r="C1584" s="1" t="s">
        <v>1574</v>
      </c>
      <c r="D1584" s="1" t="s">
        <v>141</v>
      </c>
      <c r="E1584" s="1" t="s">
        <v>142</v>
      </c>
      <c r="F1584" s="1">
        <v>2024</v>
      </c>
      <c r="G1584" s="1">
        <v>2025</v>
      </c>
      <c r="H1584" s="1" t="s">
        <v>6139</v>
      </c>
      <c r="I1584" s="1">
        <v>9688</v>
      </c>
      <c r="J1584" s="1" t="s">
        <v>2504</v>
      </c>
      <c r="K1584" s="1" t="s">
        <v>2505</v>
      </c>
      <c r="L1584" s="1">
        <v>21035</v>
      </c>
      <c r="M1584" s="1" t="s">
        <v>2499</v>
      </c>
      <c r="N1584" s="1" t="s">
        <v>4270</v>
      </c>
      <c r="O1584" s="1" t="s">
        <v>4744</v>
      </c>
      <c r="Q1584" s="1" t="s">
        <v>2712</v>
      </c>
      <c r="R1584" s="1" t="s">
        <v>6777</v>
      </c>
      <c r="S1584" s="1" t="s">
        <v>5297</v>
      </c>
      <c r="T1584" s="1" t="s">
        <v>2479</v>
      </c>
      <c r="U1584" s="1" t="s">
        <v>141</v>
      </c>
      <c r="V1584" s="1" t="s">
        <v>4297</v>
      </c>
      <c r="W1584" s="1" t="s">
        <v>35</v>
      </c>
      <c r="X1584" s="1" t="s">
        <v>2603</v>
      </c>
      <c r="Y1584" s="1" t="s">
        <v>6140</v>
      </c>
    </row>
    <row r="1585" spans="1:26" hidden="1" x14ac:dyDescent="0.25">
      <c r="A1585" s="1" t="s">
        <v>2496</v>
      </c>
      <c r="B1585" s="1">
        <v>301</v>
      </c>
      <c r="C1585" s="1" t="s">
        <v>571</v>
      </c>
      <c r="D1585" s="1" t="s">
        <v>141</v>
      </c>
      <c r="E1585" s="1" t="s">
        <v>142</v>
      </c>
      <c r="F1585" s="1">
        <v>2024</v>
      </c>
      <c r="G1585" s="1">
        <v>2025</v>
      </c>
      <c r="H1585" s="1" t="s">
        <v>4745</v>
      </c>
      <c r="I1585" s="1">
        <v>7784</v>
      </c>
      <c r="J1585" s="1" t="s">
        <v>2504</v>
      </c>
      <c r="K1585" s="1" t="s">
        <v>2505</v>
      </c>
      <c r="L1585" s="1">
        <v>17001</v>
      </c>
      <c r="M1585" s="1" t="s">
        <v>2499</v>
      </c>
      <c r="N1585" s="1" t="s">
        <v>4201</v>
      </c>
      <c r="O1585" s="1" t="s">
        <v>4296</v>
      </c>
      <c r="Q1585" s="1" t="s">
        <v>2506</v>
      </c>
      <c r="R1585" s="1" t="s">
        <v>2507</v>
      </c>
      <c r="S1585" s="1" t="s">
        <v>2508</v>
      </c>
      <c r="T1585" s="1" t="s">
        <v>2479</v>
      </c>
      <c r="U1585" s="1" t="s">
        <v>141</v>
      </c>
      <c r="V1585" s="1" t="s">
        <v>4297</v>
      </c>
      <c r="W1585" s="1" t="s">
        <v>35</v>
      </c>
      <c r="X1585" s="1" t="s">
        <v>5211</v>
      </c>
      <c r="Y1585" s="1" t="s">
        <v>5857</v>
      </c>
      <c r="Z1585" s="1" t="s">
        <v>2755</v>
      </c>
    </row>
    <row r="1586" spans="1:26" hidden="1" x14ac:dyDescent="0.25">
      <c r="A1586" s="1" t="s">
        <v>2496</v>
      </c>
      <c r="B1586" s="1">
        <v>300</v>
      </c>
      <c r="C1586" s="1" t="s">
        <v>1197</v>
      </c>
      <c r="D1586" s="1" t="s">
        <v>170</v>
      </c>
      <c r="E1586" s="1" t="s">
        <v>157</v>
      </c>
      <c r="F1586" s="1">
        <v>2024</v>
      </c>
      <c r="G1586" s="1">
        <v>2025</v>
      </c>
      <c r="H1586" s="1" t="s">
        <v>4746</v>
      </c>
      <c r="I1586" s="1">
        <v>4928</v>
      </c>
      <c r="J1586" s="1" t="s">
        <v>2626</v>
      </c>
      <c r="K1586" s="1" t="s">
        <v>2613</v>
      </c>
      <c r="L1586" s="1">
        <v>26010</v>
      </c>
      <c r="M1586" s="1" t="s">
        <v>5292</v>
      </c>
      <c r="N1586" s="1" t="s">
        <v>4293</v>
      </c>
      <c r="O1586" s="1" t="s">
        <v>4294</v>
      </c>
      <c r="Q1586" s="1" t="s">
        <v>44</v>
      </c>
      <c r="R1586" s="1" t="s">
        <v>2514</v>
      </c>
      <c r="S1586" s="1" t="s">
        <v>3162</v>
      </c>
      <c r="T1586" s="1" t="s">
        <v>2479</v>
      </c>
      <c r="U1586" s="1" t="s">
        <v>170</v>
      </c>
      <c r="V1586" s="1" t="s">
        <v>3094</v>
      </c>
      <c r="W1586" s="1" t="s">
        <v>34</v>
      </c>
      <c r="X1586" s="1" t="s">
        <v>2518</v>
      </c>
      <c r="Y1586" s="1" t="s">
        <v>5858</v>
      </c>
      <c r="Z1586" s="1" t="s">
        <v>2653</v>
      </c>
    </row>
    <row r="1587" spans="1:26" hidden="1" x14ac:dyDescent="0.25">
      <c r="A1587" s="1" t="s">
        <v>2496</v>
      </c>
      <c r="B1587" s="1">
        <v>298</v>
      </c>
      <c r="C1587" s="1" t="s">
        <v>1078</v>
      </c>
      <c r="D1587" s="1" t="s">
        <v>141</v>
      </c>
      <c r="E1587" s="1" t="s">
        <v>142</v>
      </c>
      <c r="F1587" s="1">
        <v>2024</v>
      </c>
      <c r="G1587" s="1">
        <v>2025</v>
      </c>
      <c r="H1587" s="1" t="s">
        <v>4747</v>
      </c>
      <c r="I1587" s="1">
        <v>8725</v>
      </c>
      <c r="J1587" s="1" t="s">
        <v>2504</v>
      </c>
      <c r="K1587" s="1" t="s">
        <v>2505</v>
      </c>
      <c r="L1587" s="1">
        <v>17001</v>
      </c>
      <c r="M1587" s="1" t="s">
        <v>2499</v>
      </c>
      <c r="N1587" s="1" t="s">
        <v>4212</v>
      </c>
      <c r="O1587" s="1" t="s">
        <v>4356</v>
      </c>
      <c r="Q1587" s="1" t="s">
        <v>2506</v>
      </c>
      <c r="R1587" s="1" t="s">
        <v>2507</v>
      </c>
      <c r="S1587" s="1" t="s">
        <v>2508</v>
      </c>
      <c r="T1587" s="1" t="s">
        <v>2479</v>
      </c>
      <c r="U1587" s="1" t="s">
        <v>141</v>
      </c>
      <c r="V1587" s="1" t="s">
        <v>4297</v>
      </c>
      <c r="W1587" s="1" t="s">
        <v>35</v>
      </c>
      <c r="X1587" s="1" t="s">
        <v>2630</v>
      </c>
      <c r="Y1587" s="1" t="s">
        <v>4748</v>
      </c>
      <c r="Z1587" s="1" t="s">
        <v>2755</v>
      </c>
    </row>
    <row r="1588" spans="1:26" hidden="1" x14ac:dyDescent="0.25">
      <c r="A1588" s="1" t="s">
        <v>2496</v>
      </c>
      <c r="B1588" s="1">
        <v>297</v>
      </c>
      <c r="C1588" s="1" t="s">
        <v>1091</v>
      </c>
      <c r="D1588" s="1" t="s">
        <v>141</v>
      </c>
      <c r="E1588" s="1" t="s">
        <v>142</v>
      </c>
      <c r="F1588" s="1">
        <v>2024</v>
      </c>
      <c r="G1588" s="1">
        <v>2025</v>
      </c>
      <c r="H1588" s="1" t="s">
        <v>5488</v>
      </c>
      <c r="I1588" s="1">
        <v>9490</v>
      </c>
      <c r="J1588" s="1" t="s">
        <v>2612</v>
      </c>
      <c r="K1588" s="1" t="s">
        <v>2613</v>
      </c>
      <c r="L1588" s="1">
        <v>17001</v>
      </c>
      <c r="M1588" s="1" t="s">
        <v>5292</v>
      </c>
      <c r="N1588" s="1" t="s">
        <v>3726</v>
      </c>
      <c r="O1588" s="1" t="s">
        <v>4390</v>
      </c>
      <c r="Q1588" s="1" t="s">
        <v>2506</v>
      </c>
      <c r="R1588" s="1" t="s">
        <v>2507</v>
      </c>
      <c r="S1588" s="1" t="s">
        <v>2508</v>
      </c>
      <c r="T1588" s="1" t="s">
        <v>2479</v>
      </c>
      <c r="U1588" s="1" t="s">
        <v>141</v>
      </c>
      <c r="V1588" s="1" t="s">
        <v>4303</v>
      </c>
      <c r="W1588" s="1" t="s">
        <v>35</v>
      </c>
      <c r="X1588" s="1" t="s">
        <v>2509</v>
      </c>
      <c r="Y1588" s="1" t="s">
        <v>6141</v>
      </c>
      <c r="Z1588" s="1" t="s">
        <v>5980</v>
      </c>
    </row>
    <row r="1589" spans="1:26" hidden="1" x14ac:dyDescent="0.25">
      <c r="A1589" s="1" t="s">
        <v>2496</v>
      </c>
      <c r="B1589" s="1">
        <v>296</v>
      </c>
      <c r="C1589" s="1" t="s">
        <v>1489</v>
      </c>
      <c r="D1589" s="1" t="s">
        <v>141</v>
      </c>
      <c r="E1589" s="1" t="s">
        <v>142</v>
      </c>
      <c r="F1589" s="1">
        <v>2023</v>
      </c>
      <c r="G1589" s="1">
        <v>2024</v>
      </c>
      <c r="H1589" s="1" t="s">
        <v>4698</v>
      </c>
      <c r="I1589" s="1">
        <v>15326</v>
      </c>
      <c r="J1589" s="1" t="s">
        <v>2475</v>
      </c>
      <c r="K1589" s="1" t="s">
        <v>2629</v>
      </c>
      <c r="L1589" s="1">
        <v>17001</v>
      </c>
      <c r="M1589" s="1" t="s">
        <v>2499</v>
      </c>
      <c r="N1589" s="1" t="s">
        <v>4330</v>
      </c>
      <c r="O1589" s="1" t="s">
        <v>4331</v>
      </c>
      <c r="Q1589" s="1" t="s">
        <v>2506</v>
      </c>
      <c r="R1589" s="1" t="s">
        <v>2507</v>
      </c>
      <c r="S1589" s="1" t="s">
        <v>2508</v>
      </c>
      <c r="T1589" s="1" t="s">
        <v>2479</v>
      </c>
      <c r="U1589" s="1" t="s">
        <v>141</v>
      </c>
      <c r="V1589" s="1" t="s">
        <v>3444</v>
      </c>
      <c r="W1589" s="1" t="s">
        <v>35</v>
      </c>
      <c r="X1589" s="1" t="s">
        <v>2509</v>
      </c>
      <c r="Y1589" s="1" t="s">
        <v>4749</v>
      </c>
      <c r="Z1589" s="1" t="s">
        <v>2755</v>
      </c>
    </row>
    <row r="1590" spans="1:26" hidden="1" x14ac:dyDescent="0.25">
      <c r="A1590" s="1" t="s">
        <v>2496</v>
      </c>
      <c r="B1590" s="1">
        <v>282</v>
      </c>
      <c r="C1590" s="1" t="s">
        <v>750</v>
      </c>
      <c r="D1590" s="1" t="s">
        <v>141</v>
      </c>
      <c r="E1590" s="1" t="s">
        <v>142</v>
      </c>
      <c r="F1590" s="1">
        <v>2023</v>
      </c>
      <c r="G1590" s="1">
        <v>2024</v>
      </c>
      <c r="H1590" s="1" t="s">
        <v>6142</v>
      </c>
      <c r="I1590" s="1">
        <v>4004</v>
      </c>
      <c r="J1590" s="1" t="s">
        <v>3062</v>
      </c>
      <c r="K1590" s="1" t="s">
        <v>2541</v>
      </c>
      <c r="L1590" s="1">
        <v>15001</v>
      </c>
      <c r="M1590" s="1" t="s">
        <v>2542</v>
      </c>
      <c r="N1590" s="1" t="s">
        <v>4750</v>
      </c>
      <c r="O1590" s="1" t="s">
        <v>4751</v>
      </c>
      <c r="P1590" s="1">
        <v>22177</v>
      </c>
      <c r="Q1590" s="1" t="s">
        <v>2902</v>
      </c>
      <c r="R1590" s="1" t="s">
        <v>2903</v>
      </c>
      <c r="S1590" s="1" t="s">
        <v>2904</v>
      </c>
      <c r="T1590" s="1" t="s">
        <v>2479</v>
      </c>
      <c r="U1590" s="1" t="s">
        <v>141</v>
      </c>
      <c r="V1590" s="1" t="s">
        <v>3748</v>
      </c>
      <c r="W1590" s="1" t="s">
        <v>34</v>
      </c>
      <c r="X1590" s="1" t="s">
        <v>2906</v>
      </c>
      <c r="Y1590" s="1" t="s">
        <v>6143</v>
      </c>
      <c r="Z1590" s="1" t="s">
        <v>2522</v>
      </c>
    </row>
    <row r="1591" spans="1:26" hidden="1" x14ac:dyDescent="0.25">
      <c r="A1591" s="1" t="s">
        <v>2496</v>
      </c>
      <c r="B1591" s="1">
        <v>243</v>
      </c>
      <c r="C1591" s="1" t="s">
        <v>1261</v>
      </c>
      <c r="D1591" s="1" t="s">
        <v>141</v>
      </c>
      <c r="E1591" s="1" t="s">
        <v>142</v>
      </c>
      <c r="F1591" s="1">
        <v>2024</v>
      </c>
      <c r="G1591" s="1">
        <v>2023</v>
      </c>
      <c r="H1591" s="1" t="s">
        <v>4752</v>
      </c>
      <c r="I1591" s="1">
        <v>5124</v>
      </c>
      <c r="J1591" s="1" t="s">
        <v>3062</v>
      </c>
      <c r="K1591" s="1" t="s">
        <v>2541</v>
      </c>
      <c r="L1591" s="1">
        <v>15001</v>
      </c>
      <c r="M1591" s="1" t="s">
        <v>2542</v>
      </c>
      <c r="N1591" s="1" t="s">
        <v>4750</v>
      </c>
      <c r="O1591" s="1" t="s">
        <v>4751</v>
      </c>
      <c r="P1591" s="1">
        <v>44931</v>
      </c>
      <c r="Q1591" s="1" t="s">
        <v>2902</v>
      </c>
      <c r="R1591" s="1" t="s">
        <v>2903</v>
      </c>
      <c r="S1591" s="1" t="s">
        <v>2904</v>
      </c>
      <c r="T1591" s="1" t="s">
        <v>2479</v>
      </c>
      <c r="U1591" s="1" t="s">
        <v>141</v>
      </c>
      <c r="V1591" s="1" t="s">
        <v>3748</v>
      </c>
      <c r="W1591" s="1" t="s">
        <v>34</v>
      </c>
      <c r="X1591" s="1" t="s">
        <v>2906</v>
      </c>
      <c r="Y1591" s="1" t="s">
        <v>4753</v>
      </c>
      <c r="Z1591" s="1" t="s">
        <v>4754</v>
      </c>
    </row>
    <row r="1592" spans="1:26" hidden="1" x14ac:dyDescent="0.25">
      <c r="A1592" s="1" t="s">
        <v>2496</v>
      </c>
      <c r="B1592" s="1">
        <v>193</v>
      </c>
      <c r="C1592" s="1" t="s">
        <v>1128</v>
      </c>
      <c r="D1592" s="1" t="s">
        <v>141</v>
      </c>
      <c r="E1592" s="1" t="s">
        <v>142</v>
      </c>
      <c r="F1592" s="1">
        <v>2023</v>
      </c>
      <c r="G1592" s="1">
        <v>2023</v>
      </c>
      <c r="H1592" s="1" t="s">
        <v>5937</v>
      </c>
      <c r="I1592" s="1" t="s">
        <v>5938</v>
      </c>
      <c r="J1592" s="1" t="s">
        <v>2475</v>
      </c>
      <c r="K1592" s="1" t="s">
        <v>2498</v>
      </c>
      <c r="L1592" s="1">
        <v>13001</v>
      </c>
      <c r="M1592" s="1" t="s">
        <v>2499</v>
      </c>
      <c r="N1592" s="1" t="s">
        <v>3464</v>
      </c>
      <c r="O1592" s="1" t="s">
        <v>3465</v>
      </c>
      <c r="Q1592" s="1" t="s">
        <v>1649</v>
      </c>
      <c r="R1592" s="1" t="s">
        <v>2501</v>
      </c>
      <c r="S1592" s="1" t="s">
        <v>4118</v>
      </c>
      <c r="T1592" s="1" t="s">
        <v>7487</v>
      </c>
      <c r="U1592" s="1" t="s">
        <v>141</v>
      </c>
      <c r="V1592" s="1" t="s">
        <v>4165</v>
      </c>
      <c r="W1592" s="1" t="s">
        <v>34</v>
      </c>
      <c r="X1592" s="1" t="s">
        <v>2546</v>
      </c>
      <c r="Y1592" s="1" t="s">
        <v>7488</v>
      </c>
      <c r="Z1592" s="1" t="s">
        <v>6126</v>
      </c>
    </row>
    <row r="1593" spans="1:26" hidden="1" x14ac:dyDescent="0.25">
      <c r="A1593" s="1" t="s">
        <v>2496</v>
      </c>
      <c r="B1593" s="1">
        <v>191</v>
      </c>
      <c r="C1593" s="1" t="s">
        <v>671</v>
      </c>
      <c r="D1593" s="1" t="s">
        <v>141</v>
      </c>
      <c r="E1593" s="1" t="s">
        <v>142</v>
      </c>
      <c r="F1593" s="1">
        <v>2023</v>
      </c>
      <c r="G1593" s="1">
        <v>2023</v>
      </c>
      <c r="H1593" s="1" t="s">
        <v>4755</v>
      </c>
      <c r="I1593" s="1">
        <v>9021</v>
      </c>
      <c r="J1593" s="1" t="s">
        <v>4117</v>
      </c>
      <c r="K1593" s="1" t="s">
        <v>2505</v>
      </c>
      <c r="L1593" s="1">
        <v>13001</v>
      </c>
      <c r="M1593" s="1" t="s">
        <v>2499</v>
      </c>
      <c r="N1593" s="1" t="s">
        <v>4756</v>
      </c>
      <c r="O1593" s="1" t="s">
        <v>4757</v>
      </c>
      <c r="Q1593" s="1" t="s">
        <v>1649</v>
      </c>
      <c r="R1593" s="1" t="s">
        <v>2501</v>
      </c>
      <c r="S1593" s="1" t="s">
        <v>4118</v>
      </c>
      <c r="T1593" s="1" t="s">
        <v>2479</v>
      </c>
      <c r="U1593" s="1" t="s">
        <v>141</v>
      </c>
      <c r="V1593" s="1" t="s">
        <v>4165</v>
      </c>
      <c r="W1593" s="1" t="s">
        <v>34</v>
      </c>
      <c r="X1593" s="1" t="s">
        <v>2546</v>
      </c>
      <c r="Y1593" s="1" t="s">
        <v>4758</v>
      </c>
      <c r="Z1593" s="1" t="s">
        <v>4759</v>
      </c>
    </row>
    <row r="1594" spans="1:26" hidden="1" x14ac:dyDescent="0.25">
      <c r="A1594" s="1" t="s">
        <v>2496</v>
      </c>
      <c r="B1594" s="1">
        <v>190</v>
      </c>
      <c r="C1594" s="1" t="s">
        <v>396</v>
      </c>
      <c r="D1594" s="1" t="s">
        <v>141</v>
      </c>
      <c r="E1594" s="1" t="s">
        <v>142</v>
      </c>
      <c r="F1594" s="1">
        <v>2023</v>
      </c>
      <c r="G1594" s="1">
        <v>2024</v>
      </c>
      <c r="H1594" s="1" t="s">
        <v>4760</v>
      </c>
      <c r="I1594" s="1">
        <v>5080</v>
      </c>
      <c r="J1594" s="1" t="s">
        <v>4117</v>
      </c>
      <c r="K1594" s="1" t="s">
        <v>2505</v>
      </c>
      <c r="L1594" s="1">
        <v>13001</v>
      </c>
      <c r="M1594" s="1" t="s">
        <v>2499</v>
      </c>
      <c r="N1594" s="1" t="s">
        <v>3442</v>
      </c>
      <c r="O1594" s="1" t="s">
        <v>3443</v>
      </c>
      <c r="Q1594" s="1" t="s">
        <v>1649</v>
      </c>
      <c r="R1594" s="1" t="s">
        <v>2501</v>
      </c>
      <c r="S1594" s="1" t="s">
        <v>4118</v>
      </c>
      <c r="T1594" s="1" t="s">
        <v>2479</v>
      </c>
      <c r="U1594" s="1" t="s">
        <v>141</v>
      </c>
      <c r="V1594" s="1" t="s">
        <v>3444</v>
      </c>
      <c r="W1594" s="1" t="s">
        <v>35</v>
      </c>
      <c r="X1594" s="1" t="s">
        <v>2546</v>
      </c>
      <c r="Y1594" s="1" t="s">
        <v>4761</v>
      </c>
      <c r="Z1594" s="1" t="s">
        <v>2755</v>
      </c>
    </row>
    <row r="1595" spans="1:26" hidden="1" x14ac:dyDescent="0.25">
      <c r="A1595" s="1" t="s">
        <v>2496</v>
      </c>
      <c r="B1595" s="1">
        <v>189</v>
      </c>
      <c r="C1595" s="1" t="s">
        <v>997</v>
      </c>
      <c r="D1595" s="1" t="s">
        <v>141</v>
      </c>
      <c r="E1595" s="1" t="s">
        <v>142</v>
      </c>
      <c r="F1595" s="1">
        <v>2023</v>
      </c>
      <c r="G1595" s="1">
        <v>2023</v>
      </c>
      <c r="H1595" s="1" t="s">
        <v>4762</v>
      </c>
      <c r="I1595" s="1">
        <v>5070</v>
      </c>
      <c r="J1595" s="1" t="s">
        <v>4117</v>
      </c>
      <c r="K1595" s="1" t="s">
        <v>2505</v>
      </c>
      <c r="L1595" s="1">
        <v>13001</v>
      </c>
      <c r="M1595" s="1" t="s">
        <v>2499</v>
      </c>
      <c r="N1595" s="1" t="s">
        <v>3464</v>
      </c>
      <c r="O1595" s="1" t="s">
        <v>3465</v>
      </c>
      <c r="Q1595" s="1" t="s">
        <v>1649</v>
      </c>
      <c r="R1595" s="1" t="s">
        <v>2501</v>
      </c>
      <c r="S1595" s="1" t="s">
        <v>4118</v>
      </c>
      <c r="T1595" s="1" t="s">
        <v>2479</v>
      </c>
      <c r="U1595" s="1" t="s">
        <v>141</v>
      </c>
      <c r="V1595" s="1" t="s">
        <v>4763</v>
      </c>
      <c r="W1595" s="1" t="s">
        <v>34</v>
      </c>
      <c r="X1595" s="1" t="s">
        <v>2794</v>
      </c>
      <c r="Y1595" s="1" t="s">
        <v>2795</v>
      </c>
      <c r="Z1595" s="1" t="s">
        <v>2755</v>
      </c>
    </row>
    <row r="1596" spans="1:26" hidden="1" x14ac:dyDescent="0.25">
      <c r="A1596" s="1" t="s">
        <v>2496</v>
      </c>
      <c r="B1596" s="1">
        <v>188</v>
      </c>
      <c r="C1596" s="1" t="s">
        <v>1016</v>
      </c>
      <c r="D1596" s="1" t="s">
        <v>141</v>
      </c>
      <c r="E1596" s="1" t="s">
        <v>142</v>
      </c>
      <c r="F1596" s="1">
        <v>2023</v>
      </c>
      <c r="G1596" s="1">
        <v>2023</v>
      </c>
      <c r="H1596" s="1" t="s">
        <v>4764</v>
      </c>
      <c r="I1596" s="1">
        <v>5078</v>
      </c>
      <c r="J1596" s="1" t="s">
        <v>4117</v>
      </c>
      <c r="K1596" s="1" t="s">
        <v>2505</v>
      </c>
      <c r="L1596" s="1">
        <v>13001</v>
      </c>
      <c r="M1596" s="1" t="s">
        <v>2499</v>
      </c>
      <c r="N1596" s="1" t="s">
        <v>4765</v>
      </c>
      <c r="O1596" s="1" t="s">
        <v>4766</v>
      </c>
      <c r="Q1596" s="1" t="s">
        <v>1649</v>
      </c>
      <c r="R1596" s="1" t="s">
        <v>2501</v>
      </c>
      <c r="S1596" s="1" t="s">
        <v>4118</v>
      </c>
      <c r="T1596" s="1" t="s">
        <v>2479</v>
      </c>
      <c r="U1596" s="1" t="s">
        <v>141</v>
      </c>
      <c r="V1596" s="1" t="s">
        <v>4767</v>
      </c>
      <c r="W1596" s="1" t="s">
        <v>34</v>
      </c>
      <c r="X1596" s="1" t="s">
        <v>2546</v>
      </c>
      <c r="Y1596" s="1" t="s">
        <v>4768</v>
      </c>
      <c r="Z1596" s="1" t="s">
        <v>4769</v>
      </c>
    </row>
    <row r="1597" spans="1:26" hidden="1" x14ac:dyDescent="0.25">
      <c r="A1597" s="1" t="s">
        <v>2496</v>
      </c>
      <c r="B1597" s="1">
        <v>187</v>
      </c>
      <c r="C1597" s="1" t="s">
        <v>1274</v>
      </c>
      <c r="D1597" s="1" t="s">
        <v>141</v>
      </c>
      <c r="E1597" s="1" t="s">
        <v>142</v>
      </c>
      <c r="F1597" s="1">
        <v>2023</v>
      </c>
      <c r="G1597" s="1">
        <v>2023</v>
      </c>
      <c r="H1597" s="1" t="s">
        <v>4770</v>
      </c>
      <c r="I1597" s="1">
        <v>7516</v>
      </c>
      <c r="J1597" s="1" t="s">
        <v>4117</v>
      </c>
      <c r="K1597" s="1" t="s">
        <v>2505</v>
      </c>
      <c r="L1597" s="1">
        <v>13001</v>
      </c>
      <c r="M1597" s="1" t="s">
        <v>2499</v>
      </c>
      <c r="N1597" s="1" t="s">
        <v>4163</v>
      </c>
      <c r="O1597" s="1" t="s">
        <v>4164</v>
      </c>
      <c r="Q1597" s="1" t="s">
        <v>1649</v>
      </c>
      <c r="R1597" s="1" t="s">
        <v>2501</v>
      </c>
      <c r="S1597" s="1" t="s">
        <v>4118</v>
      </c>
      <c r="T1597" s="1" t="s">
        <v>2479</v>
      </c>
      <c r="U1597" s="1" t="s">
        <v>141</v>
      </c>
      <c r="V1597" s="1" t="s">
        <v>4165</v>
      </c>
      <c r="W1597" s="1" t="s">
        <v>34</v>
      </c>
      <c r="X1597" s="1" t="s">
        <v>2794</v>
      </c>
      <c r="Y1597" s="1" t="s">
        <v>2795</v>
      </c>
      <c r="Z1597" s="1" t="s">
        <v>2755</v>
      </c>
    </row>
    <row r="1598" spans="1:26" hidden="1" x14ac:dyDescent="0.25">
      <c r="A1598" s="1" t="s">
        <v>2496</v>
      </c>
      <c r="B1598" s="1">
        <v>184</v>
      </c>
      <c r="C1598" s="1" t="s">
        <v>402</v>
      </c>
      <c r="D1598" s="1" t="s">
        <v>180</v>
      </c>
      <c r="E1598" s="1" t="s">
        <v>142</v>
      </c>
      <c r="F1598" s="1">
        <v>2018</v>
      </c>
      <c r="G1598" s="1">
        <v>2019</v>
      </c>
      <c r="H1598" s="1" t="s">
        <v>6651</v>
      </c>
      <c r="I1598" s="1">
        <v>5092</v>
      </c>
      <c r="J1598" s="1" t="s">
        <v>2575</v>
      </c>
      <c r="K1598" s="1" t="s">
        <v>2529</v>
      </c>
      <c r="L1598" s="1">
        <v>13001</v>
      </c>
      <c r="M1598" s="1" t="s">
        <v>2530</v>
      </c>
      <c r="N1598" s="1" t="s">
        <v>4772</v>
      </c>
      <c r="O1598" s="1" t="s">
        <v>6267</v>
      </c>
      <c r="Q1598" s="1" t="s">
        <v>1649</v>
      </c>
      <c r="R1598" s="1" t="s">
        <v>2501</v>
      </c>
      <c r="S1598" s="1" t="s">
        <v>4118</v>
      </c>
      <c r="T1598" s="1" t="s">
        <v>2479</v>
      </c>
      <c r="U1598" s="1" t="s">
        <v>180</v>
      </c>
      <c r="V1598" s="1" t="s">
        <v>6216</v>
      </c>
      <c r="W1598" s="1" t="s">
        <v>36</v>
      </c>
      <c r="X1598" s="1" t="s">
        <v>2794</v>
      </c>
      <c r="Y1598" s="1" t="s">
        <v>2795</v>
      </c>
      <c r="Z1598" s="1" t="s">
        <v>2755</v>
      </c>
    </row>
    <row r="1599" spans="1:26" hidden="1" x14ac:dyDescent="0.25">
      <c r="A1599" s="1" t="s">
        <v>2496</v>
      </c>
      <c r="B1599" s="1">
        <v>183</v>
      </c>
      <c r="C1599" s="1" t="s">
        <v>802</v>
      </c>
      <c r="D1599" s="1" t="s">
        <v>141</v>
      </c>
      <c r="E1599" s="1" t="s">
        <v>142</v>
      </c>
      <c r="F1599" s="1">
        <v>2023</v>
      </c>
      <c r="G1599" s="1">
        <v>2023</v>
      </c>
      <c r="H1599" s="1" t="s">
        <v>2485</v>
      </c>
      <c r="I1599" s="1" t="s">
        <v>2485</v>
      </c>
      <c r="J1599" s="1" t="s">
        <v>2485</v>
      </c>
      <c r="N1599" s="1" t="s">
        <v>4163</v>
      </c>
      <c r="O1599" s="1" t="s">
        <v>4164</v>
      </c>
      <c r="Q1599" s="1" t="s">
        <v>1649</v>
      </c>
      <c r="R1599" s="1" t="s">
        <v>2501</v>
      </c>
      <c r="S1599" s="1" t="s">
        <v>4118</v>
      </c>
      <c r="T1599" s="1" t="s">
        <v>7487</v>
      </c>
      <c r="U1599" s="1" t="s">
        <v>141</v>
      </c>
      <c r="V1599" s="1" t="s">
        <v>4165</v>
      </c>
      <c r="W1599" s="1" t="s">
        <v>34</v>
      </c>
      <c r="X1599" s="1" t="s">
        <v>2546</v>
      </c>
      <c r="Y1599" s="1" t="s">
        <v>7489</v>
      </c>
      <c r="Z1599" s="1" t="s">
        <v>7490</v>
      </c>
    </row>
    <row r="1600" spans="1:26" hidden="1" x14ac:dyDescent="0.25">
      <c r="A1600" s="1" t="s">
        <v>2496</v>
      </c>
      <c r="B1600" s="1">
        <v>182</v>
      </c>
      <c r="C1600" s="1" t="s">
        <v>394</v>
      </c>
      <c r="D1600" s="1" t="s">
        <v>141</v>
      </c>
      <c r="E1600" s="1" t="s">
        <v>142</v>
      </c>
      <c r="F1600" s="1">
        <v>2023</v>
      </c>
      <c r="G1600" s="1">
        <v>2023</v>
      </c>
      <c r="H1600" s="1" t="s">
        <v>4771</v>
      </c>
      <c r="I1600" s="1">
        <v>5074</v>
      </c>
      <c r="J1600" s="1" t="s">
        <v>4117</v>
      </c>
      <c r="K1600" s="1" t="s">
        <v>2505</v>
      </c>
      <c r="L1600" s="1">
        <v>13001</v>
      </c>
      <c r="M1600" s="1" t="s">
        <v>2499</v>
      </c>
      <c r="N1600" s="1" t="s">
        <v>3464</v>
      </c>
      <c r="O1600" s="1" t="s">
        <v>3465</v>
      </c>
      <c r="Q1600" s="1" t="s">
        <v>1649</v>
      </c>
      <c r="R1600" s="1" t="s">
        <v>2501</v>
      </c>
      <c r="S1600" s="1" t="s">
        <v>4118</v>
      </c>
      <c r="T1600" s="1" t="s">
        <v>2479</v>
      </c>
      <c r="U1600" s="1" t="s">
        <v>141</v>
      </c>
      <c r="V1600" s="1" t="s">
        <v>4165</v>
      </c>
      <c r="W1600" s="1" t="s">
        <v>34</v>
      </c>
      <c r="X1600" s="1" t="s">
        <v>2546</v>
      </c>
      <c r="Y1600" s="1" t="s">
        <v>7491</v>
      </c>
      <c r="Z1600" s="1" t="s">
        <v>6144</v>
      </c>
    </row>
    <row r="1601" spans="1:26" hidden="1" x14ac:dyDescent="0.25">
      <c r="A1601" s="1" t="s">
        <v>2496</v>
      </c>
      <c r="B1601" s="1">
        <v>181</v>
      </c>
      <c r="C1601" s="1" t="s">
        <v>1047</v>
      </c>
      <c r="D1601" s="1" t="s">
        <v>468</v>
      </c>
      <c r="E1601" s="1" t="s">
        <v>142</v>
      </c>
      <c r="F1601" s="1">
        <v>2010</v>
      </c>
      <c r="G1601" s="1">
        <v>2010</v>
      </c>
      <c r="H1601" s="1" t="s">
        <v>6652</v>
      </c>
      <c r="I1601" s="1">
        <v>5048</v>
      </c>
      <c r="J1601" s="1" t="s">
        <v>3207</v>
      </c>
      <c r="K1601" s="1" t="s">
        <v>2498</v>
      </c>
      <c r="L1601" s="1">
        <v>13001</v>
      </c>
      <c r="M1601" s="1" t="s">
        <v>2499</v>
      </c>
      <c r="N1601" s="1" t="s">
        <v>3861</v>
      </c>
      <c r="O1601" s="1" t="s">
        <v>6267</v>
      </c>
      <c r="Q1601" s="1" t="s">
        <v>1649</v>
      </c>
      <c r="R1601" s="1" t="s">
        <v>2501</v>
      </c>
      <c r="S1601" s="1" t="s">
        <v>4118</v>
      </c>
      <c r="T1601" s="1" t="s">
        <v>2479</v>
      </c>
      <c r="U1601" s="1" t="s">
        <v>468</v>
      </c>
      <c r="V1601" s="1" t="s">
        <v>6216</v>
      </c>
      <c r="W1601" s="1" t="s">
        <v>36</v>
      </c>
      <c r="X1601" s="1" t="s">
        <v>2794</v>
      </c>
      <c r="Y1601" s="1" t="s">
        <v>2795</v>
      </c>
      <c r="Z1601" s="1" t="s">
        <v>2755</v>
      </c>
    </row>
    <row r="1602" spans="1:26" hidden="1" x14ac:dyDescent="0.25">
      <c r="A1602" s="1" t="s">
        <v>2496</v>
      </c>
      <c r="B1602" s="1">
        <v>180</v>
      </c>
      <c r="C1602" s="1" t="s">
        <v>973</v>
      </c>
      <c r="D1602" s="1" t="s">
        <v>141</v>
      </c>
      <c r="E1602" s="1" t="s">
        <v>142</v>
      </c>
      <c r="F1602" s="1">
        <v>2024</v>
      </c>
      <c r="G1602" s="1">
        <v>2025</v>
      </c>
      <c r="H1602" s="1" t="s">
        <v>4556</v>
      </c>
      <c r="I1602" s="1">
        <v>5810</v>
      </c>
      <c r="J1602" s="1" t="s">
        <v>4025</v>
      </c>
      <c r="K1602" s="1" t="s">
        <v>2505</v>
      </c>
      <c r="L1602" s="1">
        <v>20004</v>
      </c>
      <c r="M1602" s="1" t="s">
        <v>2499</v>
      </c>
      <c r="N1602" s="1" t="s">
        <v>4183</v>
      </c>
      <c r="O1602" s="1" t="s">
        <v>4184</v>
      </c>
      <c r="Q1602" s="1" t="s">
        <v>2500</v>
      </c>
      <c r="R1602" s="1" t="s">
        <v>2501</v>
      </c>
      <c r="S1602" s="1" t="s">
        <v>2502</v>
      </c>
      <c r="T1602" s="1" t="s">
        <v>2479</v>
      </c>
      <c r="U1602" s="1" t="s">
        <v>141</v>
      </c>
      <c r="V1602" s="1" t="s">
        <v>3232</v>
      </c>
      <c r="W1602" s="1" t="s">
        <v>34</v>
      </c>
      <c r="X1602" s="1" t="s">
        <v>2503</v>
      </c>
      <c r="Y1602" s="1" t="s">
        <v>5981</v>
      </c>
      <c r="Z1602" s="1" t="s">
        <v>2479</v>
      </c>
    </row>
    <row r="1603" spans="1:26" hidden="1" x14ac:dyDescent="0.25">
      <c r="A1603" s="1" t="s">
        <v>2496</v>
      </c>
      <c r="B1603" s="1">
        <v>177</v>
      </c>
      <c r="C1603" s="1" t="s">
        <v>1218</v>
      </c>
      <c r="D1603" s="1" t="s">
        <v>141</v>
      </c>
      <c r="E1603" s="1" t="s">
        <v>142</v>
      </c>
      <c r="F1603" s="1">
        <v>2024</v>
      </c>
      <c r="G1603" s="1">
        <v>2025</v>
      </c>
      <c r="H1603" s="1" t="s">
        <v>4773</v>
      </c>
      <c r="I1603" s="1">
        <v>8808</v>
      </c>
      <c r="J1603" s="1" t="s">
        <v>2504</v>
      </c>
      <c r="K1603" s="1" t="s">
        <v>2505</v>
      </c>
      <c r="L1603" s="1">
        <v>14001</v>
      </c>
      <c r="M1603" s="1" t="s">
        <v>2499</v>
      </c>
      <c r="N1603" s="1" t="s">
        <v>3775</v>
      </c>
      <c r="O1603" s="1" t="s">
        <v>4774</v>
      </c>
      <c r="Q1603" s="1" t="s">
        <v>38</v>
      </c>
      <c r="R1603" s="1" t="s">
        <v>2501</v>
      </c>
      <c r="S1603" s="1" t="s">
        <v>2545</v>
      </c>
      <c r="T1603" s="1" t="s">
        <v>2479</v>
      </c>
      <c r="U1603" s="1" t="s">
        <v>141</v>
      </c>
      <c r="V1603" s="1" t="s">
        <v>4303</v>
      </c>
      <c r="W1603" s="1" t="s">
        <v>35</v>
      </c>
      <c r="X1603" s="1" t="s">
        <v>2546</v>
      </c>
      <c r="Y1603" s="1" t="s">
        <v>4775</v>
      </c>
      <c r="Z1603" s="1" t="s">
        <v>4776</v>
      </c>
    </row>
    <row r="1604" spans="1:26" hidden="1" x14ac:dyDescent="0.25">
      <c r="A1604" s="1" t="s">
        <v>2496</v>
      </c>
      <c r="B1604" s="1">
        <v>176</v>
      </c>
      <c r="C1604" s="1" t="s">
        <v>1202</v>
      </c>
      <c r="D1604" s="1" t="s">
        <v>141</v>
      </c>
      <c r="E1604" s="1" t="s">
        <v>142</v>
      </c>
      <c r="F1604" s="1">
        <v>2023</v>
      </c>
      <c r="G1604" s="1">
        <v>2023</v>
      </c>
      <c r="H1604" s="1" t="s">
        <v>4835</v>
      </c>
      <c r="I1604" s="1">
        <v>9156</v>
      </c>
      <c r="J1604" s="1" t="s">
        <v>2504</v>
      </c>
      <c r="K1604" s="1" t="s">
        <v>2505</v>
      </c>
      <c r="L1604" s="1">
        <v>14001</v>
      </c>
      <c r="M1604" s="1" t="s">
        <v>2499</v>
      </c>
      <c r="N1604" s="1" t="s">
        <v>4772</v>
      </c>
      <c r="O1604" s="1" t="s">
        <v>4777</v>
      </c>
      <c r="Q1604" s="1" t="s">
        <v>38</v>
      </c>
      <c r="R1604" s="1" t="s">
        <v>2501</v>
      </c>
      <c r="S1604" s="1" t="s">
        <v>2545</v>
      </c>
      <c r="T1604" s="1" t="s">
        <v>2479</v>
      </c>
      <c r="U1604" s="1" t="s">
        <v>141</v>
      </c>
      <c r="V1604" s="1" t="s">
        <v>4335</v>
      </c>
      <c r="W1604" s="1" t="s">
        <v>35</v>
      </c>
      <c r="X1604" s="1" t="s">
        <v>2546</v>
      </c>
      <c r="Y1604" s="1" t="s">
        <v>7492</v>
      </c>
      <c r="Z1604" s="1" t="s">
        <v>7493</v>
      </c>
    </row>
    <row r="1605" spans="1:26" hidden="1" x14ac:dyDescent="0.25">
      <c r="A1605" s="1" t="s">
        <v>2496</v>
      </c>
      <c r="B1605" s="1">
        <v>173</v>
      </c>
      <c r="C1605" s="1" t="s">
        <v>950</v>
      </c>
      <c r="D1605" s="1" t="s">
        <v>141</v>
      </c>
      <c r="E1605" s="1" t="s">
        <v>142</v>
      </c>
      <c r="F1605" s="1">
        <v>2021</v>
      </c>
      <c r="G1605" s="1">
        <v>2022</v>
      </c>
      <c r="H1605" s="1" t="s">
        <v>2485</v>
      </c>
      <c r="I1605" s="1" t="s">
        <v>2485</v>
      </c>
      <c r="J1605" s="1" t="s">
        <v>2485</v>
      </c>
      <c r="N1605" s="1" t="s">
        <v>7494</v>
      </c>
      <c r="O1605" s="1" t="s">
        <v>7495</v>
      </c>
      <c r="Q1605" s="1" t="s">
        <v>38</v>
      </c>
      <c r="R1605" s="1" t="s">
        <v>2501</v>
      </c>
      <c r="S1605" s="1" t="s">
        <v>2545</v>
      </c>
      <c r="T1605" s="1" t="s">
        <v>2522</v>
      </c>
      <c r="U1605" s="1" t="s">
        <v>141</v>
      </c>
      <c r="V1605" s="1" t="s">
        <v>4786</v>
      </c>
      <c r="W1605" s="1" t="s">
        <v>35</v>
      </c>
      <c r="X1605" s="1" t="s">
        <v>2546</v>
      </c>
      <c r="Y1605" s="1" t="s">
        <v>7496</v>
      </c>
      <c r="Z1605" s="1" t="s">
        <v>7497</v>
      </c>
    </row>
    <row r="1606" spans="1:26" hidden="1" x14ac:dyDescent="0.25">
      <c r="A1606" s="1" t="s">
        <v>2496</v>
      </c>
      <c r="B1606" s="1">
        <v>168</v>
      </c>
      <c r="C1606" s="1" t="s">
        <v>978</v>
      </c>
      <c r="D1606" s="1" t="s">
        <v>141</v>
      </c>
      <c r="E1606" s="1" t="s">
        <v>142</v>
      </c>
      <c r="F1606" s="1">
        <v>2024</v>
      </c>
      <c r="G1606" s="1">
        <v>2025</v>
      </c>
      <c r="H1606" s="1" t="s">
        <v>4778</v>
      </c>
      <c r="I1606" s="1">
        <v>5447</v>
      </c>
      <c r="J1606" s="1" t="s">
        <v>2504</v>
      </c>
      <c r="K1606" s="1" t="s">
        <v>2505</v>
      </c>
      <c r="L1606" s="1">
        <v>14001</v>
      </c>
      <c r="M1606" s="1" t="s">
        <v>2499</v>
      </c>
      <c r="N1606" s="1" t="s">
        <v>4779</v>
      </c>
      <c r="O1606" s="1" t="s">
        <v>4780</v>
      </c>
      <c r="Q1606" s="1" t="s">
        <v>38</v>
      </c>
      <c r="R1606" s="1" t="s">
        <v>2501</v>
      </c>
      <c r="S1606" s="1" t="s">
        <v>2545</v>
      </c>
      <c r="T1606" s="1" t="s">
        <v>2479</v>
      </c>
      <c r="U1606" s="1" t="s">
        <v>141</v>
      </c>
      <c r="V1606" s="1" t="s">
        <v>4781</v>
      </c>
      <c r="W1606" s="1" t="s">
        <v>34</v>
      </c>
      <c r="X1606" s="1" t="s">
        <v>2546</v>
      </c>
      <c r="Y1606" s="1" t="s">
        <v>4782</v>
      </c>
      <c r="Z1606" s="1" t="s">
        <v>4783</v>
      </c>
    </row>
    <row r="1607" spans="1:26" hidden="1" x14ac:dyDescent="0.25">
      <c r="A1607" s="1" t="s">
        <v>2496</v>
      </c>
      <c r="B1607" s="1">
        <v>158</v>
      </c>
      <c r="C1607" s="1" t="s">
        <v>1424</v>
      </c>
      <c r="D1607" s="1" t="s">
        <v>170</v>
      </c>
      <c r="E1607" s="1" t="s">
        <v>157</v>
      </c>
      <c r="F1607" s="1">
        <v>2021</v>
      </c>
      <c r="G1607" s="1">
        <v>2021</v>
      </c>
      <c r="H1607" s="1" t="s">
        <v>4532</v>
      </c>
      <c r="I1607" s="1">
        <v>10012</v>
      </c>
      <c r="J1607" s="1" t="s">
        <v>2475</v>
      </c>
      <c r="K1607" s="1" t="s">
        <v>3129</v>
      </c>
      <c r="L1607" s="1">
        <v>14001</v>
      </c>
      <c r="M1607" s="1" t="s">
        <v>3130</v>
      </c>
      <c r="N1607" s="1" t="s">
        <v>4787</v>
      </c>
      <c r="O1607" s="1" t="s">
        <v>3165</v>
      </c>
      <c r="Q1607" s="1" t="s">
        <v>38</v>
      </c>
      <c r="R1607" s="1" t="s">
        <v>2501</v>
      </c>
      <c r="S1607" s="1" t="s">
        <v>2545</v>
      </c>
      <c r="T1607" s="1" t="s">
        <v>2479</v>
      </c>
      <c r="U1607" s="1" t="s">
        <v>170</v>
      </c>
      <c r="V1607" s="1" t="s">
        <v>4788</v>
      </c>
      <c r="W1607" s="1" t="s">
        <v>35</v>
      </c>
      <c r="X1607" s="1" t="s">
        <v>2630</v>
      </c>
      <c r="Y1607" s="1" t="s">
        <v>4789</v>
      </c>
      <c r="Z1607" s="1" t="s">
        <v>2755</v>
      </c>
    </row>
    <row r="1608" spans="1:26" hidden="1" x14ac:dyDescent="0.25">
      <c r="A1608" s="1" t="s">
        <v>2496</v>
      </c>
      <c r="B1608" s="1">
        <v>156</v>
      </c>
      <c r="C1608" s="1" t="s">
        <v>361</v>
      </c>
      <c r="D1608" s="1" t="s">
        <v>141</v>
      </c>
      <c r="E1608" s="1" t="s">
        <v>142</v>
      </c>
      <c r="F1608" s="1">
        <v>2023</v>
      </c>
      <c r="G1608" s="1">
        <v>2023</v>
      </c>
      <c r="H1608" s="1" t="s">
        <v>2761</v>
      </c>
      <c r="I1608" s="1" t="s">
        <v>2762</v>
      </c>
      <c r="J1608" s="1" t="s">
        <v>2475</v>
      </c>
      <c r="K1608" s="1" t="s">
        <v>2498</v>
      </c>
      <c r="L1608" s="1">
        <v>14001</v>
      </c>
      <c r="M1608" s="1" t="s">
        <v>2499</v>
      </c>
      <c r="N1608" s="1" t="s">
        <v>4791</v>
      </c>
      <c r="O1608" s="1" t="s">
        <v>4792</v>
      </c>
      <c r="Q1608" s="1" t="s">
        <v>38</v>
      </c>
      <c r="R1608" s="1" t="s">
        <v>2501</v>
      </c>
      <c r="S1608" s="1" t="s">
        <v>2545</v>
      </c>
      <c r="T1608" s="1" t="s">
        <v>3428</v>
      </c>
      <c r="U1608" s="1" t="s">
        <v>141</v>
      </c>
      <c r="V1608" s="1" t="s">
        <v>4028</v>
      </c>
      <c r="W1608" s="1" t="s">
        <v>35</v>
      </c>
      <c r="X1608" s="1" t="s">
        <v>2546</v>
      </c>
      <c r="Y1608" s="1" t="s">
        <v>4914</v>
      </c>
      <c r="Z1608" s="1" t="s">
        <v>4915</v>
      </c>
    </row>
    <row r="1609" spans="1:26" hidden="1" x14ac:dyDescent="0.25">
      <c r="A1609" s="1" t="s">
        <v>2496</v>
      </c>
      <c r="B1609" s="1">
        <v>155</v>
      </c>
      <c r="C1609" s="1" t="s">
        <v>893</v>
      </c>
      <c r="D1609" s="1" t="s">
        <v>141</v>
      </c>
      <c r="E1609" s="1" t="s">
        <v>142</v>
      </c>
      <c r="F1609" s="1">
        <v>2023</v>
      </c>
      <c r="G1609" s="1">
        <v>2023</v>
      </c>
      <c r="H1609" s="1" t="s">
        <v>5007</v>
      </c>
      <c r="I1609" s="1">
        <v>9301</v>
      </c>
      <c r="J1609" s="1" t="s">
        <v>2504</v>
      </c>
      <c r="K1609" s="1" t="s">
        <v>2505</v>
      </c>
      <c r="L1609" s="1">
        <v>14001</v>
      </c>
      <c r="M1609" s="1" t="s">
        <v>2499</v>
      </c>
      <c r="N1609" s="1" t="s">
        <v>4163</v>
      </c>
      <c r="O1609" s="1" t="s">
        <v>4164</v>
      </c>
      <c r="Q1609" s="1" t="s">
        <v>38</v>
      </c>
      <c r="R1609" s="1" t="s">
        <v>2501</v>
      </c>
      <c r="S1609" s="1" t="s">
        <v>2545</v>
      </c>
      <c r="T1609" s="1" t="s">
        <v>2479</v>
      </c>
      <c r="U1609" s="1" t="s">
        <v>141</v>
      </c>
      <c r="V1609" s="1" t="s">
        <v>4165</v>
      </c>
      <c r="W1609" s="1" t="s">
        <v>34</v>
      </c>
      <c r="X1609" s="1" t="s">
        <v>2546</v>
      </c>
      <c r="Y1609" s="1" t="s">
        <v>5008</v>
      </c>
      <c r="Z1609" s="1" t="s">
        <v>5009</v>
      </c>
    </row>
    <row r="1610" spans="1:26" hidden="1" x14ac:dyDescent="0.25">
      <c r="A1610" s="1" t="s">
        <v>2496</v>
      </c>
      <c r="B1610" s="1">
        <v>152</v>
      </c>
      <c r="C1610" s="1" t="s">
        <v>964</v>
      </c>
      <c r="D1610" s="1" t="s">
        <v>141</v>
      </c>
      <c r="E1610" s="1" t="s">
        <v>142</v>
      </c>
      <c r="F1610" s="1">
        <v>2023</v>
      </c>
      <c r="G1610" s="1">
        <v>2023</v>
      </c>
      <c r="H1610" s="1" t="s">
        <v>4859</v>
      </c>
      <c r="I1610" s="1">
        <v>8027</v>
      </c>
      <c r="J1610" s="1" t="s">
        <v>2504</v>
      </c>
      <c r="K1610" s="1" t="s">
        <v>2505</v>
      </c>
      <c r="L1610" s="1">
        <v>14001</v>
      </c>
      <c r="M1610" s="1" t="s">
        <v>2499</v>
      </c>
      <c r="N1610" s="1" t="s">
        <v>4793</v>
      </c>
      <c r="O1610" s="1" t="s">
        <v>4794</v>
      </c>
      <c r="Q1610" s="1" t="s">
        <v>38</v>
      </c>
      <c r="R1610" s="1" t="s">
        <v>2501</v>
      </c>
      <c r="S1610" s="1" t="s">
        <v>2545</v>
      </c>
      <c r="T1610" s="1" t="s">
        <v>2479</v>
      </c>
      <c r="U1610" s="1" t="s">
        <v>141</v>
      </c>
      <c r="V1610" s="1" t="s">
        <v>4335</v>
      </c>
      <c r="W1610" s="1" t="s">
        <v>35</v>
      </c>
      <c r="X1610" s="1" t="s">
        <v>2546</v>
      </c>
      <c r="Y1610" s="1" t="s">
        <v>7498</v>
      </c>
      <c r="Z1610" s="1" t="s">
        <v>5859</v>
      </c>
    </row>
    <row r="1611" spans="1:26" hidden="1" x14ac:dyDescent="0.25">
      <c r="A1611" s="1" t="s">
        <v>2496</v>
      </c>
      <c r="B1611" s="1">
        <v>151</v>
      </c>
      <c r="C1611" s="1" t="s">
        <v>791</v>
      </c>
      <c r="D1611" s="1" t="s">
        <v>141</v>
      </c>
      <c r="E1611" s="1" t="s">
        <v>142</v>
      </c>
      <c r="F1611" s="1">
        <v>2024</v>
      </c>
      <c r="G1611" s="1">
        <v>2025</v>
      </c>
      <c r="H1611" s="1" t="s">
        <v>21</v>
      </c>
      <c r="I1611" s="1">
        <v>15199</v>
      </c>
      <c r="J1611" s="1" t="s">
        <v>2599</v>
      </c>
      <c r="K1611" s="1" t="s">
        <v>2512</v>
      </c>
      <c r="L1611" s="1">
        <v>24001</v>
      </c>
      <c r="M1611" s="1" t="s">
        <v>2499</v>
      </c>
      <c r="N1611" s="1" t="s">
        <v>4209</v>
      </c>
      <c r="O1611" s="1" t="s">
        <v>4796</v>
      </c>
      <c r="Q1611" s="1" t="s">
        <v>58</v>
      </c>
      <c r="R1611" s="1" t="s">
        <v>2501</v>
      </c>
      <c r="S1611" s="1" t="s">
        <v>3198</v>
      </c>
      <c r="T1611" s="1" t="s">
        <v>2479</v>
      </c>
      <c r="U1611" s="1" t="s">
        <v>141</v>
      </c>
      <c r="V1611" s="1" t="s">
        <v>4199</v>
      </c>
      <c r="W1611" s="1" t="s">
        <v>34</v>
      </c>
      <c r="X1611" s="1" t="s">
        <v>2534</v>
      </c>
      <c r="Y1611" s="1" t="s">
        <v>7499</v>
      </c>
      <c r="Z1611" s="1" t="s">
        <v>2479</v>
      </c>
    </row>
    <row r="1612" spans="1:26" hidden="1" x14ac:dyDescent="0.25">
      <c r="A1612" s="1" t="s">
        <v>2496</v>
      </c>
      <c r="B1612" s="1">
        <v>147</v>
      </c>
      <c r="C1612" s="1" t="s">
        <v>1294</v>
      </c>
      <c r="D1612" s="1" t="s">
        <v>141</v>
      </c>
      <c r="E1612" s="1" t="s">
        <v>142</v>
      </c>
      <c r="F1612" s="1">
        <v>2024</v>
      </c>
      <c r="G1612" s="1">
        <v>2025</v>
      </c>
      <c r="H1612" s="1" t="s">
        <v>4797</v>
      </c>
      <c r="I1612" s="1">
        <v>4137</v>
      </c>
      <c r="J1612" s="1" t="s">
        <v>2504</v>
      </c>
      <c r="K1612" s="1" t="s">
        <v>2505</v>
      </c>
      <c r="L1612" s="1">
        <v>14001</v>
      </c>
      <c r="M1612" s="1" t="s">
        <v>2499</v>
      </c>
      <c r="N1612" s="1" t="s">
        <v>4120</v>
      </c>
      <c r="O1612" s="1" t="s">
        <v>4798</v>
      </c>
      <c r="Q1612" s="1" t="s">
        <v>38</v>
      </c>
      <c r="R1612" s="1" t="s">
        <v>2501</v>
      </c>
      <c r="S1612" s="1" t="s">
        <v>2545</v>
      </c>
      <c r="T1612" s="1" t="s">
        <v>2479</v>
      </c>
      <c r="U1612" s="1" t="s">
        <v>141</v>
      </c>
      <c r="V1612" s="1" t="s">
        <v>4303</v>
      </c>
      <c r="W1612" s="1" t="s">
        <v>35</v>
      </c>
      <c r="X1612" s="1" t="s">
        <v>2546</v>
      </c>
      <c r="Y1612" s="1" t="s">
        <v>4799</v>
      </c>
      <c r="Z1612" s="1" t="s">
        <v>2522</v>
      </c>
    </row>
    <row r="1613" spans="1:26" hidden="1" x14ac:dyDescent="0.25">
      <c r="A1613" s="1" t="s">
        <v>2496</v>
      </c>
      <c r="B1613" s="1">
        <v>146</v>
      </c>
      <c r="C1613" s="1" t="s">
        <v>536</v>
      </c>
      <c r="D1613" s="1" t="s">
        <v>537</v>
      </c>
      <c r="E1613" s="1" t="s">
        <v>142</v>
      </c>
      <c r="F1613" s="1">
        <v>2013</v>
      </c>
      <c r="G1613" s="1">
        <v>2014</v>
      </c>
      <c r="H1613" s="1" t="s">
        <v>6653</v>
      </c>
      <c r="I1613" s="1">
        <v>3524</v>
      </c>
      <c r="J1613" s="1" t="s">
        <v>6576</v>
      </c>
      <c r="K1613" s="1" t="s">
        <v>3000</v>
      </c>
      <c r="L1613" s="1">
        <v>14001</v>
      </c>
      <c r="M1613" s="1" t="s">
        <v>2530</v>
      </c>
      <c r="N1613" s="1" t="s">
        <v>6654</v>
      </c>
      <c r="O1613" s="1" t="s">
        <v>6267</v>
      </c>
      <c r="Q1613" s="1" t="s">
        <v>38</v>
      </c>
      <c r="R1613" s="1" t="s">
        <v>2501</v>
      </c>
      <c r="S1613" s="1" t="s">
        <v>2545</v>
      </c>
      <c r="T1613" s="1" t="s">
        <v>2479</v>
      </c>
      <c r="U1613" s="1" t="s">
        <v>537</v>
      </c>
      <c r="V1613" s="1" t="s">
        <v>6159</v>
      </c>
      <c r="W1613" s="1" t="s">
        <v>36</v>
      </c>
      <c r="X1613" s="1" t="s">
        <v>2794</v>
      </c>
      <c r="Y1613" s="1" t="s">
        <v>2795</v>
      </c>
      <c r="Z1613" s="1" t="s">
        <v>2755</v>
      </c>
    </row>
    <row r="1614" spans="1:26" hidden="1" x14ac:dyDescent="0.25">
      <c r="A1614" s="1" t="s">
        <v>2496</v>
      </c>
      <c r="B1614" s="1">
        <v>145</v>
      </c>
      <c r="C1614" s="1" t="s">
        <v>435</v>
      </c>
      <c r="D1614" s="1" t="s">
        <v>166</v>
      </c>
      <c r="E1614" s="1" t="s">
        <v>142</v>
      </c>
      <c r="F1614" s="1">
        <v>2022</v>
      </c>
      <c r="G1614" s="1">
        <v>2023</v>
      </c>
      <c r="H1614" s="1" t="s">
        <v>6655</v>
      </c>
      <c r="I1614" s="1">
        <v>4090</v>
      </c>
      <c r="J1614" s="1" t="s">
        <v>6656</v>
      </c>
      <c r="K1614" s="1" t="s">
        <v>2498</v>
      </c>
      <c r="L1614" s="1">
        <v>14001</v>
      </c>
      <c r="M1614" s="1" t="s">
        <v>2499</v>
      </c>
      <c r="N1614" s="1" t="s">
        <v>6657</v>
      </c>
      <c r="O1614" s="1" t="s">
        <v>6267</v>
      </c>
      <c r="Q1614" s="1" t="s">
        <v>38</v>
      </c>
      <c r="R1614" s="1" t="s">
        <v>2501</v>
      </c>
      <c r="S1614" s="1" t="s">
        <v>2545</v>
      </c>
      <c r="T1614" s="1" t="s">
        <v>2479</v>
      </c>
      <c r="U1614" s="1" t="s">
        <v>166</v>
      </c>
      <c r="V1614" s="1" t="s">
        <v>6216</v>
      </c>
      <c r="W1614" s="1" t="s">
        <v>36</v>
      </c>
      <c r="X1614" s="1" t="s">
        <v>2794</v>
      </c>
      <c r="Y1614" s="1" t="s">
        <v>2795</v>
      </c>
      <c r="Z1614" s="1" t="s">
        <v>2755</v>
      </c>
    </row>
    <row r="1615" spans="1:26" hidden="1" x14ac:dyDescent="0.25">
      <c r="A1615" s="1" t="s">
        <v>2496</v>
      </c>
      <c r="B1615" s="1">
        <v>143</v>
      </c>
      <c r="C1615" s="1" t="s">
        <v>1162</v>
      </c>
      <c r="D1615" s="1" t="s">
        <v>141</v>
      </c>
      <c r="E1615" s="1" t="s">
        <v>142</v>
      </c>
      <c r="F1615" s="1">
        <v>2023</v>
      </c>
      <c r="G1615" s="1">
        <v>2024</v>
      </c>
      <c r="H1615" s="1" t="s">
        <v>5148</v>
      </c>
      <c r="I1615" s="1">
        <v>6202</v>
      </c>
      <c r="J1615" s="1" t="s">
        <v>2504</v>
      </c>
      <c r="K1615" s="1" t="s">
        <v>2505</v>
      </c>
      <c r="L1615" s="1">
        <v>14001</v>
      </c>
      <c r="M1615" s="1" t="s">
        <v>2499</v>
      </c>
      <c r="N1615" s="1" t="s">
        <v>4138</v>
      </c>
      <c r="O1615" s="1" t="s">
        <v>4508</v>
      </c>
      <c r="Q1615" s="1" t="s">
        <v>38</v>
      </c>
      <c r="R1615" s="1" t="s">
        <v>2501</v>
      </c>
      <c r="S1615" s="1" t="s">
        <v>2545</v>
      </c>
      <c r="T1615" s="1" t="s">
        <v>2479</v>
      </c>
      <c r="U1615" s="1" t="s">
        <v>141</v>
      </c>
      <c r="V1615" s="1" t="s">
        <v>3457</v>
      </c>
      <c r="W1615" s="1" t="s">
        <v>35</v>
      </c>
      <c r="X1615" s="1" t="s">
        <v>2546</v>
      </c>
      <c r="Y1615" s="1" t="s">
        <v>5149</v>
      </c>
      <c r="Z1615" s="1" t="s">
        <v>5079</v>
      </c>
    </row>
    <row r="1616" spans="1:26" hidden="1" x14ac:dyDescent="0.25">
      <c r="A1616" s="1" t="s">
        <v>2496</v>
      </c>
      <c r="B1616" s="1">
        <v>138</v>
      </c>
      <c r="C1616" s="1" t="s">
        <v>1140</v>
      </c>
      <c r="D1616" s="1" t="s">
        <v>141</v>
      </c>
      <c r="E1616" s="1" t="s">
        <v>142</v>
      </c>
      <c r="F1616" s="1">
        <v>2023</v>
      </c>
      <c r="G1616" s="1">
        <v>2023</v>
      </c>
      <c r="H1616" s="1" t="s">
        <v>4800</v>
      </c>
      <c r="I1616" s="1">
        <v>8278</v>
      </c>
      <c r="J1616" s="1" t="s">
        <v>2504</v>
      </c>
      <c r="K1616" s="1" t="s">
        <v>2505</v>
      </c>
      <c r="L1616" s="1">
        <v>14001</v>
      </c>
      <c r="M1616" s="1" t="s">
        <v>2499</v>
      </c>
      <c r="N1616" s="1" t="s">
        <v>4793</v>
      </c>
      <c r="O1616" s="1" t="s">
        <v>4794</v>
      </c>
      <c r="Q1616" s="1" t="s">
        <v>38</v>
      </c>
      <c r="R1616" s="1" t="s">
        <v>2501</v>
      </c>
      <c r="S1616" s="1" t="s">
        <v>2545</v>
      </c>
      <c r="T1616" s="1" t="s">
        <v>2479</v>
      </c>
      <c r="U1616" s="1" t="s">
        <v>141</v>
      </c>
      <c r="V1616" s="1" t="s">
        <v>4335</v>
      </c>
      <c r="W1616" s="1" t="s">
        <v>35</v>
      </c>
      <c r="X1616" s="1" t="s">
        <v>2546</v>
      </c>
      <c r="Y1616" s="1" t="s">
        <v>7500</v>
      </c>
      <c r="Z1616" s="1" t="s">
        <v>4801</v>
      </c>
    </row>
    <row r="1617" spans="1:26" hidden="1" x14ac:dyDescent="0.25">
      <c r="A1617" s="1" t="s">
        <v>2496</v>
      </c>
      <c r="B1617" s="1">
        <v>137</v>
      </c>
      <c r="C1617" s="1" t="s">
        <v>1272</v>
      </c>
      <c r="D1617" s="1" t="s">
        <v>141</v>
      </c>
      <c r="E1617" s="1" t="s">
        <v>142</v>
      </c>
      <c r="F1617" s="1">
        <v>2023</v>
      </c>
      <c r="G1617" s="1">
        <v>2023</v>
      </c>
      <c r="H1617" s="1" t="s">
        <v>5043</v>
      </c>
      <c r="I1617" s="1">
        <v>9353</v>
      </c>
      <c r="J1617" s="1" t="s">
        <v>2504</v>
      </c>
      <c r="K1617" s="1" t="s">
        <v>2505</v>
      </c>
      <c r="L1617" s="1">
        <v>14001</v>
      </c>
      <c r="M1617" s="1" t="s">
        <v>2499</v>
      </c>
      <c r="N1617" s="1" t="s">
        <v>4793</v>
      </c>
      <c r="O1617" s="1" t="s">
        <v>4794</v>
      </c>
      <c r="Q1617" s="1" t="s">
        <v>38</v>
      </c>
      <c r="R1617" s="1" t="s">
        <v>2501</v>
      </c>
      <c r="S1617" s="1" t="s">
        <v>2545</v>
      </c>
      <c r="T1617" s="1" t="s">
        <v>2479</v>
      </c>
      <c r="U1617" s="1" t="s">
        <v>141</v>
      </c>
      <c r="V1617" s="1" t="s">
        <v>4335</v>
      </c>
      <c r="W1617" s="1" t="s">
        <v>35</v>
      </c>
      <c r="X1617" s="1" t="s">
        <v>2546</v>
      </c>
      <c r="Y1617" s="1" t="s">
        <v>5044</v>
      </c>
      <c r="Z1617" s="1" t="s">
        <v>5010</v>
      </c>
    </row>
    <row r="1618" spans="1:26" hidden="1" x14ac:dyDescent="0.25">
      <c r="A1618" s="1" t="s">
        <v>2496</v>
      </c>
      <c r="B1618" s="1">
        <v>133</v>
      </c>
      <c r="C1618" s="1" t="s">
        <v>363</v>
      </c>
      <c r="D1618" s="1" t="s">
        <v>364</v>
      </c>
      <c r="E1618" s="1" t="s">
        <v>142</v>
      </c>
      <c r="F1618" s="1">
        <v>2023</v>
      </c>
      <c r="G1618" s="1">
        <v>2024</v>
      </c>
      <c r="H1618" s="1" t="s">
        <v>2761</v>
      </c>
      <c r="I1618" s="1" t="s">
        <v>2762</v>
      </c>
      <c r="J1618" s="1" t="s">
        <v>2475</v>
      </c>
      <c r="K1618" s="1" t="s">
        <v>2498</v>
      </c>
      <c r="L1618" s="1">
        <v>14001</v>
      </c>
      <c r="M1618" s="1" t="s">
        <v>2499</v>
      </c>
      <c r="N1618" s="1" t="s">
        <v>4803</v>
      </c>
      <c r="O1618" s="1" t="s">
        <v>4804</v>
      </c>
      <c r="Q1618" s="1" t="s">
        <v>38</v>
      </c>
      <c r="R1618" s="1" t="s">
        <v>2501</v>
      </c>
      <c r="S1618" s="1" t="s">
        <v>2545</v>
      </c>
      <c r="T1618" s="1" t="s">
        <v>2522</v>
      </c>
      <c r="U1618" s="1" t="s">
        <v>364</v>
      </c>
      <c r="V1618" s="1" t="s">
        <v>4805</v>
      </c>
      <c r="W1618" s="1" t="s">
        <v>34</v>
      </c>
      <c r="X1618" s="1" t="s">
        <v>2546</v>
      </c>
      <c r="Y1618" s="1" t="s">
        <v>7501</v>
      </c>
      <c r="Z1618" s="1" t="s">
        <v>4833</v>
      </c>
    </row>
    <row r="1619" spans="1:26" hidden="1" x14ac:dyDescent="0.25">
      <c r="A1619" s="1" t="s">
        <v>2496</v>
      </c>
      <c r="B1619" s="1">
        <v>132</v>
      </c>
      <c r="C1619" s="1" t="s">
        <v>910</v>
      </c>
      <c r="D1619" s="1" t="s">
        <v>141</v>
      </c>
      <c r="E1619" s="1" t="s">
        <v>142</v>
      </c>
      <c r="F1619" s="1">
        <v>2024</v>
      </c>
      <c r="G1619" s="1">
        <v>2025</v>
      </c>
      <c r="H1619" s="1" t="s">
        <v>4834</v>
      </c>
      <c r="I1619" s="1">
        <v>9090</v>
      </c>
      <c r="J1619" s="1" t="s">
        <v>2504</v>
      </c>
      <c r="K1619" s="1" t="s">
        <v>2505</v>
      </c>
      <c r="L1619" s="1">
        <v>14001</v>
      </c>
      <c r="M1619" s="1" t="s">
        <v>2499</v>
      </c>
      <c r="N1619" s="1" t="s">
        <v>4120</v>
      </c>
      <c r="O1619" s="1" t="s">
        <v>4798</v>
      </c>
      <c r="Q1619" s="1" t="s">
        <v>38</v>
      </c>
      <c r="R1619" s="1" t="s">
        <v>2501</v>
      </c>
      <c r="S1619" s="1" t="s">
        <v>2545</v>
      </c>
      <c r="T1619" s="1" t="s">
        <v>2479</v>
      </c>
      <c r="U1619" s="1" t="s">
        <v>141</v>
      </c>
      <c r="V1619" s="1" t="s">
        <v>4303</v>
      </c>
      <c r="W1619" s="1" t="s">
        <v>35</v>
      </c>
      <c r="X1619" s="1" t="s">
        <v>2546</v>
      </c>
      <c r="Y1619" s="1" t="s">
        <v>5860</v>
      </c>
      <c r="Z1619" s="1" t="s">
        <v>5861</v>
      </c>
    </row>
    <row r="1620" spans="1:26" hidden="1" x14ac:dyDescent="0.25">
      <c r="A1620" s="1" t="s">
        <v>2496</v>
      </c>
      <c r="B1620" s="1">
        <v>129</v>
      </c>
      <c r="C1620" s="1" t="s">
        <v>1167</v>
      </c>
      <c r="D1620" s="1" t="s">
        <v>141</v>
      </c>
      <c r="E1620" s="1" t="s">
        <v>142</v>
      </c>
      <c r="F1620" s="1">
        <v>2023</v>
      </c>
      <c r="G1620" s="1">
        <v>2023</v>
      </c>
      <c r="H1620" s="1" t="s">
        <v>4807</v>
      </c>
      <c r="I1620" s="1">
        <v>9089</v>
      </c>
      <c r="J1620" s="1" t="s">
        <v>2504</v>
      </c>
      <c r="K1620" s="1" t="s">
        <v>2505</v>
      </c>
      <c r="L1620" s="1">
        <v>14001</v>
      </c>
      <c r="M1620" s="1" t="s">
        <v>2499</v>
      </c>
      <c r="N1620" s="1" t="s">
        <v>3464</v>
      </c>
      <c r="O1620" s="1" t="s">
        <v>3465</v>
      </c>
      <c r="Q1620" s="1" t="s">
        <v>38</v>
      </c>
      <c r="R1620" s="1" t="s">
        <v>2501</v>
      </c>
      <c r="S1620" s="1" t="s">
        <v>2545</v>
      </c>
      <c r="T1620" s="1" t="s">
        <v>2479</v>
      </c>
      <c r="U1620" s="1" t="s">
        <v>141</v>
      </c>
      <c r="V1620" s="1" t="s">
        <v>4165</v>
      </c>
      <c r="W1620" s="1" t="s">
        <v>34</v>
      </c>
      <c r="X1620" s="1" t="s">
        <v>2546</v>
      </c>
      <c r="Y1620" s="1" t="s">
        <v>4808</v>
      </c>
      <c r="Z1620" s="1" t="s">
        <v>4809</v>
      </c>
    </row>
    <row r="1621" spans="1:26" hidden="1" x14ac:dyDescent="0.25">
      <c r="A1621" s="1" t="s">
        <v>2496</v>
      </c>
      <c r="B1621" s="1">
        <v>127</v>
      </c>
      <c r="C1621" s="1" t="s">
        <v>730</v>
      </c>
      <c r="D1621" s="1" t="s">
        <v>141</v>
      </c>
      <c r="E1621" s="1" t="s">
        <v>142</v>
      </c>
      <c r="F1621" s="1">
        <v>2023</v>
      </c>
      <c r="G1621" s="1">
        <v>2023</v>
      </c>
      <c r="H1621" s="1" t="s">
        <v>4810</v>
      </c>
      <c r="I1621" s="1">
        <v>6550</v>
      </c>
      <c r="J1621" s="1" t="s">
        <v>2557</v>
      </c>
      <c r="K1621" s="1" t="s">
        <v>2558</v>
      </c>
      <c r="L1621" s="1">
        <v>14001</v>
      </c>
      <c r="M1621" s="1" t="s">
        <v>2499</v>
      </c>
      <c r="N1621" s="1" t="s">
        <v>4793</v>
      </c>
      <c r="O1621" s="1" t="s">
        <v>4794</v>
      </c>
      <c r="Q1621" s="1" t="s">
        <v>38</v>
      </c>
      <c r="R1621" s="1" t="s">
        <v>2501</v>
      </c>
      <c r="S1621" s="1" t="s">
        <v>2545</v>
      </c>
      <c r="T1621" s="1" t="s">
        <v>2479</v>
      </c>
      <c r="U1621" s="1" t="s">
        <v>141</v>
      </c>
      <c r="V1621" s="1" t="s">
        <v>4335</v>
      </c>
      <c r="W1621" s="1" t="s">
        <v>35</v>
      </c>
      <c r="X1621" s="1" t="s">
        <v>2546</v>
      </c>
      <c r="Y1621" s="1" t="s">
        <v>4811</v>
      </c>
      <c r="Z1621" s="1" t="s">
        <v>4812</v>
      </c>
    </row>
    <row r="1622" spans="1:26" hidden="1" x14ac:dyDescent="0.25">
      <c r="A1622" s="1" t="s">
        <v>2496</v>
      </c>
      <c r="B1622" s="1">
        <v>126</v>
      </c>
      <c r="C1622" s="1" t="s">
        <v>888</v>
      </c>
      <c r="D1622" s="1" t="s">
        <v>166</v>
      </c>
      <c r="E1622" s="1" t="s">
        <v>142</v>
      </c>
      <c r="F1622" s="1">
        <v>2014</v>
      </c>
      <c r="G1622" s="1">
        <v>2014</v>
      </c>
      <c r="H1622" s="1" t="s">
        <v>6658</v>
      </c>
      <c r="I1622" s="1">
        <v>3513</v>
      </c>
      <c r="J1622" s="1" t="s">
        <v>2606</v>
      </c>
      <c r="K1622" s="1" t="s">
        <v>2505</v>
      </c>
      <c r="L1622" s="1">
        <v>14001</v>
      </c>
      <c r="M1622" s="1" t="s">
        <v>2499</v>
      </c>
      <c r="N1622" s="1" t="s">
        <v>6659</v>
      </c>
      <c r="O1622" s="1" t="s">
        <v>6267</v>
      </c>
      <c r="Q1622" s="1" t="s">
        <v>38</v>
      </c>
      <c r="R1622" s="1" t="s">
        <v>2501</v>
      </c>
      <c r="S1622" s="1" t="s">
        <v>2545</v>
      </c>
      <c r="T1622" s="1" t="s">
        <v>2479</v>
      </c>
      <c r="U1622" s="1" t="s">
        <v>166</v>
      </c>
      <c r="V1622" s="1" t="s">
        <v>6216</v>
      </c>
      <c r="W1622" s="1" t="s">
        <v>36</v>
      </c>
      <c r="X1622" s="1" t="s">
        <v>2794</v>
      </c>
      <c r="Y1622" s="1" t="s">
        <v>2795</v>
      </c>
      <c r="Z1622" s="1" t="s">
        <v>2755</v>
      </c>
    </row>
    <row r="1623" spans="1:26" hidden="1" x14ac:dyDescent="0.25">
      <c r="A1623" s="1" t="s">
        <v>2496</v>
      </c>
      <c r="B1623" s="1">
        <v>122</v>
      </c>
      <c r="C1623" s="1" t="s">
        <v>431</v>
      </c>
      <c r="D1623" s="1" t="s">
        <v>141</v>
      </c>
      <c r="E1623" s="1" t="s">
        <v>142</v>
      </c>
      <c r="F1623" s="1">
        <v>2021</v>
      </c>
      <c r="G1623" s="1">
        <v>2022</v>
      </c>
      <c r="H1623" s="1" t="s">
        <v>4532</v>
      </c>
      <c r="I1623" s="1">
        <v>10012</v>
      </c>
      <c r="J1623" s="1" t="s">
        <v>2475</v>
      </c>
      <c r="K1623" s="1" t="s">
        <v>3129</v>
      </c>
      <c r="L1623" s="1">
        <v>14001</v>
      </c>
      <c r="M1623" s="1" t="s">
        <v>3130</v>
      </c>
      <c r="N1623" s="1" t="s">
        <v>4784</v>
      </c>
      <c r="O1623" s="1" t="s">
        <v>4785</v>
      </c>
      <c r="Q1623" s="1" t="s">
        <v>38</v>
      </c>
      <c r="R1623" s="1" t="s">
        <v>2501</v>
      </c>
      <c r="S1623" s="1" t="s">
        <v>2545</v>
      </c>
      <c r="T1623" s="1" t="s">
        <v>2479</v>
      </c>
      <c r="U1623" s="1" t="s">
        <v>141</v>
      </c>
      <c r="V1623" s="1" t="s">
        <v>4786</v>
      </c>
      <c r="W1623" s="1" t="s">
        <v>35</v>
      </c>
      <c r="X1623" s="1" t="s">
        <v>2546</v>
      </c>
      <c r="Y1623" s="1" t="s">
        <v>4813</v>
      </c>
      <c r="Z1623" s="1" t="s">
        <v>4814</v>
      </c>
    </row>
    <row r="1624" spans="1:26" hidden="1" x14ac:dyDescent="0.25">
      <c r="A1624" s="1" t="s">
        <v>2496</v>
      </c>
      <c r="B1624" s="1">
        <v>121</v>
      </c>
      <c r="C1624" s="1" t="s">
        <v>1018</v>
      </c>
      <c r="D1624" s="1" t="s">
        <v>141</v>
      </c>
      <c r="E1624" s="1" t="s">
        <v>142</v>
      </c>
      <c r="F1624" s="1">
        <v>2023</v>
      </c>
      <c r="G1624" s="1">
        <v>2023</v>
      </c>
      <c r="H1624" s="1" t="s">
        <v>2590</v>
      </c>
      <c r="I1624" s="1">
        <v>3420</v>
      </c>
      <c r="J1624" s="1" t="s">
        <v>2504</v>
      </c>
      <c r="K1624" s="1" t="s">
        <v>2505</v>
      </c>
      <c r="L1624" s="1">
        <v>14001</v>
      </c>
      <c r="M1624" s="1" t="s">
        <v>2499</v>
      </c>
      <c r="N1624" s="1" t="s">
        <v>4163</v>
      </c>
      <c r="O1624" s="1" t="s">
        <v>4164</v>
      </c>
      <c r="Q1624" s="1" t="s">
        <v>38</v>
      </c>
      <c r="R1624" s="1" t="s">
        <v>2501</v>
      </c>
      <c r="S1624" s="1" t="s">
        <v>2545</v>
      </c>
      <c r="T1624" s="1" t="s">
        <v>2479</v>
      </c>
      <c r="U1624" s="1" t="s">
        <v>141</v>
      </c>
      <c r="V1624" s="1" t="s">
        <v>4165</v>
      </c>
      <c r="W1624" s="1" t="s">
        <v>34</v>
      </c>
      <c r="X1624" s="1" t="s">
        <v>2546</v>
      </c>
      <c r="Y1624" s="1" t="s">
        <v>5862</v>
      </c>
      <c r="Z1624" s="1" t="s">
        <v>5863</v>
      </c>
    </row>
    <row r="1625" spans="1:26" hidden="1" x14ac:dyDescent="0.25">
      <c r="A1625" s="1" t="s">
        <v>2496</v>
      </c>
      <c r="B1625" s="1">
        <v>119</v>
      </c>
      <c r="C1625" s="1" t="s">
        <v>779</v>
      </c>
      <c r="D1625" s="1" t="s">
        <v>364</v>
      </c>
      <c r="E1625" s="1" t="s">
        <v>142</v>
      </c>
      <c r="F1625" s="1">
        <v>2023</v>
      </c>
      <c r="G1625" s="1">
        <v>2024</v>
      </c>
      <c r="H1625" s="1" t="s">
        <v>17</v>
      </c>
      <c r="I1625" s="1">
        <v>3472</v>
      </c>
      <c r="J1625" s="1" t="s">
        <v>3413</v>
      </c>
      <c r="K1625" s="1" t="s">
        <v>2620</v>
      </c>
      <c r="L1625" s="1">
        <v>14001</v>
      </c>
      <c r="M1625" s="1" t="s">
        <v>2542</v>
      </c>
      <c r="N1625" s="1" t="s">
        <v>4815</v>
      </c>
      <c r="O1625" s="1" t="s">
        <v>4816</v>
      </c>
      <c r="Q1625" s="1" t="s">
        <v>38</v>
      </c>
      <c r="R1625" s="1" t="s">
        <v>2501</v>
      </c>
      <c r="S1625" s="1" t="s">
        <v>2545</v>
      </c>
      <c r="T1625" s="1" t="s">
        <v>2479</v>
      </c>
      <c r="U1625" s="1" t="s">
        <v>364</v>
      </c>
      <c r="V1625" s="1" t="s">
        <v>4805</v>
      </c>
      <c r="W1625" s="1" t="s">
        <v>34</v>
      </c>
      <c r="X1625" s="1" t="s">
        <v>2546</v>
      </c>
      <c r="Y1625" s="1" t="s">
        <v>4817</v>
      </c>
      <c r="Z1625" s="1" t="s">
        <v>2592</v>
      </c>
    </row>
    <row r="1626" spans="1:26" hidden="1" x14ac:dyDescent="0.25">
      <c r="A1626" s="1" t="s">
        <v>2496</v>
      </c>
      <c r="B1626" s="1">
        <v>110</v>
      </c>
      <c r="C1626" s="1" t="s">
        <v>1019</v>
      </c>
      <c r="D1626" s="1" t="s">
        <v>141</v>
      </c>
      <c r="E1626" s="1" t="s">
        <v>142</v>
      </c>
      <c r="F1626" s="1">
        <v>2024</v>
      </c>
      <c r="G1626" s="1">
        <v>2025</v>
      </c>
      <c r="H1626" s="1" t="s">
        <v>4916</v>
      </c>
      <c r="I1626" s="1">
        <v>9297</v>
      </c>
      <c r="J1626" s="1" t="s">
        <v>2504</v>
      </c>
      <c r="K1626" s="1" t="s">
        <v>2505</v>
      </c>
      <c r="L1626" s="1">
        <v>14001</v>
      </c>
      <c r="M1626" s="1" t="s">
        <v>2499</v>
      </c>
      <c r="N1626" s="1" t="s">
        <v>4120</v>
      </c>
      <c r="O1626" s="1" t="s">
        <v>4798</v>
      </c>
      <c r="Q1626" s="1" t="s">
        <v>38</v>
      </c>
      <c r="R1626" s="1" t="s">
        <v>2501</v>
      </c>
      <c r="S1626" s="1" t="s">
        <v>2545</v>
      </c>
      <c r="T1626" s="1" t="s">
        <v>2479</v>
      </c>
      <c r="U1626" s="1" t="s">
        <v>141</v>
      </c>
      <c r="V1626" s="1" t="s">
        <v>4303</v>
      </c>
      <c r="W1626" s="1" t="s">
        <v>35</v>
      </c>
      <c r="X1626" s="1" t="s">
        <v>2546</v>
      </c>
      <c r="Y1626" s="1" t="s">
        <v>4917</v>
      </c>
      <c r="Z1626" s="1" t="s">
        <v>4818</v>
      </c>
    </row>
    <row r="1627" spans="1:26" hidden="1" x14ac:dyDescent="0.25">
      <c r="A1627" s="1" t="s">
        <v>2496</v>
      </c>
      <c r="B1627" s="1">
        <v>109</v>
      </c>
      <c r="C1627" s="1" t="s">
        <v>1153</v>
      </c>
      <c r="D1627" s="1" t="s">
        <v>141</v>
      </c>
      <c r="E1627" s="1" t="s">
        <v>142</v>
      </c>
      <c r="F1627" s="1">
        <v>2023</v>
      </c>
      <c r="G1627" s="1">
        <v>2023</v>
      </c>
      <c r="H1627" s="1" t="s">
        <v>7502</v>
      </c>
      <c r="I1627" s="1">
        <v>6713</v>
      </c>
      <c r="J1627" s="1" t="s">
        <v>2504</v>
      </c>
      <c r="K1627" s="1" t="s">
        <v>2505</v>
      </c>
      <c r="L1627" s="1">
        <v>14001</v>
      </c>
      <c r="M1627" s="1" t="s">
        <v>2499</v>
      </c>
      <c r="N1627" s="1" t="s">
        <v>4793</v>
      </c>
      <c r="O1627" s="1" t="s">
        <v>4794</v>
      </c>
      <c r="Q1627" s="1" t="s">
        <v>38</v>
      </c>
      <c r="R1627" s="1" t="s">
        <v>2501</v>
      </c>
      <c r="S1627" s="1" t="s">
        <v>2545</v>
      </c>
      <c r="T1627" s="1" t="s">
        <v>2479</v>
      </c>
      <c r="U1627" s="1" t="s">
        <v>141</v>
      </c>
      <c r="V1627" s="1" t="s">
        <v>4335</v>
      </c>
      <c r="W1627" s="1" t="s">
        <v>35</v>
      </c>
      <c r="X1627" s="1" t="s">
        <v>2546</v>
      </c>
      <c r="Y1627" s="1" t="s">
        <v>7503</v>
      </c>
      <c r="Z1627" s="1" t="s">
        <v>7504</v>
      </c>
    </row>
    <row r="1628" spans="1:26" hidden="1" x14ac:dyDescent="0.25">
      <c r="A1628" s="1" t="s">
        <v>2496</v>
      </c>
      <c r="B1628" s="1">
        <v>106</v>
      </c>
      <c r="C1628" s="1" t="s">
        <v>1151</v>
      </c>
      <c r="D1628" s="1" t="s">
        <v>141</v>
      </c>
      <c r="E1628" s="1" t="s">
        <v>142</v>
      </c>
      <c r="F1628" s="1">
        <v>2023</v>
      </c>
      <c r="G1628" s="1">
        <v>2023</v>
      </c>
      <c r="H1628" s="1" t="s">
        <v>5288</v>
      </c>
      <c r="I1628" s="1">
        <v>9376</v>
      </c>
      <c r="J1628" s="1" t="s">
        <v>2504</v>
      </c>
      <c r="K1628" s="1" t="s">
        <v>2505</v>
      </c>
      <c r="L1628" s="1">
        <v>14001</v>
      </c>
      <c r="M1628" s="1" t="s">
        <v>2499</v>
      </c>
      <c r="N1628" s="1" t="s">
        <v>4772</v>
      </c>
      <c r="O1628" s="1" t="s">
        <v>4777</v>
      </c>
      <c r="Q1628" s="1" t="s">
        <v>38</v>
      </c>
      <c r="R1628" s="1" t="s">
        <v>2501</v>
      </c>
      <c r="S1628" s="1" t="s">
        <v>2545</v>
      </c>
      <c r="T1628" s="1" t="s">
        <v>2479</v>
      </c>
      <c r="U1628" s="1" t="s">
        <v>141</v>
      </c>
      <c r="V1628" s="1" t="s">
        <v>4335</v>
      </c>
      <c r="W1628" s="1" t="s">
        <v>35</v>
      </c>
      <c r="X1628" s="1" t="s">
        <v>2546</v>
      </c>
      <c r="Y1628" s="1" t="s">
        <v>5289</v>
      </c>
      <c r="Z1628" s="1" t="s">
        <v>5097</v>
      </c>
    </row>
    <row r="1629" spans="1:26" hidden="1" x14ac:dyDescent="0.25">
      <c r="A1629" s="1" t="s">
        <v>2496</v>
      </c>
      <c r="B1629" s="1">
        <v>101</v>
      </c>
      <c r="C1629" s="1" t="s">
        <v>1289</v>
      </c>
      <c r="D1629" s="1" t="s">
        <v>141</v>
      </c>
      <c r="E1629" s="1" t="s">
        <v>142</v>
      </c>
      <c r="F1629" s="1">
        <v>2023</v>
      </c>
      <c r="G1629" s="1">
        <v>2023</v>
      </c>
      <c r="H1629" s="1" t="s">
        <v>4819</v>
      </c>
      <c r="I1629" s="1">
        <v>8358</v>
      </c>
      <c r="J1629" s="1" t="s">
        <v>2504</v>
      </c>
      <c r="K1629" s="1" t="s">
        <v>2505</v>
      </c>
      <c r="L1629" s="1">
        <v>14001</v>
      </c>
      <c r="M1629" s="1" t="s">
        <v>2499</v>
      </c>
      <c r="N1629" s="1" t="s">
        <v>4793</v>
      </c>
      <c r="O1629" s="1" t="s">
        <v>4794</v>
      </c>
      <c r="Q1629" s="1" t="s">
        <v>38</v>
      </c>
      <c r="R1629" s="1" t="s">
        <v>2501</v>
      </c>
      <c r="S1629" s="1" t="s">
        <v>2545</v>
      </c>
      <c r="T1629" s="1" t="s">
        <v>2479</v>
      </c>
      <c r="U1629" s="1" t="s">
        <v>141</v>
      </c>
      <c r="V1629" s="1" t="s">
        <v>4335</v>
      </c>
      <c r="W1629" s="1" t="s">
        <v>35</v>
      </c>
      <c r="X1629" s="1" t="s">
        <v>2546</v>
      </c>
      <c r="Y1629" s="1" t="s">
        <v>4820</v>
      </c>
      <c r="Z1629" s="1" t="s">
        <v>4821</v>
      </c>
    </row>
    <row r="1630" spans="1:26" hidden="1" x14ac:dyDescent="0.25">
      <c r="A1630" s="1" t="s">
        <v>2496</v>
      </c>
      <c r="B1630" s="1">
        <v>95</v>
      </c>
      <c r="C1630" s="1" t="s">
        <v>952</v>
      </c>
      <c r="D1630" s="1" t="s">
        <v>166</v>
      </c>
      <c r="E1630" s="1" t="s">
        <v>142</v>
      </c>
      <c r="F1630" s="1">
        <v>2022</v>
      </c>
      <c r="G1630" s="1">
        <v>2023</v>
      </c>
      <c r="H1630" s="1" t="s">
        <v>6660</v>
      </c>
      <c r="I1630" s="1">
        <v>3502</v>
      </c>
      <c r="J1630" s="1" t="s">
        <v>3168</v>
      </c>
      <c r="K1630" s="1" t="s">
        <v>2620</v>
      </c>
      <c r="L1630" s="1">
        <v>14001</v>
      </c>
      <c r="M1630" s="1" t="s">
        <v>2542</v>
      </c>
      <c r="N1630" s="1" t="s">
        <v>6661</v>
      </c>
      <c r="O1630" s="1" t="s">
        <v>6267</v>
      </c>
      <c r="Q1630" s="1" t="s">
        <v>38</v>
      </c>
      <c r="R1630" s="1" t="s">
        <v>2501</v>
      </c>
      <c r="S1630" s="1" t="s">
        <v>2545</v>
      </c>
      <c r="T1630" s="1" t="s">
        <v>2479</v>
      </c>
      <c r="U1630" s="1" t="s">
        <v>166</v>
      </c>
      <c r="V1630" s="1" t="s">
        <v>6216</v>
      </c>
      <c r="W1630" s="1" t="s">
        <v>36</v>
      </c>
      <c r="X1630" s="1" t="s">
        <v>2794</v>
      </c>
      <c r="Y1630" s="1" t="s">
        <v>2795</v>
      </c>
      <c r="Z1630" s="1" t="s">
        <v>2755</v>
      </c>
    </row>
    <row r="1631" spans="1:26" hidden="1" x14ac:dyDescent="0.25">
      <c r="A1631" s="1" t="s">
        <v>2496</v>
      </c>
      <c r="B1631" s="1">
        <v>93</v>
      </c>
      <c r="C1631" s="1" t="s">
        <v>783</v>
      </c>
      <c r="D1631" s="1" t="s">
        <v>141</v>
      </c>
      <c r="E1631" s="1" t="s">
        <v>142</v>
      </c>
      <c r="F1631" s="1">
        <v>2024</v>
      </c>
      <c r="G1631" s="1">
        <v>2025</v>
      </c>
      <c r="H1631" s="1" t="s">
        <v>5045</v>
      </c>
      <c r="I1631" s="1">
        <v>9350</v>
      </c>
      <c r="J1631" s="1" t="s">
        <v>2504</v>
      </c>
      <c r="K1631" s="1" t="s">
        <v>2505</v>
      </c>
      <c r="L1631" s="1">
        <v>14001</v>
      </c>
      <c r="M1631" s="1" t="s">
        <v>2499</v>
      </c>
      <c r="N1631" s="1" t="s">
        <v>4120</v>
      </c>
      <c r="O1631" s="1" t="s">
        <v>4798</v>
      </c>
      <c r="Q1631" s="1" t="s">
        <v>38</v>
      </c>
      <c r="R1631" s="1" t="s">
        <v>2501</v>
      </c>
      <c r="S1631" s="1" t="s">
        <v>2545</v>
      </c>
      <c r="T1631" s="1" t="s">
        <v>2479</v>
      </c>
      <c r="U1631" s="1" t="s">
        <v>141</v>
      </c>
      <c r="V1631" s="1" t="s">
        <v>4303</v>
      </c>
      <c r="W1631" s="1" t="s">
        <v>35</v>
      </c>
      <c r="X1631" s="1" t="s">
        <v>2546</v>
      </c>
      <c r="Y1631" s="1" t="s">
        <v>5046</v>
      </c>
      <c r="Z1631" s="1" t="s">
        <v>5011</v>
      </c>
    </row>
    <row r="1632" spans="1:26" hidden="1" x14ac:dyDescent="0.25">
      <c r="A1632" s="1" t="s">
        <v>2496</v>
      </c>
      <c r="B1632" s="1">
        <v>92</v>
      </c>
      <c r="C1632" s="1" t="s">
        <v>1227</v>
      </c>
      <c r="D1632" s="1" t="s">
        <v>141</v>
      </c>
      <c r="E1632" s="1" t="s">
        <v>142</v>
      </c>
      <c r="F1632" s="1">
        <v>2024</v>
      </c>
      <c r="G1632" s="1">
        <v>2025</v>
      </c>
      <c r="H1632" s="1" t="s">
        <v>4823</v>
      </c>
      <c r="I1632" s="1">
        <v>5306</v>
      </c>
      <c r="J1632" s="1" t="s">
        <v>2504</v>
      </c>
      <c r="K1632" s="1" t="s">
        <v>2505</v>
      </c>
      <c r="L1632" s="1">
        <v>14001</v>
      </c>
      <c r="M1632" s="1" t="s">
        <v>2499</v>
      </c>
      <c r="N1632" s="1" t="s">
        <v>4779</v>
      </c>
      <c r="O1632" s="1" t="s">
        <v>4780</v>
      </c>
      <c r="Q1632" s="1" t="s">
        <v>38</v>
      </c>
      <c r="R1632" s="1" t="s">
        <v>2501</v>
      </c>
      <c r="S1632" s="1" t="s">
        <v>2545</v>
      </c>
      <c r="T1632" s="1" t="s">
        <v>2479</v>
      </c>
      <c r="U1632" s="1" t="s">
        <v>141</v>
      </c>
      <c r="V1632" s="1" t="s">
        <v>4781</v>
      </c>
      <c r="W1632" s="1" t="s">
        <v>34</v>
      </c>
      <c r="X1632" s="1" t="s">
        <v>2546</v>
      </c>
      <c r="Y1632" s="1" t="s">
        <v>4824</v>
      </c>
      <c r="Z1632" s="1" t="s">
        <v>4825</v>
      </c>
    </row>
    <row r="1633" spans="1:26" hidden="1" x14ac:dyDescent="0.25">
      <c r="A1633" s="1" t="s">
        <v>2496</v>
      </c>
      <c r="B1633" s="1">
        <v>91</v>
      </c>
      <c r="C1633" s="1" t="s">
        <v>365</v>
      </c>
      <c r="D1633" s="1" t="s">
        <v>141</v>
      </c>
      <c r="E1633" s="1" t="s">
        <v>142</v>
      </c>
      <c r="F1633" s="1">
        <v>2023</v>
      </c>
      <c r="G1633" s="1">
        <v>2023</v>
      </c>
      <c r="H1633" s="1" t="s">
        <v>4532</v>
      </c>
      <c r="I1633" s="1">
        <v>10012</v>
      </c>
      <c r="J1633" s="1" t="s">
        <v>2475</v>
      </c>
      <c r="K1633" s="1" t="s">
        <v>3129</v>
      </c>
      <c r="L1633" s="1">
        <v>14001</v>
      </c>
      <c r="M1633" s="1" t="s">
        <v>3130</v>
      </c>
      <c r="N1633" s="1" t="s">
        <v>4826</v>
      </c>
      <c r="O1633" s="1" t="s">
        <v>4827</v>
      </c>
      <c r="Q1633" s="1" t="s">
        <v>38</v>
      </c>
      <c r="R1633" s="1" t="s">
        <v>2501</v>
      </c>
      <c r="S1633" s="1" t="s">
        <v>2545</v>
      </c>
      <c r="T1633" s="1" t="s">
        <v>2479</v>
      </c>
      <c r="U1633" s="1" t="s">
        <v>141</v>
      </c>
      <c r="V1633" s="1" t="s">
        <v>4335</v>
      </c>
      <c r="W1633" s="1" t="s">
        <v>35</v>
      </c>
      <c r="X1633" s="1" t="s">
        <v>2546</v>
      </c>
      <c r="Y1633" s="1" t="s">
        <v>5982</v>
      </c>
      <c r="Z1633" s="1" t="s">
        <v>5864</v>
      </c>
    </row>
    <row r="1634" spans="1:26" hidden="1" x14ac:dyDescent="0.25">
      <c r="A1634" s="1" t="s">
        <v>2496</v>
      </c>
      <c r="B1634" s="1">
        <v>85</v>
      </c>
      <c r="C1634" s="1" t="s">
        <v>817</v>
      </c>
      <c r="D1634" s="1" t="s">
        <v>141</v>
      </c>
      <c r="E1634" s="1" t="s">
        <v>142</v>
      </c>
      <c r="F1634" s="1">
        <v>2023</v>
      </c>
      <c r="G1634" s="1">
        <v>2023</v>
      </c>
      <c r="H1634" s="1" t="s">
        <v>2761</v>
      </c>
      <c r="I1634" s="1" t="s">
        <v>2762</v>
      </c>
      <c r="J1634" s="1" t="s">
        <v>2475</v>
      </c>
      <c r="K1634" s="1" t="s">
        <v>2498</v>
      </c>
      <c r="L1634" s="1">
        <v>14001</v>
      </c>
      <c r="M1634" s="1" t="s">
        <v>2499</v>
      </c>
      <c r="N1634" s="1" t="s">
        <v>4793</v>
      </c>
      <c r="O1634" s="1" t="s">
        <v>4794</v>
      </c>
      <c r="Q1634" s="1" t="s">
        <v>38</v>
      </c>
      <c r="R1634" s="1" t="s">
        <v>2501</v>
      </c>
      <c r="S1634" s="1" t="s">
        <v>2545</v>
      </c>
      <c r="T1634" s="1" t="s">
        <v>2477</v>
      </c>
      <c r="U1634" s="1" t="s">
        <v>141</v>
      </c>
      <c r="V1634" s="1" t="s">
        <v>4335</v>
      </c>
      <c r="W1634" s="1" t="s">
        <v>35</v>
      </c>
      <c r="X1634" s="1" t="s">
        <v>2546</v>
      </c>
      <c r="Y1634" s="1" t="s">
        <v>7505</v>
      </c>
      <c r="Z1634" s="1" t="s">
        <v>7506</v>
      </c>
    </row>
    <row r="1635" spans="1:26" hidden="1" x14ac:dyDescent="0.25">
      <c r="A1635" s="1" t="s">
        <v>2496</v>
      </c>
      <c r="B1635" s="1">
        <v>83</v>
      </c>
      <c r="C1635" s="1" t="s">
        <v>803</v>
      </c>
      <c r="D1635" s="1" t="s">
        <v>141</v>
      </c>
      <c r="E1635" s="1" t="s">
        <v>142</v>
      </c>
      <c r="F1635" s="1">
        <v>2024</v>
      </c>
      <c r="G1635" s="1">
        <v>2025</v>
      </c>
      <c r="H1635" s="1" t="s">
        <v>4845</v>
      </c>
      <c r="I1635" s="1">
        <v>8144</v>
      </c>
      <c r="J1635" s="1" t="s">
        <v>2504</v>
      </c>
      <c r="K1635" s="1" t="s">
        <v>2505</v>
      </c>
      <c r="L1635" s="1">
        <v>14001</v>
      </c>
      <c r="M1635" s="1" t="s">
        <v>2499</v>
      </c>
      <c r="N1635" s="1" t="s">
        <v>3605</v>
      </c>
      <c r="O1635" s="1" t="s">
        <v>4643</v>
      </c>
      <c r="Q1635" s="1" t="s">
        <v>38</v>
      </c>
      <c r="R1635" s="1" t="s">
        <v>2501</v>
      </c>
      <c r="S1635" s="1" t="s">
        <v>2545</v>
      </c>
      <c r="T1635" s="1" t="s">
        <v>2479</v>
      </c>
      <c r="U1635" s="1" t="s">
        <v>141</v>
      </c>
      <c r="V1635" s="1" t="s">
        <v>4303</v>
      </c>
      <c r="W1635" s="1" t="s">
        <v>35</v>
      </c>
      <c r="X1635" s="1" t="s">
        <v>2546</v>
      </c>
      <c r="Y1635" s="1" t="s">
        <v>7507</v>
      </c>
      <c r="Z1635" s="1" t="s">
        <v>2737</v>
      </c>
    </row>
    <row r="1636" spans="1:26" hidden="1" x14ac:dyDescent="0.25">
      <c r="A1636" s="1" t="s">
        <v>2496</v>
      </c>
      <c r="B1636" s="1">
        <v>80</v>
      </c>
      <c r="C1636" s="1" t="s">
        <v>1082</v>
      </c>
      <c r="D1636" s="1" t="s">
        <v>141</v>
      </c>
      <c r="E1636" s="1" t="s">
        <v>142</v>
      </c>
      <c r="F1636" s="1">
        <v>2023</v>
      </c>
      <c r="G1636" s="1">
        <v>2023</v>
      </c>
      <c r="H1636" s="1" t="s">
        <v>4828</v>
      </c>
      <c r="I1636" s="1">
        <v>9103</v>
      </c>
      <c r="J1636" s="1" t="s">
        <v>2504</v>
      </c>
      <c r="K1636" s="1" t="s">
        <v>2505</v>
      </c>
      <c r="L1636" s="1">
        <v>14001</v>
      </c>
      <c r="M1636" s="1" t="s">
        <v>2499</v>
      </c>
      <c r="N1636" s="1" t="s">
        <v>4772</v>
      </c>
      <c r="O1636" s="1" t="s">
        <v>4777</v>
      </c>
      <c r="Q1636" s="1" t="s">
        <v>38</v>
      </c>
      <c r="R1636" s="1" t="s">
        <v>2501</v>
      </c>
      <c r="S1636" s="1" t="s">
        <v>2545</v>
      </c>
      <c r="T1636" s="1" t="s">
        <v>2479</v>
      </c>
      <c r="U1636" s="1" t="s">
        <v>141</v>
      </c>
      <c r="V1636" s="1" t="s">
        <v>4335</v>
      </c>
      <c r="W1636" s="1" t="s">
        <v>35</v>
      </c>
      <c r="X1636" s="1" t="s">
        <v>2546</v>
      </c>
      <c r="Y1636" s="1" t="s">
        <v>5983</v>
      </c>
      <c r="Z1636" s="1" t="s">
        <v>4829</v>
      </c>
    </row>
    <row r="1637" spans="1:26" hidden="1" x14ac:dyDescent="0.25">
      <c r="A1637" s="1" t="s">
        <v>2496</v>
      </c>
      <c r="B1637" s="1">
        <v>79</v>
      </c>
      <c r="C1637" s="1" t="s">
        <v>816</v>
      </c>
      <c r="D1637" s="1" t="s">
        <v>141</v>
      </c>
      <c r="E1637" s="1" t="s">
        <v>142</v>
      </c>
      <c r="F1637" s="1">
        <v>2024</v>
      </c>
      <c r="G1637" s="1">
        <v>2025</v>
      </c>
      <c r="H1637" s="1" t="s">
        <v>5103</v>
      </c>
      <c r="I1637" s="1">
        <v>9058</v>
      </c>
      <c r="J1637" s="1" t="s">
        <v>2606</v>
      </c>
      <c r="K1637" s="1" t="s">
        <v>2498</v>
      </c>
      <c r="L1637" s="1">
        <v>14001</v>
      </c>
      <c r="M1637" s="1" t="s">
        <v>2499</v>
      </c>
      <c r="N1637" s="1" t="s">
        <v>4209</v>
      </c>
      <c r="O1637" s="1" t="s">
        <v>4796</v>
      </c>
      <c r="Q1637" s="1" t="s">
        <v>38</v>
      </c>
      <c r="R1637" s="1" t="s">
        <v>2501</v>
      </c>
      <c r="S1637" s="1" t="s">
        <v>2545</v>
      </c>
      <c r="T1637" s="1" t="s">
        <v>2479</v>
      </c>
      <c r="U1637" s="1" t="s">
        <v>141</v>
      </c>
      <c r="V1637" s="1" t="s">
        <v>4199</v>
      </c>
      <c r="W1637" s="1" t="s">
        <v>34</v>
      </c>
      <c r="X1637" s="1" t="s">
        <v>2546</v>
      </c>
      <c r="Y1637" s="1" t="s">
        <v>7508</v>
      </c>
      <c r="Z1637" s="1" t="s">
        <v>5984</v>
      </c>
    </row>
    <row r="1638" spans="1:26" hidden="1" x14ac:dyDescent="0.25">
      <c r="A1638" s="1" t="s">
        <v>2496</v>
      </c>
      <c r="B1638" s="1">
        <v>77</v>
      </c>
      <c r="C1638" s="1" t="s">
        <v>1196</v>
      </c>
      <c r="D1638" s="1" t="s">
        <v>141</v>
      </c>
      <c r="E1638" s="1" t="s">
        <v>142</v>
      </c>
      <c r="F1638" s="1">
        <v>2024</v>
      </c>
      <c r="G1638" s="1">
        <v>2025</v>
      </c>
      <c r="H1638" s="1" t="s">
        <v>4831</v>
      </c>
      <c r="I1638" s="1">
        <v>3785</v>
      </c>
      <c r="J1638" s="1" t="s">
        <v>2504</v>
      </c>
      <c r="K1638" s="1" t="s">
        <v>2505</v>
      </c>
      <c r="L1638" s="1">
        <v>14001</v>
      </c>
      <c r="M1638" s="1" t="s">
        <v>2499</v>
      </c>
      <c r="N1638" s="1" t="s">
        <v>4120</v>
      </c>
      <c r="O1638" s="1" t="s">
        <v>4798</v>
      </c>
      <c r="Q1638" s="1" t="s">
        <v>38</v>
      </c>
      <c r="R1638" s="1" t="s">
        <v>2501</v>
      </c>
      <c r="S1638" s="1" t="s">
        <v>2545</v>
      </c>
      <c r="T1638" s="1" t="s">
        <v>2479</v>
      </c>
      <c r="U1638" s="1" t="s">
        <v>141</v>
      </c>
      <c r="V1638" s="1" t="s">
        <v>4303</v>
      </c>
      <c r="W1638" s="1" t="s">
        <v>35</v>
      </c>
      <c r="X1638" s="1" t="s">
        <v>2546</v>
      </c>
      <c r="Y1638" s="1" t="s">
        <v>4832</v>
      </c>
      <c r="Z1638" s="1" t="s">
        <v>4833</v>
      </c>
    </row>
    <row r="1639" spans="1:26" hidden="1" x14ac:dyDescent="0.25">
      <c r="A1639" s="1" t="s">
        <v>2496</v>
      </c>
      <c r="B1639" s="1">
        <v>75</v>
      </c>
      <c r="C1639" s="1" t="s">
        <v>1006</v>
      </c>
      <c r="D1639" s="1" t="s">
        <v>141</v>
      </c>
      <c r="E1639" s="1" t="s">
        <v>142</v>
      </c>
      <c r="F1639" s="1">
        <v>2024</v>
      </c>
      <c r="G1639" s="1">
        <v>2025</v>
      </c>
      <c r="H1639" s="1" t="s">
        <v>7509</v>
      </c>
      <c r="I1639" s="1">
        <v>8082</v>
      </c>
      <c r="J1639" s="1" t="s">
        <v>2661</v>
      </c>
      <c r="K1639" s="1" t="s">
        <v>2541</v>
      </c>
      <c r="L1639" s="1">
        <v>14001</v>
      </c>
      <c r="M1639" s="1" t="s">
        <v>2542</v>
      </c>
      <c r="N1639" s="1" t="s">
        <v>3605</v>
      </c>
      <c r="O1639" s="1" t="s">
        <v>4643</v>
      </c>
      <c r="Q1639" s="1" t="s">
        <v>38</v>
      </c>
      <c r="R1639" s="1" t="s">
        <v>2501</v>
      </c>
      <c r="S1639" s="1" t="s">
        <v>2545</v>
      </c>
      <c r="T1639" s="1" t="s">
        <v>2479</v>
      </c>
      <c r="U1639" s="1" t="s">
        <v>141</v>
      </c>
      <c r="V1639" s="1" t="s">
        <v>4303</v>
      </c>
      <c r="W1639" s="1" t="s">
        <v>35</v>
      </c>
      <c r="X1639" s="1" t="s">
        <v>2546</v>
      </c>
      <c r="Y1639" s="1" t="s">
        <v>7510</v>
      </c>
      <c r="Z1639" s="1" t="s">
        <v>7511</v>
      </c>
    </row>
    <row r="1640" spans="1:26" hidden="1" x14ac:dyDescent="0.25">
      <c r="A1640" s="1" t="s">
        <v>2496</v>
      </c>
      <c r="B1640" s="1">
        <v>73</v>
      </c>
      <c r="C1640" s="1" t="s">
        <v>1002</v>
      </c>
      <c r="D1640" s="1" t="s">
        <v>141</v>
      </c>
      <c r="E1640" s="1" t="s">
        <v>142</v>
      </c>
      <c r="F1640" s="1">
        <v>2023</v>
      </c>
      <c r="G1640" s="1">
        <v>2023</v>
      </c>
      <c r="H1640" s="1" t="s">
        <v>4918</v>
      </c>
      <c r="I1640" s="1">
        <v>9302</v>
      </c>
      <c r="J1640" s="1" t="s">
        <v>2504</v>
      </c>
      <c r="K1640" s="1" t="s">
        <v>2505</v>
      </c>
      <c r="L1640" s="1">
        <v>14001</v>
      </c>
      <c r="M1640" s="1" t="s">
        <v>2499</v>
      </c>
      <c r="N1640" s="1" t="s">
        <v>4793</v>
      </c>
      <c r="O1640" s="1" t="s">
        <v>4794</v>
      </c>
      <c r="Q1640" s="1" t="s">
        <v>38</v>
      </c>
      <c r="R1640" s="1" t="s">
        <v>2501</v>
      </c>
      <c r="S1640" s="1" t="s">
        <v>2545</v>
      </c>
      <c r="T1640" s="1" t="s">
        <v>2479</v>
      </c>
      <c r="U1640" s="1" t="s">
        <v>141</v>
      </c>
      <c r="V1640" s="1" t="s">
        <v>4335</v>
      </c>
      <c r="W1640" s="1" t="s">
        <v>35</v>
      </c>
      <c r="X1640" s="1" t="s">
        <v>2546</v>
      </c>
      <c r="Y1640" s="1" t="s">
        <v>4919</v>
      </c>
      <c r="Z1640" s="1" t="s">
        <v>4795</v>
      </c>
    </row>
    <row r="1641" spans="1:26" hidden="1" x14ac:dyDescent="0.25">
      <c r="A1641" s="1" t="s">
        <v>2496</v>
      </c>
      <c r="B1641" s="1">
        <v>72</v>
      </c>
      <c r="C1641" s="1" t="s">
        <v>1169</v>
      </c>
      <c r="D1641" s="1" t="s">
        <v>141</v>
      </c>
      <c r="E1641" s="1" t="s">
        <v>142</v>
      </c>
      <c r="F1641" s="1">
        <v>2023</v>
      </c>
      <c r="G1641" s="1">
        <v>2023</v>
      </c>
      <c r="H1641" s="1" t="s">
        <v>2485</v>
      </c>
      <c r="I1641" s="1" t="s">
        <v>2485</v>
      </c>
      <c r="J1641" s="1" t="s">
        <v>2485</v>
      </c>
      <c r="N1641" s="1" t="s">
        <v>4793</v>
      </c>
      <c r="O1641" s="1" t="s">
        <v>4794</v>
      </c>
      <c r="P1641" s="1">
        <v>29970</v>
      </c>
      <c r="Q1641" s="1" t="s">
        <v>38</v>
      </c>
      <c r="R1641" s="1" t="s">
        <v>2501</v>
      </c>
      <c r="S1641" s="1" t="s">
        <v>2545</v>
      </c>
      <c r="T1641" s="1" t="s">
        <v>2477</v>
      </c>
      <c r="U1641" s="1" t="s">
        <v>141</v>
      </c>
      <c r="V1641" s="1" t="s">
        <v>4335</v>
      </c>
      <c r="W1641" s="1" t="s">
        <v>35</v>
      </c>
      <c r="X1641" s="1" t="s">
        <v>2546</v>
      </c>
      <c r="Y1641" s="1" t="s">
        <v>7512</v>
      </c>
      <c r="Z1641" s="1" t="s">
        <v>7513</v>
      </c>
    </row>
    <row r="1642" spans="1:26" hidden="1" x14ac:dyDescent="0.25">
      <c r="A1642" s="1" t="s">
        <v>2496</v>
      </c>
      <c r="B1642" s="1">
        <v>71</v>
      </c>
      <c r="C1642" s="1" t="s">
        <v>1280</v>
      </c>
      <c r="D1642" s="1" t="s">
        <v>141</v>
      </c>
      <c r="E1642" s="1" t="s">
        <v>142</v>
      </c>
      <c r="F1642" s="1">
        <v>2024</v>
      </c>
      <c r="G1642" s="1">
        <v>2025</v>
      </c>
      <c r="H1642" s="1" t="s">
        <v>5047</v>
      </c>
      <c r="I1642" s="1">
        <v>5032</v>
      </c>
      <c r="J1642" s="1" t="s">
        <v>2504</v>
      </c>
      <c r="K1642" s="1" t="s">
        <v>2505</v>
      </c>
      <c r="L1642" s="1">
        <v>14001</v>
      </c>
      <c r="M1642" s="1" t="s">
        <v>2499</v>
      </c>
      <c r="N1642" s="1" t="s">
        <v>3605</v>
      </c>
      <c r="O1642" s="1" t="s">
        <v>4643</v>
      </c>
      <c r="P1642" s="1">
        <v>13336</v>
      </c>
      <c r="Q1642" s="1" t="s">
        <v>38</v>
      </c>
      <c r="R1642" s="1" t="s">
        <v>2501</v>
      </c>
      <c r="S1642" s="1" t="s">
        <v>2545</v>
      </c>
      <c r="T1642" s="1" t="s">
        <v>2479</v>
      </c>
      <c r="U1642" s="1" t="s">
        <v>141</v>
      </c>
      <c r="V1642" s="1" t="s">
        <v>4303</v>
      </c>
      <c r="W1642" s="1" t="s">
        <v>35</v>
      </c>
      <c r="X1642" s="1" t="s">
        <v>2546</v>
      </c>
      <c r="Y1642" s="1" t="s">
        <v>5048</v>
      </c>
      <c r="Z1642" s="1" t="s">
        <v>5049</v>
      </c>
    </row>
    <row r="1643" spans="1:26" hidden="1" x14ac:dyDescent="0.25">
      <c r="A1643" s="1" t="s">
        <v>2496</v>
      </c>
      <c r="B1643" s="1">
        <v>67</v>
      </c>
      <c r="C1643" s="1" t="s">
        <v>1257</v>
      </c>
      <c r="D1643" s="1" t="s">
        <v>141</v>
      </c>
      <c r="E1643" s="1" t="s">
        <v>142</v>
      </c>
      <c r="F1643" s="1">
        <v>2023</v>
      </c>
      <c r="G1643" s="1">
        <v>2023</v>
      </c>
      <c r="H1643" s="1" t="s">
        <v>4532</v>
      </c>
      <c r="I1643" s="1">
        <v>10012</v>
      </c>
      <c r="J1643" s="1" t="s">
        <v>2475</v>
      </c>
      <c r="K1643" s="1" t="s">
        <v>3129</v>
      </c>
      <c r="L1643" s="1">
        <v>14001</v>
      </c>
      <c r="M1643" s="1" t="s">
        <v>3130</v>
      </c>
      <c r="N1643" s="1" t="s">
        <v>4793</v>
      </c>
      <c r="O1643" s="1" t="s">
        <v>4794</v>
      </c>
      <c r="Q1643" s="1" t="s">
        <v>38</v>
      </c>
      <c r="R1643" s="1" t="s">
        <v>2501</v>
      </c>
      <c r="S1643" s="1" t="s">
        <v>2545</v>
      </c>
      <c r="T1643" s="1" t="s">
        <v>2479</v>
      </c>
      <c r="U1643" s="1" t="s">
        <v>141</v>
      </c>
      <c r="V1643" s="1" t="s">
        <v>4335</v>
      </c>
      <c r="W1643" s="1" t="s">
        <v>35</v>
      </c>
      <c r="X1643" s="1" t="s">
        <v>2546</v>
      </c>
      <c r="Y1643" s="1" t="s">
        <v>7514</v>
      </c>
      <c r="Z1643" s="1" t="s">
        <v>6145</v>
      </c>
    </row>
    <row r="1644" spans="1:26" hidden="1" x14ac:dyDescent="0.25">
      <c r="A1644" s="1" t="s">
        <v>2496</v>
      </c>
      <c r="B1644" s="1">
        <v>65</v>
      </c>
      <c r="C1644" s="1" t="s">
        <v>751</v>
      </c>
      <c r="D1644" s="1" t="s">
        <v>141</v>
      </c>
      <c r="E1644" s="1" t="s">
        <v>142</v>
      </c>
      <c r="F1644" s="1">
        <v>2024</v>
      </c>
      <c r="G1644" s="1">
        <v>2025</v>
      </c>
      <c r="H1644" s="1" t="s">
        <v>4790</v>
      </c>
      <c r="I1644" s="1">
        <v>8810</v>
      </c>
      <c r="J1644" s="1" t="s">
        <v>2504</v>
      </c>
      <c r="K1644" s="1" t="s">
        <v>2505</v>
      </c>
      <c r="L1644" s="1">
        <v>14001</v>
      </c>
      <c r="M1644" s="1" t="s">
        <v>2499</v>
      </c>
      <c r="N1644" s="1" t="s">
        <v>4120</v>
      </c>
      <c r="O1644" s="1" t="s">
        <v>4798</v>
      </c>
      <c r="Q1644" s="1" t="s">
        <v>38</v>
      </c>
      <c r="R1644" s="1" t="s">
        <v>2501</v>
      </c>
      <c r="S1644" s="1" t="s">
        <v>2545</v>
      </c>
      <c r="T1644" s="1" t="s">
        <v>2479</v>
      </c>
      <c r="U1644" s="1" t="s">
        <v>141</v>
      </c>
      <c r="V1644" s="1" t="s">
        <v>4303</v>
      </c>
      <c r="W1644" s="1" t="s">
        <v>35</v>
      </c>
      <c r="X1644" s="1" t="s">
        <v>2546</v>
      </c>
      <c r="Y1644" s="1" t="s">
        <v>6662</v>
      </c>
      <c r="Z1644" s="1" t="s">
        <v>4920</v>
      </c>
    </row>
    <row r="1645" spans="1:26" hidden="1" x14ac:dyDescent="0.25">
      <c r="A1645" s="1" t="s">
        <v>2496</v>
      </c>
      <c r="B1645" s="1">
        <v>62</v>
      </c>
      <c r="C1645" s="1" t="s">
        <v>956</v>
      </c>
      <c r="D1645" s="1" t="s">
        <v>141</v>
      </c>
      <c r="E1645" s="1" t="s">
        <v>142</v>
      </c>
      <c r="F1645" s="1">
        <v>2023</v>
      </c>
      <c r="G1645" s="1">
        <v>2023</v>
      </c>
      <c r="H1645" s="1" t="s">
        <v>2761</v>
      </c>
      <c r="I1645" s="1" t="s">
        <v>2762</v>
      </c>
      <c r="J1645" s="1" t="s">
        <v>2475</v>
      </c>
      <c r="K1645" s="1" t="s">
        <v>2498</v>
      </c>
      <c r="L1645" s="1">
        <v>14001</v>
      </c>
      <c r="M1645" s="1" t="s">
        <v>2499</v>
      </c>
      <c r="N1645" s="1" t="s">
        <v>4772</v>
      </c>
      <c r="O1645" s="1" t="s">
        <v>4777</v>
      </c>
      <c r="Q1645" s="1" t="s">
        <v>38</v>
      </c>
      <c r="R1645" s="1" t="s">
        <v>2501</v>
      </c>
      <c r="S1645" s="1" t="s">
        <v>2545</v>
      </c>
      <c r="T1645" s="1" t="s">
        <v>2477</v>
      </c>
      <c r="U1645" s="1" t="s">
        <v>141</v>
      </c>
      <c r="V1645" s="1" t="s">
        <v>4335</v>
      </c>
      <c r="W1645" s="1" t="s">
        <v>35</v>
      </c>
      <c r="X1645" s="1" t="s">
        <v>2546</v>
      </c>
      <c r="Y1645" s="1" t="s">
        <v>7515</v>
      </c>
      <c r="Z1645" s="1" t="s">
        <v>7516</v>
      </c>
    </row>
    <row r="1646" spans="1:26" hidden="1" x14ac:dyDescent="0.25">
      <c r="A1646" s="1" t="s">
        <v>2496</v>
      </c>
      <c r="B1646" s="1">
        <v>59</v>
      </c>
      <c r="C1646" s="1" t="s">
        <v>1212</v>
      </c>
      <c r="D1646" s="1" t="s">
        <v>141</v>
      </c>
      <c r="E1646" s="1" t="s">
        <v>142</v>
      </c>
      <c r="F1646" s="1">
        <v>2024</v>
      </c>
      <c r="G1646" s="1">
        <v>2025</v>
      </c>
      <c r="H1646" s="1" t="s">
        <v>4838</v>
      </c>
      <c r="I1646" s="1">
        <v>8360</v>
      </c>
      <c r="J1646" s="1" t="s">
        <v>2504</v>
      </c>
      <c r="K1646" s="1" t="s">
        <v>2505</v>
      </c>
      <c r="L1646" s="1">
        <v>14001</v>
      </c>
      <c r="M1646" s="1" t="s">
        <v>2499</v>
      </c>
      <c r="N1646" s="1" t="s">
        <v>4120</v>
      </c>
      <c r="O1646" s="1" t="s">
        <v>4798</v>
      </c>
      <c r="Q1646" s="1" t="s">
        <v>38</v>
      </c>
      <c r="R1646" s="1" t="s">
        <v>2501</v>
      </c>
      <c r="S1646" s="1" t="s">
        <v>2545</v>
      </c>
      <c r="T1646" s="1" t="s">
        <v>2479</v>
      </c>
      <c r="U1646" s="1" t="s">
        <v>141</v>
      </c>
      <c r="V1646" s="1" t="s">
        <v>4303</v>
      </c>
      <c r="W1646" s="1" t="s">
        <v>35</v>
      </c>
      <c r="X1646" s="1" t="s">
        <v>2630</v>
      </c>
      <c r="Y1646" s="1" t="s">
        <v>4839</v>
      </c>
      <c r="Z1646" s="1" t="s">
        <v>2755</v>
      </c>
    </row>
    <row r="1647" spans="1:26" hidden="1" x14ac:dyDescent="0.25">
      <c r="A1647" s="1" t="s">
        <v>2496</v>
      </c>
      <c r="B1647" s="1">
        <v>57</v>
      </c>
      <c r="C1647" s="1" t="s">
        <v>1560</v>
      </c>
      <c r="D1647" s="1" t="s">
        <v>141</v>
      </c>
      <c r="E1647" s="1" t="s">
        <v>142</v>
      </c>
      <c r="F1647" s="1">
        <v>2023</v>
      </c>
      <c r="G1647" s="1">
        <v>2023</v>
      </c>
      <c r="H1647" s="1" t="s">
        <v>4840</v>
      </c>
      <c r="I1647" s="1">
        <v>9059</v>
      </c>
      <c r="J1647" s="1" t="s">
        <v>2504</v>
      </c>
      <c r="K1647" s="1" t="s">
        <v>2505</v>
      </c>
      <c r="L1647" s="1">
        <v>14001</v>
      </c>
      <c r="M1647" s="1" t="s">
        <v>2499</v>
      </c>
      <c r="N1647" s="1" t="s">
        <v>4841</v>
      </c>
      <c r="O1647" s="1" t="s">
        <v>4842</v>
      </c>
      <c r="Q1647" s="1" t="s">
        <v>38</v>
      </c>
      <c r="R1647" s="1" t="s">
        <v>2501</v>
      </c>
      <c r="S1647" s="1" t="s">
        <v>2545</v>
      </c>
      <c r="T1647" s="1" t="s">
        <v>2479</v>
      </c>
      <c r="U1647" s="1" t="s">
        <v>141</v>
      </c>
      <c r="V1647" s="1" t="s">
        <v>4028</v>
      </c>
      <c r="W1647" s="1" t="s">
        <v>35</v>
      </c>
      <c r="X1647" s="1" t="s">
        <v>2546</v>
      </c>
      <c r="Y1647" s="1" t="s">
        <v>4843</v>
      </c>
      <c r="Z1647" s="1" t="s">
        <v>2592</v>
      </c>
    </row>
    <row r="1648" spans="1:26" hidden="1" x14ac:dyDescent="0.25">
      <c r="A1648" s="1" t="s">
        <v>2496</v>
      </c>
      <c r="B1648" s="1">
        <v>56</v>
      </c>
      <c r="C1648" s="1" t="s">
        <v>428</v>
      </c>
      <c r="D1648" s="1" t="s">
        <v>141</v>
      </c>
      <c r="E1648" s="1" t="s">
        <v>142</v>
      </c>
      <c r="F1648" s="1">
        <v>2023</v>
      </c>
      <c r="G1648" s="1">
        <v>2023</v>
      </c>
      <c r="H1648" s="1" t="s">
        <v>4830</v>
      </c>
      <c r="I1648" s="1">
        <v>9095</v>
      </c>
      <c r="J1648" s="1" t="s">
        <v>2504</v>
      </c>
      <c r="K1648" s="1" t="s">
        <v>2505</v>
      </c>
      <c r="L1648" s="1">
        <v>14001</v>
      </c>
      <c r="M1648" s="1" t="s">
        <v>2499</v>
      </c>
      <c r="N1648" s="1" t="s">
        <v>4826</v>
      </c>
      <c r="O1648" s="1" t="s">
        <v>4827</v>
      </c>
      <c r="Q1648" s="1" t="s">
        <v>38</v>
      </c>
      <c r="R1648" s="1" t="s">
        <v>2501</v>
      </c>
      <c r="S1648" s="1" t="s">
        <v>2545</v>
      </c>
      <c r="T1648" s="1" t="s">
        <v>2479</v>
      </c>
      <c r="U1648" s="1" t="s">
        <v>141</v>
      </c>
      <c r="V1648" s="1" t="s">
        <v>4335</v>
      </c>
      <c r="W1648" s="1" t="s">
        <v>35</v>
      </c>
      <c r="X1648" s="1" t="s">
        <v>2546</v>
      </c>
      <c r="Y1648" s="1" t="s">
        <v>7517</v>
      </c>
      <c r="Z1648" s="1" t="s">
        <v>2522</v>
      </c>
    </row>
    <row r="1649" spans="1:26" hidden="1" x14ac:dyDescent="0.25">
      <c r="A1649" s="1" t="s">
        <v>2496</v>
      </c>
      <c r="B1649" s="1">
        <v>54</v>
      </c>
      <c r="C1649" s="1" t="s">
        <v>804</v>
      </c>
      <c r="D1649" s="1" t="s">
        <v>141</v>
      </c>
      <c r="E1649" s="1" t="s">
        <v>142</v>
      </c>
      <c r="F1649" s="1">
        <v>2023</v>
      </c>
      <c r="G1649" s="1">
        <v>2024</v>
      </c>
      <c r="H1649" s="1" t="s">
        <v>2761</v>
      </c>
      <c r="I1649" s="1" t="s">
        <v>2762</v>
      </c>
      <c r="J1649" s="1" t="s">
        <v>2475</v>
      </c>
      <c r="K1649" s="1" t="s">
        <v>2498</v>
      </c>
      <c r="L1649" s="1">
        <v>14001</v>
      </c>
      <c r="M1649" s="1" t="s">
        <v>2499</v>
      </c>
      <c r="N1649" s="1" t="s">
        <v>4138</v>
      </c>
      <c r="O1649" s="1" t="s">
        <v>4508</v>
      </c>
      <c r="Q1649" s="1" t="s">
        <v>38</v>
      </c>
      <c r="R1649" s="1" t="s">
        <v>2501</v>
      </c>
      <c r="S1649" s="1" t="s">
        <v>2545</v>
      </c>
      <c r="T1649" s="1" t="s">
        <v>2477</v>
      </c>
      <c r="U1649" s="1" t="s">
        <v>141</v>
      </c>
      <c r="V1649" s="1" t="s">
        <v>3457</v>
      </c>
      <c r="W1649" s="1" t="s">
        <v>35</v>
      </c>
      <c r="X1649" s="1" t="s">
        <v>2546</v>
      </c>
      <c r="Y1649" s="1" t="s">
        <v>7518</v>
      </c>
      <c r="Z1649" s="1" t="s">
        <v>7519</v>
      </c>
    </row>
    <row r="1650" spans="1:26" hidden="1" x14ac:dyDescent="0.25">
      <c r="A1650" s="1" t="s">
        <v>2496</v>
      </c>
      <c r="B1650" s="1">
        <v>53</v>
      </c>
      <c r="C1650" s="1" t="s">
        <v>998</v>
      </c>
      <c r="D1650" s="1" t="s">
        <v>141</v>
      </c>
      <c r="E1650" s="1" t="s">
        <v>142</v>
      </c>
      <c r="F1650" s="1">
        <v>2023</v>
      </c>
      <c r="G1650" s="1">
        <v>2023</v>
      </c>
      <c r="H1650" s="1" t="s">
        <v>4822</v>
      </c>
      <c r="I1650" s="1">
        <v>8039</v>
      </c>
      <c r="J1650" s="1" t="s">
        <v>2504</v>
      </c>
      <c r="K1650" s="1" t="s">
        <v>2505</v>
      </c>
      <c r="L1650" s="1">
        <v>14001</v>
      </c>
      <c r="M1650" s="1" t="s">
        <v>2499</v>
      </c>
      <c r="N1650" s="1" t="s">
        <v>4772</v>
      </c>
      <c r="O1650" s="1" t="s">
        <v>4777</v>
      </c>
      <c r="P1650" s="1">
        <v>28978</v>
      </c>
      <c r="Q1650" s="1" t="s">
        <v>38</v>
      </c>
      <c r="R1650" s="1" t="s">
        <v>2501</v>
      </c>
      <c r="S1650" s="1" t="s">
        <v>2545</v>
      </c>
      <c r="T1650" s="1" t="s">
        <v>2479</v>
      </c>
      <c r="U1650" s="1" t="s">
        <v>141</v>
      </c>
      <c r="V1650" s="1" t="s">
        <v>4335</v>
      </c>
      <c r="W1650" s="1" t="s">
        <v>35</v>
      </c>
      <c r="X1650" s="1" t="s">
        <v>2546</v>
      </c>
      <c r="Y1650" s="1" t="s">
        <v>5012</v>
      </c>
      <c r="Z1650" s="1" t="s">
        <v>2592</v>
      </c>
    </row>
    <row r="1651" spans="1:26" hidden="1" x14ac:dyDescent="0.25">
      <c r="A1651" s="1" t="s">
        <v>2496</v>
      </c>
      <c r="B1651" s="1">
        <v>52</v>
      </c>
      <c r="C1651" s="1" t="s">
        <v>1190</v>
      </c>
      <c r="D1651" s="1" t="s">
        <v>141</v>
      </c>
      <c r="E1651" s="1" t="s">
        <v>142</v>
      </c>
      <c r="F1651" s="1">
        <v>2024</v>
      </c>
      <c r="G1651" s="1">
        <v>2025</v>
      </c>
      <c r="H1651" s="1" t="s">
        <v>4846</v>
      </c>
      <c r="I1651" s="1">
        <v>3675</v>
      </c>
      <c r="J1651" s="1" t="s">
        <v>2504</v>
      </c>
      <c r="K1651" s="1" t="s">
        <v>2505</v>
      </c>
      <c r="L1651" s="1">
        <v>14001</v>
      </c>
      <c r="M1651" s="1" t="s">
        <v>2499</v>
      </c>
      <c r="N1651" s="1" t="s">
        <v>3605</v>
      </c>
      <c r="O1651" s="1" t="s">
        <v>4643</v>
      </c>
      <c r="Q1651" s="1" t="s">
        <v>38</v>
      </c>
      <c r="R1651" s="1" t="s">
        <v>2501</v>
      </c>
      <c r="S1651" s="1" t="s">
        <v>2545</v>
      </c>
      <c r="T1651" s="1" t="s">
        <v>2479</v>
      </c>
      <c r="U1651" s="1" t="s">
        <v>141</v>
      </c>
      <c r="V1651" s="1" t="s">
        <v>4303</v>
      </c>
      <c r="W1651" s="1" t="s">
        <v>35</v>
      </c>
      <c r="X1651" s="1" t="s">
        <v>2546</v>
      </c>
      <c r="Y1651" s="1" t="s">
        <v>4921</v>
      </c>
      <c r="Z1651" s="1" t="s">
        <v>4847</v>
      </c>
    </row>
    <row r="1652" spans="1:26" hidden="1" x14ac:dyDescent="0.25">
      <c r="A1652" s="1" t="s">
        <v>2496</v>
      </c>
      <c r="B1652" s="1">
        <v>50</v>
      </c>
      <c r="C1652" s="1" t="s">
        <v>725</v>
      </c>
      <c r="D1652" s="1" t="s">
        <v>141</v>
      </c>
      <c r="E1652" s="1" t="s">
        <v>142</v>
      </c>
      <c r="F1652" s="1">
        <v>2023</v>
      </c>
      <c r="G1652" s="1">
        <v>2023</v>
      </c>
      <c r="H1652" s="1" t="s">
        <v>4848</v>
      </c>
      <c r="I1652" s="1">
        <v>2179</v>
      </c>
      <c r="J1652" s="1" t="s">
        <v>2557</v>
      </c>
      <c r="K1652" s="1" t="s">
        <v>2558</v>
      </c>
      <c r="L1652" s="1">
        <v>14001</v>
      </c>
      <c r="M1652" s="1" t="s">
        <v>2499</v>
      </c>
      <c r="N1652" s="1" t="s">
        <v>3464</v>
      </c>
      <c r="O1652" s="1" t="s">
        <v>3465</v>
      </c>
      <c r="Q1652" s="1" t="s">
        <v>38</v>
      </c>
      <c r="R1652" s="1" t="s">
        <v>2501</v>
      </c>
      <c r="S1652" s="1" t="s">
        <v>2545</v>
      </c>
      <c r="T1652" s="1" t="s">
        <v>2479</v>
      </c>
      <c r="U1652" s="1" t="s">
        <v>141</v>
      </c>
      <c r="V1652" s="1" t="s">
        <v>4767</v>
      </c>
      <c r="W1652" s="1" t="s">
        <v>34</v>
      </c>
      <c r="X1652" s="1" t="s">
        <v>2546</v>
      </c>
      <c r="Y1652" s="1" t="s">
        <v>4849</v>
      </c>
      <c r="Z1652" s="1" t="s">
        <v>4850</v>
      </c>
    </row>
    <row r="1653" spans="1:26" hidden="1" x14ac:dyDescent="0.25">
      <c r="A1653" s="1" t="s">
        <v>2496</v>
      </c>
      <c r="B1653" s="1">
        <v>45</v>
      </c>
      <c r="C1653" s="1" t="s">
        <v>1171</v>
      </c>
      <c r="D1653" s="1" t="s">
        <v>141</v>
      </c>
      <c r="E1653" s="1" t="s">
        <v>142</v>
      </c>
      <c r="F1653" s="1">
        <v>2024</v>
      </c>
      <c r="G1653" s="1">
        <v>2025</v>
      </c>
      <c r="H1653" s="1" t="s">
        <v>4851</v>
      </c>
      <c r="I1653" s="1">
        <v>8613</v>
      </c>
      <c r="J1653" s="1" t="s">
        <v>2504</v>
      </c>
      <c r="K1653" s="1" t="s">
        <v>2505</v>
      </c>
      <c r="L1653" s="1">
        <v>14001</v>
      </c>
      <c r="M1653" s="1" t="s">
        <v>2499</v>
      </c>
      <c r="N1653" s="1" t="s">
        <v>3196</v>
      </c>
      <c r="O1653" s="1" t="s">
        <v>4474</v>
      </c>
      <c r="Q1653" s="1" t="s">
        <v>38</v>
      </c>
      <c r="R1653" s="1" t="s">
        <v>2501</v>
      </c>
      <c r="S1653" s="1" t="s">
        <v>2545</v>
      </c>
      <c r="T1653" s="1" t="s">
        <v>2479</v>
      </c>
      <c r="U1653" s="1" t="s">
        <v>141</v>
      </c>
      <c r="V1653" s="1" t="s">
        <v>4781</v>
      </c>
      <c r="W1653" s="1" t="s">
        <v>34</v>
      </c>
      <c r="X1653" s="1" t="s">
        <v>2546</v>
      </c>
      <c r="Y1653" s="1" t="s">
        <v>4852</v>
      </c>
      <c r="Z1653" s="1" t="s">
        <v>4853</v>
      </c>
    </row>
    <row r="1654" spans="1:26" hidden="1" x14ac:dyDescent="0.25">
      <c r="A1654" s="1" t="s">
        <v>2496</v>
      </c>
      <c r="B1654" s="1">
        <v>44</v>
      </c>
      <c r="C1654" s="1" t="s">
        <v>1436</v>
      </c>
      <c r="D1654" s="1" t="s">
        <v>203</v>
      </c>
      <c r="E1654" s="1" t="s">
        <v>142</v>
      </c>
      <c r="F1654" s="1">
        <v>2011</v>
      </c>
      <c r="G1654" s="1">
        <v>2012</v>
      </c>
      <c r="H1654" s="1" t="s">
        <v>6663</v>
      </c>
      <c r="I1654" s="1">
        <v>3118</v>
      </c>
      <c r="J1654" s="1" t="s">
        <v>6392</v>
      </c>
      <c r="K1654" s="1" t="s">
        <v>2738</v>
      </c>
      <c r="L1654" s="1">
        <v>14001</v>
      </c>
      <c r="M1654" s="1" t="s">
        <v>2530</v>
      </c>
      <c r="N1654" s="1" t="s">
        <v>6664</v>
      </c>
      <c r="O1654" s="1" t="s">
        <v>6267</v>
      </c>
      <c r="Q1654" s="1" t="s">
        <v>38</v>
      </c>
      <c r="R1654" s="1" t="s">
        <v>2501</v>
      </c>
      <c r="S1654" s="1" t="s">
        <v>2545</v>
      </c>
      <c r="T1654" s="1" t="s">
        <v>2479</v>
      </c>
      <c r="U1654" s="1" t="s">
        <v>203</v>
      </c>
      <c r="V1654" s="1" t="s">
        <v>6513</v>
      </c>
      <c r="W1654" s="1" t="s">
        <v>36</v>
      </c>
      <c r="X1654" s="1" t="s">
        <v>2794</v>
      </c>
      <c r="Y1654" s="1" t="s">
        <v>2795</v>
      </c>
      <c r="Z1654" s="1" t="s">
        <v>2755</v>
      </c>
    </row>
    <row r="1655" spans="1:26" hidden="1" x14ac:dyDescent="0.25">
      <c r="A1655" s="1" t="s">
        <v>2496</v>
      </c>
      <c r="B1655" s="1">
        <v>41</v>
      </c>
      <c r="C1655" s="1" t="s">
        <v>915</v>
      </c>
      <c r="D1655" s="1" t="s">
        <v>141</v>
      </c>
      <c r="E1655" s="1" t="s">
        <v>142</v>
      </c>
      <c r="F1655" s="1">
        <v>2024</v>
      </c>
      <c r="G1655" s="1">
        <v>2025</v>
      </c>
      <c r="H1655" s="1" t="s">
        <v>4854</v>
      </c>
      <c r="I1655" s="1">
        <v>8399</v>
      </c>
      <c r="J1655" s="1" t="s">
        <v>2504</v>
      </c>
      <c r="K1655" s="1" t="s">
        <v>2505</v>
      </c>
      <c r="L1655" s="1">
        <v>14001</v>
      </c>
      <c r="M1655" s="1" t="s">
        <v>2499</v>
      </c>
      <c r="N1655" s="1" t="s">
        <v>4779</v>
      </c>
      <c r="O1655" s="1" t="s">
        <v>4780</v>
      </c>
      <c r="Q1655" s="1" t="s">
        <v>38</v>
      </c>
      <c r="R1655" s="1" t="s">
        <v>2501</v>
      </c>
      <c r="S1655" s="1" t="s">
        <v>2545</v>
      </c>
      <c r="T1655" s="1" t="s">
        <v>2479</v>
      </c>
      <c r="U1655" s="1" t="s">
        <v>141</v>
      </c>
      <c r="V1655" s="1" t="s">
        <v>4781</v>
      </c>
      <c r="W1655" s="1" t="s">
        <v>34</v>
      </c>
      <c r="X1655" s="1" t="s">
        <v>2546</v>
      </c>
      <c r="Y1655" s="1" t="s">
        <v>4855</v>
      </c>
      <c r="Z1655" s="1" t="s">
        <v>4856</v>
      </c>
    </row>
    <row r="1656" spans="1:26" hidden="1" x14ac:dyDescent="0.25">
      <c r="A1656" s="1" t="s">
        <v>2496</v>
      </c>
      <c r="B1656" s="1">
        <v>39</v>
      </c>
      <c r="C1656" s="1" t="s">
        <v>1236</v>
      </c>
      <c r="D1656" s="1" t="s">
        <v>141</v>
      </c>
      <c r="E1656" s="1" t="s">
        <v>142</v>
      </c>
      <c r="F1656" s="1">
        <v>2023</v>
      </c>
      <c r="G1656" s="1">
        <v>2024</v>
      </c>
      <c r="H1656" s="1" t="s">
        <v>2548</v>
      </c>
      <c r="I1656" s="1">
        <v>9159</v>
      </c>
      <c r="J1656" s="1" t="s">
        <v>2504</v>
      </c>
      <c r="K1656" s="1" t="s">
        <v>2505</v>
      </c>
      <c r="L1656" s="1">
        <v>14001</v>
      </c>
      <c r="M1656" s="1" t="s">
        <v>2499</v>
      </c>
      <c r="N1656" s="1" t="s">
        <v>4857</v>
      </c>
      <c r="O1656" s="1" t="s">
        <v>4858</v>
      </c>
      <c r="Q1656" s="1" t="s">
        <v>38</v>
      </c>
      <c r="R1656" s="1" t="s">
        <v>2501</v>
      </c>
      <c r="S1656" s="1" t="s">
        <v>2545</v>
      </c>
      <c r="T1656" s="1" t="s">
        <v>2479</v>
      </c>
      <c r="U1656" s="1" t="s">
        <v>141</v>
      </c>
      <c r="V1656" s="1" t="s">
        <v>3444</v>
      </c>
      <c r="W1656" s="1" t="s">
        <v>35</v>
      </c>
      <c r="X1656" s="1" t="s">
        <v>2546</v>
      </c>
      <c r="Y1656" s="1" t="s">
        <v>7520</v>
      </c>
      <c r="Z1656" s="1" t="s">
        <v>5049</v>
      </c>
    </row>
    <row r="1657" spans="1:26" hidden="1" x14ac:dyDescent="0.25">
      <c r="A1657" s="1" t="s">
        <v>2496</v>
      </c>
      <c r="B1657" s="1">
        <v>38</v>
      </c>
      <c r="C1657" s="1" t="s">
        <v>805</v>
      </c>
      <c r="D1657" s="1" t="s">
        <v>141</v>
      </c>
      <c r="E1657" s="1" t="s">
        <v>142</v>
      </c>
      <c r="F1657" s="1">
        <v>2023</v>
      </c>
      <c r="G1657" s="1">
        <v>2023</v>
      </c>
      <c r="H1657" s="1" t="s">
        <v>2761</v>
      </c>
      <c r="I1657" s="1" t="s">
        <v>2762</v>
      </c>
      <c r="J1657" s="1" t="s">
        <v>2475</v>
      </c>
      <c r="K1657" s="1" t="s">
        <v>2498</v>
      </c>
      <c r="L1657" s="1">
        <v>14001</v>
      </c>
      <c r="M1657" s="1" t="s">
        <v>2499</v>
      </c>
      <c r="N1657" s="1" t="s">
        <v>4826</v>
      </c>
      <c r="O1657" s="1" t="s">
        <v>4827</v>
      </c>
      <c r="Q1657" s="1" t="s">
        <v>38</v>
      </c>
      <c r="R1657" s="1" t="s">
        <v>2501</v>
      </c>
      <c r="S1657" s="1" t="s">
        <v>2545</v>
      </c>
      <c r="T1657" s="1" t="s">
        <v>2477</v>
      </c>
      <c r="U1657" s="1" t="s">
        <v>141</v>
      </c>
      <c r="V1657" s="1" t="s">
        <v>4335</v>
      </c>
      <c r="W1657" s="1" t="s">
        <v>35</v>
      </c>
      <c r="X1657" s="1" t="s">
        <v>2546</v>
      </c>
      <c r="Y1657" s="1" t="s">
        <v>7521</v>
      </c>
      <c r="Z1657" s="1" t="s">
        <v>7522</v>
      </c>
    </row>
    <row r="1658" spans="1:26" hidden="1" x14ac:dyDescent="0.25">
      <c r="A1658" s="1" t="s">
        <v>2496</v>
      </c>
      <c r="B1658" s="1">
        <v>36</v>
      </c>
      <c r="C1658" s="1" t="s">
        <v>1146</v>
      </c>
      <c r="D1658" s="1" t="s">
        <v>197</v>
      </c>
      <c r="E1658" s="1" t="s">
        <v>142</v>
      </c>
      <c r="F1658" s="1">
        <v>2018</v>
      </c>
      <c r="G1658" s="1">
        <v>2019</v>
      </c>
      <c r="H1658" s="1" t="s">
        <v>6665</v>
      </c>
      <c r="I1658" s="1">
        <v>3471</v>
      </c>
      <c r="J1658" s="1" t="s">
        <v>3413</v>
      </c>
      <c r="K1658" s="1" t="s">
        <v>6247</v>
      </c>
      <c r="L1658" s="1">
        <v>34001</v>
      </c>
      <c r="M1658" s="1" t="s">
        <v>3898</v>
      </c>
      <c r="N1658" s="1" t="s">
        <v>6666</v>
      </c>
      <c r="O1658" s="1" t="s">
        <v>6267</v>
      </c>
      <c r="Q1658" s="1" t="s">
        <v>46</v>
      </c>
      <c r="R1658" s="1" t="s">
        <v>2514</v>
      </c>
      <c r="S1658" s="1" t="s">
        <v>3166</v>
      </c>
      <c r="T1658" s="1" t="s">
        <v>2479</v>
      </c>
      <c r="U1658" s="1" t="s">
        <v>197</v>
      </c>
      <c r="V1658" s="1" t="s">
        <v>6227</v>
      </c>
      <c r="W1658" s="1" t="s">
        <v>36</v>
      </c>
      <c r="X1658" s="1" t="s">
        <v>2794</v>
      </c>
      <c r="Y1658" s="1" t="s">
        <v>2795</v>
      </c>
      <c r="Z1658" s="1" t="s">
        <v>2755</v>
      </c>
    </row>
    <row r="1659" spans="1:26" hidden="1" x14ac:dyDescent="0.25">
      <c r="A1659" s="1" t="s">
        <v>2496</v>
      </c>
      <c r="B1659" s="1">
        <v>35</v>
      </c>
      <c r="C1659" s="1" t="s">
        <v>806</v>
      </c>
      <c r="D1659" s="1" t="s">
        <v>141</v>
      </c>
      <c r="E1659" s="1" t="s">
        <v>142</v>
      </c>
      <c r="F1659" s="1">
        <v>2023</v>
      </c>
      <c r="G1659" s="1">
        <v>2024</v>
      </c>
      <c r="H1659" s="1" t="s">
        <v>4806</v>
      </c>
      <c r="I1659" s="1">
        <v>3434</v>
      </c>
      <c r="J1659" s="1" t="s">
        <v>2606</v>
      </c>
      <c r="K1659" s="1" t="s">
        <v>2498</v>
      </c>
      <c r="L1659" s="1">
        <v>14001</v>
      </c>
      <c r="M1659" s="1" t="s">
        <v>2499</v>
      </c>
      <c r="N1659" s="1" t="s">
        <v>4138</v>
      </c>
      <c r="O1659" s="1" t="s">
        <v>4508</v>
      </c>
      <c r="Q1659" s="1" t="s">
        <v>38</v>
      </c>
      <c r="R1659" s="1" t="s">
        <v>2501</v>
      </c>
      <c r="S1659" s="1" t="s">
        <v>2545</v>
      </c>
      <c r="T1659" s="1" t="s">
        <v>2479</v>
      </c>
      <c r="U1659" s="1" t="s">
        <v>141</v>
      </c>
      <c r="V1659" s="1" t="s">
        <v>3457</v>
      </c>
      <c r="W1659" s="1" t="s">
        <v>35</v>
      </c>
      <c r="X1659" s="1" t="s">
        <v>2546</v>
      </c>
      <c r="Y1659" s="1" t="s">
        <v>6667</v>
      </c>
      <c r="Z1659" s="1" t="s">
        <v>6146</v>
      </c>
    </row>
    <row r="1660" spans="1:26" hidden="1" x14ac:dyDescent="0.25">
      <c r="A1660" s="1" t="s">
        <v>2496</v>
      </c>
      <c r="B1660" s="1">
        <v>33</v>
      </c>
      <c r="C1660" s="1" t="s">
        <v>1496</v>
      </c>
      <c r="D1660" s="1" t="s">
        <v>141</v>
      </c>
      <c r="E1660" s="1" t="s">
        <v>142</v>
      </c>
      <c r="F1660" s="1">
        <v>2021</v>
      </c>
      <c r="G1660" s="1">
        <v>2022</v>
      </c>
      <c r="H1660" s="1" t="s">
        <v>4532</v>
      </c>
      <c r="I1660" s="1">
        <v>10012</v>
      </c>
      <c r="J1660" s="1" t="s">
        <v>2475</v>
      </c>
      <c r="K1660" s="1" t="s">
        <v>3129</v>
      </c>
      <c r="L1660" s="1">
        <v>14001</v>
      </c>
      <c r="M1660" s="1" t="s">
        <v>3130</v>
      </c>
      <c r="N1660" s="1" t="s">
        <v>4784</v>
      </c>
      <c r="O1660" s="1" t="s">
        <v>4785</v>
      </c>
      <c r="Q1660" s="1" t="s">
        <v>38</v>
      </c>
      <c r="R1660" s="1" t="s">
        <v>2501</v>
      </c>
      <c r="S1660" s="1" t="s">
        <v>2545</v>
      </c>
      <c r="T1660" s="1" t="s">
        <v>2479</v>
      </c>
      <c r="U1660" s="1" t="s">
        <v>141</v>
      </c>
      <c r="V1660" s="1" t="s">
        <v>4786</v>
      </c>
      <c r="W1660" s="1" t="s">
        <v>35</v>
      </c>
      <c r="X1660" s="1" t="s">
        <v>2630</v>
      </c>
      <c r="Y1660" s="1" t="s">
        <v>4860</v>
      </c>
      <c r="Z1660" s="1" t="s">
        <v>4861</v>
      </c>
    </row>
    <row r="1661" spans="1:26" hidden="1" x14ac:dyDescent="0.25">
      <c r="A1661" s="1" t="s">
        <v>2496</v>
      </c>
      <c r="B1661" s="1">
        <v>32</v>
      </c>
      <c r="C1661" s="1" t="s">
        <v>1316</v>
      </c>
      <c r="D1661" s="1" t="s">
        <v>141</v>
      </c>
      <c r="E1661" s="1" t="s">
        <v>142</v>
      </c>
      <c r="F1661" s="1">
        <v>2023</v>
      </c>
      <c r="G1661" s="1">
        <v>2023</v>
      </c>
      <c r="H1661" s="1" t="s">
        <v>4862</v>
      </c>
      <c r="I1661" s="1">
        <v>5005</v>
      </c>
      <c r="J1661" s="1" t="s">
        <v>2504</v>
      </c>
      <c r="K1661" s="1" t="s">
        <v>2505</v>
      </c>
      <c r="L1661" s="1">
        <v>14001</v>
      </c>
      <c r="M1661" s="1" t="s">
        <v>2499</v>
      </c>
      <c r="N1661" s="1" t="s">
        <v>4793</v>
      </c>
      <c r="O1661" s="1" t="s">
        <v>4794</v>
      </c>
      <c r="Q1661" s="1" t="s">
        <v>38</v>
      </c>
      <c r="R1661" s="1" t="s">
        <v>2501</v>
      </c>
      <c r="S1661" s="1" t="s">
        <v>2545</v>
      </c>
      <c r="T1661" s="1" t="s">
        <v>2479</v>
      </c>
      <c r="U1661" s="1" t="s">
        <v>141</v>
      </c>
      <c r="V1661" s="1" t="s">
        <v>4335</v>
      </c>
      <c r="W1661" s="1" t="s">
        <v>35</v>
      </c>
      <c r="X1661" s="1" t="s">
        <v>2546</v>
      </c>
      <c r="Y1661" s="1" t="s">
        <v>6668</v>
      </c>
      <c r="Z1661" s="1" t="s">
        <v>4863</v>
      </c>
    </row>
    <row r="1662" spans="1:26" hidden="1" x14ac:dyDescent="0.25">
      <c r="A1662" s="1" t="s">
        <v>2496</v>
      </c>
      <c r="B1662" s="1">
        <v>30</v>
      </c>
      <c r="C1662" s="1" t="s">
        <v>1240</v>
      </c>
      <c r="D1662" s="1" t="s">
        <v>141</v>
      </c>
      <c r="E1662" s="1" t="s">
        <v>142</v>
      </c>
      <c r="F1662" s="1">
        <v>2024</v>
      </c>
      <c r="G1662" s="1">
        <v>2025</v>
      </c>
      <c r="H1662" s="1" t="s">
        <v>4864</v>
      </c>
      <c r="I1662" s="1">
        <v>9049</v>
      </c>
      <c r="J1662" s="1" t="s">
        <v>2504</v>
      </c>
      <c r="K1662" s="1" t="s">
        <v>2505</v>
      </c>
      <c r="L1662" s="1">
        <v>14001</v>
      </c>
      <c r="M1662" s="1" t="s">
        <v>2499</v>
      </c>
      <c r="N1662" s="1" t="s">
        <v>4120</v>
      </c>
      <c r="O1662" s="1" t="s">
        <v>4798</v>
      </c>
      <c r="Q1662" s="1" t="s">
        <v>38</v>
      </c>
      <c r="R1662" s="1" t="s">
        <v>2501</v>
      </c>
      <c r="S1662" s="1" t="s">
        <v>2545</v>
      </c>
      <c r="T1662" s="1" t="s">
        <v>2479</v>
      </c>
      <c r="U1662" s="1" t="s">
        <v>141</v>
      </c>
      <c r="V1662" s="1" t="s">
        <v>4303</v>
      </c>
      <c r="W1662" s="1" t="s">
        <v>35</v>
      </c>
      <c r="X1662" s="1" t="s">
        <v>2546</v>
      </c>
      <c r="Y1662" s="1" t="s">
        <v>4865</v>
      </c>
      <c r="Z1662" s="1" t="s">
        <v>4866</v>
      </c>
    </row>
    <row r="1663" spans="1:26" hidden="1" x14ac:dyDescent="0.25">
      <c r="A1663" s="1" t="s">
        <v>2496</v>
      </c>
      <c r="B1663" s="1">
        <v>27</v>
      </c>
      <c r="C1663" s="1" t="s">
        <v>389</v>
      </c>
      <c r="D1663" s="1" t="s">
        <v>364</v>
      </c>
      <c r="E1663" s="1" t="s">
        <v>142</v>
      </c>
      <c r="F1663" s="1">
        <v>2023</v>
      </c>
      <c r="G1663" s="1">
        <v>2024</v>
      </c>
      <c r="H1663" s="1" t="s">
        <v>4836</v>
      </c>
      <c r="I1663" s="1">
        <v>4654</v>
      </c>
      <c r="J1663" s="1" t="s">
        <v>2606</v>
      </c>
      <c r="K1663" s="1" t="s">
        <v>2498</v>
      </c>
      <c r="L1663" s="1">
        <v>14001</v>
      </c>
      <c r="M1663" s="1" t="s">
        <v>2499</v>
      </c>
      <c r="N1663" s="1" t="s">
        <v>4803</v>
      </c>
      <c r="O1663" s="1" t="s">
        <v>4804</v>
      </c>
      <c r="P1663" s="1">
        <v>31303</v>
      </c>
      <c r="Q1663" s="1" t="s">
        <v>38</v>
      </c>
      <c r="R1663" s="1" t="s">
        <v>2501</v>
      </c>
      <c r="S1663" s="1" t="s">
        <v>2545</v>
      </c>
      <c r="T1663" s="1" t="s">
        <v>2479</v>
      </c>
      <c r="U1663" s="1" t="s">
        <v>364</v>
      </c>
      <c r="V1663" s="1" t="s">
        <v>4805</v>
      </c>
      <c r="W1663" s="1" t="s">
        <v>34</v>
      </c>
      <c r="X1663" s="1" t="s">
        <v>2546</v>
      </c>
      <c r="Y1663" s="1" t="s">
        <v>5290</v>
      </c>
      <c r="Z1663" s="1" t="s">
        <v>5150</v>
      </c>
    </row>
    <row r="1664" spans="1:26" hidden="1" x14ac:dyDescent="0.25">
      <c r="A1664" s="1" t="s">
        <v>2496</v>
      </c>
      <c r="B1664" s="1">
        <v>25</v>
      </c>
      <c r="C1664" s="1" t="s">
        <v>1497</v>
      </c>
      <c r="D1664" s="1" t="s">
        <v>141</v>
      </c>
      <c r="E1664" s="1" t="s">
        <v>142</v>
      </c>
      <c r="F1664" s="1">
        <v>2021</v>
      </c>
      <c r="G1664" s="1">
        <v>2022</v>
      </c>
      <c r="H1664" s="1" t="s">
        <v>4532</v>
      </c>
      <c r="I1664" s="1">
        <v>10012</v>
      </c>
      <c r="J1664" s="1" t="s">
        <v>2475</v>
      </c>
      <c r="K1664" s="1" t="s">
        <v>3129</v>
      </c>
      <c r="L1664" s="1">
        <v>14001</v>
      </c>
      <c r="M1664" s="1" t="s">
        <v>3130</v>
      </c>
      <c r="N1664" s="1" t="s">
        <v>4784</v>
      </c>
      <c r="O1664" s="1" t="s">
        <v>4785</v>
      </c>
      <c r="Q1664" s="1" t="s">
        <v>38</v>
      </c>
      <c r="R1664" s="1" t="s">
        <v>2501</v>
      </c>
      <c r="S1664" s="1" t="s">
        <v>2545</v>
      </c>
      <c r="T1664" s="1" t="s">
        <v>2479</v>
      </c>
      <c r="U1664" s="1" t="s">
        <v>141</v>
      </c>
      <c r="V1664" s="1" t="s">
        <v>4786</v>
      </c>
      <c r="W1664" s="1" t="s">
        <v>35</v>
      </c>
      <c r="X1664" s="1" t="s">
        <v>2630</v>
      </c>
      <c r="Y1664" s="1" t="s">
        <v>4867</v>
      </c>
      <c r="Z1664" s="1" t="s">
        <v>2755</v>
      </c>
    </row>
    <row r="1665" spans="1:26" hidden="1" x14ac:dyDescent="0.25">
      <c r="A1665" s="1" t="s">
        <v>2496</v>
      </c>
      <c r="B1665" s="1">
        <v>22</v>
      </c>
      <c r="C1665" s="1" t="s">
        <v>1498</v>
      </c>
      <c r="D1665" s="1" t="s">
        <v>141</v>
      </c>
      <c r="E1665" s="1" t="s">
        <v>142</v>
      </c>
      <c r="F1665" s="1">
        <v>2021</v>
      </c>
      <c r="G1665" s="1">
        <v>2022</v>
      </c>
      <c r="H1665" s="1" t="s">
        <v>4532</v>
      </c>
      <c r="I1665" s="1">
        <v>10012</v>
      </c>
      <c r="J1665" s="1" t="s">
        <v>2475</v>
      </c>
      <c r="K1665" s="1" t="s">
        <v>3129</v>
      </c>
      <c r="L1665" s="1">
        <v>14001</v>
      </c>
      <c r="M1665" s="1" t="s">
        <v>3130</v>
      </c>
      <c r="N1665" s="1" t="s">
        <v>4868</v>
      </c>
      <c r="O1665" s="1" t="s">
        <v>4869</v>
      </c>
      <c r="Q1665" s="1" t="s">
        <v>38</v>
      </c>
      <c r="R1665" s="1" t="s">
        <v>2501</v>
      </c>
      <c r="S1665" s="1" t="s">
        <v>2545</v>
      </c>
      <c r="T1665" s="1" t="s">
        <v>2479</v>
      </c>
      <c r="U1665" s="1" t="s">
        <v>141</v>
      </c>
      <c r="V1665" s="1" t="s">
        <v>4786</v>
      </c>
      <c r="W1665" s="1" t="s">
        <v>35</v>
      </c>
      <c r="X1665" s="1" t="s">
        <v>2630</v>
      </c>
      <c r="Y1665" s="1" t="s">
        <v>4870</v>
      </c>
      <c r="Z1665" s="1" t="s">
        <v>2755</v>
      </c>
    </row>
    <row r="1666" spans="1:26" hidden="1" x14ac:dyDescent="0.25">
      <c r="A1666" s="1" t="s">
        <v>2496</v>
      </c>
      <c r="B1666" s="1">
        <v>21</v>
      </c>
      <c r="C1666" s="1" t="s">
        <v>992</v>
      </c>
      <c r="D1666" s="1" t="s">
        <v>141</v>
      </c>
      <c r="E1666" s="1" t="s">
        <v>142</v>
      </c>
      <c r="F1666" s="1">
        <v>2023</v>
      </c>
      <c r="G1666" s="1">
        <v>2023</v>
      </c>
      <c r="H1666" s="1" t="s">
        <v>4871</v>
      </c>
      <c r="I1666" s="1">
        <v>8990</v>
      </c>
      <c r="J1666" s="1" t="s">
        <v>2504</v>
      </c>
      <c r="K1666" s="1" t="s">
        <v>2505</v>
      </c>
      <c r="L1666" s="1">
        <v>14001</v>
      </c>
      <c r="M1666" s="1" t="s">
        <v>2499</v>
      </c>
      <c r="N1666" s="1" t="s">
        <v>4163</v>
      </c>
      <c r="O1666" s="1" t="s">
        <v>4164</v>
      </c>
      <c r="Q1666" s="1" t="s">
        <v>38</v>
      </c>
      <c r="R1666" s="1" t="s">
        <v>2501</v>
      </c>
      <c r="S1666" s="1" t="s">
        <v>2545</v>
      </c>
      <c r="T1666" s="1" t="s">
        <v>2479</v>
      </c>
      <c r="U1666" s="1" t="s">
        <v>141</v>
      </c>
      <c r="V1666" s="1" t="s">
        <v>4165</v>
      </c>
      <c r="W1666" s="1" t="s">
        <v>34</v>
      </c>
      <c r="X1666" s="1" t="s">
        <v>2546</v>
      </c>
      <c r="Y1666" s="1" t="s">
        <v>5985</v>
      </c>
      <c r="Z1666" s="1" t="s">
        <v>4872</v>
      </c>
    </row>
    <row r="1667" spans="1:26" hidden="1" x14ac:dyDescent="0.25">
      <c r="A1667" s="1" t="s">
        <v>2496</v>
      </c>
      <c r="B1667" s="1">
        <v>20</v>
      </c>
      <c r="C1667" s="1" t="s">
        <v>971</v>
      </c>
      <c r="D1667" s="1" t="s">
        <v>141</v>
      </c>
      <c r="E1667" s="1" t="s">
        <v>142</v>
      </c>
      <c r="F1667" s="1">
        <v>2024</v>
      </c>
      <c r="G1667" s="1">
        <v>2025</v>
      </c>
      <c r="H1667" s="1" t="s">
        <v>7523</v>
      </c>
      <c r="I1667" s="1">
        <v>9768</v>
      </c>
      <c r="J1667" s="1" t="s">
        <v>2504</v>
      </c>
      <c r="K1667" s="1" t="s">
        <v>2505</v>
      </c>
      <c r="L1667" s="1">
        <v>14001</v>
      </c>
      <c r="M1667" s="1" t="s">
        <v>2499</v>
      </c>
      <c r="N1667" s="1" t="s">
        <v>4120</v>
      </c>
      <c r="O1667" s="1" t="s">
        <v>4798</v>
      </c>
      <c r="Q1667" s="1" t="s">
        <v>38</v>
      </c>
      <c r="R1667" s="1" t="s">
        <v>2501</v>
      </c>
      <c r="S1667" s="1" t="s">
        <v>2545</v>
      </c>
      <c r="T1667" s="1" t="s">
        <v>2479</v>
      </c>
      <c r="U1667" s="1" t="s">
        <v>141</v>
      </c>
      <c r="V1667" s="1" t="s">
        <v>4303</v>
      </c>
      <c r="W1667" s="1" t="s">
        <v>35</v>
      </c>
      <c r="X1667" s="1" t="s">
        <v>2546</v>
      </c>
      <c r="Y1667" s="1" t="s">
        <v>7524</v>
      </c>
      <c r="Z1667" s="1" t="s">
        <v>7525</v>
      </c>
    </row>
    <row r="1668" spans="1:26" hidden="1" x14ac:dyDescent="0.25">
      <c r="A1668" s="1" t="s">
        <v>2496</v>
      </c>
      <c r="B1668" s="1">
        <v>18</v>
      </c>
      <c r="C1668" s="1" t="s">
        <v>911</v>
      </c>
      <c r="D1668" s="1" t="s">
        <v>141</v>
      </c>
      <c r="E1668" s="1" t="s">
        <v>142</v>
      </c>
      <c r="F1668" s="1">
        <v>2023</v>
      </c>
      <c r="G1668" s="1">
        <v>2024</v>
      </c>
      <c r="H1668" s="1" t="s">
        <v>4873</v>
      </c>
      <c r="I1668" s="1">
        <v>7436</v>
      </c>
      <c r="J1668" s="1" t="s">
        <v>2504</v>
      </c>
      <c r="K1668" s="1" t="s">
        <v>2505</v>
      </c>
      <c r="L1668" s="1">
        <v>14001</v>
      </c>
      <c r="M1668" s="1" t="s">
        <v>2499</v>
      </c>
      <c r="N1668" s="1" t="s">
        <v>4312</v>
      </c>
      <c r="O1668" s="1" t="s">
        <v>4874</v>
      </c>
      <c r="Q1668" s="1" t="s">
        <v>38</v>
      </c>
      <c r="R1668" s="1" t="s">
        <v>2501</v>
      </c>
      <c r="S1668" s="1" t="s">
        <v>2545</v>
      </c>
      <c r="T1668" s="1" t="s">
        <v>2479</v>
      </c>
      <c r="U1668" s="1" t="s">
        <v>141</v>
      </c>
      <c r="V1668" s="1" t="s">
        <v>4303</v>
      </c>
      <c r="W1668" s="1" t="s">
        <v>35</v>
      </c>
      <c r="X1668" s="1" t="s">
        <v>2630</v>
      </c>
      <c r="Y1668" s="1" t="s">
        <v>4875</v>
      </c>
      <c r="Z1668" s="1" t="s">
        <v>2755</v>
      </c>
    </row>
    <row r="1669" spans="1:26" hidden="1" x14ac:dyDescent="0.25">
      <c r="A1669" s="1" t="s">
        <v>2496</v>
      </c>
      <c r="B1669" s="1">
        <v>16</v>
      </c>
      <c r="C1669" s="1" t="s">
        <v>1258</v>
      </c>
      <c r="D1669" s="1" t="s">
        <v>141</v>
      </c>
      <c r="E1669" s="1" t="s">
        <v>142</v>
      </c>
      <c r="F1669" s="1">
        <v>2024</v>
      </c>
      <c r="G1669" s="1">
        <v>2025</v>
      </c>
      <c r="H1669" s="1" t="s">
        <v>4876</v>
      </c>
      <c r="I1669" s="1">
        <v>9042</v>
      </c>
      <c r="J1669" s="1" t="s">
        <v>2504</v>
      </c>
      <c r="K1669" s="1" t="s">
        <v>2505</v>
      </c>
      <c r="L1669" s="1">
        <v>14001</v>
      </c>
      <c r="M1669" s="1" t="s">
        <v>2499</v>
      </c>
      <c r="N1669" s="1" t="s">
        <v>4209</v>
      </c>
      <c r="O1669" s="1" t="s">
        <v>4796</v>
      </c>
      <c r="Q1669" s="1" t="s">
        <v>38</v>
      </c>
      <c r="R1669" s="1" t="s">
        <v>2501</v>
      </c>
      <c r="S1669" s="1" t="s">
        <v>2545</v>
      </c>
      <c r="T1669" s="1" t="s">
        <v>2479</v>
      </c>
      <c r="U1669" s="1" t="s">
        <v>141</v>
      </c>
      <c r="V1669" s="1" t="s">
        <v>4199</v>
      </c>
      <c r="W1669" s="1" t="s">
        <v>34</v>
      </c>
      <c r="X1669" s="1" t="s">
        <v>2546</v>
      </c>
      <c r="Y1669" s="1" t="s">
        <v>4877</v>
      </c>
      <c r="Z1669" s="1" t="s">
        <v>4878</v>
      </c>
    </row>
    <row r="1670" spans="1:26" hidden="1" x14ac:dyDescent="0.25">
      <c r="A1670" s="1" t="s">
        <v>2496</v>
      </c>
      <c r="B1670" s="1">
        <v>15</v>
      </c>
      <c r="C1670" s="1" t="s">
        <v>1147</v>
      </c>
      <c r="D1670" s="1" t="s">
        <v>141</v>
      </c>
      <c r="E1670" s="1" t="s">
        <v>142</v>
      </c>
      <c r="F1670" s="1">
        <v>2024</v>
      </c>
      <c r="G1670" s="1">
        <v>2025</v>
      </c>
      <c r="H1670" s="1" t="s">
        <v>7526</v>
      </c>
      <c r="I1670" s="1">
        <v>3499</v>
      </c>
      <c r="J1670" s="1" t="s">
        <v>2504</v>
      </c>
      <c r="K1670" s="1" t="s">
        <v>2541</v>
      </c>
      <c r="L1670" s="1">
        <v>14001</v>
      </c>
      <c r="M1670" s="1" t="s">
        <v>2542</v>
      </c>
      <c r="N1670" s="1" t="s">
        <v>4779</v>
      </c>
      <c r="O1670" s="1" t="s">
        <v>4780</v>
      </c>
      <c r="Q1670" s="1" t="s">
        <v>38</v>
      </c>
      <c r="R1670" s="1" t="s">
        <v>2501</v>
      </c>
      <c r="S1670" s="1" t="s">
        <v>2545</v>
      </c>
      <c r="T1670" s="1" t="s">
        <v>2479</v>
      </c>
      <c r="U1670" s="1" t="s">
        <v>141</v>
      </c>
      <c r="V1670" s="1" t="s">
        <v>4781</v>
      </c>
      <c r="W1670" s="1" t="s">
        <v>34</v>
      </c>
      <c r="X1670" s="1" t="s">
        <v>2546</v>
      </c>
      <c r="Y1670" s="1" t="s">
        <v>7527</v>
      </c>
      <c r="Z1670" s="1" t="s">
        <v>6147</v>
      </c>
    </row>
    <row r="1671" spans="1:26" hidden="1" x14ac:dyDescent="0.25">
      <c r="A1671" s="1" t="s">
        <v>2496</v>
      </c>
      <c r="B1671" s="1">
        <v>11</v>
      </c>
      <c r="C1671" s="1" t="s">
        <v>894</v>
      </c>
      <c r="D1671" s="1" t="s">
        <v>141</v>
      </c>
      <c r="E1671" s="1" t="s">
        <v>142</v>
      </c>
      <c r="F1671" s="1">
        <v>2024</v>
      </c>
      <c r="G1671" s="1">
        <v>2025</v>
      </c>
      <c r="H1671" s="1" t="s">
        <v>4879</v>
      </c>
      <c r="I1671" s="1">
        <v>7477</v>
      </c>
      <c r="J1671" s="1" t="s">
        <v>2504</v>
      </c>
      <c r="K1671" s="1" t="s">
        <v>2505</v>
      </c>
      <c r="L1671" s="1">
        <v>14001</v>
      </c>
      <c r="M1671" s="1" t="s">
        <v>2499</v>
      </c>
      <c r="N1671" s="1" t="s">
        <v>4173</v>
      </c>
      <c r="O1671" s="1" t="s">
        <v>4568</v>
      </c>
      <c r="Q1671" s="1" t="s">
        <v>38</v>
      </c>
      <c r="R1671" s="1" t="s">
        <v>2501</v>
      </c>
      <c r="S1671" s="1" t="s">
        <v>2545</v>
      </c>
      <c r="T1671" s="1" t="s">
        <v>2479</v>
      </c>
      <c r="U1671" s="1" t="s">
        <v>141</v>
      </c>
      <c r="V1671" s="1" t="s">
        <v>3457</v>
      </c>
      <c r="W1671" s="1" t="s">
        <v>35</v>
      </c>
      <c r="X1671" s="1" t="s">
        <v>2546</v>
      </c>
      <c r="Y1671" s="1" t="s">
        <v>7528</v>
      </c>
      <c r="Z1671" s="1" t="s">
        <v>4880</v>
      </c>
    </row>
    <row r="1672" spans="1:26" hidden="1" x14ac:dyDescent="0.25">
      <c r="A1672" s="1" t="s">
        <v>2496</v>
      </c>
      <c r="B1672" s="1">
        <v>3</v>
      </c>
      <c r="C1672" s="1" t="s">
        <v>849</v>
      </c>
      <c r="D1672" s="1" t="s">
        <v>162</v>
      </c>
      <c r="E1672" s="1" t="s">
        <v>157</v>
      </c>
      <c r="F1672" s="1">
        <v>2024</v>
      </c>
      <c r="G1672" s="1">
        <v>2024</v>
      </c>
      <c r="H1672" s="1" t="s">
        <v>4881</v>
      </c>
      <c r="I1672" s="1">
        <v>9022</v>
      </c>
      <c r="J1672" s="1" t="s">
        <v>2557</v>
      </c>
      <c r="K1672" s="1" t="s">
        <v>2629</v>
      </c>
      <c r="L1672" s="1">
        <v>14001</v>
      </c>
      <c r="M1672" s="1" t="s">
        <v>2499</v>
      </c>
      <c r="N1672" s="1" t="s">
        <v>4779</v>
      </c>
      <c r="O1672" s="1" t="s">
        <v>4882</v>
      </c>
      <c r="Q1672" s="1" t="s">
        <v>38</v>
      </c>
      <c r="R1672" s="1" t="s">
        <v>2501</v>
      </c>
      <c r="S1672" s="1" t="s">
        <v>2545</v>
      </c>
      <c r="T1672" s="1" t="s">
        <v>2479</v>
      </c>
      <c r="U1672" s="1" t="s">
        <v>162</v>
      </c>
      <c r="V1672" s="1" t="s">
        <v>4616</v>
      </c>
      <c r="W1672" s="1" t="s">
        <v>34</v>
      </c>
      <c r="X1672" s="1" t="s">
        <v>2546</v>
      </c>
      <c r="Y1672" s="1" t="s">
        <v>4883</v>
      </c>
      <c r="Z1672" s="1" t="s">
        <v>2701</v>
      </c>
    </row>
  </sheetData>
  <autoFilter ref="A1:Z1672" xr:uid="{9BA53AE2-2A15-4681-820B-14BD31F986B6}">
    <filterColumn colId="7">
      <filters>
        <filter val="WELLINGTON NASCIMENTO DOS SANTOS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A2B6-0ADA-483A-9040-E4A676F114E1}">
  <dimension ref="A1:G2086"/>
  <sheetViews>
    <sheetView workbookViewId="0">
      <selection activeCell="C9" sqref="C9"/>
    </sheetView>
  </sheetViews>
  <sheetFormatPr defaultColWidth="8.7109375" defaultRowHeight="15" x14ac:dyDescent="0.25"/>
  <cols>
    <col min="1" max="1" width="14.85546875" style="1" bestFit="1" customWidth="1"/>
    <col min="2" max="2" width="10.85546875" style="1" bestFit="1" customWidth="1"/>
    <col min="3" max="3" width="66.140625" style="1" bestFit="1" customWidth="1"/>
    <col min="4" max="4" width="18.140625" style="1" bestFit="1" customWidth="1"/>
    <col min="5" max="5" width="23.5703125" style="3" bestFit="1" customWidth="1"/>
    <col min="6" max="6" width="21.42578125" style="3" bestFit="1" customWidth="1"/>
    <col min="7" max="7" width="12.5703125" style="4" bestFit="1" customWidth="1"/>
    <col min="8" max="16384" width="8.7109375" style="1"/>
  </cols>
  <sheetData>
    <row r="1" spans="1:7" x14ac:dyDescent="0.25">
      <c r="A1" s="1" t="s">
        <v>128</v>
      </c>
      <c r="B1" s="1" t="s">
        <v>32</v>
      </c>
      <c r="C1" s="1" t="s">
        <v>125</v>
      </c>
      <c r="D1" s="1" t="s">
        <v>1655</v>
      </c>
      <c r="E1" s="3" t="s">
        <v>1656</v>
      </c>
      <c r="F1" s="3" t="s">
        <v>1657</v>
      </c>
      <c r="G1" s="4" t="s">
        <v>1658</v>
      </c>
    </row>
    <row r="2" spans="1:7" x14ac:dyDescent="0.25">
      <c r="A2" s="1" t="s">
        <v>34</v>
      </c>
      <c r="B2" s="1" t="s">
        <v>88</v>
      </c>
      <c r="C2" s="1" t="s">
        <v>2190</v>
      </c>
      <c r="E2" s="3" t="s">
        <v>2177</v>
      </c>
      <c r="F2" s="3" t="s">
        <v>1661</v>
      </c>
      <c r="G2" s="4">
        <v>2462.14</v>
      </c>
    </row>
    <row r="3" spans="1:7" x14ac:dyDescent="0.25">
      <c r="A3" s="1" t="s">
        <v>34</v>
      </c>
      <c r="B3" s="1" t="s">
        <v>82</v>
      </c>
      <c r="C3" s="1" t="s">
        <v>2190</v>
      </c>
      <c r="E3" s="3" t="s">
        <v>2191</v>
      </c>
      <c r="F3" s="3" t="s">
        <v>1661</v>
      </c>
      <c r="G3" s="4">
        <v>2462.14</v>
      </c>
    </row>
    <row r="4" spans="1:7" x14ac:dyDescent="0.25">
      <c r="A4" s="1" t="s">
        <v>34</v>
      </c>
      <c r="B4" s="1" t="s">
        <v>89</v>
      </c>
      <c r="C4" s="1" t="s">
        <v>2190</v>
      </c>
      <c r="E4" s="3" t="s">
        <v>1669</v>
      </c>
      <c r="F4" s="3" t="s">
        <v>1661</v>
      </c>
      <c r="G4" s="4">
        <v>2449.14</v>
      </c>
    </row>
    <row r="5" spans="1:7" x14ac:dyDescent="0.25">
      <c r="A5" s="1" t="s">
        <v>34</v>
      </c>
      <c r="B5" s="1" t="s">
        <v>74</v>
      </c>
      <c r="C5" s="1" t="s">
        <v>2190</v>
      </c>
      <c r="E5" s="3" t="s">
        <v>2191</v>
      </c>
      <c r="F5" s="3" t="s">
        <v>1661</v>
      </c>
      <c r="G5" s="4">
        <v>2462.14</v>
      </c>
    </row>
    <row r="6" spans="1:7" x14ac:dyDescent="0.25">
      <c r="A6" s="1" t="s">
        <v>34</v>
      </c>
      <c r="B6" s="1" t="s">
        <v>76</v>
      </c>
      <c r="C6" s="1" t="s">
        <v>2190</v>
      </c>
      <c r="E6" s="3" t="s">
        <v>2191</v>
      </c>
      <c r="F6" s="3" t="s">
        <v>1661</v>
      </c>
      <c r="G6" s="4">
        <v>2462.14</v>
      </c>
    </row>
    <row r="7" spans="1:7" x14ac:dyDescent="0.25">
      <c r="A7" s="1" t="s">
        <v>34</v>
      </c>
      <c r="B7" s="1" t="s">
        <v>83</v>
      </c>
      <c r="C7" s="1" t="s">
        <v>2190</v>
      </c>
      <c r="E7" s="3" t="s">
        <v>2191</v>
      </c>
      <c r="F7" s="3" t="s">
        <v>1661</v>
      </c>
      <c r="G7" s="4">
        <v>2462.14</v>
      </c>
    </row>
    <row r="8" spans="1:7" x14ac:dyDescent="0.25">
      <c r="A8" s="1" t="s">
        <v>34</v>
      </c>
      <c r="B8" s="1" t="s">
        <v>85</v>
      </c>
      <c r="C8" s="1" t="s">
        <v>2190</v>
      </c>
      <c r="E8" s="3" t="s">
        <v>2191</v>
      </c>
      <c r="F8" s="3" t="s">
        <v>1661</v>
      </c>
      <c r="G8" s="4">
        <v>2462.14</v>
      </c>
    </row>
    <row r="9" spans="1:7" x14ac:dyDescent="0.25">
      <c r="A9" s="1" t="s">
        <v>34</v>
      </c>
      <c r="B9" s="1" t="s">
        <v>71</v>
      </c>
      <c r="C9" s="1" t="s">
        <v>2190</v>
      </c>
      <c r="E9" s="3" t="s">
        <v>2191</v>
      </c>
      <c r="F9" s="3" t="s">
        <v>1661</v>
      </c>
      <c r="G9" s="4">
        <v>2462.14</v>
      </c>
    </row>
    <row r="10" spans="1:7" x14ac:dyDescent="0.25">
      <c r="A10" s="1" t="s">
        <v>34</v>
      </c>
      <c r="B10" s="1" t="s">
        <v>98</v>
      </c>
      <c r="C10" s="1" t="s">
        <v>2190</v>
      </c>
      <c r="E10" s="3" t="s">
        <v>2177</v>
      </c>
      <c r="F10" s="3" t="s">
        <v>1661</v>
      </c>
      <c r="G10" s="4">
        <v>2462.14</v>
      </c>
    </row>
    <row r="11" spans="1:7" x14ac:dyDescent="0.25">
      <c r="A11" s="1" t="s">
        <v>34</v>
      </c>
      <c r="B11" s="1" t="s">
        <v>79</v>
      </c>
      <c r="C11" s="1" t="s">
        <v>2190</v>
      </c>
      <c r="E11" s="3" t="s">
        <v>2177</v>
      </c>
      <c r="F11" s="3" t="s">
        <v>1661</v>
      </c>
      <c r="G11" s="4">
        <v>2462.14</v>
      </c>
    </row>
    <row r="12" spans="1:7" x14ac:dyDescent="0.25">
      <c r="A12" s="1" t="s">
        <v>34</v>
      </c>
      <c r="B12" s="1" t="s">
        <v>55</v>
      </c>
      <c r="C12" s="1" t="s">
        <v>2190</v>
      </c>
      <c r="E12" s="3" t="s">
        <v>2177</v>
      </c>
      <c r="F12" s="3" t="s">
        <v>1661</v>
      </c>
      <c r="G12" s="4">
        <v>2462.14</v>
      </c>
    </row>
    <row r="13" spans="1:7" x14ac:dyDescent="0.25">
      <c r="A13" s="1" t="s">
        <v>34</v>
      </c>
      <c r="B13" s="1" t="s">
        <v>75</v>
      </c>
      <c r="C13" s="1" t="s">
        <v>2190</v>
      </c>
      <c r="E13" s="3" t="s">
        <v>2191</v>
      </c>
      <c r="F13" s="3" t="s">
        <v>1661</v>
      </c>
      <c r="G13" s="4">
        <v>2462.14</v>
      </c>
    </row>
    <row r="14" spans="1:7" x14ac:dyDescent="0.25">
      <c r="A14" s="1" t="s">
        <v>34</v>
      </c>
      <c r="B14" s="1" t="s">
        <v>81</v>
      </c>
      <c r="C14" s="1" t="s">
        <v>2190</v>
      </c>
      <c r="E14" s="3" t="s">
        <v>1838</v>
      </c>
      <c r="F14" s="3" t="s">
        <v>1661</v>
      </c>
      <c r="G14" s="4">
        <v>2462.14</v>
      </c>
    </row>
    <row r="15" spans="1:7" x14ac:dyDescent="0.25">
      <c r="A15" s="1" t="s">
        <v>34</v>
      </c>
      <c r="B15" s="1" t="s">
        <v>87</v>
      </c>
      <c r="C15" s="1" t="s">
        <v>2190</v>
      </c>
      <c r="E15" s="3" t="s">
        <v>1838</v>
      </c>
      <c r="F15" s="3" t="s">
        <v>1661</v>
      </c>
      <c r="G15" s="4">
        <v>2462.14</v>
      </c>
    </row>
    <row r="16" spans="1:7" x14ac:dyDescent="0.25">
      <c r="A16" s="1" t="s">
        <v>34</v>
      </c>
      <c r="B16" s="1" t="s">
        <v>50</v>
      </c>
      <c r="C16" s="1" t="s">
        <v>2190</v>
      </c>
      <c r="E16" s="3" t="s">
        <v>1838</v>
      </c>
      <c r="F16" s="3" t="s">
        <v>1661</v>
      </c>
      <c r="G16" s="4">
        <v>2462.14</v>
      </c>
    </row>
    <row r="17" spans="1:7" x14ac:dyDescent="0.25">
      <c r="A17" s="1" t="s">
        <v>34</v>
      </c>
      <c r="B17" s="1" t="s">
        <v>59</v>
      </c>
      <c r="C17" s="1" t="s">
        <v>2190</v>
      </c>
      <c r="E17" s="3" t="s">
        <v>2177</v>
      </c>
      <c r="F17" s="3" t="s">
        <v>1661</v>
      </c>
      <c r="G17" s="4">
        <v>2462.14</v>
      </c>
    </row>
    <row r="18" spans="1:7" x14ac:dyDescent="0.25">
      <c r="A18" s="1" t="s">
        <v>34</v>
      </c>
      <c r="B18" s="1" t="s">
        <v>66</v>
      </c>
      <c r="C18" s="1" t="s">
        <v>2190</v>
      </c>
      <c r="E18" s="3" t="s">
        <v>2177</v>
      </c>
      <c r="F18" s="3" t="s">
        <v>1661</v>
      </c>
      <c r="G18" s="4">
        <v>2462.14</v>
      </c>
    </row>
    <row r="19" spans="1:7" x14ac:dyDescent="0.25">
      <c r="A19" s="1" t="s">
        <v>34</v>
      </c>
      <c r="B19" s="1" t="s">
        <v>49</v>
      </c>
      <c r="C19" s="1" t="s">
        <v>2190</v>
      </c>
      <c r="E19" s="3" t="s">
        <v>1669</v>
      </c>
      <c r="F19" s="3" t="s">
        <v>1661</v>
      </c>
      <c r="G19" s="4">
        <v>2462.14</v>
      </c>
    </row>
    <row r="20" spans="1:7" x14ac:dyDescent="0.25">
      <c r="A20" s="1" t="s">
        <v>34</v>
      </c>
      <c r="B20" s="1" t="s">
        <v>80</v>
      </c>
      <c r="C20" s="1" t="s">
        <v>2190</v>
      </c>
      <c r="E20" s="3" t="s">
        <v>1669</v>
      </c>
      <c r="F20" s="3" t="s">
        <v>1661</v>
      </c>
      <c r="G20" s="4">
        <v>2462.14</v>
      </c>
    </row>
    <row r="21" spans="1:7" x14ac:dyDescent="0.25">
      <c r="A21" s="1" t="s">
        <v>34</v>
      </c>
      <c r="B21" s="1" t="s">
        <v>57</v>
      </c>
      <c r="C21" s="1" t="s">
        <v>2190</v>
      </c>
      <c r="E21" s="3" t="s">
        <v>1669</v>
      </c>
      <c r="F21" s="3" t="s">
        <v>1661</v>
      </c>
      <c r="G21" s="4">
        <v>2462.14</v>
      </c>
    </row>
    <row r="22" spans="1:7" x14ac:dyDescent="0.25">
      <c r="A22" s="1" t="s">
        <v>34</v>
      </c>
      <c r="B22" s="1" t="s">
        <v>61</v>
      </c>
      <c r="C22" s="1" t="s">
        <v>2190</v>
      </c>
      <c r="E22" s="3" t="s">
        <v>2192</v>
      </c>
      <c r="F22" s="3" t="s">
        <v>1661</v>
      </c>
      <c r="G22" s="4">
        <v>2462.14</v>
      </c>
    </row>
    <row r="23" spans="1:7" x14ac:dyDescent="0.25">
      <c r="A23" s="1" t="s">
        <v>34</v>
      </c>
      <c r="B23" s="1" t="s">
        <v>63</v>
      </c>
      <c r="C23" s="1" t="s">
        <v>2190</v>
      </c>
      <c r="E23" s="3" t="s">
        <v>2192</v>
      </c>
      <c r="F23" s="3" t="s">
        <v>1661</v>
      </c>
      <c r="G23" s="4">
        <v>2462.14</v>
      </c>
    </row>
    <row r="24" spans="1:7" x14ac:dyDescent="0.25">
      <c r="A24" s="1" t="s">
        <v>34</v>
      </c>
      <c r="B24" s="1" t="s">
        <v>64</v>
      </c>
      <c r="C24" s="1" t="s">
        <v>2190</v>
      </c>
      <c r="E24" s="3" t="s">
        <v>2192</v>
      </c>
      <c r="F24" s="3" t="s">
        <v>1661</v>
      </c>
      <c r="G24" s="4">
        <v>2462.14</v>
      </c>
    </row>
    <row r="25" spans="1:7" x14ac:dyDescent="0.25">
      <c r="A25" s="1" t="s">
        <v>34</v>
      </c>
      <c r="B25" s="1" t="s">
        <v>68</v>
      </c>
      <c r="C25" s="1" t="s">
        <v>2190</v>
      </c>
      <c r="E25" s="3" t="s">
        <v>2192</v>
      </c>
      <c r="F25" s="3" t="s">
        <v>1661</v>
      </c>
      <c r="G25" s="4">
        <v>2462.14</v>
      </c>
    </row>
    <row r="26" spans="1:7" x14ac:dyDescent="0.25">
      <c r="A26" s="1" t="s">
        <v>34</v>
      </c>
      <c r="B26" s="1" t="s">
        <v>78</v>
      </c>
      <c r="C26" s="1" t="s">
        <v>2190</v>
      </c>
      <c r="E26" s="3" t="s">
        <v>2191</v>
      </c>
      <c r="F26" s="3" t="s">
        <v>1661</v>
      </c>
      <c r="G26" s="4">
        <v>2462.14</v>
      </c>
    </row>
    <row r="27" spans="1:7" x14ac:dyDescent="0.25">
      <c r="A27" s="1" t="s">
        <v>34</v>
      </c>
      <c r="B27" s="1" t="s">
        <v>69</v>
      </c>
      <c r="C27" s="1" t="s">
        <v>2190</v>
      </c>
      <c r="E27" s="3" t="s">
        <v>2192</v>
      </c>
      <c r="F27" s="3" t="s">
        <v>1661</v>
      </c>
      <c r="G27" s="4">
        <v>2462.14</v>
      </c>
    </row>
    <row r="28" spans="1:7" x14ac:dyDescent="0.25">
      <c r="A28" s="1" t="s">
        <v>34</v>
      </c>
      <c r="B28" s="1" t="s">
        <v>72</v>
      </c>
      <c r="C28" s="1" t="s">
        <v>2190</v>
      </c>
      <c r="E28" s="3" t="s">
        <v>2191</v>
      </c>
      <c r="F28" s="3" t="s">
        <v>1661</v>
      </c>
      <c r="G28" s="4">
        <v>2458.1799999999998</v>
      </c>
    </row>
    <row r="29" spans="1:7" x14ac:dyDescent="0.25">
      <c r="A29" s="1" t="s">
        <v>34</v>
      </c>
      <c r="B29" s="1" t="s">
        <v>53</v>
      </c>
      <c r="C29" s="1" t="s">
        <v>2190</v>
      </c>
      <c r="E29" s="3" t="s">
        <v>1971</v>
      </c>
      <c r="F29" s="3" t="s">
        <v>1661</v>
      </c>
      <c r="G29" s="4">
        <v>2450.92</v>
      </c>
    </row>
    <row r="30" spans="1:7" x14ac:dyDescent="0.25">
      <c r="A30" s="1" t="s">
        <v>34</v>
      </c>
      <c r="B30" s="1" t="s">
        <v>54</v>
      </c>
      <c r="C30" s="1" t="s">
        <v>2190</v>
      </c>
      <c r="E30" s="3" t="s">
        <v>1971</v>
      </c>
      <c r="F30" s="3" t="s">
        <v>1661</v>
      </c>
      <c r="G30" s="4">
        <v>2450.92</v>
      </c>
    </row>
    <row r="31" spans="1:7" x14ac:dyDescent="0.25">
      <c r="A31" s="1" t="s">
        <v>34</v>
      </c>
      <c r="B31" s="1" t="s">
        <v>73</v>
      </c>
      <c r="C31" s="1" t="s">
        <v>2190</v>
      </c>
      <c r="E31" s="3" t="s">
        <v>2192</v>
      </c>
      <c r="F31" s="3" t="s">
        <v>1661</v>
      </c>
      <c r="G31" s="4">
        <v>2450.92</v>
      </c>
    </row>
    <row r="32" spans="1:7" x14ac:dyDescent="0.25">
      <c r="A32" s="1" t="s">
        <v>34</v>
      </c>
      <c r="B32" s="1" t="s">
        <v>84</v>
      </c>
      <c r="C32" s="1" t="s">
        <v>2190</v>
      </c>
      <c r="E32" s="3" t="s">
        <v>2191</v>
      </c>
      <c r="F32" s="3" t="s">
        <v>1661</v>
      </c>
      <c r="G32" s="4">
        <v>2462.14</v>
      </c>
    </row>
    <row r="33" spans="1:7" x14ac:dyDescent="0.25">
      <c r="A33" s="1" t="s">
        <v>34</v>
      </c>
      <c r="B33" s="1" t="s">
        <v>93</v>
      </c>
      <c r="C33" s="1" t="s">
        <v>2190</v>
      </c>
      <c r="E33" s="3" t="s">
        <v>2192</v>
      </c>
      <c r="F33" s="3" t="s">
        <v>1661</v>
      </c>
      <c r="G33" s="4">
        <v>2450.92</v>
      </c>
    </row>
    <row r="34" spans="1:7" x14ac:dyDescent="0.25">
      <c r="A34" s="1" t="s">
        <v>34</v>
      </c>
      <c r="B34" s="1" t="s">
        <v>45</v>
      </c>
      <c r="C34" s="1" t="s">
        <v>2190</v>
      </c>
      <c r="E34" s="3" t="s">
        <v>2192</v>
      </c>
      <c r="F34" s="3" t="s">
        <v>1661</v>
      </c>
      <c r="G34" s="4">
        <v>2450.92</v>
      </c>
    </row>
    <row r="35" spans="1:7" x14ac:dyDescent="0.25">
      <c r="A35" s="1" t="s">
        <v>34</v>
      </c>
      <c r="B35" s="1" t="s">
        <v>51</v>
      </c>
      <c r="C35" s="1" t="s">
        <v>2190</v>
      </c>
      <c r="E35" s="3" t="s">
        <v>2192</v>
      </c>
      <c r="F35" s="3" t="s">
        <v>1661</v>
      </c>
      <c r="G35" s="4">
        <v>2450.92</v>
      </c>
    </row>
    <row r="36" spans="1:7" x14ac:dyDescent="0.25">
      <c r="A36" s="1" t="s">
        <v>34</v>
      </c>
      <c r="B36" s="1" t="s">
        <v>52</v>
      </c>
      <c r="C36" s="1" t="s">
        <v>2190</v>
      </c>
      <c r="E36" s="3" t="s">
        <v>2192</v>
      </c>
      <c r="F36" s="3" t="s">
        <v>1661</v>
      </c>
      <c r="G36" s="4">
        <v>2450.92</v>
      </c>
    </row>
    <row r="37" spans="1:7" x14ac:dyDescent="0.25">
      <c r="A37" s="1" t="s">
        <v>34</v>
      </c>
      <c r="B37" s="1" t="s">
        <v>86</v>
      </c>
      <c r="C37" s="1" t="s">
        <v>2190</v>
      </c>
      <c r="E37" s="3" t="s">
        <v>2191</v>
      </c>
      <c r="F37" s="3" t="s">
        <v>1661</v>
      </c>
      <c r="G37" s="4">
        <v>2462.14</v>
      </c>
    </row>
    <row r="38" spans="1:7" x14ac:dyDescent="0.25">
      <c r="A38" s="1" t="s">
        <v>34</v>
      </c>
      <c r="B38" s="1" t="s">
        <v>62</v>
      </c>
      <c r="C38" s="1" t="s">
        <v>2190</v>
      </c>
      <c r="E38" s="3" t="s">
        <v>2192</v>
      </c>
      <c r="F38" s="3" t="s">
        <v>1661</v>
      </c>
      <c r="G38" s="4">
        <v>2450.92</v>
      </c>
    </row>
    <row r="39" spans="1:7" x14ac:dyDescent="0.25">
      <c r="A39" s="1" t="s">
        <v>34</v>
      </c>
      <c r="B39" s="1" t="s">
        <v>65</v>
      </c>
      <c r="C39" s="1" t="s">
        <v>2190</v>
      </c>
      <c r="E39" s="3" t="s">
        <v>2192</v>
      </c>
      <c r="F39" s="3" t="s">
        <v>1661</v>
      </c>
      <c r="G39" s="4">
        <v>2450.92</v>
      </c>
    </row>
    <row r="40" spans="1:7" x14ac:dyDescent="0.25">
      <c r="A40" s="1" t="s">
        <v>34</v>
      </c>
      <c r="B40" s="1" t="s">
        <v>67</v>
      </c>
      <c r="C40" s="1" t="s">
        <v>2190</v>
      </c>
      <c r="E40" s="3" t="s">
        <v>2192</v>
      </c>
      <c r="F40" s="3" t="s">
        <v>1661</v>
      </c>
      <c r="G40" s="4">
        <v>2450.92</v>
      </c>
    </row>
    <row r="41" spans="1:7" x14ac:dyDescent="0.25">
      <c r="A41" s="1" t="s">
        <v>34</v>
      </c>
      <c r="B41" s="1" t="s">
        <v>91</v>
      </c>
      <c r="C41" s="1" t="s">
        <v>2190</v>
      </c>
      <c r="E41" s="3" t="s">
        <v>2193</v>
      </c>
      <c r="F41" s="3" t="s">
        <v>1661</v>
      </c>
      <c r="G41" s="4">
        <v>2450.92</v>
      </c>
    </row>
    <row r="42" spans="1:7" x14ac:dyDescent="0.25">
      <c r="A42" s="1" t="s">
        <v>34</v>
      </c>
      <c r="B42" s="1" t="s">
        <v>100</v>
      </c>
      <c r="C42" s="1" t="s">
        <v>2190</v>
      </c>
      <c r="E42" s="3" t="s">
        <v>2193</v>
      </c>
      <c r="F42" s="3" t="s">
        <v>1661</v>
      </c>
      <c r="G42" s="4">
        <v>2450.92</v>
      </c>
    </row>
    <row r="43" spans="1:7" x14ac:dyDescent="0.25">
      <c r="A43" s="1" t="s">
        <v>34</v>
      </c>
      <c r="B43" s="1" t="s">
        <v>94</v>
      </c>
      <c r="C43" s="1" t="s">
        <v>2190</v>
      </c>
      <c r="E43" s="3" t="s">
        <v>1997</v>
      </c>
      <c r="F43" s="3" t="s">
        <v>1661</v>
      </c>
      <c r="G43" s="4">
        <v>2450.92</v>
      </c>
    </row>
    <row r="44" spans="1:7" x14ac:dyDescent="0.25">
      <c r="A44" s="1" t="s">
        <v>34</v>
      </c>
      <c r="B44" s="1" t="s">
        <v>90</v>
      </c>
      <c r="C44" s="1" t="s">
        <v>2190</v>
      </c>
      <c r="E44" s="3" t="s">
        <v>2194</v>
      </c>
      <c r="F44" s="3" t="s">
        <v>1661</v>
      </c>
      <c r="G44" s="4">
        <v>2450.92</v>
      </c>
    </row>
    <row r="45" spans="1:7" x14ac:dyDescent="0.25">
      <c r="A45" s="1" t="s">
        <v>34</v>
      </c>
      <c r="B45" s="1" t="s">
        <v>92</v>
      </c>
      <c r="C45" s="1" t="s">
        <v>2190</v>
      </c>
      <c r="E45" s="3" t="s">
        <v>2194</v>
      </c>
      <c r="F45" s="3" t="s">
        <v>1661</v>
      </c>
      <c r="G45" s="4">
        <v>2450.92</v>
      </c>
    </row>
    <row r="46" spans="1:7" x14ac:dyDescent="0.25">
      <c r="A46" s="1" t="s">
        <v>34</v>
      </c>
      <c r="B46" s="1" t="s">
        <v>47</v>
      </c>
      <c r="C46" s="1" t="s">
        <v>2190</v>
      </c>
      <c r="E46" s="3" t="s">
        <v>2194</v>
      </c>
      <c r="F46" s="3" t="s">
        <v>1661</v>
      </c>
      <c r="G46" s="4">
        <v>2450.92</v>
      </c>
    </row>
    <row r="47" spans="1:7" x14ac:dyDescent="0.25">
      <c r="A47" s="1" t="s">
        <v>34</v>
      </c>
      <c r="B47" s="1" t="s">
        <v>95</v>
      </c>
      <c r="C47" s="1" t="s">
        <v>2190</v>
      </c>
      <c r="E47" s="3" t="s">
        <v>2194</v>
      </c>
      <c r="F47" s="3" t="s">
        <v>1661</v>
      </c>
      <c r="G47" s="4">
        <v>2450.92</v>
      </c>
    </row>
    <row r="48" spans="1:7" x14ac:dyDescent="0.25">
      <c r="A48" s="1" t="s">
        <v>34</v>
      </c>
      <c r="B48" s="1" t="s">
        <v>77</v>
      </c>
      <c r="C48" s="1" t="s">
        <v>2190</v>
      </c>
      <c r="E48" s="3" t="s">
        <v>2194</v>
      </c>
      <c r="F48" s="3" t="s">
        <v>1661</v>
      </c>
      <c r="G48" s="4">
        <v>2450.92</v>
      </c>
    </row>
    <row r="49" spans="1:7" x14ac:dyDescent="0.25">
      <c r="A49" s="1" t="s">
        <v>34</v>
      </c>
      <c r="B49" s="1" t="s">
        <v>56</v>
      </c>
      <c r="C49" s="1" t="s">
        <v>2190</v>
      </c>
      <c r="E49" s="3" t="s">
        <v>2191</v>
      </c>
      <c r="F49" s="3" t="s">
        <v>1661</v>
      </c>
      <c r="G49" s="4">
        <v>2462.14</v>
      </c>
    </row>
    <row r="50" spans="1:7" x14ac:dyDescent="0.25">
      <c r="A50" s="1" t="s">
        <v>34</v>
      </c>
      <c r="B50" s="1" t="s">
        <v>99</v>
      </c>
      <c r="C50" s="1" t="s">
        <v>2190</v>
      </c>
      <c r="E50" s="3" t="s">
        <v>2194</v>
      </c>
      <c r="F50" s="3" t="s">
        <v>1661</v>
      </c>
      <c r="G50" s="4">
        <v>2450.92</v>
      </c>
    </row>
    <row r="51" spans="1:7" x14ac:dyDescent="0.25">
      <c r="A51" s="1" t="s">
        <v>34</v>
      </c>
      <c r="B51" s="1" t="s">
        <v>96</v>
      </c>
      <c r="C51" s="1" t="s">
        <v>2190</v>
      </c>
      <c r="E51" s="3" t="s">
        <v>2195</v>
      </c>
      <c r="F51" s="3" t="s">
        <v>1661</v>
      </c>
      <c r="G51" s="4">
        <v>2450.92</v>
      </c>
    </row>
    <row r="52" spans="1:7" x14ac:dyDescent="0.25">
      <c r="A52" s="1" t="s">
        <v>34</v>
      </c>
      <c r="B52" s="1" t="s">
        <v>97</v>
      </c>
      <c r="C52" s="1" t="s">
        <v>2190</v>
      </c>
      <c r="E52" s="3" t="s">
        <v>2195</v>
      </c>
      <c r="F52" s="3" t="s">
        <v>1661</v>
      </c>
      <c r="G52" s="4">
        <v>2450.92</v>
      </c>
    </row>
    <row r="53" spans="1:7" x14ac:dyDescent="0.25">
      <c r="A53" s="1" t="s">
        <v>34</v>
      </c>
      <c r="B53" s="1" t="s">
        <v>270</v>
      </c>
      <c r="C53" s="1" t="s">
        <v>2196</v>
      </c>
      <c r="E53" s="3" t="s">
        <v>2197</v>
      </c>
      <c r="F53" s="3" t="s">
        <v>2198</v>
      </c>
      <c r="G53" s="4">
        <v>2391</v>
      </c>
    </row>
    <row r="54" spans="1:7" x14ac:dyDescent="0.25">
      <c r="A54" s="1" t="s">
        <v>34</v>
      </c>
      <c r="B54" s="1" t="s">
        <v>445</v>
      </c>
      <c r="C54" s="1" t="s">
        <v>1670</v>
      </c>
      <c r="E54" s="3" t="s">
        <v>1806</v>
      </c>
      <c r="F54" s="3" t="s">
        <v>1947</v>
      </c>
      <c r="G54" s="4">
        <v>1815.87</v>
      </c>
    </row>
    <row r="55" spans="1:7" x14ac:dyDescent="0.25">
      <c r="A55" s="1" t="s">
        <v>34</v>
      </c>
      <c r="B55" s="1" t="s">
        <v>293</v>
      </c>
      <c r="C55" s="1" t="s">
        <v>1670</v>
      </c>
      <c r="E55" s="3" t="s">
        <v>1816</v>
      </c>
      <c r="F55" s="3" t="s">
        <v>2199</v>
      </c>
      <c r="G55" s="4">
        <v>2388.36</v>
      </c>
    </row>
    <row r="56" spans="1:7" x14ac:dyDescent="0.25">
      <c r="A56" s="1" t="s">
        <v>34</v>
      </c>
      <c r="B56" s="1" t="s">
        <v>41</v>
      </c>
      <c r="C56" s="1" t="s">
        <v>1670</v>
      </c>
      <c r="E56" s="3" t="s">
        <v>1817</v>
      </c>
      <c r="F56" s="3" t="s">
        <v>1821</v>
      </c>
      <c r="G56" s="4">
        <v>1845.96</v>
      </c>
    </row>
    <row r="57" spans="1:7" x14ac:dyDescent="0.25">
      <c r="A57" s="1" t="s">
        <v>34</v>
      </c>
      <c r="B57" s="1" t="s">
        <v>1462</v>
      </c>
      <c r="C57" s="1" t="s">
        <v>1670</v>
      </c>
      <c r="E57" s="3" t="s">
        <v>1999</v>
      </c>
      <c r="F57" s="3" t="s">
        <v>2200</v>
      </c>
      <c r="G57" s="4">
        <v>2388.36</v>
      </c>
    </row>
    <row r="58" spans="1:7" x14ac:dyDescent="0.25">
      <c r="A58" s="1" t="s">
        <v>34</v>
      </c>
      <c r="B58" s="1" t="s">
        <v>466</v>
      </c>
      <c r="C58" s="1" t="s">
        <v>1670</v>
      </c>
      <c r="E58" s="3" t="s">
        <v>1831</v>
      </c>
      <c r="F58" s="3" t="s">
        <v>2201</v>
      </c>
      <c r="G58" s="4">
        <v>1785.16</v>
      </c>
    </row>
    <row r="59" spans="1:7" x14ac:dyDescent="0.25">
      <c r="A59" s="1" t="s">
        <v>34</v>
      </c>
      <c r="B59" s="1" t="s">
        <v>70</v>
      </c>
      <c r="C59" s="1" t="s">
        <v>1670</v>
      </c>
      <c r="E59" s="3" t="s">
        <v>2004</v>
      </c>
      <c r="F59" s="3" t="s">
        <v>2202</v>
      </c>
      <c r="G59" s="4">
        <v>1706.81</v>
      </c>
    </row>
    <row r="60" spans="1:7" x14ac:dyDescent="0.25">
      <c r="A60" s="1" t="s">
        <v>34</v>
      </c>
      <c r="B60" s="1" t="s">
        <v>104</v>
      </c>
      <c r="C60" s="1" t="s">
        <v>1670</v>
      </c>
      <c r="E60" s="3" t="s">
        <v>1820</v>
      </c>
      <c r="F60" s="3" t="s">
        <v>2203</v>
      </c>
      <c r="G60" s="4">
        <v>1785.16</v>
      </c>
    </row>
    <row r="61" spans="1:7" x14ac:dyDescent="0.25">
      <c r="A61" s="1" t="s">
        <v>34</v>
      </c>
      <c r="B61" s="1" t="s">
        <v>112</v>
      </c>
      <c r="C61" s="1" t="s">
        <v>1670</v>
      </c>
      <c r="E61" s="3" t="s">
        <v>1669</v>
      </c>
      <c r="F61" s="3" t="s">
        <v>1837</v>
      </c>
      <c r="G61" s="4">
        <v>1706.81</v>
      </c>
    </row>
    <row r="62" spans="1:7" x14ac:dyDescent="0.25">
      <c r="A62" s="1" t="s">
        <v>34</v>
      </c>
      <c r="B62" s="1" t="s">
        <v>115</v>
      </c>
      <c r="C62" s="1" t="s">
        <v>1670</v>
      </c>
      <c r="E62" s="3" t="s">
        <v>1669</v>
      </c>
      <c r="F62" s="3" t="s">
        <v>1837</v>
      </c>
      <c r="G62" s="4">
        <v>1706.81</v>
      </c>
    </row>
    <row r="63" spans="1:7" x14ac:dyDescent="0.25">
      <c r="A63" s="1" t="s">
        <v>34</v>
      </c>
      <c r="B63" s="1" t="s">
        <v>116</v>
      </c>
      <c r="C63" s="1" t="s">
        <v>1670</v>
      </c>
      <c r="E63" s="3" t="s">
        <v>1662</v>
      </c>
      <c r="F63" s="3" t="s">
        <v>2204</v>
      </c>
      <c r="G63" s="4">
        <v>1706.81</v>
      </c>
    </row>
    <row r="64" spans="1:7" x14ac:dyDescent="0.25">
      <c r="A64" s="1" t="s">
        <v>34</v>
      </c>
      <c r="B64" s="1" t="s">
        <v>117</v>
      </c>
      <c r="C64" s="1" t="s">
        <v>1670</v>
      </c>
      <c r="E64" s="3" t="s">
        <v>1660</v>
      </c>
      <c r="F64" s="3" t="s">
        <v>1998</v>
      </c>
      <c r="G64" s="4">
        <v>1706.81</v>
      </c>
    </row>
    <row r="65" spans="1:7" x14ac:dyDescent="0.25">
      <c r="A65" s="1" t="s">
        <v>34</v>
      </c>
      <c r="B65" s="1" t="s">
        <v>109</v>
      </c>
      <c r="C65" s="1" t="s">
        <v>1670</v>
      </c>
      <c r="E65" s="3" t="s">
        <v>1660</v>
      </c>
      <c r="F65" s="3" t="s">
        <v>1998</v>
      </c>
      <c r="G65" s="4">
        <v>1706.81</v>
      </c>
    </row>
    <row r="66" spans="1:7" x14ac:dyDescent="0.25">
      <c r="A66" s="1" t="s">
        <v>34</v>
      </c>
      <c r="B66" s="1" t="s">
        <v>101</v>
      </c>
      <c r="C66" s="1" t="s">
        <v>1670</v>
      </c>
      <c r="E66" s="3" t="s">
        <v>1823</v>
      </c>
      <c r="F66" s="3" t="s">
        <v>1818</v>
      </c>
      <c r="G66" s="4">
        <v>1785.16</v>
      </c>
    </row>
    <row r="67" spans="1:7" x14ac:dyDescent="0.25">
      <c r="A67" s="1" t="s">
        <v>34</v>
      </c>
      <c r="B67" s="1" t="s">
        <v>102</v>
      </c>
      <c r="C67" s="1" t="s">
        <v>1670</v>
      </c>
      <c r="E67" s="3" t="s">
        <v>1823</v>
      </c>
      <c r="F67" s="3" t="s">
        <v>1818</v>
      </c>
      <c r="G67" s="4">
        <v>1785.16</v>
      </c>
    </row>
    <row r="68" spans="1:7" x14ac:dyDescent="0.25">
      <c r="A68" s="1" t="s">
        <v>34</v>
      </c>
      <c r="B68" s="1" t="s">
        <v>42</v>
      </c>
      <c r="C68" s="1" t="s">
        <v>1670</v>
      </c>
      <c r="E68" s="3" t="s">
        <v>1820</v>
      </c>
      <c r="F68" s="3" t="s">
        <v>2203</v>
      </c>
      <c r="G68" s="4">
        <v>1785.16</v>
      </c>
    </row>
    <row r="69" spans="1:7" x14ac:dyDescent="0.25">
      <c r="A69" s="1" t="s">
        <v>34</v>
      </c>
      <c r="B69" s="1" t="s">
        <v>103</v>
      </c>
      <c r="C69" s="1" t="s">
        <v>1670</v>
      </c>
      <c r="E69" s="3" t="s">
        <v>1823</v>
      </c>
      <c r="F69" s="3" t="s">
        <v>1818</v>
      </c>
      <c r="G69" s="4">
        <v>1785.16</v>
      </c>
    </row>
    <row r="70" spans="1:7" x14ac:dyDescent="0.25">
      <c r="A70" s="1" t="s">
        <v>34</v>
      </c>
      <c r="B70" s="1" t="s">
        <v>1210</v>
      </c>
      <c r="C70" s="1" t="s">
        <v>1670</v>
      </c>
      <c r="E70" s="3" t="s">
        <v>1822</v>
      </c>
      <c r="F70" s="3" t="s">
        <v>2205</v>
      </c>
      <c r="G70" s="4">
        <v>1785.16</v>
      </c>
    </row>
    <row r="71" spans="1:7" x14ac:dyDescent="0.25">
      <c r="A71" s="1" t="s">
        <v>34</v>
      </c>
      <c r="B71" s="1" t="s">
        <v>105</v>
      </c>
      <c r="C71" s="1" t="s">
        <v>1670</v>
      </c>
      <c r="E71" s="3" t="s">
        <v>1819</v>
      </c>
      <c r="F71" s="3" t="s">
        <v>2206</v>
      </c>
      <c r="G71" s="4">
        <v>1785.16</v>
      </c>
    </row>
    <row r="72" spans="1:7" x14ac:dyDescent="0.25">
      <c r="A72" s="1" t="s">
        <v>34</v>
      </c>
      <c r="B72" s="1" t="s">
        <v>759</v>
      </c>
      <c r="C72" s="1" t="s">
        <v>1700</v>
      </c>
      <c r="E72" s="3" t="s">
        <v>1964</v>
      </c>
      <c r="F72" s="3" t="s">
        <v>2207</v>
      </c>
      <c r="G72" s="4">
        <v>6468.1</v>
      </c>
    </row>
    <row r="73" spans="1:7" x14ac:dyDescent="0.25">
      <c r="A73" s="1" t="s">
        <v>34</v>
      </c>
      <c r="B73" s="1" t="s">
        <v>1598</v>
      </c>
      <c r="C73" s="1" t="s">
        <v>1700</v>
      </c>
      <c r="E73" s="3" t="s">
        <v>1926</v>
      </c>
      <c r="F73" s="3" t="s">
        <v>2208</v>
      </c>
      <c r="G73" s="4">
        <v>6468.1</v>
      </c>
    </row>
    <row r="74" spans="1:7" x14ac:dyDescent="0.25">
      <c r="A74" s="1" t="s">
        <v>34</v>
      </c>
      <c r="B74" s="1" t="s">
        <v>119</v>
      </c>
      <c r="C74" s="1" t="s">
        <v>1700</v>
      </c>
      <c r="E74" s="3" t="s">
        <v>1924</v>
      </c>
      <c r="F74" s="3" t="s">
        <v>2209</v>
      </c>
      <c r="G74" s="4">
        <v>6468.1</v>
      </c>
    </row>
    <row r="75" spans="1:7" x14ac:dyDescent="0.25">
      <c r="A75" s="1" t="s">
        <v>34</v>
      </c>
      <c r="B75" s="1" t="s">
        <v>1355</v>
      </c>
      <c r="C75" s="1" t="s">
        <v>1700</v>
      </c>
      <c r="E75" s="3" t="s">
        <v>1926</v>
      </c>
      <c r="F75" s="3" t="s">
        <v>2208</v>
      </c>
      <c r="G75" s="4">
        <v>6468.1</v>
      </c>
    </row>
    <row r="76" spans="1:7" x14ac:dyDescent="0.25">
      <c r="A76" s="1" t="s">
        <v>34</v>
      </c>
      <c r="B76" s="1" t="s">
        <v>1338</v>
      </c>
      <c r="C76" s="1" t="s">
        <v>1700</v>
      </c>
      <c r="E76" s="3" t="s">
        <v>2001</v>
      </c>
      <c r="F76" s="3" t="s">
        <v>1856</v>
      </c>
      <c r="G76" s="4">
        <v>6511.08</v>
      </c>
    </row>
    <row r="77" spans="1:7" x14ac:dyDescent="0.25">
      <c r="A77" s="1" t="s">
        <v>34</v>
      </c>
      <c r="B77" s="1" t="s">
        <v>1599</v>
      </c>
      <c r="C77" s="1" t="s">
        <v>1700</v>
      </c>
      <c r="E77" s="3" t="s">
        <v>1978</v>
      </c>
      <c r="F77" s="3" t="s">
        <v>1929</v>
      </c>
      <c r="G77" s="4">
        <v>6468.1</v>
      </c>
    </row>
    <row r="78" spans="1:7" x14ac:dyDescent="0.25">
      <c r="A78" s="1" t="s">
        <v>34</v>
      </c>
      <c r="B78" s="1" t="s">
        <v>1391</v>
      </c>
      <c r="C78" s="1" t="s">
        <v>1700</v>
      </c>
      <c r="E78" s="3" t="s">
        <v>1767</v>
      </c>
      <c r="F78" s="3" t="s">
        <v>1985</v>
      </c>
      <c r="G78" s="4">
        <v>6596.16</v>
      </c>
    </row>
    <row r="79" spans="1:7" x14ac:dyDescent="0.25">
      <c r="A79" s="1" t="s">
        <v>34</v>
      </c>
      <c r="B79" s="1" t="s">
        <v>121</v>
      </c>
      <c r="C79" s="1" t="s">
        <v>1700</v>
      </c>
      <c r="E79" s="3" t="s">
        <v>1930</v>
      </c>
      <c r="F79" s="3" t="s">
        <v>2210</v>
      </c>
      <c r="G79" s="4">
        <v>6468.1</v>
      </c>
    </row>
    <row r="80" spans="1:7" x14ac:dyDescent="0.25">
      <c r="A80" s="1" t="s">
        <v>34</v>
      </c>
      <c r="B80" s="1" t="s">
        <v>1369</v>
      </c>
      <c r="C80" s="1" t="s">
        <v>1700</v>
      </c>
      <c r="E80" s="3" t="s">
        <v>1767</v>
      </c>
      <c r="F80" s="3" t="s">
        <v>1985</v>
      </c>
      <c r="G80" s="4">
        <v>6596.16</v>
      </c>
    </row>
    <row r="81" spans="1:7" x14ac:dyDescent="0.25">
      <c r="A81" s="1" t="s">
        <v>34</v>
      </c>
      <c r="B81" s="1" t="s">
        <v>1399</v>
      </c>
      <c r="C81" s="1" t="s">
        <v>1700</v>
      </c>
      <c r="E81" s="3" t="s">
        <v>1928</v>
      </c>
      <c r="F81" s="3" t="s">
        <v>2211</v>
      </c>
      <c r="G81" s="4">
        <v>6468.1</v>
      </c>
    </row>
    <row r="82" spans="1:7" x14ac:dyDescent="0.25">
      <c r="A82" s="1" t="s">
        <v>34</v>
      </c>
      <c r="B82" s="1" t="s">
        <v>114</v>
      </c>
      <c r="C82" s="1" t="s">
        <v>1700</v>
      </c>
      <c r="E82" s="3" t="s">
        <v>1664</v>
      </c>
      <c r="F82" s="3" t="s">
        <v>1925</v>
      </c>
      <c r="G82" s="4">
        <v>6468.1</v>
      </c>
    </row>
    <row r="83" spans="1:7" x14ac:dyDescent="0.25">
      <c r="A83" s="1" t="s">
        <v>34</v>
      </c>
      <c r="B83" s="1" t="s">
        <v>113</v>
      </c>
      <c r="C83" s="1" t="s">
        <v>1700</v>
      </c>
      <c r="E83" s="3" t="s">
        <v>1930</v>
      </c>
      <c r="F83" s="3" t="s">
        <v>2210</v>
      </c>
      <c r="G83" s="4">
        <v>6468.1</v>
      </c>
    </row>
    <row r="84" spans="1:7" x14ac:dyDescent="0.25">
      <c r="A84" s="1" t="s">
        <v>34</v>
      </c>
      <c r="B84" s="1" t="s">
        <v>1342</v>
      </c>
      <c r="C84" s="1" t="s">
        <v>1700</v>
      </c>
      <c r="E84" s="3" t="s">
        <v>1767</v>
      </c>
      <c r="F84" s="3" t="s">
        <v>1985</v>
      </c>
      <c r="G84" s="4">
        <v>6596.16</v>
      </c>
    </row>
    <row r="85" spans="1:7" x14ac:dyDescent="0.25">
      <c r="A85" s="1" t="s">
        <v>34</v>
      </c>
      <c r="B85" s="1" t="s">
        <v>1331</v>
      </c>
      <c r="C85" s="1" t="s">
        <v>1700</v>
      </c>
      <c r="E85" s="3" t="s">
        <v>1923</v>
      </c>
      <c r="F85" s="3" t="s">
        <v>1927</v>
      </c>
      <c r="G85" s="4">
        <v>6468.1</v>
      </c>
    </row>
    <row r="86" spans="1:7" x14ac:dyDescent="0.25">
      <c r="A86" s="1" t="s">
        <v>34</v>
      </c>
      <c r="B86" s="1" t="s">
        <v>1306</v>
      </c>
      <c r="C86" s="1" t="s">
        <v>1700</v>
      </c>
      <c r="E86" s="3" t="s">
        <v>1923</v>
      </c>
      <c r="F86" s="3" t="s">
        <v>1927</v>
      </c>
      <c r="G86" s="4">
        <v>6468.1</v>
      </c>
    </row>
    <row r="87" spans="1:7" x14ac:dyDescent="0.25">
      <c r="A87" s="1" t="s">
        <v>34</v>
      </c>
      <c r="B87" s="1" t="s">
        <v>1401</v>
      </c>
      <c r="C87" s="1" t="s">
        <v>1700</v>
      </c>
      <c r="E87" s="3" t="s">
        <v>1923</v>
      </c>
      <c r="F87" s="3" t="s">
        <v>1927</v>
      </c>
      <c r="G87" s="4">
        <v>6468.1</v>
      </c>
    </row>
    <row r="88" spans="1:7" x14ac:dyDescent="0.25">
      <c r="A88" s="1" t="s">
        <v>34</v>
      </c>
      <c r="B88" s="1" t="s">
        <v>1389</v>
      </c>
      <c r="C88" s="1" t="s">
        <v>1700</v>
      </c>
      <c r="E88" s="3" t="s">
        <v>1923</v>
      </c>
      <c r="F88" s="3" t="s">
        <v>1927</v>
      </c>
      <c r="G88" s="4">
        <v>6468.1</v>
      </c>
    </row>
    <row r="89" spans="1:7" x14ac:dyDescent="0.25">
      <c r="A89" s="1" t="s">
        <v>34</v>
      </c>
      <c r="B89" s="1" t="s">
        <v>111</v>
      </c>
      <c r="C89" s="1" t="s">
        <v>1700</v>
      </c>
      <c r="E89" s="3" t="s">
        <v>1840</v>
      </c>
      <c r="F89" s="3" t="s">
        <v>2212</v>
      </c>
      <c r="G89" s="4">
        <v>6442.87</v>
      </c>
    </row>
    <row r="90" spans="1:7" x14ac:dyDescent="0.25">
      <c r="A90" s="1" t="s">
        <v>34</v>
      </c>
      <c r="B90" s="1" t="s">
        <v>1367</v>
      </c>
      <c r="C90" s="1" t="s">
        <v>1700</v>
      </c>
      <c r="E90" s="3" t="s">
        <v>1923</v>
      </c>
      <c r="F90" s="3" t="s">
        <v>1927</v>
      </c>
      <c r="G90" s="4">
        <v>6468.1</v>
      </c>
    </row>
    <row r="91" spans="1:7" x14ac:dyDescent="0.25">
      <c r="A91" s="1" t="s">
        <v>34</v>
      </c>
      <c r="B91" s="1" t="s">
        <v>318</v>
      </c>
      <c r="C91" s="1" t="s">
        <v>2028</v>
      </c>
      <c r="E91" s="3" t="s">
        <v>1934</v>
      </c>
      <c r="F91" s="3" t="s">
        <v>2213</v>
      </c>
      <c r="G91" s="4">
        <v>4464.93</v>
      </c>
    </row>
    <row r="92" spans="1:7" x14ac:dyDescent="0.25">
      <c r="A92" s="1" t="s">
        <v>34</v>
      </c>
      <c r="B92" s="1" t="s">
        <v>120</v>
      </c>
      <c r="C92" s="1" t="s">
        <v>1681</v>
      </c>
      <c r="E92" s="3" t="s">
        <v>1997</v>
      </c>
      <c r="F92" s="3" t="s">
        <v>1839</v>
      </c>
      <c r="G92" s="4">
        <v>2936.78</v>
      </c>
    </row>
    <row r="93" spans="1:7" x14ac:dyDescent="0.25">
      <c r="A93" s="1" t="s">
        <v>34</v>
      </c>
      <c r="B93" s="1" t="s">
        <v>118</v>
      </c>
      <c r="C93" s="1" t="s">
        <v>1681</v>
      </c>
      <c r="E93" s="3" t="s">
        <v>1660</v>
      </c>
      <c r="F93" s="3" t="s">
        <v>1998</v>
      </c>
      <c r="G93" s="4">
        <v>2936.78</v>
      </c>
    </row>
    <row r="94" spans="1:7" x14ac:dyDescent="0.25">
      <c r="A94" s="1" t="s">
        <v>34</v>
      </c>
      <c r="B94" s="1" t="s">
        <v>456</v>
      </c>
      <c r="C94" s="1" t="s">
        <v>1931</v>
      </c>
      <c r="E94" s="3" t="s">
        <v>1932</v>
      </c>
      <c r="F94" s="3" t="s">
        <v>2214</v>
      </c>
      <c r="G94" s="4">
        <v>2742.36</v>
      </c>
    </row>
    <row r="95" spans="1:7" x14ac:dyDescent="0.25">
      <c r="A95" s="1" t="s">
        <v>34</v>
      </c>
      <c r="B95" s="1" t="s">
        <v>1069</v>
      </c>
      <c r="C95" s="1" t="s">
        <v>1729</v>
      </c>
      <c r="E95" s="3" t="s">
        <v>1730</v>
      </c>
      <c r="F95" s="3" t="s">
        <v>2215</v>
      </c>
      <c r="G95" s="4">
        <v>6162.44</v>
      </c>
    </row>
    <row r="96" spans="1:7" x14ac:dyDescent="0.25">
      <c r="A96" s="1" t="s">
        <v>34</v>
      </c>
      <c r="B96" s="1" t="s">
        <v>1490</v>
      </c>
      <c r="C96" s="1" t="s">
        <v>1670</v>
      </c>
      <c r="E96" s="3" t="s">
        <v>1934</v>
      </c>
      <c r="F96" s="3" t="s">
        <v>2213</v>
      </c>
      <c r="G96" s="4">
        <v>1795.34</v>
      </c>
    </row>
    <row r="97" spans="1:7" x14ac:dyDescent="0.25">
      <c r="A97" s="1" t="s">
        <v>34</v>
      </c>
      <c r="B97" s="1" t="s">
        <v>122</v>
      </c>
      <c r="C97" s="1" t="s">
        <v>1670</v>
      </c>
      <c r="E97" s="3" t="s">
        <v>1664</v>
      </c>
      <c r="F97" s="3" t="s">
        <v>1925</v>
      </c>
      <c r="G97" s="4">
        <v>1795.34</v>
      </c>
    </row>
    <row r="98" spans="1:7" x14ac:dyDescent="0.25">
      <c r="A98" s="1" t="s">
        <v>34</v>
      </c>
      <c r="B98" s="1" t="s">
        <v>123</v>
      </c>
      <c r="C98" s="1" t="s">
        <v>1670</v>
      </c>
      <c r="E98" s="3" t="s">
        <v>1664</v>
      </c>
      <c r="F98" s="3" t="s">
        <v>1925</v>
      </c>
      <c r="G98" s="4">
        <v>1795.34</v>
      </c>
    </row>
    <row r="99" spans="1:7" x14ac:dyDescent="0.25">
      <c r="A99" s="1" t="s">
        <v>34</v>
      </c>
      <c r="B99" s="1" t="s">
        <v>269</v>
      </c>
      <c r="C99" s="1" t="s">
        <v>1670</v>
      </c>
      <c r="E99" s="3" t="s">
        <v>1933</v>
      </c>
      <c r="F99" s="3" t="s">
        <v>1994</v>
      </c>
      <c r="G99" s="4">
        <v>1795.34</v>
      </c>
    </row>
    <row r="100" spans="1:7" x14ac:dyDescent="0.25">
      <c r="A100" s="1" t="s">
        <v>34</v>
      </c>
      <c r="B100" s="1" t="s">
        <v>1544</v>
      </c>
      <c r="C100" s="1" t="s">
        <v>1670</v>
      </c>
      <c r="E100" s="3" t="s">
        <v>1971</v>
      </c>
      <c r="F100" s="3" t="s">
        <v>2216</v>
      </c>
      <c r="G100" s="4">
        <v>1859.83</v>
      </c>
    </row>
    <row r="101" spans="1:7" x14ac:dyDescent="0.25">
      <c r="A101" s="1" t="s">
        <v>34</v>
      </c>
      <c r="B101" s="1" t="s">
        <v>1249</v>
      </c>
      <c r="C101" s="1" t="s">
        <v>1670</v>
      </c>
      <c r="E101" s="3" t="s">
        <v>1667</v>
      </c>
      <c r="F101" s="3" t="s">
        <v>1970</v>
      </c>
      <c r="G101" s="4">
        <v>1859.83</v>
      </c>
    </row>
    <row r="102" spans="1:7" x14ac:dyDescent="0.25">
      <c r="A102" s="1" t="s">
        <v>34</v>
      </c>
      <c r="B102" s="1" t="s">
        <v>1189</v>
      </c>
      <c r="C102" s="1" t="s">
        <v>1670</v>
      </c>
      <c r="E102" s="3" t="s">
        <v>1971</v>
      </c>
      <c r="F102" s="3" t="s">
        <v>2216</v>
      </c>
      <c r="G102" s="4">
        <v>1859.83</v>
      </c>
    </row>
    <row r="103" spans="1:7" x14ac:dyDescent="0.25">
      <c r="A103" s="1" t="s">
        <v>34</v>
      </c>
      <c r="B103" s="1" t="s">
        <v>235</v>
      </c>
      <c r="C103" s="1" t="s">
        <v>1670</v>
      </c>
      <c r="E103" s="3" t="s">
        <v>1665</v>
      </c>
      <c r="F103" s="3" t="s">
        <v>1969</v>
      </c>
      <c r="G103" s="4">
        <v>1859.83</v>
      </c>
    </row>
    <row r="104" spans="1:7" x14ac:dyDescent="0.25">
      <c r="A104" s="1" t="s">
        <v>34</v>
      </c>
      <c r="B104" s="1" t="s">
        <v>280</v>
      </c>
      <c r="C104" s="1" t="s">
        <v>1670</v>
      </c>
      <c r="E104" s="3" t="s">
        <v>1665</v>
      </c>
      <c r="F104" s="3" t="s">
        <v>1969</v>
      </c>
      <c r="G104" s="4">
        <v>1859.83</v>
      </c>
    </row>
    <row r="105" spans="1:7" x14ac:dyDescent="0.25">
      <c r="A105" s="1" t="s">
        <v>34</v>
      </c>
      <c r="B105" s="1" t="s">
        <v>1035</v>
      </c>
      <c r="C105" s="1" t="s">
        <v>1670</v>
      </c>
      <c r="E105" s="3" t="s">
        <v>1668</v>
      </c>
      <c r="F105" s="3" t="s">
        <v>2217</v>
      </c>
      <c r="G105" s="4">
        <v>1859.83</v>
      </c>
    </row>
    <row r="106" spans="1:7" x14ac:dyDescent="0.25">
      <c r="A106" s="1" t="s">
        <v>34</v>
      </c>
      <c r="B106" s="1" t="s">
        <v>520</v>
      </c>
      <c r="C106" s="1" t="s">
        <v>1670</v>
      </c>
      <c r="E106" s="3" t="s">
        <v>1667</v>
      </c>
      <c r="F106" s="3" t="s">
        <v>1970</v>
      </c>
      <c r="G106" s="4">
        <v>1859.83</v>
      </c>
    </row>
    <row r="107" spans="1:7" x14ac:dyDescent="0.25">
      <c r="A107" s="1" t="s">
        <v>34</v>
      </c>
      <c r="B107" s="1" t="s">
        <v>810</v>
      </c>
      <c r="C107" s="1" t="s">
        <v>1670</v>
      </c>
      <c r="E107" s="3" t="s">
        <v>1666</v>
      </c>
      <c r="F107" s="3" t="s">
        <v>2218</v>
      </c>
      <c r="G107" s="4">
        <v>1859.83</v>
      </c>
    </row>
    <row r="108" spans="1:7" x14ac:dyDescent="0.25">
      <c r="A108" s="1" t="s">
        <v>34</v>
      </c>
      <c r="B108" s="1" t="s">
        <v>699</v>
      </c>
      <c r="C108" s="1" t="s">
        <v>1670</v>
      </c>
      <c r="E108" s="3" t="s">
        <v>2013</v>
      </c>
      <c r="F108" s="3" t="s">
        <v>2219</v>
      </c>
      <c r="G108" s="4">
        <v>1859.83</v>
      </c>
    </row>
    <row r="109" spans="1:7" x14ac:dyDescent="0.25">
      <c r="A109" s="1" t="s">
        <v>34</v>
      </c>
      <c r="B109" s="1" t="s">
        <v>1555</v>
      </c>
      <c r="C109" s="1" t="s">
        <v>1670</v>
      </c>
      <c r="E109" s="3" t="s">
        <v>1667</v>
      </c>
      <c r="F109" s="3" t="s">
        <v>1970</v>
      </c>
      <c r="G109" s="4">
        <v>1859.83</v>
      </c>
    </row>
    <row r="110" spans="1:7" x14ac:dyDescent="0.25">
      <c r="A110" s="1" t="s">
        <v>34</v>
      </c>
      <c r="B110" s="1" t="s">
        <v>498</v>
      </c>
      <c r="C110" s="1" t="s">
        <v>1670</v>
      </c>
      <c r="E110" s="3" t="s">
        <v>1672</v>
      </c>
      <c r="F110" s="3" t="s">
        <v>2220</v>
      </c>
      <c r="G110" s="4">
        <v>1862.68</v>
      </c>
    </row>
    <row r="111" spans="1:7" x14ac:dyDescent="0.25">
      <c r="A111" s="1" t="s">
        <v>34</v>
      </c>
      <c r="B111" s="1" t="s">
        <v>1488</v>
      </c>
      <c r="C111" s="1" t="s">
        <v>1670</v>
      </c>
      <c r="E111" s="3" t="s">
        <v>1668</v>
      </c>
      <c r="F111" s="3" t="s">
        <v>2217</v>
      </c>
      <c r="G111" s="4">
        <v>1859.83</v>
      </c>
    </row>
    <row r="112" spans="1:7" x14ac:dyDescent="0.25">
      <c r="A112" s="1" t="s">
        <v>34</v>
      </c>
      <c r="B112" s="1" t="s">
        <v>668</v>
      </c>
      <c r="C112" s="1" t="s">
        <v>1670</v>
      </c>
      <c r="E112" s="3" t="s">
        <v>1667</v>
      </c>
      <c r="F112" s="3" t="s">
        <v>1970</v>
      </c>
      <c r="G112" s="4">
        <v>1859.83</v>
      </c>
    </row>
    <row r="113" spans="1:7" x14ac:dyDescent="0.25">
      <c r="A113" s="1" t="s">
        <v>34</v>
      </c>
      <c r="B113" s="1" t="s">
        <v>725</v>
      </c>
      <c r="C113" s="1" t="s">
        <v>1670</v>
      </c>
      <c r="E113" s="3" t="s">
        <v>1855</v>
      </c>
      <c r="F113" s="3" t="s">
        <v>2221</v>
      </c>
      <c r="G113" s="4">
        <v>1897.35</v>
      </c>
    </row>
    <row r="114" spans="1:7" x14ac:dyDescent="0.25">
      <c r="A114" s="1" t="s">
        <v>34</v>
      </c>
      <c r="B114" s="1" t="s">
        <v>893</v>
      </c>
      <c r="C114" s="1" t="s">
        <v>1670</v>
      </c>
      <c r="E114" s="3" t="s">
        <v>1663</v>
      </c>
      <c r="F114" s="3" t="s">
        <v>2020</v>
      </c>
      <c r="G114" s="4">
        <v>1898.47</v>
      </c>
    </row>
    <row r="115" spans="1:7" x14ac:dyDescent="0.25">
      <c r="A115" s="1" t="s">
        <v>34</v>
      </c>
      <c r="B115" s="1" t="s">
        <v>1128</v>
      </c>
      <c r="C115" s="1" t="s">
        <v>1670</v>
      </c>
      <c r="E115" s="3" t="s">
        <v>1855</v>
      </c>
      <c r="F115" s="3" t="s">
        <v>2221</v>
      </c>
      <c r="G115" s="4">
        <v>1898.47</v>
      </c>
    </row>
    <row r="116" spans="1:7" x14ac:dyDescent="0.25">
      <c r="A116" s="1" t="s">
        <v>34</v>
      </c>
      <c r="B116" s="1" t="s">
        <v>1274</v>
      </c>
      <c r="C116" s="1" t="s">
        <v>1670</v>
      </c>
      <c r="E116" s="3" t="s">
        <v>1663</v>
      </c>
      <c r="F116" s="3" t="s">
        <v>2020</v>
      </c>
      <c r="G116" s="4">
        <v>1898.47</v>
      </c>
    </row>
    <row r="117" spans="1:7" x14ac:dyDescent="0.25">
      <c r="A117" s="1" t="s">
        <v>34</v>
      </c>
      <c r="B117" s="1" t="s">
        <v>992</v>
      </c>
      <c r="C117" s="1" t="s">
        <v>1670</v>
      </c>
      <c r="E117" s="3" t="s">
        <v>1663</v>
      </c>
      <c r="F117" s="3" t="s">
        <v>2020</v>
      </c>
      <c r="G117" s="4">
        <v>1898.47</v>
      </c>
    </row>
    <row r="118" spans="1:7" x14ac:dyDescent="0.25">
      <c r="A118" s="1" t="s">
        <v>34</v>
      </c>
      <c r="B118" s="1" t="s">
        <v>644</v>
      </c>
      <c r="C118" s="1" t="s">
        <v>1670</v>
      </c>
      <c r="E118" s="3" t="s">
        <v>1663</v>
      </c>
      <c r="F118" s="3" t="s">
        <v>2020</v>
      </c>
      <c r="G118" s="4">
        <v>1898.47</v>
      </c>
    </row>
    <row r="119" spans="1:7" x14ac:dyDescent="0.25">
      <c r="A119" s="1" t="s">
        <v>34</v>
      </c>
      <c r="B119" s="1" t="s">
        <v>1018</v>
      </c>
      <c r="C119" s="1" t="s">
        <v>1670</v>
      </c>
      <c r="E119" s="3" t="s">
        <v>1663</v>
      </c>
      <c r="F119" s="3" t="s">
        <v>2020</v>
      </c>
      <c r="G119" s="4">
        <v>1898.47</v>
      </c>
    </row>
    <row r="120" spans="1:7" x14ac:dyDescent="0.25">
      <c r="A120" s="1" t="s">
        <v>34</v>
      </c>
      <c r="B120" s="1" t="s">
        <v>961</v>
      </c>
      <c r="C120" s="1" t="s">
        <v>1670</v>
      </c>
      <c r="E120" s="3" t="s">
        <v>1663</v>
      </c>
      <c r="F120" s="3" t="s">
        <v>2020</v>
      </c>
      <c r="G120" s="4">
        <v>1898.47</v>
      </c>
    </row>
    <row r="121" spans="1:7" x14ac:dyDescent="0.25">
      <c r="A121" s="1" t="s">
        <v>34</v>
      </c>
      <c r="B121" s="1" t="s">
        <v>1167</v>
      </c>
      <c r="C121" s="1" t="s">
        <v>1670</v>
      </c>
      <c r="E121" s="3" t="s">
        <v>1855</v>
      </c>
      <c r="F121" s="3" t="s">
        <v>2221</v>
      </c>
      <c r="G121" s="4">
        <v>1898.47</v>
      </c>
    </row>
    <row r="122" spans="1:7" x14ac:dyDescent="0.25">
      <c r="A122" s="1" t="s">
        <v>34</v>
      </c>
      <c r="B122" s="1" t="s">
        <v>802</v>
      </c>
      <c r="C122" s="1" t="s">
        <v>1670</v>
      </c>
      <c r="E122" s="3" t="s">
        <v>1663</v>
      </c>
      <c r="F122" s="3" t="s">
        <v>2020</v>
      </c>
      <c r="G122" s="4">
        <v>1898.47</v>
      </c>
    </row>
    <row r="123" spans="1:7" x14ac:dyDescent="0.25">
      <c r="A123" s="1" t="s">
        <v>34</v>
      </c>
      <c r="B123" s="1" t="s">
        <v>671</v>
      </c>
      <c r="C123" s="1" t="s">
        <v>1670</v>
      </c>
      <c r="E123" s="3" t="s">
        <v>1990</v>
      </c>
      <c r="F123" s="3" t="s">
        <v>2222</v>
      </c>
      <c r="G123" s="4">
        <v>1898.47</v>
      </c>
    </row>
    <row r="124" spans="1:7" x14ac:dyDescent="0.25">
      <c r="A124" s="1" t="s">
        <v>34</v>
      </c>
      <c r="B124" s="1" t="s">
        <v>1016</v>
      </c>
      <c r="C124" s="1" t="s">
        <v>1670</v>
      </c>
      <c r="E124" s="3" t="s">
        <v>2019</v>
      </c>
      <c r="F124" s="3" t="s">
        <v>2223</v>
      </c>
      <c r="G124" s="4">
        <v>1897.35</v>
      </c>
    </row>
    <row r="125" spans="1:7" x14ac:dyDescent="0.25">
      <c r="A125" s="1" t="s">
        <v>34</v>
      </c>
      <c r="B125" s="1" t="s">
        <v>997</v>
      </c>
      <c r="C125" s="1" t="s">
        <v>1670</v>
      </c>
      <c r="E125" s="3" t="s">
        <v>1855</v>
      </c>
      <c r="F125" s="3" t="s">
        <v>2221</v>
      </c>
      <c r="G125" s="4">
        <v>1899.59</v>
      </c>
    </row>
    <row r="126" spans="1:7" x14ac:dyDescent="0.25">
      <c r="A126" s="1" t="s">
        <v>34</v>
      </c>
      <c r="B126" s="1" t="s">
        <v>1011</v>
      </c>
      <c r="C126" s="1" t="s">
        <v>1670</v>
      </c>
      <c r="E126" s="3" t="s">
        <v>1990</v>
      </c>
      <c r="F126" s="3" t="s">
        <v>2222</v>
      </c>
      <c r="G126" s="4">
        <v>1898.47</v>
      </c>
    </row>
    <row r="127" spans="1:7" x14ac:dyDescent="0.25">
      <c r="A127" s="1" t="s">
        <v>34</v>
      </c>
      <c r="B127" s="1" t="s">
        <v>394</v>
      </c>
      <c r="C127" s="1" t="s">
        <v>1670</v>
      </c>
      <c r="E127" s="3" t="s">
        <v>1855</v>
      </c>
      <c r="F127" s="3" t="s">
        <v>2221</v>
      </c>
      <c r="G127" s="4">
        <v>1898.47</v>
      </c>
    </row>
    <row r="128" spans="1:7" x14ac:dyDescent="0.25">
      <c r="A128" s="1" t="s">
        <v>34</v>
      </c>
      <c r="B128" s="1" t="s">
        <v>354</v>
      </c>
      <c r="C128" s="1" t="s">
        <v>1670</v>
      </c>
      <c r="E128" s="3" t="s">
        <v>1855</v>
      </c>
      <c r="F128" s="3" t="s">
        <v>2221</v>
      </c>
      <c r="G128" s="4">
        <v>1886.91</v>
      </c>
    </row>
    <row r="129" spans="1:7" x14ac:dyDescent="0.25">
      <c r="A129" s="1" t="s">
        <v>34</v>
      </c>
      <c r="B129" s="1" t="s">
        <v>234</v>
      </c>
      <c r="C129" s="1" t="s">
        <v>1670</v>
      </c>
      <c r="E129" s="3" t="s">
        <v>1672</v>
      </c>
      <c r="F129" s="3" t="s">
        <v>2220</v>
      </c>
      <c r="G129" s="4">
        <v>1886.91</v>
      </c>
    </row>
    <row r="130" spans="1:7" x14ac:dyDescent="0.25">
      <c r="A130" s="1" t="s">
        <v>34</v>
      </c>
      <c r="B130" s="1" t="s">
        <v>677</v>
      </c>
      <c r="C130" s="1" t="s">
        <v>1670</v>
      </c>
      <c r="E130" s="3" t="s">
        <v>1855</v>
      </c>
      <c r="F130" s="3" t="s">
        <v>2221</v>
      </c>
      <c r="G130" s="4">
        <v>1886.91</v>
      </c>
    </row>
    <row r="131" spans="1:7" x14ac:dyDescent="0.25">
      <c r="A131" s="1" t="s">
        <v>34</v>
      </c>
      <c r="B131" s="1" t="s">
        <v>1155</v>
      </c>
      <c r="C131" s="1" t="s">
        <v>1670</v>
      </c>
      <c r="E131" s="3" t="s">
        <v>1699</v>
      </c>
      <c r="F131" s="3" t="s">
        <v>2224</v>
      </c>
      <c r="G131" s="4">
        <v>1908.46</v>
      </c>
    </row>
    <row r="132" spans="1:7" x14ac:dyDescent="0.25">
      <c r="A132" s="1" t="s">
        <v>34</v>
      </c>
      <c r="B132" s="1" t="s">
        <v>454</v>
      </c>
      <c r="C132" s="1" t="s">
        <v>1670</v>
      </c>
      <c r="E132" s="3" t="s">
        <v>1957</v>
      </c>
      <c r="F132" s="3" t="s">
        <v>1856</v>
      </c>
      <c r="G132" s="4">
        <v>1886.91</v>
      </c>
    </row>
    <row r="133" spans="1:7" x14ac:dyDescent="0.25">
      <c r="A133" s="1" t="s">
        <v>34</v>
      </c>
      <c r="B133" s="1" t="s">
        <v>1463</v>
      </c>
      <c r="C133" s="1" t="s">
        <v>1670</v>
      </c>
      <c r="E133" s="3" t="s">
        <v>1855</v>
      </c>
      <c r="F133" s="3" t="s">
        <v>2221</v>
      </c>
      <c r="G133" s="4">
        <v>1886.91</v>
      </c>
    </row>
    <row r="134" spans="1:7" x14ac:dyDescent="0.25">
      <c r="A134" s="1" t="s">
        <v>34</v>
      </c>
      <c r="B134" s="1" t="s">
        <v>1296</v>
      </c>
      <c r="C134" s="1" t="s">
        <v>1670</v>
      </c>
      <c r="E134" s="3" t="s">
        <v>1672</v>
      </c>
      <c r="F134" s="3" t="s">
        <v>2220</v>
      </c>
      <c r="G134" s="4">
        <v>1886.91</v>
      </c>
    </row>
    <row r="135" spans="1:7" x14ac:dyDescent="0.25">
      <c r="A135" s="1" t="s">
        <v>34</v>
      </c>
      <c r="B135" s="1" t="s">
        <v>505</v>
      </c>
      <c r="C135" s="1" t="s">
        <v>1670</v>
      </c>
      <c r="E135" s="3" t="s">
        <v>1855</v>
      </c>
      <c r="F135" s="3" t="s">
        <v>2221</v>
      </c>
      <c r="G135" s="4">
        <v>1886.91</v>
      </c>
    </row>
    <row r="136" spans="1:7" x14ac:dyDescent="0.25">
      <c r="A136" s="1" t="s">
        <v>34</v>
      </c>
      <c r="B136" s="1" t="s">
        <v>1057</v>
      </c>
      <c r="C136" s="1" t="s">
        <v>1675</v>
      </c>
      <c r="E136" s="3" t="s">
        <v>1984</v>
      </c>
      <c r="F136" s="3" t="s">
        <v>2225</v>
      </c>
      <c r="G136" s="4">
        <v>2541.4299999999998</v>
      </c>
    </row>
    <row r="137" spans="1:7" x14ac:dyDescent="0.25">
      <c r="A137" s="1" t="s">
        <v>34</v>
      </c>
      <c r="B137" s="1" t="s">
        <v>1180</v>
      </c>
      <c r="C137" s="1" t="s">
        <v>1675</v>
      </c>
      <c r="E137" s="3" t="s">
        <v>1707</v>
      </c>
      <c r="F137" s="3" t="s">
        <v>2226</v>
      </c>
      <c r="G137" s="4">
        <v>2541.4299999999998</v>
      </c>
    </row>
    <row r="138" spans="1:7" x14ac:dyDescent="0.25">
      <c r="A138" s="1" t="s">
        <v>34</v>
      </c>
      <c r="B138" s="1" t="s">
        <v>716</v>
      </c>
      <c r="C138" s="1" t="s">
        <v>1670</v>
      </c>
      <c r="E138" s="3" t="s">
        <v>2005</v>
      </c>
      <c r="F138" s="3" t="s">
        <v>1671</v>
      </c>
      <c r="G138" s="4">
        <v>1883.57</v>
      </c>
    </row>
    <row r="139" spans="1:7" x14ac:dyDescent="0.25">
      <c r="A139" s="1" t="s">
        <v>34</v>
      </c>
      <c r="B139" s="1" t="s">
        <v>1058</v>
      </c>
      <c r="C139" s="1" t="s">
        <v>1681</v>
      </c>
      <c r="E139" s="3" t="s">
        <v>1776</v>
      </c>
      <c r="F139" s="3" t="s">
        <v>2227</v>
      </c>
      <c r="G139" s="4">
        <v>2929.29</v>
      </c>
    </row>
    <row r="140" spans="1:7" x14ac:dyDescent="0.25">
      <c r="A140" s="1" t="s">
        <v>34</v>
      </c>
      <c r="B140" s="1" t="s">
        <v>464</v>
      </c>
      <c r="C140" s="1" t="s">
        <v>1681</v>
      </c>
      <c r="E140" s="3" t="s">
        <v>1788</v>
      </c>
      <c r="F140" s="3" t="s">
        <v>2228</v>
      </c>
      <c r="G140" s="4">
        <v>2929.29</v>
      </c>
    </row>
    <row r="141" spans="1:7" x14ac:dyDescent="0.25">
      <c r="A141" s="1" t="s">
        <v>34</v>
      </c>
      <c r="B141" s="1" t="s">
        <v>329</v>
      </c>
      <c r="C141" s="1" t="s">
        <v>1670</v>
      </c>
      <c r="E141" s="3" t="s">
        <v>1788</v>
      </c>
      <c r="F141" s="3" t="s">
        <v>2228</v>
      </c>
      <c r="G141" s="4">
        <v>1885.8</v>
      </c>
    </row>
    <row r="142" spans="1:7" x14ac:dyDescent="0.25">
      <c r="A142" s="1" t="s">
        <v>34</v>
      </c>
      <c r="B142" s="1" t="s">
        <v>1581</v>
      </c>
      <c r="C142" s="1" t="s">
        <v>1670</v>
      </c>
      <c r="E142" s="3" t="s">
        <v>1788</v>
      </c>
      <c r="F142" s="3" t="s">
        <v>2228</v>
      </c>
      <c r="G142" s="4">
        <v>1885.8</v>
      </c>
    </row>
    <row r="143" spans="1:7" x14ac:dyDescent="0.25">
      <c r="A143" s="1" t="s">
        <v>34</v>
      </c>
      <c r="B143" s="1" t="s">
        <v>1427</v>
      </c>
      <c r="C143" s="1" t="s">
        <v>1681</v>
      </c>
      <c r="E143" s="3" t="s">
        <v>2031</v>
      </c>
      <c r="F143" s="3" t="s">
        <v>2229</v>
      </c>
      <c r="G143" s="4">
        <v>3051.68</v>
      </c>
    </row>
    <row r="144" spans="1:7" x14ac:dyDescent="0.25">
      <c r="A144" s="1" t="s">
        <v>34</v>
      </c>
      <c r="B144" s="1" t="s">
        <v>857</v>
      </c>
      <c r="C144" s="1" t="s">
        <v>1681</v>
      </c>
      <c r="E144" s="3" t="s">
        <v>1966</v>
      </c>
      <c r="F144" s="3" t="s">
        <v>2230</v>
      </c>
      <c r="G144" s="4">
        <v>3034.69</v>
      </c>
    </row>
    <row r="145" spans="1:7" x14ac:dyDescent="0.25">
      <c r="A145" s="1" t="s">
        <v>34</v>
      </c>
      <c r="B145" s="1" t="s">
        <v>1279</v>
      </c>
      <c r="C145" s="1" t="s">
        <v>1681</v>
      </c>
      <c r="E145" s="3" t="s">
        <v>1963</v>
      </c>
      <c r="F145" s="3" t="s">
        <v>2231</v>
      </c>
      <c r="G145" s="4">
        <v>3034.69</v>
      </c>
    </row>
    <row r="146" spans="1:7" x14ac:dyDescent="0.25">
      <c r="A146" s="1" t="s">
        <v>34</v>
      </c>
      <c r="B146" s="1" t="s">
        <v>1348</v>
      </c>
      <c r="C146" s="1" t="s">
        <v>1681</v>
      </c>
      <c r="E146" s="3" t="s">
        <v>2027</v>
      </c>
      <c r="F146" s="3" t="s">
        <v>2232</v>
      </c>
      <c r="G146" s="4">
        <v>3051.68</v>
      </c>
    </row>
    <row r="147" spans="1:7" x14ac:dyDescent="0.25">
      <c r="A147" s="1" t="s">
        <v>34</v>
      </c>
      <c r="B147" s="1" t="s">
        <v>1339</v>
      </c>
      <c r="C147" s="1" t="s">
        <v>1681</v>
      </c>
      <c r="E147" s="3" t="s">
        <v>1699</v>
      </c>
      <c r="F147" s="3" t="s">
        <v>2224</v>
      </c>
      <c r="G147" s="4">
        <v>3029.85</v>
      </c>
    </row>
    <row r="148" spans="1:7" x14ac:dyDescent="0.25">
      <c r="A148" s="1" t="s">
        <v>34</v>
      </c>
      <c r="B148" s="1" t="s">
        <v>319</v>
      </c>
      <c r="C148" s="1" t="s">
        <v>1681</v>
      </c>
      <c r="E148" s="3" t="s">
        <v>1963</v>
      </c>
      <c r="F148" s="3" t="s">
        <v>2231</v>
      </c>
      <c r="G148" s="4">
        <v>3034.69</v>
      </c>
    </row>
    <row r="149" spans="1:7" x14ac:dyDescent="0.25">
      <c r="A149" s="1" t="s">
        <v>34</v>
      </c>
      <c r="B149" s="1" t="s">
        <v>1322</v>
      </c>
      <c r="C149" s="1" t="s">
        <v>1700</v>
      </c>
      <c r="E149" s="3" t="s">
        <v>1826</v>
      </c>
      <c r="F149" s="3" t="s">
        <v>1731</v>
      </c>
      <c r="G149" s="4">
        <v>6568.38</v>
      </c>
    </row>
    <row r="150" spans="1:7" x14ac:dyDescent="0.25">
      <c r="A150" s="1" t="s">
        <v>34</v>
      </c>
      <c r="B150" s="1" t="s">
        <v>914</v>
      </c>
      <c r="C150" s="1" t="s">
        <v>1700</v>
      </c>
      <c r="E150" s="3" t="s">
        <v>1702</v>
      </c>
      <c r="F150" s="3" t="s">
        <v>2233</v>
      </c>
      <c r="G150" s="4">
        <v>6568.38</v>
      </c>
    </row>
    <row r="151" spans="1:7" x14ac:dyDescent="0.25">
      <c r="A151" s="1" t="s">
        <v>34</v>
      </c>
      <c r="B151" s="1" t="s">
        <v>1597</v>
      </c>
      <c r="C151" s="1" t="s">
        <v>1700</v>
      </c>
      <c r="E151" s="3" t="s">
        <v>1703</v>
      </c>
      <c r="F151" s="3" t="s">
        <v>2234</v>
      </c>
      <c r="G151" s="4">
        <v>6568.38</v>
      </c>
    </row>
    <row r="152" spans="1:7" x14ac:dyDescent="0.25">
      <c r="A152" s="1" t="s">
        <v>34</v>
      </c>
      <c r="B152" s="1" t="s">
        <v>1402</v>
      </c>
      <c r="C152" s="1" t="s">
        <v>1700</v>
      </c>
      <c r="E152" s="3" t="s">
        <v>1826</v>
      </c>
      <c r="F152" s="3" t="s">
        <v>1731</v>
      </c>
      <c r="G152" s="4">
        <v>6568.38</v>
      </c>
    </row>
    <row r="153" spans="1:7" x14ac:dyDescent="0.25">
      <c r="A153" s="1" t="s">
        <v>34</v>
      </c>
      <c r="B153" s="1" t="s">
        <v>1397</v>
      </c>
      <c r="C153" s="1" t="s">
        <v>1700</v>
      </c>
      <c r="E153" s="3" t="s">
        <v>1826</v>
      </c>
      <c r="F153" s="3" t="s">
        <v>1731</v>
      </c>
      <c r="G153" s="4">
        <v>6568.38</v>
      </c>
    </row>
    <row r="154" spans="1:7" x14ac:dyDescent="0.25">
      <c r="A154" s="1" t="s">
        <v>34</v>
      </c>
      <c r="B154" s="1" t="s">
        <v>694</v>
      </c>
      <c r="C154" s="1" t="s">
        <v>1700</v>
      </c>
      <c r="E154" s="3" t="s">
        <v>1826</v>
      </c>
      <c r="F154" s="3" t="s">
        <v>1731</v>
      </c>
      <c r="G154" s="4">
        <v>6568.38</v>
      </c>
    </row>
    <row r="155" spans="1:7" x14ac:dyDescent="0.25">
      <c r="A155" s="1" t="s">
        <v>34</v>
      </c>
      <c r="B155" s="1" t="s">
        <v>255</v>
      </c>
      <c r="C155" s="1" t="s">
        <v>2002</v>
      </c>
      <c r="E155" s="3" t="s">
        <v>2003</v>
      </c>
      <c r="F155" s="3" t="s">
        <v>2235</v>
      </c>
      <c r="G155" s="4">
        <v>3240.86</v>
      </c>
    </row>
    <row r="156" spans="1:7" x14ac:dyDescent="0.25">
      <c r="A156" s="1" t="s">
        <v>34</v>
      </c>
      <c r="B156" s="1" t="s">
        <v>1164</v>
      </c>
      <c r="C156" s="1" t="s">
        <v>1681</v>
      </c>
      <c r="E156" s="3" t="s">
        <v>1744</v>
      </c>
      <c r="F156" s="3" t="s">
        <v>2236</v>
      </c>
      <c r="G156" s="4">
        <v>3019.64</v>
      </c>
    </row>
    <row r="157" spans="1:7" x14ac:dyDescent="0.25">
      <c r="A157" s="1" t="s">
        <v>34</v>
      </c>
      <c r="B157" s="1" t="s">
        <v>1394</v>
      </c>
      <c r="C157" s="1" t="s">
        <v>1681</v>
      </c>
      <c r="E157" s="3" t="s">
        <v>1744</v>
      </c>
      <c r="F157" s="3" t="s">
        <v>2236</v>
      </c>
      <c r="G157" s="4">
        <v>3019.64</v>
      </c>
    </row>
    <row r="158" spans="1:7" x14ac:dyDescent="0.25">
      <c r="A158" s="1" t="s">
        <v>34</v>
      </c>
      <c r="B158" s="1" t="s">
        <v>1208</v>
      </c>
      <c r="C158" s="1" t="s">
        <v>1681</v>
      </c>
      <c r="E158" s="3" t="s">
        <v>1746</v>
      </c>
      <c r="F158" s="3" t="s">
        <v>1989</v>
      </c>
      <c r="G158" s="4">
        <v>3019.64</v>
      </c>
    </row>
    <row r="159" spans="1:7" x14ac:dyDescent="0.25">
      <c r="A159" s="1" t="s">
        <v>34</v>
      </c>
      <c r="B159" s="1" t="s">
        <v>1418</v>
      </c>
      <c r="C159" s="1" t="s">
        <v>1681</v>
      </c>
      <c r="E159" s="3" t="s">
        <v>1988</v>
      </c>
      <c r="F159" s="3" t="s">
        <v>1745</v>
      </c>
      <c r="G159" s="4">
        <v>3019.64</v>
      </c>
    </row>
    <row r="160" spans="1:7" x14ac:dyDescent="0.25">
      <c r="A160" s="1" t="s">
        <v>34</v>
      </c>
      <c r="B160" s="1" t="s">
        <v>289</v>
      </c>
      <c r="C160" s="1" t="s">
        <v>1681</v>
      </c>
      <c r="E160" s="3" t="s">
        <v>1752</v>
      </c>
      <c r="F160" s="3" t="s">
        <v>2237</v>
      </c>
      <c r="G160" s="4">
        <v>3019.64</v>
      </c>
    </row>
    <row r="161" spans="1:7" x14ac:dyDescent="0.25">
      <c r="A161" s="1" t="s">
        <v>34</v>
      </c>
      <c r="B161" s="1" t="s">
        <v>1068</v>
      </c>
      <c r="C161" s="1" t="s">
        <v>1670</v>
      </c>
      <c r="E161" s="3" t="s">
        <v>1815</v>
      </c>
      <c r="F161" s="3" t="s">
        <v>1814</v>
      </c>
      <c r="G161" s="4">
        <v>1904.54</v>
      </c>
    </row>
    <row r="162" spans="1:7" x14ac:dyDescent="0.25">
      <c r="A162" s="1" t="s">
        <v>34</v>
      </c>
      <c r="B162" s="1" t="s">
        <v>626</v>
      </c>
      <c r="C162" s="1" t="s">
        <v>1670</v>
      </c>
      <c r="E162" s="3" t="s">
        <v>1813</v>
      </c>
      <c r="F162" s="3" t="s">
        <v>2238</v>
      </c>
      <c r="G162" s="4">
        <v>1904.54</v>
      </c>
    </row>
    <row r="163" spans="1:7" x14ac:dyDescent="0.25">
      <c r="A163" s="1" t="s">
        <v>34</v>
      </c>
      <c r="B163" s="1" t="s">
        <v>1572</v>
      </c>
      <c r="C163" s="1" t="s">
        <v>1670</v>
      </c>
      <c r="E163" s="3" t="s">
        <v>1812</v>
      </c>
      <c r="F163" s="3" t="s">
        <v>2239</v>
      </c>
      <c r="G163" s="4">
        <v>1904.54</v>
      </c>
    </row>
    <row r="164" spans="1:7" x14ac:dyDescent="0.25">
      <c r="A164" s="1" t="s">
        <v>34</v>
      </c>
      <c r="B164" s="1" t="s">
        <v>237</v>
      </c>
      <c r="C164" s="1" t="s">
        <v>1670</v>
      </c>
      <c r="E164" s="3" t="s">
        <v>1813</v>
      </c>
      <c r="F164" s="3" t="s">
        <v>2238</v>
      </c>
      <c r="G164" s="4">
        <v>1904.54</v>
      </c>
    </row>
    <row r="165" spans="1:7" x14ac:dyDescent="0.25">
      <c r="A165" s="1" t="s">
        <v>34</v>
      </c>
      <c r="B165" s="1" t="s">
        <v>507</v>
      </c>
      <c r="C165" s="1" t="s">
        <v>1670</v>
      </c>
      <c r="E165" s="3" t="s">
        <v>1812</v>
      </c>
      <c r="F165" s="3" t="s">
        <v>2239</v>
      </c>
      <c r="G165" s="4">
        <v>1904.54</v>
      </c>
    </row>
    <row r="166" spans="1:7" x14ac:dyDescent="0.25">
      <c r="A166" s="1" t="s">
        <v>34</v>
      </c>
      <c r="B166" s="1" t="s">
        <v>746</v>
      </c>
      <c r="C166" s="1" t="s">
        <v>1670</v>
      </c>
      <c r="E166" s="3" t="s">
        <v>1813</v>
      </c>
      <c r="F166" s="3" t="s">
        <v>2238</v>
      </c>
      <c r="G166" s="4">
        <v>1904.54</v>
      </c>
    </row>
    <row r="167" spans="1:7" x14ac:dyDescent="0.25">
      <c r="A167" s="1" t="s">
        <v>34</v>
      </c>
      <c r="B167" s="1" t="s">
        <v>1093</v>
      </c>
      <c r="C167" s="1" t="s">
        <v>1670</v>
      </c>
      <c r="E167" s="3" t="s">
        <v>1813</v>
      </c>
      <c r="F167" s="3" t="s">
        <v>2238</v>
      </c>
      <c r="G167" s="4">
        <v>1904.54</v>
      </c>
    </row>
    <row r="168" spans="1:7" x14ac:dyDescent="0.25">
      <c r="A168" s="1" t="s">
        <v>34</v>
      </c>
      <c r="B168" s="1" t="s">
        <v>815</v>
      </c>
      <c r="C168" s="1" t="s">
        <v>1670</v>
      </c>
      <c r="E168" s="3" t="s">
        <v>1815</v>
      </c>
      <c r="F168" s="3" t="s">
        <v>1814</v>
      </c>
      <c r="G168" s="4">
        <v>1904.54</v>
      </c>
    </row>
    <row r="169" spans="1:7" x14ac:dyDescent="0.25">
      <c r="A169" s="1" t="s">
        <v>34</v>
      </c>
      <c r="B169" s="1" t="s">
        <v>522</v>
      </c>
      <c r="C169" s="1" t="s">
        <v>1670</v>
      </c>
      <c r="E169" s="3" t="s">
        <v>1812</v>
      </c>
      <c r="F169" s="3" t="s">
        <v>2239</v>
      </c>
      <c r="G169" s="4">
        <v>1904.54</v>
      </c>
    </row>
    <row r="170" spans="1:7" x14ac:dyDescent="0.25">
      <c r="A170" s="1" t="s">
        <v>34</v>
      </c>
      <c r="B170" s="1" t="s">
        <v>689</v>
      </c>
      <c r="C170" s="1" t="s">
        <v>1670</v>
      </c>
      <c r="E170" s="3" t="s">
        <v>1815</v>
      </c>
      <c r="F170" s="3" t="s">
        <v>1814</v>
      </c>
      <c r="G170" s="4">
        <v>1904.54</v>
      </c>
    </row>
    <row r="171" spans="1:7" x14ac:dyDescent="0.25">
      <c r="A171" s="1" t="s">
        <v>34</v>
      </c>
      <c r="B171" s="1" t="s">
        <v>760</v>
      </c>
      <c r="C171" s="1" t="s">
        <v>1670</v>
      </c>
      <c r="E171" s="3" t="s">
        <v>1813</v>
      </c>
      <c r="F171" s="3" t="s">
        <v>2238</v>
      </c>
      <c r="G171" s="4">
        <v>1904.54</v>
      </c>
    </row>
    <row r="172" spans="1:7" x14ac:dyDescent="0.25">
      <c r="A172" s="1" t="s">
        <v>34</v>
      </c>
      <c r="B172" s="1" t="s">
        <v>1547</v>
      </c>
      <c r="C172" s="1" t="s">
        <v>1670</v>
      </c>
      <c r="E172" s="3" t="s">
        <v>1812</v>
      </c>
      <c r="F172" s="3" t="s">
        <v>2239</v>
      </c>
      <c r="G172" s="4">
        <v>1904.54</v>
      </c>
    </row>
    <row r="173" spans="1:7" x14ac:dyDescent="0.25">
      <c r="A173" s="1" t="s">
        <v>34</v>
      </c>
      <c r="B173" s="1" t="s">
        <v>153</v>
      </c>
      <c r="C173" s="1" t="s">
        <v>1670</v>
      </c>
      <c r="E173" s="3" t="s">
        <v>1704</v>
      </c>
      <c r="F173" s="3" t="s">
        <v>2240</v>
      </c>
      <c r="G173" s="4">
        <v>1904.54</v>
      </c>
    </row>
    <row r="174" spans="1:7" x14ac:dyDescent="0.25">
      <c r="A174" s="1" t="s">
        <v>34</v>
      </c>
      <c r="B174" s="1" t="s">
        <v>482</v>
      </c>
      <c r="C174" s="1" t="s">
        <v>1670</v>
      </c>
      <c r="E174" s="3" t="s">
        <v>1689</v>
      </c>
      <c r="F174" s="3" t="s">
        <v>1814</v>
      </c>
      <c r="G174" s="4">
        <v>1918.72</v>
      </c>
    </row>
    <row r="175" spans="1:7" x14ac:dyDescent="0.25">
      <c r="A175" s="1" t="s">
        <v>34</v>
      </c>
      <c r="B175" s="1" t="s">
        <v>181</v>
      </c>
      <c r="C175" s="1" t="s">
        <v>1670</v>
      </c>
      <c r="E175" s="3" t="s">
        <v>1815</v>
      </c>
      <c r="F175" s="3" t="s">
        <v>1814</v>
      </c>
      <c r="G175" s="4">
        <v>1904.54</v>
      </c>
    </row>
    <row r="176" spans="1:7" x14ac:dyDescent="0.25">
      <c r="A176" s="1" t="s">
        <v>34</v>
      </c>
      <c r="B176" s="1" t="s">
        <v>627</v>
      </c>
      <c r="C176" s="1" t="s">
        <v>1670</v>
      </c>
      <c r="E176" s="3" t="s">
        <v>1704</v>
      </c>
      <c r="F176" s="3" t="s">
        <v>2240</v>
      </c>
      <c r="G176" s="4">
        <v>1904.54</v>
      </c>
    </row>
    <row r="177" spans="1:7" x14ac:dyDescent="0.25">
      <c r="A177" s="1" t="s">
        <v>34</v>
      </c>
      <c r="B177" s="1" t="s">
        <v>187</v>
      </c>
      <c r="C177" s="1" t="s">
        <v>1670</v>
      </c>
      <c r="E177" s="3" t="s">
        <v>1812</v>
      </c>
      <c r="F177" s="3" t="s">
        <v>2239</v>
      </c>
      <c r="G177" s="4">
        <v>1904.54</v>
      </c>
    </row>
    <row r="178" spans="1:7" x14ac:dyDescent="0.25">
      <c r="A178" s="1" t="s">
        <v>34</v>
      </c>
      <c r="B178" s="1" t="s">
        <v>1454</v>
      </c>
      <c r="C178" s="1" t="s">
        <v>1670</v>
      </c>
      <c r="E178" s="3" t="s">
        <v>1812</v>
      </c>
      <c r="F178" s="3" t="s">
        <v>2239</v>
      </c>
      <c r="G178" s="4">
        <v>1904.54</v>
      </c>
    </row>
    <row r="179" spans="1:7" x14ac:dyDescent="0.25">
      <c r="A179" s="1" t="s">
        <v>34</v>
      </c>
      <c r="B179" s="1" t="s">
        <v>1474</v>
      </c>
      <c r="C179" s="1" t="s">
        <v>1670</v>
      </c>
      <c r="E179" s="3" t="s">
        <v>1815</v>
      </c>
      <c r="F179" s="3" t="s">
        <v>1814</v>
      </c>
      <c r="G179" s="4">
        <v>1904.54</v>
      </c>
    </row>
    <row r="180" spans="1:7" x14ac:dyDescent="0.25">
      <c r="A180" s="1" t="s">
        <v>34</v>
      </c>
      <c r="B180" s="1" t="s">
        <v>163</v>
      </c>
      <c r="C180" s="1" t="s">
        <v>1670</v>
      </c>
      <c r="E180" s="3" t="s">
        <v>1812</v>
      </c>
      <c r="F180" s="3" t="s">
        <v>2239</v>
      </c>
      <c r="G180" s="4">
        <v>1904.54</v>
      </c>
    </row>
    <row r="181" spans="1:7" x14ac:dyDescent="0.25">
      <c r="A181" s="1" t="s">
        <v>34</v>
      </c>
      <c r="B181" s="1" t="s">
        <v>471</v>
      </c>
      <c r="C181" s="1" t="s">
        <v>1670</v>
      </c>
      <c r="E181" s="3" t="s">
        <v>1812</v>
      </c>
      <c r="F181" s="3" t="s">
        <v>2239</v>
      </c>
      <c r="G181" s="4">
        <v>1904.54</v>
      </c>
    </row>
    <row r="182" spans="1:7" x14ac:dyDescent="0.25">
      <c r="A182" s="1" t="s">
        <v>34</v>
      </c>
      <c r="B182" s="1" t="s">
        <v>1475</v>
      </c>
      <c r="C182" s="1" t="s">
        <v>1670</v>
      </c>
      <c r="E182" s="3" t="s">
        <v>1815</v>
      </c>
      <c r="F182" s="3" t="s">
        <v>1814</v>
      </c>
      <c r="G182" s="4">
        <v>1904.54</v>
      </c>
    </row>
    <row r="183" spans="1:7" x14ac:dyDescent="0.25">
      <c r="A183" s="1" t="s">
        <v>34</v>
      </c>
      <c r="B183" s="1" t="s">
        <v>525</v>
      </c>
      <c r="C183" s="1" t="s">
        <v>1670</v>
      </c>
      <c r="E183" s="3" t="s">
        <v>1815</v>
      </c>
      <c r="F183" s="3" t="s">
        <v>1814</v>
      </c>
      <c r="G183" s="4">
        <v>1904.54</v>
      </c>
    </row>
    <row r="184" spans="1:7" x14ac:dyDescent="0.25">
      <c r="A184" s="1" t="s">
        <v>34</v>
      </c>
      <c r="B184" s="1" t="s">
        <v>827</v>
      </c>
      <c r="C184" s="1" t="s">
        <v>1670</v>
      </c>
      <c r="E184" s="3" t="s">
        <v>1812</v>
      </c>
      <c r="F184" s="3" t="s">
        <v>2239</v>
      </c>
      <c r="G184" s="4">
        <v>1904.54</v>
      </c>
    </row>
    <row r="185" spans="1:7" x14ac:dyDescent="0.25">
      <c r="A185" s="1" t="s">
        <v>34</v>
      </c>
      <c r="B185" s="1" t="s">
        <v>1545</v>
      </c>
      <c r="C185" s="1" t="s">
        <v>1670</v>
      </c>
      <c r="E185" s="3" t="s">
        <v>1812</v>
      </c>
      <c r="F185" s="3" t="s">
        <v>2239</v>
      </c>
      <c r="G185" s="4">
        <v>1904.54</v>
      </c>
    </row>
    <row r="186" spans="1:7" x14ac:dyDescent="0.25">
      <c r="A186" s="1" t="s">
        <v>34</v>
      </c>
      <c r="B186" s="1" t="s">
        <v>680</v>
      </c>
      <c r="C186" s="1" t="s">
        <v>1670</v>
      </c>
      <c r="E186" s="3" t="s">
        <v>1812</v>
      </c>
      <c r="F186" s="3" t="s">
        <v>2239</v>
      </c>
      <c r="G186" s="4">
        <v>1904.54</v>
      </c>
    </row>
    <row r="187" spans="1:7" x14ac:dyDescent="0.25">
      <c r="A187" s="1" t="s">
        <v>34</v>
      </c>
      <c r="B187" s="1" t="s">
        <v>1546</v>
      </c>
      <c r="C187" s="1" t="s">
        <v>1670</v>
      </c>
      <c r="E187" s="3" t="s">
        <v>1689</v>
      </c>
      <c r="F187" s="3" t="s">
        <v>1814</v>
      </c>
      <c r="G187" s="4">
        <v>1918.72</v>
      </c>
    </row>
    <row r="188" spans="1:7" x14ac:dyDescent="0.25">
      <c r="A188" s="1" t="s">
        <v>34</v>
      </c>
      <c r="B188" s="1" t="s">
        <v>1118</v>
      </c>
      <c r="C188" s="1" t="s">
        <v>1681</v>
      </c>
      <c r="E188" s="3" t="s">
        <v>1748</v>
      </c>
      <c r="F188" s="3" t="s">
        <v>2241</v>
      </c>
      <c r="G188" s="4">
        <v>2998.36</v>
      </c>
    </row>
    <row r="189" spans="1:7" x14ac:dyDescent="0.25">
      <c r="A189" s="1" t="s">
        <v>34</v>
      </c>
      <c r="B189" s="1" t="s">
        <v>563</v>
      </c>
      <c r="C189" s="1" t="s">
        <v>1749</v>
      </c>
      <c r="E189" s="3" t="s">
        <v>2018</v>
      </c>
      <c r="F189" s="3" t="s">
        <v>2242</v>
      </c>
      <c r="G189" s="4">
        <v>2373.08</v>
      </c>
    </row>
    <row r="190" spans="1:7" x14ac:dyDescent="0.25">
      <c r="A190" s="1" t="s">
        <v>34</v>
      </c>
      <c r="B190" s="1" t="s">
        <v>1241</v>
      </c>
      <c r="C190" s="1" t="s">
        <v>1749</v>
      </c>
      <c r="E190" s="3" t="s">
        <v>1977</v>
      </c>
      <c r="F190" s="3" t="s">
        <v>1833</v>
      </c>
      <c r="G190" s="4">
        <v>2373.08</v>
      </c>
    </row>
    <row r="191" spans="1:7" x14ac:dyDescent="0.25">
      <c r="A191" s="1" t="s">
        <v>34</v>
      </c>
      <c r="B191" s="1" t="s">
        <v>1408</v>
      </c>
      <c r="C191" s="1" t="s">
        <v>1749</v>
      </c>
      <c r="E191" s="3" t="s">
        <v>1832</v>
      </c>
      <c r="F191" s="3" t="s">
        <v>2243</v>
      </c>
      <c r="G191" s="4">
        <v>2373.08</v>
      </c>
    </row>
    <row r="192" spans="1:7" x14ac:dyDescent="0.25">
      <c r="A192" s="1" t="s">
        <v>34</v>
      </c>
      <c r="B192" s="1" t="s">
        <v>944</v>
      </c>
      <c r="C192" s="1" t="s">
        <v>1749</v>
      </c>
      <c r="E192" s="3" t="s">
        <v>1832</v>
      </c>
      <c r="F192" s="3" t="s">
        <v>2243</v>
      </c>
      <c r="G192" s="4">
        <v>2373.08</v>
      </c>
    </row>
    <row r="193" spans="1:7" x14ac:dyDescent="0.25">
      <c r="A193" s="1" t="s">
        <v>34</v>
      </c>
      <c r="B193" s="1" t="s">
        <v>1235</v>
      </c>
      <c r="C193" s="1" t="s">
        <v>1749</v>
      </c>
      <c r="E193" s="3" t="s">
        <v>2030</v>
      </c>
      <c r="F193" s="3" t="s">
        <v>1751</v>
      </c>
      <c r="G193" s="4">
        <v>2378.7800000000002</v>
      </c>
    </row>
    <row r="194" spans="1:7" x14ac:dyDescent="0.25">
      <c r="A194" s="1" t="s">
        <v>34</v>
      </c>
      <c r="B194" s="1" t="s">
        <v>701</v>
      </c>
      <c r="C194" s="1" t="s">
        <v>1749</v>
      </c>
      <c r="E194" s="3" t="s">
        <v>1832</v>
      </c>
      <c r="F194" s="3" t="s">
        <v>2243</v>
      </c>
      <c r="G194" s="4">
        <v>2373.08</v>
      </c>
    </row>
    <row r="195" spans="1:7" x14ac:dyDescent="0.25">
      <c r="A195" s="1" t="s">
        <v>34</v>
      </c>
      <c r="B195" s="1" t="s">
        <v>761</v>
      </c>
      <c r="C195" s="1" t="s">
        <v>1749</v>
      </c>
      <c r="E195" s="3" t="s">
        <v>2026</v>
      </c>
      <c r="F195" s="3" t="s">
        <v>2244</v>
      </c>
      <c r="G195" s="4">
        <v>2373.08</v>
      </c>
    </row>
    <row r="196" spans="1:7" x14ac:dyDescent="0.25">
      <c r="A196" s="1" t="s">
        <v>34</v>
      </c>
      <c r="B196" s="1" t="s">
        <v>1409</v>
      </c>
      <c r="C196" s="1" t="s">
        <v>1749</v>
      </c>
      <c r="E196" s="3" t="s">
        <v>1832</v>
      </c>
      <c r="F196" s="3" t="s">
        <v>2243</v>
      </c>
      <c r="G196" s="4">
        <v>2373.08</v>
      </c>
    </row>
    <row r="197" spans="1:7" x14ac:dyDescent="0.25">
      <c r="A197" s="1" t="s">
        <v>34</v>
      </c>
      <c r="B197" s="1" t="s">
        <v>667</v>
      </c>
      <c r="C197" s="1" t="s">
        <v>1749</v>
      </c>
      <c r="E197" s="3" t="s">
        <v>1977</v>
      </c>
      <c r="F197" s="3" t="s">
        <v>1833</v>
      </c>
      <c r="G197" s="4">
        <v>2373.08</v>
      </c>
    </row>
    <row r="198" spans="1:7" x14ac:dyDescent="0.25">
      <c r="A198" s="1" t="s">
        <v>34</v>
      </c>
      <c r="B198" s="1" t="s">
        <v>1410</v>
      </c>
      <c r="C198" s="1" t="s">
        <v>1749</v>
      </c>
      <c r="E198" s="3" t="s">
        <v>1750</v>
      </c>
      <c r="F198" s="3" t="s">
        <v>2245</v>
      </c>
      <c r="G198" s="4">
        <v>2378.7800000000002</v>
      </c>
    </row>
    <row r="199" spans="1:7" x14ac:dyDescent="0.25">
      <c r="A199" s="1" t="s">
        <v>34</v>
      </c>
      <c r="B199" s="1" t="s">
        <v>470</v>
      </c>
      <c r="C199" s="1" t="s">
        <v>1749</v>
      </c>
      <c r="E199" s="3" t="s">
        <v>1750</v>
      </c>
      <c r="F199" s="3" t="s">
        <v>2245</v>
      </c>
      <c r="G199" s="4">
        <v>2378.7800000000002</v>
      </c>
    </row>
    <row r="200" spans="1:7" x14ac:dyDescent="0.25">
      <c r="A200" s="1" t="s">
        <v>34</v>
      </c>
      <c r="B200" s="1" t="s">
        <v>1204</v>
      </c>
      <c r="C200" s="1" t="s">
        <v>1681</v>
      </c>
      <c r="E200" s="3" t="s">
        <v>1721</v>
      </c>
      <c r="F200" s="3" t="s">
        <v>2246</v>
      </c>
      <c r="G200" s="4">
        <v>2991.17</v>
      </c>
    </row>
    <row r="201" spans="1:7" x14ac:dyDescent="0.25">
      <c r="A201" s="1" t="s">
        <v>34</v>
      </c>
      <c r="B201" s="1" t="s">
        <v>1419</v>
      </c>
      <c r="C201" s="1" t="s">
        <v>1681</v>
      </c>
      <c r="E201" s="3" t="s">
        <v>1986</v>
      </c>
      <c r="F201" s="3" t="s">
        <v>1747</v>
      </c>
      <c r="G201" s="4">
        <v>2979.09</v>
      </c>
    </row>
    <row r="202" spans="1:7" x14ac:dyDescent="0.25">
      <c r="A202" s="1" t="s">
        <v>34</v>
      </c>
      <c r="B202" s="1" t="s">
        <v>169</v>
      </c>
      <c r="C202" s="1" t="s">
        <v>1681</v>
      </c>
      <c r="E202" s="3" t="s">
        <v>1752</v>
      </c>
      <c r="F202" s="3" t="s">
        <v>2237</v>
      </c>
      <c r="G202" s="4">
        <v>2979.09</v>
      </c>
    </row>
    <row r="203" spans="1:7" x14ac:dyDescent="0.25">
      <c r="A203" s="1" t="s">
        <v>34</v>
      </c>
      <c r="B203" s="1" t="s">
        <v>974</v>
      </c>
      <c r="C203" s="1" t="s">
        <v>1675</v>
      </c>
      <c r="E203" s="3" t="s">
        <v>1980</v>
      </c>
      <c r="F203" s="3" t="s">
        <v>2247</v>
      </c>
      <c r="G203" s="4">
        <v>2646.55</v>
      </c>
    </row>
    <row r="204" spans="1:7" x14ac:dyDescent="0.25">
      <c r="A204" s="1" t="s">
        <v>34</v>
      </c>
      <c r="B204" s="1" t="s">
        <v>1359</v>
      </c>
      <c r="C204" s="1" t="s">
        <v>1675</v>
      </c>
      <c r="E204" s="3" t="s">
        <v>1845</v>
      </c>
      <c r="F204" s="3" t="s">
        <v>1849</v>
      </c>
      <c r="G204" s="4">
        <v>2530.4899999999998</v>
      </c>
    </row>
    <row r="205" spans="1:7" x14ac:dyDescent="0.25">
      <c r="A205" s="1" t="s">
        <v>34</v>
      </c>
      <c r="B205" s="1" t="s">
        <v>389</v>
      </c>
      <c r="C205" s="1" t="s">
        <v>1824</v>
      </c>
      <c r="E205" s="3" t="s">
        <v>1841</v>
      </c>
      <c r="F205" s="3" t="s">
        <v>2248</v>
      </c>
      <c r="G205" s="4">
        <v>2021.42</v>
      </c>
    </row>
    <row r="206" spans="1:7" x14ac:dyDescent="0.25">
      <c r="A206" s="1" t="s">
        <v>34</v>
      </c>
      <c r="B206" s="1" t="s">
        <v>779</v>
      </c>
      <c r="C206" s="1" t="s">
        <v>1824</v>
      </c>
      <c r="E206" s="3" t="s">
        <v>1843</v>
      </c>
      <c r="F206" s="3" t="s">
        <v>1851</v>
      </c>
      <c r="G206" s="4">
        <v>2021.42</v>
      </c>
    </row>
    <row r="207" spans="1:7" x14ac:dyDescent="0.25">
      <c r="A207" s="1" t="s">
        <v>34</v>
      </c>
      <c r="B207" s="1" t="s">
        <v>363</v>
      </c>
      <c r="C207" s="1" t="s">
        <v>1824</v>
      </c>
      <c r="E207" s="3" t="s">
        <v>1841</v>
      </c>
      <c r="F207" s="3" t="s">
        <v>2248</v>
      </c>
      <c r="G207" s="4">
        <v>2021.42</v>
      </c>
    </row>
    <row r="208" spans="1:7" x14ac:dyDescent="0.25">
      <c r="A208" s="1" t="s">
        <v>34</v>
      </c>
      <c r="B208" s="1" t="s">
        <v>512</v>
      </c>
      <c r="C208" s="1" t="s">
        <v>1824</v>
      </c>
      <c r="E208" s="3" t="s">
        <v>2032</v>
      </c>
      <c r="F208" s="3" t="s">
        <v>2249</v>
      </c>
      <c r="G208" s="4">
        <v>2114.15</v>
      </c>
    </row>
    <row r="209" spans="1:7" x14ac:dyDescent="0.25">
      <c r="A209" s="1" t="s">
        <v>34</v>
      </c>
      <c r="B209" s="1" t="s">
        <v>1314</v>
      </c>
      <c r="C209" s="1" t="s">
        <v>1692</v>
      </c>
      <c r="E209" s="3" t="s">
        <v>1940</v>
      </c>
      <c r="F209" s="3" t="s">
        <v>2250</v>
      </c>
      <c r="G209" s="4">
        <v>2222.7399999999998</v>
      </c>
    </row>
    <row r="210" spans="1:7" x14ac:dyDescent="0.25">
      <c r="A210" s="1" t="s">
        <v>34</v>
      </c>
      <c r="B210" s="1" t="s">
        <v>375</v>
      </c>
      <c r="C210" s="1" t="s">
        <v>1692</v>
      </c>
      <c r="E210" s="3" t="s">
        <v>1850</v>
      </c>
      <c r="F210" s="3" t="s">
        <v>1847</v>
      </c>
      <c r="G210" s="4">
        <v>2214.09</v>
      </c>
    </row>
    <row r="211" spans="1:7" x14ac:dyDescent="0.25">
      <c r="A211" s="1" t="s">
        <v>34</v>
      </c>
      <c r="B211" s="1" t="s">
        <v>369</v>
      </c>
      <c r="C211" s="1" t="s">
        <v>1692</v>
      </c>
      <c r="E211" s="3" t="s">
        <v>1936</v>
      </c>
      <c r="F211" s="3" t="s">
        <v>1941</v>
      </c>
      <c r="G211" s="4">
        <v>2222.7399999999998</v>
      </c>
    </row>
    <row r="212" spans="1:7" x14ac:dyDescent="0.25">
      <c r="A212" s="1" t="s">
        <v>34</v>
      </c>
      <c r="B212" s="1" t="s">
        <v>374</v>
      </c>
      <c r="C212" s="1" t="s">
        <v>1692</v>
      </c>
      <c r="E212" s="3" t="s">
        <v>1852</v>
      </c>
      <c r="F212" s="3" t="s">
        <v>1844</v>
      </c>
      <c r="G212" s="4">
        <v>2214.09</v>
      </c>
    </row>
    <row r="213" spans="1:7" x14ac:dyDescent="0.25">
      <c r="A213" s="1" t="s">
        <v>34</v>
      </c>
      <c r="B213" s="1" t="s">
        <v>718</v>
      </c>
      <c r="C213" s="1" t="s">
        <v>1692</v>
      </c>
      <c r="E213" s="3" t="s">
        <v>1850</v>
      </c>
      <c r="F213" s="3" t="s">
        <v>1847</v>
      </c>
      <c r="G213" s="4">
        <v>2214.09</v>
      </c>
    </row>
    <row r="214" spans="1:7" x14ac:dyDescent="0.25">
      <c r="A214" s="1" t="s">
        <v>34</v>
      </c>
      <c r="B214" s="1" t="s">
        <v>378</v>
      </c>
      <c r="C214" s="1" t="s">
        <v>1692</v>
      </c>
      <c r="E214" s="3" t="s">
        <v>1852</v>
      </c>
      <c r="F214" s="3" t="s">
        <v>1844</v>
      </c>
      <c r="G214" s="4">
        <v>2214.09</v>
      </c>
    </row>
    <row r="215" spans="1:7" x14ac:dyDescent="0.25">
      <c r="A215" s="1" t="s">
        <v>34</v>
      </c>
      <c r="B215" s="1" t="s">
        <v>765</v>
      </c>
      <c r="C215" s="1" t="s">
        <v>1692</v>
      </c>
      <c r="E215" s="3" t="s">
        <v>1940</v>
      </c>
      <c r="F215" s="3" t="s">
        <v>2250</v>
      </c>
      <c r="G215" s="4">
        <v>2222.7399999999998</v>
      </c>
    </row>
    <row r="216" spans="1:7" x14ac:dyDescent="0.25">
      <c r="A216" s="1" t="s">
        <v>34</v>
      </c>
      <c r="B216" s="1" t="s">
        <v>1609</v>
      </c>
      <c r="C216" s="1" t="s">
        <v>1692</v>
      </c>
      <c r="E216" s="3" t="s">
        <v>1846</v>
      </c>
      <c r="F216" s="3" t="s">
        <v>2251</v>
      </c>
      <c r="G216" s="4">
        <v>2214.09</v>
      </c>
    </row>
    <row r="217" spans="1:7" x14ac:dyDescent="0.25">
      <c r="A217" s="1" t="s">
        <v>34</v>
      </c>
      <c r="B217" s="1" t="s">
        <v>1305</v>
      </c>
      <c r="C217" s="1" t="s">
        <v>1692</v>
      </c>
      <c r="E217" s="3" t="s">
        <v>1845</v>
      </c>
      <c r="F217" s="3" t="s">
        <v>1849</v>
      </c>
      <c r="G217" s="4">
        <v>2214.09</v>
      </c>
    </row>
    <row r="218" spans="1:7" x14ac:dyDescent="0.25">
      <c r="A218" s="1" t="s">
        <v>34</v>
      </c>
      <c r="B218" s="1" t="s">
        <v>610</v>
      </c>
      <c r="C218" s="1" t="s">
        <v>1692</v>
      </c>
      <c r="E218" s="3" t="s">
        <v>1935</v>
      </c>
      <c r="F218" s="3" t="s">
        <v>2252</v>
      </c>
      <c r="G218" s="4">
        <v>2222.7399999999998</v>
      </c>
    </row>
    <row r="219" spans="1:7" x14ac:dyDescent="0.25">
      <c r="A219" s="1" t="s">
        <v>34</v>
      </c>
      <c r="B219" s="1" t="s">
        <v>1267</v>
      </c>
      <c r="C219" s="1" t="s">
        <v>1692</v>
      </c>
      <c r="E219" s="3" t="s">
        <v>1846</v>
      </c>
      <c r="F219" s="3" t="s">
        <v>2251</v>
      </c>
      <c r="G219" s="4">
        <v>2214.09</v>
      </c>
    </row>
    <row r="220" spans="1:7" x14ac:dyDescent="0.25">
      <c r="A220" s="1" t="s">
        <v>34</v>
      </c>
      <c r="B220" s="1" t="s">
        <v>1388</v>
      </c>
      <c r="C220" s="1" t="s">
        <v>1692</v>
      </c>
      <c r="E220" s="3" t="s">
        <v>1848</v>
      </c>
      <c r="F220" s="3" t="s">
        <v>2253</v>
      </c>
      <c r="G220" s="4">
        <v>2214.09</v>
      </c>
    </row>
    <row r="221" spans="1:7" x14ac:dyDescent="0.25">
      <c r="A221" s="1" t="s">
        <v>34</v>
      </c>
      <c r="B221" s="1" t="s">
        <v>436</v>
      </c>
      <c r="C221" s="1" t="s">
        <v>1692</v>
      </c>
      <c r="E221" s="3" t="s">
        <v>1976</v>
      </c>
      <c r="F221" s="3" t="s">
        <v>1807</v>
      </c>
      <c r="G221" s="4">
        <v>2222.7399999999998</v>
      </c>
    </row>
    <row r="222" spans="1:7" x14ac:dyDescent="0.25">
      <c r="A222" s="1" t="s">
        <v>34</v>
      </c>
      <c r="B222" s="1" t="s">
        <v>380</v>
      </c>
      <c r="C222" s="1" t="s">
        <v>1692</v>
      </c>
      <c r="E222" s="3" t="s">
        <v>1852</v>
      </c>
      <c r="F222" s="3" t="s">
        <v>1844</v>
      </c>
      <c r="G222" s="4">
        <v>2214.09</v>
      </c>
    </row>
    <row r="223" spans="1:7" x14ac:dyDescent="0.25">
      <c r="A223" s="1" t="s">
        <v>34</v>
      </c>
      <c r="B223" s="1" t="s">
        <v>1268</v>
      </c>
      <c r="C223" s="1" t="s">
        <v>1681</v>
      </c>
      <c r="E223" s="3" t="s">
        <v>1937</v>
      </c>
      <c r="F223" s="3" t="s">
        <v>1939</v>
      </c>
      <c r="G223" s="4">
        <v>2530.04</v>
      </c>
    </row>
    <row r="224" spans="1:7" x14ac:dyDescent="0.25">
      <c r="A224" s="1" t="s">
        <v>34</v>
      </c>
      <c r="B224" s="1" t="s">
        <v>1038</v>
      </c>
      <c r="C224" s="1" t="s">
        <v>1681</v>
      </c>
      <c r="E224" s="3" t="s">
        <v>1937</v>
      </c>
      <c r="F224" s="3" t="s">
        <v>1939</v>
      </c>
      <c r="G224" s="4">
        <v>2530.04</v>
      </c>
    </row>
    <row r="225" spans="1:7" x14ac:dyDescent="0.25">
      <c r="A225" s="1" t="s">
        <v>34</v>
      </c>
      <c r="B225" s="1" t="s">
        <v>1340</v>
      </c>
      <c r="C225" s="1" t="s">
        <v>1681</v>
      </c>
      <c r="E225" s="3" t="s">
        <v>1937</v>
      </c>
      <c r="F225" s="3" t="s">
        <v>1939</v>
      </c>
      <c r="G225" s="4">
        <v>2530.04</v>
      </c>
    </row>
    <row r="226" spans="1:7" x14ac:dyDescent="0.25">
      <c r="A226" s="1" t="s">
        <v>34</v>
      </c>
      <c r="B226" s="1" t="s">
        <v>325</v>
      </c>
      <c r="C226" s="1" t="s">
        <v>1681</v>
      </c>
      <c r="E226" s="3" t="s">
        <v>2014</v>
      </c>
      <c r="F226" s="3" t="s">
        <v>2254</v>
      </c>
      <c r="G226" s="4">
        <v>2530.04</v>
      </c>
    </row>
    <row r="227" spans="1:7" x14ac:dyDescent="0.25">
      <c r="A227" s="1" t="s">
        <v>34</v>
      </c>
      <c r="B227" s="1" t="s">
        <v>1360</v>
      </c>
      <c r="C227" s="1" t="s">
        <v>1681</v>
      </c>
      <c r="E227" s="3" t="s">
        <v>1937</v>
      </c>
      <c r="F227" s="3" t="s">
        <v>1939</v>
      </c>
      <c r="G227" s="4">
        <v>2530.04</v>
      </c>
    </row>
    <row r="228" spans="1:7" x14ac:dyDescent="0.25">
      <c r="A228" s="1" t="s">
        <v>34</v>
      </c>
      <c r="B228" s="1" t="s">
        <v>1108</v>
      </c>
      <c r="C228" s="1" t="s">
        <v>1681</v>
      </c>
      <c r="E228" s="3" t="s">
        <v>1987</v>
      </c>
      <c r="F228" s="3" t="s">
        <v>1949</v>
      </c>
      <c r="G228" s="4">
        <v>2530.04</v>
      </c>
    </row>
    <row r="229" spans="1:7" x14ac:dyDescent="0.25">
      <c r="A229" s="1" t="s">
        <v>34</v>
      </c>
      <c r="B229" s="1" t="s">
        <v>497</v>
      </c>
      <c r="C229" s="1" t="s">
        <v>1670</v>
      </c>
      <c r="E229" s="3" t="s">
        <v>1850</v>
      </c>
      <c r="F229" s="3" t="s">
        <v>1847</v>
      </c>
      <c r="G229" s="4">
        <v>1806.16</v>
      </c>
    </row>
    <row r="230" spans="1:7" x14ac:dyDescent="0.25">
      <c r="A230" s="1" t="s">
        <v>34</v>
      </c>
      <c r="B230" s="1" t="s">
        <v>705</v>
      </c>
      <c r="C230" s="1" t="s">
        <v>1670</v>
      </c>
      <c r="E230" s="3" t="s">
        <v>1845</v>
      </c>
      <c r="F230" s="3" t="s">
        <v>1849</v>
      </c>
      <c r="G230" s="4">
        <v>1806.16</v>
      </c>
    </row>
    <row r="231" spans="1:7" x14ac:dyDescent="0.25">
      <c r="A231" s="1" t="s">
        <v>34</v>
      </c>
      <c r="B231" s="1" t="s">
        <v>819</v>
      </c>
      <c r="C231" s="1" t="s">
        <v>1670</v>
      </c>
      <c r="E231" s="3" t="s">
        <v>1852</v>
      </c>
      <c r="F231" s="3" t="s">
        <v>1844</v>
      </c>
      <c r="G231" s="4">
        <v>1806.16</v>
      </c>
    </row>
    <row r="232" spans="1:7" x14ac:dyDescent="0.25">
      <c r="A232" s="1" t="s">
        <v>34</v>
      </c>
      <c r="B232" s="1" t="s">
        <v>812</v>
      </c>
      <c r="C232" s="1" t="s">
        <v>1670</v>
      </c>
      <c r="E232" s="3" t="s">
        <v>1940</v>
      </c>
      <c r="F232" s="3" t="s">
        <v>2250</v>
      </c>
      <c r="G232" s="4">
        <v>1813.2</v>
      </c>
    </row>
    <row r="233" spans="1:7" x14ac:dyDescent="0.25">
      <c r="A233" s="1" t="s">
        <v>34</v>
      </c>
      <c r="B233" s="1" t="s">
        <v>673</v>
      </c>
      <c r="C233" s="1" t="s">
        <v>1670</v>
      </c>
      <c r="E233" s="3" t="s">
        <v>1850</v>
      </c>
      <c r="F233" s="3" t="s">
        <v>1847</v>
      </c>
      <c r="G233" s="4">
        <v>1806.16</v>
      </c>
    </row>
    <row r="234" spans="1:7" x14ac:dyDescent="0.25">
      <c r="A234" s="1" t="s">
        <v>34</v>
      </c>
      <c r="B234" s="1" t="s">
        <v>336</v>
      </c>
      <c r="C234" s="1" t="s">
        <v>1670</v>
      </c>
      <c r="E234" s="3" t="s">
        <v>1938</v>
      </c>
      <c r="F234" s="3" t="s">
        <v>2015</v>
      </c>
      <c r="G234" s="4">
        <v>1813.2</v>
      </c>
    </row>
    <row r="235" spans="1:7" x14ac:dyDescent="0.25">
      <c r="A235" s="1" t="s">
        <v>34</v>
      </c>
      <c r="B235" s="1" t="s">
        <v>646</v>
      </c>
      <c r="C235" s="1" t="s">
        <v>1670</v>
      </c>
      <c r="E235" s="3" t="s">
        <v>1938</v>
      </c>
      <c r="F235" s="3" t="s">
        <v>2015</v>
      </c>
      <c r="G235" s="4">
        <v>1813.2</v>
      </c>
    </row>
    <row r="236" spans="1:7" x14ac:dyDescent="0.25">
      <c r="A236" s="1" t="s">
        <v>34</v>
      </c>
      <c r="B236" s="1" t="s">
        <v>259</v>
      </c>
      <c r="C236" s="1" t="s">
        <v>1670</v>
      </c>
      <c r="E236" s="3" t="s">
        <v>1850</v>
      </c>
      <c r="F236" s="3" t="s">
        <v>1847</v>
      </c>
      <c r="G236" s="4">
        <v>1806.16</v>
      </c>
    </row>
    <row r="237" spans="1:7" x14ac:dyDescent="0.25">
      <c r="A237" s="1" t="s">
        <v>34</v>
      </c>
      <c r="B237" s="1" t="s">
        <v>786</v>
      </c>
      <c r="C237" s="1" t="s">
        <v>1670</v>
      </c>
      <c r="E237" s="3" t="s">
        <v>1938</v>
      </c>
      <c r="F237" s="3" t="s">
        <v>2015</v>
      </c>
      <c r="G237" s="4">
        <v>1813.2</v>
      </c>
    </row>
    <row r="238" spans="1:7" x14ac:dyDescent="0.25">
      <c r="A238" s="1" t="s">
        <v>34</v>
      </c>
      <c r="B238" s="1" t="s">
        <v>582</v>
      </c>
      <c r="C238" s="1" t="s">
        <v>1670</v>
      </c>
      <c r="E238" s="3" t="s">
        <v>1850</v>
      </c>
      <c r="F238" s="3" t="s">
        <v>1847</v>
      </c>
      <c r="G238" s="4">
        <v>1806.16</v>
      </c>
    </row>
    <row r="239" spans="1:7" x14ac:dyDescent="0.25">
      <c r="A239" s="1" t="s">
        <v>34</v>
      </c>
      <c r="B239" s="1" t="s">
        <v>989</v>
      </c>
      <c r="C239" s="1" t="s">
        <v>1670</v>
      </c>
      <c r="E239" s="3" t="s">
        <v>1850</v>
      </c>
      <c r="F239" s="3" t="s">
        <v>1847</v>
      </c>
      <c r="G239" s="4">
        <v>1806.16</v>
      </c>
    </row>
    <row r="240" spans="1:7" x14ac:dyDescent="0.25">
      <c r="A240" s="1" t="s">
        <v>34</v>
      </c>
      <c r="B240" s="1" t="s">
        <v>250</v>
      </c>
      <c r="C240" s="1" t="s">
        <v>1670</v>
      </c>
      <c r="E240" s="3" t="s">
        <v>1972</v>
      </c>
      <c r="F240" s="3" t="s">
        <v>2255</v>
      </c>
      <c r="G240" s="4">
        <v>1822.64</v>
      </c>
    </row>
    <row r="241" spans="1:7" x14ac:dyDescent="0.25">
      <c r="A241" s="1" t="s">
        <v>34</v>
      </c>
      <c r="B241" s="1" t="s">
        <v>951</v>
      </c>
      <c r="C241" s="1" t="s">
        <v>1670</v>
      </c>
      <c r="E241" s="3" t="s">
        <v>1850</v>
      </c>
      <c r="F241" s="3" t="s">
        <v>1847</v>
      </c>
      <c r="G241" s="4">
        <v>1806.16</v>
      </c>
    </row>
    <row r="242" spans="1:7" x14ac:dyDescent="0.25">
      <c r="A242" s="1" t="s">
        <v>34</v>
      </c>
      <c r="B242" s="1" t="s">
        <v>1275</v>
      </c>
      <c r="C242" s="1" t="s">
        <v>1670</v>
      </c>
      <c r="E242" s="3" t="s">
        <v>1850</v>
      </c>
      <c r="F242" s="3" t="s">
        <v>1847</v>
      </c>
      <c r="G242" s="4">
        <v>1806.16</v>
      </c>
    </row>
    <row r="243" spans="1:7" x14ac:dyDescent="0.25">
      <c r="A243" s="1" t="s">
        <v>34</v>
      </c>
      <c r="B243" s="1" t="s">
        <v>738</v>
      </c>
      <c r="C243" s="1" t="s">
        <v>1670</v>
      </c>
      <c r="E243" s="3" t="s">
        <v>1850</v>
      </c>
      <c r="F243" s="3" t="s">
        <v>1847</v>
      </c>
      <c r="G243" s="4">
        <v>1806.16</v>
      </c>
    </row>
    <row r="244" spans="1:7" x14ac:dyDescent="0.25">
      <c r="A244" s="1" t="s">
        <v>34</v>
      </c>
      <c r="B244" s="1" t="s">
        <v>1130</v>
      </c>
      <c r="C244" s="1" t="s">
        <v>1670</v>
      </c>
      <c r="E244" s="3" t="s">
        <v>1938</v>
      </c>
      <c r="F244" s="3" t="s">
        <v>2015</v>
      </c>
      <c r="G244" s="4">
        <v>1813.2</v>
      </c>
    </row>
    <row r="245" spans="1:7" x14ac:dyDescent="0.25">
      <c r="A245" s="1" t="s">
        <v>34</v>
      </c>
      <c r="B245" s="1" t="s">
        <v>510</v>
      </c>
      <c r="C245" s="1" t="s">
        <v>2007</v>
      </c>
      <c r="E245" s="3" t="s">
        <v>1987</v>
      </c>
      <c r="F245" s="3" t="s">
        <v>1949</v>
      </c>
      <c r="G245" s="4">
        <v>3515.7</v>
      </c>
    </row>
    <row r="246" spans="1:7" x14ac:dyDescent="0.25">
      <c r="A246" s="1" t="s">
        <v>34</v>
      </c>
      <c r="B246" s="1" t="s">
        <v>1548</v>
      </c>
      <c r="C246" s="1" t="s">
        <v>1670</v>
      </c>
      <c r="E246" s="3" t="s">
        <v>1973</v>
      </c>
      <c r="F246" s="3" t="s">
        <v>2256</v>
      </c>
      <c r="G246" s="4">
        <v>1818.28</v>
      </c>
    </row>
    <row r="247" spans="1:7" x14ac:dyDescent="0.25">
      <c r="A247" s="1" t="s">
        <v>34</v>
      </c>
      <c r="B247" s="1" t="s">
        <v>217</v>
      </c>
      <c r="C247" s="1" t="s">
        <v>1670</v>
      </c>
      <c r="E247" s="3" t="s">
        <v>1937</v>
      </c>
      <c r="F247" s="3" t="s">
        <v>1939</v>
      </c>
      <c r="G247" s="4">
        <v>1808.86</v>
      </c>
    </row>
    <row r="248" spans="1:7" x14ac:dyDescent="0.25">
      <c r="A248" s="1" t="s">
        <v>34</v>
      </c>
      <c r="B248" s="1" t="s">
        <v>1460</v>
      </c>
      <c r="C248" s="1" t="s">
        <v>1670</v>
      </c>
      <c r="E248" s="3" t="s">
        <v>2014</v>
      </c>
      <c r="F248" s="3" t="s">
        <v>2254</v>
      </c>
      <c r="G248" s="4">
        <v>1808.86</v>
      </c>
    </row>
    <row r="249" spans="1:7" x14ac:dyDescent="0.25">
      <c r="A249" s="1" t="s">
        <v>34</v>
      </c>
      <c r="B249" s="1" t="s">
        <v>218</v>
      </c>
      <c r="C249" s="1" t="s">
        <v>1670</v>
      </c>
      <c r="E249" s="3" t="s">
        <v>1938</v>
      </c>
      <c r="F249" s="3" t="s">
        <v>2015</v>
      </c>
      <c r="G249" s="4">
        <v>1808.86</v>
      </c>
    </row>
    <row r="250" spans="1:7" x14ac:dyDescent="0.25">
      <c r="A250" s="1" t="s">
        <v>34</v>
      </c>
      <c r="B250" s="1" t="s">
        <v>545</v>
      </c>
      <c r="C250" s="1" t="s">
        <v>1670</v>
      </c>
      <c r="E250" s="3" t="s">
        <v>1987</v>
      </c>
      <c r="F250" s="3" t="s">
        <v>1949</v>
      </c>
      <c r="G250" s="4">
        <v>1808.86</v>
      </c>
    </row>
    <row r="251" spans="1:7" x14ac:dyDescent="0.25">
      <c r="A251" s="1" t="s">
        <v>34</v>
      </c>
      <c r="B251" s="1" t="s">
        <v>1576</v>
      </c>
      <c r="C251" s="1" t="s">
        <v>1670</v>
      </c>
      <c r="E251" s="3" t="s">
        <v>1944</v>
      </c>
      <c r="F251" s="3" t="s">
        <v>2257</v>
      </c>
      <c r="G251" s="4">
        <v>1808.86</v>
      </c>
    </row>
    <row r="252" spans="1:7" x14ac:dyDescent="0.25">
      <c r="A252" s="1" t="s">
        <v>34</v>
      </c>
      <c r="B252" s="1" t="s">
        <v>844</v>
      </c>
      <c r="C252" s="1" t="s">
        <v>1670</v>
      </c>
      <c r="E252" s="3" t="s">
        <v>1937</v>
      </c>
      <c r="F252" s="3" t="s">
        <v>1939</v>
      </c>
      <c r="G252" s="4">
        <v>1808.86</v>
      </c>
    </row>
    <row r="253" spans="1:7" x14ac:dyDescent="0.25">
      <c r="A253" s="1" t="s">
        <v>34</v>
      </c>
      <c r="B253" s="1" t="s">
        <v>278</v>
      </c>
      <c r="C253" s="1" t="s">
        <v>1670</v>
      </c>
      <c r="E253" s="3" t="s">
        <v>1946</v>
      </c>
      <c r="F253" s="3" t="s">
        <v>2258</v>
      </c>
      <c r="G253" s="4">
        <v>1808.86</v>
      </c>
    </row>
    <row r="254" spans="1:7" x14ac:dyDescent="0.25">
      <c r="A254" s="1" t="s">
        <v>34</v>
      </c>
      <c r="B254" s="1" t="s">
        <v>253</v>
      </c>
      <c r="C254" s="1" t="s">
        <v>1670</v>
      </c>
      <c r="E254" s="3" t="s">
        <v>1948</v>
      </c>
      <c r="F254" s="3" t="s">
        <v>2259</v>
      </c>
      <c r="G254" s="4">
        <v>1808.86</v>
      </c>
    </row>
    <row r="255" spans="1:7" x14ac:dyDescent="0.25">
      <c r="A255" s="1" t="s">
        <v>34</v>
      </c>
      <c r="B255" s="1" t="s">
        <v>1216</v>
      </c>
      <c r="C255" s="1" t="s">
        <v>1670</v>
      </c>
      <c r="E255" s="3" t="s">
        <v>1974</v>
      </c>
      <c r="F255" s="3" t="s">
        <v>2260</v>
      </c>
      <c r="G255" s="4">
        <v>1818.28</v>
      </c>
    </row>
    <row r="256" spans="1:7" x14ac:dyDescent="0.25">
      <c r="A256" s="1" t="s">
        <v>34</v>
      </c>
      <c r="B256" s="1" t="s">
        <v>343</v>
      </c>
      <c r="C256" s="1" t="s">
        <v>1670</v>
      </c>
      <c r="E256" s="3" t="s">
        <v>1950</v>
      </c>
      <c r="F256" s="3" t="s">
        <v>1954</v>
      </c>
      <c r="G256" s="4">
        <v>1808.86</v>
      </c>
    </row>
    <row r="257" spans="1:7" x14ac:dyDescent="0.25">
      <c r="A257" s="1" t="s">
        <v>34</v>
      </c>
      <c r="B257" s="1" t="s">
        <v>233</v>
      </c>
      <c r="C257" s="1" t="s">
        <v>1670</v>
      </c>
      <c r="E257" s="3" t="s">
        <v>1940</v>
      </c>
      <c r="F257" s="3" t="s">
        <v>2250</v>
      </c>
      <c r="G257" s="4">
        <v>1808.86</v>
      </c>
    </row>
    <row r="258" spans="1:7" x14ac:dyDescent="0.25">
      <c r="A258" s="1" t="s">
        <v>34</v>
      </c>
      <c r="B258" s="1" t="s">
        <v>1571</v>
      </c>
      <c r="C258" s="1" t="s">
        <v>1670</v>
      </c>
      <c r="E258" s="3" t="s">
        <v>1944</v>
      </c>
      <c r="F258" s="3" t="s">
        <v>2257</v>
      </c>
      <c r="G258" s="4">
        <v>1808.86</v>
      </c>
    </row>
    <row r="259" spans="1:7" x14ac:dyDescent="0.25">
      <c r="A259" s="1" t="s">
        <v>34</v>
      </c>
      <c r="B259" s="1" t="s">
        <v>564</v>
      </c>
      <c r="C259" s="1" t="s">
        <v>1670</v>
      </c>
      <c r="E259" s="3" t="s">
        <v>1951</v>
      </c>
      <c r="F259" s="3" t="s">
        <v>1945</v>
      </c>
      <c r="G259" s="4">
        <v>1808.86</v>
      </c>
    </row>
    <row r="260" spans="1:7" x14ac:dyDescent="0.25">
      <c r="A260" s="1" t="s">
        <v>34</v>
      </c>
      <c r="B260" s="1" t="s">
        <v>1513</v>
      </c>
      <c r="C260" s="1" t="s">
        <v>1670</v>
      </c>
      <c r="E260" s="3" t="s">
        <v>1950</v>
      </c>
      <c r="F260" s="3" t="s">
        <v>1954</v>
      </c>
      <c r="G260" s="4">
        <v>1808.86</v>
      </c>
    </row>
    <row r="261" spans="1:7" x14ac:dyDescent="0.25">
      <c r="A261" s="1" t="s">
        <v>34</v>
      </c>
      <c r="B261" s="1" t="s">
        <v>1526</v>
      </c>
      <c r="C261" s="1" t="s">
        <v>1670</v>
      </c>
      <c r="E261" s="3" t="s">
        <v>1950</v>
      </c>
      <c r="F261" s="3" t="s">
        <v>1954</v>
      </c>
      <c r="G261" s="4">
        <v>1808.86</v>
      </c>
    </row>
    <row r="262" spans="1:7" x14ac:dyDescent="0.25">
      <c r="A262" s="1" t="s">
        <v>34</v>
      </c>
      <c r="B262" s="1" t="s">
        <v>1511</v>
      </c>
      <c r="C262" s="1" t="s">
        <v>1670</v>
      </c>
      <c r="E262" s="3" t="s">
        <v>1950</v>
      </c>
      <c r="F262" s="3" t="s">
        <v>1954</v>
      </c>
      <c r="G262" s="4">
        <v>1808.86</v>
      </c>
    </row>
    <row r="263" spans="1:7" x14ac:dyDescent="0.25">
      <c r="A263" s="1" t="s">
        <v>34</v>
      </c>
      <c r="B263" s="1" t="s">
        <v>1521</v>
      </c>
      <c r="C263" s="1" t="s">
        <v>1670</v>
      </c>
      <c r="E263" s="3" t="s">
        <v>1951</v>
      </c>
      <c r="F263" s="3" t="s">
        <v>1945</v>
      </c>
      <c r="G263" s="4">
        <v>1808.86</v>
      </c>
    </row>
    <row r="264" spans="1:7" x14ac:dyDescent="0.25">
      <c r="A264" s="1" t="s">
        <v>34</v>
      </c>
      <c r="B264" s="1" t="s">
        <v>1525</v>
      </c>
      <c r="C264" s="1" t="s">
        <v>1670</v>
      </c>
      <c r="E264" s="3" t="s">
        <v>1951</v>
      </c>
      <c r="F264" s="3" t="s">
        <v>1945</v>
      </c>
      <c r="G264" s="4">
        <v>1808.86</v>
      </c>
    </row>
    <row r="265" spans="1:7" x14ac:dyDescent="0.25">
      <c r="A265" s="1" t="s">
        <v>34</v>
      </c>
      <c r="B265" s="1" t="s">
        <v>484</v>
      </c>
      <c r="C265" s="1" t="s">
        <v>1670</v>
      </c>
      <c r="E265" s="3" t="s">
        <v>1938</v>
      </c>
      <c r="F265" s="3" t="s">
        <v>2015</v>
      </c>
      <c r="G265" s="4">
        <v>1808.86</v>
      </c>
    </row>
    <row r="266" spans="1:7" x14ac:dyDescent="0.25">
      <c r="A266" s="1" t="s">
        <v>34</v>
      </c>
      <c r="B266" s="1" t="s">
        <v>307</v>
      </c>
      <c r="C266" s="1" t="s">
        <v>1670</v>
      </c>
      <c r="E266" s="3" t="s">
        <v>1953</v>
      </c>
      <c r="F266" s="3" t="s">
        <v>1952</v>
      </c>
      <c r="G266" s="4">
        <v>1808.86</v>
      </c>
    </row>
    <row r="267" spans="1:7" x14ac:dyDescent="0.25">
      <c r="A267" s="1" t="s">
        <v>34</v>
      </c>
      <c r="B267" s="1" t="s">
        <v>909</v>
      </c>
      <c r="C267" s="1" t="s">
        <v>1670</v>
      </c>
      <c r="E267" s="3" t="s">
        <v>1953</v>
      </c>
      <c r="F267" s="3" t="s">
        <v>1952</v>
      </c>
      <c r="G267" s="4">
        <v>1808.86</v>
      </c>
    </row>
    <row r="268" spans="1:7" x14ac:dyDescent="0.25">
      <c r="A268" s="1" t="s">
        <v>34</v>
      </c>
      <c r="B268" s="1" t="s">
        <v>376</v>
      </c>
      <c r="C268" s="1" t="s">
        <v>1670</v>
      </c>
      <c r="E268" s="3" t="s">
        <v>1987</v>
      </c>
      <c r="F268" s="3" t="s">
        <v>1949</v>
      </c>
      <c r="G268" s="4">
        <v>1808.86</v>
      </c>
    </row>
    <row r="269" spans="1:7" x14ac:dyDescent="0.25">
      <c r="A269" s="1" t="s">
        <v>34</v>
      </c>
      <c r="B269" s="1" t="s">
        <v>572</v>
      </c>
      <c r="C269" s="1" t="s">
        <v>1670</v>
      </c>
      <c r="E269" s="3" t="s">
        <v>1935</v>
      </c>
      <c r="F269" s="3" t="s">
        <v>2252</v>
      </c>
      <c r="G269" s="4">
        <v>1808.86</v>
      </c>
    </row>
    <row r="270" spans="1:7" x14ac:dyDescent="0.25">
      <c r="A270" s="1" t="s">
        <v>34</v>
      </c>
      <c r="B270" s="1" t="s">
        <v>1139</v>
      </c>
      <c r="C270" s="1" t="s">
        <v>1670</v>
      </c>
      <c r="E270" s="3" t="s">
        <v>1938</v>
      </c>
      <c r="F270" s="3" t="s">
        <v>2015</v>
      </c>
      <c r="G270" s="4">
        <v>1808.86</v>
      </c>
    </row>
    <row r="271" spans="1:7" x14ac:dyDescent="0.25">
      <c r="A271" s="1" t="s">
        <v>34</v>
      </c>
      <c r="B271" s="1" t="s">
        <v>1042</v>
      </c>
      <c r="C271" s="1" t="s">
        <v>1670</v>
      </c>
      <c r="E271" s="3" t="s">
        <v>1942</v>
      </c>
      <c r="F271" s="3" t="s">
        <v>2261</v>
      </c>
      <c r="G271" s="4">
        <v>1808.86</v>
      </c>
    </row>
    <row r="272" spans="1:7" x14ac:dyDescent="0.25">
      <c r="A272" s="1" t="s">
        <v>34</v>
      </c>
      <c r="B272" s="1" t="s">
        <v>578</v>
      </c>
      <c r="C272" s="1" t="s">
        <v>1670</v>
      </c>
      <c r="E272" s="3" t="s">
        <v>1937</v>
      </c>
      <c r="F272" s="3" t="s">
        <v>1939</v>
      </c>
      <c r="G272" s="4">
        <v>1808.86</v>
      </c>
    </row>
    <row r="273" spans="1:7" x14ac:dyDescent="0.25">
      <c r="A273" s="1" t="s">
        <v>34</v>
      </c>
      <c r="B273" s="1" t="s">
        <v>238</v>
      </c>
      <c r="C273" s="1" t="s">
        <v>1670</v>
      </c>
      <c r="E273" s="3" t="s">
        <v>1940</v>
      </c>
      <c r="F273" s="3" t="s">
        <v>2250</v>
      </c>
      <c r="G273" s="4">
        <v>1808.86</v>
      </c>
    </row>
    <row r="274" spans="1:7" x14ac:dyDescent="0.25">
      <c r="A274" s="1" t="s">
        <v>34</v>
      </c>
      <c r="B274" s="1" t="s">
        <v>1261</v>
      </c>
      <c r="C274" s="1" t="s">
        <v>1670</v>
      </c>
      <c r="E274" s="3" t="s">
        <v>1975</v>
      </c>
      <c r="F274" s="3" t="s">
        <v>2262</v>
      </c>
      <c r="G274" s="4">
        <v>1822.64</v>
      </c>
    </row>
    <row r="275" spans="1:7" x14ac:dyDescent="0.25">
      <c r="A275" s="1" t="s">
        <v>34</v>
      </c>
      <c r="B275" s="1" t="s">
        <v>750</v>
      </c>
      <c r="C275" s="1" t="s">
        <v>1670</v>
      </c>
      <c r="E275" s="3" t="s">
        <v>1975</v>
      </c>
      <c r="F275" s="3" t="s">
        <v>2262</v>
      </c>
      <c r="G275" s="4">
        <v>1822.64</v>
      </c>
    </row>
    <row r="276" spans="1:7" x14ac:dyDescent="0.25">
      <c r="A276" s="1" t="s">
        <v>34</v>
      </c>
      <c r="B276" s="1" t="s">
        <v>848</v>
      </c>
      <c r="C276" s="1" t="s">
        <v>1670</v>
      </c>
      <c r="E276" s="3" t="s">
        <v>1937</v>
      </c>
      <c r="F276" s="3" t="s">
        <v>1939</v>
      </c>
      <c r="G276" s="4">
        <v>1813.2</v>
      </c>
    </row>
    <row r="277" spans="1:7" x14ac:dyDescent="0.25">
      <c r="A277" s="1" t="s">
        <v>34</v>
      </c>
      <c r="B277" s="1" t="s">
        <v>1417</v>
      </c>
      <c r="C277" s="1" t="s">
        <v>1681</v>
      </c>
      <c r="E277" s="3" t="s">
        <v>1987</v>
      </c>
      <c r="F277" s="3" t="s">
        <v>1949</v>
      </c>
      <c r="G277" s="4">
        <v>2530.04</v>
      </c>
    </row>
    <row r="278" spans="1:7" x14ac:dyDescent="0.25">
      <c r="A278" s="1" t="s">
        <v>34</v>
      </c>
      <c r="B278" s="1" t="s">
        <v>526</v>
      </c>
      <c r="C278" s="1" t="s">
        <v>1675</v>
      </c>
      <c r="E278" s="3" t="s">
        <v>1922</v>
      </c>
      <c r="F278" s="3" t="s">
        <v>2263</v>
      </c>
      <c r="G278" s="4">
        <v>2557.0100000000002</v>
      </c>
    </row>
    <row r="279" spans="1:7" x14ac:dyDescent="0.25">
      <c r="A279" s="1" t="s">
        <v>34</v>
      </c>
      <c r="B279" s="1" t="s">
        <v>327</v>
      </c>
      <c r="C279" s="1" t="s">
        <v>1675</v>
      </c>
      <c r="E279" s="3" t="s">
        <v>1676</v>
      </c>
      <c r="F279" s="3" t="s">
        <v>1968</v>
      </c>
      <c r="G279" s="4">
        <v>2517.89</v>
      </c>
    </row>
    <row r="280" spans="1:7" x14ac:dyDescent="0.25">
      <c r="A280" s="1" t="s">
        <v>34</v>
      </c>
      <c r="B280" s="1" t="s">
        <v>1377</v>
      </c>
      <c r="C280" s="1" t="s">
        <v>1675</v>
      </c>
      <c r="E280" s="3" t="s">
        <v>1686</v>
      </c>
      <c r="F280" s="3" t="s">
        <v>2264</v>
      </c>
      <c r="G280" s="4">
        <v>2517.89</v>
      </c>
    </row>
    <row r="281" spans="1:7" x14ac:dyDescent="0.25">
      <c r="A281" s="1" t="s">
        <v>34</v>
      </c>
      <c r="B281" s="1" t="s">
        <v>1603</v>
      </c>
      <c r="C281" s="1" t="s">
        <v>1675</v>
      </c>
      <c r="E281" s="3" t="s">
        <v>1695</v>
      </c>
      <c r="F281" s="3" t="s">
        <v>2265</v>
      </c>
      <c r="G281" s="4">
        <v>2564.0700000000002</v>
      </c>
    </row>
    <row r="282" spans="1:7" x14ac:dyDescent="0.25">
      <c r="A282" s="1" t="s">
        <v>34</v>
      </c>
      <c r="B282" s="1" t="s">
        <v>258</v>
      </c>
      <c r="C282" s="1" t="s">
        <v>1673</v>
      </c>
      <c r="E282" s="3" t="s">
        <v>1674</v>
      </c>
      <c r="F282" s="3" t="s">
        <v>2266</v>
      </c>
      <c r="G282" s="4">
        <v>2472.85</v>
      </c>
    </row>
    <row r="283" spans="1:7" x14ac:dyDescent="0.25">
      <c r="A283" s="1" t="s">
        <v>34</v>
      </c>
      <c r="B283" s="1" t="s">
        <v>1381</v>
      </c>
      <c r="C283" s="1" t="s">
        <v>1681</v>
      </c>
      <c r="E283" s="3" t="s">
        <v>1967</v>
      </c>
      <c r="F283" s="3" t="s">
        <v>2267</v>
      </c>
      <c r="G283" s="4">
        <v>2519.98</v>
      </c>
    </row>
    <row r="284" spans="1:7" x14ac:dyDescent="0.25">
      <c r="A284" s="1" t="s">
        <v>34</v>
      </c>
      <c r="B284" s="1" t="s">
        <v>1341</v>
      </c>
      <c r="C284" s="1" t="s">
        <v>1700</v>
      </c>
      <c r="E284" s="3" t="s">
        <v>1683</v>
      </c>
      <c r="F284" s="3" t="s">
        <v>1983</v>
      </c>
      <c r="G284" s="4">
        <v>6369.7</v>
      </c>
    </row>
    <row r="285" spans="1:7" x14ac:dyDescent="0.25">
      <c r="A285" s="1" t="s">
        <v>34</v>
      </c>
      <c r="B285" s="1" t="s">
        <v>1327</v>
      </c>
      <c r="C285" s="1" t="s">
        <v>1685</v>
      </c>
      <c r="E285" s="3" t="s">
        <v>1686</v>
      </c>
      <c r="F285" s="3" t="s">
        <v>2264</v>
      </c>
      <c r="G285" s="4">
        <v>4141.16</v>
      </c>
    </row>
    <row r="286" spans="1:7" x14ac:dyDescent="0.25">
      <c r="A286" s="1" t="s">
        <v>34</v>
      </c>
      <c r="B286" s="1" t="s">
        <v>1343</v>
      </c>
      <c r="C286" s="1" t="s">
        <v>1681</v>
      </c>
      <c r="E286" s="3" t="s">
        <v>1967</v>
      </c>
      <c r="F286" s="3" t="s">
        <v>2267</v>
      </c>
      <c r="G286" s="4">
        <v>2519.98</v>
      </c>
    </row>
    <row r="287" spans="1:7" x14ac:dyDescent="0.25">
      <c r="A287" s="1" t="s">
        <v>34</v>
      </c>
      <c r="B287" s="1" t="s">
        <v>1329</v>
      </c>
      <c r="C287" s="1" t="s">
        <v>1681</v>
      </c>
      <c r="E287" s="3" t="s">
        <v>1982</v>
      </c>
      <c r="F287" s="3" t="s">
        <v>1943</v>
      </c>
      <c r="G287" s="4">
        <v>2552.9699999999998</v>
      </c>
    </row>
    <row r="288" spans="1:7" x14ac:dyDescent="0.25">
      <c r="A288" s="1" t="s">
        <v>34</v>
      </c>
      <c r="B288" s="1" t="s">
        <v>1312</v>
      </c>
      <c r="C288" s="1" t="s">
        <v>1681</v>
      </c>
      <c r="E288" s="3" t="s">
        <v>1683</v>
      </c>
      <c r="F288" s="3" t="s">
        <v>1983</v>
      </c>
      <c r="G288" s="4">
        <v>2552.9699999999998</v>
      </c>
    </row>
    <row r="289" spans="1:7" x14ac:dyDescent="0.25">
      <c r="A289" s="1" t="s">
        <v>34</v>
      </c>
      <c r="B289" s="1" t="s">
        <v>1352</v>
      </c>
      <c r="C289" s="1" t="s">
        <v>1681</v>
      </c>
      <c r="E289" s="3" t="s">
        <v>1682</v>
      </c>
      <c r="F289" s="3" t="s">
        <v>2268</v>
      </c>
      <c r="G289" s="4">
        <v>2552.9699999999998</v>
      </c>
    </row>
    <row r="290" spans="1:7" x14ac:dyDescent="0.25">
      <c r="A290" s="1" t="s">
        <v>34</v>
      </c>
      <c r="B290" s="1" t="s">
        <v>1265</v>
      </c>
      <c r="C290" s="1" t="s">
        <v>1681</v>
      </c>
      <c r="E290" s="3" t="s">
        <v>1683</v>
      </c>
      <c r="F290" s="3" t="s">
        <v>1983</v>
      </c>
      <c r="G290" s="4">
        <v>2552.9699999999998</v>
      </c>
    </row>
    <row r="291" spans="1:7" x14ac:dyDescent="0.25">
      <c r="A291" s="1" t="s">
        <v>34</v>
      </c>
      <c r="B291" s="1" t="s">
        <v>1320</v>
      </c>
      <c r="C291" s="1" t="s">
        <v>1681</v>
      </c>
      <c r="E291" s="3" t="s">
        <v>1683</v>
      </c>
      <c r="F291" s="3" t="s">
        <v>1983</v>
      </c>
      <c r="G291" s="4">
        <v>2552.9699999999998</v>
      </c>
    </row>
    <row r="292" spans="1:7" x14ac:dyDescent="0.25">
      <c r="A292" s="1" t="s">
        <v>34</v>
      </c>
      <c r="B292" s="1" t="s">
        <v>179</v>
      </c>
      <c r="C292" s="1" t="s">
        <v>1677</v>
      </c>
      <c r="E292" s="3" t="s">
        <v>1678</v>
      </c>
      <c r="F292" s="3" t="s">
        <v>2269</v>
      </c>
      <c r="G292" s="4">
        <v>1883.68</v>
      </c>
    </row>
    <row r="293" spans="1:7" x14ac:dyDescent="0.25">
      <c r="A293" s="1" t="s">
        <v>34</v>
      </c>
      <c r="B293" s="1" t="s">
        <v>1438</v>
      </c>
      <c r="C293" s="1" t="s">
        <v>1677</v>
      </c>
      <c r="E293" s="3" t="s">
        <v>1679</v>
      </c>
      <c r="F293" s="3" t="s">
        <v>2270</v>
      </c>
      <c r="G293" s="4">
        <v>1883.68</v>
      </c>
    </row>
    <row r="294" spans="1:7" x14ac:dyDescent="0.25">
      <c r="A294" s="1" t="s">
        <v>34</v>
      </c>
      <c r="B294" s="1" t="s">
        <v>1376</v>
      </c>
      <c r="C294" s="1" t="s">
        <v>1677</v>
      </c>
      <c r="E294" s="3" t="s">
        <v>1679</v>
      </c>
      <c r="F294" s="3" t="s">
        <v>2270</v>
      </c>
      <c r="G294" s="4">
        <v>1883.68</v>
      </c>
    </row>
    <row r="295" spans="1:7" x14ac:dyDescent="0.25">
      <c r="A295" s="1" t="s">
        <v>34</v>
      </c>
      <c r="B295" s="1" t="s">
        <v>640</v>
      </c>
      <c r="C295" s="1" t="s">
        <v>1677</v>
      </c>
      <c r="E295" s="3" t="s">
        <v>1676</v>
      </c>
      <c r="F295" s="3" t="s">
        <v>1968</v>
      </c>
      <c r="G295" s="4">
        <v>1883.68</v>
      </c>
    </row>
    <row r="296" spans="1:7" x14ac:dyDescent="0.25">
      <c r="A296" s="1" t="s">
        <v>34</v>
      </c>
      <c r="B296" s="1" t="s">
        <v>1010</v>
      </c>
      <c r="C296" s="1" t="s">
        <v>1677</v>
      </c>
      <c r="E296" s="3" t="s">
        <v>1680</v>
      </c>
      <c r="F296" s="3" t="s">
        <v>2271</v>
      </c>
      <c r="G296" s="4">
        <v>1883.68</v>
      </c>
    </row>
    <row r="297" spans="1:7" x14ac:dyDescent="0.25">
      <c r="A297" s="1" t="s">
        <v>34</v>
      </c>
      <c r="B297" s="1" t="s">
        <v>1593</v>
      </c>
      <c r="C297" s="1" t="s">
        <v>1673</v>
      </c>
      <c r="E297" s="3" t="s">
        <v>1690</v>
      </c>
      <c r="F297" s="3" t="s">
        <v>2272</v>
      </c>
      <c r="G297" s="4">
        <v>2465.75</v>
      </c>
    </row>
    <row r="298" spans="1:7" x14ac:dyDescent="0.25">
      <c r="A298" s="1" t="s">
        <v>34</v>
      </c>
      <c r="B298" s="1" t="s">
        <v>1592</v>
      </c>
      <c r="C298" s="1" t="s">
        <v>1673</v>
      </c>
      <c r="E298" s="3" t="s">
        <v>1687</v>
      </c>
      <c r="F298" s="3" t="s">
        <v>1691</v>
      </c>
      <c r="G298" s="4">
        <v>2465.75</v>
      </c>
    </row>
    <row r="299" spans="1:7" x14ac:dyDescent="0.25">
      <c r="A299" s="1" t="s">
        <v>34</v>
      </c>
      <c r="B299" s="1" t="s">
        <v>1271</v>
      </c>
      <c r="C299" s="1" t="s">
        <v>1670</v>
      </c>
      <c r="E299" s="3" t="s">
        <v>1690</v>
      </c>
      <c r="F299" s="3" t="s">
        <v>2272</v>
      </c>
      <c r="G299" s="4">
        <v>1832.59</v>
      </c>
    </row>
    <row r="300" spans="1:7" x14ac:dyDescent="0.25">
      <c r="A300" s="1" t="s">
        <v>34</v>
      </c>
      <c r="B300" s="1" t="s">
        <v>687</v>
      </c>
      <c r="C300" s="1" t="s">
        <v>1670</v>
      </c>
      <c r="E300" s="3" t="s">
        <v>1690</v>
      </c>
      <c r="F300" s="3" t="s">
        <v>2272</v>
      </c>
      <c r="G300" s="4">
        <v>1832.59</v>
      </c>
    </row>
    <row r="301" spans="1:7" x14ac:dyDescent="0.25">
      <c r="A301" s="1" t="s">
        <v>34</v>
      </c>
      <c r="B301" s="1" t="s">
        <v>145</v>
      </c>
      <c r="C301" s="1" t="s">
        <v>1670</v>
      </c>
      <c r="E301" s="3" t="s">
        <v>1690</v>
      </c>
      <c r="F301" s="3" t="s">
        <v>2272</v>
      </c>
      <c r="G301" s="4">
        <v>1832.59</v>
      </c>
    </row>
    <row r="302" spans="1:7" x14ac:dyDescent="0.25">
      <c r="A302" s="1" t="s">
        <v>34</v>
      </c>
      <c r="B302" s="1" t="s">
        <v>1023</v>
      </c>
      <c r="C302" s="1" t="s">
        <v>1670</v>
      </c>
      <c r="E302" s="3" t="s">
        <v>1827</v>
      </c>
      <c r="F302" s="3" t="s">
        <v>2273</v>
      </c>
      <c r="G302" s="4">
        <v>1832.59</v>
      </c>
    </row>
    <row r="303" spans="1:7" x14ac:dyDescent="0.25">
      <c r="A303" s="1" t="s">
        <v>34</v>
      </c>
      <c r="B303" s="1" t="s">
        <v>785</v>
      </c>
      <c r="C303" s="1" t="s">
        <v>1670</v>
      </c>
      <c r="E303" s="3" t="s">
        <v>1684</v>
      </c>
      <c r="F303" s="3" t="s">
        <v>2274</v>
      </c>
      <c r="G303" s="4">
        <v>1832.59</v>
      </c>
    </row>
    <row r="304" spans="1:7" x14ac:dyDescent="0.25">
      <c r="A304" s="1" t="s">
        <v>34</v>
      </c>
      <c r="B304" s="1" t="s">
        <v>295</v>
      </c>
      <c r="C304" s="1" t="s">
        <v>1692</v>
      </c>
      <c r="E304" s="3" t="s">
        <v>1693</v>
      </c>
      <c r="F304" s="3" t="s">
        <v>1733</v>
      </c>
      <c r="G304" s="4">
        <v>2556.56</v>
      </c>
    </row>
    <row r="305" spans="1:7" x14ac:dyDescent="0.25">
      <c r="A305" s="1" t="s">
        <v>34</v>
      </c>
      <c r="B305" s="1" t="s">
        <v>678</v>
      </c>
      <c r="C305" s="1" t="s">
        <v>1692</v>
      </c>
      <c r="E305" s="3" t="s">
        <v>1726</v>
      </c>
      <c r="F305" s="3" t="s">
        <v>1694</v>
      </c>
      <c r="G305" s="4">
        <v>2556.56</v>
      </c>
    </row>
    <row r="306" spans="1:7" x14ac:dyDescent="0.25">
      <c r="A306" s="1" t="s">
        <v>34</v>
      </c>
      <c r="B306" s="1" t="s">
        <v>251</v>
      </c>
      <c r="C306" s="1" t="s">
        <v>1692</v>
      </c>
      <c r="E306" s="3" t="s">
        <v>1726</v>
      </c>
      <c r="F306" s="3" t="s">
        <v>1694</v>
      </c>
      <c r="G306" s="4">
        <v>2556.56</v>
      </c>
    </row>
    <row r="307" spans="1:7" x14ac:dyDescent="0.25">
      <c r="A307" s="1" t="s">
        <v>34</v>
      </c>
      <c r="B307" s="1" t="s">
        <v>1168</v>
      </c>
      <c r="C307" s="1" t="s">
        <v>1692</v>
      </c>
      <c r="E307" s="3" t="s">
        <v>1693</v>
      </c>
      <c r="F307" s="3" t="s">
        <v>1733</v>
      </c>
      <c r="G307" s="4">
        <v>2556.56</v>
      </c>
    </row>
    <row r="308" spans="1:7" x14ac:dyDescent="0.25">
      <c r="A308" s="1" t="s">
        <v>34</v>
      </c>
      <c r="B308" s="1" t="s">
        <v>1362</v>
      </c>
      <c r="C308" s="1" t="s">
        <v>1692</v>
      </c>
      <c r="E308" s="3" t="s">
        <v>1693</v>
      </c>
      <c r="F308" s="3" t="s">
        <v>1733</v>
      </c>
      <c r="G308" s="4">
        <v>2556.56</v>
      </c>
    </row>
    <row r="309" spans="1:7" x14ac:dyDescent="0.25">
      <c r="A309" s="1" t="s">
        <v>34</v>
      </c>
      <c r="B309" s="1" t="s">
        <v>842</v>
      </c>
      <c r="C309" s="1" t="s">
        <v>1692</v>
      </c>
      <c r="E309" s="3" t="s">
        <v>1693</v>
      </c>
      <c r="F309" s="3" t="s">
        <v>1733</v>
      </c>
      <c r="G309" s="4">
        <v>2556.56</v>
      </c>
    </row>
    <row r="310" spans="1:7" x14ac:dyDescent="0.25">
      <c r="A310" s="1" t="s">
        <v>34</v>
      </c>
      <c r="B310" s="1" t="s">
        <v>455</v>
      </c>
      <c r="C310" s="1" t="s">
        <v>1692</v>
      </c>
      <c r="E310" s="3" t="s">
        <v>1726</v>
      </c>
      <c r="F310" s="3" t="s">
        <v>1694</v>
      </c>
      <c r="G310" s="4">
        <v>2556.56</v>
      </c>
    </row>
    <row r="311" spans="1:7" x14ac:dyDescent="0.25">
      <c r="A311" s="1" t="s">
        <v>34</v>
      </c>
      <c r="B311" s="1" t="s">
        <v>670</v>
      </c>
      <c r="C311" s="1" t="s">
        <v>1692</v>
      </c>
      <c r="E311" s="3" t="s">
        <v>1693</v>
      </c>
      <c r="F311" s="3" t="s">
        <v>1733</v>
      </c>
      <c r="G311" s="4">
        <v>2556.56</v>
      </c>
    </row>
    <row r="312" spans="1:7" x14ac:dyDescent="0.25">
      <c r="A312" s="1" t="s">
        <v>34</v>
      </c>
      <c r="B312" s="1" t="s">
        <v>161</v>
      </c>
      <c r="C312" s="1" t="s">
        <v>1692</v>
      </c>
      <c r="E312" s="3" t="s">
        <v>1688</v>
      </c>
      <c r="F312" s="3" t="s">
        <v>2275</v>
      </c>
      <c r="G312" s="4">
        <v>2556.56</v>
      </c>
    </row>
    <row r="313" spans="1:7" x14ac:dyDescent="0.25">
      <c r="A313" s="1" t="s">
        <v>34</v>
      </c>
      <c r="B313" s="1" t="s">
        <v>1610</v>
      </c>
      <c r="C313" s="1" t="s">
        <v>1692</v>
      </c>
      <c r="E313" s="3" t="s">
        <v>1732</v>
      </c>
      <c r="F313" s="3" t="s">
        <v>1979</v>
      </c>
      <c r="G313" s="4">
        <v>2556.56</v>
      </c>
    </row>
    <row r="314" spans="1:7" x14ac:dyDescent="0.25">
      <c r="A314" s="1" t="s">
        <v>34</v>
      </c>
      <c r="B314" s="1" t="s">
        <v>724</v>
      </c>
      <c r="C314" s="1" t="s">
        <v>1692</v>
      </c>
      <c r="E314" s="3" t="s">
        <v>1726</v>
      </c>
      <c r="F314" s="3" t="s">
        <v>1694</v>
      </c>
      <c r="G314" s="4">
        <v>2556.56</v>
      </c>
    </row>
    <row r="315" spans="1:7" x14ac:dyDescent="0.25">
      <c r="A315" s="1" t="s">
        <v>34</v>
      </c>
      <c r="B315" s="1" t="s">
        <v>1350</v>
      </c>
      <c r="C315" s="1" t="s">
        <v>1692</v>
      </c>
      <c r="E315" s="3" t="s">
        <v>1693</v>
      </c>
      <c r="F315" s="3" t="s">
        <v>1733</v>
      </c>
      <c r="G315" s="4">
        <v>2556.56</v>
      </c>
    </row>
    <row r="316" spans="1:7" x14ac:dyDescent="0.25">
      <c r="A316" s="1" t="s">
        <v>34</v>
      </c>
      <c r="B316" s="1" t="s">
        <v>1345</v>
      </c>
      <c r="C316" s="1" t="s">
        <v>1692</v>
      </c>
      <c r="E316" s="3" t="s">
        <v>1982</v>
      </c>
      <c r="F316" s="3" t="s">
        <v>1943</v>
      </c>
      <c r="G316" s="4">
        <v>2330.4499999999998</v>
      </c>
    </row>
    <row r="317" spans="1:7" x14ac:dyDescent="0.25">
      <c r="A317" s="1" t="s">
        <v>34</v>
      </c>
      <c r="B317" s="1" t="s">
        <v>1346</v>
      </c>
      <c r="C317" s="1" t="s">
        <v>1673</v>
      </c>
      <c r="E317" s="3" t="s">
        <v>2008</v>
      </c>
      <c r="F317" s="3" t="s">
        <v>2276</v>
      </c>
      <c r="G317" s="4">
        <v>2455.4499999999998</v>
      </c>
    </row>
    <row r="318" spans="1:7" x14ac:dyDescent="0.25">
      <c r="A318" s="1" t="s">
        <v>34</v>
      </c>
      <c r="B318" s="1" t="s">
        <v>332</v>
      </c>
      <c r="C318" s="1" t="s">
        <v>1673</v>
      </c>
      <c r="E318" s="3" t="s">
        <v>2006</v>
      </c>
      <c r="F318" s="3" t="s">
        <v>2277</v>
      </c>
      <c r="G318" s="4">
        <v>2469.1999999999998</v>
      </c>
    </row>
    <row r="319" spans="1:7" x14ac:dyDescent="0.25">
      <c r="A319" s="1" t="s">
        <v>34</v>
      </c>
      <c r="B319" s="1" t="s">
        <v>1612</v>
      </c>
      <c r="C319" s="1" t="s">
        <v>1716</v>
      </c>
      <c r="E319" s="3" t="s">
        <v>1717</v>
      </c>
      <c r="F319" s="3" t="s">
        <v>2278</v>
      </c>
      <c r="G319" s="4">
        <v>3288.05</v>
      </c>
    </row>
    <row r="320" spans="1:7" x14ac:dyDescent="0.25">
      <c r="A320" s="1" t="s">
        <v>34</v>
      </c>
      <c r="B320" s="1" t="s">
        <v>1252</v>
      </c>
      <c r="C320" s="1" t="s">
        <v>1692</v>
      </c>
      <c r="E320" s="3" t="s">
        <v>1785</v>
      </c>
      <c r="F320" s="3" t="s">
        <v>1778</v>
      </c>
      <c r="G320" s="4">
        <v>2553.02</v>
      </c>
    </row>
    <row r="321" spans="1:7" x14ac:dyDescent="0.25">
      <c r="A321" s="1" t="s">
        <v>34</v>
      </c>
      <c r="B321" s="1" t="s">
        <v>1611</v>
      </c>
      <c r="C321" s="1" t="s">
        <v>1692</v>
      </c>
      <c r="E321" s="3" t="s">
        <v>1775</v>
      </c>
      <c r="F321" s="3" t="s">
        <v>2127</v>
      </c>
      <c r="G321" s="4">
        <v>2553.02</v>
      </c>
    </row>
    <row r="322" spans="1:7" x14ac:dyDescent="0.25">
      <c r="A322" s="1" t="s">
        <v>34</v>
      </c>
      <c r="B322" s="1" t="s">
        <v>781</v>
      </c>
      <c r="C322" s="1" t="s">
        <v>1692</v>
      </c>
      <c r="E322" s="3" t="s">
        <v>1787</v>
      </c>
      <c r="F322" s="3" t="s">
        <v>2279</v>
      </c>
      <c r="G322" s="4">
        <v>2559.17</v>
      </c>
    </row>
    <row r="323" spans="1:7" x14ac:dyDescent="0.25">
      <c r="A323" s="1" t="s">
        <v>34</v>
      </c>
      <c r="B323" s="1" t="s">
        <v>849</v>
      </c>
      <c r="C323" s="1" t="s">
        <v>1692</v>
      </c>
      <c r="E323" s="3" t="s">
        <v>1774</v>
      </c>
      <c r="F323" s="3" t="s">
        <v>2280</v>
      </c>
      <c r="G323" s="4">
        <v>2559.17</v>
      </c>
    </row>
    <row r="324" spans="1:7" x14ac:dyDescent="0.25">
      <c r="A324" s="1" t="s">
        <v>34</v>
      </c>
      <c r="B324" s="1" t="s">
        <v>872</v>
      </c>
      <c r="C324" s="1" t="s">
        <v>1692</v>
      </c>
      <c r="E324" s="3" t="s">
        <v>1777</v>
      </c>
      <c r="F324" s="3" t="s">
        <v>2281</v>
      </c>
      <c r="G324" s="4">
        <v>2553.02</v>
      </c>
    </row>
    <row r="325" spans="1:7" x14ac:dyDescent="0.25">
      <c r="A325" s="1" t="s">
        <v>34</v>
      </c>
      <c r="B325" s="1" t="s">
        <v>1328</v>
      </c>
      <c r="C325" s="1" t="s">
        <v>1692</v>
      </c>
      <c r="E325" s="3" t="s">
        <v>2000</v>
      </c>
      <c r="F325" s="3" t="s">
        <v>2281</v>
      </c>
      <c r="G325" s="4">
        <v>2553.02</v>
      </c>
    </row>
    <row r="326" spans="1:7" x14ac:dyDescent="0.25">
      <c r="A326" s="1" t="s">
        <v>34</v>
      </c>
      <c r="B326" s="1" t="s">
        <v>635</v>
      </c>
      <c r="C326" s="1" t="s">
        <v>1692</v>
      </c>
      <c r="E326" s="3" t="s">
        <v>1775</v>
      </c>
      <c r="F326" s="3" t="s">
        <v>2127</v>
      </c>
      <c r="G326" s="4">
        <v>2553.02</v>
      </c>
    </row>
    <row r="327" spans="1:7" x14ac:dyDescent="0.25">
      <c r="A327" s="1" t="s">
        <v>34</v>
      </c>
      <c r="B327" s="1" t="s">
        <v>1308</v>
      </c>
      <c r="C327" s="1" t="s">
        <v>1692</v>
      </c>
      <c r="E327" s="3" t="s">
        <v>1779</v>
      </c>
      <c r="F327" s="3" t="s">
        <v>1828</v>
      </c>
      <c r="G327" s="4">
        <v>2559.17</v>
      </c>
    </row>
    <row r="328" spans="1:7" x14ac:dyDescent="0.25">
      <c r="A328" s="1" t="s">
        <v>34</v>
      </c>
      <c r="B328" s="1" t="s">
        <v>1379</v>
      </c>
      <c r="C328" s="1" t="s">
        <v>1692</v>
      </c>
      <c r="E328" s="3" t="s">
        <v>1725</v>
      </c>
      <c r="F328" s="3" t="s">
        <v>2282</v>
      </c>
      <c r="G328" s="4">
        <v>2546.41</v>
      </c>
    </row>
    <row r="329" spans="1:7" x14ac:dyDescent="0.25">
      <c r="A329" s="1" t="s">
        <v>34</v>
      </c>
      <c r="B329" s="1" t="s">
        <v>285</v>
      </c>
      <c r="C329" s="1" t="s">
        <v>1692</v>
      </c>
      <c r="E329" s="3" t="s">
        <v>1775</v>
      </c>
      <c r="F329" s="3" t="s">
        <v>2127</v>
      </c>
      <c r="G329" s="4">
        <v>2553.02</v>
      </c>
    </row>
    <row r="330" spans="1:7" x14ac:dyDescent="0.25">
      <c r="A330" s="1" t="s">
        <v>34</v>
      </c>
      <c r="B330" s="1" t="s">
        <v>1303</v>
      </c>
      <c r="C330" s="1" t="s">
        <v>1692</v>
      </c>
      <c r="E330" s="3" t="s">
        <v>1777</v>
      </c>
      <c r="F330" s="3" t="s">
        <v>2281</v>
      </c>
      <c r="G330" s="4">
        <v>2553.02</v>
      </c>
    </row>
    <row r="331" spans="1:7" x14ac:dyDescent="0.25">
      <c r="A331" s="1" t="s">
        <v>34</v>
      </c>
      <c r="B331" s="1" t="s">
        <v>459</v>
      </c>
      <c r="C331" s="1" t="s">
        <v>1724</v>
      </c>
      <c r="E331" s="3" t="s">
        <v>1711</v>
      </c>
      <c r="F331" s="3" t="s">
        <v>1706</v>
      </c>
      <c r="G331" s="4">
        <v>2753.14</v>
      </c>
    </row>
    <row r="332" spans="1:7" x14ac:dyDescent="0.25">
      <c r="A332" s="1" t="s">
        <v>34</v>
      </c>
      <c r="B332" s="1" t="s">
        <v>1324</v>
      </c>
      <c r="C332" s="1" t="s">
        <v>1724</v>
      </c>
      <c r="E332" s="3" t="s">
        <v>1696</v>
      </c>
      <c r="F332" s="3" t="s">
        <v>1698</v>
      </c>
      <c r="G332" s="4">
        <v>2753.14</v>
      </c>
    </row>
    <row r="333" spans="1:7" x14ac:dyDescent="0.25">
      <c r="A333" s="1" t="s">
        <v>34</v>
      </c>
      <c r="B333" s="1" t="s">
        <v>323</v>
      </c>
      <c r="C333" s="1" t="s">
        <v>1670</v>
      </c>
      <c r="E333" s="3" t="s">
        <v>1705</v>
      </c>
      <c r="F333" s="3" t="s">
        <v>2283</v>
      </c>
      <c r="G333" s="4">
        <v>1824.76</v>
      </c>
    </row>
    <row r="334" spans="1:7" x14ac:dyDescent="0.25">
      <c r="A334" s="1" t="s">
        <v>34</v>
      </c>
      <c r="B334" s="1" t="s">
        <v>928</v>
      </c>
      <c r="C334" s="1" t="s">
        <v>1670</v>
      </c>
      <c r="E334" s="3" t="s">
        <v>1993</v>
      </c>
      <c r="F334" s="3" t="s">
        <v>1710</v>
      </c>
      <c r="G334" s="4">
        <v>1832.6</v>
      </c>
    </row>
    <row r="335" spans="1:7" x14ac:dyDescent="0.25">
      <c r="A335" s="1" t="s">
        <v>34</v>
      </c>
      <c r="B335" s="1" t="s">
        <v>926</v>
      </c>
      <c r="C335" s="1" t="s">
        <v>1670</v>
      </c>
      <c r="E335" s="3" t="s">
        <v>1719</v>
      </c>
      <c r="F335" s="3" t="s">
        <v>1714</v>
      </c>
      <c r="G335" s="4">
        <v>1832.6</v>
      </c>
    </row>
    <row r="336" spans="1:7" x14ac:dyDescent="0.25">
      <c r="A336" s="1" t="s">
        <v>34</v>
      </c>
      <c r="B336" s="1" t="s">
        <v>367</v>
      </c>
      <c r="C336" s="1" t="s">
        <v>1670</v>
      </c>
      <c r="E336" s="3" t="s">
        <v>1705</v>
      </c>
      <c r="F336" s="3" t="s">
        <v>2283</v>
      </c>
      <c r="G336" s="4">
        <v>1824.76</v>
      </c>
    </row>
    <row r="337" spans="1:7" x14ac:dyDescent="0.25">
      <c r="A337" s="1" t="s">
        <v>34</v>
      </c>
      <c r="B337" s="1" t="s">
        <v>753</v>
      </c>
      <c r="C337" s="1" t="s">
        <v>1670</v>
      </c>
      <c r="E337" s="3" t="s">
        <v>1713</v>
      </c>
      <c r="F337" s="3" t="s">
        <v>2284</v>
      </c>
      <c r="G337" s="4">
        <v>1832.6</v>
      </c>
    </row>
    <row r="338" spans="1:7" x14ac:dyDescent="0.25">
      <c r="A338" s="1" t="s">
        <v>34</v>
      </c>
      <c r="B338" s="1" t="s">
        <v>690</v>
      </c>
      <c r="C338" s="1" t="s">
        <v>1670</v>
      </c>
      <c r="E338" s="3" t="s">
        <v>1717</v>
      </c>
      <c r="F338" s="3" t="s">
        <v>2278</v>
      </c>
      <c r="G338" s="4">
        <v>1832.6</v>
      </c>
    </row>
    <row r="339" spans="1:7" x14ac:dyDescent="0.25">
      <c r="A339" s="1" t="s">
        <v>34</v>
      </c>
      <c r="B339" s="1" t="s">
        <v>742</v>
      </c>
      <c r="C339" s="1" t="s">
        <v>1670</v>
      </c>
      <c r="E339" s="3" t="s">
        <v>1709</v>
      </c>
      <c r="F339" s="3" t="s">
        <v>1720</v>
      </c>
      <c r="G339" s="4">
        <v>1832.6</v>
      </c>
    </row>
    <row r="340" spans="1:7" x14ac:dyDescent="0.25">
      <c r="A340" s="1" t="s">
        <v>34</v>
      </c>
      <c r="B340" s="1" t="s">
        <v>816</v>
      </c>
      <c r="C340" s="1" t="s">
        <v>1670</v>
      </c>
      <c r="E340" s="3" t="s">
        <v>1718</v>
      </c>
      <c r="F340" s="3" t="s">
        <v>2285</v>
      </c>
      <c r="G340" s="4">
        <v>1832.6</v>
      </c>
    </row>
    <row r="341" spans="1:7" x14ac:dyDescent="0.25">
      <c r="A341" s="1" t="s">
        <v>34</v>
      </c>
      <c r="B341" s="1" t="s">
        <v>1258</v>
      </c>
      <c r="C341" s="1" t="s">
        <v>1670</v>
      </c>
      <c r="E341" s="3" t="s">
        <v>1718</v>
      </c>
      <c r="F341" s="3" t="s">
        <v>2285</v>
      </c>
      <c r="G341" s="4">
        <v>1832.6</v>
      </c>
    </row>
    <row r="342" spans="1:7" x14ac:dyDescent="0.25">
      <c r="A342" s="1" t="s">
        <v>34</v>
      </c>
      <c r="B342" s="1" t="s">
        <v>791</v>
      </c>
      <c r="C342" s="1" t="s">
        <v>1670</v>
      </c>
      <c r="E342" s="3" t="s">
        <v>1718</v>
      </c>
      <c r="F342" s="3" t="s">
        <v>2285</v>
      </c>
      <c r="G342" s="4">
        <v>1832.6</v>
      </c>
    </row>
    <row r="343" spans="1:7" x14ac:dyDescent="0.25">
      <c r="A343" s="1" t="s">
        <v>34</v>
      </c>
      <c r="B343" s="1" t="s">
        <v>1199</v>
      </c>
      <c r="C343" s="1" t="s">
        <v>1670</v>
      </c>
      <c r="E343" s="3" t="s">
        <v>1711</v>
      </c>
      <c r="F343" s="3" t="s">
        <v>1706</v>
      </c>
      <c r="G343" s="4">
        <v>1824.76</v>
      </c>
    </row>
    <row r="344" spans="1:7" x14ac:dyDescent="0.25">
      <c r="A344" s="1" t="s">
        <v>34</v>
      </c>
      <c r="B344" s="1" t="s">
        <v>1081</v>
      </c>
      <c r="C344" s="1" t="s">
        <v>1670</v>
      </c>
      <c r="E344" s="3" t="s">
        <v>1719</v>
      </c>
      <c r="F344" s="3" t="s">
        <v>1714</v>
      </c>
      <c r="G344" s="4">
        <v>1832.6</v>
      </c>
    </row>
    <row r="345" spans="1:7" x14ac:dyDescent="0.25">
      <c r="A345" s="1" t="s">
        <v>34</v>
      </c>
      <c r="B345" s="1" t="s">
        <v>764</v>
      </c>
      <c r="C345" s="1" t="s">
        <v>1670</v>
      </c>
      <c r="E345" s="3" t="s">
        <v>1697</v>
      </c>
      <c r="F345" s="3" t="s">
        <v>1712</v>
      </c>
      <c r="G345" s="4">
        <v>1824.76</v>
      </c>
    </row>
    <row r="346" spans="1:7" x14ac:dyDescent="0.25">
      <c r="A346" s="1" t="s">
        <v>34</v>
      </c>
      <c r="B346" s="1" t="s">
        <v>313</v>
      </c>
      <c r="C346" s="1" t="s">
        <v>1670</v>
      </c>
      <c r="E346" s="3" t="s">
        <v>1696</v>
      </c>
      <c r="F346" s="3" t="s">
        <v>1698</v>
      </c>
      <c r="G346" s="4">
        <v>1824.76</v>
      </c>
    </row>
    <row r="347" spans="1:7" x14ac:dyDescent="0.25">
      <c r="A347" s="1" t="s">
        <v>34</v>
      </c>
      <c r="B347" s="1" t="s">
        <v>419</v>
      </c>
      <c r="C347" s="1" t="s">
        <v>1670</v>
      </c>
      <c r="E347" s="3" t="s">
        <v>1705</v>
      </c>
      <c r="F347" s="3" t="s">
        <v>2283</v>
      </c>
      <c r="G347" s="4">
        <v>1824.76</v>
      </c>
    </row>
    <row r="348" spans="1:7" x14ac:dyDescent="0.25">
      <c r="A348" s="1" t="s">
        <v>34</v>
      </c>
      <c r="B348" s="1" t="s">
        <v>1215</v>
      </c>
      <c r="C348" s="1" t="s">
        <v>1670</v>
      </c>
      <c r="E348" s="3" t="s">
        <v>1711</v>
      </c>
      <c r="F348" s="3" t="s">
        <v>1706</v>
      </c>
      <c r="G348" s="4">
        <v>1824.76</v>
      </c>
    </row>
    <row r="349" spans="1:7" x14ac:dyDescent="0.25">
      <c r="A349" s="1" t="s">
        <v>34</v>
      </c>
      <c r="B349" s="1" t="s">
        <v>660</v>
      </c>
      <c r="C349" s="1" t="s">
        <v>1670</v>
      </c>
      <c r="E349" s="3" t="s">
        <v>1705</v>
      </c>
      <c r="F349" s="3" t="s">
        <v>2283</v>
      </c>
      <c r="G349" s="4">
        <v>1824.76</v>
      </c>
    </row>
    <row r="350" spans="1:7" x14ac:dyDescent="0.25">
      <c r="A350" s="1" t="s">
        <v>34</v>
      </c>
      <c r="B350" s="1" t="s">
        <v>917</v>
      </c>
      <c r="C350" s="1" t="s">
        <v>1670</v>
      </c>
      <c r="E350" s="3" t="s">
        <v>1715</v>
      </c>
      <c r="F350" s="3" t="s">
        <v>2286</v>
      </c>
      <c r="G350" s="4">
        <v>1832.6</v>
      </c>
    </row>
    <row r="351" spans="1:7" x14ac:dyDescent="0.25">
      <c r="A351" s="1" t="s">
        <v>34</v>
      </c>
      <c r="B351" s="1" t="s">
        <v>1194</v>
      </c>
      <c r="C351" s="1" t="s">
        <v>1681</v>
      </c>
      <c r="E351" s="3" t="s">
        <v>1910</v>
      </c>
      <c r="F351" s="3" t="s">
        <v>2016</v>
      </c>
      <c r="G351" s="4">
        <v>2561.7199999999998</v>
      </c>
    </row>
    <row r="352" spans="1:7" x14ac:dyDescent="0.25">
      <c r="A352" s="1" t="s">
        <v>34</v>
      </c>
      <c r="B352" s="1" t="s">
        <v>947</v>
      </c>
      <c r="C352" s="1" t="s">
        <v>1681</v>
      </c>
      <c r="E352" s="3" t="s">
        <v>1853</v>
      </c>
      <c r="F352" s="3" t="s">
        <v>2287</v>
      </c>
      <c r="G352" s="4">
        <v>2571.1799999999998</v>
      </c>
    </row>
    <row r="353" spans="1:7" x14ac:dyDescent="0.25">
      <c r="A353" s="1" t="s">
        <v>34</v>
      </c>
      <c r="B353" s="1" t="s">
        <v>1301</v>
      </c>
      <c r="C353" s="1" t="s">
        <v>1681</v>
      </c>
      <c r="E353" s="3" t="s">
        <v>1789</v>
      </c>
      <c r="F353" s="3" t="s">
        <v>2288</v>
      </c>
      <c r="G353" s="4">
        <v>2555.0700000000002</v>
      </c>
    </row>
    <row r="354" spans="1:7" x14ac:dyDescent="0.25">
      <c r="A354" s="1" t="s">
        <v>34</v>
      </c>
      <c r="B354" s="1" t="s">
        <v>847</v>
      </c>
      <c r="C354" s="1" t="s">
        <v>1681</v>
      </c>
      <c r="E354" s="3" t="s">
        <v>1802</v>
      </c>
      <c r="F354" s="3" t="s">
        <v>1804</v>
      </c>
      <c r="G354" s="4">
        <v>2555.0700000000002</v>
      </c>
    </row>
    <row r="355" spans="1:7" x14ac:dyDescent="0.25">
      <c r="A355" s="1" t="s">
        <v>34</v>
      </c>
      <c r="B355" s="1" t="s">
        <v>566</v>
      </c>
      <c r="C355" s="1" t="s">
        <v>1681</v>
      </c>
      <c r="E355" s="3" t="s">
        <v>1877</v>
      </c>
      <c r="F355" s="3" t="s">
        <v>1872</v>
      </c>
      <c r="G355" s="4">
        <v>2561.7199999999998</v>
      </c>
    </row>
    <row r="356" spans="1:7" x14ac:dyDescent="0.25">
      <c r="A356" s="1" t="s">
        <v>34</v>
      </c>
      <c r="B356" s="1" t="s">
        <v>1003</v>
      </c>
      <c r="C356" s="1" t="s">
        <v>1681</v>
      </c>
      <c r="E356" s="3" t="s">
        <v>1893</v>
      </c>
      <c r="F356" s="3" t="s">
        <v>1881</v>
      </c>
      <c r="G356" s="4">
        <v>2561.7199999999998</v>
      </c>
    </row>
    <row r="357" spans="1:7" x14ac:dyDescent="0.25">
      <c r="A357" s="1" t="s">
        <v>34</v>
      </c>
      <c r="B357" s="1" t="s">
        <v>1416</v>
      </c>
      <c r="C357" s="1" t="s">
        <v>1681</v>
      </c>
      <c r="E357" s="3" t="s">
        <v>1886</v>
      </c>
      <c r="F357" s="3" t="s">
        <v>1887</v>
      </c>
      <c r="G357" s="4">
        <v>2561.7199999999998</v>
      </c>
    </row>
    <row r="358" spans="1:7" x14ac:dyDescent="0.25">
      <c r="A358" s="1" t="s">
        <v>34</v>
      </c>
      <c r="B358" s="1" t="s">
        <v>1304</v>
      </c>
      <c r="C358" s="1" t="s">
        <v>1681</v>
      </c>
      <c r="E358" s="3" t="s">
        <v>1803</v>
      </c>
      <c r="F358" s="3" t="s">
        <v>2289</v>
      </c>
      <c r="G358" s="4">
        <v>2555.0700000000002</v>
      </c>
    </row>
    <row r="359" spans="1:7" x14ac:dyDescent="0.25">
      <c r="A359" s="1" t="s">
        <v>34</v>
      </c>
      <c r="B359" s="1" t="s">
        <v>1291</v>
      </c>
      <c r="C359" s="1" t="s">
        <v>1681</v>
      </c>
      <c r="E359" s="3" t="s">
        <v>1877</v>
      </c>
      <c r="F359" s="3" t="s">
        <v>1830</v>
      </c>
      <c r="G359" s="4">
        <v>2561.7199999999998</v>
      </c>
    </row>
    <row r="360" spans="1:7" x14ac:dyDescent="0.25">
      <c r="A360" s="1" t="s">
        <v>34</v>
      </c>
      <c r="B360" s="1" t="s">
        <v>1174</v>
      </c>
      <c r="C360" s="1" t="s">
        <v>1681</v>
      </c>
      <c r="E360" s="3" t="s">
        <v>1803</v>
      </c>
      <c r="F360" s="3" t="s">
        <v>2289</v>
      </c>
      <c r="G360" s="4">
        <v>2555.0700000000002</v>
      </c>
    </row>
    <row r="361" spans="1:7" x14ac:dyDescent="0.25">
      <c r="A361" s="1" t="s">
        <v>34</v>
      </c>
      <c r="B361" s="1" t="s">
        <v>1295</v>
      </c>
      <c r="C361" s="1" t="s">
        <v>1681</v>
      </c>
      <c r="E361" s="3" t="s">
        <v>1877</v>
      </c>
      <c r="F361" s="3" t="s">
        <v>1872</v>
      </c>
      <c r="G361" s="4">
        <v>2561.7199999999998</v>
      </c>
    </row>
    <row r="362" spans="1:7" x14ac:dyDescent="0.25">
      <c r="A362" s="1" t="s">
        <v>34</v>
      </c>
      <c r="B362" s="1" t="s">
        <v>1186</v>
      </c>
      <c r="C362" s="1" t="s">
        <v>1681</v>
      </c>
      <c r="E362" s="3" t="s">
        <v>1877</v>
      </c>
      <c r="F362" s="3" t="s">
        <v>1830</v>
      </c>
      <c r="G362" s="4">
        <v>2561.7199999999998</v>
      </c>
    </row>
    <row r="363" spans="1:7" x14ac:dyDescent="0.25">
      <c r="A363" s="1" t="s">
        <v>34</v>
      </c>
      <c r="B363" s="1" t="s">
        <v>1425</v>
      </c>
      <c r="C363" s="1" t="s">
        <v>1681</v>
      </c>
      <c r="E363" s="3" t="s">
        <v>1878</v>
      </c>
      <c r="F363" s="3" t="s">
        <v>1882</v>
      </c>
      <c r="G363" s="4">
        <v>2561.7199999999998</v>
      </c>
    </row>
    <row r="364" spans="1:7" x14ac:dyDescent="0.25">
      <c r="A364" s="1" t="s">
        <v>34</v>
      </c>
      <c r="B364" s="1" t="s">
        <v>1344</v>
      </c>
      <c r="C364" s="1" t="s">
        <v>1681</v>
      </c>
      <c r="E364" s="3" t="s">
        <v>1802</v>
      </c>
      <c r="F364" s="3" t="s">
        <v>1804</v>
      </c>
      <c r="G364" s="4">
        <v>2555.0700000000002</v>
      </c>
    </row>
    <row r="365" spans="1:7" x14ac:dyDescent="0.25">
      <c r="A365" s="1" t="s">
        <v>34</v>
      </c>
      <c r="B365" s="1" t="s">
        <v>1000</v>
      </c>
      <c r="C365" s="1" t="s">
        <v>1681</v>
      </c>
      <c r="E365" s="3" t="s">
        <v>1865</v>
      </c>
      <c r="F365" s="3" t="s">
        <v>1872</v>
      </c>
      <c r="G365" s="4">
        <v>2561.7199999999998</v>
      </c>
    </row>
    <row r="366" spans="1:7" x14ac:dyDescent="0.25">
      <c r="A366" s="1" t="s">
        <v>34</v>
      </c>
      <c r="B366" s="1" t="s">
        <v>1129</v>
      </c>
      <c r="C366" s="1" t="s">
        <v>1681</v>
      </c>
      <c r="E366" s="3" t="s">
        <v>1803</v>
      </c>
      <c r="F366" s="3" t="s">
        <v>2289</v>
      </c>
      <c r="G366" s="4">
        <v>2555.0700000000002</v>
      </c>
    </row>
    <row r="367" spans="1:7" x14ac:dyDescent="0.25">
      <c r="A367" s="1" t="s">
        <v>34</v>
      </c>
      <c r="B367" s="1" t="s">
        <v>1357</v>
      </c>
      <c r="C367" s="1" t="s">
        <v>1681</v>
      </c>
      <c r="E367" s="3" t="s">
        <v>1802</v>
      </c>
      <c r="F367" s="3" t="s">
        <v>1804</v>
      </c>
      <c r="G367" s="4">
        <v>2555.0700000000002</v>
      </c>
    </row>
    <row r="368" spans="1:7" x14ac:dyDescent="0.25">
      <c r="A368" s="1" t="s">
        <v>34</v>
      </c>
      <c r="B368" s="1" t="s">
        <v>1375</v>
      </c>
      <c r="C368" s="1" t="s">
        <v>1681</v>
      </c>
      <c r="E368" s="3" t="s">
        <v>1865</v>
      </c>
      <c r="F368" s="3" t="s">
        <v>1872</v>
      </c>
      <c r="G368" s="4">
        <v>2561.7199999999998</v>
      </c>
    </row>
    <row r="369" spans="1:7" x14ac:dyDescent="0.25">
      <c r="A369" s="1" t="s">
        <v>34</v>
      </c>
      <c r="B369" s="1" t="s">
        <v>835</v>
      </c>
      <c r="C369" s="1" t="s">
        <v>1681</v>
      </c>
      <c r="E369" s="3" t="s">
        <v>1808</v>
      </c>
      <c r="F369" s="3" t="s">
        <v>2290</v>
      </c>
      <c r="G369" s="4">
        <v>2555.0700000000002</v>
      </c>
    </row>
    <row r="370" spans="1:7" x14ac:dyDescent="0.25">
      <c r="A370" s="1" t="s">
        <v>34</v>
      </c>
      <c r="B370" s="1" t="s">
        <v>1282</v>
      </c>
      <c r="C370" s="1" t="s">
        <v>1681</v>
      </c>
      <c r="E370" s="3" t="s">
        <v>1877</v>
      </c>
      <c r="F370" s="3" t="s">
        <v>1830</v>
      </c>
      <c r="G370" s="4">
        <v>2561.7199999999998</v>
      </c>
    </row>
    <row r="371" spans="1:7" x14ac:dyDescent="0.25">
      <c r="A371" s="1" t="s">
        <v>34</v>
      </c>
      <c r="B371" s="1" t="s">
        <v>682</v>
      </c>
      <c r="C371" s="1" t="s">
        <v>1681</v>
      </c>
      <c r="E371" s="3" t="s">
        <v>1877</v>
      </c>
      <c r="F371" s="3" t="s">
        <v>1830</v>
      </c>
      <c r="G371" s="4">
        <v>2561.7199999999998</v>
      </c>
    </row>
    <row r="372" spans="1:7" x14ac:dyDescent="0.25">
      <c r="A372" s="1" t="s">
        <v>34</v>
      </c>
      <c r="B372" s="1" t="s">
        <v>1426</v>
      </c>
      <c r="C372" s="1" t="s">
        <v>1681</v>
      </c>
      <c r="E372" s="3" t="s">
        <v>1808</v>
      </c>
      <c r="F372" s="3" t="s">
        <v>2290</v>
      </c>
      <c r="G372" s="4">
        <v>2555.0700000000002</v>
      </c>
    </row>
    <row r="373" spans="1:7" x14ac:dyDescent="0.25">
      <c r="A373" s="1" t="s">
        <v>34</v>
      </c>
      <c r="B373" s="1" t="s">
        <v>558</v>
      </c>
      <c r="C373" s="1" t="s">
        <v>1681</v>
      </c>
      <c r="E373" s="3" t="s">
        <v>1878</v>
      </c>
      <c r="F373" s="3" t="s">
        <v>1882</v>
      </c>
      <c r="G373" s="4">
        <v>2561.7199999999998</v>
      </c>
    </row>
    <row r="374" spans="1:7" x14ac:dyDescent="0.25">
      <c r="A374" s="1" t="s">
        <v>34</v>
      </c>
      <c r="B374" s="1" t="s">
        <v>859</v>
      </c>
      <c r="C374" s="1" t="s">
        <v>1681</v>
      </c>
      <c r="E374" s="3" t="s">
        <v>1809</v>
      </c>
      <c r="F374" s="3" t="s">
        <v>1799</v>
      </c>
      <c r="G374" s="4">
        <v>2555.0700000000002</v>
      </c>
    </row>
    <row r="375" spans="1:7" x14ac:dyDescent="0.25">
      <c r="A375" s="1" t="s">
        <v>34</v>
      </c>
      <c r="B375" s="1" t="s">
        <v>198</v>
      </c>
      <c r="C375" s="1" t="s">
        <v>1681</v>
      </c>
      <c r="E375" s="3" t="s">
        <v>1865</v>
      </c>
      <c r="F375" s="3" t="s">
        <v>1830</v>
      </c>
      <c r="G375" s="4">
        <v>2561.7199999999998</v>
      </c>
    </row>
    <row r="376" spans="1:7" x14ac:dyDescent="0.25">
      <c r="A376" s="1" t="s">
        <v>34</v>
      </c>
      <c r="B376" s="1" t="s">
        <v>1382</v>
      </c>
      <c r="C376" s="1" t="s">
        <v>1681</v>
      </c>
      <c r="E376" s="3" t="s">
        <v>1877</v>
      </c>
      <c r="F376" s="3" t="s">
        <v>1880</v>
      </c>
      <c r="G376" s="4">
        <v>2561.7199999999998</v>
      </c>
    </row>
    <row r="377" spans="1:7" x14ac:dyDescent="0.25">
      <c r="A377" s="1" t="s">
        <v>34</v>
      </c>
      <c r="B377" s="1" t="s">
        <v>1056</v>
      </c>
      <c r="C377" s="1" t="s">
        <v>1681</v>
      </c>
      <c r="E377" s="3" t="s">
        <v>2012</v>
      </c>
      <c r="F377" s="3" t="s">
        <v>1810</v>
      </c>
      <c r="G377" s="4">
        <v>2555.0700000000002</v>
      </c>
    </row>
    <row r="378" spans="1:7" x14ac:dyDescent="0.25">
      <c r="A378" s="1" t="s">
        <v>34</v>
      </c>
      <c r="B378" s="1" t="s">
        <v>962</v>
      </c>
      <c r="C378" s="1" t="s">
        <v>1681</v>
      </c>
      <c r="E378" s="3" t="s">
        <v>1808</v>
      </c>
      <c r="F378" s="3" t="s">
        <v>2290</v>
      </c>
      <c r="G378" s="4">
        <v>2555.0700000000002</v>
      </c>
    </row>
    <row r="379" spans="1:7" x14ac:dyDescent="0.25">
      <c r="A379" s="1" t="s">
        <v>34</v>
      </c>
      <c r="B379" s="1" t="s">
        <v>778</v>
      </c>
      <c r="C379" s="1" t="s">
        <v>1681</v>
      </c>
      <c r="E379" s="3" t="s">
        <v>1793</v>
      </c>
      <c r="F379" s="3" t="s">
        <v>2291</v>
      </c>
      <c r="G379" s="4">
        <v>2555.0700000000002</v>
      </c>
    </row>
    <row r="380" spans="1:7" x14ac:dyDescent="0.25">
      <c r="A380" s="1" t="s">
        <v>34</v>
      </c>
      <c r="B380" s="1" t="s">
        <v>550</v>
      </c>
      <c r="C380" s="1" t="s">
        <v>1681</v>
      </c>
      <c r="E380" s="3" t="s">
        <v>1877</v>
      </c>
      <c r="F380" s="3" t="s">
        <v>1830</v>
      </c>
      <c r="G380" s="4">
        <v>2561.7199999999998</v>
      </c>
    </row>
    <row r="381" spans="1:7" x14ac:dyDescent="0.25">
      <c r="A381" s="1" t="s">
        <v>34</v>
      </c>
      <c r="B381" s="1" t="s">
        <v>1398</v>
      </c>
      <c r="C381" s="1" t="s">
        <v>1681</v>
      </c>
      <c r="E381" s="3" t="s">
        <v>1877</v>
      </c>
      <c r="F381" s="3" t="s">
        <v>1881</v>
      </c>
      <c r="G381" s="4">
        <v>2561.7199999999998</v>
      </c>
    </row>
    <row r="382" spans="1:7" x14ac:dyDescent="0.25">
      <c r="A382" s="1" t="s">
        <v>34</v>
      </c>
      <c r="B382" s="1" t="s">
        <v>1245</v>
      </c>
      <c r="C382" s="1" t="s">
        <v>1681</v>
      </c>
      <c r="E382" s="3" t="s">
        <v>1802</v>
      </c>
      <c r="F382" s="3" t="s">
        <v>1804</v>
      </c>
      <c r="G382" s="4">
        <v>2555.0700000000002</v>
      </c>
    </row>
    <row r="383" spans="1:7" x14ac:dyDescent="0.25">
      <c r="A383" s="1" t="s">
        <v>34</v>
      </c>
      <c r="B383" s="1" t="s">
        <v>1374</v>
      </c>
      <c r="C383" s="1" t="s">
        <v>1681</v>
      </c>
      <c r="E383" s="3" t="s">
        <v>1802</v>
      </c>
      <c r="F383" s="3" t="s">
        <v>1804</v>
      </c>
      <c r="G383" s="4">
        <v>2555.0700000000002</v>
      </c>
    </row>
    <row r="384" spans="1:7" x14ac:dyDescent="0.25">
      <c r="A384" s="1" t="s">
        <v>34</v>
      </c>
      <c r="B384" s="1" t="s">
        <v>1384</v>
      </c>
      <c r="C384" s="1" t="s">
        <v>1681</v>
      </c>
      <c r="E384" s="3" t="s">
        <v>1992</v>
      </c>
      <c r="F384" s="3" t="s">
        <v>1914</v>
      </c>
      <c r="G384" s="4">
        <v>2571.1799999999998</v>
      </c>
    </row>
    <row r="385" spans="1:7" x14ac:dyDescent="0.25">
      <c r="A385" s="1" t="s">
        <v>34</v>
      </c>
      <c r="B385" s="1" t="s">
        <v>1429</v>
      </c>
      <c r="C385" s="1" t="s">
        <v>1681</v>
      </c>
      <c r="E385" s="3" t="s">
        <v>1793</v>
      </c>
      <c r="F385" s="3" t="s">
        <v>2291</v>
      </c>
      <c r="G385" s="4">
        <v>2555.0700000000002</v>
      </c>
    </row>
    <row r="386" spans="1:7" x14ac:dyDescent="0.25">
      <c r="A386" s="1" t="s">
        <v>34</v>
      </c>
      <c r="B386" s="1" t="s">
        <v>182</v>
      </c>
      <c r="C386" s="1" t="s">
        <v>1681</v>
      </c>
      <c r="E386" s="3" t="s">
        <v>1793</v>
      </c>
      <c r="F386" s="3" t="s">
        <v>2291</v>
      </c>
      <c r="G386" s="4">
        <v>2555.0700000000002</v>
      </c>
    </row>
    <row r="387" spans="1:7" x14ac:dyDescent="0.25">
      <c r="A387" s="1" t="s">
        <v>34</v>
      </c>
      <c r="B387" s="1" t="s">
        <v>1288</v>
      </c>
      <c r="C387" s="1" t="s">
        <v>1681</v>
      </c>
      <c r="E387" s="3" t="s">
        <v>1808</v>
      </c>
      <c r="F387" s="3" t="s">
        <v>2290</v>
      </c>
      <c r="G387" s="4">
        <v>2555.0700000000002</v>
      </c>
    </row>
    <row r="388" spans="1:7" x14ac:dyDescent="0.25">
      <c r="A388" s="1" t="s">
        <v>34</v>
      </c>
      <c r="B388" s="1" t="s">
        <v>1335</v>
      </c>
      <c r="C388" s="1" t="s">
        <v>1681</v>
      </c>
      <c r="E388" s="3" t="s">
        <v>1869</v>
      </c>
      <c r="F388" s="3" t="s">
        <v>1880</v>
      </c>
      <c r="G388" s="4">
        <v>2561.7199999999998</v>
      </c>
    </row>
    <row r="389" spans="1:7" x14ac:dyDescent="0.25">
      <c r="A389" s="1" t="s">
        <v>34</v>
      </c>
      <c r="B389" s="1" t="s">
        <v>1370</v>
      </c>
      <c r="C389" s="1" t="s">
        <v>1681</v>
      </c>
      <c r="E389" s="3" t="s">
        <v>1800</v>
      </c>
      <c r="F389" s="3" t="s">
        <v>2292</v>
      </c>
      <c r="G389" s="4">
        <v>2555.0700000000002</v>
      </c>
    </row>
    <row r="390" spans="1:7" x14ac:dyDescent="0.25">
      <c r="A390" s="1" t="s">
        <v>34</v>
      </c>
      <c r="B390" s="1" t="s">
        <v>1315</v>
      </c>
      <c r="C390" s="1" t="s">
        <v>1670</v>
      </c>
      <c r="E390" s="3" t="s">
        <v>1722</v>
      </c>
      <c r="F390" s="3" t="s">
        <v>1734</v>
      </c>
      <c r="G390" s="4">
        <v>1832.6</v>
      </c>
    </row>
    <row r="391" spans="1:7" x14ac:dyDescent="0.25">
      <c r="A391" s="1" t="s">
        <v>34</v>
      </c>
      <c r="B391" s="1" t="s">
        <v>1457</v>
      </c>
      <c r="C391" s="1" t="s">
        <v>1670</v>
      </c>
      <c r="E391" s="3" t="s">
        <v>1722</v>
      </c>
      <c r="F391" s="3" t="s">
        <v>1734</v>
      </c>
      <c r="G391" s="4">
        <v>1832.6</v>
      </c>
    </row>
    <row r="392" spans="1:7" x14ac:dyDescent="0.25">
      <c r="A392" s="1" t="s">
        <v>34</v>
      </c>
      <c r="B392" s="1" t="s">
        <v>1459</v>
      </c>
      <c r="C392" s="1" t="s">
        <v>1670</v>
      </c>
      <c r="E392" s="3" t="s">
        <v>1742</v>
      </c>
      <c r="F392" s="3" t="s">
        <v>1723</v>
      </c>
      <c r="G392" s="4">
        <v>1832.6</v>
      </c>
    </row>
    <row r="393" spans="1:7" x14ac:dyDescent="0.25">
      <c r="A393" s="1" t="s">
        <v>34</v>
      </c>
      <c r="B393" s="1" t="s">
        <v>1075</v>
      </c>
      <c r="C393" s="1" t="s">
        <v>1670</v>
      </c>
      <c r="E393" s="3" t="s">
        <v>1717</v>
      </c>
      <c r="F393" s="3" t="s">
        <v>1743</v>
      </c>
      <c r="G393" s="4">
        <v>1832.6</v>
      </c>
    </row>
    <row r="394" spans="1:7" x14ac:dyDescent="0.25">
      <c r="A394" s="1" t="s">
        <v>34</v>
      </c>
      <c r="B394" s="1" t="s">
        <v>268</v>
      </c>
      <c r="C394" s="1" t="s">
        <v>1670</v>
      </c>
      <c r="E394" s="3" t="s">
        <v>1717</v>
      </c>
      <c r="F394" s="3" t="s">
        <v>1743</v>
      </c>
      <c r="G394" s="4">
        <v>1832.6</v>
      </c>
    </row>
    <row r="395" spans="1:7" x14ac:dyDescent="0.25">
      <c r="A395" s="1" t="s">
        <v>34</v>
      </c>
      <c r="B395" s="1" t="s">
        <v>185</v>
      </c>
      <c r="C395" s="1" t="s">
        <v>1670</v>
      </c>
      <c r="E395" s="3" t="s">
        <v>1717</v>
      </c>
      <c r="F395" s="3" t="s">
        <v>1743</v>
      </c>
      <c r="G395" s="4">
        <v>1832.6</v>
      </c>
    </row>
    <row r="396" spans="1:7" x14ac:dyDescent="0.25">
      <c r="A396" s="1" t="s">
        <v>34</v>
      </c>
      <c r="B396" s="1" t="s">
        <v>254</v>
      </c>
      <c r="C396" s="1" t="s">
        <v>1670</v>
      </c>
      <c r="E396" s="3" t="s">
        <v>1742</v>
      </c>
      <c r="F396" s="3" t="s">
        <v>1723</v>
      </c>
      <c r="G396" s="4">
        <v>1832.6</v>
      </c>
    </row>
    <row r="397" spans="1:7" x14ac:dyDescent="0.25">
      <c r="A397" s="1" t="s">
        <v>34</v>
      </c>
      <c r="B397" s="1" t="s">
        <v>868</v>
      </c>
      <c r="C397" s="1" t="s">
        <v>1670</v>
      </c>
      <c r="E397" s="3" t="s">
        <v>1764</v>
      </c>
      <c r="F397" s="3" t="s">
        <v>2293</v>
      </c>
      <c r="G397" s="4">
        <v>1837.37</v>
      </c>
    </row>
    <row r="398" spans="1:7" x14ac:dyDescent="0.25">
      <c r="A398" s="1" t="s">
        <v>34</v>
      </c>
      <c r="B398" s="1" t="s">
        <v>1562</v>
      </c>
      <c r="C398" s="1" t="s">
        <v>1670</v>
      </c>
      <c r="E398" s="3" t="s">
        <v>1740</v>
      </c>
      <c r="F398" s="3" t="s">
        <v>1766</v>
      </c>
      <c r="G398" s="4">
        <v>1832.6</v>
      </c>
    </row>
    <row r="399" spans="1:7" x14ac:dyDescent="0.25">
      <c r="A399" s="1" t="s">
        <v>34</v>
      </c>
      <c r="B399" s="1" t="s">
        <v>1074</v>
      </c>
      <c r="C399" s="1" t="s">
        <v>1670</v>
      </c>
      <c r="E399" s="3" t="s">
        <v>1742</v>
      </c>
      <c r="F399" s="3" t="s">
        <v>1723</v>
      </c>
      <c r="G399" s="4">
        <v>1832.6</v>
      </c>
    </row>
    <row r="400" spans="1:7" x14ac:dyDescent="0.25">
      <c r="A400" s="1" t="s">
        <v>34</v>
      </c>
      <c r="B400" s="1" t="s">
        <v>907</v>
      </c>
      <c r="C400" s="1" t="s">
        <v>1670</v>
      </c>
      <c r="E400" s="3" t="s">
        <v>1742</v>
      </c>
      <c r="F400" s="3" t="s">
        <v>1723</v>
      </c>
      <c r="G400" s="4">
        <v>1832.6</v>
      </c>
    </row>
    <row r="401" spans="1:7" x14ac:dyDescent="0.25">
      <c r="A401" s="1" t="s">
        <v>34</v>
      </c>
      <c r="B401" s="1" t="s">
        <v>178</v>
      </c>
      <c r="C401" s="1" t="s">
        <v>1670</v>
      </c>
      <c r="E401" s="3" t="s">
        <v>1717</v>
      </c>
      <c r="F401" s="3" t="s">
        <v>1743</v>
      </c>
      <c r="G401" s="4">
        <v>1832.6</v>
      </c>
    </row>
    <row r="402" spans="1:7" x14ac:dyDescent="0.25">
      <c r="A402" s="1" t="s">
        <v>34</v>
      </c>
      <c r="B402" s="1" t="s">
        <v>1458</v>
      </c>
      <c r="C402" s="1" t="s">
        <v>1670</v>
      </c>
      <c r="E402" s="3" t="s">
        <v>1740</v>
      </c>
      <c r="F402" s="3" t="s">
        <v>1766</v>
      </c>
      <c r="G402" s="4">
        <v>1832.6</v>
      </c>
    </row>
    <row r="403" spans="1:7" x14ac:dyDescent="0.25">
      <c r="A403" s="1" t="s">
        <v>34</v>
      </c>
      <c r="B403" s="1" t="s">
        <v>1060</v>
      </c>
      <c r="C403" s="1" t="s">
        <v>1670</v>
      </c>
      <c r="E403" s="3" t="s">
        <v>1742</v>
      </c>
      <c r="F403" s="3" t="s">
        <v>1723</v>
      </c>
      <c r="G403" s="4">
        <v>1832.6</v>
      </c>
    </row>
    <row r="404" spans="1:7" x14ac:dyDescent="0.25">
      <c r="A404" s="1" t="s">
        <v>34</v>
      </c>
      <c r="B404" s="1" t="s">
        <v>359</v>
      </c>
      <c r="C404" s="1" t="s">
        <v>1670</v>
      </c>
      <c r="E404" s="3" t="s">
        <v>1715</v>
      </c>
      <c r="F404" s="3" t="s">
        <v>1728</v>
      </c>
      <c r="G404" s="4">
        <v>1832.61</v>
      </c>
    </row>
    <row r="405" spans="1:7" x14ac:dyDescent="0.25">
      <c r="A405" s="1" t="s">
        <v>34</v>
      </c>
      <c r="B405" s="1" t="s">
        <v>581</v>
      </c>
      <c r="C405" s="1" t="s">
        <v>1670</v>
      </c>
      <c r="E405" s="3" t="s">
        <v>1722</v>
      </c>
      <c r="F405" s="3" t="s">
        <v>1734</v>
      </c>
      <c r="G405" s="4">
        <v>1832.61</v>
      </c>
    </row>
    <row r="406" spans="1:7" x14ac:dyDescent="0.25">
      <c r="A406" s="1" t="s">
        <v>34</v>
      </c>
      <c r="B406" s="1" t="s">
        <v>1084</v>
      </c>
      <c r="C406" s="1" t="s">
        <v>1670</v>
      </c>
      <c r="E406" s="3" t="s">
        <v>1708</v>
      </c>
      <c r="F406" s="3" t="s">
        <v>2294</v>
      </c>
      <c r="G406" s="4">
        <v>1832.61</v>
      </c>
    </row>
    <row r="407" spans="1:7" x14ac:dyDescent="0.25">
      <c r="A407" s="1" t="s">
        <v>34</v>
      </c>
      <c r="B407" s="1" t="s">
        <v>311</v>
      </c>
      <c r="C407" s="1" t="s">
        <v>1670</v>
      </c>
      <c r="E407" s="3" t="s">
        <v>1784</v>
      </c>
      <c r="F407" s="3" t="s">
        <v>1783</v>
      </c>
      <c r="G407" s="4">
        <v>1837.37</v>
      </c>
    </row>
    <row r="408" spans="1:7" x14ac:dyDescent="0.25">
      <c r="A408" s="1" t="s">
        <v>34</v>
      </c>
      <c r="B408" s="1" t="s">
        <v>349</v>
      </c>
      <c r="C408" s="1" t="s">
        <v>1670</v>
      </c>
      <c r="E408" s="3" t="s">
        <v>1715</v>
      </c>
      <c r="F408" s="3" t="s">
        <v>1728</v>
      </c>
      <c r="G408" s="4">
        <v>1832.61</v>
      </c>
    </row>
    <row r="409" spans="1:7" x14ac:dyDescent="0.25">
      <c r="A409" s="1" t="s">
        <v>34</v>
      </c>
      <c r="B409" s="1" t="s">
        <v>1043</v>
      </c>
      <c r="C409" s="1" t="s">
        <v>1670</v>
      </c>
      <c r="E409" s="3" t="s">
        <v>1722</v>
      </c>
      <c r="F409" s="3" t="s">
        <v>1734</v>
      </c>
      <c r="G409" s="4">
        <v>1832.61</v>
      </c>
    </row>
    <row r="410" spans="1:7" x14ac:dyDescent="0.25">
      <c r="A410" s="1" t="s">
        <v>34</v>
      </c>
      <c r="B410" s="1" t="s">
        <v>388</v>
      </c>
      <c r="C410" s="1" t="s">
        <v>1670</v>
      </c>
      <c r="E410" s="3" t="s">
        <v>1708</v>
      </c>
      <c r="F410" s="3" t="s">
        <v>2294</v>
      </c>
      <c r="G410" s="4">
        <v>1832.61</v>
      </c>
    </row>
    <row r="411" spans="1:7" x14ac:dyDescent="0.25">
      <c r="A411" s="1" t="s">
        <v>34</v>
      </c>
      <c r="B411" s="1" t="s">
        <v>1461</v>
      </c>
      <c r="C411" s="1" t="s">
        <v>1670</v>
      </c>
      <c r="E411" s="3" t="s">
        <v>1727</v>
      </c>
      <c r="F411" s="3" t="s">
        <v>1737</v>
      </c>
      <c r="G411" s="4">
        <v>1832.6</v>
      </c>
    </row>
    <row r="412" spans="1:7" x14ac:dyDescent="0.25">
      <c r="A412" s="1" t="s">
        <v>34</v>
      </c>
      <c r="B412" s="1" t="s">
        <v>711</v>
      </c>
      <c r="C412" s="1" t="s">
        <v>1670</v>
      </c>
      <c r="E412" s="3" t="s">
        <v>1722</v>
      </c>
      <c r="F412" s="3" t="s">
        <v>1734</v>
      </c>
      <c r="G412" s="4">
        <v>1832.6</v>
      </c>
    </row>
    <row r="413" spans="1:7" x14ac:dyDescent="0.25">
      <c r="A413" s="1" t="s">
        <v>34</v>
      </c>
      <c r="B413" s="1" t="s">
        <v>384</v>
      </c>
      <c r="C413" s="1" t="s">
        <v>1670</v>
      </c>
      <c r="E413" s="3" t="s">
        <v>1742</v>
      </c>
      <c r="F413" s="3" t="s">
        <v>1723</v>
      </c>
      <c r="G413" s="4">
        <v>1832.6</v>
      </c>
    </row>
    <row r="414" spans="1:7" x14ac:dyDescent="0.25">
      <c r="A414" s="1" t="s">
        <v>34</v>
      </c>
      <c r="B414" s="1" t="s">
        <v>360</v>
      </c>
      <c r="C414" s="1" t="s">
        <v>1670</v>
      </c>
      <c r="E414" s="3" t="s">
        <v>1991</v>
      </c>
      <c r="F414" s="3" t="s">
        <v>2295</v>
      </c>
      <c r="G414" s="4">
        <v>1837.37</v>
      </c>
    </row>
    <row r="415" spans="1:7" x14ac:dyDescent="0.25">
      <c r="A415" s="1" t="s">
        <v>34</v>
      </c>
      <c r="B415" s="1" t="s">
        <v>1587</v>
      </c>
      <c r="C415" s="1" t="s">
        <v>1670</v>
      </c>
      <c r="E415" s="3" t="s">
        <v>1742</v>
      </c>
      <c r="F415" s="3" t="s">
        <v>1723</v>
      </c>
      <c r="G415" s="4">
        <v>1832.6</v>
      </c>
    </row>
    <row r="416" spans="1:7" x14ac:dyDescent="0.25">
      <c r="A416" s="1" t="s">
        <v>34</v>
      </c>
      <c r="B416" s="1" t="s">
        <v>433</v>
      </c>
      <c r="C416" s="1" t="s">
        <v>1670</v>
      </c>
      <c r="E416" s="3" t="s">
        <v>1742</v>
      </c>
      <c r="F416" s="3" t="s">
        <v>1723</v>
      </c>
      <c r="G416" s="4">
        <v>1832.6</v>
      </c>
    </row>
    <row r="417" spans="1:7" x14ac:dyDescent="0.25">
      <c r="A417" s="1" t="s">
        <v>34</v>
      </c>
      <c r="B417" s="1" t="s">
        <v>740</v>
      </c>
      <c r="C417" s="1" t="s">
        <v>1670</v>
      </c>
      <c r="E417" s="3" t="s">
        <v>1722</v>
      </c>
      <c r="F417" s="3" t="s">
        <v>1734</v>
      </c>
      <c r="G417" s="4">
        <v>1832.6</v>
      </c>
    </row>
    <row r="418" spans="1:7" x14ac:dyDescent="0.25">
      <c r="A418" s="1" t="s">
        <v>34</v>
      </c>
      <c r="B418" s="1" t="s">
        <v>305</v>
      </c>
      <c r="C418" s="1" t="s">
        <v>1670</v>
      </c>
      <c r="E418" s="3" t="s">
        <v>1722</v>
      </c>
      <c r="F418" s="3" t="s">
        <v>1734</v>
      </c>
      <c r="G418" s="4">
        <v>1832.6</v>
      </c>
    </row>
    <row r="419" spans="1:7" x14ac:dyDescent="0.25">
      <c r="A419" s="1" t="s">
        <v>34</v>
      </c>
      <c r="B419" s="1" t="s">
        <v>1588</v>
      </c>
      <c r="C419" s="1" t="s">
        <v>1670</v>
      </c>
      <c r="E419" s="3" t="s">
        <v>1725</v>
      </c>
      <c r="F419" s="3" t="s">
        <v>2296</v>
      </c>
      <c r="G419" s="4">
        <v>1832.6</v>
      </c>
    </row>
    <row r="420" spans="1:7" x14ac:dyDescent="0.25">
      <c r="A420" s="1" t="s">
        <v>34</v>
      </c>
      <c r="B420" s="1" t="s">
        <v>423</v>
      </c>
      <c r="C420" s="1" t="s">
        <v>1670</v>
      </c>
      <c r="E420" s="3" t="s">
        <v>1764</v>
      </c>
      <c r="F420" s="3" t="s">
        <v>2293</v>
      </c>
      <c r="G420" s="4">
        <v>1837.37</v>
      </c>
    </row>
    <row r="421" spans="1:7" x14ac:dyDescent="0.25">
      <c r="A421" s="1" t="s">
        <v>34</v>
      </c>
      <c r="B421" s="1" t="s">
        <v>549</v>
      </c>
      <c r="C421" s="1" t="s">
        <v>1670</v>
      </c>
      <c r="E421" s="3" t="s">
        <v>1758</v>
      </c>
      <c r="F421" s="3" t="s">
        <v>1857</v>
      </c>
      <c r="G421" s="4">
        <v>1837.37</v>
      </c>
    </row>
    <row r="422" spans="1:7" x14ac:dyDescent="0.25">
      <c r="A422" s="1" t="s">
        <v>34</v>
      </c>
      <c r="B422" s="1" t="s">
        <v>304</v>
      </c>
      <c r="C422" s="1" t="s">
        <v>1670</v>
      </c>
      <c r="E422" s="3" t="s">
        <v>1722</v>
      </c>
      <c r="F422" s="3" t="s">
        <v>1734</v>
      </c>
      <c r="G422" s="4">
        <v>1832.6</v>
      </c>
    </row>
    <row r="423" spans="1:7" x14ac:dyDescent="0.25">
      <c r="A423" s="1" t="s">
        <v>34</v>
      </c>
      <c r="B423" s="1" t="s">
        <v>580</v>
      </c>
      <c r="C423" s="1" t="s">
        <v>1670</v>
      </c>
      <c r="E423" s="3" t="s">
        <v>1742</v>
      </c>
      <c r="F423" s="3" t="s">
        <v>1723</v>
      </c>
      <c r="G423" s="4">
        <v>1832.6</v>
      </c>
    </row>
    <row r="424" spans="1:7" x14ac:dyDescent="0.25">
      <c r="A424" s="1" t="s">
        <v>34</v>
      </c>
      <c r="B424" s="1" t="s">
        <v>869</v>
      </c>
      <c r="C424" s="1" t="s">
        <v>1670</v>
      </c>
      <c r="E424" s="3" t="s">
        <v>1722</v>
      </c>
      <c r="F424" s="3" t="s">
        <v>1734</v>
      </c>
      <c r="G424" s="4">
        <v>1832.6</v>
      </c>
    </row>
    <row r="425" spans="1:7" x14ac:dyDescent="0.25">
      <c r="A425" s="1" t="s">
        <v>34</v>
      </c>
      <c r="B425" s="1" t="s">
        <v>1353</v>
      </c>
      <c r="C425" s="1" t="s">
        <v>1670</v>
      </c>
      <c r="E425" s="3" t="s">
        <v>1740</v>
      </c>
      <c r="F425" s="3" t="s">
        <v>1766</v>
      </c>
      <c r="G425" s="4">
        <v>1832.6</v>
      </c>
    </row>
    <row r="426" spans="1:7" x14ac:dyDescent="0.25">
      <c r="A426" s="1" t="s">
        <v>34</v>
      </c>
      <c r="B426" s="1" t="s">
        <v>481</v>
      </c>
      <c r="C426" s="1" t="s">
        <v>1670</v>
      </c>
      <c r="E426" s="3" t="s">
        <v>1765</v>
      </c>
      <c r="F426" s="3" t="s">
        <v>1736</v>
      </c>
      <c r="G426" s="4">
        <v>1832.6</v>
      </c>
    </row>
    <row r="427" spans="1:7" x14ac:dyDescent="0.25">
      <c r="A427" s="1" t="s">
        <v>34</v>
      </c>
      <c r="B427" s="1" t="s">
        <v>579</v>
      </c>
      <c r="C427" s="1" t="s">
        <v>1670</v>
      </c>
      <c r="E427" s="3" t="s">
        <v>1738</v>
      </c>
      <c r="F427" s="3" t="s">
        <v>1741</v>
      </c>
      <c r="G427" s="4">
        <v>1832.6</v>
      </c>
    </row>
    <row r="428" spans="1:7" x14ac:dyDescent="0.25">
      <c r="A428" s="1" t="s">
        <v>34</v>
      </c>
      <c r="B428" s="1" t="s">
        <v>1468</v>
      </c>
      <c r="C428" s="1" t="s">
        <v>1670</v>
      </c>
      <c r="E428" s="3" t="s">
        <v>1765</v>
      </c>
      <c r="F428" s="3" t="s">
        <v>1736</v>
      </c>
      <c r="G428" s="4">
        <v>1832.6</v>
      </c>
    </row>
    <row r="429" spans="1:7" x14ac:dyDescent="0.25">
      <c r="A429" s="1" t="s">
        <v>34</v>
      </c>
      <c r="B429" s="1" t="s">
        <v>1260</v>
      </c>
      <c r="C429" s="1" t="s">
        <v>1670</v>
      </c>
      <c r="E429" s="3" t="s">
        <v>1740</v>
      </c>
      <c r="F429" s="3" t="s">
        <v>1766</v>
      </c>
      <c r="G429" s="4">
        <v>1832.6</v>
      </c>
    </row>
    <row r="430" spans="1:7" x14ac:dyDescent="0.25">
      <c r="A430" s="1" t="s">
        <v>34</v>
      </c>
      <c r="B430" s="1" t="s">
        <v>1163</v>
      </c>
      <c r="C430" s="1" t="s">
        <v>1670</v>
      </c>
      <c r="E430" s="3" t="s">
        <v>1740</v>
      </c>
      <c r="F430" s="3" t="s">
        <v>1766</v>
      </c>
      <c r="G430" s="4">
        <v>1832.6</v>
      </c>
    </row>
    <row r="431" spans="1:7" x14ac:dyDescent="0.25">
      <c r="A431" s="1" t="s">
        <v>34</v>
      </c>
      <c r="B431" s="1" t="s">
        <v>1176</v>
      </c>
      <c r="C431" s="1" t="s">
        <v>1670</v>
      </c>
      <c r="E431" s="3" t="s">
        <v>1722</v>
      </c>
      <c r="F431" s="3" t="s">
        <v>1734</v>
      </c>
      <c r="G431" s="4">
        <v>1832.6</v>
      </c>
    </row>
    <row r="432" spans="1:7" x14ac:dyDescent="0.25">
      <c r="A432" s="1" t="s">
        <v>34</v>
      </c>
      <c r="B432" s="1" t="s">
        <v>800</v>
      </c>
      <c r="C432" s="1" t="s">
        <v>1670</v>
      </c>
      <c r="E432" s="3" t="s">
        <v>1763</v>
      </c>
      <c r="F432" s="3" t="s">
        <v>1739</v>
      </c>
      <c r="G432" s="4">
        <v>1832.6</v>
      </c>
    </row>
    <row r="433" spans="1:7" x14ac:dyDescent="0.25">
      <c r="A433" s="1" t="s">
        <v>34</v>
      </c>
      <c r="B433" s="1" t="s">
        <v>420</v>
      </c>
      <c r="C433" s="1" t="s">
        <v>1670</v>
      </c>
      <c r="E433" s="3" t="s">
        <v>1718</v>
      </c>
      <c r="F433" s="3" t="s">
        <v>2297</v>
      </c>
      <c r="G433" s="4">
        <v>1832.6</v>
      </c>
    </row>
    <row r="434" spans="1:7" x14ac:dyDescent="0.25">
      <c r="A434" s="1" t="s">
        <v>34</v>
      </c>
      <c r="B434" s="1" t="s">
        <v>1014</v>
      </c>
      <c r="C434" s="1" t="s">
        <v>1670</v>
      </c>
      <c r="E434" s="3" t="s">
        <v>1740</v>
      </c>
      <c r="F434" s="3" t="s">
        <v>1766</v>
      </c>
      <c r="G434" s="4">
        <v>1832.6</v>
      </c>
    </row>
    <row r="435" spans="1:7" x14ac:dyDescent="0.25">
      <c r="A435" s="1" t="s">
        <v>34</v>
      </c>
      <c r="B435" s="1" t="s">
        <v>1270</v>
      </c>
      <c r="C435" s="1" t="s">
        <v>1670</v>
      </c>
      <c r="E435" s="3" t="s">
        <v>1738</v>
      </c>
      <c r="F435" s="3" t="s">
        <v>1741</v>
      </c>
      <c r="G435" s="4">
        <v>1832.6</v>
      </c>
    </row>
    <row r="436" spans="1:7" x14ac:dyDescent="0.25">
      <c r="A436" s="1" t="s">
        <v>34</v>
      </c>
      <c r="B436" s="1" t="s">
        <v>1365</v>
      </c>
      <c r="C436" s="1" t="s">
        <v>1670</v>
      </c>
      <c r="E436" s="3" t="s">
        <v>1765</v>
      </c>
      <c r="F436" s="3" t="s">
        <v>1736</v>
      </c>
      <c r="G436" s="4">
        <v>1832.6</v>
      </c>
    </row>
    <row r="437" spans="1:7" x14ac:dyDescent="0.25">
      <c r="A437" s="1" t="s">
        <v>34</v>
      </c>
      <c r="B437" s="1" t="s">
        <v>422</v>
      </c>
      <c r="C437" s="1" t="s">
        <v>1670</v>
      </c>
      <c r="E437" s="3" t="s">
        <v>1718</v>
      </c>
      <c r="F437" s="3" t="s">
        <v>2297</v>
      </c>
      <c r="G437" s="4">
        <v>1832.6</v>
      </c>
    </row>
    <row r="438" spans="1:7" x14ac:dyDescent="0.25">
      <c r="A438" s="1" t="s">
        <v>34</v>
      </c>
      <c r="B438" s="1" t="s">
        <v>499</v>
      </c>
      <c r="C438" s="1" t="s">
        <v>1670</v>
      </c>
      <c r="E438" s="3" t="s">
        <v>1738</v>
      </c>
      <c r="F438" s="3" t="s">
        <v>1741</v>
      </c>
      <c r="G438" s="4">
        <v>1832.6</v>
      </c>
    </row>
    <row r="439" spans="1:7" x14ac:dyDescent="0.25">
      <c r="A439" s="1" t="s">
        <v>34</v>
      </c>
      <c r="B439" s="1" t="s">
        <v>1354</v>
      </c>
      <c r="C439" s="1" t="s">
        <v>1670</v>
      </c>
      <c r="E439" s="3" t="s">
        <v>1765</v>
      </c>
      <c r="F439" s="3" t="s">
        <v>1736</v>
      </c>
      <c r="G439" s="4">
        <v>1832.6</v>
      </c>
    </row>
    <row r="440" spans="1:7" x14ac:dyDescent="0.25">
      <c r="A440" s="1" t="s">
        <v>34</v>
      </c>
      <c r="B440" s="1" t="s">
        <v>1470</v>
      </c>
      <c r="C440" s="1" t="s">
        <v>1670</v>
      </c>
      <c r="E440" s="3" t="s">
        <v>1722</v>
      </c>
      <c r="F440" s="3" t="s">
        <v>1734</v>
      </c>
      <c r="G440" s="4">
        <v>1832.6</v>
      </c>
    </row>
    <row r="441" spans="1:7" x14ac:dyDescent="0.25">
      <c r="A441" s="1" t="s">
        <v>34</v>
      </c>
      <c r="B441" s="1" t="s">
        <v>1361</v>
      </c>
      <c r="C441" s="1" t="s">
        <v>1670</v>
      </c>
      <c r="E441" s="3" t="s">
        <v>1765</v>
      </c>
      <c r="F441" s="3" t="s">
        <v>1736</v>
      </c>
      <c r="G441" s="4">
        <v>1832.6</v>
      </c>
    </row>
    <row r="442" spans="1:7" x14ac:dyDescent="0.25">
      <c r="A442" s="1" t="s">
        <v>34</v>
      </c>
      <c r="B442" s="1" t="s">
        <v>231</v>
      </c>
      <c r="C442" s="1" t="s">
        <v>1670</v>
      </c>
      <c r="E442" s="3" t="s">
        <v>1722</v>
      </c>
      <c r="F442" s="3" t="s">
        <v>1734</v>
      </c>
      <c r="G442" s="4">
        <v>1832.6</v>
      </c>
    </row>
    <row r="443" spans="1:7" x14ac:dyDescent="0.25">
      <c r="A443" s="1" t="s">
        <v>34</v>
      </c>
      <c r="B443" s="1" t="s">
        <v>1336</v>
      </c>
      <c r="C443" s="1" t="s">
        <v>1670</v>
      </c>
      <c r="E443" s="3" t="s">
        <v>1735</v>
      </c>
      <c r="F443" s="3" t="s">
        <v>2298</v>
      </c>
      <c r="G443" s="4">
        <v>1832.6</v>
      </c>
    </row>
    <row r="444" spans="1:7" x14ac:dyDescent="0.25">
      <c r="A444" s="1" t="s">
        <v>34</v>
      </c>
      <c r="B444" s="1" t="s">
        <v>421</v>
      </c>
      <c r="C444" s="1" t="s">
        <v>1670</v>
      </c>
      <c r="E444" s="3" t="s">
        <v>1738</v>
      </c>
      <c r="F444" s="3" t="s">
        <v>1741</v>
      </c>
      <c r="G444" s="4">
        <v>1832.6</v>
      </c>
    </row>
    <row r="445" spans="1:7" x14ac:dyDescent="0.25">
      <c r="A445" s="1" t="s">
        <v>34</v>
      </c>
      <c r="B445" s="1" t="s">
        <v>606</v>
      </c>
      <c r="C445" s="1" t="s">
        <v>1670</v>
      </c>
      <c r="E445" s="3" t="s">
        <v>1718</v>
      </c>
      <c r="F445" s="3" t="s">
        <v>2297</v>
      </c>
      <c r="G445" s="4">
        <v>1832.6</v>
      </c>
    </row>
    <row r="446" spans="1:7" x14ac:dyDescent="0.25">
      <c r="A446" s="1" t="s">
        <v>34</v>
      </c>
      <c r="B446" s="1" t="s">
        <v>739</v>
      </c>
      <c r="C446" s="1" t="s">
        <v>1670</v>
      </c>
      <c r="E446" s="3" t="s">
        <v>1738</v>
      </c>
      <c r="F446" s="3" t="s">
        <v>1741</v>
      </c>
      <c r="G446" s="4">
        <v>1832.6</v>
      </c>
    </row>
    <row r="447" spans="1:7" x14ac:dyDescent="0.25">
      <c r="A447" s="1" t="s">
        <v>34</v>
      </c>
      <c r="B447" s="1" t="s">
        <v>477</v>
      </c>
      <c r="C447" s="1" t="s">
        <v>1670</v>
      </c>
      <c r="E447" s="3" t="s">
        <v>1765</v>
      </c>
      <c r="F447" s="3" t="s">
        <v>1736</v>
      </c>
      <c r="G447" s="4">
        <v>1832.6</v>
      </c>
    </row>
    <row r="448" spans="1:7" x14ac:dyDescent="0.25">
      <c r="A448" s="1" t="s">
        <v>34</v>
      </c>
      <c r="B448" s="1" t="s">
        <v>1178</v>
      </c>
      <c r="C448" s="1" t="s">
        <v>1670</v>
      </c>
      <c r="E448" s="3" t="s">
        <v>1740</v>
      </c>
      <c r="F448" s="3" t="s">
        <v>1766</v>
      </c>
      <c r="G448" s="4">
        <v>1832.6</v>
      </c>
    </row>
    <row r="449" spans="1:7" x14ac:dyDescent="0.25">
      <c r="A449" s="1" t="s">
        <v>34</v>
      </c>
      <c r="B449" s="1" t="s">
        <v>1366</v>
      </c>
      <c r="C449" s="1" t="s">
        <v>1670</v>
      </c>
      <c r="E449" s="3" t="s">
        <v>1738</v>
      </c>
      <c r="F449" s="3" t="s">
        <v>1741</v>
      </c>
      <c r="G449" s="4">
        <v>1832.6</v>
      </c>
    </row>
    <row r="450" spans="1:7" x14ac:dyDescent="0.25">
      <c r="A450" s="1" t="s">
        <v>34</v>
      </c>
      <c r="B450" s="1" t="s">
        <v>1125</v>
      </c>
      <c r="C450" s="1" t="s">
        <v>1670</v>
      </c>
      <c r="E450" s="3" t="s">
        <v>1725</v>
      </c>
      <c r="F450" s="3" t="s">
        <v>2296</v>
      </c>
      <c r="G450" s="4">
        <v>1832.6</v>
      </c>
    </row>
    <row r="451" spans="1:7" x14ac:dyDescent="0.25">
      <c r="A451" s="1" t="s">
        <v>34</v>
      </c>
      <c r="B451" s="1" t="s">
        <v>696</v>
      </c>
      <c r="C451" s="1" t="s">
        <v>1670</v>
      </c>
      <c r="E451" s="3" t="s">
        <v>1722</v>
      </c>
      <c r="F451" s="3" t="s">
        <v>1734</v>
      </c>
      <c r="G451" s="4">
        <v>1832.6</v>
      </c>
    </row>
    <row r="452" spans="1:7" x14ac:dyDescent="0.25">
      <c r="A452" s="1" t="s">
        <v>34</v>
      </c>
      <c r="B452" s="1" t="s">
        <v>500</v>
      </c>
      <c r="C452" s="1" t="s">
        <v>1670</v>
      </c>
      <c r="E452" s="3" t="s">
        <v>1763</v>
      </c>
      <c r="F452" s="3" t="s">
        <v>1739</v>
      </c>
      <c r="G452" s="4">
        <v>1832.6</v>
      </c>
    </row>
    <row r="453" spans="1:7" x14ac:dyDescent="0.25">
      <c r="A453" s="1" t="s">
        <v>34</v>
      </c>
      <c r="B453" s="1" t="s">
        <v>1471</v>
      </c>
      <c r="C453" s="1" t="s">
        <v>1670</v>
      </c>
      <c r="E453" s="3" t="s">
        <v>1722</v>
      </c>
      <c r="F453" s="3" t="s">
        <v>1734</v>
      </c>
      <c r="G453" s="4">
        <v>1832.6</v>
      </c>
    </row>
    <row r="454" spans="1:7" x14ac:dyDescent="0.25">
      <c r="A454" s="1" t="s">
        <v>34</v>
      </c>
      <c r="B454" s="1" t="s">
        <v>158</v>
      </c>
      <c r="C454" s="1" t="s">
        <v>1670</v>
      </c>
      <c r="E454" s="3" t="s">
        <v>1725</v>
      </c>
      <c r="F454" s="3" t="s">
        <v>2296</v>
      </c>
      <c r="G454" s="4">
        <v>1832.6</v>
      </c>
    </row>
    <row r="455" spans="1:7" x14ac:dyDescent="0.25">
      <c r="A455" s="1" t="s">
        <v>34</v>
      </c>
      <c r="B455" s="1" t="s">
        <v>845</v>
      </c>
      <c r="C455" s="1" t="s">
        <v>1681</v>
      </c>
      <c r="E455" s="3" t="s">
        <v>1754</v>
      </c>
      <c r="F455" s="3" t="s">
        <v>1757</v>
      </c>
      <c r="G455" s="4">
        <v>2548.9499999999998</v>
      </c>
    </row>
    <row r="456" spans="1:7" x14ac:dyDescent="0.25">
      <c r="A456" s="1" t="s">
        <v>34</v>
      </c>
      <c r="B456" s="1" t="s">
        <v>828</v>
      </c>
      <c r="C456" s="1" t="s">
        <v>1681</v>
      </c>
      <c r="E456" s="3" t="s">
        <v>1756</v>
      </c>
      <c r="F456" s="3" t="s">
        <v>2299</v>
      </c>
      <c r="G456" s="4">
        <v>2548.9499999999998</v>
      </c>
    </row>
    <row r="457" spans="1:7" x14ac:dyDescent="0.25">
      <c r="A457" s="1" t="s">
        <v>34</v>
      </c>
      <c r="B457" s="1" t="s">
        <v>450</v>
      </c>
      <c r="C457" s="1" t="s">
        <v>1681</v>
      </c>
      <c r="E457" s="3" t="s">
        <v>1753</v>
      </c>
      <c r="F457" s="3" t="s">
        <v>1755</v>
      </c>
      <c r="G457" s="4">
        <v>2548.9499999999998</v>
      </c>
    </row>
    <row r="458" spans="1:7" x14ac:dyDescent="0.25">
      <c r="A458" s="1" t="s">
        <v>34</v>
      </c>
      <c r="B458" s="1" t="s">
        <v>199</v>
      </c>
      <c r="C458" s="1" t="s">
        <v>1681</v>
      </c>
      <c r="E458" s="3" t="s">
        <v>1754</v>
      </c>
      <c r="F458" s="3" t="s">
        <v>1757</v>
      </c>
      <c r="G458" s="4">
        <v>2548.9499999999998</v>
      </c>
    </row>
    <row r="459" spans="1:7" x14ac:dyDescent="0.25">
      <c r="A459" s="1" t="s">
        <v>34</v>
      </c>
      <c r="B459" s="1" t="s">
        <v>669</v>
      </c>
      <c r="C459" s="1" t="s">
        <v>1681</v>
      </c>
      <c r="E459" s="3" t="s">
        <v>1754</v>
      </c>
      <c r="F459" s="3" t="s">
        <v>1757</v>
      </c>
      <c r="G459" s="4">
        <v>2548.9499999999998</v>
      </c>
    </row>
    <row r="460" spans="1:7" x14ac:dyDescent="0.25">
      <c r="A460" s="1" t="s">
        <v>34</v>
      </c>
      <c r="B460" s="1" t="s">
        <v>1113</v>
      </c>
      <c r="C460" s="1" t="s">
        <v>1681</v>
      </c>
      <c r="E460" s="3" t="s">
        <v>1896</v>
      </c>
      <c r="F460" s="3" t="s">
        <v>1897</v>
      </c>
      <c r="G460" s="4">
        <v>2561.7199999999998</v>
      </c>
    </row>
    <row r="461" spans="1:7" x14ac:dyDescent="0.25">
      <c r="A461" s="1" t="s">
        <v>34</v>
      </c>
      <c r="B461" s="1" t="s">
        <v>200</v>
      </c>
      <c r="C461" s="1" t="s">
        <v>1681</v>
      </c>
      <c r="E461" s="3" t="s">
        <v>1754</v>
      </c>
      <c r="F461" s="3" t="s">
        <v>1757</v>
      </c>
      <c r="G461" s="4">
        <v>2548.9499999999998</v>
      </c>
    </row>
    <row r="462" spans="1:7" x14ac:dyDescent="0.25">
      <c r="A462" s="1" t="s">
        <v>34</v>
      </c>
      <c r="B462" s="1" t="s">
        <v>1154</v>
      </c>
      <c r="C462" s="1" t="s">
        <v>1681</v>
      </c>
      <c r="E462" s="3" t="s">
        <v>1782</v>
      </c>
      <c r="F462" s="3" t="s">
        <v>2300</v>
      </c>
      <c r="G462" s="4">
        <v>2548.9499999999998</v>
      </c>
    </row>
    <row r="463" spans="1:7" x14ac:dyDescent="0.25">
      <c r="A463" s="1" t="s">
        <v>34</v>
      </c>
      <c r="B463" s="1" t="s">
        <v>603</v>
      </c>
      <c r="C463" s="1" t="s">
        <v>1681</v>
      </c>
      <c r="E463" s="3" t="s">
        <v>1753</v>
      </c>
      <c r="F463" s="3" t="s">
        <v>1755</v>
      </c>
      <c r="G463" s="4">
        <v>2548.9499999999998</v>
      </c>
    </row>
    <row r="464" spans="1:7" x14ac:dyDescent="0.25">
      <c r="A464" s="1" t="s">
        <v>34</v>
      </c>
      <c r="B464" s="1" t="s">
        <v>1032</v>
      </c>
      <c r="C464" s="1" t="s">
        <v>1681</v>
      </c>
      <c r="E464" s="3" t="s">
        <v>1753</v>
      </c>
      <c r="F464" s="3" t="s">
        <v>1755</v>
      </c>
      <c r="G464" s="4">
        <v>2548.9499999999998</v>
      </c>
    </row>
    <row r="465" spans="1:7" x14ac:dyDescent="0.25">
      <c r="A465" s="1" t="s">
        <v>34</v>
      </c>
      <c r="B465" s="1" t="s">
        <v>1197</v>
      </c>
      <c r="C465" s="1" t="s">
        <v>1681</v>
      </c>
      <c r="E465" s="3" t="s">
        <v>1756</v>
      </c>
      <c r="F465" s="3" t="s">
        <v>2299</v>
      </c>
      <c r="G465" s="4">
        <v>2548.9499999999998</v>
      </c>
    </row>
    <row r="466" spans="1:7" x14ac:dyDescent="0.25">
      <c r="A466" s="1" t="s">
        <v>34</v>
      </c>
      <c r="B466" s="1" t="s">
        <v>1423</v>
      </c>
      <c r="C466" s="1" t="s">
        <v>1681</v>
      </c>
      <c r="E466" s="3" t="s">
        <v>1754</v>
      </c>
      <c r="F466" s="3" t="s">
        <v>1757</v>
      </c>
      <c r="G466" s="4">
        <v>2548.9499999999998</v>
      </c>
    </row>
    <row r="467" spans="1:7" x14ac:dyDescent="0.25">
      <c r="A467" s="1" t="s">
        <v>34</v>
      </c>
      <c r="B467" s="1" t="s">
        <v>1422</v>
      </c>
      <c r="C467" s="1" t="s">
        <v>1681</v>
      </c>
      <c r="E467" s="3" t="s">
        <v>1754</v>
      </c>
      <c r="F467" s="3" t="s">
        <v>1781</v>
      </c>
      <c r="G467" s="4">
        <v>2548.9499999999998</v>
      </c>
    </row>
    <row r="468" spans="1:7" x14ac:dyDescent="0.25">
      <c r="A468" s="1" t="s">
        <v>34</v>
      </c>
      <c r="B468" s="1" t="s">
        <v>1420</v>
      </c>
      <c r="C468" s="1" t="s">
        <v>1681</v>
      </c>
      <c r="E468" s="3" t="s">
        <v>1756</v>
      </c>
      <c r="F468" s="3" t="s">
        <v>2299</v>
      </c>
      <c r="G468" s="4">
        <v>2548.9499999999998</v>
      </c>
    </row>
    <row r="469" spans="1:7" x14ac:dyDescent="0.25">
      <c r="A469" s="1" t="s">
        <v>34</v>
      </c>
      <c r="B469" s="1" t="s">
        <v>1191</v>
      </c>
      <c r="C469" s="1" t="s">
        <v>1681</v>
      </c>
      <c r="E469" s="3" t="s">
        <v>1754</v>
      </c>
      <c r="F469" s="3" t="s">
        <v>1781</v>
      </c>
      <c r="G469" s="4">
        <v>2548.9499999999998</v>
      </c>
    </row>
    <row r="470" spans="1:7" x14ac:dyDescent="0.25">
      <c r="A470" s="1" t="s">
        <v>34</v>
      </c>
      <c r="B470" s="1" t="s">
        <v>1441</v>
      </c>
      <c r="C470" s="1" t="s">
        <v>1900</v>
      </c>
      <c r="E470" s="3" t="s">
        <v>1834</v>
      </c>
      <c r="F470" s="3" t="s">
        <v>1901</v>
      </c>
      <c r="G470" s="4">
        <v>6261.48</v>
      </c>
    </row>
    <row r="471" spans="1:7" x14ac:dyDescent="0.25">
      <c r="A471" s="1" t="s">
        <v>34</v>
      </c>
      <c r="B471" s="1" t="s">
        <v>1387</v>
      </c>
      <c r="C471" s="1" t="s">
        <v>1771</v>
      </c>
      <c r="E471" s="3" t="s">
        <v>1772</v>
      </c>
      <c r="F471" s="3" t="s">
        <v>1828</v>
      </c>
      <c r="G471" s="4">
        <v>6015.62</v>
      </c>
    </row>
    <row r="472" spans="1:7" x14ac:dyDescent="0.25">
      <c r="A472" s="1" t="s">
        <v>34</v>
      </c>
      <c r="B472" s="1" t="s">
        <v>1090</v>
      </c>
      <c r="C472" s="1" t="s">
        <v>1670</v>
      </c>
      <c r="E472" s="3" t="s">
        <v>1803</v>
      </c>
      <c r="F472" s="3" t="s">
        <v>2289</v>
      </c>
      <c r="G472" s="4">
        <v>1834.81</v>
      </c>
    </row>
    <row r="473" spans="1:7" x14ac:dyDescent="0.25">
      <c r="A473" s="1" t="s">
        <v>34</v>
      </c>
      <c r="B473" s="1" t="s">
        <v>486</v>
      </c>
      <c r="C473" s="1" t="s">
        <v>1670</v>
      </c>
      <c r="E473" s="3" t="s">
        <v>1740</v>
      </c>
      <c r="F473" s="3" t="s">
        <v>1766</v>
      </c>
      <c r="G473" s="4">
        <v>1825.68</v>
      </c>
    </row>
    <row r="474" spans="1:7" x14ac:dyDescent="0.25">
      <c r="A474" s="1" t="s">
        <v>34</v>
      </c>
      <c r="B474" s="1" t="s">
        <v>824</v>
      </c>
      <c r="C474" s="1" t="s">
        <v>1670</v>
      </c>
      <c r="E474" s="3" t="s">
        <v>1738</v>
      </c>
      <c r="F474" s="3" t="s">
        <v>1741</v>
      </c>
      <c r="G474" s="4">
        <v>1825.68</v>
      </c>
    </row>
    <row r="475" spans="1:7" x14ac:dyDescent="0.25">
      <c r="A475" s="1" t="s">
        <v>34</v>
      </c>
      <c r="B475" s="1" t="s">
        <v>710</v>
      </c>
      <c r="C475" s="1" t="s">
        <v>1670</v>
      </c>
      <c r="E475" s="3" t="s">
        <v>1740</v>
      </c>
      <c r="F475" s="3" t="s">
        <v>1766</v>
      </c>
      <c r="G475" s="4">
        <v>1825.68</v>
      </c>
    </row>
    <row r="476" spans="1:7" x14ac:dyDescent="0.25">
      <c r="A476" s="1" t="s">
        <v>34</v>
      </c>
      <c r="B476" s="1" t="s">
        <v>1580</v>
      </c>
      <c r="C476" s="1" t="s">
        <v>1670</v>
      </c>
      <c r="E476" s="3" t="s">
        <v>1740</v>
      </c>
      <c r="F476" s="3" t="s">
        <v>1766</v>
      </c>
      <c r="G476" s="4">
        <v>1825.68</v>
      </c>
    </row>
    <row r="477" spans="1:7" x14ac:dyDescent="0.25">
      <c r="A477" s="1" t="s">
        <v>34</v>
      </c>
      <c r="B477" s="1" t="s">
        <v>693</v>
      </c>
      <c r="C477" s="1" t="s">
        <v>1670</v>
      </c>
      <c r="E477" s="3" t="s">
        <v>1738</v>
      </c>
      <c r="F477" s="3" t="s">
        <v>1741</v>
      </c>
      <c r="G477" s="4">
        <v>1825.68</v>
      </c>
    </row>
    <row r="478" spans="1:7" x14ac:dyDescent="0.25">
      <c r="A478" s="1" t="s">
        <v>34</v>
      </c>
      <c r="B478" s="1" t="s">
        <v>557</v>
      </c>
      <c r="C478" s="1" t="s">
        <v>1670</v>
      </c>
      <c r="E478" s="3" t="s">
        <v>1740</v>
      </c>
      <c r="F478" s="3" t="s">
        <v>1766</v>
      </c>
      <c r="G478" s="4">
        <v>1825.68</v>
      </c>
    </row>
    <row r="479" spans="1:7" x14ac:dyDescent="0.25">
      <c r="A479" s="1" t="s">
        <v>34</v>
      </c>
      <c r="B479" s="1" t="s">
        <v>855</v>
      </c>
      <c r="C479" s="1" t="s">
        <v>1670</v>
      </c>
      <c r="E479" s="3" t="s">
        <v>1738</v>
      </c>
      <c r="F479" s="3" t="s">
        <v>1741</v>
      </c>
      <c r="G479" s="4">
        <v>1825.68</v>
      </c>
    </row>
    <row r="480" spans="1:7" x14ac:dyDescent="0.25">
      <c r="A480" s="1" t="s">
        <v>34</v>
      </c>
      <c r="B480" s="1" t="s">
        <v>854</v>
      </c>
      <c r="C480" s="1" t="s">
        <v>1670</v>
      </c>
      <c r="E480" s="3" t="s">
        <v>1740</v>
      </c>
      <c r="F480" s="3" t="s">
        <v>1766</v>
      </c>
      <c r="G480" s="4">
        <v>1825.68</v>
      </c>
    </row>
    <row r="481" spans="1:7" x14ac:dyDescent="0.25">
      <c r="A481" s="1" t="s">
        <v>34</v>
      </c>
      <c r="B481" s="1" t="s">
        <v>236</v>
      </c>
      <c r="C481" s="1" t="s">
        <v>1670</v>
      </c>
      <c r="E481" s="3" t="s">
        <v>1738</v>
      </c>
      <c r="F481" s="3" t="s">
        <v>1741</v>
      </c>
      <c r="G481" s="4">
        <v>1825.68</v>
      </c>
    </row>
    <row r="482" spans="1:7" x14ac:dyDescent="0.25">
      <c r="A482" s="1" t="s">
        <v>34</v>
      </c>
      <c r="B482" s="1" t="s">
        <v>801</v>
      </c>
      <c r="C482" s="1" t="s">
        <v>1670</v>
      </c>
      <c r="E482" s="3" t="s">
        <v>1738</v>
      </c>
      <c r="F482" s="3" t="s">
        <v>1741</v>
      </c>
      <c r="G482" s="4">
        <v>1825.68</v>
      </c>
    </row>
    <row r="483" spans="1:7" x14ac:dyDescent="0.25">
      <c r="A483" s="1" t="s">
        <v>34</v>
      </c>
      <c r="B483" s="1" t="s">
        <v>232</v>
      </c>
      <c r="C483" s="1" t="s">
        <v>1670</v>
      </c>
      <c r="E483" s="3" t="s">
        <v>1740</v>
      </c>
      <c r="F483" s="3" t="s">
        <v>1766</v>
      </c>
      <c r="G483" s="4">
        <v>1825.68</v>
      </c>
    </row>
    <row r="484" spans="1:7" x14ac:dyDescent="0.25">
      <c r="A484" s="1" t="s">
        <v>34</v>
      </c>
      <c r="B484" s="1" t="s">
        <v>782</v>
      </c>
      <c r="C484" s="1" t="s">
        <v>1670</v>
      </c>
      <c r="E484" s="3" t="s">
        <v>1759</v>
      </c>
      <c r="F484" s="3" t="s">
        <v>1762</v>
      </c>
      <c r="G484" s="4">
        <v>1909.77</v>
      </c>
    </row>
    <row r="485" spans="1:7" x14ac:dyDescent="0.25">
      <c r="A485" s="1" t="s">
        <v>34</v>
      </c>
      <c r="B485" s="1" t="s">
        <v>411</v>
      </c>
      <c r="C485" s="1" t="s">
        <v>1670</v>
      </c>
      <c r="E485" s="3" t="s">
        <v>1875</v>
      </c>
      <c r="F485" s="3" t="s">
        <v>1876</v>
      </c>
      <c r="G485" s="4">
        <v>1938.47</v>
      </c>
    </row>
    <row r="486" spans="1:7" x14ac:dyDescent="0.25">
      <c r="A486" s="1" t="s">
        <v>34</v>
      </c>
      <c r="B486" s="1" t="s">
        <v>1549</v>
      </c>
      <c r="C486" s="1" t="s">
        <v>1670</v>
      </c>
      <c r="E486" s="3" t="s">
        <v>1780</v>
      </c>
      <c r="F486" s="3" t="s">
        <v>2301</v>
      </c>
      <c r="G486" s="4">
        <v>1928.81</v>
      </c>
    </row>
    <row r="487" spans="1:7" x14ac:dyDescent="0.25">
      <c r="A487" s="1" t="s">
        <v>34</v>
      </c>
      <c r="B487" s="1" t="s">
        <v>1469</v>
      </c>
      <c r="C487" s="1" t="s">
        <v>1670</v>
      </c>
      <c r="E487" s="3" t="s">
        <v>1759</v>
      </c>
      <c r="F487" s="3" t="s">
        <v>1762</v>
      </c>
      <c r="G487" s="4">
        <v>1928.81</v>
      </c>
    </row>
    <row r="488" spans="1:7" x14ac:dyDescent="0.25">
      <c r="A488" s="1" t="s">
        <v>34</v>
      </c>
      <c r="B488" s="1" t="s">
        <v>1351</v>
      </c>
      <c r="C488" s="1" t="s">
        <v>1670</v>
      </c>
      <c r="E488" s="3" t="s">
        <v>1780</v>
      </c>
      <c r="F488" s="3" t="s">
        <v>2301</v>
      </c>
      <c r="G488" s="4">
        <v>1928.81</v>
      </c>
    </row>
    <row r="489" spans="1:7" x14ac:dyDescent="0.25">
      <c r="A489" s="1" t="s">
        <v>34</v>
      </c>
      <c r="B489" s="1" t="s">
        <v>1356</v>
      </c>
      <c r="C489" s="1" t="s">
        <v>1670</v>
      </c>
      <c r="E489" s="3" t="s">
        <v>1759</v>
      </c>
      <c r="F489" s="3" t="s">
        <v>1762</v>
      </c>
      <c r="G489" s="4">
        <v>1928.81</v>
      </c>
    </row>
    <row r="490" spans="1:7" x14ac:dyDescent="0.25">
      <c r="A490" s="1" t="s">
        <v>34</v>
      </c>
      <c r="B490" s="1" t="s">
        <v>317</v>
      </c>
      <c r="C490" s="1" t="s">
        <v>1670</v>
      </c>
      <c r="E490" s="3" t="s">
        <v>1773</v>
      </c>
      <c r="F490" s="3" t="s">
        <v>1781</v>
      </c>
      <c r="G490" s="4">
        <v>1928.81</v>
      </c>
    </row>
    <row r="491" spans="1:7" x14ac:dyDescent="0.25">
      <c r="A491" s="1" t="s">
        <v>34</v>
      </c>
      <c r="B491" s="1" t="s">
        <v>220</v>
      </c>
      <c r="C491" s="1" t="s">
        <v>1670</v>
      </c>
      <c r="E491" s="3" t="s">
        <v>1761</v>
      </c>
      <c r="F491" s="3" t="s">
        <v>1796</v>
      </c>
      <c r="G491" s="4">
        <v>1928.81</v>
      </c>
    </row>
    <row r="492" spans="1:7" x14ac:dyDescent="0.25">
      <c r="A492" s="1" t="s">
        <v>34</v>
      </c>
      <c r="B492" s="1" t="s">
        <v>219</v>
      </c>
      <c r="C492" s="1" t="s">
        <v>1670</v>
      </c>
      <c r="E492" s="3" t="s">
        <v>1780</v>
      </c>
      <c r="F492" s="3" t="s">
        <v>2301</v>
      </c>
      <c r="G492" s="4">
        <v>1928.81</v>
      </c>
    </row>
    <row r="493" spans="1:7" x14ac:dyDescent="0.25">
      <c r="A493" s="1" t="s">
        <v>34</v>
      </c>
      <c r="B493" s="1" t="s">
        <v>1586</v>
      </c>
      <c r="C493" s="1" t="s">
        <v>1670</v>
      </c>
      <c r="E493" s="3" t="s">
        <v>1780</v>
      </c>
      <c r="F493" s="3" t="s">
        <v>2301</v>
      </c>
      <c r="G493" s="4">
        <v>1928.81</v>
      </c>
    </row>
    <row r="494" spans="1:7" x14ac:dyDescent="0.25">
      <c r="A494" s="1" t="s">
        <v>34</v>
      </c>
      <c r="B494" s="1" t="s">
        <v>1079</v>
      </c>
      <c r="C494" s="1" t="s">
        <v>1670</v>
      </c>
      <c r="E494" s="3" t="s">
        <v>1759</v>
      </c>
      <c r="F494" s="3" t="s">
        <v>1762</v>
      </c>
      <c r="G494" s="4">
        <v>1928.81</v>
      </c>
    </row>
    <row r="495" spans="1:7" x14ac:dyDescent="0.25">
      <c r="A495" s="1" t="s">
        <v>34</v>
      </c>
      <c r="B495" s="1" t="s">
        <v>1479</v>
      </c>
      <c r="C495" s="1" t="s">
        <v>1670</v>
      </c>
      <c r="E495" s="3" t="s">
        <v>1758</v>
      </c>
      <c r="F495" s="3" t="s">
        <v>1760</v>
      </c>
      <c r="G495" s="4">
        <v>1928.81</v>
      </c>
    </row>
    <row r="496" spans="1:7" x14ac:dyDescent="0.25">
      <c r="A496" s="1" t="s">
        <v>34</v>
      </c>
      <c r="B496" s="1" t="s">
        <v>1530</v>
      </c>
      <c r="C496" s="1" t="s">
        <v>1670</v>
      </c>
      <c r="E496" s="3" t="s">
        <v>1759</v>
      </c>
      <c r="F496" s="3" t="s">
        <v>2302</v>
      </c>
      <c r="G496" s="4">
        <v>1928.81</v>
      </c>
    </row>
    <row r="497" spans="1:7" x14ac:dyDescent="0.25">
      <c r="A497" s="1" t="s">
        <v>34</v>
      </c>
      <c r="B497" s="1" t="s">
        <v>1122</v>
      </c>
      <c r="C497" s="1" t="s">
        <v>1670</v>
      </c>
      <c r="E497" s="3" t="s">
        <v>1795</v>
      </c>
      <c r="F497" s="3" t="s">
        <v>2303</v>
      </c>
      <c r="G497" s="4">
        <v>1928.81</v>
      </c>
    </row>
    <row r="498" spans="1:7" x14ac:dyDescent="0.25">
      <c r="A498" s="1" t="s">
        <v>34</v>
      </c>
      <c r="B498" s="1" t="s">
        <v>1499</v>
      </c>
      <c r="C498" s="1" t="s">
        <v>1670</v>
      </c>
      <c r="E498" s="3" t="s">
        <v>1878</v>
      </c>
      <c r="F498" s="3" t="s">
        <v>1879</v>
      </c>
      <c r="G498" s="4">
        <v>1938.47</v>
      </c>
    </row>
    <row r="499" spans="1:7" x14ac:dyDescent="0.25">
      <c r="A499" s="1" t="s">
        <v>34</v>
      </c>
      <c r="B499" s="1" t="s">
        <v>1238</v>
      </c>
      <c r="C499" s="1" t="s">
        <v>1670</v>
      </c>
      <c r="E499" s="3" t="s">
        <v>1759</v>
      </c>
      <c r="F499" s="3" t="s">
        <v>1762</v>
      </c>
      <c r="G499" s="4">
        <v>1928.81</v>
      </c>
    </row>
    <row r="500" spans="1:7" x14ac:dyDescent="0.25">
      <c r="A500" s="1" t="s">
        <v>34</v>
      </c>
      <c r="B500" s="1" t="s">
        <v>1480</v>
      </c>
      <c r="C500" s="1" t="s">
        <v>1670</v>
      </c>
      <c r="E500" s="3" t="s">
        <v>1784</v>
      </c>
      <c r="F500" s="3" t="s">
        <v>1783</v>
      </c>
      <c r="G500" s="4">
        <v>1928.81</v>
      </c>
    </row>
    <row r="501" spans="1:7" x14ac:dyDescent="0.25">
      <c r="A501" s="1" t="s">
        <v>34</v>
      </c>
      <c r="B501" s="1" t="s">
        <v>1528</v>
      </c>
      <c r="C501" s="1" t="s">
        <v>1670</v>
      </c>
      <c r="E501" s="3" t="s">
        <v>1782</v>
      </c>
      <c r="F501" s="3" t="s">
        <v>2300</v>
      </c>
      <c r="G501" s="4">
        <v>1928.81</v>
      </c>
    </row>
    <row r="502" spans="1:7" x14ac:dyDescent="0.25">
      <c r="A502" s="1" t="s">
        <v>34</v>
      </c>
      <c r="B502" s="1" t="s">
        <v>504</v>
      </c>
      <c r="C502" s="1" t="s">
        <v>1670</v>
      </c>
      <c r="E502" s="3" t="s">
        <v>1784</v>
      </c>
      <c r="F502" s="3" t="s">
        <v>1783</v>
      </c>
      <c r="G502" s="4">
        <v>1928.81</v>
      </c>
    </row>
    <row r="503" spans="1:7" x14ac:dyDescent="0.25">
      <c r="A503" s="1" t="s">
        <v>34</v>
      </c>
      <c r="B503" s="1" t="s">
        <v>424</v>
      </c>
      <c r="C503" s="1" t="s">
        <v>1670</v>
      </c>
      <c r="E503" s="3" t="s">
        <v>1758</v>
      </c>
      <c r="F503" s="3" t="s">
        <v>1760</v>
      </c>
      <c r="G503" s="4">
        <v>1928.81</v>
      </c>
    </row>
    <row r="504" spans="1:7" x14ac:dyDescent="0.25">
      <c r="A504" s="1" t="s">
        <v>34</v>
      </c>
      <c r="B504" s="1" t="s">
        <v>1585</v>
      </c>
      <c r="C504" s="1" t="s">
        <v>1670</v>
      </c>
      <c r="E504" s="3" t="s">
        <v>1780</v>
      </c>
      <c r="F504" s="3" t="s">
        <v>2301</v>
      </c>
      <c r="G504" s="4">
        <v>1928.81</v>
      </c>
    </row>
    <row r="505" spans="1:7" x14ac:dyDescent="0.25">
      <c r="A505" s="1" t="s">
        <v>34</v>
      </c>
      <c r="B505" s="1" t="s">
        <v>546</v>
      </c>
      <c r="C505" s="1" t="s">
        <v>1670</v>
      </c>
      <c r="E505" s="3" t="s">
        <v>1773</v>
      </c>
      <c r="F505" s="3" t="s">
        <v>1781</v>
      </c>
      <c r="G505" s="4">
        <v>1928.81</v>
      </c>
    </row>
    <row r="506" spans="1:7" x14ac:dyDescent="0.25">
      <c r="A506" s="1" t="s">
        <v>34</v>
      </c>
      <c r="B506" s="1" t="s">
        <v>875</v>
      </c>
      <c r="C506" s="1" t="s">
        <v>1670</v>
      </c>
      <c r="E506" s="3" t="s">
        <v>1904</v>
      </c>
      <c r="F506" s="3" t="s">
        <v>1879</v>
      </c>
      <c r="G506" s="4">
        <v>1938.47</v>
      </c>
    </row>
    <row r="507" spans="1:7" x14ac:dyDescent="0.25">
      <c r="A507" s="1" t="s">
        <v>34</v>
      </c>
      <c r="B507" s="1" t="s">
        <v>853</v>
      </c>
      <c r="C507" s="1" t="s">
        <v>1670</v>
      </c>
      <c r="E507" s="3" t="s">
        <v>1759</v>
      </c>
      <c r="F507" s="3" t="s">
        <v>1762</v>
      </c>
      <c r="G507" s="4">
        <v>1928.81</v>
      </c>
    </row>
    <row r="508" spans="1:7" x14ac:dyDescent="0.25">
      <c r="A508" s="1" t="s">
        <v>34</v>
      </c>
      <c r="B508" s="1" t="s">
        <v>229</v>
      </c>
      <c r="C508" s="1" t="s">
        <v>1670</v>
      </c>
      <c r="E508" s="3" t="s">
        <v>1780</v>
      </c>
      <c r="F508" s="3" t="s">
        <v>2301</v>
      </c>
      <c r="G508" s="4">
        <v>1928.81</v>
      </c>
    </row>
    <row r="509" spans="1:7" x14ac:dyDescent="0.25">
      <c r="A509" s="1" t="s">
        <v>34</v>
      </c>
      <c r="B509" s="1" t="s">
        <v>1573</v>
      </c>
      <c r="C509" s="1" t="s">
        <v>1670</v>
      </c>
      <c r="E509" s="3" t="s">
        <v>1795</v>
      </c>
      <c r="F509" s="3" t="s">
        <v>2303</v>
      </c>
      <c r="G509" s="4">
        <v>1928.81</v>
      </c>
    </row>
    <row r="510" spans="1:7" x14ac:dyDescent="0.25">
      <c r="A510" s="1" t="s">
        <v>34</v>
      </c>
      <c r="B510" s="1" t="s">
        <v>792</v>
      </c>
      <c r="C510" s="1" t="s">
        <v>1670</v>
      </c>
      <c r="E510" s="3" t="s">
        <v>1829</v>
      </c>
      <c r="F510" s="3" t="s">
        <v>1908</v>
      </c>
      <c r="G510" s="4">
        <v>1938.47</v>
      </c>
    </row>
    <row r="511" spans="1:7" x14ac:dyDescent="0.25">
      <c r="A511" s="1" t="s">
        <v>34</v>
      </c>
      <c r="B511" s="1" t="s">
        <v>773</v>
      </c>
      <c r="C511" s="1" t="s">
        <v>1670</v>
      </c>
      <c r="E511" s="3" t="s">
        <v>1773</v>
      </c>
      <c r="F511" s="3" t="s">
        <v>1781</v>
      </c>
      <c r="G511" s="4">
        <v>1928.81</v>
      </c>
    </row>
    <row r="512" spans="1:7" x14ac:dyDescent="0.25">
      <c r="A512" s="1" t="s">
        <v>34</v>
      </c>
      <c r="B512" s="1" t="s">
        <v>697</v>
      </c>
      <c r="C512" s="1" t="s">
        <v>1670</v>
      </c>
      <c r="E512" s="3" t="s">
        <v>1780</v>
      </c>
      <c r="F512" s="3" t="s">
        <v>2301</v>
      </c>
      <c r="G512" s="4">
        <v>1928.81</v>
      </c>
    </row>
    <row r="513" spans="1:7" x14ac:dyDescent="0.25">
      <c r="A513" s="1" t="s">
        <v>34</v>
      </c>
      <c r="B513" s="1" t="s">
        <v>1552</v>
      </c>
      <c r="C513" s="1" t="s">
        <v>1670</v>
      </c>
      <c r="E513" s="3" t="s">
        <v>1758</v>
      </c>
      <c r="F513" s="3" t="s">
        <v>1760</v>
      </c>
      <c r="G513" s="4">
        <v>1928.81</v>
      </c>
    </row>
    <row r="514" spans="1:7" x14ac:dyDescent="0.25">
      <c r="A514" s="1" t="s">
        <v>34</v>
      </c>
      <c r="B514" s="1" t="s">
        <v>1076</v>
      </c>
      <c r="C514" s="1" t="s">
        <v>1670</v>
      </c>
      <c r="E514" s="3" t="s">
        <v>1768</v>
      </c>
      <c r="F514" s="3" t="s">
        <v>2304</v>
      </c>
      <c r="G514" s="4">
        <v>1933.44</v>
      </c>
    </row>
    <row r="515" spans="1:7" x14ac:dyDescent="0.25">
      <c r="A515" s="1" t="s">
        <v>34</v>
      </c>
      <c r="B515" s="1" t="s">
        <v>1529</v>
      </c>
      <c r="C515" s="1" t="s">
        <v>1670</v>
      </c>
      <c r="E515" s="3" t="s">
        <v>1758</v>
      </c>
      <c r="F515" s="3" t="s">
        <v>1857</v>
      </c>
      <c r="G515" s="4">
        <v>1928.81</v>
      </c>
    </row>
    <row r="516" spans="1:7" x14ac:dyDescent="0.25">
      <c r="A516" s="1" t="s">
        <v>34</v>
      </c>
      <c r="B516" s="1" t="s">
        <v>755</v>
      </c>
      <c r="C516" s="1" t="s">
        <v>1670</v>
      </c>
      <c r="E516" s="3" t="s">
        <v>1782</v>
      </c>
      <c r="F516" s="3" t="s">
        <v>2300</v>
      </c>
      <c r="G516" s="4">
        <v>1928.81</v>
      </c>
    </row>
    <row r="517" spans="1:7" x14ac:dyDescent="0.25">
      <c r="A517" s="1" t="s">
        <v>34</v>
      </c>
      <c r="B517" s="1" t="s">
        <v>556</v>
      </c>
      <c r="C517" s="1" t="s">
        <v>1670</v>
      </c>
      <c r="E517" s="3" t="s">
        <v>1773</v>
      </c>
      <c r="F517" s="3" t="s">
        <v>1781</v>
      </c>
      <c r="G517" s="4">
        <v>1928.81</v>
      </c>
    </row>
    <row r="518" spans="1:7" x14ac:dyDescent="0.25">
      <c r="A518" s="1" t="s">
        <v>34</v>
      </c>
      <c r="B518" s="1" t="s">
        <v>511</v>
      </c>
      <c r="C518" s="1" t="s">
        <v>1670</v>
      </c>
      <c r="E518" s="3" t="s">
        <v>1758</v>
      </c>
      <c r="F518" s="3" t="s">
        <v>1760</v>
      </c>
      <c r="G518" s="4">
        <v>1928.81</v>
      </c>
    </row>
    <row r="519" spans="1:7" x14ac:dyDescent="0.25">
      <c r="A519" s="1" t="s">
        <v>34</v>
      </c>
      <c r="B519" s="1" t="s">
        <v>1478</v>
      </c>
      <c r="C519" s="1" t="s">
        <v>1670</v>
      </c>
      <c r="E519" s="3" t="s">
        <v>1787</v>
      </c>
      <c r="F519" s="3" t="s">
        <v>1792</v>
      </c>
      <c r="G519" s="4">
        <v>1933.44</v>
      </c>
    </row>
    <row r="520" spans="1:7" x14ac:dyDescent="0.25">
      <c r="A520" s="1" t="s">
        <v>34</v>
      </c>
      <c r="B520" s="1" t="s">
        <v>513</v>
      </c>
      <c r="C520" s="1" t="s">
        <v>1670</v>
      </c>
      <c r="E520" s="3" t="s">
        <v>1773</v>
      </c>
      <c r="F520" s="3" t="s">
        <v>1781</v>
      </c>
      <c r="G520" s="4">
        <v>1928.81</v>
      </c>
    </row>
    <row r="521" spans="1:7" x14ac:dyDescent="0.25">
      <c r="A521" s="1" t="s">
        <v>34</v>
      </c>
      <c r="B521" s="1" t="s">
        <v>1551</v>
      </c>
      <c r="C521" s="1" t="s">
        <v>1670</v>
      </c>
      <c r="E521" s="3" t="s">
        <v>1798</v>
      </c>
      <c r="F521" s="3" t="s">
        <v>1797</v>
      </c>
      <c r="G521" s="4">
        <v>1933.44</v>
      </c>
    </row>
    <row r="522" spans="1:7" x14ac:dyDescent="0.25">
      <c r="A522" s="1" t="s">
        <v>34</v>
      </c>
      <c r="B522" s="1" t="s">
        <v>1326</v>
      </c>
      <c r="C522" s="1" t="s">
        <v>1670</v>
      </c>
      <c r="E522" s="3" t="s">
        <v>1758</v>
      </c>
      <c r="F522" s="3" t="s">
        <v>1760</v>
      </c>
      <c r="G522" s="4">
        <v>1928.81</v>
      </c>
    </row>
    <row r="523" spans="1:7" x14ac:dyDescent="0.25">
      <c r="A523" s="1" t="s">
        <v>34</v>
      </c>
      <c r="B523" s="1" t="s">
        <v>228</v>
      </c>
      <c r="C523" s="1" t="s">
        <v>1670</v>
      </c>
      <c r="E523" s="3" t="s">
        <v>1811</v>
      </c>
      <c r="F523" s="3" t="s">
        <v>1801</v>
      </c>
      <c r="G523" s="4">
        <v>1933.44</v>
      </c>
    </row>
    <row r="524" spans="1:7" x14ac:dyDescent="0.25">
      <c r="A524" s="1" t="s">
        <v>34</v>
      </c>
      <c r="B524" s="1" t="s">
        <v>514</v>
      </c>
      <c r="C524" s="1" t="s">
        <v>1670</v>
      </c>
      <c r="E524" s="3" t="s">
        <v>1759</v>
      </c>
      <c r="F524" s="3" t="s">
        <v>1762</v>
      </c>
      <c r="G524" s="4">
        <v>1928.81</v>
      </c>
    </row>
    <row r="525" spans="1:7" x14ac:dyDescent="0.25">
      <c r="A525" s="1" t="s">
        <v>34</v>
      </c>
      <c r="B525" s="1" t="s">
        <v>1531</v>
      </c>
      <c r="C525" s="1" t="s">
        <v>1670</v>
      </c>
      <c r="E525" s="3" t="s">
        <v>1773</v>
      </c>
      <c r="F525" s="3" t="s">
        <v>2303</v>
      </c>
      <c r="G525" s="4">
        <v>1928.81</v>
      </c>
    </row>
    <row r="526" spans="1:7" x14ac:dyDescent="0.25">
      <c r="A526" s="1" t="s">
        <v>34</v>
      </c>
      <c r="B526" s="1" t="s">
        <v>555</v>
      </c>
      <c r="C526" s="1" t="s">
        <v>1670</v>
      </c>
      <c r="E526" s="3" t="s">
        <v>1759</v>
      </c>
      <c r="F526" s="3" t="s">
        <v>1762</v>
      </c>
      <c r="G526" s="4">
        <v>1928.81</v>
      </c>
    </row>
    <row r="527" spans="1:7" x14ac:dyDescent="0.25">
      <c r="A527" s="1" t="s">
        <v>34</v>
      </c>
      <c r="B527" s="1" t="s">
        <v>568</v>
      </c>
      <c r="C527" s="1" t="s">
        <v>1670</v>
      </c>
      <c r="E527" s="3" t="s">
        <v>1784</v>
      </c>
      <c r="F527" s="3" t="s">
        <v>1783</v>
      </c>
      <c r="G527" s="4">
        <v>1928.81</v>
      </c>
    </row>
    <row r="528" spans="1:7" x14ac:dyDescent="0.25">
      <c r="A528" s="1" t="s">
        <v>34</v>
      </c>
      <c r="B528" s="1" t="s">
        <v>515</v>
      </c>
      <c r="C528" s="1" t="s">
        <v>1670</v>
      </c>
      <c r="E528" s="3" t="s">
        <v>1758</v>
      </c>
      <c r="F528" s="3" t="s">
        <v>1760</v>
      </c>
      <c r="G528" s="4">
        <v>1928.81</v>
      </c>
    </row>
    <row r="529" spans="1:7" x14ac:dyDescent="0.25">
      <c r="A529" s="1" t="s">
        <v>34</v>
      </c>
      <c r="B529" s="1" t="s">
        <v>222</v>
      </c>
      <c r="C529" s="1" t="s">
        <v>1670</v>
      </c>
      <c r="E529" s="3" t="s">
        <v>1773</v>
      </c>
      <c r="F529" s="3" t="s">
        <v>1781</v>
      </c>
      <c r="G529" s="4">
        <v>1928.81</v>
      </c>
    </row>
    <row r="530" spans="1:7" x14ac:dyDescent="0.25">
      <c r="A530" s="1" t="s">
        <v>34</v>
      </c>
      <c r="B530" s="1" t="s">
        <v>524</v>
      </c>
      <c r="C530" s="1" t="s">
        <v>1670</v>
      </c>
      <c r="E530" s="3" t="s">
        <v>1773</v>
      </c>
      <c r="F530" s="3" t="s">
        <v>1781</v>
      </c>
      <c r="G530" s="4">
        <v>1928.81</v>
      </c>
    </row>
    <row r="531" spans="1:7" x14ac:dyDescent="0.25">
      <c r="A531" s="1" t="s">
        <v>34</v>
      </c>
      <c r="B531" s="1" t="s">
        <v>1281</v>
      </c>
      <c r="C531" s="1" t="s">
        <v>1670</v>
      </c>
      <c r="E531" s="3" t="s">
        <v>1773</v>
      </c>
      <c r="F531" s="3" t="s">
        <v>1781</v>
      </c>
      <c r="G531" s="4">
        <v>1928.81</v>
      </c>
    </row>
    <row r="532" spans="1:7" x14ac:dyDescent="0.25">
      <c r="A532" s="1" t="s">
        <v>34</v>
      </c>
      <c r="B532" s="1" t="s">
        <v>1131</v>
      </c>
      <c r="C532" s="1" t="s">
        <v>1670</v>
      </c>
      <c r="E532" s="3" t="s">
        <v>1761</v>
      </c>
      <c r="F532" s="3" t="s">
        <v>1796</v>
      </c>
      <c r="G532" s="4">
        <v>1928.81</v>
      </c>
    </row>
    <row r="533" spans="1:7" x14ac:dyDescent="0.25">
      <c r="A533" s="1" t="s">
        <v>34</v>
      </c>
      <c r="B533" s="1" t="s">
        <v>996</v>
      </c>
      <c r="C533" s="1" t="s">
        <v>1670</v>
      </c>
      <c r="E533" s="3" t="s">
        <v>1758</v>
      </c>
      <c r="F533" s="3" t="s">
        <v>1760</v>
      </c>
      <c r="G533" s="4">
        <v>1928.81</v>
      </c>
    </row>
    <row r="534" spans="1:7" x14ac:dyDescent="0.25">
      <c r="A534" s="1" t="s">
        <v>34</v>
      </c>
      <c r="B534" s="1" t="s">
        <v>946</v>
      </c>
      <c r="C534" s="1" t="s">
        <v>1670</v>
      </c>
      <c r="E534" s="3" t="s">
        <v>1758</v>
      </c>
      <c r="F534" s="3" t="s">
        <v>1760</v>
      </c>
      <c r="G534" s="4">
        <v>1928.81</v>
      </c>
    </row>
    <row r="535" spans="1:7" x14ac:dyDescent="0.25">
      <c r="A535" s="1" t="s">
        <v>34</v>
      </c>
      <c r="B535" s="1" t="s">
        <v>315</v>
      </c>
      <c r="C535" s="1" t="s">
        <v>1670</v>
      </c>
      <c r="E535" s="3" t="s">
        <v>1758</v>
      </c>
      <c r="F535" s="3" t="s">
        <v>1760</v>
      </c>
      <c r="G535" s="4">
        <v>1928.81</v>
      </c>
    </row>
    <row r="536" spans="1:7" x14ac:dyDescent="0.25">
      <c r="A536" s="1" t="s">
        <v>34</v>
      </c>
      <c r="B536" s="1" t="s">
        <v>940</v>
      </c>
      <c r="C536" s="1" t="s">
        <v>1670</v>
      </c>
      <c r="E536" s="3" t="s">
        <v>1758</v>
      </c>
      <c r="F536" s="3" t="s">
        <v>1760</v>
      </c>
      <c r="G536" s="4">
        <v>1928.81</v>
      </c>
    </row>
    <row r="537" spans="1:7" x14ac:dyDescent="0.25">
      <c r="A537" s="1" t="s">
        <v>34</v>
      </c>
      <c r="B537" s="1" t="s">
        <v>664</v>
      </c>
      <c r="C537" s="1" t="s">
        <v>1670</v>
      </c>
      <c r="E537" s="3" t="s">
        <v>1759</v>
      </c>
      <c r="F537" s="3" t="s">
        <v>1762</v>
      </c>
      <c r="G537" s="4">
        <v>1928.81</v>
      </c>
    </row>
    <row r="538" spans="1:7" x14ac:dyDescent="0.25">
      <c r="A538" s="1" t="s">
        <v>34</v>
      </c>
      <c r="B538" s="1" t="s">
        <v>1192</v>
      </c>
      <c r="C538" s="1" t="s">
        <v>1670</v>
      </c>
      <c r="E538" s="3" t="s">
        <v>1758</v>
      </c>
      <c r="F538" s="3" t="s">
        <v>1760</v>
      </c>
      <c r="G538" s="4">
        <v>1928.81</v>
      </c>
    </row>
    <row r="539" spans="1:7" x14ac:dyDescent="0.25">
      <c r="A539" s="1" t="s">
        <v>34</v>
      </c>
      <c r="B539" s="1" t="s">
        <v>980</v>
      </c>
      <c r="C539" s="1" t="s">
        <v>1670</v>
      </c>
      <c r="E539" s="3" t="s">
        <v>1761</v>
      </c>
      <c r="F539" s="3" t="s">
        <v>1796</v>
      </c>
      <c r="G539" s="4">
        <v>1928.81</v>
      </c>
    </row>
    <row r="540" spans="1:7" x14ac:dyDescent="0.25">
      <c r="A540" s="1" t="s">
        <v>34</v>
      </c>
      <c r="B540" s="1" t="s">
        <v>1114</v>
      </c>
      <c r="C540" s="1" t="s">
        <v>1670</v>
      </c>
      <c r="E540" s="3" t="s">
        <v>1791</v>
      </c>
      <c r="F540" s="3" t="s">
        <v>2305</v>
      </c>
      <c r="G540" s="4">
        <v>1933.44</v>
      </c>
    </row>
    <row r="541" spans="1:7" x14ac:dyDescent="0.25">
      <c r="A541" s="1" t="s">
        <v>34</v>
      </c>
      <c r="B541" s="1" t="s">
        <v>973</v>
      </c>
      <c r="C541" s="1" t="s">
        <v>1670</v>
      </c>
      <c r="E541" s="3" t="s">
        <v>1759</v>
      </c>
      <c r="F541" s="3" t="s">
        <v>1762</v>
      </c>
      <c r="G541" s="4">
        <v>1928.81</v>
      </c>
    </row>
    <row r="542" spans="1:7" x14ac:dyDescent="0.25">
      <c r="A542" s="1" t="s">
        <v>34</v>
      </c>
      <c r="B542" s="1" t="s">
        <v>990</v>
      </c>
      <c r="C542" s="1" t="s">
        <v>1670</v>
      </c>
      <c r="E542" s="3" t="s">
        <v>1759</v>
      </c>
      <c r="F542" s="3" t="s">
        <v>1762</v>
      </c>
      <c r="G542" s="4">
        <v>1928.81</v>
      </c>
    </row>
    <row r="543" spans="1:7" x14ac:dyDescent="0.25">
      <c r="A543" s="1" t="s">
        <v>34</v>
      </c>
      <c r="B543" s="1" t="s">
        <v>870</v>
      </c>
      <c r="C543" s="1" t="s">
        <v>1670</v>
      </c>
      <c r="E543" s="3" t="s">
        <v>1761</v>
      </c>
      <c r="F543" s="3" t="s">
        <v>1796</v>
      </c>
      <c r="G543" s="4">
        <v>1928.81</v>
      </c>
    </row>
    <row r="544" spans="1:7" x14ac:dyDescent="0.25">
      <c r="A544" s="1" t="s">
        <v>34</v>
      </c>
      <c r="B544" s="1" t="s">
        <v>921</v>
      </c>
      <c r="C544" s="1" t="s">
        <v>1670</v>
      </c>
      <c r="E544" s="3" t="s">
        <v>1761</v>
      </c>
      <c r="F544" s="3" t="s">
        <v>1796</v>
      </c>
      <c r="G544" s="4">
        <v>1928.81</v>
      </c>
    </row>
    <row r="545" spans="1:7" x14ac:dyDescent="0.25">
      <c r="A545" s="1" t="s">
        <v>34</v>
      </c>
      <c r="B545" s="1" t="s">
        <v>704</v>
      </c>
      <c r="C545" s="1" t="s">
        <v>1670</v>
      </c>
      <c r="E545" s="3" t="s">
        <v>1773</v>
      </c>
      <c r="F545" s="3" t="s">
        <v>1781</v>
      </c>
      <c r="G545" s="4">
        <v>1928.81</v>
      </c>
    </row>
    <row r="546" spans="1:7" x14ac:dyDescent="0.25">
      <c r="A546" s="1" t="s">
        <v>34</v>
      </c>
      <c r="B546" s="1" t="s">
        <v>878</v>
      </c>
      <c r="C546" s="1" t="s">
        <v>1670</v>
      </c>
      <c r="E546" s="3" t="s">
        <v>1759</v>
      </c>
      <c r="F546" s="3" t="s">
        <v>1762</v>
      </c>
      <c r="G546" s="4">
        <v>1928.81</v>
      </c>
    </row>
    <row r="547" spans="1:7" x14ac:dyDescent="0.25">
      <c r="A547" s="1" t="s">
        <v>34</v>
      </c>
      <c r="B547" s="1" t="s">
        <v>358</v>
      </c>
      <c r="C547" s="1" t="s">
        <v>1670</v>
      </c>
      <c r="E547" s="3" t="s">
        <v>1758</v>
      </c>
      <c r="F547" s="3" t="s">
        <v>1760</v>
      </c>
      <c r="G547" s="4">
        <v>1928.81</v>
      </c>
    </row>
    <row r="548" spans="1:7" x14ac:dyDescent="0.25">
      <c r="A548" s="1" t="s">
        <v>34</v>
      </c>
      <c r="B548" s="1" t="s">
        <v>1171</v>
      </c>
      <c r="C548" s="1" t="s">
        <v>1670</v>
      </c>
      <c r="E548" s="3" t="s">
        <v>1768</v>
      </c>
      <c r="F548" s="3" t="s">
        <v>2304</v>
      </c>
      <c r="G548" s="4">
        <v>1933.44</v>
      </c>
    </row>
    <row r="549" spans="1:7" x14ac:dyDescent="0.25">
      <c r="A549" s="1" t="s">
        <v>34</v>
      </c>
      <c r="B549" s="1" t="s">
        <v>1227</v>
      </c>
      <c r="C549" s="1" t="s">
        <v>1670</v>
      </c>
      <c r="E549" s="3" t="s">
        <v>1774</v>
      </c>
      <c r="F549" s="3" t="s">
        <v>2306</v>
      </c>
      <c r="G549" s="4">
        <v>1933.44</v>
      </c>
    </row>
    <row r="550" spans="1:7" x14ac:dyDescent="0.25">
      <c r="A550" s="1" t="s">
        <v>34</v>
      </c>
      <c r="B550" s="1" t="s">
        <v>1147</v>
      </c>
      <c r="C550" s="1" t="s">
        <v>1670</v>
      </c>
      <c r="E550" s="3" t="s">
        <v>1774</v>
      </c>
      <c r="F550" s="3" t="s">
        <v>2306</v>
      </c>
      <c r="G550" s="4">
        <v>1933.44</v>
      </c>
    </row>
    <row r="551" spans="1:7" x14ac:dyDescent="0.25">
      <c r="A551" s="1" t="s">
        <v>34</v>
      </c>
      <c r="B551" s="1" t="s">
        <v>978</v>
      </c>
      <c r="C551" s="1" t="s">
        <v>1670</v>
      </c>
      <c r="E551" s="3" t="s">
        <v>1774</v>
      </c>
      <c r="F551" s="3" t="s">
        <v>2306</v>
      </c>
      <c r="G551" s="4">
        <v>1933.44</v>
      </c>
    </row>
    <row r="552" spans="1:7" x14ac:dyDescent="0.25">
      <c r="A552" s="1" t="s">
        <v>34</v>
      </c>
      <c r="B552" s="1" t="s">
        <v>915</v>
      </c>
      <c r="C552" s="1" t="s">
        <v>1670</v>
      </c>
      <c r="E552" s="3" t="s">
        <v>1774</v>
      </c>
      <c r="F552" s="3" t="s">
        <v>2306</v>
      </c>
      <c r="G552" s="4">
        <v>1933.44</v>
      </c>
    </row>
    <row r="553" spans="1:7" x14ac:dyDescent="0.25">
      <c r="A553" s="1" t="s">
        <v>34</v>
      </c>
      <c r="B553" s="1" t="s">
        <v>1330</v>
      </c>
      <c r="C553" s="1" t="s">
        <v>1670</v>
      </c>
      <c r="E553" s="3" t="s">
        <v>1780</v>
      </c>
      <c r="F553" s="3" t="s">
        <v>2301</v>
      </c>
      <c r="G553" s="4">
        <v>1928.81</v>
      </c>
    </row>
    <row r="554" spans="1:7" x14ac:dyDescent="0.25">
      <c r="A554" s="1" t="s">
        <v>34</v>
      </c>
      <c r="B554" s="1" t="s">
        <v>1421</v>
      </c>
      <c r="C554" s="1" t="s">
        <v>1681</v>
      </c>
      <c r="E554" s="3" t="s">
        <v>1777</v>
      </c>
      <c r="F554" s="3" t="s">
        <v>1769</v>
      </c>
      <c r="G554" s="4">
        <v>2632.99</v>
      </c>
    </row>
    <row r="555" spans="1:7" x14ac:dyDescent="0.25">
      <c r="A555" s="1" t="s">
        <v>34</v>
      </c>
      <c r="B555" s="1" t="s">
        <v>1284</v>
      </c>
      <c r="C555" s="1" t="s">
        <v>1681</v>
      </c>
      <c r="E555" s="3" t="s">
        <v>1768</v>
      </c>
      <c r="F555" s="3" t="s">
        <v>2290</v>
      </c>
      <c r="G555" s="4">
        <v>2639.31</v>
      </c>
    </row>
    <row r="556" spans="1:7" x14ac:dyDescent="0.25">
      <c r="A556" s="1" t="s">
        <v>34</v>
      </c>
      <c r="B556" s="1" t="s">
        <v>799</v>
      </c>
      <c r="C556" s="1" t="s">
        <v>1670</v>
      </c>
      <c r="E556" s="3" t="s">
        <v>1888</v>
      </c>
      <c r="F556" s="3" t="s">
        <v>1889</v>
      </c>
      <c r="G556" s="4">
        <v>1929.6</v>
      </c>
    </row>
    <row r="557" spans="1:7" x14ac:dyDescent="0.25">
      <c r="A557" s="1" t="s">
        <v>34</v>
      </c>
      <c r="B557" s="1" t="s">
        <v>410</v>
      </c>
      <c r="C557" s="1" t="s">
        <v>1670</v>
      </c>
      <c r="E557" s="3" t="s">
        <v>1888</v>
      </c>
      <c r="F557" s="3" t="s">
        <v>1889</v>
      </c>
      <c r="G557" s="4">
        <v>1929.6</v>
      </c>
    </row>
    <row r="558" spans="1:7" x14ac:dyDescent="0.25">
      <c r="A558" s="1" t="s">
        <v>34</v>
      </c>
      <c r="B558" s="1" t="s">
        <v>707</v>
      </c>
      <c r="C558" s="1" t="s">
        <v>1670</v>
      </c>
      <c r="E558" s="3" t="s">
        <v>1888</v>
      </c>
      <c r="F558" s="3" t="s">
        <v>1889</v>
      </c>
      <c r="G558" s="4">
        <v>1929.6</v>
      </c>
    </row>
    <row r="559" spans="1:7" x14ac:dyDescent="0.25">
      <c r="A559" s="1" t="s">
        <v>34</v>
      </c>
      <c r="B559" s="1" t="s">
        <v>736</v>
      </c>
      <c r="C559" s="1" t="s">
        <v>1670</v>
      </c>
      <c r="E559" s="3" t="s">
        <v>1888</v>
      </c>
      <c r="F559" s="3" t="s">
        <v>1889</v>
      </c>
      <c r="G559" s="4">
        <v>1929.6</v>
      </c>
    </row>
    <row r="560" spans="1:7" x14ac:dyDescent="0.25">
      <c r="A560" s="1" t="s">
        <v>34</v>
      </c>
      <c r="B560" s="1" t="s">
        <v>737</v>
      </c>
      <c r="C560" s="1" t="s">
        <v>1670</v>
      </c>
      <c r="E560" s="3" t="s">
        <v>1888</v>
      </c>
      <c r="F560" s="3" t="s">
        <v>1889</v>
      </c>
      <c r="G560" s="4">
        <v>1929.6</v>
      </c>
    </row>
    <row r="561" spans="1:7" x14ac:dyDescent="0.25">
      <c r="A561" s="1" t="s">
        <v>34</v>
      </c>
      <c r="B561" s="1" t="s">
        <v>683</v>
      </c>
      <c r="C561" s="1" t="s">
        <v>1681</v>
      </c>
      <c r="E561" s="3" t="s">
        <v>1789</v>
      </c>
      <c r="F561" s="3" t="s">
        <v>2288</v>
      </c>
      <c r="G561" s="4">
        <v>2692.09</v>
      </c>
    </row>
    <row r="562" spans="1:7" x14ac:dyDescent="0.25">
      <c r="A562" s="1" t="s">
        <v>34</v>
      </c>
      <c r="B562" s="1" t="s">
        <v>756</v>
      </c>
      <c r="C562" s="1" t="s">
        <v>1681</v>
      </c>
      <c r="E562" s="3" t="s">
        <v>1794</v>
      </c>
      <c r="F562" s="3" t="s">
        <v>1790</v>
      </c>
      <c r="G562" s="4">
        <v>2692.09</v>
      </c>
    </row>
    <row r="563" spans="1:7" x14ac:dyDescent="0.25">
      <c r="A563" s="1" t="s">
        <v>34</v>
      </c>
      <c r="B563" s="1" t="s">
        <v>1126</v>
      </c>
      <c r="C563" s="1" t="s">
        <v>1670</v>
      </c>
      <c r="E563" s="3" t="s">
        <v>1905</v>
      </c>
      <c r="F563" s="3" t="s">
        <v>1906</v>
      </c>
      <c r="G563" s="4">
        <v>1925.56</v>
      </c>
    </row>
    <row r="564" spans="1:7" x14ac:dyDescent="0.25">
      <c r="A564" s="1" t="s">
        <v>34</v>
      </c>
      <c r="B564" s="1" t="s">
        <v>960</v>
      </c>
      <c r="C564" s="1" t="s">
        <v>1670</v>
      </c>
      <c r="E564" s="3" t="s">
        <v>1834</v>
      </c>
      <c r="F564" s="3" t="s">
        <v>1898</v>
      </c>
      <c r="G564" s="4">
        <v>1924.51</v>
      </c>
    </row>
    <row r="565" spans="1:7" x14ac:dyDescent="0.25">
      <c r="A565" s="1" t="s">
        <v>34</v>
      </c>
      <c r="B565" s="1" t="s">
        <v>493</v>
      </c>
      <c r="C565" s="1" t="s">
        <v>1670</v>
      </c>
      <c r="E565" s="3" t="s">
        <v>1829</v>
      </c>
      <c r="F565" s="3" t="s">
        <v>1895</v>
      </c>
      <c r="G565" s="4">
        <v>1926.61</v>
      </c>
    </row>
    <row r="566" spans="1:7" x14ac:dyDescent="0.25">
      <c r="A566" s="1" t="s">
        <v>34</v>
      </c>
      <c r="B566" s="1" t="s">
        <v>1102</v>
      </c>
      <c r="C566" s="1" t="s">
        <v>1670</v>
      </c>
      <c r="E566" s="3" t="s">
        <v>1869</v>
      </c>
      <c r="F566" s="3" t="s">
        <v>1870</v>
      </c>
      <c r="G566" s="4">
        <v>1926.61</v>
      </c>
    </row>
    <row r="567" spans="1:7" x14ac:dyDescent="0.25">
      <c r="A567" s="1" t="s">
        <v>34</v>
      </c>
      <c r="B567" s="1" t="s">
        <v>252</v>
      </c>
      <c r="C567" s="1" t="s">
        <v>1670</v>
      </c>
      <c r="E567" s="3" t="s">
        <v>1829</v>
      </c>
      <c r="F567" s="3" t="s">
        <v>1895</v>
      </c>
      <c r="G567" s="4">
        <v>1926.61</v>
      </c>
    </row>
    <row r="568" spans="1:7" x14ac:dyDescent="0.25">
      <c r="A568" s="1" t="s">
        <v>34</v>
      </c>
      <c r="B568" s="1" t="s">
        <v>331</v>
      </c>
      <c r="C568" s="1" t="s">
        <v>1670</v>
      </c>
      <c r="E568" s="3" t="s">
        <v>1866</v>
      </c>
      <c r="F568" s="3" t="s">
        <v>1830</v>
      </c>
      <c r="G568" s="4">
        <v>1926.61</v>
      </c>
    </row>
    <row r="569" spans="1:7" x14ac:dyDescent="0.25">
      <c r="A569" s="1" t="s">
        <v>34</v>
      </c>
      <c r="B569" s="1" t="s">
        <v>432</v>
      </c>
      <c r="C569" s="1" t="s">
        <v>1670</v>
      </c>
      <c r="E569" s="3" t="s">
        <v>1829</v>
      </c>
      <c r="F569" s="3" t="s">
        <v>1895</v>
      </c>
      <c r="G569" s="4">
        <v>1926.61</v>
      </c>
    </row>
    <row r="570" spans="1:7" x14ac:dyDescent="0.25">
      <c r="A570" s="1" t="s">
        <v>34</v>
      </c>
      <c r="B570" s="1" t="s">
        <v>904</v>
      </c>
      <c r="C570" s="1" t="s">
        <v>1670</v>
      </c>
      <c r="E570" s="3" t="s">
        <v>1871</v>
      </c>
      <c r="F570" s="3" t="s">
        <v>1872</v>
      </c>
      <c r="G570" s="4">
        <v>1926.61</v>
      </c>
    </row>
    <row r="571" spans="1:7" x14ac:dyDescent="0.25">
      <c r="A571" s="1" t="s">
        <v>34</v>
      </c>
      <c r="B571" s="1" t="s">
        <v>623</v>
      </c>
      <c r="C571" s="1" t="s">
        <v>1670</v>
      </c>
      <c r="E571" s="3" t="s">
        <v>1866</v>
      </c>
      <c r="F571" s="3" t="s">
        <v>1830</v>
      </c>
      <c r="G571" s="4">
        <v>1926.61</v>
      </c>
    </row>
    <row r="572" spans="1:7" x14ac:dyDescent="0.25">
      <c r="A572" s="1" t="s">
        <v>34</v>
      </c>
      <c r="B572" s="1" t="s">
        <v>889</v>
      </c>
      <c r="C572" s="1" t="s">
        <v>1670</v>
      </c>
      <c r="E572" s="3" t="s">
        <v>1918</v>
      </c>
      <c r="F572" s="3" t="s">
        <v>1874</v>
      </c>
      <c r="G572" s="4">
        <v>1924.51</v>
      </c>
    </row>
    <row r="573" spans="1:7" x14ac:dyDescent="0.25">
      <c r="A573" s="1" t="s">
        <v>34</v>
      </c>
      <c r="B573" s="1" t="s">
        <v>474</v>
      </c>
      <c r="C573" s="1" t="s">
        <v>1670</v>
      </c>
      <c r="E573" s="3" t="s">
        <v>1918</v>
      </c>
      <c r="F573" s="3" t="s">
        <v>1884</v>
      </c>
      <c r="G573" s="4">
        <v>1924.51</v>
      </c>
    </row>
    <row r="574" spans="1:7" x14ac:dyDescent="0.25">
      <c r="A574" s="1" t="s">
        <v>34</v>
      </c>
      <c r="B574" s="1" t="s">
        <v>863</v>
      </c>
      <c r="C574" s="1" t="s">
        <v>1670</v>
      </c>
      <c r="E574" s="3" t="s">
        <v>1911</v>
      </c>
      <c r="F574" s="3" t="s">
        <v>1874</v>
      </c>
      <c r="G574" s="4">
        <v>1924.51</v>
      </c>
    </row>
    <row r="575" spans="1:7" x14ac:dyDescent="0.25">
      <c r="A575" s="1" t="s">
        <v>34</v>
      </c>
      <c r="B575" s="1" t="s">
        <v>1046</v>
      </c>
      <c r="C575" s="1" t="s">
        <v>1670</v>
      </c>
      <c r="E575" s="3" t="s">
        <v>1834</v>
      </c>
      <c r="F575" s="3" t="s">
        <v>1884</v>
      </c>
      <c r="G575" s="4">
        <v>1924.51</v>
      </c>
    </row>
    <row r="576" spans="1:7" x14ac:dyDescent="0.25">
      <c r="A576" s="1" t="s">
        <v>34</v>
      </c>
      <c r="B576" s="1" t="s">
        <v>735</v>
      </c>
      <c r="C576" s="1" t="s">
        <v>1670</v>
      </c>
      <c r="E576" s="3" t="s">
        <v>2065</v>
      </c>
      <c r="F576" s="3" t="s">
        <v>2069</v>
      </c>
      <c r="G576" s="4">
        <v>1824</v>
      </c>
    </row>
    <row r="577" spans="1:7" x14ac:dyDescent="0.25">
      <c r="A577" s="1" t="s">
        <v>34</v>
      </c>
      <c r="B577" s="1" t="s">
        <v>478</v>
      </c>
      <c r="C577" s="1" t="s">
        <v>1670</v>
      </c>
      <c r="E577" s="3" t="s">
        <v>1961</v>
      </c>
      <c r="F577" s="3" t="s">
        <v>1996</v>
      </c>
      <c r="G577" s="4">
        <v>1824</v>
      </c>
    </row>
    <row r="578" spans="1:7" x14ac:dyDescent="0.25">
      <c r="A578" s="1" t="s">
        <v>34</v>
      </c>
      <c r="B578" s="1" t="s">
        <v>191</v>
      </c>
      <c r="C578" s="1" t="s">
        <v>1670</v>
      </c>
      <c r="E578" s="3" t="s">
        <v>1920</v>
      </c>
      <c r="F578" s="3" t="s">
        <v>1864</v>
      </c>
      <c r="G578" s="4">
        <v>1933.72</v>
      </c>
    </row>
    <row r="579" spans="1:7" x14ac:dyDescent="0.25">
      <c r="A579" s="1" t="s">
        <v>34</v>
      </c>
      <c r="B579" s="1" t="s">
        <v>970</v>
      </c>
      <c r="C579" s="1" t="s">
        <v>1670</v>
      </c>
      <c r="E579" s="3" t="s">
        <v>1835</v>
      </c>
      <c r="F579" s="3" t="s">
        <v>1916</v>
      </c>
      <c r="G579" s="4">
        <v>1933.72</v>
      </c>
    </row>
    <row r="580" spans="1:7" x14ac:dyDescent="0.25">
      <c r="A580" s="1" t="s">
        <v>34</v>
      </c>
      <c r="B580" s="1" t="s">
        <v>488</v>
      </c>
      <c r="C580" s="1" t="s">
        <v>1670</v>
      </c>
      <c r="E580" s="3" t="s">
        <v>1835</v>
      </c>
      <c r="F580" s="3" t="s">
        <v>1916</v>
      </c>
      <c r="G580" s="4">
        <v>1933.72</v>
      </c>
    </row>
    <row r="581" spans="1:7" x14ac:dyDescent="0.25">
      <c r="A581" s="1" t="s">
        <v>34</v>
      </c>
      <c r="B581" s="1" t="s">
        <v>491</v>
      </c>
      <c r="C581" s="1" t="s">
        <v>1670</v>
      </c>
      <c r="E581" s="3" t="s">
        <v>1866</v>
      </c>
      <c r="F581" s="3" t="s">
        <v>1830</v>
      </c>
      <c r="G581" s="4">
        <v>1926.61</v>
      </c>
    </row>
    <row r="582" spans="1:7" x14ac:dyDescent="0.25">
      <c r="A582" s="1" t="s">
        <v>34</v>
      </c>
      <c r="B582" s="1" t="s">
        <v>177</v>
      </c>
      <c r="C582" s="1" t="s">
        <v>1670</v>
      </c>
      <c r="E582" s="3" t="s">
        <v>1919</v>
      </c>
      <c r="F582" s="3" t="s">
        <v>1891</v>
      </c>
      <c r="G582" s="4">
        <v>1924.51</v>
      </c>
    </row>
    <row r="583" spans="1:7" x14ac:dyDescent="0.25">
      <c r="A583" s="1" t="s">
        <v>34</v>
      </c>
      <c r="B583" s="1" t="s">
        <v>758</v>
      </c>
      <c r="C583" s="1" t="s">
        <v>1670</v>
      </c>
      <c r="E583" s="3" t="s">
        <v>1920</v>
      </c>
      <c r="F583" s="3" t="s">
        <v>1903</v>
      </c>
      <c r="G583" s="4">
        <v>1933.72</v>
      </c>
    </row>
    <row r="584" spans="1:7" x14ac:dyDescent="0.25">
      <c r="A584" s="1" t="s">
        <v>34</v>
      </c>
      <c r="B584" s="1" t="s">
        <v>1148</v>
      </c>
      <c r="C584" s="1" t="s">
        <v>1670</v>
      </c>
      <c r="E584" s="3" t="s">
        <v>1866</v>
      </c>
      <c r="F584" s="3" t="s">
        <v>1830</v>
      </c>
      <c r="G584" s="4">
        <v>1926.61</v>
      </c>
    </row>
    <row r="585" spans="1:7" x14ac:dyDescent="0.25">
      <c r="A585" s="1" t="s">
        <v>34</v>
      </c>
      <c r="B585" s="1" t="s">
        <v>1071</v>
      </c>
      <c r="C585" s="1" t="s">
        <v>1670</v>
      </c>
      <c r="E585" s="3" t="s">
        <v>1919</v>
      </c>
      <c r="F585" s="3" t="s">
        <v>1914</v>
      </c>
      <c r="G585" s="4">
        <v>1924.51</v>
      </c>
    </row>
    <row r="586" spans="1:7" x14ac:dyDescent="0.25">
      <c r="A586" s="1" t="s">
        <v>34</v>
      </c>
      <c r="B586" s="1" t="s">
        <v>355</v>
      </c>
      <c r="C586" s="1" t="s">
        <v>1670</v>
      </c>
      <c r="E586" s="3" t="s">
        <v>1885</v>
      </c>
      <c r="F586" s="3" t="s">
        <v>1909</v>
      </c>
      <c r="G586" s="4">
        <v>1824</v>
      </c>
    </row>
    <row r="587" spans="1:7" x14ac:dyDescent="0.25">
      <c r="A587" s="1" t="s">
        <v>34</v>
      </c>
      <c r="B587" s="1" t="s">
        <v>576</v>
      </c>
      <c r="C587" s="1" t="s">
        <v>1670</v>
      </c>
      <c r="E587" s="3" t="s">
        <v>1917</v>
      </c>
      <c r="F587" s="3" t="s">
        <v>1907</v>
      </c>
      <c r="G587" s="4">
        <v>1924.51</v>
      </c>
    </row>
    <row r="588" spans="1:7" x14ac:dyDescent="0.25">
      <c r="A588" s="1" t="s">
        <v>34</v>
      </c>
      <c r="B588" s="1" t="s">
        <v>527</v>
      </c>
      <c r="C588" s="1" t="s">
        <v>1670</v>
      </c>
      <c r="E588" s="3" t="s">
        <v>1917</v>
      </c>
      <c r="F588" s="3" t="s">
        <v>1907</v>
      </c>
      <c r="G588" s="4">
        <v>1924.51</v>
      </c>
    </row>
    <row r="589" spans="1:7" x14ac:dyDescent="0.25">
      <c r="A589" s="1" t="s">
        <v>34</v>
      </c>
      <c r="B589" s="1" t="s">
        <v>483</v>
      </c>
      <c r="C589" s="1" t="s">
        <v>1670</v>
      </c>
      <c r="E589" s="3" t="s">
        <v>1867</v>
      </c>
      <c r="F589" s="3" t="s">
        <v>1907</v>
      </c>
      <c r="G589" s="4">
        <v>1924.51</v>
      </c>
    </row>
    <row r="590" spans="1:7" x14ac:dyDescent="0.25">
      <c r="A590" s="1" t="s">
        <v>34</v>
      </c>
      <c r="B590" s="1" t="s">
        <v>776</v>
      </c>
      <c r="C590" s="1" t="s">
        <v>1670</v>
      </c>
      <c r="E590" s="3" t="s">
        <v>1883</v>
      </c>
      <c r="F590" s="3" t="s">
        <v>1907</v>
      </c>
      <c r="G590" s="4">
        <v>1924.51</v>
      </c>
    </row>
    <row r="591" spans="1:7" x14ac:dyDescent="0.25">
      <c r="A591" s="1" t="s">
        <v>34</v>
      </c>
      <c r="B591" s="1" t="s">
        <v>209</v>
      </c>
      <c r="C591" s="1" t="s">
        <v>1670</v>
      </c>
      <c r="E591" s="3" t="s">
        <v>1915</v>
      </c>
      <c r="F591" s="3" t="s">
        <v>1907</v>
      </c>
      <c r="G591" s="4">
        <v>1924.51</v>
      </c>
    </row>
    <row r="592" spans="1:7" x14ac:dyDescent="0.25">
      <c r="A592" s="1" t="s">
        <v>34</v>
      </c>
      <c r="B592" s="1" t="s">
        <v>442</v>
      </c>
      <c r="C592" s="1" t="s">
        <v>1670</v>
      </c>
      <c r="E592" s="3" t="s">
        <v>1915</v>
      </c>
      <c r="F592" s="3" t="s">
        <v>1907</v>
      </c>
      <c r="G592" s="4">
        <v>1924.51</v>
      </c>
    </row>
    <row r="593" spans="1:7" x14ac:dyDescent="0.25">
      <c r="A593" s="1" t="s">
        <v>34</v>
      </c>
      <c r="B593" s="1" t="s">
        <v>448</v>
      </c>
      <c r="C593" s="1" t="s">
        <v>1670</v>
      </c>
      <c r="E593" s="3" t="s">
        <v>1915</v>
      </c>
      <c r="F593" s="3" t="s">
        <v>1907</v>
      </c>
      <c r="G593" s="4">
        <v>1924.51</v>
      </c>
    </row>
    <row r="594" spans="1:7" x14ac:dyDescent="0.25">
      <c r="A594" s="1" t="s">
        <v>34</v>
      </c>
      <c r="B594" s="1" t="s">
        <v>490</v>
      </c>
      <c r="C594" s="1" t="s">
        <v>1670</v>
      </c>
      <c r="E594" s="3" t="s">
        <v>1915</v>
      </c>
      <c r="F594" s="3" t="s">
        <v>1907</v>
      </c>
      <c r="G594" s="4">
        <v>1924.51</v>
      </c>
    </row>
    <row r="595" spans="1:7" x14ac:dyDescent="0.25">
      <c r="A595" s="1" t="s">
        <v>34</v>
      </c>
      <c r="B595" s="1" t="s">
        <v>489</v>
      </c>
      <c r="C595" s="1" t="s">
        <v>1670</v>
      </c>
      <c r="E595" s="3" t="s">
        <v>1883</v>
      </c>
      <c r="F595" s="3" t="s">
        <v>1907</v>
      </c>
      <c r="G595" s="4">
        <v>1924.51</v>
      </c>
    </row>
    <row r="596" spans="1:7" x14ac:dyDescent="0.25">
      <c r="A596" s="1" t="s">
        <v>34</v>
      </c>
      <c r="B596" s="1" t="s">
        <v>281</v>
      </c>
      <c r="C596" s="1" t="s">
        <v>1670</v>
      </c>
      <c r="E596" s="3" t="s">
        <v>1915</v>
      </c>
      <c r="F596" s="3" t="s">
        <v>1907</v>
      </c>
      <c r="G596" s="4">
        <v>1924.51</v>
      </c>
    </row>
    <row r="597" spans="1:7" x14ac:dyDescent="0.25">
      <c r="A597" s="1" t="s">
        <v>34</v>
      </c>
      <c r="B597" s="1" t="s">
        <v>1030</v>
      </c>
      <c r="C597" s="1" t="s">
        <v>1670</v>
      </c>
      <c r="E597" s="3" t="s">
        <v>1883</v>
      </c>
      <c r="F597" s="3" t="s">
        <v>1891</v>
      </c>
      <c r="G597" s="4">
        <v>1924.51</v>
      </c>
    </row>
    <row r="598" spans="1:7" x14ac:dyDescent="0.25">
      <c r="A598" s="1" t="s">
        <v>34</v>
      </c>
      <c r="B598" s="1" t="s">
        <v>143</v>
      </c>
      <c r="C598" s="1" t="s">
        <v>1670</v>
      </c>
      <c r="E598" s="3" t="s">
        <v>1865</v>
      </c>
      <c r="F598" s="3" t="s">
        <v>1880</v>
      </c>
      <c r="G598" s="4">
        <v>1926.61</v>
      </c>
    </row>
    <row r="599" spans="1:7" x14ac:dyDescent="0.25">
      <c r="A599" s="1" t="s">
        <v>34</v>
      </c>
      <c r="B599" s="1" t="s">
        <v>1566</v>
      </c>
      <c r="C599" s="1" t="s">
        <v>1670</v>
      </c>
      <c r="E599" s="3" t="s">
        <v>1883</v>
      </c>
      <c r="F599" s="3" t="s">
        <v>1907</v>
      </c>
      <c r="G599" s="4">
        <v>1924.51</v>
      </c>
    </row>
    <row r="600" spans="1:7" x14ac:dyDescent="0.25">
      <c r="A600" s="1" t="s">
        <v>34</v>
      </c>
      <c r="B600" s="1" t="s">
        <v>1066</v>
      </c>
      <c r="C600" s="1" t="s">
        <v>1670</v>
      </c>
      <c r="E600" s="3" t="s">
        <v>1865</v>
      </c>
      <c r="F600" s="3" t="s">
        <v>1872</v>
      </c>
      <c r="G600" s="4">
        <v>1926.61</v>
      </c>
    </row>
    <row r="601" spans="1:7" x14ac:dyDescent="0.25">
      <c r="A601" s="1" t="s">
        <v>34</v>
      </c>
      <c r="B601" s="1" t="s">
        <v>210</v>
      </c>
      <c r="C601" s="1" t="s">
        <v>1670</v>
      </c>
      <c r="E601" s="3" t="s">
        <v>1883</v>
      </c>
      <c r="F601" s="3" t="s">
        <v>1907</v>
      </c>
      <c r="G601" s="4">
        <v>1924.51</v>
      </c>
    </row>
    <row r="602" spans="1:7" x14ac:dyDescent="0.25">
      <c r="A602" s="1" t="s">
        <v>34</v>
      </c>
      <c r="B602" s="1" t="s">
        <v>1449</v>
      </c>
      <c r="C602" s="1" t="s">
        <v>1670</v>
      </c>
      <c r="E602" s="3" t="s">
        <v>1917</v>
      </c>
      <c r="F602" s="3" t="s">
        <v>1907</v>
      </c>
      <c r="G602" s="4">
        <v>1924.51</v>
      </c>
    </row>
    <row r="603" spans="1:7" x14ac:dyDescent="0.25">
      <c r="A603" s="1" t="s">
        <v>34</v>
      </c>
      <c r="B603" s="1" t="s">
        <v>1062</v>
      </c>
      <c r="C603" s="1" t="s">
        <v>1670</v>
      </c>
      <c r="E603" s="3" t="s">
        <v>1915</v>
      </c>
      <c r="F603" s="3" t="s">
        <v>1907</v>
      </c>
      <c r="G603" s="4">
        <v>1924.51</v>
      </c>
    </row>
    <row r="604" spans="1:7" x14ac:dyDescent="0.25">
      <c r="A604" s="1" t="s">
        <v>34</v>
      </c>
      <c r="B604" s="1" t="s">
        <v>1160</v>
      </c>
      <c r="C604" s="1" t="s">
        <v>1670</v>
      </c>
      <c r="E604" s="3" t="s">
        <v>1917</v>
      </c>
      <c r="F604" s="3" t="s">
        <v>1907</v>
      </c>
      <c r="G604" s="4">
        <v>1924.51</v>
      </c>
    </row>
    <row r="605" spans="1:7" x14ac:dyDescent="0.25">
      <c r="A605" s="1" t="s">
        <v>34</v>
      </c>
      <c r="B605" s="1" t="s">
        <v>290</v>
      </c>
      <c r="C605" s="1" t="s">
        <v>1670</v>
      </c>
      <c r="E605" s="3" t="s">
        <v>1915</v>
      </c>
      <c r="F605" s="3" t="s">
        <v>1907</v>
      </c>
      <c r="G605" s="4">
        <v>1924.51</v>
      </c>
    </row>
    <row r="606" spans="1:7" x14ac:dyDescent="0.25">
      <c r="A606" s="1" t="s">
        <v>34</v>
      </c>
      <c r="B606" s="1" t="s">
        <v>988</v>
      </c>
      <c r="C606" s="1" t="s">
        <v>1670</v>
      </c>
      <c r="E606" s="3" t="s">
        <v>1865</v>
      </c>
      <c r="F606" s="3" t="s">
        <v>1872</v>
      </c>
      <c r="G606" s="4">
        <v>1926.61</v>
      </c>
    </row>
    <row r="607" spans="1:7" x14ac:dyDescent="0.25">
      <c r="A607" s="1" t="s">
        <v>34</v>
      </c>
      <c r="B607" s="1" t="s">
        <v>409</v>
      </c>
      <c r="C607" s="1" t="s">
        <v>1670</v>
      </c>
      <c r="E607" s="3" t="s">
        <v>1910</v>
      </c>
      <c r="F607" s="3" t="s">
        <v>1880</v>
      </c>
      <c r="G607" s="4">
        <v>1926.61</v>
      </c>
    </row>
    <row r="608" spans="1:7" x14ac:dyDescent="0.25">
      <c r="A608" s="1" t="s">
        <v>34</v>
      </c>
      <c r="B608" s="1" t="s">
        <v>905</v>
      </c>
      <c r="C608" s="1" t="s">
        <v>1670</v>
      </c>
      <c r="E608" s="3" t="s">
        <v>1873</v>
      </c>
      <c r="F608" s="3" t="s">
        <v>1903</v>
      </c>
      <c r="G608" s="4">
        <v>1924.51</v>
      </c>
    </row>
    <row r="609" spans="1:7" x14ac:dyDescent="0.25">
      <c r="A609" s="1" t="s">
        <v>34</v>
      </c>
      <c r="B609" s="1" t="s">
        <v>366</v>
      </c>
      <c r="C609" s="1" t="s">
        <v>1670</v>
      </c>
      <c r="E609" s="3" t="s">
        <v>1911</v>
      </c>
      <c r="F609" s="3" t="s">
        <v>1912</v>
      </c>
      <c r="G609" s="4">
        <v>1924.51</v>
      </c>
    </row>
    <row r="610" spans="1:7" x14ac:dyDescent="0.25">
      <c r="A610" s="1" t="s">
        <v>34</v>
      </c>
      <c r="B610" s="1" t="s">
        <v>1053</v>
      </c>
      <c r="C610" s="1" t="s">
        <v>1670</v>
      </c>
      <c r="E610" s="3" t="s">
        <v>1869</v>
      </c>
      <c r="F610" s="3" t="s">
        <v>1870</v>
      </c>
      <c r="G610" s="4">
        <v>1926.61</v>
      </c>
    </row>
    <row r="611" spans="1:7" x14ac:dyDescent="0.25">
      <c r="A611" s="1" t="s">
        <v>34</v>
      </c>
      <c r="B611" s="1" t="s">
        <v>480</v>
      </c>
      <c r="C611" s="1" t="s">
        <v>1670</v>
      </c>
      <c r="E611" s="3" t="s">
        <v>1873</v>
      </c>
      <c r="F611" s="3" t="s">
        <v>1874</v>
      </c>
      <c r="G611" s="4">
        <v>1924.51</v>
      </c>
    </row>
    <row r="612" spans="1:7" x14ac:dyDescent="0.25">
      <c r="A612" s="1" t="s">
        <v>34</v>
      </c>
      <c r="B612" s="1" t="s">
        <v>906</v>
      </c>
      <c r="C612" s="1" t="s">
        <v>1670</v>
      </c>
      <c r="E612" s="3" t="s">
        <v>1873</v>
      </c>
      <c r="F612" s="3" t="s">
        <v>1874</v>
      </c>
      <c r="G612" s="4">
        <v>1924.51</v>
      </c>
    </row>
    <row r="613" spans="1:7" x14ac:dyDescent="0.25">
      <c r="A613" s="1" t="s">
        <v>34</v>
      </c>
      <c r="B613" s="1" t="s">
        <v>624</v>
      </c>
      <c r="C613" s="1" t="s">
        <v>1670</v>
      </c>
      <c r="E613" s="3" t="s">
        <v>1873</v>
      </c>
      <c r="F613" s="3" t="s">
        <v>1836</v>
      </c>
      <c r="G613" s="4">
        <v>1924.51</v>
      </c>
    </row>
    <row r="614" spans="1:7" x14ac:dyDescent="0.25">
      <c r="A614" s="1" t="s">
        <v>34</v>
      </c>
      <c r="B614" s="1" t="s">
        <v>186</v>
      </c>
      <c r="C614" s="1" t="s">
        <v>1670</v>
      </c>
      <c r="E614" s="3" t="s">
        <v>1867</v>
      </c>
      <c r="F614" s="3" t="s">
        <v>1868</v>
      </c>
      <c r="G614" s="4">
        <v>1924.51</v>
      </c>
    </row>
    <row r="615" spans="1:7" x14ac:dyDescent="0.25">
      <c r="A615" s="1" t="s">
        <v>34</v>
      </c>
      <c r="B615" s="1" t="s">
        <v>829</v>
      </c>
      <c r="C615" s="1" t="s">
        <v>1670</v>
      </c>
      <c r="E615" s="3" t="s">
        <v>1883</v>
      </c>
      <c r="F615" s="3" t="s">
        <v>1884</v>
      </c>
      <c r="G615" s="4">
        <v>1924.51</v>
      </c>
    </row>
    <row r="616" spans="1:7" x14ac:dyDescent="0.25">
      <c r="A616" s="1" t="s">
        <v>34</v>
      </c>
      <c r="B616" s="1" t="s">
        <v>1501</v>
      </c>
      <c r="C616" s="1" t="s">
        <v>1670</v>
      </c>
      <c r="E616" s="3" t="s">
        <v>1866</v>
      </c>
      <c r="F616" s="3" t="s">
        <v>1830</v>
      </c>
      <c r="G616" s="4">
        <v>1926.61</v>
      </c>
    </row>
    <row r="617" spans="1:7" x14ac:dyDescent="0.25">
      <c r="A617" s="1" t="s">
        <v>34</v>
      </c>
      <c r="B617" s="1" t="s">
        <v>216</v>
      </c>
      <c r="C617" s="1" t="s">
        <v>1670</v>
      </c>
      <c r="E617" s="3" t="s">
        <v>1871</v>
      </c>
      <c r="F617" s="3" t="s">
        <v>1872</v>
      </c>
      <c r="G617" s="4">
        <v>1926.61</v>
      </c>
    </row>
    <row r="618" spans="1:7" x14ac:dyDescent="0.25">
      <c r="A618" s="1" t="s">
        <v>34</v>
      </c>
      <c r="B618" s="1" t="s">
        <v>577</v>
      </c>
      <c r="C618" s="1" t="s">
        <v>1670</v>
      </c>
      <c r="E618" s="3" t="s">
        <v>1892</v>
      </c>
      <c r="F618" s="3" t="s">
        <v>1912</v>
      </c>
      <c r="G618" s="4">
        <v>1924.51</v>
      </c>
    </row>
    <row r="619" spans="1:7" x14ac:dyDescent="0.25">
      <c r="A619" s="1" t="s">
        <v>34</v>
      </c>
      <c r="B619" s="1" t="s">
        <v>1582</v>
      </c>
      <c r="C619" s="1" t="s">
        <v>1670</v>
      </c>
      <c r="E619" s="3" t="s">
        <v>1867</v>
      </c>
      <c r="F619" s="3" t="s">
        <v>1868</v>
      </c>
      <c r="G619" s="4">
        <v>1924.51</v>
      </c>
    </row>
    <row r="620" spans="1:7" x14ac:dyDescent="0.25">
      <c r="A620" s="1" t="s">
        <v>34</v>
      </c>
      <c r="B620" s="1" t="s">
        <v>836</v>
      </c>
      <c r="C620" s="1" t="s">
        <v>1670</v>
      </c>
      <c r="E620" s="3" t="s">
        <v>1913</v>
      </c>
      <c r="F620" s="3" t="s">
        <v>1898</v>
      </c>
      <c r="G620" s="4">
        <v>1924.51</v>
      </c>
    </row>
    <row r="621" spans="1:7" x14ac:dyDescent="0.25">
      <c r="A621" s="1" t="s">
        <v>34</v>
      </c>
      <c r="B621" s="1" t="s">
        <v>611</v>
      </c>
      <c r="C621" s="1" t="s">
        <v>1670</v>
      </c>
      <c r="E621" s="3" t="s">
        <v>1892</v>
      </c>
      <c r="F621" s="3" t="s">
        <v>1898</v>
      </c>
      <c r="G621" s="4">
        <v>1924.51</v>
      </c>
    </row>
    <row r="622" spans="1:7" x14ac:dyDescent="0.25">
      <c r="A622" s="1" t="s">
        <v>34</v>
      </c>
      <c r="B622" s="1" t="s">
        <v>620</v>
      </c>
      <c r="C622" s="1" t="s">
        <v>1670</v>
      </c>
      <c r="E622" s="3" t="s">
        <v>1890</v>
      </c>
      <c r="F622" s="3" t="s">
        <v>1884</v>
      </c>
      <c r="G622" s="4">
        <v>1924.51</v>
      </c>
    </row>
    <row r="623" spans="1:7" x14ac:dyDescent="0.25">
      <c r="A623" s="1" t="s">
        <v>34</v>
      </c>
      <c r="B623" s="1" t="s">
        <v>1575</v>
      </c>
      <c r="C623" s="1" t="s">
        <v>1670</v>
      </c>
      <c r="E623" s="3" t="s">
        <v>1962</v>
      </c>
      <c r="F623" s="3" t="s">
        <v>1859</v>
      </c>
      <c r="G623" s="4">
        <v>1933.72</v>
      </c>
    </row>
    <row r="624" spans="1:7" x14ac:dyDescent="0.25">
      <c r="A624" s="1" t="s">
        <v>34</v>
      </c>
      <c r="B624" s="1" t="s">
        <v>901</v>
      </c>
      <c r="C624" s="1" t="s">
        <v>1670</v>
      </c>
      <c r="E624" s="3" t="s">
        <v>1890</v>
      </c>
      <c r="F624" s="3" t="s">
        <v>1914</v>
      </c>
      <c r="G624" s="4">
        <v>1924.51</v>
      </c>
    </row>
    <row r="625" spans="1:7" x14ac:dyDescent="0.25">
      <c r="A625" s="1" t="s">
        <v>34</v>
      </c>
      <c r="B625" s="1" t="s">
        <v>492</v>
      </c>
      <c r="C625" s="1" t="s">
        <v>1670</v>
      </c>
      <c r="E625" s="3" t="s">
        <v>1890</v>
      </c>
      <c r="F625" s="3" t="s">
        <v>1891</v>
      </c>
      <c r="G625" s="4">
        <v>1924.51</v>
      </c>
    </row>
    <row r="626" spans="1:7" x14ac:dyDescent="0.25">
      <c r="A626" s="1" t="s">
        <v>34</v>
      </c>
      <c r="B626" s="1" t="s">
        <v>1448</v>
      </c>
      <c r="C626" s="1" t="s">
        <v>1670</v>
      </c>
      <c r="E626" s="3" t="s">
        <v>1834</v>
      </c>
      <c r="F626" s="3" t="s">
        <v>2307</v>
      </c>
      <c r="G626" s="4">
        <v>1924.51</v>
      </c>
    </row>
    <row r="627" spans="1:7" x14ac:dyDescent="0.25">
      <c r="A627" s="1" t="s">
        <v>34</v>
      </c>
      <c r="B627" s="1" t="s">
        <v>902</v>
      </c>
      <c r="C627" s="1" t="s">
        <v>1670</v>
      </c>
      <c r="E627" s="3" t="s">
        <v>1892</v>
      </c>
      <c r="F627" s="3" t="s">
        <v>1874</v>
      </c>
      <c r="G627" s="4">
        <v>1924.51</v>
      </c>
    </row>
    <row r="628" spans="1:7" x14ac:dyDescent="0.25">
      <c r="A628" s="1" t="s">
        <v>34</v>
      </c>
      <c r="B628" s="1" t="s">
        <v>927</v>
      </c>
      <c r="C628" s="1" t="s">
        <v>1670</v>
      </c>
      <c r="E628" s="3" t="s">
        <v>1869</v>
      </c>
      <c r="F628" s="3" t="s">
        <v>1830</v>
      </c>
      <c r="G628" s="4">
        <v>1926.61</v>
      </c>
    </row>
    <row r="629" spans="1:7" x14ac:dyDescent="0.25">
      <c r="A629" s="1" t="s">
        <v>34</v>
      </c>
      <c r="B629" s="1" t="s">
        <v>1132</v>
      </c>
      <c r="C629" s="1" t="s">
        <v>1670</v>
      </c>
      <c r="E629" s="3" t="s">
        <v>1890</v>
      </c>
      <c r="F629" s="3" t="s">
        <v>1874</v>
      </c>
      <c r="G629" s="4">
        <v>1924.51</v>
      </c>
    </row>
    <row r="630" spans="1:7" x14ac:dyDescent="0.25">
      <c r="A630" s="1" t="s">
        <v>34</v>
      </c>
      <c r="B630" s="1" t="s">
        <v>330</v>
      </c>
      <c r="C630" s="1" t="s">
        <v>1670</v>
      </c>
      <c r="E630" s="3" t="s">
        <v>1866</v>
      </c>
      <c r="F630" s="3" t="s">
        <v>1830</v>
      </c>
      <c r="G630" s="4">
        <v>1926.61</v>
      </c>
    </row>
    <row r="631" spans="1:7" x14ac:dyDescent="0.25">
      <c r="A631" s="1" t="s">
        <v>34</v>
      </c>
      <c r="B631" s="1" t="s">
        <v>837</v>
      </c>
      <c r="C631" s="1" t="s">
        <v>1670</v>
      </c>
      <c r="E631" s="3" t="s">
        <v>1886</v>
      </c>
      <c r="F631" s="3" t="s">
        <v>1836</v>
      </c>
      <c r="G631" s="4">
        <v>1926.61</v>
      </c>
    </row>
    <row r="632" spans="1:7" x14ac:dyDescent="0.25">
      <c r="A632" s="1" t="s">
        <v>34</v>
      </c>
      <c r="B632" s="1" t="s">
        <v>565</v>
      </c>
      <c r="C632" s="1" t="s">
        <v>1670</v>
      </c>
      <c r="E632" s="3" t="s">
        <v>1913</v>
      </c>
      <c r="F632" s="3" t="s">
        <v>1906</v>
      </c>
      <c r="G632" s="4">
        <v>1924.51</v>
      </c>
    </row>
    <row r="633" spans="1:7" x14ac:dyDescent="0.25">
      <c r="A633" s="1" t="s">
        <v>34</v>
      </c>
      <c r="B633" s="1" t="s">
        <v>1234</v>
      </c>
      <c r="C633" s="1" t="s">
        <v>1670</v>
      </c>
      <c r="E633" s="3" t="s">
        <v>1910</v>
      </c>
      <c r="F633" s="3" t="s">
        <v>1880</v>
      </c>
      <c r="G633" s="4">
        <v>1926.61</v>
      </c>
    </row>
    <row r="634" spans="1:7" x14ac:dyDescent="0.25">
      <c r="A634" s="1" t="s">
        <v>34</v>
      </c>
      <c r="B634" s="1" t="s">
        <v>890</v>
      </c>
      <c r="C634" s="1" t="s">
        <v>1670</v>
      </c>
      <c r="E634" s="3" t="s">
        <v>1829</v>
      </c>
      <c r="F634" s="3" t="s">
        <v>1895</v>
      </c>
      <c r="G634" s="4">
        <v>1926.61</v>
      </c>
    </row>
    <row r="635" spans="1:7" x14ac:dyDescent="0.25">
      <c r="A635" s="1" t="s">
        <v>34</v>
      </c>
      <c r="B635" s="1" t="s">
        <v>903</v>
      </c>
      <c r="C635" s="1" t="s">
        <v>1670</v>
      </c>
      <c r="E635" s="3" t="s">
        <v>1915</v>
      </c>
      <c r="F635" s="3" t="s">
        <v>1874</v>
      </c>
      <c r="G635" s="4">
        <v>1924.51</v>
      </c>
    </row>
    <row r="636" spans="1:7" x14ac:dyDescent="0.25">
      <c r="A636" s="1" t="s">
        <v>34</v>
      </c>
      <c r="B636" s="1" t="s">
        <v>959</v>
      </c>
      <c r="C636" s="1" t="s">
        <v>1670</v>
      </c>
      <c r="E636" s="3" t="s">
        <v>1913</v>
      </c>
      <c r="F636" s="3" t="s">
        <v>1906</v>
      </c>
      <c r="G636" s="4">
        <v>1924.51</v>
      </c>
    </row>
    <row r="637" spans="1:7" x14ac:dyDescent="0.25">
      <c r="A637" s="1" t="s">
        <v>34</v>
      </c>
      <c r="B637" s="1" t="s">
        <v>211</v>
      </c>
      <c r="C637" s="1" t="s">
        <v>1670</v>
      </c>
      <c r="E637" s="3" t="s">
        <v>1892</v>
      </c>
      <c r="F637" s="3" t="s">
        <v>1912</v>
      </c>
      <c r="G637" s="4">
        <v>1924.51</v>
      </c>
    </row>
    <row r="638" spans="1:7" x14ac:dyDescent="0.25">
      <c r="A638" s="1" t="s">
        <v>34</v>
      </c>
      <c r="B638" s="1" t="s">
        <v>1101</v>
      </c>
      <c r="C638" s="1" t="s">
        <v>1670</v>
      </c>
      <c r="E638" s="3" t="s">
        <v>1915</v>
      </c>
      <c r="F638" s="3" t="s">
        <v>1898</v>
      </c>
      <c r="G638" s="4">
        <v>1924.51</v>
      </c>
    </row>
    <row r="639" spans="1:7" x14ac:dyDescent="0.25">
      <c r="A639" s="1" t="s">
        <v>34</v>
      </c>
      <c r="B639" s="1" t="s">
        <v>212</v>
      </c>
      <c r="C639" s="1" t="s">
        <v>1670</v>
      </c>
      <c r="E639" s="3" t="s">
        <v>1867</v>
      </c>
      <c r="F639" s="3" t="s">
        <v>1868</v>
      </c>
      <c r="G639" s="4">
        <v>1924.51</v>
      </c>
    </row>
    <row r="640" spans="1:7" x14ac:dyDescent="0.25">
      <c r="A640" s="1" t="s">
        <v>34</v>
      </c>
      <c r="B640" s="1" t="s">
        <v>1500</v>
      </c>
      <c r="C640" s="1" t="s">
        <v>1670</v>
      </c>
      <c r="E640" s="3" t="s">
        <v>1885</v>
      </c>
      <c r="F640" s="3" t="s">
        <v>1884</v>
      </c>
      <c r="G640" s="4">
        <v>1924.51</v>
      </c>
    </row>
    <row r="641" spans="1:7" x14ac:dyDescent="0.25">
      <c r="A641" s="1" t="s">
        <v>34</v>
      </c>
      <c r="B641" s="1" t="s">
        <v>1244</v>
      </c>
      <c r="C641" s="1" t="s">
        <v>1670</v>
      </c>
      <c r="E641" s="3" t="s">
        <v>1834</v>
      </c>
      <c r="F641" s="3" t="s">
        <v>1909</v>
      </c>
      <c r="G641" s="4">
        <v>1924.51</v>
      </c>
    </row>
    <row r="642" spans="1:7" x14ac:dyDescent="0.25">
      <c r="A642" s="1" t="s">
        <v>34</v>
      </c>
      <c r="B642" s="1" t="s">
        <v>1052</v>
      </c>
      <c r="C642" s="1" t="s">
        <v>1670</v>
      </c>
      <c r="E642" s="3" t="s">
        <v>1869</v>
      </c>
      <c r="F642" s="3" t="s">
        <v>1870</v>
      </c>
      <c r="G642" s="4">
        <v>1926.61</v>
      </c>
    </row>
    <row r="643" spans="1:7" x14ac:dyDescent="0.25">
      <c r="A643" s="1" t="s">
        <v>34</v>
      </c>
      <c r="B643" s="1" t="s">
        <v>451</v>
      </c>
      <c r="C643" s="1" t="s">
        <v>1670</v>
      </c>
      <c r="E643" s="3" t="s">
        <v>1866</v>
      </c>
      <c r="F643" s="3" t="s">
        <v>1830</v>
      </c>
      <c r="G643" s="4">
        <v>1926.61</v>
      </c>
    </row>
    <row r="644" spans="1:7" x14ac:dyDescent="0.25">
      <c r="A644" s="1" t="s">
        <v>34</v>
      </c>
      <c r="B644" s="1" t="s">
        <v>275</v>
      </c>
      <c r="C644" s="1" t="s">
        <v>1670</v>
      </c>
      <c r="E644" s="3" t="s">
        <v>1829</v>
      </c>
      <c r="F644" s="3" t="s">
        <v>1895</v>
      </c>
      <c r="G644" s="4">
        <v>1926.61</v>
      </c>
    </row>
    <row r="645" spans="1:7" x14ac:dyDescent="0.25">
      <c r="A645" s="1" t="s">
        <v>34</v>
      </c>
      <c r="B645" s="1" t="s">
        <v>621</v>
      </c>
      <c r="C645" s="1" t="s">
        <v>1670</v>
      </c>
      <c r="E645" s="3" t="s">
        <v>1829</v>
      </c>
      <c r="F645" s="3" t="s">
        <v>1895</v>
      </c>
      <c r="G645" s="4">
        <v>1926.61</v>
      </c>
    </row>
    <row r="646" spans="1:7" x14ac:dyDescent="0.25">
      <c r="A646" s="1" t="s">
        <v>34</v>
      </c>
      <c r="B646" s="1" t="s">
        <v>1121</v>
      </c>
      <c r="C646" s="1" t="s">
        <v>1670</v>
      </c>
      <c r="E646" s="3" t="s">
        <v>1892</v>
      </c>
      <c r="F646" s="3" t="s">
        <v>1884</v>
      </c>
      <c r="G646" s="4">
        <v>1924.51</v>
      </c>
    </row>
    <row r="647" spans="1:7" x14ac:dyDescent="0.25">
      <c r="A647" s="1" t="s">
        <v>34</v>
      </c>
      <c r="B647" s="1" t="s">
        <v>734</v>
      </c>
      <c r="C647" s="1" t="s">
        <v>1670</v>
      </c>
      <c r="E647" s="3" t="s">
        <v>1867</v>
      </c>
      <c r="F647" s="3" t="s">
        <v>1874</v>
      </c>
      <c r="G647" s="4">
        <v>1924.51</v>
      </c>
    </row>
    <row r="648" spans="1:7" x14ac:dyDescent="0.25">
      <c r="A648" s="1" t="s">
        <v>34</v>
      </c>
      <c r="B648" s="1" t="s">
        <v>538</v>
      </c>
      <c r="C648" s="1" t="s">
        <v>1670</v>
      </c>
      <c r="E648" s="3" t="s">
        <v>1869</v>
      </c>
      <c r="F648" s="3" t="s">
        <v>1870</v>
      </c>
      <c r="G648" s="4">
        <v>1926.61</v>
      </c>
    </row>
    <row r="649" spans="1:7" x14ac:dyDescent="0.25">
      <c r="A649" s="1" t="s">
        <v>34</v>
      </c>
      <c r="B649" s="1" t="s">
        <v>686</v>
      </c>
      <c r="C649" s="1" t="s">
        <v>1670</v>
      </c>
      <c r="E649" s="3" t="s">
        <v>1829</v>
      </c>
      <c r="F649" s="3" t="s">
        <v>1895</v>
      </c>
      <c r="G649" s="4">
        <v>1926.61</v>
      </c>
    </row>
    <row r="650" spans="1:7" x14ac:dyDescent="0.25">
      <c r="A650" s="1" t="s">
        <v>34</v>
      </c>
      <c r="B650" s="1" t="s">
        <v>1103</v>
      </c>
      <c r="C650" s="1" t="s">
        <v>1670</v>
      </c>
      <c r="E650" s="3" t="s">
        <v>1894</v>
      </c>
      <c r="F650" s="3" t="s">
        <v>2308</v>
      </c>
      <c r="G650" s="4">
        <v>1924.51</v>
      </c>
    </row>
    <row r="651" spans="1:7" x14ac:dyDescent="0.25">
      <c r="A651" s="1" t="s">
        <v>34</v>
      </c>
      <c r="B651" s="1" t="s">
        <v>1161</v>
      </c>
      <c r="C651" s="1" t="s">
        <v>1670</v>
      </c>
      <c r="E651" s="3" t="s">
        <v>1871</v>
      </c>
      <c r="F651" s="3" t="s">
        <v>1872</v>
      </c>
      <c r="G651" s="4">
        <v>1926.61</v>
      </c>
    </row>
    <row r="652" spans="1:7" x14ac:dyDescent="0.25">
      <c r="A652" s="1" t="s">
        <v>34</v>
      </c>
      <c r="B652" s="1" t="s">
        <v>452</v>
      </c>
      <c r="C652" s="1" t="s">
        <v>1670</v>
      </c>
      <c r="E652" s="3" t="s">
        <v>1893</v>
      </c>
      <c r="F652" s="3" t="s">
        <v>1884</v>
      </c>
      <c r="G652" s="4">
        <v>1926.61</v>
      </c>
    </row>
    <row r="653" spans="1:7" x14ac:dyDescent="0.25">
      <c r="A653" s="1" t="s">
        <v>34</v>
      </c>
      <c r="B653" s="1" t="s">
        <v>633</v>
      </c>
      <c r="C653" s="1" t="s">
        <v>1670</v>
      </c>
      <c r="E653" s="3" t="s">
        <v>1913</v>
      </c>
      <c r="F653" s="3" t="s">
        <v>1906</v>
      </c>
      <c r="G653" s="4">
        <v>1924.51</v>
      </c>
    </row>
    <row r="654" spans="1:7" x14ac:dyDescent="0.25">
      <c r="A654" s="1" t="s">
        <v>34</v>
      </c>
      <c r="B654" s="1" t="s">
        <v>790</v>
      </c>
      <c r="C654" s="1" t="s">
        <v>1670</v>
      </c>
      <c r="E654" s="3" t="s">
        <v>1913</v>
      </c>
      <c r="F654" s="3" t="s">
        <v>1916</v>
      </c>
      <c r="G654" s="4">
        <v>1924.51</v>
      </c>
    </row>
    <row r="655" spans="1:7" x14ac:dyDescent="0.25">
      <c r="A655" s="1" t="s">
        <v>34</v>
      </c>
      <c r="B655" s="1" t="s">
        <v>543</v>
      </c>
      <c r="C655" s="1" t="s">
        <v>1670</v>
      </c>
      <c r="E655" s="3" t="s">
        <v>1910</v>
      </c>
      <c r="F655" s="3" t="s">
        <v>1880</v>
      </c>
      <c r="G655" s="4">
        <v>1926.61</v>
      </c>
    </row>
    <row r="656" spans="1:7" x14ac:dyDescent="0.25">
      <c r="A656" s="1" t="s">
        <v>34</v>
      </c>
      <c r="B656" s="1" t="s">
        <v>614</v>
      </c>
      <c r="C656" s="1" t="s">
        <v>1670</v>
      </c>
      <c r="E656" s="3" t="s">
        <v>1867</v>
      </c>
      <c r="F656" s="3" t="s">
        <v>1854</v>
      </c>
      <c r="G656" s="4">
        <v>1924.51</v>
      </c>
    </row>
    <row r="657" spans="1:7" x14ac:dyDescent="0.25">
      <c r="A657" s="1" t="s">
        <v>34</v>
      </c>
      <c r="B657" s="1" t="s">
        <v>1453</v>
      </c>
      <c r="C657" s="1" t="s">
        <v>1670</v>
      </c>
      <c r="E657" s="3" t="s">
        <v>1885</v>
      </c>
      <c r="F657" s="3" t="s">
        <v>1864</v>
      </c>
      <c r="G657" s="4">
        <v>1924.51</v>
      </c>
    </row>
    <row r="658" spans="1:7" x14ac:dyDescent="0.25">
      <c r="A658" s="1" t="s">
        <v>34</v>
      </c>
      <c r="B658" s="1" t="s">
        <v>771</v>
      </c>
      <c r="C658" s="1" t="s">
        <v>1670</v>
      </c>
      <c r="E658" s="3" t="s">
        <v>1829</v>
      </c>
      <c r="F658" s="3" t="s">
        <v>1872</v>
      </c>
      <c r="G658" s="4">
        <v>1926.61</v>
      </c>
    </row>
    <row r="659" spans="1:7" x14ac:dyDescent="0.25">
      <c r="A659" s="1" t="s">
        <v>34</v>
      </c>
      <c r="B659" s="1" t="s">
        <v>1221</v>
      </c>
      <c r="C659" s="1" t="s">
        <v>1670</v>
      </c>
      <c r="E659" s="3" t="s">
        <v>1829</v>
      </c>
      <c r="F659" s="3" t="s">
        <v>1872</v>
      </c>
      <c r="G659" s="4">
        <v>1926.61</v>
      </c>
    </row>
    <row r="660" spans="1:7" x14ac:dyDescent="0.25">
      <c r="A660" s="1" t="s">
        <v>34</v>
      </c>
      <c r="B660" s="1" t="s">
        <v>1318</v>
      </c>
      <c r="C660" s="1" t="s">
        <v>1670</v>
      </c>
      <c r="E660" s="3" t="s">
        <v>1866</v>
      </c>
      <c r="F660" s="3" t="s">
        <v>1872</v>
      </c>
      <c r="G660" s="4">
        <v>1926.61</v>
      </c>
    </row>
    <row r="661" spans="1:7" x14ac:dyDescent="0.25">
      <c r="A661" s="1" t="s">
        <v>34</v>
      </c>
      <c r="B661" s="1" t="s">
        <v>585</v>
      </c>
      <c r="C661" s="1" t="s">
        <v>1670</v>
      </c>
      <c r="E661" s="3" t="s">
        <v>1915</v>
      </c>
      <c r="F661" s="3" t="s">
        <v>1854</v>
      </c>
      <c r="G661" s="4">
        <v>1924.51</v>
      </c>
    </row>
    <row r="662" spans="1:7" x14ac:dyDescent="0.25">
      <c r="A662" s="1" t="s">
        <v>34</v>
      </c>
      <c r="B662" s="1" t="s">
        <v>1332</v>
      </c>
      <c r="C662" s="1" t="s">
        <v>1670</v>
      </c>
      <c r="E662" s="3" t="s">
        <v>1893</v>
      </c>
      <c r="F662" s="3" t="s">
        <v>1874</v>
      </c>
      <c r="G662" s="4">
        <v>1926.61</v>
      </c>
    </row>
    <row r="663" spans="1:7" x14ac:dyDescent="0.25">
      <c r="A663" s="1" t="s">
        <v>34</v>
      </c>
      <c r="B663" s="1" t="s">
        <v>1237</v>
      </c>
      <c r="C663" s="1" t="s">
        <v>1670</v>
      </c>
      <c r="E663" s="3" t="s">
        <v>1869</v>
      </c>
      <c r="F663" s="3" t="s">
        <v>1870</v>
      </c>
      <c r="G663" s="4">
        <v>1926.61</v>
      </c>
    </row>
    <row r="664" spans="1:7" x14ac:dyDescent="0.25">
      <c r="A664" s="1" t="s">
        <v>34</v>
      </c>
      <c r="B664" s="1" t="s">
        <v>1450</v>
      </c>
      <c r="C664" s="1" t="s">
        <v>1670</v>
      </c>
      <c r="E664" s="3" t="s">
        <v>1829</v>
      </c>
      <c r="F664" s="3" t="s">
        <v>1895</v>
      </c>
      <c r="G664" s="4">
        <v>1926.61</v>
      </c>
    </row>
    <row r="665" spans="1:7" x14ac:dyDescent="0.25">
      <c r="A665" s="1" t="s">
        <v>34</v>
      </c>
      <c r="B665" s="1" t="s">
        <v>152</v>
      </c>
      <c r="C665" s="1" t="s">
        <v>1670</v>
      </c>
      <c r="E665" s="3" t="s">
        <v>1915</v>
      </c>
      <c r="F665" s="3" t="s">
        <v>1914</v>
      </c>
      <c r="G665" s="4">
        <v>1924.51</v>
      </c>
    </row>
    <row r="666" spans="1:7" x14ac:dyDescent="0.25">
      <c r="A666" s="1" t="s">
        <v>34</v>
      </c>
      <c r="B666" s="1" t="s">
        <v>1203</v>
      </c>
      <c r="C666" s="1" t="s">
        <v>1670</v>
      </c>
      <c r="E666" s="3" t="s">
        <v>1885</v>
      </c>
      <c r="F666" s="3" t="s">
        <v>1891</v>
      </c>
      <c r="G666" s="4">
        <v>1924.51</v>
      </c>
    </row>
    <row r="667" spans="1:7" x14ac:dyDescent="0.25">
      <c r="A667" s="1" t="s">
        <v>34</v>
      </c>
      <c r="B667" s="1" t="s">
        <v>619</v>
      </c>
      <c r="C667" s="1" t="s">
        <v>1670</v>
      </c>
      <c r="E667" s="3" t="s">
        <v>2033</v>
      </c>
      <c r="F667" s="3" t="s">
        <v>2035</v>
      </c>
      <c r="G667" s="4">
        <v>1824</v>
      </c>
    </row>
    <row r="668" spans="1:7" x14ac:dyDescent="0.25">
      <c r="A668" s="1" t="s">
        <v>34</v>
      </c>
      <c r="B668" s="1" t="s">
        <v>542</v>
      </c>
      <c r="C668" s="1" t="s">
        <v>1670</v>
      </c>
      <c r="E668" s="3" t="s">
        <v>1869</v>
      </c>
      <c r="F668" s="3" t="s">
        <v>1870</v>
      </c>
      <c r="G668" s="4">
        <v>1926.61</v>
      </c>
    </row>
    <row r="669" spans="1:7" x14ac:dyDescent="0.25">
      <c r="A669" s="1" t="s">
        <v>34</v>
      </c>
      <c r="B669" s="1" t="s">
        <v>1543</v>
      </c>
      <c r="C669" s="1" t="s">
        <v>1670</v>
      </c>
      <c r="E669" s="3" t="s">
        <v>1913</v>
      </c>
      <c r="F669" s="3" t="s">
        <v>1906</v>
      </c>
      <c r="G669" s="4">
        <v>1924.51</v>
      </c>
    </row>
    <row r="670" spans="1:7" x14ac:dyDescent="0.25">
      <c r="A670" s="1" t="s">
        <v>34</v>
      </c>
      <c r="B670" s="1" t="s">
        <v>861</v>
      </c>
      <c r="C670" s="1" t="s">
        <v>1670</v>
      </c>
      <c r="E670" s="3" t="s">
        <v>1902</v>
      </c>
      <c r="F670" s="3" t="s">
        <v>1909</v>
      </c>
      <c r="G670" s="4">
        <v>1924.51</v>
      </c>
    </row>
    <row r="671" spans="1:7" x14ac:dyDescent="0.25">
      <c r="A671" s="1" t="s">
        <v>34</v>
      </c>
      <c r="B671" s="1" t="s">
        <v>919</v>
      </c>
      <c r="C671" s="1" t="s">
        <v>1670</v>
      </c>
      <c r="E671" s="3" t="s">
        <v>1829</v>
      </c>
      <c r="F671" s="3" t="s">
        <v>1895</v>
      </c>
      <c r="G671" s="4">
        <v>1926.61</v>
      </c>
    </row>
    <row r="672" spans="1:7" x14ac:dyDescent="0.25">
      <c r="A672" s="1" t="s">
        <v>34</v>
      </c>
      <c r="B672" s="1" t="s">
        <v>476</v>
      </c>
      <c r="C672" s="1" t="s">
        <v>1670</v>
      </c>
      <c r="E672" s="3" t="s">
        <v>1893</v>
      </c>
      <c r="F672" s="3" t="s">
        <v>2309</v>
      </c>
      <c r="G672" s="4">
        <v>1926.61</v>
      </c>
    </row>
    <row r="673" spans="1:7" x14ac:dyDescent="0.25">
      <c r="A673" s="1" t="s">
        <v>34</v>
      </c>
      <c r="B673" s="1" t="s">
        <v>1451</v>
      </c>
      <c r="C673" s="1" t="s">
        <v>1670</v>
      </c>
      <c r="E673" s="3" t="s">
        <v>1893</v>
      </c>
      <c r="F673" s="3" t="s">
        <v>2309</v>
      </c>
      <c r="G673" s="4">
        <v>1926.61</v>
      </c>
    </row>
    <row r="674" spans="1:7" x14ac:dyDescent="0.25">
      <c r="A674" s="1" t="s">
        <v>34</v>
      </c>
      <c r="B674" s="1" t="s">
        <v>987</v>
      </c>
      <c r="C674" s="1" t="s">
        <v>1670</v>
      </c>
      <c r="E674" s="3" t="s">
        <v>1866</v>
      </c>
      <c r="F674" s="3" t="s">
        <v>1830</v>
      </c>
      <c r="G674" s="4">
        <v>1926.61</v>
      </c>
    </row>
    <row r="675" spans="1:7" x14ac:dyDescent="0.25">
      <c r="A675" s="1" t="s">
        <v>34</v>
      </c>
      <c r="B675" s="1" t="s">
        <v>213</v>
      </c>
      <c r="C675" s="1" t="s">
        <v>1670</v>
      </c>
      <c r="E675" s="3" t="s">
        <v>1869</v>
      </c>
      <c r="F675" s="3" t="s">
        <v>1870</v>
      </c>
      <c r="G675" s="4">
        <v>1926.61</v>
      </c>
    </row>
    <row r="676" spans="1:7" x14ac:dyDescent="0.25">
      <c r="A676" s="1" t="s">
        <v>34</v>
      </c>
      <c r="B676" s="1" t="s">
        <v>726</v>
      </c>
      <c r="C676" s="1" t="s">
        <v>1670</v>
      </c>
      <c r="E676" s="3" t="s">
        <v>1869</v>
      </c>
      <c r="F676" s="3" t="s">
        <v>1870</v>
      </c>
      <c r="G676" s="4">
        <v>1926.61</v>
      </c>
    </row>
    <row r="677" spans="1:7" x14ac:dyDescent="0.25">
      <c r="A677" s="1" t="s">
        <v>34</v>
      </c>
      <c r="B677" s="1" t="s">
        <v>925</v>
      </c>
      <c r="C677" s="1" t="s">
        <v>1670</v>
      </c>
      <c r="E677" s="3" t="s">
        <v>1910</v>
      </c>
      <c r="F677" s="3" t="s">
        <v>1880</v>
      </c>
      <c r="G677" s="4">
        <v>1926.61</v>
      </c>
    </row>
    <row r="678" spans="1:7" x14ac:dyDescent="0.25">
      <c r="A678" s="1" t="s">
        <v>34</v>
      </c>
      <c r="B678" s="1" t="s">
        <v>798</v>
      </c>
      <c r="C678" s="1" t="s">
        <v>1670</v>
      </c>
      <c r="E678" s="3" t="s">
        <v>1915</v>
      </c>
      <c r="F678" s="3" t="s">
        <v>1874</v>
      </c>
      <c r="G678" s="4">
        <v>1924.51</v>
      </c>
    </row>
    <row r="679" spans="1:7" x14ac:dyDescent="0.25">
      <c r="A679" s="1" t="s">
        <v>34</v>
      </c>
      <c r="B679" s="1" t="s">
        <v>408</v>
      </c>
      <c r="C679" s="1" t="s">
        <v>1670</v>
      </c>
      <c r="E679" s="3" t="s">
        <v>1867</v>
      </c>
      <c r="F679" s="3" t="s">
        <v>1874</v>
      </c>
      <c r="G679" s="4">
        <v>1924.51</v>
      </c>
    </row>
    <row r="680" spans="1:7" x14ac:dyDescent="0.25">
      <c r="A680" s="1" t="s">
        <v>34</v>
      </c>
      <c r="B680" s="1" t="s">
        <v>160</v>
      </c>
      <c r="C680" s="1" t="s">
        <v>1670</v>
      </c>
      <c r="E680" s="3" t="s">
        <v>1894</v>
      </c>
      <c r="F680" s="3" t="s">
        <v>1874</v>
      </c>
      <c r="G680" s="4">
        <v>1924.51</v>
      </c>
    </row>
    <row r="681" spans="1:7" x14ac:dyDescent="0.25">
      <c r="A681" s="1" t="s">
        <v>34</v>
      </c>
      <c r="B681" s="1" t="s">
        <v>171</v>
      </c>
      <c r="C681" s="1" t="s">
        <v>1670</v>
      </c>
      <c r="E681" s="3" t="s">
        <v>1871</v>
      </c>
      <c r="F681" s="3" t="s">
        <v>1872</v>
      </c>
      <c r="G681" s="4">
        <v>1926.61</v>
      </c>
    </row>
    <row r="682" spans="1:7" x14ac:dyDescent="0.25">
      <c r="A682" s="1" t="s">
        <v>34</v>
      </c>
      <c r="B682" s="1" t="s">
        <v>495</v>
      </c>
      <c r="C682" s="1" t="s">
        <v>1670</v>
      </c>
      <c r="E682" s="3" t="s">
        <v>1866</v>
      </c>
      <c r="F682" s="3" t="s">
        <v>1872</v>
      </c>
      <c r="G682" s="4">
        <v>1926.61</v>
      </c>
    </row>
    <row r="683" spans="1:7" x14ac:dyDescent="0.25">
      <c r="A683" s="1" t="s">
        <v>34</v>
      </c>
      <c r="B683" s="1" t="s">
        <v>1120</v>
      </c>
      <c r="C683" s="1" t="s">
        <v>1670</v>
      </c>
      <c r="E683" s="3" t="s">
        <v>1829</v>
      </c>
      <c r="F683" s="3" t="s">
        <v>1880</v>
      </c>
      <c r="G683" s="4">
        <v>1926.61</v>
      </c>
    </row>
    <row r="684" spans="1:7" x14ac:dyDescent="0.25">
      <c r="A684" s="1" t="s">
        <v>34</v>
      </c>
      <c r="B684" s="1" t="s">
        <v>494</v>
      </c>
      <c r="C684" s="1" t="s">
        <v>1670</v>
      </c>
      <c r="E684" s="3" t="s">
        <v>1829</v>
      </c>
      <c r="F684" s="3" t="s">
        <v>1880</v>
      </c>
      <c r="G684" s="4">
        <v>1926.61</v>
      </c>
    </row>
    <row r="685" spans="1:7" x14ac:dyDescent="0.25">
      <c r="A685" s="1" t="s">
        <v>34</v>
      </c>
      <c r="B685" s="1" t="s">
        <v>679</v>
      </c>
      <c r="C685" s="1" t="s">
        <v>1670</v>
      </c>
      <c r="E685" s="3" t="s">
        <v>1917</v>
      </c>
      <c r="F685" s="3" t="s">
        <v>1898</v>
      </c>
      <c r="G685" s="4">
        <v>1924.51</v>
      </c>
    </row>
    <row r="686" spans="1:7" x14ac:dyDescent="0.25">
      <c r="A686" s="1" t="s">
        <v>34</v>
      </c>
      <c r="B686" s="1" t="s">
        <v>1561</v>
      </c>
      <c r="C686" s="1" t="s">
        <v>1670</v>
      </c>
      <c r="E686" s="3" t="s">
        <v>1917</v>
      </c>
      <c r="F686" s="3" t="s">
        <v>1874</v>
      </c>
      <c r="G686" s="4">
        <v>1924.51</v>
      </c>
    </row>
    <row r="687" spans="1:7" x14ac:dyDescent="0.25">
      <c r="A687" s="1" t="s">
        <v>34</v>
      </c>
      <c r="B687" s="1" t="s">
        <v>625</v>
      </c>
      <c r="C687" s="1" t="s">
        <v>1670</v>
      </c>
      <c r="E687" s="3" t="s">
        <v>1902</v>
      </c>
      <c r="F687" s="3" t="s">
        <v>1903</v>
      </c>
      <c r="G687" s="4">
        <v>1924.51</v>
      </c>
    </row>
    <row r="688" spans="1:7" x14ac:dyDescent="0.25">
      <c r="A688" s="1" t="s">
        <v>34</v>
      </c>
      <c r="B688" s="1" t="s">
        <v>1205</v>
      </c>
      <c r="C688" s="1" t="s">
        <v>1670</v>
      </c>
      <c r="E688" s="3" t="s">
        <v>1902</v>
      </c>
      <c r="F688" s="3" t="s">
        <v>1891</v>
      </c>
      <c r="G688" s="4">
        <v>1924.51</v>
      </c>
    </row>
    <row r="689" spans="1:7" x14ac:dyDescent="0.25">
      <c r="A689" s="1" t="s">
        <v>34</v>
      </c>
      <c r="B689" s="1" t="s">
        <v>453</v>
      </c>
      <c r="C689" s="1" t="s">
        <v>1670</v>
      </c>
      <c r="E689" s="3" t="s">
        <v>1899</v>
      </c>
      <c r="F689" s="3" t="s">
        <v>1854</v>
      </c>
      <c r="G689" s="4">
        <v>1924.51</v>
      </c>
    </row>
    <row r="690" spans="1:7" x14ac:dyDescent="0.25">
      <c r="A690" s="1" t="s">
        <v>34</v>
      </c>
      <c r="B690" s="1" t="s">
        <v>963</v>
      </c>
      <c r="C690" s="1" t="s">
        <v>1670</v>
      </c>
      <c r="E690" s="3" t="s">
        <v>1910</v>
      </c>
      <c r="F690" s="3" t="s">
        <v>1880</v>
      </c>
      <c r="G690" s="4">
        <v>1926.61</v>
      </c>
    </row>
    <row r="691" spans="1:7" x14ac:dyDescent="0.25">
      <c r="A691" s="1" t="s">
        <v>34</v>
      </c>
      <c r="B691" s="1" t="s">
        <v>1452</v>
      </c>
      <c r="C691" s="1" t="s">
        <v>1670</v>
      </c>
      <c r="E691" s="3" t="s">
        <v>1899</v>
      </c>
      <c r="F691" s="3" t="s">
        <v>1891</v>
      </c>
      <c r="G691" s="4">
        <v>1924.51</v>
      </c>
    </row>
    <row r="692" spans="1:7" x14ac:dyDescent="0.25">
      <c r="A692" s="1" t="s">
        <v>34</v>
      </c>
      <c r="B692" s="1" t="s">
        <v>214</v>
      </c>
      <c r="C692" s="1" t="s">
        <v>1670</v>
      </c>
      <c r="E692" s="3" t="s">
        <v>1917</v>
      </c>
      <c r="F692" s="3" t="s">
        <v>1912</v>
      </c>
      <c r="G692" s="4">
        <v>1924.51</v>
      </c>
    </row>
    <row r="693" spans="1:7" x14ac:dyDescent="0.25">
      <c r="A693" s="1" t="s">
        <v>34</v>
      </c>
      <c r="B693" s="1" t="s">
        <v>622</v>
      </c>
      <c r="C693" s="1" t="s">
        <v>1670</v>
      </c>
      <c r="E693" s="3" t="s">
        <v>1917</v>
      </c>
      <c r="F693" s="3" t="s">
        <v>1874</v>
      </c>
      <c r="G693" s="4">
        <v>1924.51</v>
      </c>
    </row>
    <row r="694" spans="1:7" x14ac:dyDescent="0.25">
      <c r="A694" s="1" t="s">
        <v>34</v>
      </c>
      <c r="B694" s="1" t="s">
        <v>215</v>
      </c>
      <c r="C694" s="1" t="s">
        <v>1670</v>
      </c>
      <c r="E694" s="3" t="s">
        <v>1910</v>
      </c>
      <c r="F694" s="3" t="s">
        <v>1880</v>
      </c>
      <c r="G694" s="4">
        <v>1926.61</v>
      </c>
    </row>
    <row r="695" spans="1:7" x14ac:dyDescent="0.25">
      <c r="A695" s="1" t="s">
        <v>34</v>
      </c>
      <c r="B695" s="1" t="s">
        <v>1156</v>
      </c>
      <c r="C695" s="1" t="s">
        <v>1670</v>
      </c>
      <c r="E695" s="3" t="s">
        <v>1871</v>
      </c>
      <c r="F695" s="3" t="s">
        <v>1872</v>
      </c>
      <c r="G695" s="4">
        <v>1926.61</v>
      </c>
    </row>
    <row r="696" spans="1:7" x14ac:dyDescent="0.25">
      <c r="A696" s="1" t="s">
        <v>34</v>
      </c>
      <c r="B696" s="1" t="s">
        <v>882</v>
      </c>
      <c r="C696" s="1" t="s">
        <v>1670</v>
      </c>
      <c r="E696" s="3" t="s">
        <v>1913</v>
      </c>
      <c r="F696" s="3" t="s">
        <v>1898</v>
      </c>
      <c r="G696" s="4">
        <v>1924.51</v>
      </c>
    </row>
    <row r="697" spans="1:7" x14ac:dyDescent="0.25">
      <c r="A697" s="1" t="s">
        <v>34</v>
      </c>
      <c r="B697" s="1" t="s">
        <v>752</v>
      </c>
      <c r="C697" s="1" t="s">
        <v>1675</v>
      </c>
      <c r="E697" s="3" t="s">
        <v>2024</v>
      </c>
      <c r="F697" s="3" t="s">
        <v>2023</v>
      </c>
      <c r="G697" s="4">
        <v>2467</v>
      </c>
    </row>
    <row r="698" spans="1:7" x14ac:dyDescent="0.25">
      <c r="A698" s="1" t="s">
        <v>34</v>
      </c>
      <c r="B698" s="1" t="s">
        <v>1286</v>
      </c>
      <c r="C698" s="1" t="s">
        <v>1675</v>
      </c>
      <c r="E698" s="3" t="s">
        <v>2051</v>
      </c>
      <c r="F698" s="3" t="s">
        <v>2310</v>
      </c>
      <c r="G698" s="4">
        <v>2467</v>
      </c>
    </row>
    <row r="699" spans="1:7" x14ac:dyDescent="0.25">
      <c r="A699" s="1" t="s">
        <v>34</v>
      </c>
      <c r="B699" s="1" t="s">
        <v>880</v>
      </c>
      <c r="C699" s="1" t="s">
        <v>1675</v>
      </c>
      <c r="E699" s="3" t="s">
        <v>1959</v>
      </c>
      <c r="F699" s="3" t="s">
        <v>1956</v>
      </c>
      <c r="G699" s="4">
        <v>2467</v>
      </c>
    </row>
    <row r="700" spans="1:7" x14ac:dyDescent="0.25">
      <c r="A700" s="1" t="s">
        <v>34</v>
      </c>
      <c r="B700" s="1" t="s">
        <v>1287</v>
      </c>
      <c r="C700" s="1" t="s">
        <v>1675</v>
      </c>
      <c r="E700" s="3" t="s">
        <v>2033</v>
      </c>
      <c r="F700" s="3" t="s">
        <v>2035</v>
      </c>
      <c r="G700" s="4">
        <v>2467</v>
      </c>
    </row>
    <row r="701" spans="1:7" x14ac:dyDescent="0.25">
      <c r="A701" s="1" t="s">
        <v>34</v>
      </c>
      <c r="B701" s="1" t="s">
        <v>106</v>
      </c>
      <c r="C701" s="1" t="s">
        <v>1675</v>
      </c>
      <c r="E701" s="3" t="s">
        <v>2311</v>
      </c>
      <c r="F701" s="3" t="s">
        <v>2312</v>
      </c>
      <c r="G701" s="4">
        <v>2467</v>
      </c>
    </row>
    <row r="702" spans="1:7" x14ac:dyDescent="0.25">
      <c r="A702" s="1" t="s">
        <v>34</v>
      </c>
      <c r="B702" s="1" t="s">
        <v>1166</v>
      </c>
      <c r="C702" s="1" t="s">
        <v>1675</v>
      </c>
      <c r="E702" s="3" t="s">
        <v>2313</v>
      </c>
      <c r="F702" s="3" t="s">
        <v>2314</v>
      </c>
      <c r="G702" s="4">
        <v>2467</v>
      </c>
    </row>
    <row r="703" spans="1:7" x14ac:dyDescent="0.25">
      <c r="A703" s="1" t="s">
        <v>34</v>
      </c>
      <c r="B703" s="1" t="s">
        <v>1181</v>
      </c>
      <c r="C703" s="1" t="s">
        <v>1675</v>
      </c>
      <c r="E703" s="3" t="s">
        <v>2033</v>
      </c>
      <c r="F703" s="3" t="s">
        <v>2035</v>
      </c>
      <c r="G703" s="4">
        <v>2467</v>
      </c>
    </row>
    <row r="704" spans="1:7" x14ac:dyDescent="0.25">
      <c r="A704" s="1" t="s">
        <v>34</v>
      </c>
      <c r="B704" s="1" t="s">
        <v>310</v>
      </c>
      <c r="C704" s="1" t="s">
        <v>1675</v>
      </c>
      <c r="E704" s="3" t="s">
        <v>2313</v>
      </c>
      <c r="F704" s="3" t="s">
        <v>2314</v>
      </c>
      <c r="G704" s="4">
        <v>2467</v>
      </c>
    </row>
    <row r="705" spans="1:7" x14ac:dyDescent="0.25">
      <c r="A705" s="1" t="s">
        <v>34</v>
      </c>
      <c r="B705" s="1" t="s">
        <v>1173</v>
      </c>
      <c r="C705" s="1" t="s">
        <v>1675</v>
      </c>
      <c r="E705" s="3" t="s">
        <v>2051</v>
      </c>
      <c r="F705" s="3" t="s">
        <v>2310</v>
      </c>
      <c r="G705" s="4">
        <v>2467</v>
      </c>
    </row>
    <row r="706" spans="1:7" x14ac:dyDescent="0.25">
      <c r="A706" s="1" t="s">
        <v>34</v>
      </c>
      <c r="B706" s="1" t="s">
        <v>1378</v>
      </c>
      <c r="C706" s="1" t="s">
        <v>1900</v>
      </c>
      <c r="E706" s="3" t="s">
        <v>1965</v>
      </c>
      <c r="F706" s="3" t="s">
        <v>2315</v>
      </c>
      <c r="G706" s="4">
        <v>5985</v>
      </c>
    </row>
    <row r="707" spans="1:7" x14ac:dyDescent="0.25">
      <c r="A707" s="1" t="s">
        <v>34</v>
      </c>
      <c r="B707" s="1" t="s">
        <v>1263</v>
      </c>
      <c r="C707" s="1" t="s">
        <v>2009</v>
      </c>
      <c r="E707" s="3" t="s">
        <v>2010</v>
      </c>
      <c r="F707" s="3" t="s">
        <v>2011</v>
      </c>
      <c r="G707" s="4">
        <v>3019.68</v>
      </c>
    </row>
    <row r="708" spans="1:7" x14ac:dyDescent="0.25">
      <c r="A708" s="1" t="s">
        <v>34</v>
      </c>
      <c r="B708" s="1" t="s">
        <v>936</v>
      </c>
      <c r="C708" s="1" t="s">
        <v>1670</v>
      </c>
      <c r="E708" s="3" t="s">
        <v>1858</v>
      </c>
      <c r="F708" s="3" t="s">
        <v>1907</v>
      </c>
      <c r="G708" s="4">
        <v>1972.21</v>
      </c>
    </row>
    <row r="709" spans="1:7" x14ac:dyDescent="0.25">
      <c r="A709" s="1" t="s">
        <v>34</v>
      </c>
      <c r="B709" s="1" t="s">
        <v>312</v>
      </c>
      <c r="C709" s="1" t="s">
        <v>1670</v>
      </c>
      <c r="E709" s="3" t="s">
        <v>1863</v>
      </c>
      <c r="F709" s="3" t="s">
        <v>2316</v>
      </c>
      <c r="G709" s="4">
        <v>1972.21</v>
      </c>
    </row>
    <row r="710" spans="1:7" x14ac:dyDescent="0.25">
      <c r="A710" s="1" t="s">
        <v>34</v>
      </c>
      <c r="B710" s="1" t="s">
        <v>1321</v>
      </c>
      <c r="C710" s="1" t="s">
        <v>1670</v>
      </c>
      <c r="E710" s="3" t="s">
        <v>1958</v>
      </c>
      <c r="F710" s="3" t="s">
        <v>2317</v>
      </c>
      <c r="G710" s="4">
        <v>1867</v>
      </c>
    </row>
    <row r="711" spans="1:7" x14ac:dyDescent="0.25">
      <c r="A711" s="1" t="s">
        <v>34</v>
      </c>
      <c r="B711" s="1" t="s">
        <v>650</v>
      </c>
      <c r="C711" s="1" t="s">
        <v>1670</v>
      </c>
      <c r="E711" s="3" t="s">
        <v>1955</v>
      </c>
      <c r="F711" s="3" t="s">
        <v>2318</v>
      </c>
      <c r="G711" s="4">
        <v>1867</v>
      </c>
    </row>
    <row r="712" spans="1:7" x14ac:dyDescent="0.25">
      <c r="A712" s="1" t="s">
        <v>34</v>
      </c>
      <c r="B712" s="1" t="s">
        <v>1086</v>
      </c>
      <c r="C712" s="1" t="s">
        <v>1670</v>
      </c>
      <c r="E712" s="3" t="s">
        <v>1861</v>
      </c>
      <c r="F712" s="3" t="s">
        <v>2319</v>
      </c>
      <c r="G712" s="4">
        <v>1972.21</v>
      </c>
    </row>
    <row r="713" spans="1:7" x14ac:dyDescent="0.25">
      <c r="A713" s="1" t="s">
        <v>34</v>
      </c>
      <c r="B713" s="1" t="s">
        <v>1325</v>
      </c>
      <c r="C713" s="1" t="s">
        <v>1670</v>
      </c>
      <c r="E713" s="3" t="s">
        <v>1860</v>
      </c>
      <c r="F713" s="3" t="s">
        <v>1862</v>
      </c>
      <c r="G713" s="4">
        <v>1972.21</v>
      </c>
    </row>
    <row r="714" spans="1:7" x14ac:dyDescent="0.25">
      <c r="A714" s="1" t="s">
        <v>34</v>
      </c>
      <c r="B714" s="1" t="s">
        <v>935</v>
      </c>
      <c r="C714" s="1" t="s">
        <v>1670</v>
      </c>
      <c r="E714" s="3" t="s">
        <v>1955</v>
      </c>
      <c r="F714" s="3" t="s">
        <v>2318</v>
      </c>
      <c r="G714" s="4">
        <v>1867</v>
      </c>
    </row>
    <row r="715" spans="1:7" x14ac:dyDescent="0.25">
      <c r="A715" s="1" t="s">
        <v>34</v>
      </c>
      <c r="B715" s="1" t="s">
        <v>1447</v>
      </c>
      <c r="C715" s="1" t="s">
        <v>1670</v>
      </c>
      <c r="E715" s="3" t="s">
        <v>1861</v>
      </c>
      <c r="F715" s="3" t="s">
        <v>2319</v>
      </c>
      <c r="G715" s="4">
        <v>1972.21</v>
      </c>
    </row>
    <row r="716" spans="1:7" x14ac:dyDescent="0.25">
      <c r="A716" s="1" t="s">
        <v>34</v>
      </c>
      <c r="B716" s="1" t="s">
        <v>1233</v>
      </c>
      <c r="C716" s="1" t="s">
        <v>1670</v>
      </c>
      <c r="E716" s="3" t="s">
        <v>1921</v>
      </c>
      <c r="F716" s="3" t="s">
        <v>1960</v>
      </c>
      <c r="G716" s="4">
        <v>1867</v>
      </c>
    </row>
    <row r="717" spans="1:7" x14ac:dyDescent="0.25">
      <c r="A717" s="1" t="s">
        <v>34</v>
      </c>
      <c r="B717" s="1" t="s">
        <v>1290</v>
      </c>
      <c r="C717" s="1" t="s">
        <v>1670</v>
      </c>
      <c r="E717" s="3" t="s">
        <v>1860</v>
      </c>
      <c r="F717" s="3" t="s">
        <v>1862</v>
      </c>
      <c r="G717" s="4">
        <v>1972.21</v>
      </c>
    </row>
    <row r="718" spans="1:7" x14ac:dyDescent="0.25">
      <c r="A718" s="1" t="s">
        <v>34</v>
      </c>
      <c r="B718" s="1" t="s">
        <v>1195</v>
      </c>
      <c r="C718" s="1" t="s">
        <v>1670</v>
      </c>
      <c r="E718" s="3" t="s">
        <v>1961</v>
      </c>
      <c r="F718" s="3" t="s">
        <v>1996</v>
      </c>
      <c r="G718" s="4">
        <v>1953</v>
      </c>
    </row>
    <row r="719" spans="1:7" x14ac:dyDescent="0.25">
      <c r="A719" s="1" t="s">
        <v>34</v>
      </c>
      <c r="B719" s="1" t="s">
        <v>1013</v>
      </c>
      <c r="C719" s="1" t="s">
        <v>1670</v>
      </c>
      <c r="E719" s="3" t="s">
        <v>1995</v>
      </c>
      <c r="F719" s="3" t="s">
        <v>2320</v>
      </c>
      <c r="G719" s="4">
        <v>1953</v>
      </c>
    </row>
    <row r="720" spans="1:7" x14ac:dyDescent="0.25">
      <c r="A720" s="1" t="s">
        <v>34</v>
      </c>
      <c r="B720" s="1" t="s">
        <v>709</v>
      </c>
      <c r="C720" s="1" t="s">
        <v>1670</v>
      </c>
      <c r="E720" s="3" t="s">
        <v>2021</v>
      </c>
      <c r="F720" s="3" t="s">
        <v>2321</v>
      </c>
      <c r="G720" s="4">
        <v>1953</v>
      </c>
    </row>
    <row r="721" spans="1:7" x14ac:dyDescent="0.25">
      <c r="A721" s="1" t="s">
        <v>34</v>
      </c>
      <c r="B721" s="1" t="s">
        <v>1264</v>
      </c>
      <c r="C721" s="1" t="s">
        <v>1670</v>
      </c>
      <c r="E721" s="3" t="s">
        <v>1961</v>
      </c>
      <c r="F721" s="3" t="s">
        <v>1996</v>
      </c>
      <c r="G721" s="4">
        <v>1953</v>
      </c>
    </row>
    <row r="722" spans="1:7" x14ac:dyDescent="0.25">
      <c r="A722" s="1" t="s">
        <v>34</v>
      </c>
      <c r="B722" s="1" t="s">
        <v>357</v>
      </c>
      <c r="C722" s="1" t="s">
        <v>1681</v>
      </c>
      <c r="E722" s="3" t="s">
        <v>2021</v>
      </c>
      <c r="F722" s="3" t="s">
        <v>2321</v>
      </c>
      <c r="G722" s="4">
        <v>2847</v>
      </c>
    </row>
    <row r="723" spans="1:7" x14ac:dyDescent="0.25">
      <c r="A723" s="1" t="s">
        <v>34</v>
      </c>
      <c r="B723" s="1" t="s">
        <v>439</v>
      </c>
      <c r="C723" s="1" t="s">
        <v>2017</v>
      </c>
      <c r="E723" s="3" t="s">
        <v>2025</v>
      </c>
      <c r="F723" s="3" t="s">
        <v>2322</v>
      </c>
      <c r="G723" s="4">
        <v>2400</v>
      </c>
    </row>
    <row r="724" spans="1:7" x14ac:dyDescent="0.25">
      <c r="A724" s="1" t="s">
        <v>34</v>
      </c>
      <c r="B724" s="1" t="s">
        <v>1179</v>
      </c>
      <c r="C724" s="1" t="s">
        <v>1670</v>
      </c>
      <c r="E724" s="3" t="s">
        <v>2040</v>
      </c>
      <c r="F724" s="3" t="s">
        <v>2049</v>
      </c>
      <c r="G724" s="4">
        <v>2194</v>
      </c>
    </row>
    <row r="725" spans="1:7" x14ac:dyDescent="0.25">
      <c r="A725" s="1" t="s">
        <v>34</v>
      </c>
      <c r="B725" s="1" t="s">
        <v>575</v>
      </c>
      <c r="C725" s="1" t="s">
        <v>1670</v>
      </c>
      <c r="E725" s="3" t="s">
        <v>2034</v>
      </c>
      <c r="F725" s="3" t="s">
        <v>2037</v>
      </c>
      <c r="G725" s="4">
        <v>2194</v>
      </c>
    </row>
    <row r="726" spans="1:7" x14ac:dyDescent="0.25">
      <c r="A726" s="1" t="s">
        <v>34</v>
      </c>
      <c r="B726" s="1" t="s">
        <v>573</v>
      </c>
      <c r="C726" s="1" t="s">
        <v>1670</v>
      </c>
      <c r="E726" s="3" t="s">
        <v>2047</v>
      </c>
      <c r="F726" s="3" t="s">
        <v>2041</v>
      </c>
      <c r="G726" s="4">
        <v>2194</v>
      </c>
    </row>
    <row r="727" spans="1:7" x14ac:dyDescent="0.25">
      <c r="A727" s="1" t="s">
        <v>34</v>
      </c>
      <c r="B727" s="1" t="s">
        <v>535</v>
      </c>
      <c r="C727" s="1" t="s">
        <v>1670</v>
      </c>
      <c r="E727" s="3" t="s">
        <v>2047</v>
      </c>
      <c r="F727" s="3" t="s">
        <v>2041</v>
      </c>
      <c r="G727" s="4">
        <v>2194</v>
      </c>
    </row>
    <row r="728" spans="1:7" x14ac:dyDescent="0.25">
      <c r="A728" s="1" t="s">
        <v>34</v>
      </c>
      <c r="B728" s="1" t="s">
        <v>260</v>
      </c>
      <c r="C728" s="1" t="s">
        <v>1670</v>
      </c>
      <c r="E728" s="3" t="s">
        <v>2042</v>
      </c>
      <c r="F728" s="3" t="s">
        <v>2323</v>
      </c>
      <c r="G728" s="4">
        <v>2194</v>
      </c>
    </row>
    <row r="729" spans="1:7" x14ac:dyDescent="0.25">
      <c r="A729" s="1" t="s">
        <v>34</v>
      </c>
      <c r="B729" s="1" t="s">
        <v>1065</v>
      </c>
      <c r="C729" s="1" t="s">
        <v>1670</v>
      </c>
      <c r="E729" s="3" t="s">
        <v>2042</v>
      </c>
      <c r="F729" s="3" t="s">
        <v>2323</v>
      </c>
      <c r="G729" s="4">
        <v>2194</v>
      </c>
    </row>
    <row r="730" spans="1:7" x14ac:dyDescent="0.25">
      <c r="A730" s="1" t="s">
        <v>34</v>
      </c>
      <c r="B730" s="1" t="s">
        <v>609</v>
      </c>
      <c r="C730" s="1" t="s">
        <v>1670</v>
      </c>
      <c r="E730" s="3" t="s">
        <v>2044</v>
      </c>
      <c r="F730" s="3" t="s">
        <v>2324</v>
      </c>
      <c r="G730" s="4">
        <v>2194</v>
      </c>
    </row>
    <row r="731" spans="1:7" x14ac:dyDescent="0.25">
      <c r="A731" s="1" t="s">
        <v>34</v>
      </c>
      <c r="B731" s="1" t="s">
        <v>267</v>
      </c>
      <c r="C731" s="1" t="s">
        <v>1670</v>
      </c>
      <c r="E731" s="3" t="s">
        <v>2042</v>
      </c>
      <c r="F731" s="3" t="s">
        <v>2323</v>
      </c>
      <c r="G731" s="4">
        <v>2194</v>
      </c>
    </row>
    <row r="732" spans="1:7" x14ac:dyDescent="0.25">
      <c r="A732" s="1" t="s">
        <v>34</v>
      </c>
      <c r="B732" s="1" t="s">
        <v>279</v>
      </c>
      <c r="C732" s="1" t="s">
        <v>1670</v>
      </c>
      <c r="E732" s="3" t="s">
        <v>2042</v>
      </c>
      <c r="F732" s="3" t="s">
        <v>2323</v>
      </c>
      <c r="G732" s="4">
        <v>2194</v>
      </c>
    </row>
    <row r="733" spans="1:7" x14ac:dyDescent="0.25">
      <c r="A733" s="1" t="s">
        <v>34</v>
      </c>
      <c r="B733" s="1" t="s">
        <v>1446</v>
      </c>
      <c r="C733" s="1" t="s">
        <v>1670</v>
      </c>
      <c r="E733" s="3" t="s">
        <v>2042</v>
      </c>
      <c r="F733" s="3" t="s">
        <v>2323</v>
      </c>
      <c r="G733" s="4">
        <v>2194</v>
      </c>
    </row>
    <row r="734" spans="1:7" x14ac:dyDescent="0.25">
      <c r="A734" s="1" t="s">
        <v>34</v>
      </c>
      <c r="B734" s="1" t="s">
        <v>438</v>
      </c>
      <c r="C734" s="1" t="s">
        <v>1670</v>
      </c>
      <c r="E734" s="3" t="s">
        <v>2036</v>
      </c>
      <c r="F734" s="3" t="s">
        <v>2039</v>
      </c>
      <c r="G734" s="4">
        <v>2194</v>
      </c>
    </row>
    <row r="735" spans="1:7" x14ac:dyDescent="0.25">
      <c r="A735" s="1" t="s">
        <v>34</v>
      </c>
      <c r="B735" s="1" t="s">
        <v>540</v>
      </c>
      <c r="C735" s="1" t="s">
        <v>1670</v>
      </c>
      <c r="E735" s="3" t="s">
        <v>2045</v>
      </c>
      <c r="F735" s="3" t="s">
        <v>2043</v>
      </c>
      <c r="G735" s="4">
        <v>2194</v>
      </c>
    </row>
    <row r="736" spans="1:7" x14ac:dyDescent="0.25">
      <c r="A736" s="1" t="s">
        <v>34</v>
      </c>
      <c r="B736" s="1" t="s">
        <v>328</v>
      </c>
      <c r="C736" s="1" t="s">
        <v>1670</v>
      </c>
      <c r="E736" s="3" t="s">
        <v>2042</v>
      </c>
      <c r="F736" s="3" t="s">
        <v>2323</v>
      </c>
      <c r="G736" s="4">
        <v>2194</v>
      </c>
    </row>
    <row r="737" spans="1:7" x14ac:dyDescent="0.25">
      <c r="A737" s="1" t="s">
        <v>34</v>
      </c>
      <c r="B737" s="1" t="s">
        <v>472</v>
      </c>
      <c r="C737" s="1" t="s">
        <v>1670</v>
      </c>
      <c r="E737" s="3" t="s">
        <v>2038</v>
      </c>
      <c r="F737" s="3" t="s">
        <v>2325</v>
      </c>
      <c r="G737" s="4">
        <v>2194</v>
      </c>
    </row>
    <row r="738" spans="1:7" x14ac:dyDescent="0.25">
      <c r="A738" s="1" t="s">
        <v>34</v>
      </c>
      <c r="B738" s="1" t="s">
        <v>602</v>
      </c>
      <c r="C738" s="1" t="s">
        <v>1670</v>
      </c>
      <c r="E738" s="3" t="s">
        <v>2048</v>
      </c>
      <c r="F738" s="3" t="s">
        <v>2046</v>
      </c>
      <c r="G738" s="4">
        <v>2194</v>
      </c>
    </row>
    <row r="739" spans="1:7" x14ac:dyDescent="0.25">
      <c r="A739" s="1" t="s">
        <v>34</v>
      </c>
      <c r="B739" s="1" t="s">
        <v>1363</v>
      </c>
      <c r="C739" s="1" t="s">
        <v>1670</v>
      </c>
      <c r="E739" s="3" t="s">
        <v>2036</v>
      </c>
      <c r="F739" s="3" t="s">
        <v>2039</v>
      </c>
      <c r="G739" s="4">
        <v>2194</v>
      </c>
    </row>
    <row r="740" spans="1:7" x14ac:dyDescent="0.25">
      <c r="A740" s="1" t="s">
        <v>34</v>
      </c>
      <c r="B740" s="1" t="s">
        <v>1105</v>
      </c>
      <c r="C740" s="1" t="s">
        <v>1670</v>
      </c>
      <c r="E740" s="3" t="s">
        <v>2040</v>
      </c>
      <c r="F740" s="3" t="s">
        <v>2049</v>
      </c>
      <c r="G740" s="4">
        <v>2194</v>
      </c>
    </row>
    <row r="741" spans="1:7" x14ac:dyDescent="0.25">
      <c r="A741" s="1" t="s">
        <v>34</v>
      </c>
      <c r="B741" s="1" t="s">
        <v>685</v>
      </c>
      <c r="C741" s="1" t="s">
        <v>1670</v>
      </c>
      <c r="E741" s="3" t="s">
        <v>2038</v>
      </c>
      <c r="F741" s="3" t="s">
        <v>2325</v>
      </c>
      <c r="G741" s="4">
        <v>2194</v>
      </c>
    </row>
    <row r="742" spans="1:7" x14ac:dyDescent="0.25">
      <c r="A742" s="1" t="s">
        <v>34</v>
      </c>
      <c r="B742" s="1" t="s">
        <v>684</v>
      </c>
      <c r="C742" s="1" t="s">
        <v>1670</v>
      </c>
      <c r="E742" s="3" t="s">
        <v>2034</v>
      </c>
      <c r="F742" s="3" t="s">
        <v>2037</v>
      </c>
      <c r="G742" s="4">
        <v>2194</v>
      </c>
    </row>
    <row r="743" spans="1:7" x14ac:dyDescent="0.25">
      <c r="A743" s="1" t="s">
        <v>34</v>
      </c>
      <c r="B743" s="1" t="s">
        <v>995</v>
      </c>
      <c r="C743" s="1" t="s">
        <v>1670</v>
      </c>
      <c r="E743" s="3" t="s">
        <v>2040</v>
      </c>
      <c r="F743" s="3" t="s">
        <v>2049</v>
      </c>
      <c r="G743" s="4">
        <v>2194</v>
      </c>
    </row>
    <row r="744" spans="1:7" x14ac:dyDescent="0.25">
      <c r="A744" s="1" t="s">
        <v>34</v>
      </c>
      <c r="B744" s="1" t="s">
        <v>440</v>
      </c>
      <c r="C744" s="1" t="s">
        <v>1670</v>
      </c>
      <c r="E744" s="3" t="s">
        <v>2040</v>
      </c>
      <c r="F744" s="3" t="s">
        <v>2049</v>
      </c>
      <c r="G744" s="4">
        <v>2134</v>
      </c>
    </row>
    <row r="745" spans="1:7" x14ac:dyDescent="0.25">
      <c r="A745" s="1" t="s">
        <v>34</v>
      </c>
      <c r="B745" s="1" t="s">
        <v>856</v>
      </c>
      <c r="C745" s="1" t="s">
        <v>1824</v>
      </c>
      <c r="E745" s="3" t="s">
        <v>2022</v>
      </c>
      <c r="F745" s="3" t="s">
        <v>2326</v>
      </c>
      <c r="G745" s="4">
        <v>2497</v>
      </c>
    </row>
    <row r="746" spans="1:7" x14ac:dyDescent="0.25">
      <c r="A746" s="1" t="s">
        <v>34</v>
      </c>
      <c r="B746" s="1" t="s">
        <v>1385</v>
      </c>
      <c r="C746" s="1" t="s">
        <v>2054</v>
      </c>
      <c r="E746" s="3" t="s">
        <v>2327</v>
      </c>
      <c r="F746" s="3" t="s">
        <v>2328</v>
      </c>
      <c r="G746" s="4">
        <v>2108</v>
      </c>
    </row>
    <row r="747" spans="1:7" x14ac:dyDescent="0.25">
      <c r="A747" s="1" t="s">
        <v>34</v>
      </c>
      <c r="B747" s="1" t="s">
        <v>554</v>
      </c>
      <c r="C747" s="1" t="s">
        <v>2054</v>
      </c>
      <c r="E747" s="3" t="s">
        <v>2066</v>
      </c>
      <c r="F747" s="3" t="s">
        <v>2329</v>
      </c>
      <c r="G747" s="4">
        <v>2108</v>
      </c>
    </row>
    <row r="748" spans="1:7" x14ac:dyDescent="0.25">
      <c r="A748" s="1" t="s">
        <v>34</v>
      </c>
      <c r="B748" s="1" t="s">
        <v>1443</v>
      </c>
      <c r="C748" s="1" t="s">
        <v>2054</v>
      </c>
      <c r="E748" s="3" t="s">
        <v>2066</v>
      </c>
      <c r="F748" s="3" t="s">
        <v>2329</v>
      </c>
      <c r="G748" s="4">
        <v>2108</v>
      </c>
    </row>
    <row r="749" spans="1:7" x14ac:dyDescent="0.25">
      <c r="A749" s="1" t="s">
        <v>34</v>
      </c>
      <c r="B749" s="1" t="s">
        <v>1256</v>
      </c>
      <c r="C749" s="1" t="s">
        <v>2054</v>
      </c>
      <c r="E749" s="3" t="s">
        <v>2061</v>
      </c>
      <c r="F749" s="3" t="s">
        <v>2330</v>
      </c>
      <c r="G749" s="4">
        <v>2108</v>
      </c>
    </row>
    <row r="750" spans="1:7" x14ac:dyDescent="0.25">
      <c r="A750" s="1" t="s">
        <v>34</v>
      </c>
      <c r="B750" s="1" t="s">
        <v>1445</v>
      </c>
      <c r="C750" s="1" t="s">
        <v>2054</v>
      </c>
      <c r="E750" s="3" t="s">
        <v>2063</v>
      </c>
      <c r="F750" s="3" t="s">
        <v>2331</v>
      </c>
      <c r="G750" s="4">
        <v>2108</v>
      </c>
    </row>
    <row r="751" spans="1:7" x14ac:dyDescent="0.25">
      <c r="A751" s="1" t="s">
        <v>34</v>
      </c>
      <c r="B751" s="1" t="s">
        <v>850</v>
      </c>
      <c r="C751" s="1" t="s">
        <v>2054</v>
      </c>
      <c r="E751" s="3" t="s">
        <v>2068</v>
      </c>
      <c r="F751" s="3" t="s">
        <v>2067</v>
      </c>
      <c r="G751" s="4">
        <v>2108</v>
      </c>
    </row>
    <row r="752" spans="1:7" x14ac:dyDescent="0.25">
      <c r="A752" s="1" t="s">
        <v>34</v>
      </c>
      <c r="B752" s="1" t="s">
        <v>1444</v>
      </c>
      <c r="C752" s="1" t="s">
        <v>2054</v>
      </c>
      <c r="E752" s="3" t="s">
        <v>2068</v>
      </c>
      <c r="F752" s="3" t="s">
        <v>2067</v>
      </c>
      <c r="G752" s="4">
        <v>2108</v>
      </c>
    </row>
    <row r="753" spans="1:7" x14ac:dyDescent="0.25">
      <c r="A753" s="1" t="s">
        <v>34</v>
      </c>
      <c r="B753" s="1" t="s">
        <v>851</v>
      </c>
      <c r="C753" s="1" t="s">
        <v>2054</v>
      </c>
      <c r="E753" s="3" t="s">
        <v>2066</v>
      </c>
      <c r="F753" s="3" t="s">
        <v>2329</v>
      </c>
      <c r="G753" s="4">
        <v>2108</v>
      </c>
    </row>
    <row r="754" spans="1:7" x14ac:dyDescent="0.25">
      <c r="A754" s="1" t="s">
        <v>34</v>
      </c>
      <c r="B754" s="1" t="s">
        <v>823</v>
      </c>
      <c r="C754" s="1" t="s">
        <v>2054</v>
      </c>
      <c r="E754" s="3" t="s">
        <v>2066</v>
      </c>
      <c r="F754" s="3" t="s">
        <v>2329</v>
      </c>
      <c r="G754" s="4">
        <v>2108</v>
      </c>
    </row>
    <row r="755" spans="1:7" x14ac:dyDescent="0.25">
      <c r="A755" s="1" t="s">
        <v>34</v>
      </c>
      <c r="B755" s="1" t="s">
        <v>335</v>
      </c>
      <c r="C755" s="1" t="s">
        <v>2054</v>
      </c>
      <c r="E755" s="3" t="s">
        <v>2066</v>
      </c>
      <c r="F755" s="3" t="s">
        <v>2329</v>
      </c>
      <c r="G755" s="4">
        <v>2108</v>
      </c>
    </row>
    <row r="756" spans="1:7" x14ac:dyDescent="0.25">
      <c r="A756" s="1" t="s">
        <v>34</v>
      </c>
      <c r="B756" s="1" t="s">
        <v>852</v>
      </c>
      <c r="C756" s="1" t="s">
        <v>2054</v>
      </c>
      <c r="E756" s="3" t="s">
        <v>2066</v>
      </c>
      <c r="F756" s="3" t="s">
        <v>2329</v>
      </c>
      <c r="G756" s="4">
        <v>2108</v>
      </c>
    </row>
    <row r="757" spans="1:7" x14ac:dyDescent="0.25">
      <c r="A757" s="1" t="s">
        <v>34</v>
      </c>
      <c r="B757" s="1" t="s">
        <v>240</v>
      </c>
      <c r="C757" s="1" t="s">
        <v>2054</v>
      </c>
      <c r="E757" s="3" t="s">
        <v>2066</v>
      </c>
      <c r="F757" s="3" t="s">
        <v>2329</v>
      </c>
      <c r="G757" s="4">
        <v>2108</v>
      </c>
    </row>
    <row r="758" spans="1:7" x14ac:dyDescent="0.25">
      <c r="A758" s="1" t="s">
        <v>34</v>
      </c>
      <c r="B758" s="1" t="s">
        <v>586</v>
      </c>
      <c r="C758" s="1" t="s">
        <v>2054</v>
      </c>
      <c r="E758" s="3" t="s">
        <v>2068</v>
      </c>
      <c r="F758" s="3" t="s">
        <v>2067</v>
      </c>
      <c r="G758" s="4">
        <v>2108</v>
      </c>
    </row>
    <row r="759" spans="1:7" x14ac:dyDescent="0.25">
      <c r="A759" s="1" t="s">
        <v>34</v>
      </c>
      <c r="B759" s="1" t="s">
        <v>767</v>
      </c>
      <c r="C759" s="1" t="s">
        <v>2054</v>
      </c>
      <c r="E759" s="3" t="s">
        <v>2056</v>
      </c>
      <c r="F759" s="3" t="s">
        <v>2058</v>
      </c>
      <c r="G759" s="4">
        <v>2108</v>
      </c>
    </row>
    <row r="760" spans="1:7" x14ac:dyDescent="0.25">
      <c r="A760" s="1" t="s">
        <v>34</v>
      </c>
      <c r="B760" s="1" t="s">
        <v>341</v>
      </c>
      <c r="C760" s="1" t="s">
        <v>2054</v>
      </c>
      <c r="E760" s="3" t="s">
        <v>2068</v>
      </c>
      <c r="F760" s="3" t="s">
        <v>2067</v>
      </c>
      <c r="G760" s="4">
        <v>2108</v>
      </c>
    </row>
    <row r="761" spans="1:7" x14ac:dyDescent="0.25">
      <c r="A761" s="1" t="s">
        <v>34</v>
      </c>
      <c r="B761" s="1" t="s">
        <v>1565</v>
      </c>
      <c r="C761" s="1" t="s">
        <v>2054</v>
      </c>
      <c r="E761" s="3" t="s">
        <v>2056</v>
      </c>
      <c r="F761" s="3" t="s">
        <v>2058</v>
      </c>
      <c r="G761" s="4">
        <v>2108</v>
      </c>
    </row>
    <row r="762" spans="1:7" x14ac:dyDescent="0.25">
      <c r="A762" s="1" t="s">
        <v>34</v>
      </c>
      <c r="B762" s="1" t="s">
        <v>183</v>
      </c>
      <c r="C762" s="1" t="s">
        <v>2054</v>
      </c>
      <c r="E762" s="3" t="s">
        <v>2063</v>
      </c>
      <c r="F762" s="3" t="s">
        <v>2331</v>
      </c>
      <c r="G762" s="4">
        <v>2108</v>
      </c>
    </row>
    <row r="763" spans="1:7" x14ac:dyDescent="0.25">
      <c r="A763" s="1" t="s">
        <v>34</v>
      </c>
      <c r="B763" s="1" t="s">
        <v>303</v>
      </c>
      <c r="C763" s="1" t="s">
        <v>2054</v>
      </c>
      <c r="E763" s="3" t="s">
        <v>2066</v>
      </c>
      <c r="F763" s="3" t="s">
        <v>2329</v>
      </c>
      <c r="G763" s="4">
        <v>2108</v>
      </c>
    </row>
    <row r="764" spans="1:7" x14ac:dyDescent="0.25">
      <c r="A764" s="1" t="s">
        <v>34</v>
      </c>
      <c r="B764" s="1" t="s">
        <v>207</v>
      </c>
      <c r="C764" s="1" t="s">
        <v>2054</v>
      </c>
      <c r="E764" s="3" t="s">
        <v>2068</v>
      </c>
      <c r="F764" s="3" t="s">
        <v>2067</v>
      </c>
      <c r="G764" s="4">
        <v>2108</v>
      </c>
    </row>
    <row r="765" spans="1:7" x14ac:dyDescent="0.25">
      <c r="A765" s="1" t="s">
        <v>34</v>
      </c>
      <c r="B765" s="1" t="s">
        <v>405</v>
      </c>
      <c r="C765" s="1" t="s">
        <v>2054</v>
      </c>
      <c r="E765" s="3" t="s">
        <v>2066</v>
      </c>
      <c r="F765" s="3" t="s">
        <v>2329</v>
      </c>
      <c r="G765" s="4">
        <v>2108</v>
      </c>
    </row>
    <row r="766" spans="1:7" x14ac:dyDescent="0.25">
      <c r="A766" s="1" t="s">
        <v>34</v>
      </c>
      <c r="B766" s="1" t="s">
        <v>460</v>
      </c>
      <c r="C766" s="1" t="s">
        <v>2054</v>
      </c>
      <c r="E766" s="3" t="s">
        <v>2056</v>
      </c>
      <c r="F766" s="3" t="s">
        <v>2058</v>
      </c>
      <c r="G766" s="4">
        <v>2108</v>
      </c>
    </row>
    <row r="767" spans="1:7" x14ac:dyDescent="0.25">
      <c r="A767" s="1" t="s">
        <v>34</v>
      </c>
      <c r="B767" s="1" t="s">
        <v>1214</v>
      </c>
      <c r="C767" s="1" t="s">
        <v>2054</v>
      </c>
      <c r="E767" s="3" t="s">
        <v>2332</v>
      </c>
      <c r="F767" s="3" t="s">
        <v>2333</v>
      </c>
      <c r="G767" s="4">
        <v>2108</v>
      </c>
    </row>
    <row r="768" spans="1:7" x14ac:dyDescent="0.25">
      <c r="A768" s="1" t="s">
        <v>34</v>
      </c>
      <c r="B768" s="1" t="s">
        <v>147</v>
      </c>
      <c r="C768" s="1" t="s">
        <v>2054</v>
      </c>
      <c r="E768" s="3" t="s">
        <v>2068</v>
      </c>
      <c r="F768" s="3" t="s">
        <v>2067</v>
      </c>
      <c r="G768" s="4">
        <v>2108</v>
      </c>
    </row>
    <row r="769" spans="1:7" x14ac:dyDescent="0.25">
      <c r="A769" s="1" t="s">
        <v>34</v>
      </c>
      <c r="B769" s="1" t="s">
        <v>943</v>
      </c>
      <c r="C769" s="1" t="s">
        <v>2054</v>
      </c>
      <c r="E769" s="3" t="s">
        <v>2066</v>
      </c>
      <c r="F769" s="3" t="s">
        <v>2329</v>
      </c>
      <c r="G769" s="4">
        <v>2108</v>
      </c>
    </row>
    <row r="770" spans="1:7" x14ac:dyDescent="0.25">
      <c r="A770" s="1" t="s">
        <v>34</v>
      </c>
      <c r="B770" s="1" t="s">
        <v>822</v>
      </c>
      <c r="C770" s="1" t="s">
        <v>2054</v>
      </c>
      <c r="E770" s="3" t="s">
        <v>2065</v>
      </c>
      <c r="F770" s="3" t="s">
        <v>2069</v>
      </c>
      <c r="G770" s="4">
        <v>2108</v>
      </c>
    </row>
    <row r="771" spans="1:7" x14ac:dyDescent="0.25">
      <c r="A771" s="1" t="s">
        <v>34</v>
      </c>
      <c r="B771" s="1" t="s">
        <v>1012</v>
      </c>
      <c r="C771" s="1" t="s">
        <v>2054</v>
      </c>
      <c r="E771" s="3" t="s">
        <v>2334</v>
      </c>
      <c r="F771" s="3" t="s">
        <v>2335</v>
      </c>
      <c r="G771" s="4">
        <v>2108</v>
      </c>
    </row>
    <row r="772" spans="1:7" x14ac:dyDescent="0.25">
      <c r="A772" s="1" t="s">
        <v>34</v>
      </c>
      <c r="B772" s="1" t="s">
        <v>966</v>
      </c>
      <c r="C772" s="1" t="s">
        <v>2054</v>
      </c>
      <c r="E772" s="3" t="s">
        <v>2065</v>
      </c>
      <c r="F772" s="3" t="s">
        <v>2069</v>
      </c>
      <c r="G772" s="4">
        <v>2108</v>
      </c>
    </row>
    <row r="773" spans="1:7" x14ac:dyDescent="0.25">
      <c r="A773" s="1" t="s">
        <v>34</v>
      </c>
      <c r="B773" s="1" t="s">
        <v>110</v>
      </c>
      <c r="C773" s="1" t="s">
        <v>2054</v>
      </c>
      <c r="E773" s="3" t="s">
        <v>2066</v>
      </c>
      <c r="F773" s="3" t="s">
        <v>2329</v>
      </c>
      <c r="G773" s="4">
        <v>2108</v>
      </c>
    </row>
    <row r="774" spans="1:7" x14ac:dyDescent="0.25">
      <c r="A774" s="1" t="s">
        <v>34</v>
      </c>
      <c r="B774" s="1" t="s">
        <v>639</v>
      </c>
      <c r="C774" s="1" t="s">
        <v>2054</v>
      </c>
      <c r="E774" s="3" t="s">
        <v>2066</v>
      </c>
      <c r="F774" s="3" t="s">
        <v>2329</v>
      </c>
      <c r="G774" s="4">
        <v>2108</v>
      </c>
    </row>
    <row r="775" spans="1:7" x14ac:dyDescent="0.25">
      <c r="A775" s="1" t="s">
        <v>34</v>
      </c>
      <c r="B775" s="1" t="s">
        <v>665</v>
      </c>
      <c r="C775" s="1" t="s">
        <v>2054</v>
      </c>
      <c r="E775" s="3" t="s">
        <v>2057</v>
      </c>
      <c r="F775" s="3" t="s">
        <v>2062</v>
      </c>
      <c r="G775" s="4">
        <v>2108</v>
      </c>
    </row>
    <row r="776" spans="1:7" x14ac:dyDescent="0.25">
      <c r="A776" s="1" t="s">
        <v>34</v>
      </c>
      <c r="B776" s="1" t="s">
        <v>339</v>
      </c>
      <c r="C776" s="1" t="s">
        <v>2054</v>
      </c>
      <c r="E776" s="3" t="s">
        <v>2065</v>
      </c>
      <c r="F776" s="3" t="s">
        <v>2069</v>
      </c>
      <c r="G776" s="4">
        <v>2108</v>
      </c>
    </row>
    <row r="777" spans="1:7" x14ac:dyDescent="0.25">
      <c r="A777" s="1" t="s">
        <v>34</v>
      </c>
      <c r="B777" s="1" t="s">
        <v>342</v>
      </c>
      <c r="C777" s="1" t="s">
        <v>2054</v>
      </c>
      <c r="E777" s="3" t="s">
        <v>2068</v>
      </c>
      <c r="F777" s="3" t="s">
        <v>2067</v>
      </c>
      <c r="G777" s="4">
        <v>2108</v>
      </c>
    </row>
    <row r="778" spans="1:7" x14ac:dyDescent="0.25">
      <c r="A778" s="1" t="s">
        <v>34</v>
      </c>
      <c r="B778" s="1" t="s">
        <v>986</v>
      </c>
      <c r="C778" s="1" t="s">
        <v>2054</v>
      </c>
      <c r="E778" s="3" t="s">
        <v>2065</v>
      </c>
      <c r="F778" s="3" t="s">
        <v>2069</v>
      </c>
      <c r="G778" s="4">
        <v>2108</v>
      </c>
    </row>
    <row r="779" spans="1:7" x14ac:dyDescent="0.25">
      <c r="A779" s="1" t="s">
        <v>34</v>
      </c>
      <c r="B779" s="1" t="s">
        <v>473</v>
      </c>
      <c r="C779" s="1" t="s">
        <v>2054</v>
      </c>
      <c r="E779" s="3" t="s">
        <v>2066</v>
      </c>
      <c r="F779" s="3" t="s">
        <v>2329</v>
      </c>
      <c r="G779" s="4">
        <v>2108</v>
      </c>
    </row>
    <row r="780" spans="1:7" x14ac:dyDescent="0.25">
      <c r="A780" s="1" t="s">
        <v>34</v>
      </c>
      <c r="B780" s="1" t="s">
        <v>873</v>
      </c>
      <c r="C780" s="1" t="s">
        <v>2054</v>
      </c>
      <c r="E780" s="3" t="s">
        <v>2068</v>
      </c>
      <c r="F780" s="3" t="s">
        <v>2067</v>
      </c>
      <c r="G780" s="4">
        <v>2108</v>
      </c>
    </row>
    <row r="781" spans="1:7" x14ac:dyDescent="0.25">
      <c r="A781" s="1" t="s">
        <v>34</v>
      </c>
      <c r="B781" s="1" t="s">
        <v>1152</v>
      </c>
      <c r="C781" s="1" t="s">
        <v>2054</v>
      </c>
      <c r="E781" s="3" t="s">
        <v>2066</v>
      </c>
      <c r="F781" s="3" t="s">
        <v>2329</v>
      </c>
      <c r="G781" s="4">
        <v>2108</v>
      </c>
    </row>
    <row r="782" spans="1:7" x14ac:dyDescent="0.25">
      <c r="A782" s="1" t="s">
        <v>34</v>
      </c>
      <c r="B782" s="1" t="s">
        <v>567</v>
      </c>
      <c r="C782" s="1" t="s">
        <v>2054</v>
      </c>
      <c r="E782" s="3" t="s">
        <v>2068</v>
      </c>
      <c r="F782" s="3" t="s">
        <v>2067</v>
      </c>
      <c r="G782" s="4">
        <v>2108</v>
      </c>
    </row>
    <row r="783" spans="1:7" x14ac:dyDescent="0.25">
      <c r="A783" s="1" t="s">
        <v>34</v>
      </c>
      <c r="B783" s="1" t="s">
        <v>479</v>
      </c>
      <c r="C783" s="1" t="s">
        <v>2054</v>
      </c>
      <c r="E783" s="3" t="s">
        <v>2336</v>
      </c>
      <c r="F783" s="3" t="s">
        <v>2337</v>
      </c>
      <c r="G783" s="4">
        <v>2108</v>
      </c>
    </row>
    <row r="784" spans="1:7" x14ac:dyDescent="0.25">
      <c r="A784" s="1" t="s">
        <v>34</v>
      </c>
      <c r="B784" s="1" t="s">
        <v>1564</v>
      </c>
      <c r="C784" s="1" t="s">
        <v>2054</v>
      </c>
      <c r="E784" s="3" t="s">
        <v>2066</v>
      </c>
      <c r="F784" s="3" t="s">
        <v>2329</v>
      </c>
      <c r="G784" s="4">
        <v>2108</v>
      </c>
    </row>
    <row r="785" spans="1:7" x14ac:dyDescent="0.25">
      <c r="A785" s="1" t="s">
        <v>34</v>
      </c>
      <c r="B785" s="1" t="s">
        <v>574</v>
      </c>
      <c r="C785" s="1" t="s">
        <v>2054</v>
      </c>
      <c r="E785" s="3" t="s">
        <v>2338</v>
      </c>
      <c r="F785" s="3" t="s">
        <v>2339</v>
      </c>
      <c r="G785" s="4">
        <v>2108</v>
      </c>
    </row>
    <row r="786" spans="1:7" x14ac:dyDescent="0.25">
      <c r="A786" s="1" t="s">
        <v>34</v>
      </c>
      <c r="B786" s="1" t="s">
        <v>370</v>
      </c>
      <c r="C786" s="1" t="s">
        <v>2054</v>
      </c>
      <c r="E786" s="3" t="s">
        <v>2068</v>
      </c>
      <c r="F786" s="3" t="s">
        <v>2067</v>
      </c>
      <c r="G786" s="4">
        <v>2108</v>
      </c>
    </row>
    <row r="787" spans="1:7" x14ac:dyDescent="0.25">
      <c r="A787" s="1" t="s">
        <v>34</v>
      </c>
      <c r="B787" s="1" t="s">
        <v>994</v>
      </c>
      <c r="C787" s="1" t="s">
        <v>2054</v>
      </c>
      <c r="E787" s="3" t="s">
        <v>2066</v>
      </c>
      <c r="F787" s="3" t="s">
        <v>2329</v>
      </c>
      <c r="G787" s="4">
        <v>2108</v>
      </c>
    </row>
    <row r="788" spans="1:7" x14ac:dyDescent="0.25">
      <c r="A788" s="1" t="s">
        <v>34</v>
      </c>
      <c r="B788" s="1" t="s">
        <v>475</v>
      </c>
      <c r="C788" s="1" t="s">
        <v>2054</v>
      </c>
      <c r="E788" s="3" t="s">
        <v>2068</v>
      </c>
      <c r="F788" s="3" t="s">
        <v>2067</v>
      </c>
      <c r="G788" s="4">
        <v>2108</v>
      </c>
    </row>
    <row r="789" spans="1:7" x14ac:dyDescent="0.25">
      <c r="A789" s="1" t="s">
        <v>34</v>
      </c>
      <c r="B789" s="1" t="s">
        <v>406</v>
      </c>
      <c r="C789" s="1" t="s">
        <v>2054</v>
      </c>
      <c r="E789" s="3" t="s">
        <v>2066</v>
      </c>
      <c r="F789" s="3" t="s">
        <v>2329</v>
      </c>
      <c r="G789" s="4">
        <v>2108</v>
      </c>
    </row>
    <row r="790" spans="1:7" x14ac:dyDescent="0.25">
      <c r="A790" s="1" t="s">
        <v>34</v>
      </c>
      <c r="B790" s="1" t="s">
        <v>991</v>
      </c>
      <c r="C790" s="1" t="s">
        <v>2054</v>
      </c>
      <c r="E790" s="3" t="s">
        <v>2340</v>
      </c>
      <c r="F790" s="3" t="s">
        <v>2341</v>
      </c>
      <c r="G790" s="4">
        <v>2108</v>
      </c>
    </row>
    <row r="791" spans="1:7" x14ac:dyDescent="0.25">
      <c r="A791" s="1" t="s">
        <v>34</v>
      </c>
      <c r="B791" s="1" t="s">
        <v>818</v>
      </c>
      <c r="C791" s="1" t="s">
        <v>2054</v>
      </c>
      <c r="E791" s="3" t="s">
        <v>2342</v>
      </c>
      <c r="F791" s="3" t="s">
        <v>2343</v>
      </c>
      <c r="G791" s="4">
        <v>2108</v>
      </c>
    </row>
    <row r="792" spans="1:7" x14ac:dyDescent="0.25">
      <c r="A792" s="1" t="s">
        <v>34</v>
      </c>
      <c r="B792" s="1" t="s">
        <v>1144</v>
      </c>
      <c r="C792" s="1" t="s">
        <v>2054</v>
      </c>
      <c r="E792" s="3" t="s">
        <v>2342</v>
      </c>
      <c r="F792" s="3" t="s">
        <v>2343</v>
      </c>
      <c r="G792" s="4">
        <v>2108</v>
      </c>
    </row>
    <row r="793" spans="1:7" x14ac:dyDescent="0.25">
      <c r="A793" s="1" t="s">
        <v>34</v>
      </c>
      <c r="B793" s="1" t="s">
        <v>1124</v>
      </c>
      <c r="C793" s="1" t="s">
        <v>2054</v>
      </c>
      <c r="E793" s="3" t="s">
        <v>2344</v>
      </c>
      <c r="F793" s="3" t="s">
        <v>2345</v>
      </c>
      <c r="G793" s="4">
        <v>2108</v>
      </c>
    </row>
    <row r="794" spans="1:7" x14ac:dyDescent="0.25">
      <c r="A794" s="1" t="s">
        <v>34</v>
      </c>
      <c r="B794" s="1" t="s">
        <v>954</v>
      </c>
      <c r="C794" s="1" t="s">
        <v>2054</v>
      </c>
      <c r="E794" s="3" t="s">
        <v>2313</v>
      </c>
      <c r="F794" s="3" t="s">
        <v>2314</v>
      </c>
      <c r="G794" s="4">
        <v>2108</v>
      </c>
    </row>
    <row r="795" spans="1:7" x14ac:dyDescent="0.25">
      <c r="A795" s="1" t="s">
        <v>34</v>
      </c>
      <c r="B795" s="1" t="s">
        <v>108</v>
      </c>
      <c r="C795" s="1" t="s">
        <v>2054</v>
      </c>
      <c r="E795" s="3" t="s">
        <v>2063</v>
      </c>
      <c r="F795" s="3" t="s">
        <v>2331</v>
      </c>
      <c r="G795" s="4">
        <v>2108</v>
      </c>
    </row>
    <row r="796" spans="1:7" x14ac:dyDescent="0.25">
      <c r="A796" s="1" t="s">
        <v>34</v>
      </c>
      <c r="B796" s="1" t="s">
        <v>1039</v>
      </c>
      <c r="C796" s="1" t="s">
        <v>2054</v>
      </c>
      <c r="E796" s="3" t="s">
        <v>2313</v>
      </c>
      <c r="F796" s="3" t="s">
        <v>2346</v>
      </c>
      <c r="G796" s="4">
        <v>2108</v>
      </c>
    </row>
    <row r="797" spans="1:7" x14ac:dyDescent="0.25">
      <c r="A797" s="1" t="s">
        <v>34</v>
      </c>
      <c r="B797" s="1" t="s">
        <v>714</v>
      </c>
      <c r="C797" s="1" t="s">
        <v>2054</v>
      </c>
      <c r="E797" s="3" t="s">
        <v>2342</v>
      </c>
      <c r="F797" s="3" t="s">
        <v>2343</v>
      </c>
      <c r="G797" s="4">
        <v>2108</v>
      </c>
    </row>
    <row r="798" spans="1:7" x14ac:dyDescent="0.25">
      <c r="A798" s="1" t="s">
        <v>34</v>
      </c>
      <c r="B798" s="1" t="s">
        <v>1007</v>
      </c>
      <c r="C798" s="1" t="s">
        <v>2054</v>
      </c>
      <c r="E798" s="3" t="s">
        <v>2347</v>
      </c>
      <c r="F798" s="3" t="s">
        <v>2348</v>
      </c>
      <c r="G798" s="4">
        <v>2108</v>
      </c>
    </row>
    <row r="799" spans="1:7" x14ac:dyDescent="0.25">
      <c r="A799" s="1" t="s">
        <v>34</v>
      </c>
      <c r="B799" s="1" t="s">
        <v>1098</v>
      </c>
      <c r="C799" s="1" t="s">
        <v>2054</v>
      </c>
      <c r="E799" s="3" t="s">
        <v>2313</v>
      </c>
      <c r="F799" s="3" t="s">
        <v>2314</v>
      </c>
      <c r="G799" s="4">
        <v>2108</v>
      </c>
    </row>
    <row r="800" spans="1:7" x14ac:dyDescent="0.25">
      <c r="A800" s="1" t="s">
        <v>34</v>
      </c>
      <c r="B800" s="1" t="s">
        <v>302</v>
      </c>
      <c r="C800" s="1" t="s">
        <v>2054</v>
      </c>
      <c r="E800" s="3" t="s">
        <v>2344</v>
      </c>
      <c r="F800" s="3" t="s">
        <v>2345</v>
      </c>
      <c r="G800" s="4">
        <v>2108</v>
      </c>
    </row>
    <row r="801" spans="1:7" x14ac:dyDescent="0.25">
      <c r="A801" s="1" t="s">
        <v>34</v>
      </c>
      <c r="B801" s="1" t="s">
        <v>1142</v>
      </c>
      <c r="C801" s="1" t="s">
        <v>2054</v>
      </c>
      <c r="E801" s="3" t="s">
        <v>2342</v>
      </c>
      <c r="F801" s="3" t="s">
        <v>2343</v>
      </c>
      <c r="G801" s="4">
        <v>2108</v>
      </c>
    </row>
    <row r="802" spans="1:7" x14ac:dyDescent="0.25">
      <c r="A802" s="1" t="s">
        <v>34</v>
      </c>
      <c r="B802" s="1" t="s">
        <v>1092</v>
      </c>
      <c r="C802" s="1" t="s">
        <v>2054</v>
      </c>
      <c r="E802" s="3" t="s">
        <v>2313</v>
      </c>
      <c r="F802" s="3" t="s">
        <v>2314</v>
      </c>
      <c r="G802" s="4">
        <v>2108</v>
      </c>
    </row>
    <row r="803" spans="1:7" x14ac:dyDescent="0.25">
      <c r="A803" s="1" t="s">
        <v>34</v>
      </c>
      <c r="B803" s="1" t="s">
        <v>1242</v>
      </c>
      <c r="C803" s="1" t="s">
        <v>2054</v>
      </c>
      <c r="E803" s="3" t="s">
        <v>2349</v>
      </c>
      <c r="F803" s="3" t="s">
        <v>2350</v>
      </c>
      <c r="G803" s="4">
        <v>2108</v>
      </c>
    </row>
    <row r="804" spans="1:7" x14ac:dyDescent="0.25">
      <c r="A804" s="1" t="s">
        <v>34</v>
      </c>
      <c r="B804" s="1" t="s">
        <v>1229</v>
      </c>
      <c r="C804" s="1" t="s">
        <v>2054</v>
      </c>
      <c r="E804" s="3" t="s">
        <v>2342</v>
      </c>
      <c r="F804" s="3" t="s">
        <v>2343</v>
      </c>
      <c r="G804" s="4">
        <v>2108</v>
      </c>
    </row>
    <row r="805" spans="1:7" x14ac:dyDescent="0.25">
      <c r="A805" s="1" t="s">
        <v>34</v>
      </c>
      <c r="B805" s="1" t="s">
        <v>1225</v>
      </c>
      <c r="C805" s="1" t="s">
        <v>2054</v>
      </c>
      <c r="E805" s="3" t="s">
        <v>2351</v>
      </c>
      <c r="F805" s="3" t="s">
        <v>2352</v>
      </c>
      <c r="G805" s="4">
        <v>2108</v>
      </c>
    </row>
    <row r="806" spans="1:7" x14ac:dyDescent="0.25">
      <c r="A806" s="1" t="s">
        <v>34</v>
      </c>
      <c r="B806" s="1" t="s">
        <v>948</v>
      </c>
      <c r="C806" s="1" t="s">
        <v>2054</v>
      </c>
      <c r="E806" s="3" t="s">
        <v>2057</v>
      </c>
      <c r="F806" s="3" t="s">
        <v>2062</v>
      </c>
      <c r="G806" s="4">
        <v>2108</v>
      </c>
    </row>
    <row r="807" spans="1:7" x14ac:dyDescent="0.25">
      <c r="A807" s="1" t="s">
        <v>34</v>
      </c>
      <c r="B807" s="1" t="s">
        <v>1217</v>
      </c>
      <c r="C807" s="1" t="s">
        <v>2054</v>
      </c>
      <c r="E807" s="3" t="s">
        <v>2353</v>
      </c>
      <c r="F807" s="3" t="s">
        <v>2354</v>
      </c>
      <c r="G807" s="4">
        <v>2108</v>
      </c>
    </row>
    <row r="808" spans="1:7" x14ac:dyDescent="0.25">
      <c r="A808" s="1" t="s">
        <v>34</v>
      </c>
      <c r="B808" s="1" t="s">
        <v>985</v>
      </c>
      <c r="C808" s="1" t="s">
        <v>2054</v>
      </c>
      <c r="E808" s="3" t="s">
        <v>2340</v>
      </c>
      <c r="F808" s="3" t="s">
        <v>2341</v>
      </c>
      <c r="G808" s="4">
        <v>2108</v>
      </c>
    </row>
    <row r="809" spans="1:7" x14ac:dyDescent="0.25">
      <c r="A809" s="1" t="s">
        <v>34</v>
      </c>
      <c r="B809" s="1" t="s">
        <v>1273</v>
      </c>
      <c r="C809" s="1" t="s">
        <v>2054</v>
      </c>
      <c r="E809" s="3" t="s">
        <v>2355</v>
      </c>
      <c r="F809" s="3" t="s">
        <v>2356</v>
      </c>
      <c r="G809" s="4">
        <v>2108</v>
      </c>
    </row>
    <row r="810" spans="1:7" x14ac:dyDescent="0.25">
      <c r="A810" s="1" t="s">
        <v>34</v>
      </c>
      <c r="B810" s="1" t="s">
        <v>981</v>
      </c>
      <c r="C810" s="1" t="s">
        <v>2054</v>
      </c>
      <c r="E810" s="3" t="s">
        <v>2342</v>
      </c>
      <c r="F810" s="3" t="s">
        <v>2343</v>
      </c>
      <c r="G810" s="4">
        <v>2108</v>
      </c>
    </row>
    <row r="811" spans="1:7" x14ac:dyDescent="0.25">
      <c r="A811" s="1" t="s">
        <v>34</v>
      </c>
      <c r="B811" s="1" t="s">
        <v>1182</v>
      </c>
      <c r="C811" s="1" t="s">
        <v>2054</v>
      </c>
      <c r="E811" s="3" t="s">
        <v>2349</v>
      </c>
      <c r="F811" s="3" t="s">
        <v>2350</v>
      </c>
      <c r="G811" s="4">
        <v>2108</v>
      </c>
    </row>
    <row r="812" spans="1:7" x14ac:dyDescent="0.25">
      <c r="A812" s="1" t="s">
        <v>34</v>
      </c>
      <c r="B812" s="1" t="s">
        <v>1008</v>
      </c>
      <c r="C812" s="1" t="s">
        <v>2054</v>
      </c>
      <c r="E812" s="3" t="s">
        <v>2357</v>
      </c>
      <c r="F812" s="3" t="s">
        <v>2358</v>
      </c>
      <c r="G812" s="4">
        <v>2108</v>
      </c>
    </row>
    <row r="813" spans="1:7" x14ac:dyDescent="0.25">
      <c r="A813" s="1" t="s">
        <v>34</v>
      </c>
      <c r="B813" s="1" t="s">
        <v>1307</v>
      </c>
      <c r="C813" s="1" t="s">
        <v>2054</v>
      </c>
      <c r="E813" s="3" t="s">
        <v>2357</v>
      </c>
      <c r="F813" s="3" t="s">
        <v>2358</v>
      </c>
      <c r="G813" s="4">
        <v>2108</v>
      </c>
    </row>
    <row r="814" spans="1:7" x14ac:dyDescent="0.25">
      <c r="A814" s="1" t="s">
        <v>34</v>
      </c>
      <c r="B814" s="1" t="s">
        <v>559</v>
      </c>
      <c r="C814" s="1" t="s">
        <v>2054</v>
      </c>
      <c r="E814" s="3" t="s">
        <v>2359</v>
      </c>
      <c r="F814" s="3" t="s">
        <v>2360</v>
      </c>
      <c r="G814" s="4">
        <v>2108</v>
      </c>
    </row>
    <row r="815" spans="1:7" x14ac:dyDescent="0.25">
      <c r="A815" s="1" t="s">
        <v>34</v>
      </c>
      <c r="B815" s="1" t="s">
        <v>672</v>
      </c>
      <c r="C815" s="1" t="s">
        <v>2054</v>
      </c>
      <c r="E815" s="3" t="s">
        <v>2340</v>
      </c>
      <c r="F815" s="3" t="s">
        <v>2341</v>
      </c>
      <c r="G815" s="4">
        <v>2108</v>
      </c>
    </row>
    <row r="816" spans="1:7" x14ac:dyDescent="0.25">
      <c r="A816" s="1" t="s">
        <v>34</v>
      </c>
      <c r="B816" s="1" t="s">
        <v>984</v>
      </c>
      <c r="C816" s="1" t="s">
        <v>2054</v>
      </c>
      <c r="E816" s="3" t="s">
        <v>2361</v>
      </c>
      <c r="F816" s="3" t="s">
        <v>2362</v>
      </c>
      <c r="G816" s="4">
        <v>2108</v>
      </c>
    </row>
    <row r="817" spans="1:7" x14ac:dyDescent="0.25">
      <c r="A817" s="1" t="s">
        <v>34</v>
      </c>
      <c r="B817" s="1" t="s">
        <v>1255</v>
      </c>
      <c r="C817" s="1" t="s">
        <v>2054</v>
      </c>
      <c r="E817" s="3" t="s">
        <v>2066</v>
      </c>
      <c r="F817" s="3" t="s">
        <v>2329</v>
      </c>
      <c r="G817" s="4">
        <v>2108</v>
      </c>
    </row>
    <row r="818" spans="1:7" x14ac:dyDescent="0.25">
      <c r="A818" s="1" t="s">
        <v>34</v>
      </c>
      <c r="B818" s="1" t="s">
        <v>717</v>
      </c>
      <c r="C818" s="1" t="s">
        <v>2054</v>
      </c>
      <c r="E818" s="3" t="s">
        <v>2340</v>
      </c>
      <c r="F818" s="3" t="s">
        <v>2341</v>
      </c>
      <c r="G818" s="4">
        <v>2108</v>
      </c>
    </row>
    <row r="819" spans="1:7" x14ac:dyDescent="0.25">
      <c r="A819" s="1" t="s">
        <v>34</v>
      </c>
      <c r="B819" s="1" t="s">
        <v>1070</v>
      </c>
      <c r="C819" s="1" t="s">
        <v>2054</v>
      </c>
      <c r="E819" s="3" t="s">
        <v>2344</v>
      </c>
      <c r="F819" s="3" t="s">
        <v>2345</v>
      </c>
      <c r="G819" s="4">
        <v>2108</v>
      </c>
    </row>
    <row r="820" spans="1:7" x14ac:dyDescent="0.25">
      <c r="A820" s="1" t="s">
        <v>34</v>
      </c>
      <c r="B820" s="1" t="s">
        <v>1034</v>
      </c>
      <c r="C820" s="1" t="s">
        <v>2054</v>
      </c>
      <c r="E820" s="3" t="s">
        <v>2344</v>
      </c>
      <c r="F820" s="3" t="s">
        <v>2345</v>
      </c>
      <c r="G820" s="4">
        <v>2108</v>
      </c>
    </row>
    <row r="821" spans="1:7" x14ac:dyDescent="0.25">
      <c r="A821" s="1" t="s">
        <v>34</v>
      </c>
      <c r="B821" s="1" t="s">
        <v>1277</v>
      </c>
      <c r="C821" s="1" t="s">
        <v>2054</v>
      </c>
      <c r="E821" s="3" t="s">
        <v>2357</v>
      </c>
      <c r="F821" s="3" t="s">
        <v>2358</v>
      </c>
      <c r="G821" s="4">
        <v>2108</v>
      </c>
    </row>
    <row r="822" spans="1:7" x14ac:dyDescent="0.25">
      <c r="A822" s="1" t="s">
        <v>34</v>
      </c>
      <c r="B822" s="1" t="s">
        <v>1037</v>
      </c>
      <c r="C822" s="1" t="s">
        <v>2054</v>
      </c>
      <c r="E822" s="3" t="s">
        <v>2363</v>
      </c>
      <c r="F822" s="3" t="s">
        <v>2364</v>
      </c>
      <c r="G822" s="4">
        <v>2108</v>
      </c>
    </row>
    <row r="823" spans="1:7" x14ac:dyDescent="0.25">
      <c r="A823" s="1" t="s">
        <v>34</v>
      </c>
      <c r="B823" s="1" t="s">
        <v>982</v>
      </c>
      <c r="C823" s="1" t="s">
        <v>2054</v>
      </c>
      <c r="E823" s="3" t="s">
        <v>2342</v>
      </c>
      <c r="F823" s="3" t="s">
        <v>2343</v>
      </c>
      <c r="G823" s="4">
        <v>2108</v>
      </c>
    </row>
    <row r="824" spans="1:7" x14ac:dyDescent="0.25">
      <c r="A824" s="1" t="s">
        <v>34</v>
      </c>
      <c r="B824" s="1" t="s">
        <v>392</v>
      </c>
      <c r="C824" s="1" t="s">
        <v>2054</v>
      </c>
      <c r="E824" s="3" t="s">
        <v>2342</v>
      </c>
      <c r="F824" s="3" t="s">
        <v>2343</v>
      </c>
      <c r="G824" s="4">
        <v>2108</v>
      </c>
    </row>
    <row r="825" spans="1:7" x14ac:dyDescent="0.25">
      <c r="A825" s="1" t="s">
        <v>34</v>
      </c>
      <c r="B825" s="1" t="s">
        <v>1231</v>
      </c>
      <c r="C825" s="1" t="s">
        <v>2054</v>
      </c>
      <c r="E825" s="3" t="s">
        <v>2353</v>
      </c>
      <c r="F825" s="3" t="s">
        <v>2354</v>
      </c>
      <c r="G825" s="4">
        <v>2108</v>
      </c>
    </row>
    <row r="826" spans="1:7" x14ac:dyDescent="0.25">
      <c r="A826" s="1" t="s">
        <v>34</v>
      </c>
      <c r="B826" s="1" t="s">
        <v>1096</v>
      </c>
      <c r="C826" s="1" t="s">
        <v>2054</v>
      </c>
      <c r="E826" s="3" t="s">
        <v>2349</v>
      </c>
      <c r="F826" s="3" t="s">
        <v>2350</v>
      </c>
      <c r="G826" s="4">
        <v>2108</v>
      </c>
    </row>
    <row r="827" spans="1:7" x14ac:dyDescent="0.25">
      <c r="A827" s="1" t="s">
        <v>34</v>
      </c>
      <c r="B827" s="1" t="s">
        <v>884</v>
      </c>
      <c r="C827" s="1" t="s">
        <v>2054</v>
      </c>
      <c r="E827" s="3" t="s">
        <v>2342</v>
      </c>
      <c r="F827" s="3" t="s">
        <v>2343</v>
      </c>
      <c r="G827" s="4">
        <v>2108</v>
      </c>
    </row>
    <row r="828" spans="1:7" x14ac:dyDescent="0.25">
      <c r="A828" s="1" t="s">
        <v>34</v>
      </c>
      <c r="B828" s="1" t="s">
        <v>839</v>
      </c>
      <c r="C828" s="1" t="s">
        <v>2054</v>
      </c>
      <c r="E828" s="3" t="s">
        <v>2066</v>
      </c>
      <c r="F828" s="3" t="s">
        <v>2329</v>
      </c>
      <c r="G828" s="4">
        <v>2108</v>
      </c>
    </row>
    <row r="829" spans="1:7" x14ac:dyDescent="0.25">
      <c r="A829" s="1" t="s">
        <v>34</v>
      </c>
      <c r="B829" s="1" t="s">
        <v>1442</v>
      </c>
      <c r="C829" s="1" t="s">
        <v>2054</v>
      </c>
      <c r="E829" s="3" t="s">
        <v>2355</v>
      </c>
      <c r="F829" s="3" t="s">
        <v>2356</v>
      </c>
      <c r="G829" s="4">
        <v>2108</v>
      </c>
    </row>
    <row r="830" spans="1:7" x14ac:dyDescent="0.25">
      <c r="A830" s="1" t="s">
        <v>34</v>
      </c>
      <c r="B830" s="1" t="s">
        <v>1138</v>
      </c>
      <c r="C830" s="1" t="s">
        <v>2054</v>
      </c>
      <c r="E830" s="3" t="s">
        <v>2365</v>
      </c>
      <c r="F830" s="3" t="s">
        <v>2366</v>
      </c>
      <c r="G830" s="4">
        <v>2108</v>
      </c>
    </row>
    <row r="831" spans="1:7" x14ac:dyDescent="0.25">
      <c r="A831" s="1" t="s">
        <v>34</v>
      </c>
      <c r="B831" s="1" t="s">
        <v>404</v>
      </c>
      <c r="C831" s="1" t="s">
        <v>2054</v>
      </c>
      <c r="E831" s="3" t="s">
        <v>2340</v>
      </c>
      <c r="F831" s="3" t="s">
        <v>2341</v>
      </c>
      <c r="G831" s="4">
        <v>2108</v>
      </c>
    </row>
    <row r="832" spans="1:7" x14ac:dyDescent="0.25">
      <c r="A832" s="1" t="s">
        <v>34</v>
      </c>
      <c r="B832" s="1" t="s">
        <v>1040</v>
      </c>
      <c r="C832" s="1" t="s">
        <v>2054</v>
      </c>
      <c r="E832" s="3" t="s">
        <v>2349</v>
      </c>
      <c r="F832" s="3" t="s">
        <v>2350</v>
      </c>
      <c r="G832" s="4">
        <v>2108</v>
      </c>
    </row>
    <row r="833" spans="1:7" x14ac:dyDescent="0.25">
      <c r="A833" s="1" t="s">
        <v>34</v>
      </c>
      <c r="B833" s="1" t="s">
        <v>900</v>
      </c>
      <c r="C833" s="1" t="s">
        <v>2054</v>
      </c>
      <c r="E833" s="3" t="s">
        <v>2357</v>
      </c>
      <c r="F833" s="3" t="s">
        <v>2358</v>
      </c>
      <c r="G833" s="4">
        <v>2108</v>
      </c>
    </row>
    <row r="834" spans="1:7" x14ac:dyDescent="0.25">
      <c r="A834" s="1" t="s">
        <v>34</v>
      </c>
      <c r="B834" s="1" t="s">
        <v>371</v>
      </c>
      <c r="C834" s="1" t="s">
        <v>2054</v>
      </c>
      <c r="E834" s="3" t="s">
        <v>2357</v>
      </c>
      <c r="F834" s="3" t="s">
        <v>2358</v>
      </c>
      <c r="G834" s="4">
        <v>2108</v>
      </c>
    </row>
    <row r="835" spans="1:7" x14ac:dyDescent="0.25">
      <c r="A835" s="1" t="s">
        <v>34</v>
      </c>
      <c r="B835" s="1" t="s">
        <v>1247</v>
      </c>
      <c r="C835" s="1" t="s">
        <v>2054</v>
      </c>
      <c r="E835" s="3" t="s">
        <v>2349</v>
      </c>
      <c r="F835" s="3" t="s">
        <v>2350</v>
      </c>
      <c r="G835" s="4">
        <v>2108</v>
      </c>
    </row>
    <row r="836" spans="1:7" x14ac:dyDescent="0.25">
      <c r="A836" s="1" t="s">
        <v>34</v>
      </c>
      <c r="B836" s="1" t="s">
        <v>1200</v>
      </c>
      <c r="C836" s="1" t="s">
        <v>2054</v>
      </c>
      <c r="E836" s="3" t="s">
        <v>2344</v>
      </c>
      <c r="F836" s="3" t="s">
        <v>2345</v>
      </c>
      <c r="G836" s="4">
        <v>2108</v>
      </c>
    </row>
    <row r="837" spans="1:7" x14ac:dyDescent="0.25">
      <c r="A837" s="1" t="s">
        <v>34</v>
      </c>
      <c r="B837" s="1" t="s">
        <v>1009</v>
      </c>
      <c r="C837" s="1" t="s">
        <v>2054</v>
      </c>
      <c r="E837" s="3" t="s">
        <v>2355</v>
      </c>
      <c r="F837" s="3" t="s">
        <v>2356</v>
      </c>
      <c r="G837" s="4">
        <v>2108</v>
      </c>
    </row>
    <row r="838" spans="1:7" x14ac:dyDescent="0.25">
      <c r="A838" s="1" t="s">
        <v>34</v>
      </c>
      <c r="B838" s="1" t="s">
        <v>953</v>
      </c>
      <c r="C838" s="1" t="s">
        <v>2054</v>
      </c>
      <c r="E838" s="3" t="s">
        <v>2066</v>
      </c>
      <c r="F838" s="3" t="s">
        <v>2329</v>
      </c>
      <c r="G838" s="4">
        <v>2108</v>
      </c>
    </row>
    <row r="839" spans="1:7" x14ac:dyDescent="0.25">
      <c r="A839" s="1" t="s">
        <v>34</v>
      </c>
      <c r="B839" s="1" t="s">
        <v>833</v>
      </c>
      <c r="C839" s="1" t="s">
        <v>2054</v>
      </c>
      <c r="E839" s="3" t="s">
        <v>2355</v>
      </c>
      <c r="F839" s="3" t="s">
        <v>2356</v>
      </c>
      <c r="G839" s="4">
        <v>2108</v>
      </c>
    </row>
    <row r="840" spans="1:7" x14ac:dyDescent="0.25">
      <c r="A840" s="1" t="s">
        <v>34</v>
      </c>
      <c r="B840" s="1" t="s">
        <v>1036</v>
      </c>
      <c r="C840" s="1" t="s">
        <v>2054</v>
      </c>
      <c r="E840" s="3" t="s">
        <v>2357</v>
      </c>
      <c r="F840" s="3" t="s">
        <v>2358</v>
      </c>
      <c r="G840" s="4">
        <v>2108</v>
      </c>
    </row>
    <row r="841" spans="1:7" x14ac:dyDescent="0.25">
      <c r="A841" s="1" t="s">
        <v>34</v>
      </c>
      <c r="B841" s="1" t="s">
        <v>787</v>
      </c>
      <c r="C841" s="1" t="s">
        <v>2054</v>
      </c>
      <c r="E841" s="3" t="s">
        <v>2357</v>
      </c>
      <c r="F841" s="3" t="s">
        <v>2358</v>
      </c>
      <c r="G841" s="4">
        <v>2108</v>
      </c>
    </row>
    <row r="842" spans="1:7" x14ac:dyDescent="0.25">
      <c r="A842" s="1" t="s">
        <v>34</v>
      </c>
      <c r="B842" s="1" t="s">
        <v>529</v>
      </c>
      <c r="C842" s="1" t="s">
        <v>2054</v>
      </c>
      <c r="E842" s="3" t="s">
        <v>2066</v>
      </c>
      <c r="F842" s="3" t="s">
        <v>2329</v>
      </c>
      <c r="G842" s="4">
        <v>2108</v>
      </c>
    </row>
    <row r="843" spans="1:7" x14ac:dyDescent="0.25">
      <c r="A843" s="1" t="s">
        <v>34</v>
      </c>
      <c r="B843" s="1" t="s">
        <v>465</v>
      </c>
      <c r="C843" s="1" t="s">
        <v>2054</v>
      </c>
      <c r="E843" s="3" t="s">
        <v>2057</v>
      </c>
      <c r="F843" s="3" t="s">
        <v>2062</v>
      </c>
      <c r="G843" s="4">
        <v>2108</v>
      </c>
    </row>
    <row r="844" spans="1:7" x14ac:dyDescent="0.25">
      <c r="A844" s="1" t="s">
        <v>34</v>
      </c>
      <c r="B844" s="1" t="s">
        <v>326</v>
      </c>
      <c r="C844" s="1" t="s">
        <v>2054</v>
      </c>
      <c r="E844" s="3" t="s">
        <v>2336</v>
      </c>
      <c r="F844" s="3" t="s">
        <v>2337</v>
      </c>
      <c r="G844" s="4">
        <v>2108</v>
      </c>
    </row>
    <row r="845" spans="1:7" x14ac:dyDescent="0.25">
      <c r="A845" s="1" t="s">
        <v>34</v>
      </c>
      <c r="B845" s="1" t="s">
        <v>1563</v>
      </c>
      <c r="C845" s="1" t="s">
        <v>2054</v>
      </c>
      <c r="E845" s="3" t="s">
        <v>2068</v>
      </c>
      <c r="F845" s="3" t="s">
        <v>2067</v>
      </c>
      <c r="G845" s="4">
        <v>2108</v>
      </c>
    </row>
    <row r="846" spans="1:7" x14ac:dyDescent="0.25">
      <c r="A846" s="1" t="s">
        <v>34</v>
      </c>
      <c r="B846" s="1" t="s">
        <v>832</v>
      </c>
      <c r="C846" s="1" t="s">
        <v>2054</v>
      </c>
      <c r="E846" s="3" t="s">
        <v>2068</v>
      </c>
      <c r="F846" s="3" t="s">
        <v>2067</v>
      </c>
      <c r="G846" s="4">
        <v>2108</v>
      </c>
    </row>
    <row r="847" spans="1:7" x14ac:dyDescent="0.25">
      <c r="A847" s="1" t="s">
        <v>34</v>
      </c>
      <c r="B847" s="1" t="s">
        <v>675</v>
      </c>
      <c r="C847" s="1" t="s">
        <v>2054</v>
      </c>
      <c r="E847" s="3" t="s">
        <v>2367</v>
      </c>
      <c r="F847" s="3" t="s">
        <v>2368</v>
      </c>
      <c r="G847" s="4">
        <v>2108</v>
      </c>
    </row>
    <row r="848" spans="1:7" x14ac:dyDescent="0.25">
      <c r="A848" s="1" t="s">
        <v>34</v>
      </c>
      <c r="B848" s="1" t="s">
        <v>206</v>
      </c>
      <c r="C848" s="1" t="s">
        <v>2054</v>
      </c>
      <c r="E848" s="3" t="s">
        <v>2068</v>
      </c>
      <c r="F848" s="3" t="s">
        <v>2067</v>
      </c>
      <c r="G848" s="4">
        <v>2108</v>
      </c>
    </row>
    <row r="849" spans="1:7" x14ac:dyDescent="0.25">
      <c r="A849" s="1" t="s">
        <v>34</v>
      </c>
      <c r="B849" s="1" t="s">
        <v>1323</v>
      </c>
      <c r="C849" s="1" t="s">
        <v>2059</v>
      </c>
      <c r="E849" s="3" t="s">
        <v>2060</v>
      </c>
      <c r="F849" s="3" t="s">
        <v>2064</v>
      </c>
      <c r="G849" s="4">
        <v>2995</v>
      </c>
    </row>
    <row r="850" spans="1:7" x14ac:dyDescent="0.25">
      <c r="A850" s="1" t="s">
        <v>34</v>
      </c>
      <c r="B850" s="1" t="s">
        <v>983</v>
      </c>
      <c r="C850" s="1" t="s">
        <v>2059</v>
      </c>
      <c r="E850" s="3" t="s">
        <v>2066</v>
      </c>
      <c r="F850" s="3" t="s">
        <v>2329</v>
      </c>
      <c r="G850" s="4">
        <v>2995</v>
      </c>
    </row>
    <row r="851" spans="1:7" x14ac:dyDescent="0.25">
      <c r="A851" s="1" t="s">
        <v>34</v>
      </c>
      <c r="B851" s="1" t="s">
        <v>387</v>
      </c>
      <c r="C851" s="1" t="s">
        <v>2059</v>
      </c>
      <c r="E851" s="3" t="s">
        <v>2065</v>
      </c>
      <c r="F851" s="3" t="s">
        <v>2069</v>
      </c>
      <c r="G851" s="4">
        <v>2995</v>
      </c>
    </row>
    <row r="852" spans="1:7" x14ac:dyDescent="0.25">
      <c r="A852" s="1" t="s">
        <v>34</v>
      </c>
      <c r="B852" s="1" t="s">
        <v>462</v>
      </c>
      <c r="C852" s="1" t="s">
        <v>2059</v>
      </c>
      <c r="E852" s="3" t="s">
        <v>2065</v>
      </c>
      <c r="F852" s="3" t="s">
        <v>2069</v>
      </c>
      <c r="G852" s="4">
        <v>2995</v>
      </c>
    </row>
    <row r="853" spans="1:7" x14ac:dyDescent="0.25">
      <c r="A853" s="1" t="s">
        <v>34</v>
      </c>
      <c r="B853" s="1" t="s">
        <v>858</v>
      </c>
      <c r="C853" s="1" t="s">
        <v>2059</v>
      </c>
      <c r="E853" s="3" t="s">
        <v>2060</v>
      </c>
      <c r="F853" s="3" t="s">
        <v>2064</v>
      </c>
      <c r="G853" s="4">
        <v>2995</v>
      </c>
    </row>
    <row r="854" spans="1:7" x14ac:dyDescent="0.25">
      <c r="A854" s="1" t="s">
        <v>34</v>
      </c>
      <c r="B854" s="1" t="s">
        <v>461</v>
      </c>
      <c r="C854" s="1" t="s">
        <v>2059</v>
      </c>
      <c r="E854" s="3" t="s">
        <v>2065</v>
      </c>
      <c r="F854" s="3" t="s">
        <v>2069</v>
      </c>
      <c r="G854" s="4">
        <v>2995</v>
      </c>
    </row>
    <row r="855" spans="1:7" x14ac:dyDescent="0.25">
      <c r="A855" s="1" t="s">
        <v>34</v>
      </c>
      <c r="B855" s="1" t="s">
        <v>1396</v>
      </c>
      <c r="C855" s="1" t="s">
        <v>2059</v>
      </c>
      <c r="E855" s="3" t="s">
        <v>2060</v>
      </c>
      <c r="F855" s="3" t="s">
        <v>2064</v>
      </c>
      <c r="G855" s="4">
        <v>2995</v>
      </c>
    </row>
    <row r="856" spans="1:7" x14ac:dyDescent="0.25">
      <c r="A856" s="1" t="s">
        <v>34</v>
      </c>
      <c r="B856" s="1" t="s">
        <v>350</v>
      </c>
      <c r="C856" s="1" t="s">
        <v>2059</v>
      </c>
      <c r="E856" s="3" t="s">
        <v>2060</v>
      </c>
      <c r="F856" s="3" t="s">
        <v>2064</v>
      </c>
      <c r="G856" s="4">
        <v>2995</v>
      </c>
    </row>
    <row r="857" spans="1:7" x14ac:dyDescent="0.25">
      <c r="A857" s="1" t="s">
        <v>34</v>
      </c>
      <c r="B857" s="1" t="s">
        <v>277</v>
      </c>
      <c r="C857" s="1" t="s">
        <v>2059</v>
      </c>
      <c r="E857" s="3" t="s">
        <v>2060</v>
      </c>
      <c r="F857" s="3" t="s">
        <v>2064</v>
      </c>
      <c r="G857" s="4">
        <v>2995</v>
      </c>
    </row>
    <row r="858" spans="1:7" x14ac:dyDescent="0.25">
      <c r="A858" s="1" t="s">
        <v>34</v>
      </c>
      <c r="B858" s="1" t="s">
        <v>1364</v>
      </c>
      <c r="C858" s="1" t="s">
        <v>2059</v>
      </c>
      <c r="E858" s="3" t="s">
        <v>2344</v>
      </c>
      <c r="F858" s="3" t="s">
        <v>2345</v>
      </c>
      <c r="G858" s="4">
        <v>2995</v>
      </c>
    </row>
    <row r="859" spans="1:7" x14ac:dyDescent="0.25">
      <c r="A859" s="1" t="s">
        <v>34</v>
      </c>
      <c r="B859" s="1" t="s">
        <v>1269</v>
      </c>
      <c r="C859" s="1" t="s">
        <v>2059</v>
      </c>
      <c r="E859" s="3" t="s">
        <v>2060</v>
      </c>
      <c r="F859" s="3" t="s">
        <v>2064</v>
      </c>
      <c r="G859" s="4">
        <v>2995</v>
      </c>
    </row>
    <row r="860" spans="1:7" x14ac:dyDescent="0.25">
      <c r="A860" s="1" t="s">
        <v>34</v>
      </c>
      <c r="B860" s="1" t="s">
        <v>1358</v>
      </c>
      <c r="C860" s="1" t="s">
        <v>2059</v>
      </c>
      <c r="E860" s="3" t="s">
        <v>2066</v>
      </c>
      <c r="F860" s="3" t="s">
        <v>2329</v>
      </c>
      <c r="G860" s="4">
        <v>2995</v>
      </c>
    </row>
    <row r="861" spans="1:7" x14ac:dyDescent="0.25">
      <c r="A861" s="1" t="s">
        <v>34</v>
      </c>
      <c r="B861" s="1" t="s">
        <v>1371</v>
      </c>
      <c r="C861" s="1" t="s">
        <v>2059</v>
      </c>
      <c r="E861" s="3" t="s">
        <v>2065</v>
      </c>
      <c r="F861" s="3" t="s">
        <v>2069</v>
      </c>
      <c r="G861" s="4">
        <v>2995</v>
      </c>
    </row>
    <row r="862" spans="1:7" x14ac:dyDescent="0.25">
      <c r="A862" s="1" t="s">
        <v>34</v>
      </c>
      <c r="B862" s="1" t="s">
        <v>617</v>
      </c>
      <c r="C862" s="1" t="s">
        <v>2059</v>
      </c>
      <c r="E862" s="3" t="s">
        <v>2066</v>
      </c>
      <c r="F862" s="3" t="s">
        <v>2329</v>
      </c>
      <c r="G862" s="4">
        <v>2995</v>
      </c>
    </row>
    <row r="863" spans="1:7" x14ac:dyDescent="0.25">
      <c r="A863" s="1" t="s">
        <v>34</v>
      </c>
      <c r="B863" s="1" t="s">
        <v>1380</v>
      </c>
      <c r="C863" s="1" t="s">
        <v>2059</v>
      </c>
      <c r="E863" s="3" t="s">
        <v>2068</v>
      </c>
      <c r="F863" s="3" t="s">
        <v>2067</v>
      </c>
      <c r="G863" s="4">
        <v>2995</v>
      </c>
    </row>
    <row r="864" spans="1:7" x14ac:dyDescent="0.25">
      <c r="A864" s="1" t="s">
        <v>34</v>
      </c>
      <c r="B864" s="1" t="s">
        <v>1278</v>
      </c>
      <c r="C864" s="1" t="s">
        <v>2059</v>
      </c>
      <c r="E864" s="3" t="s">
        <v>2066</v>
      </c>
      <c r="F864" s="3" t="s">
        <v>2329</v>
      </c>
      <c r="G864" s="4">
        <v>2995</v>
      </c>
    </row>
    <row r="865" spans="1:7" x14ac:dyDescent="0.25">
      <c r="A865" s="1" t="s">
        <v>34</v>
      </c>
      <c r="B865" s="1" t="s">
        <v>942</v>
      </c>
      <c r="C865" s="1" t="s">
        <v>2059</v>
      </c>
      <c r="E865" s="3" t="s">
        <v>2060</v>
      </c>
      <c r="F865" s="3" t="s">
        <v>2064</v>
      </c>
      <c r="G865" s="4">
        <v>2995</v>
      </c>
    </row>
    <row r="866" spans="1:7" x14ac:dyDescent="0.25">
      <c r="A866" s="1" t="s">
        <v>34</v>
      </c>
      <c r="B866" s="1" t="s">
        <v>463</v>
      </c>
      <c r="C866" s="1" t="s">
        <v>2059</v>
      </c>
      <c r="E866" s="3" t="s">
        <v>2029</v>
      </c>
      <c r="F866" s="3" t="s">
        <v>2369</v>
      </c>
      <c r="G866" s="4">
        <v>2995</v>
      </c>
    </row>
    <row r="867" spans="1:7" x14ac:dyDescent="0.25">
      <c r="A867" s="1" t="s">
        <v>34</v>
      </c>
      <c r="B867" s="1" t="s">
        <v>265</v>
      </c>
      <c r="C867" s="1" t="s">
        <v>2059</v>
      </c>
      <c r="E867" s="3" t="s">
        <v>2060</v>
      </c>
      <c r="F867" s="3" t="s">
        <v>2064</v>
      </c>
      <c r="G867" s="4">
        <v>2995</v>
      </c>
    </row>
    <row r="868" spans="1:7" x14ac:dyDescent="0.25">
      <c r="A868" s="1" t="s">
        <v>34</v>
      </c>
      <c r="B868" s="1" t="s">
        <v>1134</v>
      </c>
      <c r="C868" s="1" t="s">
        <v>2059</v>
      </c>
      <c r="E868" s="3" t="s">
        <v>2060</v>
      </c>
      <c r="F868" s="3" t="s">
        <v>2064</v>
      </c>
      <c r="G868" s="4">
        <v>2995</v>
      </c>
    </row>
    <row r="869" spans="1:7" x14ac:dyDescent="0.25">
      <c r="A869" s="1" t="s">
        <v>34</v>
      </c>
      <c r="B869" s="1" t="s">
        <v>201</v>
      </c>
      <c r="C869" s="1" t="s">
        <v>2059</v>
      </c>
      <c r="E869" s="3" t="s">
        <v>2063</v>
      </c>
      <c r="F869" s="3" t="s">
        <v>2331</v>
      </c>
      <c r="G869" s="4">
        <v>2995</v>
      </c>
    </row>
    <row r="870" spans="1:7" x14ac:dyDescent="0.25">
      <c r="A870" s="1" t="s">
        <v>34</v>
      </c>
      <c r="B870" s="1" t="s">
        <v>1428</v>
      </c>
      <c r="C870" s="1" t="s">
        <v>2059</v>
      </c>
      <c r="E870" s="3" t="s">
        <v>2063</v>
      </c>
      <c r="F870" s="3" t="s">
        <v>2331</v>
      </c>
      <c r="G870" s="4">
        <v>2995</v>
      </c>
    </row>
    <row r="871" spans="1:7" x14ac:dyDescent="0.25">
      <c r="A871" s="1" t="s">
        <v>34</v>
      </c>
      <c r="B871" s="1" t="s">
        <v>1334</v>
      </c>
      <c r="C871" s="1" t="s">
        <v>2059</v>
      </c>
      <c r="E871" s="3" t="s">
        <v>2065</v>
      </c>
      <c r="F871" s="3" t="s">
        <v>2069</v>
      </c>
      <c r="G871" s="4">
        <v>2995</v>
      </c>
    </row>
    <row r="872" spans="1:7" x14ac:dyDescent="0.25">
      <c r="A872" s="1" t="s">
        <v>34</v>
      </c>
      <c r="B872" s="1" t="s">
        <v>1395</v>
      </c>
      <c r="C872" s="1" t="s">
        <v>2059</v>
      </c>
      <c r="E872" s="3" t="s">
        <v>2065</v>
      </c>
      <c r="F872" s="3" t="s">
        <v>2069</v>
      </c>
      <c r="G872" s="4">
        <v>2995</v>
      </c>
    </row>
    <row r="873" spans="1:7" x14ac:dyDescent="0.25">
      <c r="A873" s="1" t="s">
        <v>34</v>
      </c>
      <c r="B873" s="1" t="s">
        <v>1184</v>
      </c>
      <c r="C873" s="1" t="s">
        <v>2059</v>
      </c>
      <c r="E873" s="3" t="s">
        <v>2065</v>
      </c>
      <c r="F873" s="3" t="s">
        <v>2069</v>
      </c>
      <c r="G873" s="4">
        <v>2995</v>
      </c>
    </row>
    <row r="874" spans="1:7" x14ac:dyDescent="0.25">
      <c r="A874" s="1" t="s">
        <v>34</v>
      </c>
      <c r="B874" s="1" t="s">
        <v>1183</v>
      </c>
      <c r="C874" s="1" t="s">
        <v>2059</v>
      </c>
      <c r="E874" s="3" t="s">
        <v>2313</v>
      </c>
      <c r="F874" s="3" t="s">
        <v>2314</v>
      </c>
      <c r="G874" s="4">
        <v>2995</v>
      </c>
    </row>
    <row r="875" spans="1:7" x14ac:dyDescent="0.25">
      <c r="A875" s="1" t="s">
        <v>34</v>
      </c>
      <c r="B875" s="1" t="s">
        <v>1185</v>
      </c>
      <c r="C875" s="1" t="s">
        <v>2059</v>
      </c>
      <c r="E875" s="3" t="s">
        <v>2060</v>
      </c>
      <c r="F875" s="3" t="s">
        <v>2064</v>
      </c>
      <c r="G875" s="4">
        <v>2995</v>
      </c>
    </row>
    <row r="876" spans="1:7" x14ac:dyDescent="0.25">
      <c r="A876" s="1" t="s">
        <v>34</v>
      </c>
      <c r="B876" s="1" t="s">
        <v>1029</v>
      </c>
      <c r="C876" s="1" t="s">
        <v>2052</v>
      </c>
      <c r="E876" s="3" t="s">
        <v>2053</v>
      </c>
      <c r="F876" s="3" t="s">
        <v>2370</v>
      </c>
      <c r="G876" s="4">
        <v>3043</v>
      </c>
    </row>
    <row r="877" spans="1:7" x14ac:dyDescent="0.25">
      <c r="A877" s="1" t="s">
        <v>34</v>
      </c>
      <c r="B877" s="1" t="s">
        <v>1302</v>
      </c>
      <c r="C877" s="1" t="s">
        <v>2059</v>
      </c>
      <c r="E877" s="3" t="s">
        <v>2313</v>
      </c>
      <c r="F877" s="3" t="s">
        <v>2314</v>
      </c>
      <c r="G877" s="4">
        <v>2995</v>
      </c>
    </row>
    <row r="878" spans="1:7" x14ac:dyDescent="0.25">
      <c r="A878" s="1" t="s">
        <v>34</v>
      </c>
      <c r="B878" s="1" t="s">
        <v>605</v>
      </c>
      <c r="C878" s="1" t="s">
        <v>2059</v>
      </c>
      <c r="E878" s="3" t="s">
        <v>2063</v>
      </c>
      <c r="F878" s="3" t="s">
        <v>2331</v>
      </c>
      <c r="G878" s="4">
        <v>2995</v>
      </c>
    </row>
    <row r="879" spans="1:7" x14ac:dyDescent="0.25">
      <c r="A879" s="1" t="s">
        <v>34</v>
      </c>
      <c r="B879" s="1" t="s">
        <v>1368</v>
      </c>
      <c r="C879" s="1" t="s">
        <v>2059</v>
      </c>
      <c r="E879" s="3" t="s">
        <v>2313</v>
      </c>
      <c r="F879" s="3" t="s">
        <v>2314</v>
      </c>
      <c r="G879" s="4">
        <v>2995</v>
      </c>
    </row>
    <row r="880" spans="1:7" x14ac:dyDescent="0.25">
      <c r="A880" s="1" t="s">
        <v>34</v>
      </c>
      <c r="B880" s="1" t="s">
        <v>1127</v>
      </c>
      <c r="C880" s="1" t="s">
        <v>2059</v>
      </c>
      <c r="E880" s="3" t="s">
        <v>2311</v>
      </c>
      <c r="F880" s="3" t="s">
        <v>2312</v>
      </c>
      <c r="G880" s="4">
        <v>2995</v>
      </c>
    </row>
    <row r="881" spans="1:7" x14ac:dyDescent="0.25">
      <c r="A881" s="1" t="s">
        <v>34</v>
      </c>
      <c r="B881" s="1" t="s">
        <v>1337</v>
      </c>
      <c r="C881" s="1" t="s">
        <v>2059</v>
      </c>
      <c r="E881" s="3" t="s">
        <v>2338</v>
      </c>
      <c r="F881" s="3" t="s">
        <v>2339</v>
      </c>
      <c r="G881" s="4">
        <v>2995</v>
      </c>
    </row>
    <row r="882" spans="1:7" x14ac:dyDescent="0.25">
      <c r="A882" s="1" t="s">
        <v>34</v>
      </c>
      <c r="B882" s="1" t="s">
        <v>1317</v>
      </c>
      <c r="C882" s="1" t="s">
        <v>2059</v>
      </c>
      <c r="E882" s="3" t="s">
        <v>2355</v>
      </c>
      <c r="F882" s="3" t="s">
        <v>2356</v>
      </c>
      <c r="G882" s="4">
        <v>2995</v>
      </c>
    </row>
    <row r="883" spans="1:7" x14ac:dyDescent="0.25">
      <c r="A883" s="1" t="s">
        <v>34</v>
      </c>
      <c r="B883" s="1" t="s">
        <v>1319</v>
      </c>
      <c r="C883" s="1" t="s">
        <v>2059</v>
      </c>
      <c r="E883" s="3" t="s">
        <v>2338</v>
      </c>
      <c r="F883" s="3" t="s">
        <v>2339</v>
      </c>
      <c r="G883" s="4">
        <v>2995</v>
      </c>
    </row>
    <row r="884" spans="1:7" x14ac:dyDescent="0.25">
      <c r="A884" s="1" t="s">
        <v>34</v>
      </c>
      <c r="B884" s="1" t="s">
        <v>1383</v>
      </c>
      <c r="C884" s="1" t="s">
        <v>2059</v>
      </c>
      <c r="E884" s="3" t="s">
        <v>2338</v>
      </c>
      <c r="F884" s="3" t="s">
        <v>2339</v>
      </c>
      <c r="G884" s="4">
        <v>2995</v>
      </c>
    </row>
    <row r="885" spans="1:7" x14ac:dyDescent="0.25">
      <c r="A885" s="1" t="s">
        <v>34</v>
      </c>
      <c r="B885" s="1" t="s">
        <v>1392</v>
      </c>
      <c r="C885" s="1" t="s">
        <v>2059</v>
      </c>
      <c r="E885" s="3" t="s">
        <v>2340</v>
      </c>
      <c r="F885" s="3" t="s">
        <v>2341</v>
      </c>
      <c r="G885" s="4">
        <v>2995</v>
      </c>
    </row>
    <row r="886" spans="1:7" x14ac:dyDescent="0.25">
      <c r="A886" s="1" t="s">
        <v>34</v>
      </c>
      <c r="B886" s="1" t="s">
        <v>1347</v>
      </c>
      <c r="C886" s="1" t="s">
        <v>2059</v>
      </c>
      <c r="E886" s="3" t="s">
        <v>2311</v>
      </c>
      <c r="F886" s="3" t="s">
        <v>2312</v>
      </c>
      <c r="G886" s="4">
        <v>2995</v>
      </c>
    </row>
    <row r="887" spans="1:7" x14ac:dyDescent="0.25">
      <c r="A887" s="1" t="s">
        <v>34</v>
      </c>
      <c r="B887" s="1" t="s">
        <v>1386</v>
      </c>
      <c r="C887" s="1" t="s">
        <v>2059</v>
      </c>
      <c r="E887" s="3" t="s">
        <v>2063</v>
      </c>
      <c r="F887" s="3" t="s">
        <v>2331</v>
      </c>
      <c r="G887" s="4">
        <v>2995</v>
      </c>
    </row>
    <row r="888" spans="1:7" x14ac:dyDescent="0.25">
      <c r="A888" s="1" t="s">
        <v>34</v>
      </c>
      <c r="B888" s="1" t="s">
        <v>922</v>
      </c>
      <c r="C888" s="1" t="s">
        <v>2054</v>
      </c>
      <c r="E888" s="3" t="s">
        <v>2063</v>
      </c>
      <c r="F888" s="3" t="s">
        <v>2331</v>
      </c>
      <c r="G888" s="4">
        <v>2103</v>
      </c>
    </row>
    <row r="889" spans="1:7" x14ac:dyDescent="0.25">
      <c r="A889" s="1" t="s">
        <v>34</v>
      </c>
      <c r="B889" s="1" t="s">
        <v>208</v>
      </c>
      <c r="C889" s="1" t="s">
        <v>2054</v>
      </c>
      <c r="E889" s="3" t="s">
        <v>2055</v>
      </c>
      <c r="F889" s="3" t="s">
        <v>2058</v>
      </c>
      <c r="G889" s="4">
        <v>2103</v>
      </c>
    </row>
    <row r="890" spans="1:7" x14ac:dyDescent="0.25">
      <c r="A890" s="1" t="s">
        <v>34</v>
      </c>
      <c r="B890" s="1" t="s">
        <v>282</v>
      </c>
      <c r="C890" s="1" t="s">
        <v>2059</v>
      </c>
      <c r="E890" s="3" t="s">
        <v>2371</v>
      </c>
      <c r="F890" s="3" t="s">
        <v>2372</v>
      </c>
      <c r="G890" s="4">
        <v>3085</v>
      </c>
    </row>
    <row r="891" spans="1:7" x14ac:dyDescent="0.25">
      <c r="A891" s="1" t="s">
        <v>34</v>
      </c>
      <c r="B891" s="1" t="s">
        <v>831</v>
      </c>
      <c r="C891" s="1" t="s">
        <v>2059</v>
      </c>
      <c r="E891" s="3" t="s">
        <v>2359</v>
      </c>
      <c r="F891" s="3" t="s">
        <v>2360</v>
      </c>
      <c r="G891" s="4">
        <v>3085</v>
      </c>
    </row>
    <row r="892" spans="1:7" x14ac:dyDescent="0.25">
      <c r="A892" s="1" t="s">
        <v>34</v>
      </c>
      <c r="B892" s="1" t="s">
        <v>772</v>
      </c>
      <c r="C892" s="1" t="s">
        <v>2059</v>
      </c>
      <c r="E892" s="3" t="s">
        <v>2371</v>
      </c>
      <c r="F892" s="3" t="s">
        <v>2372</v>
      </c>
      <c r="G892" s="4">
        <v>3085</v>
      </c>
    </row>
    <row r="893" spans="1:7" x14ac:dyDescent="0.25">
      <c r="A893" s="1" t="s">
        <v>34</v>
      </c>
      <c r="B893" s="1" t="s">
        <v>1085</v>
      </c>
      <c r="C893" s="1" t="s">
        <v>2059</v>
      </c>
      <c r="E893" s="3" t="s">
        <v>2334</v>
      </c>
      <c r="F893" s="3" t="s">
        <v>2335</v>
      </c>
      <c r="G893" s="4">
        <v>3085</v>
      </c>
    </row>
    <row r="894" spans="1:7" x14ac:dyDescent="0.25">
      <c r="A894" s="1" t="s">
        <v>35</v>
      </c>
      <c r="B894" s="1" t="s">
        <v>971</v>
      </c>
      <c r="C894" s="1" t="s">
        <v>2070</v>
      </c>
      <c r="D894" s="1" t="s">
        <v>142</v>
      </c>
      <c r="E894" s="3" t="s">
        <v>1719</v>
      </c>
      <c r="F894" s="3" t="s">
        <v>2131</v>
      </c>
      <c r="G894" s="4">
        <v>1730</v>
      </c>
    </row>
    <row r="895" spans="1:7" x14ac:dyDescent="0.25">
      <c r="A895" s="1" t="s">
        <v>35</v>
      </c>
      <c r="B895" s="1" t="s">
        <v>1006</v>
      </c>
      <c r="C895" s="1" t="s">
        <v>2070</v>
      </c>
      <c r="D895" s="1" t="s">
        <v>142</v>
      </c>
      <c r="E895" s="3" t="s">
        <v>1717</v>
      </c>
      <c r="F895" s="3" t="s">
        <v>2132</v>
      </c>
      <c r="G895" s="4">
        <v>1730</v>
      </c>
    </row>
    <row r="896" spans="1:7" x14ac:dyDescent="0.25">
      <c r="A896" s="1" t="s">
        <v>35</v>
      </c>
      <c r="B896" s="1" t="s">
        <v>1294</v>
      </c>
      <c r="C896" s="1" t="s">
        <v>2070</v>
      </c>
      <c r="D896" s="1" t="s">
        <v>142</v>
      </c>
      <c r="E896" s="3" t="s">
        <v>1719</v>
      </c>
      <c r="F896" s="3" t="s">
        <v>2131</v>
      </c>
      <c r="G896" s="4">
        <v>1730</v>
      </c>
    </row>
    <row r="897" spans="1:7" x14ac:dyDescent="0.25">
      <c r="A897" s="1" t="s">
        <v>35</v>
      </c>
      <c r="B897" s="1" t="s">
        <v>1019</v>
      </c>
      <c r="C897" s="1" t="s">
        <v>2070</v>
      </c>
      <c r="D897" s="1" t="s">
        <v>142</v>
      </c>
      <c r="E897" s="3" t="s">
        <v>1719</v>
      </c>
      <c r="F897" s="3" t="s">
        <v>2131</v>
      </c>
      <c r="G897" s="4">
        <v>1730</v>
      </c>
    </row>
    <row r="898" spans="1:7" x14ac:dyDescent="0.25">
      <c r="A898" s="1" t="s">
        <v>35</v>
      </c>
      <c r="B898" s="1" t="s">
        <v>1196</v>
      </c>
      <c r="C898" s="1" t="s">
        <v>2070</v>
      </c>
      <c r="D898" s="1" t="s">
        <v>142</v>
      </c>
      <c r="E898" s="3" t="s">
        <v>1719</v>
      </c>
      <c r="F898" s="3" t="s">
        <v>2131</v>
      </c>
      <c r="G898" s="4">
        <v>1730</v>
      </c>
    </row>
    <row r="899" spans="1:7" x14ac:dyDescent="0.25">
      <c r="A899" s="1" t="s">
        <v>35</v>
      </c>
      <c r="B899" s="1" t="s">
        <v>1190</v>
      </c>
      <c r="C899" s="1" t="s">
        <v>2070</v>
      </c>
      <c r="D899" s="1" t="s">
        <v>142</v>
      </c>
      <c r="E899" s="3" t="s">
        <v>1717</v>
      </c>
      <c r="F899" s="3" t="s">
        <v>2132</v>
      </c>
      <c r="G899" s="4">
        <v>1730</v>
      </c>
    </row>
    <row r="900" spans="1:7" x14ac:dyDescent="0.25">
      <c r="A900" s="1" t="s">
        <v>35</v>
      </c>
      <c r="B900" s="1" t="s">
        <v>910</v>
      </c>
      <c r="C900" s="1" t="s">
        <v>2070</v>
      </c>
      <c r="D900" s="1" t="s">
        <v>142</v>
      </c>
      <c r="E900" s="3" t="s">
        <v>1719</v>
      </c>
      <c r="F900" s="3" t="s">
        <v>2131</v>
      </c>
      <c r="G900" s="4">
        <v>1730</v>
      </c>
    </row>
    <row r="901" spans="1:7" x14ac:dyDescent="0.25">
      <c r="A901" s="1" t="s">
        <v>35</v>
      </c>
      <c r="B901" s="1" t="s">
        <v>783</v>
      </c>
      <c r="C901" s="1" t="s">
        <v>2070</v>
      </c>
      <c r="D901" s="1" t="s">
        <v>142</v>
      </c>
      <c r="E901" s="3" t="s">
        <v>1719</v>
      </c>
      <c r="F901" s="3" t="s">
        <v>2131</v>
      </c>
      <c r="G901" s="4">
        <v>1730</v>
      </c>
    </row>
    <row r="902" spans="1:7" x14ac:dyDescent="0.25">
      <c r="A902" s="1" t="s">
        <v>35</v>
      </c>
      <c r="B902" s="1" t="s">
        <v>1212</v>
      </c>
      <c r="C902" s="1" t="s">
        <v>2070</v>
      </c>
      <c r="D902" s="1" t="s">
        <v>142</v>
      </c>
      <c r="E902" s="3" t="s">
        <v>1719</v>
      </c>
      <c r="F902" s="3" t="s">
        <v>2131</v>
      </c>
      <c r="G902" s="4">
        <v>1730</v>
      </c>
    </row>
    <row r="903" spans="1:7" x14ac:dyDescent="0.25">
      <c r="A903" s="1" t="s">
        <v>35</v>
      </c>
      <c r="B903" s="1" t="s">
        <v>803</v>
      </c>
      <c r="C903" s="1" t="s">
        <v>2070</v>
      </c>
      <c r="D903" s="1" t="s">
        <v>142</v>
      </c>
      <c r="E903" s="3" t="s">
        <v>1717</v>
      </c>
      <c r="F903" s="3" t="s">
        <v>2132</v>
      </c>
      <c r="G903" s="4">
        <v>1730</v>
      </c>
    </row>
    <row r="904" spans="1:7" x14ac:dyDescent="0.25">
      <c r="A904" s="1" t="s">
        <v>35</v>
      </c>
      <c r="B904" s="1" t="s">
        <v>1240</v>
      </c>
      <c r="C904" s="1" t="s">
        <v>2070</v>
      </c>
      <c r="D904" s="1" t="s">
        <v>142</v>
      </c>
      <c r="E904" s="3" t="s">
        <v>1719</v>
      </c>
      <c r="F904" s="3" t="s">
        <v>2131</v>
      </c>
      <c r="G904" s="4">
        <v>1730</v>
      </c>
    </row>
    <row r="905" spans="1:7" x14ac:dyDescent="0.25">
      <c r="A905" s="1" t="s">
        <v>35</v>
      </c>
      <c r="B905" s="1" t="s">
        <v>1280</v>
      </c>
      <c r="C905" s="1" t="s">
        <v>2070</v>
      </c>
      <c r="D905" s="1" t="s">
        <v>142</v>
      </c>
      <c r="E905" s="3" t="s">
        <v>1717</v>
      </c>
      <c r="F905" s="3" t="s">
        <v>2132</v>
      </c>
      <c r="G905" s="4">
        <v>1730</v>
      </c>
    </row>
    <row r="906" spans="1:7" x14ac:dyDescent="0.25">
      <c r="A906" s="1" t="s">
        <v>35</v>
      </c>
      <c r="B906" s="1" t="s">
        <v>894</v>
      </c>
      <c r="C906" s="1" t="s">
        <v>2070</v>
      </c>
      <c r="D906" s="1" t="s">
        <v>142</v>
      </c>
      <c r="E906" s="3" t="s">
        <v>1697</v>
      </c>
      <c r="F906" s="3" t="s">
        <v>2125</v>
      </c>
      <c r="G906" s="4">
        <v>1822.03</v>
      </c>
    </row>
    <row r="907" spans="1:7" x14ac:dyDescent="0.25">
      <c r="A907" s="1" t="s">
        <v>35</v>
      </c>
      <c r="B907" s="1" t="s">
        <v>1218</v>
      </c>
      <c r="C907" s="1" t="s">
        <v>2070</v>
      </c>
      <c r="D907" s="1" t="s">
        <v>142</v>
      </c>
      <c r="E907" s="3" t="s">
        <v>1711</v>
      </c>
      <c r="F907" s="3" t="s">
        <v>2133</v>
      </c>
      <c r="G907" s="4">
        <v>1730</v>
      </c>
    </row>
    <row r="908" spans="1:7" x14ac:dyDescent="0.25">
      <c r="A908" s="1" t="s">
        <v>35</v>
      </c>
      <c r="B908" s="1" t="s">
        <v>751</v>
      </c>
      <c r="C908" s="1" t="s">
        <v>2070</v>
      </c>
      <c r="D908" s="1" t="s">
        <v>142</v>
      </c>
      <c r="E908" s="3" t="s">
        <v>1719</v>
      </c>
      <c r="F908" s="3" t="s">
        <v>2131</v>
      </c>
      <c r="G908" s="4">
        <v>1730</v>
      </c>
    </row>
    <row r="909" spans="1:7" x14ac:dyDescent="0.25">
      <c r="A909" s="1" t="s">
        <v>35</v>
      </c>
      <c r="B909" s="1" t="s">
        <v>1276</v>
      </c>
      <c r="C909" s="1" t="s">
        <v>2070</v>
      </c>
      <c r="D909" s="1" t="s">
        <v>142</v>
      </c>
      <c r="E909" s="3" t="s">
        <v>1722</v>
      </c>
      <c r="F909" s="3" t="s">
        <v>2130</v>
      </c>
      <c r="G909" s="4">
        <v>1730</v>
      </c>
    </row>
    <row r="910" spans="1:7" x14ac:dyDescent="0.25">
      <c r="A910" s="1" t="s">
        <v>35</v>
      </c>
      <c r="B910" s="1" t="s">
        <v>1292</v>
      </c>
      <c r="C910" s="1" t="s">
        <v>2070</v>
      </c>
      <c r="D910" s="1" t="s">
        <v>142</v>
      </c>
      <c r="E910" s="3" t="s">
        <v>1735</v>
      </c>
      <c r="F910" s="3" t="s">
        <v>2079</v>
      </c>
      <c r="G910" s="4">
        <v>1730</v>
      </c>
    </row>
    <row r="911" spans="1:7" x14ac:dyDescent="0.25">
      <c r="A911" s="1" t="s">
        <v>35</v>
      </c>
      <c r="B911" s="1" t="s">
        <v>1506</v>
      </c>
      <c r="C911" s="1" t="s">
        <v>2070</v>
      </c>
      <c r="D911" s="1" t="s">
        <v>142</v>
      </c>
      <c r="E911" s="3" t="s">
        <v>1735</v>
      </c>
      <c r="F911" s="3" t="s">
        <v>2079</v>
      </c>
      <c r="G911" s="4">
        <v>1730</v>
      </c>
    </row>
    <row r="912" spans="1:7" x14ac:dyDescent="0.25">
      <c r="A912" s="1" t="s">
        <v>35</v>
      </c>
      <c r="B912" s="1" t="s">
        <v>516</v>
      </c>
      <c r="C912" s="1" t="s">
        <v>2070</v>
      </c>
      <c r="D912" s="1" t="s">
        <v>142</v>
      </c>
      <c r="E912" s="3" t="s">
        <v>1735</v>
      </c>
      <c r="F912" s="3" t="s">
        <v>2079</v>
      </c>
      <c r="G912" s="4">
        <v>1730</v>
      </c>
    </row>
    <row r="913" spans="1:7" x14ac:dyDescent="0.25">
      <c r="A913" s="1" t="s">
        <v>35</v>
      </c>
      <c r="B913" s="1" t="s">
        <v>784</v>
      </c>
      <c r="C913" s="1" t="s">
        <v>2070</v>
      </c>
      <c r="D913" s="1" t="s">
        <v>142</v>
      </c>
      <c r="E913" s="3" t="s">
        <v>1735</v>
      </c>
      <c r="F913" s="3" t="s">
        <v>2079</v>
      </c>
      <c r="G913" s="4">
        <v>1730</v>
      </c>
    </row>
    <row r="914" spans="1:7" x14ac:dyDescent="0.25">
      <c r="A914" s="1" t="s">
        <v>35</v>
      </c>
      <c r="B914" s="1" t="s">
        <v>427</v>
      </c>
      <c r="C914" s="1" t="s">
        <v>2070</v>
      </c>
      <c r="D914" s="1" t="s">
        <v>142</v>
      </c>
      <c r="E914" s="3" t="s">
        <v>1735</v>
      </c>
      <c r="F914" s="3" t="s">
        <v>2079</v>
      </c>
      <c r="G914" s="4">
        <v>1730</v>
      </c>
    </row>
    <row r="915" spans="1:7" x14ac:dyDescent="0.25">
      <c r="A915" s="1" t="s">
        <v>35</v>
      </c>
      <c r="B915" s="1" t="s">
        <v>1077</v>
      </c>
      <c r="C915" s="1" t="s">
        <v>2070</v>
      </c>
      <c r="D915" s="1" t="s">
        <v>142</v>
      </c>
      <c r="E915" s="3" t="s">
        <v>1735</v>
      </c>
      <c r="F915" s="3" t="s">
        <v>2079</v>
      </c>
      <c r="G915" s="4">
        <v>1730</v>
      </c>
    </row>
    <row r="916" spans="1:7" x14ac:dyDescent="0.25">
      <c r="A916" s="1" t="s">
        <v>35</v>
      </c>
      <c r="B916" s="1" t="s">
        <v>227</v>
      </c>
      <c r="C916" s="1" t="s">
        <v>2070</v>
      </c>
      <c r="D916" s="1" t="s">
        <v>142</v>
      </c>
      <c r="E916" s="3" t="s">
        <v>1735</v>
      </c>
      <c r="F916" s="3" t="s">
        <v>2079</v>
      </c>
      <c r="G916" s="4">
        <v>1730</v>
      </c>
    </row>
    <row r="917" spans="1:7" x14ac:dyDescent="0.25">
      <c r="A917" s="1" t="s">
        <v>35</v>
      </c>
      <c r="B917" s="1" t="s">
        <v>1534</v>
      </c>
      <c r="C917" s="1" t="s">
        <v>2070</v>
      </c>
      <c r="D917" s="1" t="s">
        <v>142</v>
      </c>
      <c r="E917" s="3" t="s">
        <v>1735</v>
      </c>
      <c r="F917" s="3" t="s">
        <v>2079</v>
      </c>
      <c r="G917" s="4">
        <v>1730</v>
      </c>
    </row>
    <row r="918" spans="1:7" x14ac:dyDescent="0.25">
      <c r="A918" s="1" t="s">
        <v>35</v>
      </c>
      <c r="B918" s="1" t="s">
        <v>1554</v>
      </c>
      <c r="C918" s="1" t="s">
        <v>2070</v>
      </c>
      <c r="D918" s="1" t="s">
        <v>142</v>
      </c>
      <c r="E918" s="3" t="s">
        <v>1735</v>
      </c>
      <c r="F918" s="3" t="s">
        <v>2079</v>
      </c>
      <c r="G918" s="4">
        <v>1730</v>
      </c>
    </row>
    <row r="919" spans="1:7" x14ac:dyDescent="0.25">
      <c r="A919" s="1" t="s">
        <v>35</v>
      </c>
      <c r="B919" s="1" t="s">
        <v>1522</v>
      </c>
      <c r="C919" s="1" t="s">
        <v>2070</v>
      </c>
      <c r="D919" s="1" t="s">
        <v>142</v>
      </c>
      <c r="E919" s="3" t="s">
        <v>1722</v>
      </c>
      <c r="F919" s="3" t="s">
        <v>2130</v>
      </c>
      <c r="G919" s="4">
        <v>1730</v>
      </c>
    </row>
    <row r="920" spans="1:7" x14ac:dyDescent="0.25">
      <c r="A920" s="1" t="s">
        <v>35</v>
      </c>
      <c r="B920" s="1" t="s">
        <v>306</v>
      </c>
      <c r="C920" s="1" t="s">
        <v>2070</v>
      </c>
      <c r="D920" s="1" t="s">
        <v>142</v>
      </c>
      <c r="E920" s="3" t="s">
        <v>1742</v>
      </c>
      <c r="F920" s="3" t="s">
        <v>2135</v>
      </c>
      <c r="G920" s="4">
        <v>1730</v>
      </c>
    </row>
    <row r="921" spans="1:7" x14ac:dyDescent="0.25">
      <c r="A921" s="1" t="s">
        <v>35</v>
      </c>
      <c r="B921" s="1" t="s">
        <v>239</v>
      </c>
      <c r="C921" s="1" t="s">
        <v>2070</v>
      </c>
      <c r="D921" s="1" t="s">
        <v>142</v>
      </c>
      <c r="E921" s="3" t="s">
        <v>1742</v>
      </c>
      <c r="F921" s="3" t="s">
        <v>2135</v>
      </c>
      <c r="G921" s="4">
        <v>1730</v>
      </c>
    </row>
    <row r="922" spans="1:7" x14ac:dyDescent="0.25">
      <c r="A922" s="1" t="s">
        <v>35</v>
      </c>
      <c r="B922" s="1" t="s">
        <v>184</v>
      </c>
      <c r="C922" s="1" t="s">
        <v>2070</v>
      </c>
      <c r="D922" s="1" t="s">
        <v>142</v>
      </c>
      <c r="E922" s="3" t="s">
        <v>1742</v>
      </c>
      <c r="F922" s="3" t="s">
        <v>2135</v>
      </c>
      <c r="G922" s="4">
        <v>1730</v>
      </c>
    </row>
    <row r="923" spans="1:7" x14ac:dyDescent="0.25">
      <c r="A923" s="1" t="s">
        <v>35</v>
      </c>
      <c r="B923" s="1" t="s">
        <v>297</v>
      </c>
      <c r="C923" s="1" t="s">
        <v>2070</v>
      </c>
      <c r="D923" s="1" t="s">
        <v>142</v>
      </c>
      <c r="E923" s="3" t="s">
        <v>1742</v>
      </c>
      <c r="F923" s="3" t="s">
        <v>2135</v>
      </c>
      <c r="G923" s="4">
        <v>1730</v>
      </c>
    </row>
    <row r="924" spans="1:7" x14ac:dyDescent="0.25">
      <c r="A924" s="1" t="s">
        <v>35</v>
      </c>
      <c r="B924" s="1" t="s">
        <v>1510</v>
      </c>
      <c r="C924" s="1" t="s">
        <v>2070</v>
      </c>
      <c r="D924" s="1" t="s">
        <v>142</v>
      </c>
      <c r="E924" s="3" t="s">
        <v>1722</v>
      </c>
      <c r="F924" s="3" t="s">
        <v>2130</v>
      </c>
      <c r="G924" s="4">
        <v>1730</v>
      </c>
    </row>
    <row r="925" spans="1:7" x14ac:dyDescent="0.25">
      <c r="A925" s="1" t="s">
        <v>35</v>
      </c>
      <c r="B925" s="1" t="s">
        <v>571</v>
      </c>
      <c r="C925" s="1" t="s">
        <v>2070</v>
      </c>
      <c r="D925" s="1" t="s">
        <v>142</v>
      </c>
      <c r="E925" s="3" t="s">
        <v>1765</v>
      </c>
      <c r="F925" s="3" t="s">
        <v>2080</v>
      </c>
      <c r="G925" s="4">
        <v>1730</v>
      </c>
    </row>
    <row r="926" spans="1:7" x14ac:dyDescent="0.25">
      <c r="A926" s="1" t="s">
        <v>35</v>
      </c>
      <c r="B926" s="1" t="s">
        <v>140</v>
      </c>
      <c r="C926" s="1" t="s">
        <v>2070</v>
      </c>
      <c r="D926" s="1" t="s">
        <v>142</v>
      </c>
      <c r="E926" s="3" t="s">
        <v>1738</v>
      </c>
      <c r="F926" s="3" t="s">
        <v>2134</v>
      </c>
      <c r="G926" s="4">
        <v>1730</v>
      </c>
    </row>
    <row r="927" spans="1:7" x14ac:dyDescent="0.25">
      <c r="A927" s="1" t="s">
        <v>35</v>
      </c>
      <c r="B927" s="1" t="s">
        <v>629</v>
      </c>
      <c r="C927" s="1" t="s">
        <v>2070</v>
      </c>
      <c r="D927" s="1" t="s">
        <v>142</v>
      </c>
      <c r="E927" s="3" t="s">
        <v>1742</v>
      </c>
      <c r="F927" s="3" t="s">
        <v>2135</v>
      </c>
      <c r="G927" s="4">
        <v>1730</v>
      </c>
    </row>
    <row r="928" spans="1:7" x14ac:dyDescent="0.25">
      <c r="A928" s="1" t="s">
        <v>35</v>
      </c>
      <c r="B928" s="1" t="s">
        <v>194</v>
      </c>
      <c r="C928" s="1" t="s">
        <v>2070</v>
      </c>
      <c r="D928" s="1" t="s">
        <v>142</v>
      </c>
      <c r="E928" s="3" t="s">
        <v>1738</v>
      </c>
      <c r="F928" s="3" t="s">
        <v>2134</v>
      </c>
      <c r="G928" s="4">
        <v>1730</v>
      </c>
    </row>
    <row r="929" spans="1:7" x14ac:dyDescent="0.25">
      <c r="A929" s="1" t="s">
        <v>35</v>
      </c>
      <c r="B929" s="1" t="s">
        <v>1472</v>
      </c>
      <c r="C929" s="1" t="s">
        <v>2070</v>
      </c>
      <c r="D929" s="1" t="s">
        <v>142</v>
      </c>
      <c r="E929" s="3" t="s">
        <v>1765</v>
      </c>
      <c r="F929" s="3" t="s">
        <v>2080</v>
      </c>
      <c r="G929" s="4">
        <v>1730</v>
      </c>
    </row>
    <row r="930" spans="1:7" x14ac:dyDescent="0.25">
      <c r="A930" s="1" t="s">
        <v>35</v>
      </c>
      <c r="B930" s="1" t="s">
        <v>1514</v>
      </c>
      <c r="C930" s="1" t="s">
        <v>2070</v>
      </c>
      <c r="D930" s="1" t="s">
        <v>142</v>
      </c>
      <c r="E930" s="3" t="s">
        <v>1738</v>
      </c>
      <c r="F930" s="3" t="s">
        <v>2134</v>
      </c>
      <c r="G930" s="4">
        <v>1730</v>
      </c>
    </row>
    <row r="931" spans="1:7" x14ac:dyDescent="0.25">
      <c r="A931" s="1" t="s">
        <v>35</v>
      </c>
      <c r="B931" s="1" t="s">
        <v>148</v>
      </c>
      <c r="C931" s="1" t="s">
        <v>2070</v>
      </c>
      <c r="D931" s="1" t="s">
        <v>142</v>
      </c>
      <c r="E931" s="3" t="s">
        <v>1765</v>
      </c>
      <c r="F931" s="3" t="s">
        <v>2080</v>
      </c>
      <c r="G931" s="4">
        <v>1730</v>
      </c>
    </row>
    <row r="932" spans="1:7" x14ac:dyDescent="0.25">
      <c r="A932" s="1" t="s">
        <v>35</v>
      </c>
      <c r="B932" s="1" t="s">
        <v>1390</v>
      </c>
      <c r="C932" s="1" t="s">
        <v>2070</v>
      </c>
      <c r="D932" s="1" t="s">
        <v>142</v>
      </c>
      <c r="E932" s="3" t="s">
        <v>1765</v>
      </c>
      <c r="F932" s="3" t="s">
        <v>2080</v>
      </c>
      <c r="G932" s="4">
        <v>1730</v>
      </c>
    </row>
    <row r="933" spans="1:7" x14ac:dyDescent="0.25">
      <c r="A933" s="1" t="s">
        <v>35</v>
      </c>
      <c r="B933" s="1" t="s">
        <v>741</v>
      </c>
      <c r="C933" s="1" t="s">
        <v>2070</v>
      </c>
      <c r="D933" s="1" t="s">
        <v>142</v>
      </c>
      <c r="E933" s="3" t="s">
        <v>1742</v>
      </c>
      <c r="F933" s="3" t="s">
        <v>2135</v>
      </c>
      <c r="G933" s="4">
        <v>1730</v>
      </c>
    </row>
    <row r="934" spans="1:7" x14ac:dyDescent="0.25">
      <c r="A934" s="1" t="s">
        <v>35</v>
      </c>
      <c r="B934" s="1" t="s">
        <v>1187</v>
      </c>
      <c r="C934" s="1" t="s">
        <v>2070</v>
      </c>
      <c r="D934" s="1" t="s">
        <v>142</v>
      </c>
      <c r="E934" s="3" t="s">
        <v>1765</v>
      </c>
      <c r="F934" s="3" t="s">
        <v>2080</v>
      </c>
      <c r="G934" s="4">
        <v>1730</v>
      </c>
    </row>
    <row r="935" spans="1:7" x14ac:dyDescent="0.25">
      <c r="A935" s="1" t="s">
        <v>35</v>
      </c>
      <c r="B935" s="1" t="s">
        <v>393</v>
      </c>
      <c r="C935" s="1" t="s">
        <v>2070</v>
      </c>
      <c r="D935" s="1" t="s">
        <v>142</v>
      </c>
      <c r="E935" s="3" t="s">
        <v>1742</v>
      </c>
      <c r="F935" s="3" t="s">
        <v>2135</v>
      </c>
      <c r="G935" s="4">
        <v>1730</v>
      </c>
    </row>
    <row r="936" spans="1:7" x14ac:dyDescent="0.25">
      <c r="A936" s="1" t="s">
        <v>35</v>
      </c>
      <c r="B936" s="1" t="s">
        <v>1078</v>
      </c>
      <c r="C936" s="1" t="s">
        <v>2070</v>
      </c>
      <c r="D936" s="1" t="s">
        <v>142</v>
      </c>
      <c r="E936" s="3" t="s">
        <v>1735</v>
      </c>
      <c r="F936" s="3" t="s">
        <v>2079</v>
      </c>
      <c r="G936" s="4">
        <v>1730</v>
      </c>
    </row>
    <row r="937" spans="1:7" x14ac:dyDescent="0.25">
      <c r="A937" s="1" t="s">
        <v>35</v>
      </c>
      <c r="B937" s="1" t="s">
        <v>1577</v>
      </c>
      <c r="C937" s="1" t="s">
        <v>2070</v>
      </c>
      <c r="D937" s="1" t="s">
        <v>142</v>
      </c>
      <c r="E937" s="3" t="s">
        <v>1738</v>
      </c>
      <c r="F937" s="3" t="s">
        <v>2134</v>
      </c>
      <c r="G937" s="4">
        <v>1730</v>
      </c>
    </row>
    <row r="938" spans="1:7" x14ac:dyDescent="0.25">
      <c r="A938" s="1" t="s">
        <v>35</v>
      </c>
      <c r="B938" s="1" t="s">
        <v>700</v>
      </c>
      <c r="C938" s="1" t="s">
        <v>2070</v>
      </c>
      <c r="D938" s="1" t="s">
        <v>142</v>
      </c>
      <c r="E938" s="3" t="s">
        <v>1735</v>
      </c>
      <c r="F938" s="3" t="s">
        <v>2079</v>
      </c>
      <c r="G938" s="4">
        <v>1730</v>
      </c>
    </row>
    <row r="939" spans="1:7" x14ac:dyDescent="0.25">
      <c r="A939" s="1" t="s">
        <v>35</v>
      </c>
      <c r="B939" s="1" t="s">
        <v>551</v>
      </c>
      <c r="C939" s="1" t="s">
        <v>2070</v>
      </c>
      <c r="D939" s="1" t="s">
        <v>142</v>
      </c>
      <c r="E939" s="3" t="s">
        <v>1738</v>
      </c>
      <c r="F939" s="3" t="s">
        <v>2134</v>
      </c>
      <c r="G939" s="4">
        <v>1730</v>
      </c>
    </row>
    <row r="940" spans="1:7" x14ac:dyDescent="0.25">
      <c r="A940" s="1" t="s">
        <v>35</v>
      </c>
      <c r="B940" s="1" t="s">
        <v>1517</v>
      </c>
      <c r="C940" s="1" t="s">
        <v>2070</v>
      </c>
      <c r="D940" s="1" t="s">
        <v>142</v>
      </c>
      <c r="E940" s="3" t="s">
        <v>1738</v>
      </c>
      <c r="F940" s="3" t="s">
        <v>2134</v>
      </c>
      <c r="G940" s="4">
        <v>1730</v>
      </c>
    </row>
    <row r="941" spans="1:7" x14ac:dyDescent="0.25">
      <c r="A941" s="1" t="s">
        <v>35</v>
      </c>
      <c r="B941" s="1" t="s">
        <v>1533</v>
      </c>
      <c r="C941" s="1" t="s">
        <v>2070</v>
      </c>
      <c r="D941" s="1" t="s">
        <v>142</v>
      </c>
      <c r="E941" s="3" t="s">
        <v>1735</v>
      </c>
      <c r="F941" s="3" t="s">
        <v>2079</v>
      </c>
      <c r="G941" s="4">
        <v>1730</v>
      </c>
    </row>
    <row r="942" spans="1:7" x14ac:dyDescent="0.25">
      <c r="A942" s="1" t="s">
        <v>35</v>
      </c>
      <c r="B942" s="1" t="s">
        <v>230</v>
      </c>
      <c r="C942" s="1" t="s">
        <v>2070</v>
      </c>
      <c r="D942" s="1" t="s">
        <v>142</v>
      </c>
      <c r="E942" s="3" t="s">
        <v>1717</v>
      </c>
      <c r="F942" s="3" t="s">
        <v>2132</v>
      </c>
      <c r="G942" s="4">
        <v>1730</v>
      </c>
    </row>
    <row r="943" spans="1:7" x14ac:dyDescent="0.25">
      <c r="A943" s="1" t="s">
        <v>35</v>
      </c>
      <c r="B943" s="1" t="s">
        <v>1015</v>
      </c>
      <c r="C943" s="1" t="s">
        <v>2070</v>
      </c>
      <c r="D943" s="1" t="s">
        <v>142</v>
      </c>
      <c r="E943" s="3" t="s">
        <v>1717</v>
      </c>
      <c r="F943" s="3" t="s">
        <v>2132</v>
      </c>
      <c r="G943" s="4">
        <v>1730</v>
      </c>
    </row>
    <row r="944" spans="1:7" x14ac:dyDescent="0.25">
      <c r="A944" s="1" t="s">
        <v>35</v>
      </c>
      <c r="B944" s="1" t="s">
        <v>1532</v>
      </c>
      <c r="C944" s="1" t="s">
        <v>2070</v>
      </c>
      <c r="D944" s="1" t="s">
        <v>142</v>
      </c>
      <c r="E944" s="3" t="s">
        <v>1735</v>
      </c>
      <c r="F944" s="3" t="s">
        <v>2079</v>
      </c>
      <c r="G944" s="4">
        <v>1730</v>
      </c>
    </row>
    <row r="945" spans="1:7" x14ac:dyDescent="0.25">
      <c r="A945" s="1" t="s">
        <v>35</v>
      </c>
      <c r="B945" s="1" t="s">
        <v>1508</v>
      </c>
      <c r="C945" s="1" t="s">
        <v>2070</v>
      </c>
      <c r="D945" s="1" t="s">
        <v>142</v>
      </c>
      <c r="E945" s="3" t="s">
        <v>1735</v>
      </c>
      <c r="F945" s="3" t="s">
        <v>2079</v>
      </c>
      <c r="G945" s="4">
        <v>1730</v>
      </c>
    </row>
    <row r="946" spans="1:7" x14ac:dyDescent="0.25">
      <c r="A946" s="1" t="s">
        <v>35</v>
      </c>
      <c r="B946" s="1" t="s">
        <v>149</v>
      </c>
      <c r="C946" s="1" t="s">
        <v>2070</v>
      </c>
      <c r="D946" s="1" t="s">
        <v>142</v>
      </c>
      <c r="E946" s="3" t="s">
        <v>1761</v>
      </c>
      <c r="F946" s="3" t="s">
        <v>2137</v>
      </c>
      <c r="G946" s="4">
        <v>1730</v>
      </c>
    </row>
    <row r="947" spans="1:7" x14ac:dyDescent="0.25">
      <c r="A947" s="1" t="s">
        <v>35</v>
      </c>
      <c r="B947" s="1" t="s">
        <v>530</v>
      </c>
      <c r="C947" s="1" t="s">
        <v>2070</v>
      </c>
      <c r="D947" s="1" t="s">
        <v>142</v>
      </c>
      <c r="E947" s="3" t="s">
        <v>1803</v>
      </c>
      <c r="F947" s="3" t="s">
        <v>2136</v>
      </c>
      <c r="G947" s="4">
        <v>1730</v>
      </c>
    </row>
    <row r="948" spans="1:7" x14ac:dyDescent="0.25">
      <c r="A948" s="1" t="s">
        <v>35</v>
      </c>
      <c r="B948" s="1" t="s">
        <v>1519</v>
      </c>
      <c r="C948" s="1" t="s">
        <v>2070</v>
      </c>
      <c r="D948" s="1" t="s">
        <v>142</v>
      </c>
      <c r="E948" s="3" t="s">
        <v>1722</v>
      </c>
      <c r="F948" s="3" t="s">
        <v>2130</v>
      </c>
      <c r="G948" s="4">
        <v>1730</v>
      </c>
    </row>
    <row r="949" spans="1:7" x14ac:dyDescent="0.25">
      <c r="A949" s="1" t="s">
        <v>35</v>
      </c>
      <c r="B949" s="1" t="s">
        <v>1067</v>
      </c>
      <c r="C949" s="1" t="s">
        <v>2070</v>
      </c>
      <c r="D949" s="1" t="s">
        <v>142</v>
      </c>
      <c r="E949" s="3" t="s">
        <v>1735</v>
      </c>
      <c r="F949" s="3" t="s">
        <v>2079</v>
      </c>
      <c r="G949" s="4">
        <v>1730</v>
      </c>
    </row>
    <row r="950" spans="1:7" x14ac:dyDescent="0.25">
      <c r="A950" s="1" t="s">
        <v>35</v>
      </c>
      <c r="B950" s="1" t="s">
        <v>1574</v>
      </c>
      <c r="C950" s="1" t="s">
        <v>2070</v>
      </c>
      <c r="D950" s="1" t="s">
        <v>142</v>
      </c>
      <c r="E950" s="3" t="s">
        <v>1991</v>
      </c>
      <c r="F950" s="3" t="s">
        <v>2138</v>
      </c>
      <c r="G950" s="4">
        <v>1730</v>
      </c>
    </row>
    <row r="951" spans="1:7" x14ac:dyDescent="0.25">
      <c r="A951" s="1" t="s">
        <v>35</v>
      </c>
      <c r="B951" s="1" t="s">
        <v>1520</v>
      </c>
      <c r="C951" s="1" t="s">
        <v>2070</v>
      </c>
      <c r="D951" s="1" t="s">
        <v>142</v>
      </c>
      <c r="E951" s="3" t="s">
        <v>1735</v>
      </c>
      <c r="F951" s="3" t="s">
        <v>2079</v>
      </c>
      <c r="G951" s="4">
        <v>1730</v>
      </c>
    </row>
    <row r="952" spans="1:7" x14ac:dyDescent="0.25">
      <c r="A952" s="1" t="s">
        <v>35</v>
      </c>
      <c r="B952" s="1" t="s">
        <v>584</v>
      </c>
      <c r="C952" s="1" t="s">
        <v>2070</v>
      </c>
      <c r="D952" s="1" t="s">
        <v>142</v>
      </c>
      <c r="E952" s="3" t="s">
        <v>1735</v>
      </c>
      <c r="F952" s="3" t="s">
        <v>2079</v>
      </c>
      <c r="G952" s="4">
        <v>1730</v>
      </c>
    </row>
    <row r="953" spans="1:7" x14ac:dyDescent="0.25">
      <c r="A953" s="1" t="s">
        <v>35</v>
      </c>
      <c r="B953" s="1" t="s">
        <v>1025</v>
      </c>
      <c r="C953" s="1" t="s">
        <v>2070</v>
      </c>
      <c r="D953" s="1" t="s">
        <v>142</v>
      </c>
      <c r="E953" s="3" t="s">
        <v>1735</v>
      </c>
      <c r="F953" s="3" t="s">
        <v>2079</v>
      </c>
      <c r="G953" s="4">
        <v>1730</v>
      </c>
    </row>
    <row r="954" spans="1:7" x14ac:dyDescent="0.25">
      <c r="A954" s="1" t="s">
        <v>35</v>
      </c>
      <c r="B954" s="1" t="s">
        <v>570</v>
      </c>
      <c r="C954" s="1" t="s">
        <v>2070</v>
      </c>
      <c r="D954" s="1" t="s">
        <v>142</v>
      </c>
      <c r="E954" s="3" t="s">
        <v>1735</v>
      </c>
      <c r="F954" s="3" t="s">
        <v>2079</v>
      </c>
      <c r="G954" s="4">
        <v>1730</v>
      </c>
    </row>
    <row r="955" spans="1:7" x14ac:dyDescent="0.25">
      <c r="A955" s="1" t="s">
        <v>35</v>
      </c>
      <c r="B955" s="1" t="s">
        <v>1523</v>
      </c>
      <c r="C955" s="1" t="s">
        <v>2070</v>
      </c>
      <c r="D955" s="1" t="s">
        <v>142</v>
      </c>
      <c r="E955" s="3" t="s">
        <v>1735</v>
      </c>
      <c r="F955" s="3" t="s">
        <v>2079</v>
      </c>
      <c r="G955" s="4">
        <v>1730</v>
      </c>
    </row>
    <row r="956" spans="1:7" x14ac:dyDescent="0.25">
      <c r="A956" s="1" t="s">
        <v>35</v>
      </c>
      <c r="B956" s="1" t="s">
        <v>1550</v>
      </c>
      <c r="C956" s="1" t="s">
        <v>2070</v>
      </c>
      <c r="D956" s="1" t="s">
        <v>142</v>
      </c>
      <c r="E956" s="3" t="s">
        <v>1735</v>
      </c>
      <c r="F956" s="3" t="s">
        <v>2079</v>
      </c>
      <c r="G956" s="4">
        <v>1730</v>
      </c>
    </row>
    <row r="957" spans="1:7" x14ac:dyDescent="0.25">
      <c r="A957" s="1" t="s">
        <v>35</v>
      </c>
      <c r="B957" s="1" t="s">
        <v>1557</v>
      </c>
      <c r="C957" s="1" t="s">
        <v>2070</v>
      </c>
      <c r="D957" s="1" t="s">
        <v>142</v>
      </c>
      <c r="E957" s="3" t="s">
        <v>1735</v>
      </c>
      <c r="F957" s="3" t="s">
        <v>2079</v>
      </c>
      <c r="G957" s="4">
        <v>1730</v>
      </c>
    </row>
    <row r="958" spans="1:7" x14ac:dyDescent="0.25">
      <c r="A958" s="1" t="s">
        <v>35</v>
      </c>
      <c r="B958" s="1" t="s">
        <v>1509</v>
      </c>
      <c r="C958" s="1" t="s">
        <v>2070</v>
      </c>
      <c r="D958" s="1" t="s">
        <v>142</v>
      </c>
      <c r="E958" s="3" t="s">
        <v>1735</v>
      </c>
      <c r="F958" s="3" t="s">
        <v>2079</v>
      </c>
      <c r="G958" s="4">
        <v>1730</v>
      </c>
    </row>
    <row r="959" spans="1:7" x14ac:dyDescent="0.25">
      <c r="A959" s="1" t="s">
        <v>35</v>
      </c>
      <c r="B959" s="1" t="s">
        <v>1527</v>
      </c>
      <c r="C959" s="1" t="s">
        <v>2070</v>
      </c>
      <c r="D959" s="1" t="s">
        <v>142</v>
      </c>
      <c r="E959" s="3" t="s">
        <v>1735</v>
      </c>
      <c r="F959" s="3" t="s">
        <v>2079</v>
      </c>
      <c r="G959" s="4">
        <v>1730</v>
      </c>
    </row>
    <row r="960" spans="1:7" x14ac:dyDescent="0.25">
      <c r="A960" s="1" t="s">
        <v>35</v>
      </c>
      <c r="B960" s="1" t="s">
        <v>144</v>
      </c>
      <c r="C960" s="1" t="s">
        <v>2070</v>
      </c>
      <c r="D960" s="1" t="s">
        <v>142</v>
      </c>
      <c r="E960" s="3" t="s">
        <v>1765</v>
      </c>
      <c r="F960" s="3" t="s">
        <v>2080</v>
      </c>
      <c r="G960" s="4">
        <v>1730</v>
      </c>
    </row>
    <row r="961" spans="1:7" x14ac:dyDescent="0.25">
      <c r="A961" s="1" t="s">
        <v>35</v>
      </c>
      <c r="B961" s="1" t="s">
        <v>1477</v>
      </c>
      <c r="C961" s="1" t="s">
        <v>2070</v>
      </c>
      <c r="D961" s="1" t="s">
        <v>142</v>
      </c>
      <c r="E961" s="3" t="s">
        <v>1722</v>
      </c>
      <c r="F961" s="3" t="s">
        <v>2130</v>
      </c>
      <c r="G961" s="4">
        <v>1730</v>
      </c>
    </row>
    <row r="962" spans="1:7" x14ac:dyDescent="0.25">
      <c r="A962" s="1" t="s">
        <v>35</v>
      </c>
      <c r="B962" s="1" t="s">
        <v>1088</v>
      </c>
      <c r="C962" s="1" t="s">
        <v>2070</v>
      </c>
      <c r="D962" s="1" t="s">
        <v>142</v>
      </c>
      <c r="E962" s="3" t="s">
        <v>1722</v>
      </c>
      <c r="F962" s="3" t="s">
        <v>2130</v>
      </c>
      <c r="G962" s="4">
        <v>1730</v>
      </c>
    </row>
    <row r="963" spans="1:7" x14ac:dyDescent="0.25">
      <c r="A963" s="1" t="s">
        <v>35</v>
      </c>
      <c r="B963" s="1" t="s">
        <v>146</v>
      </c>
      <c r="C963" s="1" t="s">
        <v>2070</v>
      </c>
      <c r="D963" s="1" t="s">
        <v>142</v>
      </c>
      <c r="E963" s="3" t="s">
        <v>1765</v>
      </c>
      <c r="F963" s="3" t="s">
        <v>2080</v>
      </c>
      <c r="G963" s="4">
        <v>1730</v>
      </c>
    </row>
    <row r="964" spans="1:7" x14ac:dyDescent="0.25">
      <c r="A964" s="1" t="s">
        <v>35</v>
      </c>
      <c r="B964" s="1" t="s">
        <v>681</v>
      </c>
      <c r="C964" s="1" t="s">
        <v>2070</v>
      </c>
      <c r="D964" s="1" t="s">
        <v>142</v>
      </c>
      <c r="E964" s="3" t="s">
        <v>1735</v>
      </c>
      <c r="F964" s="3" t="s">
        <v>2079</v>
      </c>
      <c r="G964" s="4">
        <v>1730</v>
      </c>
    </row>
    <row r="965" spans="1:7" x14ac:dyDescent="0.25">
      <c r="A965" s="1" t="s">
        <v>35</v>
      </c>
      <c r="B965" s="1" t="s">
        <v>1512</v>
      </c>
      <c r="C965" s="1" t="s">
        <v>2070</v>
      </c>
      <c r="D965" s="1" t="s">
        <v>142</v>
      </c>
      <c r="E965" s="3" t="s">
        <v>1735</v>
      </c>
      <c r="F965" s="3" t="s">
        <v>2079</v>
      </c>
      <c r="G965" s="4">
        <v>1730</v>
      </c>
    </row>
    <row r="966" spans="1:7" x14ac:dyDescent="0.25">
      <c r="A966" s="1" t="s">
        <v>35</v>
      </c>
      <c r="B966" s="1" t="s">
        <v>749</v>
      </c>
      <c r="C966" s="1" t="s">
        <v>2070</v>
      </c>
      <c r="D966" s="1" t="s">
        <v>142</v>
      </c>
      <c r="E966" s="3" t="s">
        <v>1735</v>
      </c>
      <c r="F966" s="3" t="s">
        <v>2079</v>
      </c>
      <c r="G966" s="4">
        <v>1730</v>
      </c>
    </row>
    <row r="967" spans="1:7" x14ac:dyDescent="0.25">
      <c r="A967" s="1" t="s">
        <v>35</v>
      </c>
      <c r="B967" s="1" t="s">
        <v>1515</v>
      </c>
      <c r="C967" s="1" t="s">
        <v>2070</v>
      </c>
      <c r="D967" s="1" t="s">
        <v>142</v>
      </c>
      <c r="E967" s="3" t="s">
        <v>1735</v>
      </c>
      <c r="F967" s="3" t="s">
        <v>2079</v>
      </c>
      <c r="G967" s="4">
        <v>1730</v>
      </c>
    </row>
    <row r="968" spans="1:7" x14ac:dyDescent="0.25">
      <c r="A968" s="1" t="s">
        <v>35</v>
      </c>
      <c r="B968" s="1" t="s">
        <v>1091</v>
      </c>
      <c r="C968" s="1" t="s">
        <v>2070</v>
      </c>
      <c r="D968" s="1" t="s">
        <v>142</v>
      </c>
      <c r="E968" s="3" t="s">
        <v>1722</v>
      </c>
      <c r="F968" s="3" t="s">
        <v>2130</v>
      </c>
      <c r="G968" s="4">
        <v>1730</v>
      </c>
    </row>
    <row r="969" spans="1:7" x14ac:dyDescent="0.25">
      <c r="A969" s="1" t="s">
        <v>35</v>
      </c>
      <c r="B969" s="1" t="s">
        <v>1503</v>
      </c>
      <c r="C969" s="1" t="s">
        <v>2070</v>
      </c>
      <c r="D969" s="1" t="s">
        <v>142</v>
      </c>
      <c r="E969" s="3" t="s">
        <v>1735</v>
      </c>
      <c r="F969" s="3" t="s">
        <v>2079</v>
      </c>
      <c r="G969" s="4">
        <v>1730</v>
      </c>
    </row>
    <row r="970" spans="1:7" x14ac:dyDescent="0.25">
      <c r="A970" s="1" t="s">
        <v>35</v>
      </c>
      <c r="B970" s="1" t="s">
        <v>1507</v>
      </c>
      <c r="C970" s="1" t="s">
        <v>2070</v>
      </c>
      <c r="D970" s="1" t="s">
        <v>142</v>
      </c>
      <c r="E970" s="3" t="s">
        <v>1722</v>
      </c>
      <c r="F970" s="3" t="s">
        <v>2130</v>
      </c>
      <c r="G970" s="4">
        <v>1730</v>
      </c>
    </row>
    <row r="971" spans="1:7" x14ac:dyDescent="0.25">
      <c r="A971" s="1" t="s">
        <v>35</v>
      </c>
      <c r="B971" s="1" t="s">
        <v>813</v>
      </c>
      <c r="C971" s="1" t="s">
        <v>2070</v>
      </c>
      <c r="D971" s="1" t="s">
        <v>142</v>
      </c>
      <c r="E971" s="3" t="s">
        <v>1735</v>
      </c>
      <c r="F971" s="3" t="s">
        <v>2079</v>
      </c>
      <c r="G971" s="4">
        <v>1730</v>
      </c>
    </row>
    <row r="972" spans="1:7" x14ac:dyDescent="0.25">
      <c r="A972" s="1" t="s">
        <v>35</v>
      </c>
      <c r="B972" s="1" t="s">
        <v>788</v>
      </c>
      <c r="C972" s="1" t="s">
        <v>2070</v>
      </c>
      <c r="D972" s="1" t="s">
        <v>142</v>
      </c>
      <c r="E972" s="3" t="s">
        <v>1735</v>
      </c>
      <c r="F972" s="3" t="s">
        <v>2079</v>
      </c>
      <c r="G972" s="4">
        <v>1730</v>
      </c>
    </row>
    <row r="973" spans="1:7" x14ac:dyDescent="0.25">
      <c r="A973" s="1" t="s">
        <v>35</v>
      </c>
      <c r="B973" s="1" t="s">
        <v>224</v>
      </c>
      <c r="C973" s="1" t="s">
        <v>2070</v>
      </c>
      <c r="D973" s="1" t="s">
        <v>142</v>
      </c>
      <c r="E973" s="3" t="s">
        <v>1735</v>
      </c>
      <c r="F973" s="3" t="s">
        <v>2079</v>
      </c>
      <c r="G973" s="4">
        <v>1730</v>
      </c>
    </row>
    <row r="974" spans="1:7" x14ac:dyDescent="0.25">
      <c r="A974" s="1" t="s">
        <v>35</v>
      </c>
      <c r="B974" s="1" t="s">
        <v>1424</v>
      </c>
      <c r="C974" s="1" t="s">
        <v>2081</v>
      </c>
      <c r="D974" s="1" t="s">
        <v>142</v>
      </c>
      <c r="E974" s="3" t="s">
        <v>2082</v>
      </c>
      <c r="F974" s="3" t="s">
        <v>1915</v>
      </c>
      <c r="G974" s="4">
        <v>1583.63</v>
      </c>
    </row>
    <row r="975" spans="1:7" x14ac:dyDescent="0.25">
      <c r="A975" s="1" t="s">
        <v>35</v>
      </c>
      <c r="B975" s="1" t="s">
        <v>950</v>
      </c>
      <c r="C975" s="1" t="s">
        <v>2070</v>
      </c>
      <c r="D975" s="1" t="s">
        <v>142</v>
      </c>
      <c r="E975" s="3" t="s">
        <v>2083</v>
      </c>
      <c r="F975" s="3" t="s">
        <v>2084</v>
      </c>
      <c r="G975" s="4">
        <v>1313.33</v>
      </c>
    </row>
    <row r="976" spans="1:7" x14ac:dyDescent="0.25">
      <c r="A976" s="1" t="s">
        <v>35</v>
      </c>
      <c r="B976" s="1" t="s">
        <v>1497</v>
      </c>
      <c r="C976" s="1" t="s">
        <v>2070</v>
      </c>
      <c r="D976" s="1" t="s">
        <v>142</v>
      </c>
      <c r="E976" s="3" t="s">
        <v>2071</v>
      </c>
      <c r="F976" s="3" t="s">
        <v>2072</v>
      </c>
      <c r="G976" s="4">
        <v>1313.33</v>
      </c>
    </row>
    <row r="977" spans="1:7" x14ac:dyDescent="0.25">
      <c r="A977" s="1" t="s">
        <v>35</v>
      </c>
      <c r="B977" s="1" t="s">
        <v>168</v>
      </c>
      <c r="C977" s="1" t="s">
        <v>2070</v>
      </c>
      <c r="D977" s="1" t="s">
        <v>142</v>
      </c>
      <c r="E977" s="3" t="s">
        <v>2083</v>
      </c>
      <c r="F977" s="3" t="s">
        <v>2084</v>
      </c>
      <c r="G977" s="4">
        <v>1313.33</v>
      </c>
    </row>
    <row r="978" spans="1:7" x14ac:dyDescent="0.25">
      <c r="A978" s="1" t="s">
        <v>35</v>
      </c>
      <c r="B978" s="1" t="s">
        <v>337</v>
      </c>
      <c r="C978" s="1" t="s">
        <v>2070</v>
      </c>
      <c r="D978" s="1" t="s">
        <v>157</v>
      </c>
      <c r="E978" s="3" t="s">
        <v>2073</v>
      </c>
      <c r="F978" s="3" t="s">
        <v>2074</v>
      </c>
      <c r="G978" s="4">
        <v>1313.33</v>
      </c>
    </row>
    <row r="979" spans="1:7" x14ac:dyDescent="0.25">
      <c r="A979" s="1" t="s">
        <v>35</v>
      </c>
      <c r="B979" s="1" t="s">
        <v>795</v>
      </c>
      <c r="C979" s="1" t="s">
        <v>2070</v>
      </c>
      <c r="D979" s="1" t="s">
        <v>142</v>
      </c>
      <c r="E979" s="3" t="s">
        <v>2071</v>
      </c>
      <c r="F979" s="3" t="s">
        <v>2072</v>
      </c>
      <c r="G979" s="4">
        <v>1313.33</v>
      </c>
    </row>
    <row r="980" spans="1:7" x14ac:dyDescent="0.25">
      <c r="A980" s="1" t="s">
        <v>35</v>
      </c>
      <c r="B980" s="1" t="s">
        <v>729</v>
      </c>
      <c r="C980" s="1" t="s">
        <v>2070</v>
      </c>
      <c r="D980" s="1" t="s">
        <v>142</v>
      </c>
      <c r="E980" s="3" t="s">
        <v>2071</v>
      </c>
      <c r="F980" s="3" t="s">
        <v>2072</v>
      </c>
      <c r="G980" s="4">
        <v>1313.33</v>
      </c>
    </row>
    <row r="981" spans="1:7" x14ac:dyDescent="0.25">
      <c r="A981" s="1" t="s">
        <v>35</v>
      </c>
      <c r="B981" s="1" t="s">
        <v>820</v>
      </c>
      <c r="C981" s="1" t="s">
        <v>2070</v>
      </c>
      <c r="D981" s="1" t="s">
        <v>142</v>
      </c>
      <c r="E981" s="3" t="s">
        <v>2073</v>
      </c>
      <c r="F981" s="3" t="s">
        <v>2074</v>
      </c>
      <c r="G981" s="4">
        <v>1313.33</v>
      </c>
    </row>
    <row r="982" spans="1:7" x14ac:dyDescent="0.25">
      <c r="A982" s="1" t="s">
        <v>35</v>
      </c>
      <c r="B982" s="1" t="s">
        <v>976</v>
      </c>
      <c r="C982" s="1" t="s">
        <v>2070</v>
      </c>
      <c r="D982" s="1" t="s">
        <v>142</v>
      </c>
      <c r="E982" s="3" t="s">
        <v>2083</v>
      </c>
      <c r="F982" s="3" t="s">
        <v>2084</v>
      </c>
      <c r="G982" s="4">
        <v>1313.33</v>
      </c>
    </row>
    <row r="983" spans="1:7" x14ac:dyDescent="0.25">
      <c r="A983" s="1" t="s">
        <v>35</v>
      </c>
      <c r="B983" s="1" t="s">
        <v>431</v>
      </c>
      <c r="C983" s="1" t="s">
        <v>2070</v>
      </c>
      <c r="D983" s="1" t="s">
        <v>142</v>
      </c>
      <c r="E983" s="3" t="s">
        <v>2071</v>
      </c>
      <c r="F983" s="3" t="s">
        <v>2072</v>
      </c>
      <c r="G983" s="4">
        <v>1313.33</v>
      </c>
    </row>
    <row r="984" spans="1:7" x14ac:dyDescent="0.25">
      <c r="A984" s="1" t="s">
        <v>35</v>
      </c>
      <c r="B984" s="1" t="s">
        <v>1209</v>
      </c>
      <c r="C984" s="1" t="s">
        <v>2070</v>
      </c>
      <c r="D984" s="1" t="s">
        <v>142</v>
      </c>
      <c r="E984" s="3" t="s">
        <v>2071</v>
      </c>
      <c r="F984" s="3" t="s">
        <v>2072</v>
      </c>
      <c r="G984" s="4">
        <v>1313.33</v>
      </c>
    </row>
    <row r="985" spans="1:7" x14ac:dyDescent="0.25">
      <c r="A985" s="1" t="s">
        <v>35</v>
      </c>
      <c r="B985" s="1" t="s">
        <v>1496</v>
      </c>
      <c r="C985" s="1" t="s">
        <v>2070</v>
      </c>
      <c r="D985" s="1" t="s">
        <v>142</v>
      </c>
      <c r="E985" s="3" t="s">
        <v>2071</v>
      </c>
      <c r="F985" s="3" t="s">
        <v>2072</v>
      </c>
      <c r="G985" s="4">
        <v>1313.33</v>
      </c>
    </row>
    <row r="986" spans="1:7" x14ac:dyDescent="0.25">
      <c r="A986" s="1" t="s">
        <v>35</v>
      </c>
      <c r="B986" s="1" t="s">
        <v>1177</v>
      </c>
      <c r="C986" s="1" t="s">
        <v>2070</v>
      </c>
      <c r="D986" s="1" t="s">
        <v>142</v>
      </c>
      <c r="E986" s="3" t="s">
        <v>2071</v>
      </c>
      <c r="F986" s="3" t="s">
        <v>2072</v>
      </c>
      <c r="G986" s="4">
        <v>1313.33</v>
      </c>
    </row>
    <row r="987" spans="1:7" x14ac:dyDescent="0.25">
      <c r="A987" s="1" t="s">
        <v>35</v>
      </c>
      <c r="B987" s="1" t="s">
        <v>1293</v>
      </c>
      <c r="C987" s="1" t="s">
        <v>2070</v>
      </c>
      <c r="D987" s="1" t="s">
        <v>142</v>
      </c>
      <c r="E987" s="3" t="s">
        <v>2071</v>
      </c>
      <c r="F987" s="3" t="s">
        <v>2072</v>
      </c>
      <c r="G987" s="4">
        <v>1313.33</v>
      </c>
    </row>
    <row r="988" spans="1:7" x14ac:dyDescent="0.25">
      <c r="A988" s="1" t="s">
        <v>35</v>
      </c>
      <c r="B988" s="1" t="s">
        <v>1201</v>
      </c>
      <c r="C988" s="1" t="s">
        <v>2070</v>
      </c>
      <c r="D988" s="1" t="s">
        <v>142</v>
      </c>
      <c r="E988" s="3" t="s">
        <v>2071</v>
      </c>
      <c r="F988" s="3" t="s">
        <v>2072</v>
      </c>
      <c r="G988" s="4">
        <v>1313.33</v>
      </c>
    </row>
    <row r="989" spans="1:7" x14ac:dyDescent="0.25">
      <c r="A989" s="1" t="s">
        <v>35</v>
      </c>
      <c r="B989" s="1" t="s">
        <v>796</v>
      </c>
      <c r="C989" s="1" t="s">
        <v>2070</v>
      </c>
      <c r="D989" s="1" t="s">
        <v>142</v>
      </c>
      <c r="E989" s="3" t="s">
        <v>2083</v>
      </c>
      <c r="F989" s="3" t="s">
        <v>2084</v>
      </c>
      <c r="G989" s="4">
        <v>1313.33</v>
      </c>
    </row>
    <row r="990" spans="1:7" x14ac:dyDescent="0.25">
      <c r="A990" s="1" t="s">
        <v>35</v>
      </c>
      <c r="B990" s="1" t="s">
        <v>1492</v>
      </c>
      <c r="C990" s="1" t="s">
        <v>2070</v>
      </c>
      <c r="D990" s="1" t="s">
        <v>142</v>
      </c>
      <c r="E990" s="3" t="s">
        <v>2071</v>
      </c>
      <c r="F990" s="3" t="s">
        <v>2072</v>
      </c>
      <c r="G990" s="4">
        <v>1313.33</v>
      </c>
    </row>
    <row r="991" spans="1:7" x14ac:dyDescent="0.25">
      <c r="A991" s="1" t="s">
        <v>35</v>
      </c>
      <c r="B991" s="1" t="s">
        <v>1493</v>
      </c>
      <c r="C991" s="1" t="s">
        <v>2070</v>
      </c>
      <c r="D991" s="1" t="s">
        <v>142</v>
      </c>
      <c r="E991" s="3" t="s">
        <v>2071</v>
      </c>
      <c r="F991" s="3" t="s">
        <v>2072</v>
      </c>
      <c r="G991" s="4">
        <v>1313.33</v>
      </c>
    </row>
    <row r="992" spans="1:7" x14ac:dyDescent="0.25">
      <c r="A992" s="1" t="s">
        <v>35</v>
      </c>
      <c r="B992" s="1" t="s">
        <v>1491</v>
      </c>
      <c r="C992" s="1" t="s">
        <v>2070</v>
      </c>
      <c r="D992" s="1" t="s">
        <v>142</v>
      </c>
      <c r="E992" s="3" t="s">
        <v>2071</v>
      </c>
      <c r="F992" s="3" t="s">
        <v>2072</v>
      </c>
      <c r="G992" s="4">
        <v>1313.33</v>
      </c>
    </row>
    <row r="993" spans="1:7" x14ac:dyDescent="0.25">
      <c r="A993" s="1" t="s">
        <v>35</v>
      </c>
      <c r="B993" s="1" t="s">
        <v>1590</v>
      </c>
      <c r="C993" s="1" t="s">
        <v>2070</v>
      </c>
      <c r="D993" s="1" t="s">
        <v>142</v>
      </c>
      <c r="E993" s="3" t="s">
        <v>2071</v>
      </c>
      <c r="F993" s="3" t="s">
        <v>2072</v>
      </c>
      <c r="G993" s="4">
        <v>1313.33</v>
      </c>
    </row>
    <row r="994" spans="1:7" x14ac:dyDescent="0.25">
      <c r="A994" s="1" t="s">
        <v>35</v>
      </c>
      <c r="B994" s="1" t="s">
        <v>1017</v>
      </c>
      <c r="C994" s="1" t="s">
        <v>2070</v>
      </c>
      <c r="D994" s="1" t="s">
        <v>142</v>
      </c>
      <c r="E994" s="3" t="s">
        <v>2071</v>
      </c>
      <c r="F994" s="3" t="s">
        <v>2072</v>
      </c>
      <c r="G994" s="4">
        <v>1313.33</v>
      </c>
    </row>
    <row r="995" spans="1:7" x14ac:dyDescent="0.25">
      <c r="A995" s="1" t="s">
        <v>35</v>
      </c>
      <c r="B995" s="1" t="s">
        <v>1495</v>
      </c>
      <c r="C995" s="1" t="s">
        <v>2070</v>
      </c>
      <c r="D995" s="1" t="s">
        <v>142</v>
      </c>
      <c r="E995" s="3" t="s">
        <v>2071</v>
      </c>
      <c r="F995" s="3" t="s">
        <v>2072</v>
      </c>
      <c r="G995" s="4">
        <v>1313.33</v>
      </c>
    </row>
    <row r="996" spans="1:7" x14ac:dyDescent="0.25">
      <c r="A996" s="1" t="s">
        <v>35</v>
      </c>
      <c r="B996" s="1" t="s">
        <v>429</v>
      </c>
      <c r="C996" s="1" t="s">
        <v>2070</v>
      </c>
      <c r="D996" s="1" t="s">
        <v>142</v>
      </c>
      <c r="E996" s="3" t="s">
        <v>2071</v>
      </c>
      <c r="F996" s="3" t="s">
        <v>2072</v>
      </c>
      <c r="G996" s="4">
        <v>1313.33</v>
      </c>
    </row>
    <row r="997" spans="1:7" x14ac:dyDescent="0.25">
      <c r="A997" s="1" t="s">
        <v>35</v>
      </c>
      <c r="B997" s="1" t="s">
        <v>1559</v>
      </c>
      <c r="C997" s="1" t="s">
        <v>2070</v>
      </c>
      <c r="D997" s="1" t="s">
        <v>142</v>
      </c>
      <c r="E997" s="3" t="s">
        <v>2071</v>
      </c>
      <c r="F997" s="3" t="s">
        <v>2072</v>
      </c>
      <c r="G997" s="4">
        <v>1313.33</v>
      </c>
    </row>
    <row r="998" spans="1:7" x14ac:dyDescent="0.25">
      <c r="A998" s="1" t="s">
        <v>35</v>
      </c>
      <c r="B998" s="1" t="s">
        <v>731</v>
      </c>
      <c r="C998" s="1" t="s">
        <v>2070</v>
      </c>
      <c r="D998" s="1" t="s">
        <v>142</v>
      </c>
      <c r="E998" s="3" t="s">
        <v>2071</v>
      </c>
      <c r="F998" s="3" t="s">
        <v>2072</v>
      </c>
      <c r="G998" s="4">
        <v>1313.33</v>
      </c>
    </row>
    <row r="999" spans="1:7" x14ac:dyDescent="0.25">
      <c r="A999" s="1" t="s">
        <v>35</v>
      </c>
      <c r="B999" s="1" t="s">
        <v>1188</v>
      </c>
      <c r="C999" s="1" t="s">
        <v>2070</v>
      </c>
      <c r="D999" s="1" t="s">
        <v>142</v>
      </c>
      <c r="E999" s="3" t="s">
        <v>2071</v>
      </c>
      <c r="F999" s="3" t="s">
        <v>2072</v>
      </c>
      <c r="G999" s="4">
        <v>1313.33</v>
      </c>
    </row>
    <row r="1000" spans="1:7" x14ac:dyDescent="0.25">
      <c r="A1000" s="1" t="s">
        <v>35</v>
      </c>
      <c r="B1000" s="1" t="s">
        <v>395</v>
      </c>
      <c r="C1000" s="1" t="s">
        <v>2070</v>
      </c>
      <c r="D1000" s="1" t="s">
        <v>142</v>
      </c>
      <c r="E1000" s="3" t="s">
        <v>2071</v>
      </c>
      <c r="F1000" s="3" t="s">
        <v>2072</v>
      </c>
      <c r="G1000" s="4">
        <v>1313.33</v>
      </c>
    </row>
    <row r="1001" spans="1:7" x14ac:dyDescent="0.25">
      <c r="A1001" s="1" t="s">
        <v>35</v>
      </c>
      <c r="B1001" s="1" t="s">
        <v>821</v>
      </c>
      <c r="C1001" s="1" t="s">
        <v>2070</v>
      </c>
      <c r="D1001" s="1" t="s">
        <v>142</v>
      </c>
      <c r="E1001" s="3" t="s">
        <v>2071</v>
      </c>
      <c r="F1001" s="3" t="s">
        <v>2072</v>
      </c>
      <c r="G1001" s="4">
        <v>1313.33</v>
      </c>
    </row>
    <row r="1002" spans="1:7" x14ac:dyDescent="0.25">
      <c r="A1002" s="1" t="s">
        <v>35</v>
      </c>
      <c r="B1002" s="1" t="s">
        <v>1498</v>
      </c>
      <c r="C1002" s="1" t="s">
        <v>2070</v>
      </c>
      <c r="D1002" s="1" t="s">
        <v>142</v>
      </c>
      <c r="E1002" s="3" t="s">
        <v>2073</v>
      </c>
      <c r="F1002" s="3" t="s">
        <v>2074</v>
      </c>
      <c r="G1002" s="4">
        <v>1313.33</v>
      </c>
    </row>
    <row r="1003" spans="1:7" x14ac:dyDescent="0.25">
      <c r="A1003" s="1" t="s">
        <v>35</v>
      </c>
      <c r="B1003" s="1" t="s">
        <v>1211</v>
      </c>
      <c r="C1003" s="1" t="s">
        <v>2070</v>
      </c>
      <c r="D1003" s="1" t="s">
        <v>142</v>
      </c>
      <c r="E1003" s="3" t="s">
        <v>2071</v>
      </c>
      <c r="F1003" s="3" t="s">
        <v>2072</v>
      </c>
      <c r="G1003" s="4">
        <v>1313.33</v>
      </c>
    </row>
    <row r="1004" spans="1:7" x14ac:dyDescent="0.25">
      <c r="A1004" s="1" t="s">
        <v>35</v>
      </c>
      <c r="B1004" s="1" t="s">
        <v>1262</v>
      </c>
      <c r="C1004" s="1" t="s">
        <v>2070</v>
      </c>
      <c r="D1004" s="1" t="s">
        <v>142</v>
      </c>
      <c r="E1004" s="3" t="s">
        <v>2071</v>
      </c>
      <c r="F1004" s="3" t="s">
        <v>2072</v>
      </c>
      <c r="G1004" s="4">
        <v>1313.33</v>
      </c>
    </row>
    <row r="1005" spans="1:7" x14ac:dyDescent="0.25">
      <c r="A1005" s="1" t="s">
        <v>35</v>
      </c>
      <c r="B1005" s="1" t="s">
        <v>1020</v>
      </c>
      <c r="C1005" s="1" t="s">
        <v>2070</v>
      </c>
      <c r="D1005" s="1" t="s">
        <v>142</v>
      </c>
      <c r="E1005" s="3" t="s">
        <v>2073</v>
      </c>
      <c r="F1005" s="3" t="s">
        <v>2074</v>
      </c>
      <c r="G1005" s="4">
        <v>1313.33</v>
      </c>
    </row>
    <row r="1006" spans="1:7" x14ac:dyDescent="0.25">
      <c r="A1006" s="1" t="s">
        <v>35</v>
      </c>
      <c r="B1006" s="1" t="s">
        <v>789</v>
      </c>
      <c r="C1006" s="1" t="s">
        <v>2070</v>
      </c>
      <c r="D1006" s="1" t="s">
        <v>142</v>
      </c>
      <c r="E1006" s="3" t="s">
        <v>2083</v>
      </c>
      <c r="F1006" s="3" t="s">
        <v>2084</v>
      </c>
      <c r="G1006" s="4">
        <v>1313.33</v>
      </c>
    </row>
    <row r="1007" spans="1:7" x14ac:dyDescent="0.25">
      <c r="A1007" s="1" t="s">
        <v>35</v>
      </c>
      <c r="B1007" s="1" t="s">
        <v>523</v>
      </c>
      <c r="C1007" s="1" t="s">
        <v>2070</v>
      </c>
      <c r="D1007" s="1" t="s">
        <v>142</v>
      </c>
      <c r="E1007" s="3" t="s">
        <v>2083</v>
      </c>
      <c r="F1007" s="3" t="s">
        <v>2084</v>
      </c>
      <c r="G1007" s="4">
        <v>1313.33</v>
      </c>
    </row>
    <row r="1008" spans="1:7" x14ac:dyDescent="0.25">
      <c r="A1008" s="1" t="s">
        <v>35</v>
      </c>
      <c r="B1008" s="1" t="s">
        <v>1494</v>
      </c>
      <c r="C1008" s="1" t="s">
        <v>2070</v>
      </c>
      <c r="D1008" s="1" t="s">
        <v>142</v>
      </c>
      <c r="E1008" s="3" t="s">
        <v>2083</v>
      </c>
      <c r="F1008" s="3" t="s">
        <v>2084</v>
      </c>
      <c r="G1008" s="4">
        <v>1313.33</v>
      </c>
    </row>
    <row r="1009" spans="1:7" x14ac:dyDescent="0.25">
      <c r="A1009" s="1" t="s">
        <v>35</v>
      </c>
      <c r="B1009" s="1" t="s">
        <v>39</v>
      </c>
      <c r="C1009" s="1" t="s">
        <v>2070</v>
      </c>
      <c r="D1009" s="1" t="s">
        <v>142</v>
      </c>
      <c r="E1009" s="3" t="s">
        <v>2071</v>
      </c>
      <c r="F1009" s="3" t="s">
        <v>2072</v>
      </c>
      <c r="G1009" s="4">
        <v>1313.33</v>
      </c>
    </row>
    <row r="1010" spans="1:7" x14ac:dyDescent="0.25">
      <c r="A1010" s="1" t="s">
        <v>35</v>
      </c>
      <c r="B1010" s="1" t="s">
        <v>793</v>
      </c>
      <c r="C1010" s="1" t="s">
        <v>2070</v>
      </c>
      <c r="D1010" s="1" t="s">
        <v>142</v>
      </c>
      <c r="E1010" s="3" t="s">
        <v>2083</v>
      </c>
      <c r="F1010" s="3" t="s">
        <v>2084</v>
      </c>
      <c r="G1010" s="4">
        <v>1313.33</v>
      </c>
    </row>
    <row r="1011" spans="1:7" x14ac:dyDescent="0.25">
      <c r="A1011" s="1" t="s">
        <v>35</v>
      </c>
      <c r="B1011" s="1" t="s">
        <v>309</v>
      </c>
      <c r="C1011" s="1" t="s">
        <v>2070</v>
      </c>
      <c r="D1011" s="1" t="s">
        <v>142</v>
      </c>
      <c r="E1011" s="3" t="s">
        <v>2083</v>
      </c>
      <c r="F1011" s="3" t="s">
        <v>2084</v>
      </c>
      <c r="G1011" s="4">
        <v>1313.33</v>
      </c>
    </row>
    <row r="1012" spans="1:7" x14ac:dyDescent="0.25">
      <c r="A1012" s="1" t="s">
        <v>35</v>
      </c>
      <c r="B1012" s="1" t="s">
        <v>972</v>
      </c>
      <c r="C1012" s="1" t="s">
        <v>2070</v>
      </c>
      <c r="D1012" s="1" t="s">
        <v>142</v>
      </c>
      <c r="E1012" s="3" t="s">
        <v>2071</v>
      </c>
      <c r="F1012" s="3" t="s">
        <v>2072</v>
      </c>
      <c r="G1012" s="4">
        <v>1313.33</v>
      </c>
    </row>
    <row r="1013" spans="1:7" x14ac:dyDescent="0.25">
      <c r="A1013" s="1" t="s">
        <v>35</v>
      </c>
      <c r="B1013" s="1" t="s">
        <v>1232</v>
      </c>
      <c r="C1013" s="1" t="s">
        <v>2070</v>
      </c>
      <c r="D1013" s="1" t="s">
        <v>142</v>
      </c>
      <c r="E1013" s="3" t="s">
        <v>2083</v>
      </c>
      <c r="F1013" s="3" t="s">
        <v>2084</v>
      </c>
      <c r="G1013" s="4">
        <v>1313.33</v>
      </c>
    </row>
    <row r="1014" spans="1:7" x14ac:dyDescent="0.25">
      <c r="A1014" s="1" t="s">
        <v>35</v>
      </c>
      <c r="B1014" s="1" t="s">
        <v>956</v>
      </c>
      <c r="C1014" s="1" t="s">
        <v>2070</v>
      </c>
      <c r="D1014" s="1" t="s">
        <v>142</v>
      </c>
      <c r="E1014" s="3" t="s">
        <v>2087</v>
      </c>
      <c r="F1014" s="3" t="s">
        <v>2088</v>
      </c>
      <c r="G1014" s="4">
        <v>1803.35</v>
      </c>
    </row>
    <row r="1015" spans="1:7" x14ac:dyDescent="0.25">
      <c r="A1015" s="1" t="s">
        <v>35</v>
      </c>
      <c r="B1015" s="1" t="s">
        <v>1153</v>
      </c>
      <c r="C1015" s="1" t="s">
        <v>2070</v>
      </c>
      <c r="D1015" s="1" t="s">
        <v>142</v>
      </c>
      <c r="E1015" s="3" t="s">
        <v>2089</v>
      </c>
      <c r="F1015" s="3" t="s">
        <v>2090</v>
      </c>
      <c r="G1015" s="4">
        <v>1803.35</v>
      </c>
    </row>
    <row r="1016" spans="1:7" x14ac:dyDescent="0.25">
      <c r="A1016" s="1" t="s">
        <v>35</v>
      </c>
      <c r="B1016" s="1" t="s">
        <v>1002</v>
      </c>
      <c r="C1016" s="1" t="s">
        <v>2070</v>
      </c>
      <c r="D1016" s="1" t="s">
        <v>142</v>
      </c>
      <c r="E1016" s="3" t="s">
        <v>2089</v>
      </c>
      <c r="F1016" s="3" t="s">
        <v>2090</v>
      </c>
      <c r="G1016" s="4">
        <v>1803.35</v>
      </c>
    </row>
    <row r="1017" spans="1:7" x14ac:dyDescent="0.25">
      <c r="A1017" s="1" t="s">
        <v>35</v>
      </c>
      <c r="B1017" s="1" t="s">
        <v>1316</v>
      </c>
      <c r="C1017" s="1" t="s">
        <v>2070</v>
      </c>
      <c r="D1017" s="1" t="s">
        <v>142</v>
      </c>
      <c r="E1017" s="3" t="s">
        <v>2089</v>
      </c>
      <c r="F1017" s="3" t="s">
        <v>2090</v>
      </c>
      <c r="G1017" s="4">
        <v>1803.35</v>
      </c>
    </row>
    <row r="1018" spans="1:7" x14ac:dyDescent="0.25">
      <c r="A1018" s="1" t="s">
        <v>35</v>
      </c>
      <c r="B1018" s="1" t="s">
        <v>805</v>
      </c>
      <c r="C1018" s="1" t="s">
        <v>2070</v>
      </c>
      <c r="D1018" s="1" t="s">
        <v>142</v>
      </c>
      <c r="E1018" s="3" t="s">
        <v>2093</v>
      </c>
      <c r="F1018" s="3" t="s">
        <v>2094</v>
      </c>
      <c r="G1018" s="4">
        <v>1803.35</v>
      </c>
    </row>
    <row r="1019" spans="1:7" x14ac:dyDescent="0.25">
      <c r="A1019" s="1" t="s">
        <v>35</v>
      </c>
      <c r="B1019" s="1" t="s">
        <v>1285</v>
      </c>
      <c r="C1019" s="1" t="s">
        <v>2070</v>
      </c>
      <c r="D1019" s="1" t="s">
        <v>142</v>
      </c>
      <c r="E1019" s="3" t="s">
        <v>2091</v>
      </c>
      <c r="F1019" s="3" t="s">
        <v>2092</v>
      </c>
      <c r="G1019" s="4">
        <v>1803.35</v>
      </c>
    </row>
    <row r="1020" spans="1:7" x14ac:dyDescent="0.25">
      <c r="A1020" s="1" t="s">
        <v>35</v>
      </c>
      <c r="B1020" s="1" t="s">
        <v>428</v>
      </c>
      <c r="C1020" s="1" t="s">
        <v>2070</v>
      </c>
      <c r="D1020" s="1" t="s">
        <v>142</v>
      </c>
      <c r="E1020" s="3" t="s">
        <v>2093</v>
      </c>
      <c r="F1020" s="3" t="s">
        <v>2094</v>
      </c>
      <c r="G1020" s="4">
        <v>1803.35</v>
      </c>
    </row>
    <row r="1021" spans="1:7" x14ac:dyDescent="0.25">
      <c r="A1021" s="1" t="s">
        <v>35</v>
      </c>
      <c r="B1021" s="1" t="s">
        <v>1140</v>
      </c>
      <c r="C1021" s="1" t="s">
        <v>2070</v>
      </c>
      <c r="D1021" s="1" t="s">
        <v>142</v>
      </c>
      <c r="E1021" s="3" t="s">
        <v>2089</v>
      </c>
      <c r="F1021" s="3" t="s">
        <v>2090</v>
      </c>
      <c r="G1021" s="4">
        <v>1803.35</v>
      </c>
    </row>
    <row r="1022" spans="1:7" x14ac:dyDescent="0.25">
      <c r="A1022" s="1" t="s">
        <v>35</v>
      </c>
      <c r="B1022" s="1" t="s">
        <v>1257</v>
      </c>
      <c r="C1022" s="1" t="s">
        <v>2070</v>
      </c>
      <c r="D1022" s="1" t="s">
        <v>142</v>
      </c>
      <c r="E1022" s="3" t="s">
        <v>2089</v>
      </c>
      <c r="F1022" s="3" t="s">
        <v>2090</v>
      </c>
      <c r="G1022" s="4">
        <v>1803.35</v>
      </c>
    </row>
    <row r="1023" spans="1:7" x14ac:dyDescent="0.25">
      <c r="A1023" s="1" t="s">
        <v>35</v>
      </c>
      <c r="B1023" s="1" t="s">
        <v>1202</v>
      </c>
      <c r="C1023" s="1" t="s">
        <v>2070</v>
      </c>
      <c r="D1023" s="1" t="s">
        <v>142</v>
      </c>
      <c r="E1023" s="3" t="s">
        <v>2087</v>
      </c>
      <c r="F1023" s="3" t="s">
        <v>2088</v>
      </c>
      <c r="G1023" s="4">
        <v>1803.35</v>
      </c>
    </row>
    <row r="1024" spans="1:7" x14ac:dyDescent="0.25">
      <c r="A1024" s="1" t="s">
        <v>35</v>
      </c>
      <c r="B1024" s="1" t="s">
        <v>964</v>
      </c>
      <c r="C1024" s="1" t="s">
        <v>2070</v>
      </c>
      <c r="D1024" s="1" t="s">
        <v>142</v>
      </c>
      <c r="E1024" s="3" t="s">
        <v>2089</v>
      </c>
      <c r="F1024" s="3" t="s">
        <v>2090</v>
      </c>
      <c r="G1024" s="4">
        <v>1803.35</v>
      </c>
    </row>
    <row r="1025" spans="1:7" x14ac:dyDescent="0.25">
      <c r="A1025" s="1" t="s">
        <v>35</v>
      </c>
      <c r="B1025" s="1" t="s">
        <v>1272</v>
      </c>
      <c r="C1025" s="1" t="s">
        <v>2070</v>
      </c>
      <c r="D1025" s="1" t="s">
        <v>142</v>
      </c>
      <c r="E1025" s="3" t="s">
        <v>2089</v>
      </c>
      <c r="F1025" s="3" t="s">
        <v>2090</v>
      </c>
      <c r="G1025" s="4">
        <v>1803.35</v>
      </c>
    </row>
    <row r="1026" spans="1:7" x14ac:dyDescent="0.25">
      <c r="A1026" s="1" t="s">
        <v>35</v>
      </c>
      <c r="B1026" s="1" t="s">
        <v>221</v>
      </c>
      <c r="C1026" s="1" t="s">
        <v>2070</v>
      </c>
      <c r="D1026" s="1" t="s">
        <v>142</v>
      </c>
      <c r="E1026" s="3" t="s">
        <v>2091</v>
      </c>
      <c r="F1026" s="3" t="s">
        <v>2092</v>
      </c>
      <c r="G1026" s="4">
        <v>1803.35</v>
      </c>
    </row>
    <row r="1027" spans="1:7" x14ac:dyDescent="0.25">
      <c r="A1027" s="1" t="s">
        <v>35</v>
      </c>
      <c r="B1027" s="1" t="s">
        <v>730</v>
      </c>
      <c r="C1027" s="1" t="s">
        <v>2070</v>
      </c>
      <c r="D1027" s="1" t="s">
        <v>142</v>
      </c>
      <c r="E1027" s="3" t="s">
        <v>2089</v>
      </c>
      <c r="F1027" s="3" t="s">
        <v>2090</v>
      </c>
      <c r="G1027" s="4">
        <v>1803.35</v>
      </c>
    </row>
    <row r="1028" spans="1:7" x14ac:dyDescent="0.25">
      <c r="A1028" s="1" t="s">
        <v>35</v>
      </c>
      <c r="B1028" s="1" t="s">
        <v>1169</v>
      </c>
      <c r="C1028" s="1" t="s">
        <v>2070</v>
      </c>
      <c r="D1028" s="1" t="s">
        <v>142</v>
      </c>
      <c r="E1028" s="3" t="s">
        <v>2089</v>
      </c>
      <c r="F1028" s="3" t="s">
        <v>2090</v>
      </c>
      <c r="G1028" s="4">
        <v>1803.35</v>
      </c>
    </row>
    <row r="1029" spans="1:7" x14ac:dyDescent="0.25">
      <c r="A1029" s="1" t="s">
        <v>35</v>
      </c>
      <c r="B1029" s="1" t="s">
        <v>998</v>
      </c>
      <c r="C1029" s="1" t="s">
        <v>2070</v>
      </c>
      <c r="D1029" s="1" t="s">
        <v>142</v>
      </c>
      <c r="E1029" s="3" t="s">
        <v>2087</v>
      </c>
      <c r="F1029" s="3" t="s">
        <v>2088</v>
      </c>
      <c r="G1029" s="4">
        <v>1803.35</v>
      </c>
    </row>
    <row r="1030" spans="1:7" x14ac:dyDescent="0.25">
      <c r="A1030" s="1" t="s">
        <v>35</v>
      </c>
      <c r="B1030" s="1" t="s">
        <v>1082</v>
      </c>
      <c r="C1030" s="1" t="s">
        <v>2070</v>
      </c>
      <c r="D1030" s="1" t="s">
        <v>142</v>
      </c>
      <c r="E1030" s="3" t="s">
        <v>2087</v>
      </c>
      <c r="F1030" s="3" t="s">
        <v>2088</v>
      </c>
      <c r="G1030" s="4">
        <v>1803.35</v>
      </c>
    </row>
    <row r="1031" spans="1:7" x14ac:dyDescent="0.25">
      <c r="A1031" s="1" t="s">
        <v>35</v>
      </c>
      <c r="B1031" s="1" t="s">
        <v>1151</v>
      </c>
      <c r="C1031" s="1" t="s">
        <v>2070</v>
      </c>
      <c r="D1031" s="1" t="s">
        <v>142</v>
      </c>
      <c r="E1031" s="3" t="s">
        <v>2087</v>
      </c>
      <c r="F1031" s="3" t="s">
        <v>2088</v>
      </c>
      <c r="G1031" s="4">
        <v>1803.35</v>
      </c>
    </row>
    <row r="1032" spans="1:7" x14ac:dyDescent="0.25">
      <c r="A1032" s="1" t="s">
        <v>35</v>
      </c>
      <c r="B1032" s="1" t="s">
        <v>1289</v>
      </c>
      <c r="C1032" s="1" t="s">
        <v>2070</v>
      </c>
      <c r="D1032" s="1" t="s">
        <v>142</v>
      </c>
      <c r="E1032" s="3" t="s">
        <v>2089</v>
      </c>
      <c r="F1032" s="3" t="s">
        <v>2090</v>
      </c>
      <c r="G1032" s="4">
        <v>1803.35</v>
      </c>
    </row>
    <row r="1033" spans="1:7" x14ac:dyDescent="0.25">
      <c r="A1033" s="1" t="s">
        <v>35</v>
      </c>
      <c r="B1033" s="1" t="s">
        <v>817</v>
      </c>
      <c r="C1033" s="1" t="s">
        <v>2070</v>
      </c>
      <c r="D1033" s="1" t="s">
        <v>142</v>
      </c>
      <c r="E1033" s="3" t="s">
        <v>2089</v>
      </c>
      <c r="F1033" s="3" t="s">
        <v>2090</v>
      </c>
      <c r="G1033" s="4">
        <v>1803.35</v>
      </c>
    </row>
    <row r="1034" spans="1:7" x14ac:dyDescent="0.25">
      <c r="A1034" s="1" t="s">
        <v>35</v>
      </c>
      <c r="B1034" s="1" t="s">
        <v>365</v>
      </c>
      <c r="C1034" s="1" t="s">
        <v>2070</v>
      </c>
      <c r="D1034" s="1" t="s">
        <v>142</v>
      </c>
      <c r="E1034" s="3" t="s">
        <v>2093</v>
      </c>
      <c r="F1034" s="3" t="s">
        <v>2094</v>
      </c>
      <c r="G1034" s="4">
        <v>1803.35</v>
      </c>
    </row>
    <row r="1035" spans="1:7" x14ac:dyDescent="0.25">
      <c r="A1035" s="1" t="s">
        <v>35</v>
      </c>
      <c r="B1035" s="1" t="s">
        <v>1560</v>
      </c>
      <c r="C1035" s="1" t="s">
        <v>2070</v>
      </c>
      <c r="D1035" s="1" t="s">
        <v>142</v>
      </c>
      <c r="E1035" s="3" t="s">
        <v>2099</v>
      </c>
      <c r="F1035" s="3" t="s">
        <v>2100</v>
      </c>
      <c r="G1035" s="4">
        <v>1806.47</v>
      </c>
    </row>
    <row r="1036" spans="1:7" x14ac:dyDescent="0.25">
      <c r="A1036" s="1" t="s">
        <v>35</v>
      </c>
      <c r="B1036" s="1" t="s">
        <v>361</v>
      </c>
      <c r="C1036" s="1" t="s">
        <v>2070</v>
      </c>
      <c r="D1036" s="1" t="s">
        <v>142</v>
      </c>
      <c r="E1036" s="3" t="s">
        <v>2095</v>
      </c>
      <c r="F1036" s="3" t="s">
        <v>2096</v>
      </c>
      <c r="G1036" s="4">
        <v>1806.47</v>
      </c>
    </row>
    <row r="1037" spans="1:7" x14ac:dyDescent="0.25">
      <c r="A1037" s="1" t="s">
        <v>35</v>
      </c>
      <c r="B1037" s="1" t="s">
        <v>1504</v>
      </c>
      <c r="C1037" s="1" t="s">
        <v>2070</v>
      </c>
      <c r="D1037" s="1" t="s">
        <v>142</v>
      </c>
      <c r="E1037" s="3" t="s">
        <v>2097</v>
      </c>
      <c r="F1037" s="3" t="s">
        <v>2098</v>
      </c>
      <c r="G1037" s="4">
        <v>1806.47</v>
      </c>
    </row>
    <row r="1038" spans="1:7" x14ac:dyDescent="0.25">
      <c r="A1038" s="1" t="s">
        <v>35</v>
      </c>
      <c r="B1038" s="1" t="s">
        <v>745</v>
      </c>
      <c r="C1038" s="1" t="s">
        <v>2070</v>
      </c>
      <c r="D1038" s="1" t="s">
        <v>142</v>
      </c>
      <c r="E1038" s="3" t="s">
        <v>2075</v>
      </c>
      <c r="F1038" s="3" t="s">
        <v>1981</v>
      </c>
      <c r="G1038" s="4">
        <v>1806.47</v>
      </c>
    </row>
    <row r="1039" spans="1:7" x14ac:dyDescent="0.25">
      <c r="A1039" s="1" t="s">
        <v>35</v>
      </c>
      <c r="B1039" s="1" t="s">
        <v>1483</v>
      </c>
      <c r="C1039" s="1" t="s">
        <v>2070</v>
      </c>
      <c r="D1039" s="1" t="s">
        <v>142</v>
      </c>
      <c r="E1039" s="3" t="s">
        <v>2075</v>
      </c>
      <c r="F1039" s="3" t="s">
        <v>1981</v>
      </c>
      <c r="G1039" s="4">
        <v>1806.47</v>
      </c>
    </row>
    <row r="1040" spans="1:7" x14ac:dyDescent="0.25">
      <c r="A1040" s="1" t="s">
        <v>35</v>
      </c>
      <c r="B1040" s="1" t="s">
        <v>385</v>
      </c>
      <c r="C1040" s="1" t="s">
        <v>2070</v>
      </c>
      <c r="D1040" s="1" t="s">
        <v>142</v>
      </c>
      <c r="E1040" s="3" t="s">
        <v>2075</v>
      </c>
      <c r="F1040" s="3" t="s">
        <v>1981</v>
      </c>
      <c r="G1040" s="4">
        <v>1806.47</v>
      </c>
    </row>
    <row r="1041" spans="1:7" x14ac:dyDescent="0.25">
      <c r="A1041" s="1" t="s">
        <v>35</v>
      </c>
      <c r="B1041" s="1" t="s">
        <v>426</v>
      </c>
      <c r="C1041" s="1" t="s">
        <v>2070</v>
      </c>
      <c r="D1041" s="1" t="s">
        <v>142</v>
      </c>
      <c r="E1041" s="3" t="s">
        <v>2075</v>
      </c>
      <c r="F1041" s="3" t="s">
        <v>1981</v>
      </c>
      <c r="G1041" s="4">
        <v>1806.47</v>
      </c>
    </row>
    <row r="1042" spans="1:7" x14ac:dyDescent="0.25">
      <c r="A1042" s="1" t="s">
        <v>35</v>
      </c>
      <c r="B1042" s="1" t="s">
        <v>1100</v>
      </c>
      <c r="C1042" s="1" t="s">
        <v>2070</v>
      </c>
      <c r="D1042" s="1" t="s">
        <v>142</v>
      </c>
      <c r="E1042" s="3" t="s">
        <v>2075</v>
      </c>
      <c r="F1042" s="3" t="s">
        <v>1981</v>
      </c>
      <c r="G1042" s="4">
        <v>1806.47</v>
      </c>
    </row>
    <row r="1043" spans="1:7" x14ac:dyDescent="0.25">
      <c r="A1043" s="1" t="s">
        <v>35</v>
      </c>
      <c r="B1043" s="1" t="s">
        <v>877</v>
      </c>
      <c r="C1043" s="1" t="s">
        <v>2070</v>
      </c>
      <c r="D1043" s="1" t="s">
        <v>142</v>
      </c>
      <c r="E1043" s="3" t="s">
        <v>2075</v>
      </c>
      <c r="F1043" s="3" t="s">
        <v>1981</v>
      </c>
      <c r="G1043" s="4">
        <v>1806.47</v>
      </c>
    </row>
    <row r="1044" spans="1:7" x14ac:dyDescent="0.25">
      <c r="A1044" s="1" t="s">
        <v>35</v>
      </c>
      <c r="B1044" s="1" t="s">
        <v>1005</v>
      </c>
      <c r="C1044" s="1" t="s">
        <v>2070</v>
      </c>
      <c r="D1044" s="1" t="s">
        <v>142</v>
      </c>
      <c r="E1044" s="3" t="s">
        <v>2075</v>
      </c>
      <c r="F1044" s="3" t="s">
        <v>1981</v>
      </c>
      <c r="G1044" s="4">
        <v>1806.47</v>
      </c>
    </row>
    <row r="1045" spans="1:7" x14ac:dyDescent="0.25">
      <c r="A1045" s="1" t="s">
        <v>35</v>
      </c>
      <c r="B1045" s="1" t="s">
        <v>592</v>
      </c>
      <c r="C1045" s="1" t="s">
        <v>2070</v>
      </c>
      <c r="D1045" s="1" t="s">
        <v>142</v>
      </c>
      <c r="E1045" s="3" t="s">
        <v>2075</v>
      </c>
      <c r="F1045" s="3" t="s">
        <v>1981</v>
      </c>
      <c r="G1045" s="4">
        <v>1806.47</v>
      </c>
    </row>
    <row r="1046" spans="1:7" x14ac:dyDescent="0.25">
      <c r="A1046" s="1" t="s">
        <v>35</v>
      </c>
      <c r="B1046" s="1" t="s">
        <v>886</v>
      </c>
      <c r="C1046" s="1" t="s">
        <v>2070</v>
      </c>
      <c r="D1046" s="1" t="s">
        <v>142</v>
      </c>
      <c r="E1046" s="3" t="s">
        <v>2075</v>
      </c>
      <c r="F1046" s="3" t="s">
        <v>1981</v>
      </c>
      <c r="G1046" s="4">
        <v>1806.47</v>
      </c>
    </row>
    <row r="1047" spans="1:7" x14ac:dyDescent="0.25">
      <c r="A1047" s="1" t="s">
        <v>35</v>
      </c>
      <c r="B1047" s="1" t="s">
        <v>1072</v>
      </c>
      <c r="C1047" s="1" t="s">
        <v>2070</v>
      </c>
      <c r="D1047" s="1" t="s">
        <v>142</v>
      </c>
      <c r="E1047" s="3" t="s">
        <v>2075</v>
      </c>
      <c r="F1047" s="3" t="s">
        <v>1981</v>
      </c>
      <c r="G1047" s="4">
        <v>1806.47</v>
      </c>
    </row>
    <row r="1048" spans="1:7" x14ac:dyDescent="0.25">
      <c r="A1048" s="1" t="s">
        <v>35</v>
      </c>
      <c r="B1048" s="1" t="s">
        <v>612</v>
      </c>
      <c r="C1048" s="1" t="s">
        <v>2070</v>
      </c>
      <c r="D1048" s="1" t="s">
        <v>142</v>
      </c>
      <c r="E1048" s="3" t="s">
        <v>2075</v>
      </c>
      <c r="F1048" s="3" t="s">
        <v>1981</v>
      </c>
      <c r="G1048" s="4">
        <v>1806.47</v>
      </c>
    </row>
    <row r="1049" spans="1:7" x14ac:dyDescent="0.25">
      <c r="A1049" s="1" t="s">
        <v>35</v>
      </c>
      <c r="B1049" s="1" t="s">
        <v>521</v>
      </c>
      <c r="C1049" s="1" t="s">
        <v>2070</v>
      </c>
      <c r="D1049" s="1" t="s">
        <v>142</v>
      </c>
      <c r="E1049" s="3" t="s">
        <v>2075</v>
      </c>
      <c r="F1049" s="3" t="s">
        <v>1981</v>
      </c>
      <c r="G1049" s="4">
        <v>1806.47</v>
      </c>
    </row>
    <row r="1050" spans="1:7" x14ac:dyDescent="0.25">
      <c r="A1050" s="1" t="s">
        <v>35</v>
      </c>
      <c r="B1050" s="1" t="s">
        <v>593</v>
      </c>
      <c r="C1050" s="1" t="s">
        <v>2070</v>
      </c>
      <c r="D1050" s="1" t="s">
        <v>142</v>
      </c>
      <c r="E1050" s="3" t="s">
        <v>2075</v>
      </c>
      <c r="F1050" s="3" t="s">
        <v>1981</v>
      </c>
      <c r="G1050" s="4">
        <v>1806.47</v>
      </c>
    </row>
    <row r="1051" spans="1:7" x14ac:dyDescent="0.25">
      <c r="A1051" s="1" t="s">
        <v>35</v>
      </c>
      <c r="B1051" s="1" t="s">
        <v>604</v>
      </c>
      <c r="C1051" s="1" t="s">
        <v>2070</v>
      </c>
      <c r="D1051" s="1" t="s">
        <v>142</v>
      </c>
      <c r="E1051" s="3" t="s">
        <v>2075</v>
      </c>
      <c r="F1051" s="3" t="s">
        <v>1981</v>
      </c>
      <c r="G1051" s="4">
        <v>1806.47</v>
      </c>
    </row>
    <row r="1052" spans="1:7" x14ac:dyDescent="0.25">
      <c r="A1052" s="1" t="s">
        <v>35</v>
      </c>
      <c r="B1052" s="1" t="s">
        <v>345</v>
      </c>
      <c r="C1052" s="1" t="s">
        <v>2070</v>
      </c>
      <c r="D1052" s="1" t="s">
        <v>142</v>
      </c>
      <c r="E1052" s="3" t="s">
        <v>2075</v>
      </c>
      <c r="F1052" s="3" t="s">
        <v>1981</v>
      </c>
      <c r="G1052" s="4">
        <v>1806.47</v>
      </c>
    </row>
    <row r="1053" spans="1:7" x14ac:dyDescent="0.25">
      <c r="A1053" s="1" t="s">
        <v>35</v>
      </c>
      <c r="B1053" s="1" t="s">
        <v>1094</v>
      </c>
      <c r="C1053" s="1" t="s">
        <v>2070</v>
      </c>
      <c r="D1053" s="1" t="s">
        <v>142</v>
      </c>
      <c r="E1053" s="3" t="s">
        <v>2075</v>
      </c>
      <c r="F1053" s="3" t="s">
        <v>1981</v>
      </c>
      <c r="G1053" s="4">
        <v>1806.47</v>
      </c>
    </row>
    <row r="1054" spans="1:7" x14ac:dyDescent="0.25">
      <c r="A1054" s="1" t="s">
        <v>35</v>
      </c>
      <c r="B1054" s="1" t="s">
        <v>979</v>
      </c>
      <c r="C1054" s="1" t="s">
        <v>2070</v>
      </c>
      <c r="D1054" s="1" t="s">
        <v>142</v>
      </c>
      <c r="E1054" s="3" t="s">
        <v>2075</v>
      </c>
      <c r="F1054" s="3" t="s">
        <v>1981</v>
      </c>
      <c r="G1054" s="4">
        <v>1808.37</v>
      </c>
    </row>
    <row r="1055" spans="1:7" x14ac:dyDescent="0.25">
      <c r="A1055" s="1" t="s">
        <v>35</v>
      </c>
      <c r="B1055" s="1" t="s">
        <v>631</v>
      </c>
      <c r="C1055" s="1" t="s">
        <v>2070</v>
      </c>
      <c r="D1055" s="1" t="s">
        <v>142</v>
      </c>
      <c r="E1055" s="3" t="s">
        <v>2075</v>
      </c>
      <c r="F1055" s="3" t="s">
        <v>1981</v>
      </c>
      <c r="G1055" s="4">
        <v>1806.47</v>
      </c>
    </row>
    <row r="1056" spans="1:7" x14ac:dyDescent="0.25">
      <c r="A1056" s="1" t="s">
        <v>35</v>
      </c>
      <c r="B1056" s="1" t="s">
        <v>1033</v>
      </c>
      <c r="C1056" s="1" t="s">
        <v>2070</v>
      </c>
      <c r="D1056" s="1" t="s">
        <v>142</v>
      </c>
      <c r="E1056" s="3" t="s">
        <v>2075</v>
      </c>
      <c r="F1056" s="3" t="s">
        <v>1981</v>
      </c>
      <c r="G1056" s="4">
        <v>1806.47</v>
      </c>
    </row>
    <row r="1057" spans="1:7" x14ac:dyDescent="0.25">
      <c r="A1057" s="1" t="s">
        <v>35</v>
      </c>
      <c r="B1057" s="1" t="s">
        <v>1584</v>
      </c>
      <c r="C1057" s="1" t="s">
        <v>2070</v>
      </c>
      <c r="D1057" s="1" t="s">
        <v>142</v>
      </c>
      <c r="E1057" s="3" t="s">
        <v>2075</v>
      </c>
      <c r="F1057" s="3" t="s">
        <v>1981</v>
      </c>
      <c r="G1057" s="4">
        <v>1806.47</v>
      </c>
    </row>
    <row r="1058" spans="1:7" x14ac:dyDescent="0.25">
      <c r="A1058" s="1" t="s">
        <v>35</v>
      </c>
      <c r="B1058" s="1" t="s">
        <v>777</v>
      </c>
      <c r="C1058" s="1" t="s">
        <v>2070</v>
      </c>
      <c r="D1058" s="1" t="s">
        <v>142</v>
      </c>
      <c r="E1058" s="3" t="s">
        <v>2075</v>
      </c>
      <c r="F1058" s="3" t="s">
        <v>1981</v>
      </c>
      <c r="G1058" s="4">
        <v>1806.47</v>
      </c>
    </row>
    <row r="1059" spans="1:7" x14ac:dyDescent="0.25">
      <c r="A1059" s="1" t="s">
        <v>35</v>
      </c>
      <c r="B1059" s="1" t="s">
        <v>1024</v>
      </c>
      <c r="C1059" s="1" t="s">
        <v>2070</v>
      </c>
      <c r="D1059" s="1" t="s">
        <v>142</v>
      </c>
      <c r="E1059" s="3" t="s">
        <v>2075</v>
      </c>
      <c r="F1059" s="3" t="s">
        <v>1981</v>
      </c>
      <c r="G1059" s="4">
        <v>1806.47</v>
      </c>
    </row>
    <row r="1060" spans="1:7" x14ac:dyDescent="0.25">
      <c r="A1060" s="1" t="s">
        <v>35</v>
      </c>
      <c r="B1060" s="1" t="s">
        <v>661</v>
      </c>
      <c r="C1060" s="1" t="s">
        <v>2070</v>
      </c>
      <c r="D1060" s="1" t="s">
        <v>142</v>
      </c>
      <c r="E1060" s="3" t="s">
        <v>2075</v>
      </c>
      <c r="F1060" s="3" t="s">
        <v>1981</v>
      </c>
      <c r="G1060" s="4">
        <v>1806.47</v>
      </c>
    </row>
    <row r="1061" spans="1:7" x14ac:dyDescent="0.25">
      <c r="A1061" s="1" t="s">
        <v>35</v>
      </c>
      <c r="B1061" s="1" t="s">
        <v>377</v>
      </c>
      <c r="C1061" s="1" t="s">
        <v>2070</v>
      </c>
      <c r="D1061" s="1" t="s">
        <v>142</v>
      </c>
      <c r="E1061" s="3" t="s">
        <v>2075</v>
      </c>
      <c r="F1061" s="3" t="s">
        <v>1981</v>
      </c>
      <c r="G1061" s="4">
        <v>1806.47</v>
      </c>
    </row>
    <row r="1062" spans="1:7" x14ac:dyDescent="0.25">
      <c r="A1062" s="1" t="s">
        <v>35</v>
      </c>
      <c r="B1062" s="1" t="s">
        <v>918</v>
      </c>
      <c r="C1062" s="1" t="s">
        <v>2070</v>
      </c>
      <c r="D1062" s="1" t="s">
        <v>142</v>
      </c>
      <c r="E1062" s="3" t="s">
        <v>2075</v>
      </c>
      <c r="F1062" s="3" t="s">
        <v>1981</v>
      </c>
      <c r="G1062" s="4">
        <v>1806.47</v>
      </c>
    </row>
    <row r="1063" spans="1:7" x14ac:dyDescent="0.25">
      <c r="A1063" s="1" t="s">
        <v>35</v>
      </c>
      <c r="B1063" s="1" t="s">
        <v>1283</v>
      </c>
      <c r="C1063" s="1" t="s">
        <v>2070</v>
      </c>
      <c r="D1063" s="1" t="s">
        <v>142</v>
      </c>
      <c r="E1063" s="3" t="s">
        <v>2075</v>
      </c>
      <c r="F1063" s="3" t="s">
        <v>1981</v>
      </c>
      <c r="G1063" s="4">
        <v>1806.47</v>
      </c>
    </row>
    <row r="1064" spans="1:7" x14ac:dyDescent="0.25">
      <c r="A1064" s="1" t="s">
        <v>35</v>
      </c>
      <c r="B1064" s="1" t="s">
        <v>648</v>
      </c>
      <c r="C1064" s="1" t="s">
        <v>2070</v>
      </c>
      <c r="D1064" s="1" t="s">
        <v>142</v>
      </c>
      <c r="E1064" s="3" t="s">
        <v>2075</v>
      </c>
      <c r="F1064" s="3" t="s">
        <v>1981</v>
      </c>
      <c r="G1064" s="4">
        <v>1806.47</v>
      </c>
    </row>
    <row r="1065" spans="1:7" x14ac:dyDescent="0.25">
      <c r="A1065" s="1" t="s">
        <v>35</v>
      </c>
      <c r="B1065" s="1" t="s">
        <v>713</v>
      </c>
      <c r="C1065" s="1" t="s">
        <v>2070</v>
      </c>
      <c r="D1065" s="1" t="s">
        <v>142</v>
      </c>
      <c r="E1065" s="3" t="s">
        <v>2075</v>
      </c>
      <c r="F1065" s="3" t="s">
        <v>1981</v>
      </c>
      <c r="G1065" s="4">
        <v>1806.47</v>
      </c>
    </row>
    <row r="1066" spans="1:7" x14ac:dyDescent="0.25">
      <c r="A1066" s="1" t="s">
        <v>35</v>
      </c>
      <c r="B1066" s="1" t="s">
        <v>1466</v>
      </c>
      <c r="C1066" s="1" t="s">
        <v>2070</v>
      </c>
      <c r="D1066" s="1" t="s">
        <v>142</v>
      </c>
      <c r="E1066" s="3" t="s">
        <v>2075</v>
      </c>
      <c r="F1066" s="3" t="s">
        <v>1981</v>
      </c>
      <c r="G1066" s="4">
        <v>1806.47</v>
      </c>
    </row>
    <row r="1067" spans="1:7" x14ac:dyDescent="0.25">
      <c r="A1067" s="1" t="s">
        <v>35</v>
      </c>
      <c r="B1067" s="1" t="s">
        <v>830</v>
      </c>
      <c r="C1067" s="1" t="s">
        <v>2070</v>
      </c>
      <c r="D1067" s="1" t="s">
        <v>142</v>
      </c>
      <c r="E1067" s="3" t="s">
        <v>2075</v>
      </c>
      <c r="F1067" s="3" t="s">
        <v>1981</v>
      </c>
      <c r="G1067" s="4">
        <v>1806.47</v>
      </c>
    </row>
    <row r="1068" spans="1:7" x14ac:dyDescent="0.25">
      <c r="A1068" s="1" t="s">
        <v>35</v>
      </c>
      <c r="B1068" s="1" t="s">
        <v>1578</v>
      </c>
      <c r="C1068" s="1" t="s">
        <v>2070</v>
      </c>
      <c r="D1068" s="1" t="s">
        <v>142</v>
      </c>
      <c r="E1068" s="3" t="s">
        <v>2075</v>
      </c>
      <c r="F1068" s="3" t="s">
        <v>1981</v>
      </c>
      <c r="G1068" s="4">
        <v>1806.47</v>
      </c>
    </row>
    <row r="1069" spans="1:7" x14ac:dyDescent="0.25">
      <c r="A1069" s="1" t="s">
        <v>35</v>
      </c>
      <c r="B1069" s="1" t="s">
        <v>1150</v>
      </c>
      <c r="C1069" s="1" t="s">
        <v>2070</v>
      </c>
      <c r="D1069" s="1" t="s">
        <v>142</v>
      </c>
      <c r="E1069" s="3" t="s">
        <v>2075</v>
      </c>
      <c r="F1069" s="3" t="s">
        <v>1981</v>
      </c>
      <c r="G1069" s="4">
        <v>1806.47</v>
      </c>
    </row>
    <row r="1070" spans="1:7" x14ac:dyDescent="0.25">
      <c r="A1070" s="1" t="s">
        <v>35</v>
      </c>
      <c r="B1070" s="1" t="s">
        <v>1535</v>
      </c>
      <c r="C1070" s="1" t="s">
        <v>2070</v>
      </c>
      <c r="D1070" s="1" t="s">
        <v>142</v>
      </c>
      <c r="E1070" s="3" t="s">
        <v>2075</v>
      </c>
      <c r="F1070" s="3" t="s">
        <v>1981</v>
      </c>
      <c r="G1070" s="4">
        <v>1806.47</v>
      </c>
    </row>
    <row r="1071" spans="1:7" x14ac:dyDescent="0.25">
      <c r="A1071" s="1" t="s">
        <v>35</v>
      </c>
      <c r="B1071" s="1" t="s">
        <v>706</v>
      </c>
      <c r="C1071" s="1" t="s">
        <v>2070</v>
      </c>
      <c r="D1071" s="1" t="s">
        <v>142</v>
      </c>
      <c r="E1071" s="3" t="s">
        <v>2075</v>
      </c>
      <c r="F1071" s="3" t="s">
        <v>1981</v>
      </c>
      <c r="G1071" s="4">
        <v>1806.47</v>
      </c>
    </row>
    <row r="1072" spans="1:7" x14ac:dyDescent="0.25">
      <c r="A1072" s="1" t="s">
        <v>35</v>
      </c>
      <c r="B1072" s="1" t="s">
        <v>743</v>
      </c>
      <c r="C1072" s="1" t="s">
        <v>2070</v>
      </c>
      <c r="D1072" s="1" t="s">
        <v>142</v>
      </c>
      <c r="E1072" s="3" t="s">
        <v>2075</v>
      </c>
      <c r="F1072" s="3" t="s">
        <v>1981</v>
      </c>
      <c r="G1072" s="4">
        <v>1806.47</v>
      </c>
    </row>
    <row r="1073" spans="1:7" x14ac:dyDescent="0.25">
      <c r="A1073" s="1" t="s">
        <v>35</v>
      </c>
      <c r="B1073" s="1" t="s">
        <v>372</v>
      </c>
      <c r="C1073" s="1" t="s">
        <v>2070</v>
      </c>
      <c r="D1073" s="1" t="s">
        <v>142</v>
      </c>
      <c r="E1073" s="3" t="s">
        <v>2075</v>
      </c>
      <c r="F1073" s="3" t="s">
        <v>1981</v>
      </c>
      <c r="G1073" s="4">
        <v>1806.47</v>
      </c>
    </row>
    <row r="1074" spans="1:7" x14ac:dyDescent="0.25">
      <c r="A1074" s="1" t="s">
        <v>35</v>
      </c>
      <c r="B1074" s="1" t="s">
        <v>379</v>
      </c>
      <c r="C1074" s="1" t="s">
        <v>2070</v>
      </c>
      <c r="D1074" s="1" t="s">
        <v>142</v>
      </c>
      <c r="E1074" s="3" t="s">
        <v>2075</v>
      </c>
      <c r="F1074" s="3" t="s">
        <v>1981</v>
      </c>
      <c r="G1074" s="4">
        <v>1806.47</v>
      </c>
    </row>
    <row r="1075" spans="1:7" x14ac:dyDescent="0.25">
      <c r="A1075" s="1" t="s">
        <v>35</v>
      </c>
      <c r="B1075" s="1" t="s">
        <v>1001</v>
      </c>
      <c r="C1075" s="1" t="s">
        <v>2070</v>
      </c>
      <c r="D1075" s="1" t="s">
        <v>142</v>
      </c>
      <c r="E1075" s="3" t="s">
        <v>2075</v>
      </c>
      <c r="F1075" s="3" t="s">
        <v>1981</v>
      </c>
      <c r="G1075" s="4">
        <v>1806.47</v>
      </c>
    </row>
    <row r="1076" spans="1:7" x14ac:dyDescent="0.25">
      <c r="A1076" s="1" t="s">
        <v>35</v>
      </c>
      <c r="B1076" s="1" t="s">
        <v>589</v>
      </c>
      <c r="C1076" s="1" t="s">
        <v>2070</v>
      </c>
      <c r="D1076" s="1" t="s">
        <v>142</v>
      </c>
      <c r="E1076" s="3" t="s">
        <v>2075</v>
      </c>
      <c r="F1076" s="3" t="s">
        <v>1981</v>
      </c>
      <c r="G1076" s="4">
        <v>1806.47</v>
      </c>
    </row>
    <row r="1077" spans="1:7" x14ac:dyDescent="0.25">
      <c r="A1077" s="1" t="s">
        <v>35</v>
      </c>
      <c r="B1077" s="1" t="s">
        <v>386</v>
      </c>
      <c r="C1077" s="1" t="s">
        <v>2070</v>
      </c>
      <c r="D1077" s="1" t="s">
        <v>142</v>
      </c>
      <c r="E1077" s="3" t="s">
        <v>2075</v>
      </c>
      <c r="F1077" s="3" t="s">
        <v>1981</v>
      </c>
      <c r="G1077" s="4">
        <v>1806.47</v>
      </c>
    </row>
    <row r="1078" spans="1:7" x14ac:dyDescent="0.25">
      <c r="A1078" s="1" t="s">
        <v>35</v>
      </c>
      <c r="B1078" s="1" t="s">
        <v>727</v>
      </c>
      <c r="C1078" s="1" t="s">
        <v>2070</v>
      </c>
      <c r="D1078" s="1" t="s">
        <v>142</v>
      </c>
      <c r="E1078" s="3" t="s">
        <v>2075</v>
      </c>
      <c r="F1078" s="3" t="s">
        <v>1981</v>
      </c>
      <c r="G1078" s="4">
        <v>1806.47</v>
      </c>
    </row>
    <row r="1079" spans="1:7" x14ac:dyDescent="0.25">
      <c r="A1079" s="1" t="s">
        <v>35</v>
      </c>
      <c r="B1079" s="1" t="s">
        <v>598</v>
      </c>
      <c r="C1079" s="1" t="s">
        <v>2070</v>
      </c>
      <c r="D1079" s="1" t="s">
        <v>142</v>
      </c>
      <c r="E1079" s="3" t="s">
        <v>2075</v>
      </c>
      <c r="F1079" s="3" t="s">
        <v>1981</v>
      </c>
      <c r="G1079" s="4">
        <v>1806.47</v>
      </c>
    </row>
    <row r="1080" spans="1:7" x14ac:dyDescent="0.25">
      <c r="A1080" s="1" t="s">
        <v>35</v>
      </c>
      <c r="B1080" s="1" t="s">
        <v>969</v>
      </c>
      <c r="C1080" s="1" t="s">
        <v>2070</v>
      </c>
      <c r="D1080" s="1" t="s">
        <v>142</v>
      </c>
      <c r="E1080" s="3" t="s">
        <v>2075</v>
      </c>
      <c r="F1080" s="3" t="s">
        <v>1981</v>
      </c>
      <c r="G1080" s="4">
        <v>1806.47</v>
      </c>
    </row>
    <row r="1081" spans="1:7" x14ac:dyDescent="0.25">
      <c r="A1081" s="1" t="s">
        <v>35</v>
      </c>
      <c r="B1081" s="1" t="s">
        <v>769</v>
      </c>
      <c r="C1081" s="1" t="s">
        <v>2070</v>
      </c>
      <c r="D1081" s="1" t="s">
        <v>142</v>
      </c>
      <c r="E1081" s="3" t="s">
        <v>2075</v>
      </c>
      <c r="F1081" s="3" t="s">
        <v>1981</v>
      </c>
      <c r="G1081" s="4">
        <v>1806.47</v>
      </c>
    </row>
    <row r="1082" spans="1:7" x14ac:dyDescent="0.25">
      <c r="A1082" s="1" t="s">
        <v>35</v>
      </c>
      <c r="B1082" s="1" t="s">
        <v>600</v>
      </c>
      <c r="C1082" s="1" t="s">
        <v>2070</v>
      </c>
      <c r="D1082" s="1" t="s">
        <v>142</v>
      </c>
      <c r="E1082" s="3" t="s">
        <v>2075</v>
      </c>
      <c r="F1082" s="3" t="s">
        <v>1981</v>
      </c>
      <c r="G1082" s="4">
        <v>1806.47</v>
      </c>
    </row>
    <row r="1083" spans="1:7" x14ac:dyDescent="0.25">
      <c r="A1083" s="1" t="s">
        <v>35</v>
      </c>
      <c r="B1083" s="1" t="s">
        <v>891</v>
      </c>
      <c r="C1083" s="1" t="s">
        <v>2070</v>
      </c>
      <c r="D1083" s="1" t="s">
        <v>142</v>
      </c>
      <c r="E1083" s="3" t="s">
        <v>2075</v>
      </c>
      <c r="F1083" s="3" t="s">
        <v>1981</v>
      </c>
      <c r="G1083" s="4">
        <v>1806.47</v>
      </c>
    </row>
    <row r="1084" spans="1:7" x14ac:dyDescent="0.25">
      <c r="A1084" s="1" t="s">
        <v>35</v>
      </c>
      <c r="B1084" s="1" t="s">
        <v>1537</v>
      </c>
      <c r="C1084" s="1" t="s">
        <v>2070</v>
      </c>
      <c r="D1084" s="1" t="s">
        <v>142</v>
      </c>
      <c r="E1084" s="3" t="s">
        <v>2075</v>
      </c>
      <c r="F1084" s="3" t="s">
        <v>1981</v>
      </c>
      <c r="G1084" s="4">
        <v>1806.47</v>
      </c>
    </row>
    <row r="1085" spans="1:7" x14ac:dyDescent="0.25">
      <c r="A1085" s="1" t="s">
        <v>35</v>
      </c>
      <c r="B1085" s="1" t="s">
        <v>1579</v>
      </c>
      <c r="C1085" s="1" t="s">
        <v>2070</v>
      </c>
      <c r="D1085" s="1" t="s">
        <v>142</v>
      </c>
      <c r="E1085" s="3" t="s">
        <v>2075</v>
      </c>
      <c r="F1085" s="3" t="s">
        <v>1981</v>
      </c>
      <c r="G1085" s="4">
        <v>1806.47</v>
      </c>
    </row>
    <row r="1086" spans="1:7" x14ac:dyDescent="0.25">
      <c r="A1086" s="1" t="s">
        <v>35</v>
      </c>
      <c r="B1086" s="1" t="s">
        <v>916</v>
      </c>
      <c r="C1086" s="1" t="s">
        <v>2070</v>
      </c>
      <c r="D1086" s="1" t="s">
        <v>142</v>
      </c>
      <c r="E1086" s="3" t="s">
        <v>2075</v>
      </c>
      <c r="F1086" s="3" t="s">
        <v>1981</v>
      </c>
      <c r="G1086" s="4">
        <v>1806.47</v>
      </c>
    </row>
    <row r="1087" spans="1:7" x14ac:dyDescent="0.25">
      <c r="A1087" s="1" t="s">
        <v>35</v>
      </c>
      <c r="B1087" s="1" t="s">
        <v>417</v>
      </c>
      <c r="C1087" s="1" t="s">
        <v>2070</v>
      </c>
      <c r="D1087" s="1" t="s">
        <v>142</v>
      </c>
      <c r="E1087" s="3" t="s">
        <v>2075</v>
      </c>
      <c r="F1087" s="3" t="s">
        <v>1981</v>
      </c>
      <c r="G1087" s="4">
        <v>1806.47</v>
      </c>
    </row>
    <row r="1088" spans="1:7" x14ac:dyDescent="0.25">
      <c r="A1088" s="1" t="s">
        <v>35</v>
      </c>
      <c r="B1088" s="1" t="s">
        <v>418</v>
      </c>
      <c r="C1088" s="1" t="s">
        <v>2070</v>
      </c>
      <c r="D1088" s="1" t="s">
        <v>142</v>
      </c>
      <c r="E1088" s="3" t="s">
        <v>2075</v>
      </c>
      <c r="F1088" s="3" t="s">
        <v>1981</v>
      </c>
      <c r="G1088" s="4">
        <v>1806.47</v>
      </c>
    </row>
    <row r="1089" spans="1:7" x14ac:dyDescent="0.25">
      <c r="A1089" s="1" t="s">
        <v>35</v>
      </c>
      <c r="B1089" s="1" t="s">
        <v>1243</v>
      </c>
      <c r="C1089" s="1" t="s">
        <v>2070</v>
      </c>
      <c r="D1089" s="1" t="s">
        <v>142</v>
      </c>
      <c r="E1089" s="3" t="s">
        <v>2075</v>
      </c>
      <c r="F1089" s="3" t="s">
        <v>1981</v>
      </c>
      <c r="G1089" s="4">
        <v>1806.47</v>
      </c>
    </row>
    <row r="1090" spans="1:7" x14ac:dyDescent="0.25">
      <c r="A1090" s="1" t="s">
        <v>35</v>
      </c>
      <c r="B1090" s="1" t="s">
        <v>653</v>
      </c>
      <c r="C1090" s="1" t="s">
        <v>2070</v>
      </c>
      <c r="D1090" s="1" t="s">
        <v>142</v>
      </c>
      <c r="E1090" s="3" t="s">
        <v>2075</v>
      </c>
      <c r="F1090" s="3" t="s">
        <v>1981</v>
      </c>
      <c r="G1090" s="4">
        <v>1806.47</v>
      </c>
    </row>
    <row r="1091" spans="1:7" x14ac:dyDescent="0.25">
      <c r="A1091" s="1" t="s">
        <v>35</v>
      </c>
      <c r="B1091" s="1" t="s">
        <v>965</v>
      </c>
      <c r="C1091" s="1" t="s">
        <v>2070</v>
      </c>
      <c r="D1091" s="1" t="s">
        <v>142</v>
      </c>
      <c r="E1091" s="3" t="s">
        <v>2075</v>
      </c>
      <c r="F1091" s="3" t="s">
        <v>1981</v>
      </c>
      <c r="G1091" s="4">
        <v>1806.47</v>
      </c>
    </row>
    <row r="1092" spans="1:7" x14ac:dyDescent="0.25">
      <c r="A1092" s="1" t="s">
        <v>35</v>
      </c>
      <c r="B1092" s="1" t="s">
        <v>416</v>
      </c>
      <c r="C1092" s="1" t="s">
        <v>2070</v>
      </c>
      <c r="D1092" s="1" t="s">
        <v>142</v>
      </c>
      <c r="E1092" s="3" t="s">
        <v>2075</v>
      </c>
      <c r="F1092" s="3" t="s">
        <v>1981</v>
      </c>
      <c r="G1092" s="4">
        <v>1806.47</v>
      </c>
    </row>
    <row r="1093" spans="1:7" x14ac:dyDescent="0.25">
      <c r="A1093" s="1" t="s">
        <v>35</v>
      </c>
      <c r="B1093" s="1" t="s">
        <v>608</v>
      </c>
      <c r="C1093" s="1" t="s">
        <v>2070</v>
      </c>
      <c r="D1093" s="1" t="s">
        <v>142</v>
      </c>
      <c r="E1093" s="3" t="s">
        <v>2075</v>
      </c>
      <c r="F1093" s="3" t="s">
        <v>1981</v>
      </c>
      <c r="G1093" s="4">
        <v>1806.47</v>
      </c>
    </row>
    <row r="1094" spans="1:7" x14ac:dyDescent="0.25">
      <c r="A1094" s="1" t="s">
        <v>35</v>
      </c>
      <c r="B1094" s="1" t="s">
        <v>1583</v>
      </c>
      <c r="C1094" s="1" t="s">
        <v>2070</v>
      </c>
      <c r="D1094" s="1" t="s">
        <v>142</v>
      </c>
      <c r="E1094" s="3" t="s">
        <v>2075</v>
      </c>
      <c r="F1094" s="3" t="s">
        <v>1981</v>
      </c>
      <c r="G1094" s="4">
        <v>1806.47</v>
      </c>
    </row>
    <row r="1095" spans="1:7" x14ac:dyDescent="0.25">
      <c r="A1095" s="1" t="s">
        <v>35</v>
      </c>
      <c r="B1095" s="1" t="s">
        <v>941</v>
      </c>
      <c r="C1095" s="1" t="s">
        <v>2070</v>
      </c>
      <c r="D1095" s="1" t="s">
        <v>142</v>
      </c>
      <c r="E1095" s="3" t="s">
        <v>2075</v>
      </c>
      <c r="F1095" s="3" t="s">
        <v>1981</v>
      </c>
      <c r="G1095" s="4">
        <v>1806.47</v>
      </c>
    </row>
    <row r="1096" spans="1:7" x14ac:dyDescent="0.25">
      <c r="A1096" s="1" t="s">
        <v>35</v>
      </c>
      <c r="B1096" s="1" t="s">
        <v>590</v>
      </c>
      <c r="C1096" s="1" t="s">
        <v>2070</v>
      </c>
      <c r="D1096" s="1" t="s">
        <v>142</v>
      </c>
      <c r="E1096" s="3" t="s">
        <v>2075</v>
      </c>
      <c r="F1096" s="3" t="s">
        <v>1981</v>
      </c>
      <c r="G1096" s="4">
        <v>1806.47</v>
      </c>
    </row>
    <row r="1097" spans="1:7" x14ac:dyDescent="0.25">
      <c r="A1097" s="1" t="s">
        <v>35</v>
      </c>
      <c r="B1097" s="1" t="s">
        <v>1170</v>
      </c>
      <c r="C1097" s="1" t="s">
        <v>2070</v>
      </c>
      <c r="D1097" s="1" t="s">
        <v>142</v>
      </c>
      <c r="E1097" s="3" t="s">
        <v>2075</v>
      </c>
      <c r="F1097" s="3" t="s">
        <v>1981</v>
      </c>
      <c r="G1097" s="4">
        <v>1806.47</v>
      </c>
    </row>
    <row r="1098" spans="1:7" x14ac:dyDescent="0.25">
      <c r="A1098" s="1" t="s">
        <v>35</v>
      </c>
      <c r="B1098" s="1" t="s">
        <v>866</v>
      </c>
      <c r="C1098" s="1" t="s">
        <v>2070</v>
      </c>
      <c r="D1098" s="1" t="s">
        <v>142</v>
      </c>
      <c r="E1098" s="3" t="s">
        <v>2075</v>
      </c>
      <c r="F1098" s="3" t="s">
        <v>1981</v>
      </c>
      <c r="G1098" s="4">
        <v>1806.47</v>
      </c>
    </row>
    <row r="1099" spans="1:7" x14ac:dyDescent="0.25">
      <c r="A1099" s="1" t="s">
        <v>35</v>
      </c>
      <c r="B1099" s="1" t="s">
        <v>517</v>
      </c>
      <c r="C1099" s="1" t="s">
        <v>2070</v>
      </c>
      <c r="D1099" s="1" t="s">
        <v>142</v>
      </c>
      <c r="E1099" s="3" t="s">
        <v>2075</v>
      </c>
      <c r="F1099" s="3" t="s">
        <v>1981</v>
      </c>
      <c r="G1099" s="4">
        <v>1806.47</v>
      </c>
    </row>
    <row r="1100" spans="1:7" x14ac:dyDescent="0.25">
      <c r="A1100" s="1" t="s">
        <v>35</v>
      </c>
      <c r="B1100" s="1" t="s">
        <v>881</v>
      </c>
      <c r="C1100" s="1" t="s">
        <v>2070</v>
      </c>
      <c r="D1100" s="1" t="s">
        <v>142</v>
      </c>
      <c r="E1100" s="3" t="s">
        <v>2075</v>
      </c>
      <c r="F1100" s="3" t="s">
        <v>1981</v>
      </c>
      <c r="G1100" s="4">
        <v>1806.47</v>
      </c>
    </row>
    <row r="1101" spans="1:7" x14ac:dyDescent="0.25">
      <c r="A1101" s="1" t="s">
        <v>35</v>
      </c>
      <c r="B1101" s="1" t="s">
        <v>655</v>
      </c>
      <c r="C1101" s="1" t="s">
        <v>2070</v>
      </c>
      <c r="D1101" s="1" t="s">
        <v>142</v>
      </c>
      <c r="E1101" s="3" t="s">
        <v>2075</v>
      </c>
      <c r="F1101" s="3" t="s">
        <v>1981</v>
      </c>
      <c r="G1101" s="4">
        <v>1806.47</v>
      </c>
    </row>
    <row r="1102" spans="1:7" x14ac:dyDescent="0.25">
      <c r="A1102" s="1" t="s">
        <v>35</v>
      </c>
      <c r="B1102" s="1" t="s">
        <v>1026</v>
      </c>
      <c r="C1102" s="1" t="s">
        <v>2070</v>
      </c>
      <c r="D1102" s="1" t="s">
        <v>142</v>
      </c>
      <c r="E1102" s="3" t="s">
        <v>2075</v>
      </c>
      <c r="F1102" s="3" t="s">
        <v>1981</v>
      </c>
      <c r="G1102" s="4">
        <v>1806.47</v>
      </c>
    </row>
    <row r="1103" spans="1:7" x14ac:dyDescent="0.25">
      <c r="A1103" s="1" t="s">
        <v>35</v>
      </c>
      <c r="B1103" s="1" t="s">
        <v>666</v>
      </c>
      <c r="C1103" s="1" t="s">
        <v>2070</v>
      </c>
      <c r="D1103" s="1" t="s">
        <v>142</v>
      </c>
      <c r="E1103" s="3" t="s">
        <v>2075</v>
      </c>
      <c r="F1103" s="3" t="s">
        <v>1981</v>
      </c>
      <c r="G1103" s="4">
        <v>1806.47</v>
      </c>
    </row>
    <row r="1104" spans="1:7" x14ac:dyDescent="0.25">
      <c r="A1104" s="1" t="s">
        <v>35</v>
      </c>
      <c r="B1104" s="1" t="s">
        <v>288</v>
      </c>
      <c r="C1104" s="1" t="s">
        <v>2070</v>
      </c>
      <c r="D1104" s="1" t="s">
        <v>142</v>
      </c>
      <c r="E1104" s="3" t="s">
        <v>2075</v>
      </c>
      <c r="F1104" s="3" t="s">
        <v>1981</v>
      </c>
      <c r="G1104" s="4">
        <v>1806.47</v>
      </c>
    </row>
    <row r="1105" spans="1:7" x14ac:dyDescent="0.25">
      <c r="A1105" s="1" t="s">
        <v>35</v>
      </c>
      <c r="B1105" s="1" t="s">
        <v>597</v>
      </c>
      <c r="C1105" s="1" t="s">
        <v>2070</v>
      </c>
      <c r="D1105" s="1" t="s">
        <v>142</v>
      </c>
      <c r="E1105" s="3" t="s">
        <v>2075</v>
      </c>
      <c r="F1105" s="3" t="s">
        <v>2373</v>
      </c>
      <c r="G1105" s="4">
        <v>1806.47</v>
      </c>
    </row>
    <row r="1106" spans="1:7" x14ac:dyDescent="0.25">
      <c r="A1106" s="1" t="s">
        <v>35</v>
      </c>
      <c r="B1106" s="1" t="s">
        <v>1224</v>
      </c>
      <c r="C1106" s="1" t="s">
        <v>2070</v>
      </c>
      <c r="D1106" s="1" t="s">
        <v>142</v>
      </c>
      <c r="E1106" s="3" t="s">
        <v>2075</v>
      </c>
      <c r="F1106" s="3" t="s">
        <v>1981</v>
      </c>
      <c r="G1106" s="4">
        <v>1806.47</v>
      </c>
    </row>
    <row r="1107" spans="1:7" x14ac:dyDescent="0.25">
      <c r="A1107" s="1" t="s">
        <v>35</v>
      </c>
      <c r="B1107" s="1" t="s">
        <v>1045</v>
      </c>
      <c r="C1107" s="1" t="s">
        <v>2070</v>
      </c>
      <c r="D1107" s="1" t="s">
        <v>142</v>
      </c>
      <c r="E1107" s="3" t="s">
        <v>2075</v>
      </c>
      <c r="F1107" s="3" t="s">
        <v>1981</v>
      </c>
      <c r="G1107" s="4">
        <v>1806.47</v>
      </c>
    </row>
    <row r="1108" spans="1:7" x14ac:dyDescent="0.25">
      <c r="A1108" s="1" t="s">
        <v>35</v>
      </c>
      <c r="B1108" s="1" t="s">
        <v>1485</v>
      </c>
      <c r="C1108" s="1" t="s">
        <v>2070</v>
      </c>
      <c r="D1108" s="1" t="s">
        <v>142</v>
      </c>
      <c r="E1108" s="3" t="s">
        <v>2075</v>
      </c>
      <c r="F1108" s="3" t="s">
        <v>1981</v>
      </c>
      <c r="G1108" s="4">
        <v>1806.47</v>
      </c>
    </row>
    <row r="1109" spans="1:7" x14ac:dyDescent="0.25">
      <c r="A1109" s="1" t="s">
        <v>35</v>
      </c>
      <c r="B1109" s="1" t="s">
        <v>728</v>
      </c>
      <c r="C1109" s="1" t="s">
        <v>2070</v>
      </c>
      <c r="D1109" s="1" t="s">
        <v>142</v>
      </c>
      <c r="E1109" s="3" t="s">
        <v>2075</v>
      </c>
      <c r="F1109" s="3" t="s">
        <v>1981</v>
      </c>
      <c r="G1109" s="4">
        <v>1806.47</v>
      </c>
    </row>
    <row r="1110" spans="1:7" x14ac:dyDescent="0.25">
      <c r="A1110" s="1" t="s">
        <v>35</v>
      </c>
      <c r="B1110" s="1" t="s">
        <v>1027</v>
      </c>
      <c r="C1110" s="1" t="s">
        <v>2070</v>
      </c>
      <c r="D1110" s="1" t="s">
        <v>142</v>
      </c>
      <c r="E1110" s="3" t="s">
        <v>2075</v>
      </c>
      <c r="F1110" s="3" t="s">
        <v>1981</v>
      </c>
      <c r="G1110" s="4">
        <v>1806.47</v>
      </c>
    </row>
    <row r="1111" spans="1:7" x14ac:dyDescent="0.25">
      <c r="A1111" s="1" t="s">
        <v>35</v>
      </c>
      <c r="B1111" s="1" t="s">
        <v>632</v>
      </c>
      <c r="C1111" s="1" t="s">
        <v>2070</v>
      </c>
      <c r="D1111" s="1" t="s">
        <v>142</v>
      </c>
      <c r="E1111" s="3" t="s">
        <v>2075</v>
      </c>
      <c r="F1111" s="3" t="s">
        <v>1981</v>
      </c>
      <c r="G1111" s="4">
        <v>1808.37</v>
      </c>
    </row>
    <row r="1112" spans="1:7" x14ac:dyDescent="0.25">
      <c r="A1112" s="1" t="s">
        <v>35</v>
      </c>
      <c r="B1112" s="1" t="s">
        <v>1536</v>
      </c>
      <c r="C1112" s="1" t="s">
        <v>2070</v>
      </c>
      <c r="D1112" s="1" t="s">
        <v>142</v>
      </c>
      <c r="E1112" s="3" t="s">
        <v>2075</v>
      </c>
      <c r="F1112" s="3" t="s">
        <v>1981</v>
      </c>
      <c r="G1112" s="4">
        <v>1806.47</v>
      </c>
    </row>
    <row r="1113" spans="1:7" x14ac:dyDescent="0.25">
      <c r="A1113" s="1" t="s">
        <v>35</v>
      </c>
      <c r="B1113" s="1" t="s">
        <v>1054</v>
      </c>
      <c r="C1113" s="1" t="s">
        <v>2070</v>
      </c>
      <c r="D1113" s="1" t="s">
        <v>142</v>
      </c>
      <c r="E1113" s="3" t="s">
        <v>2075</v>
      </c>
      <c r="F1113" s="3" t="s">
        <v>1981</v>
      </c>
      <c r="G1113" s="4">
        <v>1806.47</v>
      </c>
    </row>
    <row r="1114" spans="1:7" x14ac:dyDescent="0.25">
      <c r="A1114" s="1" t="s">
        <v>35</v>
      </c>
      <c r="B1114" s="1" t="s">
        <v>938</v>
      </c>
      <c r="C1114" s="1" t="s">
        <v>2070</v>
      </c>
      <c r="D1114" s="1" t="s">
        <v>142</v>
      </c>
      <c r="E1114" s="3" t="s">
        <v>2075</v>
      </c>
      <c r="F1114" s="3" t="s">
        <v>1981</v>
      </c>
      <c r="G1114" s="4">
        <v>1806.47</v>
      </c>
    </row>
    <row r="1115" spans="1:7" x14ac:dyDescent="0.25">
      <c r="A1115" s="1" t="s">
        <v>35</v>
      </c>
      <c r="B1115" s="1" t="s">
        <v>654</v>
      </c>
      <c r="C1115" s="1" t="s">
        <v>2070</v>
      </c>
      <c r="D1115" s="1" t="s">
        <v>142</v>
      </c>
      <c r="E1115" s="3" t="s">
        <v>2075</v>
      </c>
      <c r="F1115" s="3" t="s">
        <v>1981</v>
      </c>
      <c r="G1115" s="4">
        <v>1806.47</v>
      </c>
    </row>
    <row r="1116" spans="1:7" x14ac:dyDescent="0.25">
      <c r="A1116" s="1" t="s">
        <v>35</v>
      </c>
      <c r="B1116" s="1" t="s">
        <v>780</v>
      </c>
      <c r="C1116" s="1" t="s">
        <v>2070</v>
      </c>
      <c r="D1116" s="1" t="s">
        <v>142</v>
      </c>
      <c r="E1116" s="3" t="s">
        <v>2075</v>
      </c>
      <c r="F1116" s="3" t="s">
        <v>1981</v>
      </c>
      <c r="G1116" s="4">
        <v>1806.47</v>
      </c>
    </row>
    <row r="1117" spans="1:7" x14ac:dyDescent="0.25">
      <c r="A1117" s="1" t="s">
        <v>35</v>
      </c>
      <c r="B1117" s="1" t="s">
        <v>637</v>
      </c>
      <c r="C1117" s="1" t="s">
        <v>2070</v>
      </c>
      <c r="D1117" s="1" t="s">
        <v>142</v>
      </c>
      <c r="E1117" s="3" t="s">
        <v>2075</v>
      </c>
      <c r="F1117" s="3" t="s">
        <v>1981</v>
      </c>
      <c r="G1117" s="4">
        <v>1806.47</v>
      </c>
    </row>
    <row r="1118" spans="1:7" x14ac:dyDescent="0.25">
      <c r="A1118" s="1" t="s">
        <v>35</v>
      </c>
      <c r="B1118" s="1" t="s">
        <v>662</v>
      </c>
      <c r="C1118" s="1" t="s">
        <v>2070</v>
      </c>
      <c r="D1118" s="1" t="s">
        <v>142</v>
      </c>
      <c r="E1118" s="3" t="s">
        <v>2101</v>
      </c>
      <c r="F1118" s="3" t="s">
        <v>2102</v>
      </c>
      <c r="G1118" s="4">
        <v>1730</v>
      </c>
    </row>
    <row r="1119" spans="1:7" x14ac:dyDescent="0.25">
      <c r="A1119" s="1" t="s">
        <v>35</v>
      </c>
      <c r="B1119" s="1" t="s">
        <v>949</v>
      </c>
      <c r="C1119" s="1" t="s">
        <v>2070</v>
      </c>
      <c r="D1119" s="1" t="s">
        <v>142</v>
      </c>
      <c r="E1119" s="3" t="s">
        <v>2075</v>
      </c>
      <c r="F1119" s="3" t="s">
        <v>1981</v>
      </c>
      <c r="G1119" s="4">
        <v>1806.47</v>
      </c>
    </row>
    <row r="1120" spans="1:7" x14ac:dyDescent="0.25">
      <c r="A1120" s="1" t="s">
        <v>35</v>
      </c>
      <c r="B1120" s="1" t="s">
        <v>1136</v>
      </c>
      <c r="C1120" s="1" t="s">
        <v>2070</v>
      </c>
      <c r="D1120" s="1" t="s">
        <v>142</v>
      </c>
      <c r="E1120" s="3" t="s">
        <v>2075</v>
      </c>
      <c r="F1120" s="3" t="s">
        <v>1981</v>
      </c>
      <c r="G1120" s="4">
        <v>1806.47</v>
      </c>
    </row>
    <row r="1121" spans="1:7" x14ac:dyDescent="0.25">
      <c r="A1121" s="1" t="s">
        <v>35</v>
      </c>
      <c r="B1121" s="1" t="s">
        <v>1223</v>
      </c>
      <c r="C1121" s="1" t="s">
        <v>2070</v>
      </c>
      <c r="D1121" s="1" t="s">
        <v>142</v>
      </c>
      <c r="E1121" s="3" t="s">
        <v>2075</v>
      </c>
      <c r="F1121" s="3" t="s">
        <v>1981</v>
      </c>
      <c r="G1121" s="4">
        <v>1806.47</v>
      </c>
    </row>
    <row r="1122" spans="1:7" x14ac:dyDescent="0.25">
      <c r="A1122" s="1" t="s">
        <v>35</v>
      </c>
      <c r="B1122" s="1" t="s">
        <v>838</v>
      </c>
      <c r="C1122" s="1" t="s">
        <v>2070</v>
      </c>
      <c r="D1122" s="1" t="s">
        <v>142</v>
      </c>
      <c r="E1122" s="3" t="s">
        <v>2075</v>
      </c>
      <c r="F1122" s="3" t="s">
        <v>1981</v>
      </c>
      <c r="G1122" s="4">
        <v>1806.47</v>
      </c>
    </row>
    <row r="1123" spans="1:7" x14ac:dyDescent="0.25">
      <c r="A1123" s="1" t="s">
        <v>35</v>
      </c>
      <c r="B1123" s="1" t="s">
        <v>591</v>
      </c>
      <c r="C1123" s="1" t="s">
        <v>2070</v>
      </c>
      <c r="D1123" s="1" t="s">
        <v>142</v>
      </c>
      <c r="E1123" s="3" t="s">
        <v>2075</v>
      </c>
      <c r="F1123" s="3" t="s">
        <v>1981</v>
      </c>
      <c r="G1123" s="4">
        <v>1806.47</v>
      </c>
    </row>
    <row r="1124" spans="1:7" x14ac:dyDescent="0.25">
      <c r="A1124" s="1" t="s">
        <v>35</v>
      </c>
      <c r="B1124" s="1" t="s">
        <v>722</v>
      </c>
      <c r="C1124" s="1" t="s">
        <v>2070</v>
      </c>
      <c r="D1124" s="1" t="s">
        <v>142</v>
      </c>
      <c r="E1124" s="3" t="s">
        <v>2075</v>
      </c>
      <c r="F1124" s="3" t="s">
        <v>1981</v>
      </c>
      <c r="G1124" s="4">
        <v>1806.47</v>
      </c>
    </row>
    <row r="1125" spans="1:7" x14ac:dyDescent="0.25">
      <c r="A1125" s="1" t="s">
        <v>35</v>
      </c>
      <c r="B1125" s="1" t="s">
        <v>663</v>
      </c>
      <c r="C1125" s="1" t="s">
        <v>2070</v>
      </c>
      <c r="D1125" s="1" t="s">
        <v>142</v>
      </c>
      <c r="E1125" s="3" t="s">
        <v>2075</v>
      </c>
      <c r="F1125" s="3" t="s">
        <v>1981</v>
      </c>
      <c r="G1125" s="4">
        <v>1806.47</v>
      </c>
    </row>
    <row r="1126" spans="1:7" x14ac:dyDescent="0.25">
      <c r="A1126" s="1" t="s">
        <v>35</v>
      </c>
      <c r="B1126" s="1" t="s">
        <v>316</v>
      </c>
      <c r="C1126" s="1" t="s">
        <v>2070</v>
      </c>
      <c r="D1126" s="1" t="s">
        <v>142</v>
      </c>
      <c r="E1126" s="3" t="s">
        <v>2075</v>
      </c>
      <c r="F1126" s="3" t="s">
        <v>1981</v>
      </c>
      <c r="G1126" s="4">
        <v>1806.47</v>
      </c>
    </row>
    <row r="1127" spans="1:7" x14ac:dyDescent="0.25">
      <c r="A1127" s="1" t="s">
        <v>35</v>
      </c>
      <c r="B1127" s="1" t="s">
        <v>1213</v>
      </c>
      <c r="C1127" s="1" t="s">
        <v>2070</v>
      </c>
      <c r="D1127" s="1" t="s">
        <v>142</v>
      </c>
      <c r="E1127" s="3" t="s">
        <v>2075</v>
      </c>
      <c r="F1127" s="3" t="s">
        <v>1981</v>
      </c>
      <c r="G1127" s="4">
        <v>1806.47</v>
      </c>
    </row>
    <row r="1128" spans="1:7" x14ac:dyDescent="0.25">
      <c r="A1128" s="1" t="s">
        <v>35</v>
      </c>
      <c r="B1128" s="1" t="s">
        <v>562</v>
      </c>
      <c r="C1128" s="1" t="s">
        <v>2070</v>
      </c>
      <c r="D1128" s="1" t="s">
        <v>142</v>
      </c>
      <c r="E1128" s="3" t="s">
        <v>2075</v>
      </c>
      <c r="F1128" s="3" t="s">
        <v>1981</v>
      </c>
      <c r="G1128" s="4">
        <v>1806.47</v>
      </c>
    </row>
    <row r="1129" spans="1:7" x14ac:dyDescent="0.25">
      <c r="A1129" s="1" t="s">
        <v>35</v>
      </c>
      <c r="B1129" s="1" t="s">
        <v>413</v>
      </c>
      <c r="C1129" s="1" t="s">
        <v>2070</v>
      </c>
      <c r="D1129" s="1" t="s">
        <v>142</v>
      </c>
      <c r="E1129" s="3" t="s">
        <v>2075</v>
      </c>
      <c r="F1129" s="3" t="s">
        <v>1981</v>
      </c>
      <c r="G1129" s="4">
        <v>1806.47</v>
      </c>
    </row>
    <row r="1130" spans="1:7" x14ac:dyDescent="0.25">
      <c r="A1130" s="1" t="s">
        <v>35</v>
      </c>
      <c r="B1130" s="1" t="s">
        <v>1222</v>
      </c>
      <c r="C1130" s="1" t="s">
        <v>2070</v>
      </c>
      <c r="D1130" s="1" t="s">
        <v>142</v>
      </c>
      <c r="E1130" s="3" t="s">
        <v>2075</v>
      </c>
      <c r="F1130" s="3" t="s">
        <v>1981</v>
      </c>
      <c r="G1130" s="4">
        <v>1806.47</v>
      </c>
    </row>
    <row r="1131" spans="1:7" x14ac:dyDescent="0.25">
      <c r="A1131" s="1" t="s">
        <v>35</v>
      </c>
      <c r="B1131" s="1" t="s">
        <v>657</v>
      </c>
      <c r="C1131" s="1" t="s">
        <v>2070</v>
      </c>
      <c r="D1131" s="1" t="s">
        <v>142</v>
      </c>
      <c r="E1131" s="3" t="s">
        <v>2075</v>
      </c>
      <c r="F1131" s="3" t="s">
        <v>1981</v>
      </c>
      <c r="G1131" s="4">
        <v>1806.47</v>
      </c>
    </row>
    <row r="1132" spans="1:7" x14ac:dyDescent="0.25">
      <c r="A1132" s="1" t="s">
        <v>35</v>
      </c>
      <c r="B1132" s="1" t="s">
        <v>412</v>
      </c>
      <c r="C1132" s="1" t="s">
        <v>2070</v>
      </c>
      <c r="D1132" s="1" t="s">
        <v>142</v>
      </c>
      <c r="E1132" s="3" t="s">
        <v>2103</v>
      </c>
      <c r="F1132" s="3" t="s">
        <v>2104</v>
      </c>
      <c r="G1132" s="4">
        <v>1806.47</v>
      </c>
    </row>
    <row r="1133" spans="1:7" x14ac:dyDescent="0.25">
      <c r="A1133" s="1" t="s">
        <v>35</v>
      </c>
      <c r="B1133" s="1" t="s">
        <v>1486</v>
      </c>
      <c r="C1133" s="1" t="s">
        <v>2070</v>
      </c>
      <c r="D1133" s="1" t="s">
        <v>142</v>
      </c>
      <c r="E1133" s="3" t="s">
        <v>2075</v>
      </c>
      <c r="F1133" s="3" t="s">
        <v>1981</v>
      </c>
      <c r="G1133" s="4">
        <v>1806.47</v>
      </c>
    </row>
    <row r="1134" spans="1:7" x14ac:dyDescent="0.25">
      <c r="A1134" s="1" t="s">
        <v>35</v>
      </c>
      <c r="B1134" s="1" t="s">
        <v>1104</v>
      </c>
      <c r="C1134" s="1" t="s">
        <v>2070</v>
      </c>
      <c r="D1134" s="1" t="s">
        <v>142</v>
      </c>
      <c r="E1134" s="3" t="s">
        <v>2075</v>
      </c>
      <c r="F1134" s="3" t="s">
        <v>1981</v>
      </c>
      <c r="G1134" s="4">
        <v>1806.47</v>
      </c>
    </row>
    <row r="1135" spans="1:7" x14ac:dyDescent="0.25">
      <c r="A1135" s="1" t="s">
        <v>35</v>
      </c>
      <c r="B1135" s="1" t="s">
        <v>1141</v>
      </c>
      <c r="C1135" s="1" t="s">
        <v>2070</v>
      </c>
      <c r="D1135" s="1" t="s">
        <v>142</v>
      </c>
      <c r="E1135" s="3" t="s">
        <v>2075</v>
      </c>
      <c r="F1135" s="3" t="s">
        <v>1981</v>
      </c>
      <c r="G1135" s="4">
        <v>1806.47</v>
      </c>
    </row>
    <row r="1136" spans="1:7" x14ac:dyDescent="0.25">
      <c r="A1136" s="1" t="s">
        <v>35</v>
      </c>
      <c r="B1136" s="1" t="s">
        <v>630</v>
      </c>
      <c r="C1136" s="1" t="s">
        <v>2070</v>
      </c>
      <c r="D1136" s="1" t="s">
        <v>142</v>
      </c>
      <c r="E1136" s="3" t="s">
        <v>2075</v>
      </c>
      <c r="F1136" s="3" t="s">
        <v>1981</v>
      </c>
      <c r="G1136" s="4">
        <v>1806.47</v>
      </c>
    </row>
    <row r="1137" spans="1:7" x14ac:dyDescent="0.25">
      <c r="A1137" s="1" t="s">
        <v>35</v>
      </c>
      <c r="B1137" s="1" t="s">
        <v>975</v>
      </c>
      <c r="C1137" s="1" t="s">
        <v>2070</v>
      </c>
      <c r="D1137" s="1" t="s">
        <v>142</v>
      </c>
      <c r="E1137" s="3" t="s">
        <v>2075</v>
      </c>
      <c r="F1137" s="3" t="s">
        <v>2076</v>
      </c>
      <c r="G1137" s="4">
        <v>1806.47</v>
      </c>
    </row>
    <row r="1138" spans="1:7" x14ac:dyDescent="0.25">
      <c r="A1138" s="1" t="s">
        <v>35</v>
      </c>
      <c r="B1138" s="1" t="s">
        <v>883</v>
      </c>
      <c r="C1138" s="1" t="s">
        <v>2070</v>
      </c>
      <c r="D1138" s="1" t="s">
        <v>142</v>
      </c>
      <c r="E1138" s="3" t="s">
        <v>2075</v>
      </c>
      <c r="F1138" s="3" t="s">
        <v>1981</v>
      </c>
      <c r="G1138" s="4">
        <v>1806.47</v>
      </c>
    </row>
    <row r="1139" spans="1:7" x14ac:dyDescent="0.25">
      <c r="A1139" s="1" t="s">
        <v>35</v>
      </c>
      <c r="B1139" s="1" t="s">
        <v>587</v>
      </c>
      <c r="C1139" s="1" t="s">
        <v>2070</v>
      </c>
      <c r="D1139" s="1" t="s">
        <v>142</v>
      </c>
      <c r="E1139" s="3" t="s">
        <v>2109</v>
      </c>
      <c r="F1139" s="3" t="s">
        <v>2110</v>
      </c>
      <c r="G1139" s="4">
        <v>1806.47</v>
      </c>
    </row>
    <row r="1140" spans="1:7" x14ac:dyDescent="0.25">
      <c r="A1140" s="1" t="s">
        <v>35</v>
      </c>
      <c r="B1140" s="1" t="s">
        <v>381</v>
      </c>
      <c r="C1140" s="1" t="s">
        <v>2070</v>
      </c>
      <c r="D1140" s="1" t="s">
        <v>142</v>
      </c>
      <c r="E1140" s="3" t="s">
        <v>2075</v>
      </c>
      <c r="F1140" s="3" t="s">
        <v>1981</v>
      </c>
      <c r="G1140" s="4">
        <v>1806.47</v>
      </c>
    </row>
    <row r="1141" spans="1:7" x14ac:dyDescent="0.25">
      <c r="A1141" s="1" t="s">
        <v>35</v>
      </c>
      <c r="B1141" s="1" t="s">
        <v>955</v>
      </c>
      <c r="C1141" s="1" t="s">
        <v>2070</v>
      </c>
      <c r="D1141" s="1" t="s">
        <v>142</v>
      </c>
      <c r="E1141" s="3" t="s">
        <v>2075</v>
      </c>
      <c r="F1141" s="3" t="s">
        <v>1981</v>
      </c>
      <c r="G1141" s="4">
        <v>1806.47</v>
      </c>
    </row>
    <row r="1142" spans="1:7" x14ac:dyDescent="0.25">
      <c r="A1142" s="1" t="s">
        <v>35</v>
      </c>
      <c r="B1142" s="1" t="s">
        <v>885</v>
      </c>
      <c r="C1142" s="1" t="s">
        <v>2070</v>
      </c>
      <c r="D1142" s="1" t="s">
        <v>142</v>
      </c>
      <c r="E1142" s="3" t="s">
        <v>2075</v>
      </c>
      <c r="F1142" s="3" t="s">
        <v>1981</v>
      </c>
      <c r="G1142" s="4">
        <v>1806.47</v>
      </c>
    </row>
    <row r="1143" spans="1:7" x14ac:dyDescent="0.25">
      <c r="A1143" s="1" t="s">
        <v>35</v>
      </c>
      <c r="B1143" s="1" t="s">
        <v>957</v>
      </c>
      <c r="C1143" s="1" t="s">
        <v>2070</v>
      </c>
      <c r="D1143" s="1" t="s">
        <v>142</v>
      </c>
      <c r="E1143" s="3" t="s">
        <v>2075</v>
      </c>
      <c r="F1143" s="3" t="s">
        <v>1981</v>
      </c>
      <c r="G1143" s="4">
        <v>1806.47</v>
      </c>
    </row>
    <row r="1144" spans="1:7" x14ac:dyDescent="0.25">
      <c r="A1144" s="1" t="s">
        <v>35</v>
      </c>
      <c r="B1144" s="1" t="s">
        <v>1540</v>
      </c>
      <c r="C1144" s="1" t="s">
        <v>2070</v>
      </c>
      <c r="D1144" s="1" t="s">
        <v>142</v>
      </c>
      <c r="E1144" s="3" t="s">
        <v>2075</v>
      </c>
      <c r="F1144" s="3" t="s">
        <v>1981</v>
      </c>
      <c r="G1144" s="4">
        <v>1806.47</v>
      </c>
    </row>
    <row r="1145" spans="1:7" x14ac:dyDescent="0.25">
      <c r="A1145" s="1" t="s">
        <v>35</v>
      </c>
      <c r="B1145" s="1" t="s">
        <v>588</v>
      </c>
      <c r="C1145" s="1" t="s">
        <v>2070</v>
      </c>
      <c r="D1145" s="1" t="s">
        <v>142</v>
      </c>
      <c r="E1145" s="3" t="s">
        <v>2075</v>
      </c>
      <c r="F1145" s="3" t="s">
        <v>1981</v>
      </c>
      <c r="G1145" s="4">
        <v>1806.47</v>
      </c>
    </row>
    <row r="1146" spans="1:7" x14ac:dyDescent="0.25">
      <c r="A1146" s="1" t="s">
        <v>35</v>
      </c>
      <c r="B1146" s="1" t="s">
        <v>353</v>
      </c>
      <c r="C1146" s="1" t="s">
        <v>2070</v>
      </c>
      <c r="D1146" s="1" t="s">
        <v>142</v>
      </c>
      <c r="E1146" s="3" t="s">
        <v>2075</v>
      </c>
      <c r="F1146" s="3" t="s">
        <v>1981</v>
      </c>
      <c r="G1146" s="4">
        <v>1806.47</v>
      </c>
    </row>
    <row r="1147" spans="1:7" x14ac:dyDescent="0.25">
      <c r="A1147" s="1" t="s">
        <v>35</v>
      </c>
      <c r="B1147" s="1" t="s">
        <v>1145</v>
      </c>
      <c r="C1147" s="1" t="s">
        <v>2070</v>
      </c>
      <c r="D1147" s="1" t="s">
        <v>142</v>
      </c>
      <c r="E1147" s="3" t="s">
        <v>2075</v>
      </c>
      <c r="F1147" s="3" t="s">
        <v>1981</v>
      </c>
      <c r="G1147" s="4">
        <v>1806.47</v>
      </c>
    </row>
    <row r="1148" spans="1:7" x14ac:dyDescent="0.25">
      <c r="A1148" s="1" t="s">
        <v>35</v>
      </c>
      <c r="B1148" s="1" t="s">
        <v>1464</v>
      </c>
      <c r="C1148" s="1" t="s">
        <v>2070</v>
      </c>
      <c r="D1148" s="1" t="s">
        <v>142</v>
      </c>
      <c r="E1148" s="3" t="s">
        <v>2075</v>
      </c>
      <c r="F1148" s="3" t="s">
        <v>1981</v>
      </c>
      <c r="G1148" s="4">
        <v>1806.47</v>
      </c>
    </row>
    <row r="1149" spans="1:7" x14ac:dyDescent="0.25">
      <c r="A1149" s="1" t="s">
        <v>35</v>
      </c>
      <c r="B1149" s="1" t="s">
        <v>658</v>
      </c>
      <c r="C1149" s="1" t="s">
        <v>2070</v>
      </c>
      <c r="D1149" s="1" t="s">
        <v>142</v>
      </c>
      <c r="E1149" s="3" t="s">
        <v>2075</v>
      </c>
      <c r="F1149" s="3" t="s">
        <v>1981</v>
      </c>
      <c r="G1149" s="4">
        <v>1806.47</v>
      </c>
    </row>
    <row r="1150" spans="1:7" x14ac:dyDescent="0.25">
      <c r="A1150" s="1" t="s">
        <v>35</v>
      </c>
      <c r="B1150" s="1" t="s">
        <v>645</v>
      </c>
      <c r="C1150" s="1" t="s">
        <v>2070</v>
      </c>
      <c r="D1150" s="1" t="s">
        <v>142</v>
      </c>
      <c r="E1150" s="3" t="s">
        <v>2075</v>
      </c>
      <c r="F1150" s="3" t="s">
        <v>1981</v>
      </c>
      <c r="G1150" s="4">
        <v>1806.47</v>
      </c>
    </row>
    <row r="1151" spans="1:7" x14ac:dyDescent="0.25">
      <c r="A1151" s="1" t="s">
        <v>35</v>
      </c>
      <c r="B1151" s="1" t="s">
        <v>1133</v>
      </c>
      <c r="C1151" s="1" t="s">
        <v>2070</v>
      </c>
      <c r="D1151" s="1" t="s">
        <v>142</v>
      </c>
      <c r="E1151" s="3" t="s">
        <v>2075</v>
      </c>
      <c r="F1151" s="3" t="s">
        <v>1981</v>
      </c>
      <c r="G1151" s="4">
        <v>1806.47</v>
      </c>
    </row>
    <row r="1152" spans="1:7" x14ac:dyDescent="0.25">
      <c r="A1152" s="1" t="s">
        <v>35</v>
      </c>
      <c r="B1152" s="1" t="s">
        <v>937</v>
      </c>
      <c r="C1152" s="1" t="s">
        <v>2070</v>
      </c>
      <c r="D1152" s="1" t="s">
        <v>142</v>
      </c>
      <c r="E1152" s="3" t="s">
        <v>2075</v>
      </c>
      <c r="F1152" s="3" t="s">
        <v>1981</v>
      </c>
      <c r="G1152" s="4">
        <v>1806.47</v>
      </c>
    </row>
    <row r="1153" spans="1:7" x14ac:dyDescent="0.25">
      <c r="A1153" s="1" t="s">
        <v>35</v>
      </c>
      <c r="B1153" s="1" t="s">
        <v>774</v>
      </c>
      <c r="C1153" s="1" t="s">
        <v>2070</v>
      </c>
      <c r="D1153" s="1" t="s">
        <v>142</v>
      </c>
      <c r="E1153" s="3" t="s">
        <v>2075</v>
      </c>
      <c r="F1153" s="3" t="s">
        <v>1981</v>
      </c>
      <c r="G1153" s="4">
        <v>1806.47</v>
      </c>
    </row>
    <row r="1154" spans="1:7" x14ac:dyDescent="0.25">
      <c r="A1154" s="1" t="s">
        <v>35</v>
      </c>
      <c r="B1154" s="1" t="s">
        <v>1116</v>
      </c>
      <c r="C1154" s="1" t="s">
        <v>2070</v>
      </c>
      <c r="D1154" s="1" t="s">
        <v>142</v>
      </c>
      <c r="E1154" s="3" t="s">
        <v>2075</v>
      </c>
      <c r="F1154" s="3" t="s">
        <v>1981</v>
      </c>
      <c r="G1154" s="4">
        <v>1806.47</v>
      </c>
    </row>
    <row r="1155" spans="1:7" x14ac:dyDescent="0.25">
      <c r="A1155" s="1" t="s">
        <v>35</v>
      </c>
      <c r="B1155" s="1" t="s">
        <v>291</v>
      </c>
      <c r="C1155" s="1" t="s">
        <v>2070</v>
      </c>
      <c r="D1155" s="1" t="s">
        <v>142</v>
      </c>
      <c r="E1155" s="3" t="s">
        <v>2075</v>
      </c>
      <c r="F1155" s="3" t="s">
        <v>1981</v>
      </c>
      <c r="G1155" s="4">
        <v>1806.47</v>
      </c>
    </row>
    <row r="1156" spans="1:7" x14ac:dyDescent="0.25">
      <c r="A1156" s="1" t="s">
        <v>35</v>
      </c>
      <c r="B1156" s="1" t="s">
        <v>647</v>
      </c>
      <c r="C1156" s="1" t="s">
        <v>2070</v>
      </c>
      <c r="D1156" s="1" t="s">
        <v>142</v>
      </c>
      <c r="E1156" s="3" t="s">
        <v>2075</v>
      </c>
      <c r="F1156" s="3" t="s">
        <v>1981</v>
      </c>
      <c r="G1156" s="4">
        <v>1806.47</v>
      </c>
    </row>
    <row r="1157" spans="1:7" x14ac:dyDescent="0.25">
      <c r="A1157" s="1" t="s">
        <v>35</v>
      </c>
      <c r="B1157" s="1" t="s">
        <v>1172</v>
      </c>
      <c r="C1157" s="1" t="s">
        <v>2070</v>
      </c>
      <c r="D1157" s="1" t="s">
        <v>142</v>
      </c>
      <c r="E1157" s="3" t="s">
        <v>2075</v>
      </c>
      <c r="F1157" s="3" t="s">
        <v>1981</v>
      </c>
      <c r="G1157" s="4">
        <v>1806.47</v>
      </c>
    </row>
    <row r="1158" spans="1:7" x14ac:dyDescent="0.25">
      <c r="A1158" s="1" t="s">
        <v>35</v>
      </c>
      <c r="B1158" s="1" t="s">
        <v>642</v>
      </c>
      <c r="C1158" s="1" t="s">
        <v>2070</v>
      </c>
      <c r="D1158" s="1" t="s">
        <v>142</v>
      </c>
      <c r="E1158" s="3" t="s">
        <v>2075</v>
      </c>
      <c r="F1158" s="3" t="s">
        <v>1981</v>
      </c>
      <c r="G1158" s="4">
        <v>1806.47</v>
      </c>
    </row>
    <row r="1159" spans="1:7" x14ac:dyDescent="0.25">
      <c r="A1159" s="1" t="s">
        <v>35</v>
      </c>
      <c r="B1159" s="1" t="s">
        <v>768</v>
      </c>
      <c r="C1159" s="1" t="s">
        <v>2070</v>
      </c>
      <c r="D1159" s="1" t="s">
        <v>142</v>
      </c>
      <c r="E1159" s="3" t="s">
        <v>2075</v>
      </c>
      <c r="F1159" s="3" t="s">
        <v>1981</v>
      </c>
      <c r="G1159" s="4">
        <v>1806.47</v>
      </c>
    </row>
    <row r="1160" spans="1:7" x14ac:dyDescent="0.25">
      <c r="A1160" s="1" t="s">
        <v>35</v>
      </c>
      <c r="B1160" s="1" t="s">
        <v>1524</v>
      </c>
      <c r="C1160" s="1" t="s">
        <v>2070</v>
      </c>
      <c r="D1160" s="1" t="s">
        <v>142</v>
      </c>
      <c r="E1160" s="3" t="s">
        <v>2105</v>
      </c>
      <c r="F1160" s="3" t="s">
        <v>2106</v>
      </c>
      <c r="G1160" s="4">
        <v>1806.47</v>
      </c>
    </row>
    <row r="1161" spans="1:7" x14ac:dyDescent="0.25">
      <c r="A1161" s="1" t="s">
        <v>35</v>
      </c>
      <c r="B1161" s="1" t="s">
        <v>1236</v>
      </c>
      <c r="C1161" s="1" t="s">
        <v>2070</v>
      </c>
      <c r="D1161" s="1" t="s">
        <v>142</v>
      </c>
      <c r="E1161" s="3" t="s">
        <v>2107</v>
      </c>
      <c r="F1161" s="3" t="s">
        <v>2108</v>
      </c>
      <c r="G1161" s="4">
        <v>1730</v>
      </c>
    </row>
    <row r="1162" spans="1:7" x14ac:dyDescent="0.25">
      <c r="A1162" s="1" t="s">
        <v>35</v>
      </c>
      <c r="B1162" s="1" t="s">
        <v>599</v>
      </c>
      <c r="C1162" s="1" t="s">
        <v>2070</v>
      </c>
      <c r="D1162" s="1" t="s">
        <v>142</v>
      </c>
      <c r="E1162" s="3" t="s">
        <v>2111</v>
      </c>
      <c r="F1162" s="3" t="s">
        <v>1825</v>
      </c>
      <c r="G1162" s="4">
        <v>1730</v>
      </c>
    </row>
    <row r="1163" spans="1:7" x14ac:dyDescent="0.25">
      <c r="A1163" s="1" t="s">
        <v>35</v>
      </c>
      <c r="B1163" s="1" t="s">
        <v>939</v>
      </c>
      <c r="C1163" s="1" t="s">
        <v>2070</v>
      </c>
      <c r="D1163" s="1" t="s">
        <v>142</v>
      </c>
      <c r="E1163" s="3" t="s">
        <v>2085</v>
      </c>
      <c r="F1163" s="3" t="s">
        <v>2086</v>
      </c>
      <c r="G1163" s="4">
        <v>1730</v>
      </c>
    </row>
    <row r="1164" spans="1:7" x14ac:dyDescent="0.25">
      <c r="A1164" s="1" t="s">
        <v>35</v>
      </c>
      <c r="B1164" s="1" t="s">
        <v>1482</v>
      </c>
      <c r="C1164" s="1" t="s">
        <v>2070</v>
      </c>
      <c r="D1164" s="1" t="s">
        <v>142</v>
      </c>
      <c r="E1164" s="3" t="s">
        <v>2116</v>
      </c>
      <c r="F1164" s="3" t="s">
        <v>2117</v>
      </c>
      <c r="G1164" s="4">
        <v>1730</v>
      </c>
    </row>
    <row r="1165" spans="1:7" x14ac:dyDescent="0.25">
      <c r="A1165" s="1" t="s">
        <v>35</v>
      </c>
      <c r="B1165" s="1" t="s">
        <v>1467</v>
      </c>
      <c r="C1165" s="1" t="s">
        <v>2070</v>
      </c>
      <c r="D1165" s="1" t="s">
        <v>142</v>
      </c>
      <c r="E1165" s="3" t="s">
        <v>2116</v>
      </c>
      <c r="F1165" s="3" t="s">
        <v>2117</v>
      </c>
      <c r="G1165" s="4">
        <v>1730</v>
      </c>
    </row>
    <row r="1166" spans="1:7" x14ac:dyDescent="0.25">
      <c r="A1166" s="1" t="s">
        <v>35</v>
      </c>
      <c r="B1166" s="1" t="s">
        <v>1400</v>
      </c>
      <c r="C1166" s="1" t="s">
        <v>2070</v>
      </c>
      <c r="D1166" s="1" t="s">
        <v>142</v>
      </c>
      <c r="E1166" s="3" t="s">
        <v>2118</v>
      </c>
      <c r="F1166" s="3" t="s">
        <v>2119</v>
      </c>
      <c r="G1166" s="4">
        <v>1730</v>
      </c>
    </row>
    <row r="1167" spans="1:7" x14ac:dyDescent="0.25">
      <c r="A1167" s="1" t="s">
        <v>35</v>
      </c>
      <c r="B1167" s="1" t="s">
        <v>703</v>
      </c>
      <c r="C1167" s="1" t="s">
        <v>2070</v>
      </c>
      <c r="D1167" s="1" t="s">
        <v>142</v>
      </c>
      <c r="E1167" s="3" t="s">
        <v>2120</v>
      </c>
      <c r="F1167" s="3" t="s">
        <v>2121</v>
      </c>
      <c r="G1167" s="4">
        <v>1730</v>
      </c>
    </row>
    <row r="1168" spans="1:7" x14ac:dyDescent="0.25">
      <c r="A1168" s="1" t="s">
        <v>35</v>
      </c>
      <c r="B1168" s="1" t="s">
        <v>1246</v>
      </c>
      <c r="C1168" s="1" t="s">
        <v>2070</v>
      </c>
      <c r="D1168" s="1" t="s">
        <v>142</v>
      </c>
      <c r="E1168" s="3" t="s">
        <v>2120</v>
      </c>
      <c r="F1168" s="3" t="s">
        <v>2121</v>
      </c>
      <c r="G1168" s="4">
        <v>1730</v>
      </c>
    </row>
    <row r="1169" spans="1:7" x14ac:dyDescent="0.25">
      <c r="A1169" s="1" t="s">
        <v>35</v>
      </c>
      <c r="B1169" s="1" t="s">
        <v>340</v>
      </c>
      <c r="C1169" s="1" t="s">
        <v>2070</v>
      </c>
      <c r="D1169" s="1" t="s">
        <v>142</v>
      </c>
      <c r="E1169" s="3" t="s">
        <v>2120</v>
      </c>
      <c r="F1169" s="3" t="s">
        <v>2121</v>
      </c>
      <c r="G1169" s="4">
        <v>1730</v>
      </c>
    </row>
    <row r="1170" spans="1:7" x14ac:dyDescent="0.25">
      <c r="A1170" s="1" t="s">
        <v>35</v>
      </c>
      <c r="B1170" s="1" t="s">
        <v>415</v>
      </c>
      <c r="C1170" s="1" t="s">
        <v>2070</v>
      </c>
      <c r="D1170" s="1" t="s">
        <v>142</v>
      </c>
      <c r="E1170" s="3" t="s">
        <v>2120</v>
      </c>
      <c r="F1170" s="3" t="s">
        <v>2121</v>
      </c>
      <c r="G1170" s="4">
        <v>1730</v>
      </c>
    </row>
    <row r="1171" spans="1:7" x14ac:dyDescent="0.25">
      <c r="A1171" s="1" t="s">
        <v>35</v>
      </c>
      <c r="B1171" s="1" t="s">
        <v>1568</v>
      </c>
      <c r="C1171" s="1" t="s">
        <v>2070</v>
      </c>
      <c r="D1171" s="1" t="s">
        <v>142</v>
      </c>
      <c r="E1171" s="3" t="s">
        <v>2120</v>
      </c>
      <c r="F1171" s="3" t="s">
        <v>2121</v>
      </c>
      <c r="G1171" s="4">
        <v>1730</v>
      </c>
    </row>
    <row r="1172" spans="1:7" x14ac:dyDescent="0.25">
      <c r="A1172" s="1" t="s">
        <v>35</v>
      </c>
      <c r="B1172" s="1" t="s">
        <v>1095</v>
      </c>
      <c r="C1172" s="1" t="s">
        <v>2070</v>
      </c>
      <c r="D1172" s="1" t="s">
        <v>142</v>
      </c>
      <c r="E1172" s="3" t="s">
        <v>2116</v>
      </c>
      <c r="F1172" s="3" t="s">
        <v>2117</v>
      </c>
      <c r="G1172" s="4">
        <v>1730</v>
      </c>
    </row>
    <row r="1173" spans="1:7" x14ac:dyDescent="0.25">
      <c r="A1173" s="1" t="s">
        <v>35</v>
      </c>
      <c r="B1173" s="1" t="s">
        <v>1044</v>
      </c>
      <c r="C1173" s="1" t="s">
        <v>2070</v>
      </c>
      <c r="D1173" s="1" t="s">
        <v>142</v>
      </c>
      <c r="E1173" s="3" t="s">
        <v>2085</v>
      </c>
      <c r="F1173" s="3" t="s">
        <v>2086</v>
      </c>
      <c r="G1173" s="4">
        <v>1730</v>
      </c>
    </row>
    <row r="1174" spans="1:7" x14ac:dyDescent="0.25">
      <c r="A1174" s="1" t="s">
        <v>35</v>
      </c>
      <c r="B1174" s="1" t="s">
        <v>1119</v>
      </c>
      <c r="C1174" s="1" t="s">
        <v>2070</v>
      </c>
      <c r="D1174" s="1" t="s">
        <v>142</v>
      </c>
      <c r="E1174" s="3" t="s">
        <v>2118</v>
      </c>
      <c r="F1174" s="3" t="s">
        <v>2119</v>
      </c>
      <c r="G1174" s="4">
        <v>1730</v>
      </c>
    </row>
    <row r="1175" spans="1:7" x14ac:dyDescent="0.25">
      <c r="A1175" s="1" t="s">
        <v>35</v>
      </c>
      <c r="B1175" s="1" t="s">
        <v>652</v>
      </c>
      <c r="C1175" s="1" t="s">
        <v>2070</v>
      </c>
      <c r="D1175" s="1" t="s">
        <v>142</v>
      </c>
      <c r="E1175" s="3" t="s">
        <v>2118</v>
      </c>
      <c r="F1175" s="3" t="s">
        <v>2119</v>
      </c>
      <c r="G1175" s="4">
        <v>1730</v>
      </c>
    </row>
    <row r="1176" spans="1:7" x14ac:dyDescent="0.25">
      <c r="A1176" s="1" t="s">
        <v>35</v>
      </c>
      <c r="B1176" s="1" t="s">
        <v>874</v>
      </c>
      <c r="C1176" s="1" t="s">
        <v>2070</v>
      </c>
      <c r="D1176" s="1" t="s">
        <v>142</v>
      </c>
      <c r="E1176" s="3" t="s">
        <v>2118</v>
      </c>
      <c r="F1176" s="3" t="s">
        <v>2119</v>
      </c>
      <c r="G1176" s="4">
        <v>1730</v>
      </c>
    </row>
    <row r="1177" spans="1:7" x14ac:dyDescent="0.25">
      <c r="A1177" s="1" t="s">
        <v>35</v>
      </c>
      <c r="B1177" s="1" t="s">
        <v>754</v>
      </c>
      <c r="C1177" s="1" t="s">
        <v>2070</v>
      </c>
      <c r="D1177" s="1" t="s">
        <v>142</v>
      </c>
      <c r="E1177" s="3" t="s">
        <v>2118</v>
      </c>
      <c r="F1177" s="3" t="s">
        <v>2119</v>
      </c>
      <c r="G1177" s="4">
        <v>1730</v>
      </c>
    </row>
    <row r="1178" spans="1:7" x14ac:dyDescent="0.25">
      <c r="A1178" s="1" t="s">
        <v>35</v>
      </c>
      <c r="B1178" s="1" t="s">
        <v>656</v>
      </c>
      <c r="C1178" s="1" t="s">
        <v>2070</v>
      </c>
      <c r="D1178" s="1" t="s">
        <v>142</v>
      </c>
      <c r="E1178" s="3" t="s">
        <v>2118</v>
      </c>
      <c r="F1178" s="3" t="s">
        <v>2119</v>
      </c>
      <c r="G1178" s="4">
        <v>1730</v>
      </c>
    </row>
    <row r="1179" spans="1:7" x14ac:dyDescent="0.25">
      <c r="A1179" s="1" t="s">
        <v>35</v>
      </c>
      <c r="B1179" s="1" t="s">
        <v>1115</v>
      </c>
      <c r="C1179" s="1" t="s">
        <v>2070</v>
      </c>
      <c r="D1179" s="1" t="s">
        <v>142</v>
      </c>
      <c r="E1179" s="3" t="s">
        <v>2118</v>
      </c>
      <c r="F1179" s="3" t="s">
        <v>2119</v>
      </c>
      <c r="G1179" s="4">
        <v>1730</v>
      </c>
    </row>
    <row r="1180" spans="1:7" x14ac:dyDescent="0.25">
      <c r="A1180" s="1" t="s">
        <v>35</v>
      </c>
      <c r="B1180" s="1" t="s">
        <v>643</v>
      </c>
      <c r="C1180" s="1" t="s">
        <v>2070</v>
      </c>
      <c r="D1180" s="1" t="s">
        <v>142</v>
      </c>
      <c r="E1180" s="3" t="s">
        <v>2120</v>
      </c>
      <c r="F1180" s="3" t="s">
        <v>2121</v>
      </c>
      <c r="G1180" s="4">
        <v>1730</v>
      </c>
    </row>
    <row r="1181" spans="1:7" x14ac:dyDescent="0.25">
      <c r="A1181" s="1" t="s">
        <v>35</v>
      </c>
      <c r="B1181" s="1" t="s">
        <v>762</v>
      </c>
      <c r="C1181" s="1" t="s">
        <v>2070</v>
      </c>
      <c r="D1181" s="1" t="s">
        <v>142</v>
      </c>
      <c r="E1181" s="3" t="s">
        <v>2120</v>
      </c>
      <c r="F1181" s="3" t="s">
        <v>2121</v>
      </c>
      <c r="G1181" s="4">
        <v>1730</v>
      </c>
    </row>
    <row r="1182" spans="1:7" x14ac:dyDescent="0.25">
      <c r="A1182" s="1" t="s">
        <v>35</v>
      </c>
      <c r="B1182" s="1" t="s">
        <v>641</v>
      </c>
      <c r="C1182" s="1" t="s">
        <v>2070</v>
      </c>
      <c r="D1182" s="1" t="s">
        <v>142</v>
      </c>
      <c r="E1182" s="3" t="s">
        <v>2085</v>
      </c>
      <c r="F1182" s="3" t="s">
        <v>2086</v>
      </c>
      <c r="G1182" s="4">
        <v>1730</v>
      </c>
    </row>
    <row r="1183" spans="1:7" x14ac:dyDescent="0.25">
      <c r="A1183" s="1" t="s">
        <v>35</v>
      </c>
      <c r="B1183" s="1" t="s">
        <v>932</v>
      </c>
      <c r="C1183" s="1" t="s">
        <v>2070</v>
      </c>
      <c r="D1183" s="1" t="s">
        <v>142</v>
      </c>
      <c r="E1183" s="3" t="s">
        <v>2085</v>
      </c>
      <c r="F1183" s="3" t="s">
        <v>2086</v>
      </c>
      <c r="G1183" s="4">
        <v>1730</v>
      </c>
    </row>
    <row r="1184" spans="1:7" x14ac:dyDescent="0.25">
      <c r="A1184" s="1" t="s">
        <v>35</v>
      </c>
      <c r="B1184" s="1" t="s">
        <v>757</v>
      </c>
      <c r="C1184" s="1" t="s">
        <v>2070</v>
      </c>
      <c r="D1184" s="1" t="s">
        <v>142</v>
      </c>
      <c r="E1184" s="3" t="s">
        <v>2116</v>
      </c>
      <c r="F1184" s="3" t="s">
        <v>2117</v>
      </c>
      <c r="G1184" s="4">
        <v>1730</v>
      </c>
    </row>
    <row r="1185" spans="1:7" x14ac:dyDescent="0.25">
      <c r="A1185" s="1" t="s">
        <v>35</v>
      </c>
      <c r="B1185" s="1" t="s">
        <v>993</v>
      </c>
      <c r="C1185" s="1" t="s">
        <v>2070</v>
      </c>
      <c r="D1185" s="1" t="s">
        <v>142</v>
      </c>
      <c r="E1185" s="3" t="s">
        <v>2118</v>
      </c>
      <c r="F1185" s="3" t="s">
        <v>2119</v>
      </c>
      <c r="G1185" s="4">
        <v>1730</v>
      </c>
    </row>
    <row r="1186" spans="1:7" x14ac:dyDescent="0.25">
      <c r="A1186" s="1" t="s">
        <v>35</v>
      </c>
      <c r="B1186" s="1" t="s">
        <v>1106</v>
      </c>
      <c r="C1186" s="1" t="s">
        <v>2070</v>
      </c>
      <c r="D1186" s="1" t="s">
        <v>142</v>
      </c>
      <c r="E1186" s="3" t="s">
        <v>2118</v>
      </c>
      <c r="F1186" s="3" t="s">
        <v>2119</v>
      </c>
      <c r="G1186" s="4">
        <v>1730</v>
      </c>
    </row>
    <row r="1187" spans="1:7" x14ac:dyDescent="0.25">
      <c r="A1187" s="1" t="s">
        <v>35</v>
      </c>
      <c r="B1187" s="1" t="s">
        <v>396</v>
      </c>
      <c r="C1187" s="1" t="s">
        <v>2070</v>
      </c>
      <c r="D1187" s="1" t="s">
        <v>142</v>
      </c>
      <c r="E1187" s="3" t="s">
        <v>2085</v>
      </c>
      <c r="F1187" s="3" t="s">
        <v>2086</v>
      </c>
      <c r="G1187" s="4">
        <v>1730</v>
      </c>
    </row>
    <row r="1188" spans="1:7" x14ac:dyDescent="0.25">
      <c r="A1188" s="1" t="s">
        <v>35</v>
      </c>
      <c r="B1188" s="1" t="s">
        <v>1266</v>
      </c>
      <c r="C1188" s="1" t="s">
        <v>2070</v>
      </c>
      <c r="D1188" s="1" t="s">
        <v>142</v>
      </c>
      <c r="E1188" s="3" t="s">
        <v>2118</v>
      </c>
      <c r="F1188" s="3" t="s">
        <v>2119</v>
      </c>
      <c r="G1188" s="4">
        <v>1730</v>
      </c>
    </row>
    <row r="1189" spans="1:7" x14ac:dyDescent="0.25">
      <c r="A1189" s="1" t="s">
        <v>35</v>
      </c>
      <c r="B1189" s="1" t="s">
        <v>649</v>
      </c>
      <c r="C1189" s="1" t="s">
        <v>2070</v>
      </c>
      <c r="D1189" s="1" t="s">
        <v>142</v>
      </c>
      <c r="E1189" s="3" t="s">
        <v>2085</v>
      </c>
      <c r="F1189" s="3" t="s">
        <v>2086</v>
      </c>
      <c r="G1189" s="4">
        <v>1730</v>
      </c>
    </row>
    <row r="1190" spans="1:7" x14ac:dyDescent="0.25">
      <c r="A1190" s="1" t="s">
        <v>35</v>
      </c>
      <c r="B1190" s="1" t="s">
        <v>702</v>
      </c>
      <c r="C1190" s="1" t="s">
        <v>2070</v>
      </c>
      <c r="D1190" s="1" t="s">
        <v>142</v>
      </c>
      <c r="E1190" s="3" t="s">
        <v>2085</v>
      </c>
      <c r="F1190" s="3" t="s">
        <v>2086</v>
      </c>
      <c r="G1190" s="4">
        <v>1730</v>
      </c>
    </row>
    <row r="1191" spans="1:7" x14ac:dyDescent="0.25">
      <c r="A1191" s="1" t="s">
        <v>35</v>
      </c>
      <c r="B1191" s="1" t="s">
        <v>506</v>
      </c>
      <c r="C1191" s="1" t="s">
        <v>2070</v>
      </c>
      <c r="D1191" s="1" t="s">
        <v>142</v>
      </c>
      <c r="E1191" s="3" t="s">
        <v>2085</v>
      </c>
      <c r="F1191" s="3" t="s">
        <v>2086</v>
      </c>
      <c r="G1191" s="4">
        <v>1730</v>
      </c>
    </row>
    <row r="1192" spans="1:7" x14ac:dyDescent="0.25">
      <c r="A1192" s="1" t="s">
        <v>35</v>
      </c>
      <c r="B1192" s="1" t="s">
        <v>1159</v>
      </c>
      <c r="C1192" s="1" t="s">
        <v>2070</v>
      </c>
      <c r="D1192" s="1" t="s">
        <v>142</v>
      </c>
      <c r="E1192" s="3" t="s">
        <v>2085</v>
      </c>
      <c r="F1192" s="3" t="s">
        <v>2086</v>
      </c>
      <c r="G1192" s="4">
        <v>1730</v>
      </c>
    </row>
    <row r="1193" spans="1:7" x14ac:dyDescent="0.25">
      <c r="A1193" s="1" t="s">
        <v>35</v>
      </c>
      <c r="B1193" s="1" t="s">
        <v>651</v>
      </c>
      <c r="C1193" s="1" t="s">
        <v>2070</v>
      </c>
      <c r="D1193" s="1" t="s">
        <v>142</v>
      </c>
      <c r="E1193" s="3" t="s">
        <v>2112</v>
      </c>
      <c r="F1193" s="3" t="s">
        <v>2113</v>
      </c>
      <c r="G1193" s="4">
        <v>1730</v>
      </c>
    </row>
    <row r="1194" spans="1:7" x14ac:dyDescent="0.25">
      <c r="A1194" s="1" t="s">
        <v>35</v>
      </c>
      <c r="B1194" s="1" t="s">
        <v>862</v>
      </c>
      <c r="C1194" s="1" t="s">
        <v>2070</v>
      </c>
      <c r="D1194" s="1" t="s">
        <v>142</v>
      </c>
      <c r="E1194" s="3" t="s">
        <v>2085</v>
      </c>
      <c r="F1194" s="3" t="s">
        <v>2086</v>
      </c>
      <c r="G1194" s="4">
        <v>1730</v>
      </c>
    </row>
    <row r="1195" spans="1:7" x14ac:dyDescent="0.25">
      <c r="A1195" s="1" t="s">
        <v>35</v>
      </c>
      <c r="B1195" s="1" t="s">
        <v>834</v>
      </c>
      <c r="C1195" s="1" t="s">
        <v>2070</v>
      </c>
      <c r="D1195" s="1" t="s">
        <v>142</v>
      </c>
      <c r="E1195" s="3" t="s">
        <v>2085</v>
      </c>
      <c r="F1195" s="3" t="s">
        <v>2086</v>
      </c>
      <c r="G1195" s="4">
        <v>1730</v>
      </c>
    </row>
    <row r="1196" spans="1:7" x14ac:dyDescent="0.25">
      <c r="A1196" s="1" t="s">
        <v>35</v>
      </c>
      <c r="B1196" s="1" t="s">
        <v>933</v>
      </c>
      <c r="C1196" s="1" t="s">
        <v>2070</v>
      </c>
      <c r="D1196" s="1" t="s">
        <v>142</v>
      </c>
      <c r="E1196" s="3" t="s">
        <v>2116</v>
      </c>
      <c r="F1196" s="3" t="s">
        <v>2117</v>
      </c>
      <c r="G1196" s="4">
        <v>1730</v>
      </c>
    </row>
    <row r="1197" spans="1:7" x14ac:dyDescent="0.25">
      <c r="A1197" s="1" t="s">
        <v>35</v>
      </c>
      <c r="B1197" s="1" t="s">
        <v>659</v>
      </c>
      <c r="C1197" s="1" t="s">
        <v>2070</v>
      </c>
      <c r="D1197" s="1" t="s">
        <v>142</v>
      </c>
      <c r="E1197" s="3" t="s">
        <v>2085</v>
      </c>
      <c r="F1197" s="3" t="s">
        <v>2086</v>
      </c>
      <c r="G1197" s="4">
        <v>1730</v>
      </c>
    </row>
    <row r="1198" spans="1:7" x14ac:dyDescent="0.25">
      <c r="A1198" s="1" t="s">
        <v>35</v>
      </c>
      <c r="B1198" s="1" t="s">
        <v>638</v>
      </c>
      <c r="C1198" s="1" t="s">
        <v>2070</v>
      </c>
      <c r="D1198" s="1" t="s">
        <v>142</v>
      </c>
      <c r="E1198" s="3" t="s">
        <v>2116</v>
      </c>
      <c r="F1198" s="3" t="s">
        <v>2117</v>
      </c>
      <c r="G1198" s="4">
        <v>1730</v>
      </c>
    </row>
    <row r="1199" spans="1:7" x14ac:dyDescent="0.25">
      <c r="A1199" s="1" t="s">
        <v>35</v>
      </c>
      <c r="B1199" s="1" t="s">
        <v>1149</v>
      </c>
      <c r="C1199" s="1" t="s">
        <v>2070</v>
      </c>
      <c r="D1199" s="1" t="s">
        <v>142</v>
      </c>
      <c r="E1199" s="3" t="s">
        <v>2116</v>
      </c>
      <c r="F1199" s="3" t="s">
        <v>2117</v>
      </c>
      <c r="G1199" s="4">
        <v>1730</v>
      </c>
    </row>
    <row r="1200" spans="1:7" x14ac:dyDescent="0.25">
      <c r="A1200" s="1" t="s">
        <v>35</v>
      </c>
      <c r="B1200" s="1" t="s">
        <v>1542</v>
      </c>
      <c r="C1200" s="1" t="s">
        <v>2070</v>
      </c>
      <c r="D1200" s="1" t="s">
        <v>142</v>
      </c>
      <c r="E1200" s="3" t="s">
        <v>2116</v>
      </c>
      <c r="F1200" s="3" t="s">
        <v>2117</v>
      </c>
      <c r="G1200" s="4">
        <v>1730</v>
      </c>
    </row>
    <row r="1201" spans="1:7" x14ac:dyDescent="0.25">
      <c r="A1201" s="1" t="s">
        <v>35</v>
      </c>
      <c r="B1201" s="1" t="s">
        <v>1137</v>
      </c>
      <c r="C1201" s="1" t="s">
        <v>2070</v>
      </c>
      <c r="D1201" s="1" t="s">
        <v>142</v>
      </c>
      <c r="E1201" s="3" t="s">
        <v>2116</v>
      </c>
      <c r="F1201" s="3" t="s">
        <v>2117</v>
      </c>
      <c r="G1201" s="4">
        <v>1730</v>
      </c>
    </row>
    <row r="1202" spans="1:7" x14ac:dyDescent="0.25">
      <c r="A1202" s="1" t="s">
        <v>35</v>
      </c>
      <c r="B1202" s="1" t="s">
        <v>390</v>
      </c>
      <c r="C1202" s="1" t="s">
        <v>2070</v>
      </c>
      <c r="D1202" s="1" t="s">
        <v>142</v>
      </c>
      <c r="E1202" s="3" t="s">
        <v>2116</v>
      </c>
      <c r="F1202" s="3" t="s">
        <v>2117</v>
      </c>
      <c r="G1202" s="4">
        <v>1730</v>
      </c>
    </row>
    <row r="1203" spans="1:7" x14ac:dyDescent="0.25">
      <c r="A1203" s="1" t="s">
        <v>35</v>
      </c>
      <c r="B1203" s="1" t="s">
        <v>1589</v>
      </c>
      <c r="C1203" s="1" t="s">
        <v>2070</v>
      </c>
      <c r="D1203" s="1" t="s">
        <v>142</v>
      </c>
      <c r="E1203" s="3" t="s">
        <v>2116</v>
      </c>
      <c r="F1203" s="3" t="s">
        <v>2117</v>
      </c>
      <c r="G1203" s="4">
        <v>1730</v>
      </c>
    </row>
    <row r="1204" spans="1:7" x14ac:dyDescent="0.25">
      <c r="A1204" s="1" t="s">
        <v>35</v>
      </c>
      <c r="B1204" s="1" t="s">
        <v>1198</v>
      </c>
      <c r="C1204" s="1" t="s">
        <v>2070</v>
      </c>
      <c r="D1204" s="1" t="s">
        <v>142</v>
      </c>
      <c r="E1204" s="3" t="s">
        <v>2116</v>
      </c>
      <c r="F1204" s="3" t="s">
        <v>2117</v>
      </c>
      <c r="G1204" s="4">
        <v>1730</v>
      </c>
    </row>
    <row r="1205" spans="1:7" x14ac:dyDescent="0.25">
      <c r="A1205" s="1" t="s">
        <v>35</v>
      </c>
      <c r="B1205" s="1" t="s">
        <v>1484</v>
      </c>
      <c r="C1205" s="1" t="s">
        <v>2070</v>
      </c>
      <c r="D1205" s="1" t="s">
        <v>142</v>
      </c>
      <c r="E1205" s="3" t="s">
        <v>2116</v>
      </c>
      <c r="F1205" s="3" t="s">
        <v>2117</v>
      </c>
      <c r="G1205" s="4">
        <v>1730</v>
      </c>
    </row>
    <row r="1206" spans="1:7" x14ac:dyDescent="0.25">
      <c r="A1206" s="1" t="s">
        <v>35</v>
      </c>
      <c r="B1206" s="1" t="s">
        <v>362</v>
      </c>
      <c r="C1206" s="1" t="s">
        <v>2070</v>
      </c>
      <c r="D1206" s="1" t="s">
        <v>142</v>
      </c>
      <c r="E1206" s="3" t="s">
        <v>2116</v>
      </c>
      <c r="F1206" s="3" t="s">
        <v>2117</v>
      </c>
      <c r="G1206" s="4">
        <v>1730</v>
      </c>
    </row>
    <row r="1207" spans="1:7" x14ac:dyDescent="0.25">
      <c r="A1207" s="1" t="s">
        <v>35</v>
      </c>
      <c r="B1207" s="1" t="s">
        <v>958</v>
      </c>
      <c r="C1207" s="1" t="s">
        <v>2070</v>
      </c>
      <c r="D1207" s="1" t="s">
        <v>142</v>
      </c>
      <c r="E1207" s="3" t="s">
        <v>2116</v>
      </c>
      <c r="F1207" s="3" t="s">
        <v>2117</v>
      </c>
      <c r="G1207" s="4">
        <v>1730</v>
      </c>
    </row>
    <row r="1208" spans="1:7" x14ac:dyDescent="0.25">
      <c r="A1208" s="1" t="s">
        <v>35</v>
      </c>
      <c r="B1208" s="1" t="s">
        <v>720</v>
      </c>
      <c r="C1208" s="1" t="s">
        <v>2070</v>
      </c>
      <c r="D1208" s="1" t="s">
        <v>142</v>
      </c>
      <c r="E1208" s="3" t="s">
        <v>2116</v>
      </c>
      <c r="F1208" s="3" t="s">
        <v>2117</v>
      </c>
      <c r="G1208" s="4">
        <v>1730</v>
      </c>
    </row>
    <row r="1209" spans="1:7" x14ac:dyDescent="0.25">
      <c r="A1209" s="1" t="s">
        <v>35</v>
      </c>
      <c r="B1209" s="1" t="s">
        <v>1541</v>
      </c>
      <c r="C1209" s="1" t="s">
        <v>2070</v>
      </c>
      <c r="D1209" s="1" t="s">
        <v>142</v>
      </c>
      <c r="E1209" s="3" t="s">
        <v>2116</v>
      </c>
      <c r="F1209" s="3" t="s">
        <v>2117</v>
      </c>
      <c r="G1209" s="4">
        <v>1730</v>
      </c>
    </row>
    <row r="1210" spans="1:7" x14ac:dyDescent="0.25">
      <c r="A1210" s="1" t="s">
        <v>35</v>
      </c>
      <c r="B1210" s="1" t="s">
        <v>441</v>
      </c>
      <c r="C1210" s="1" t="s">
        <v>2070</v>
      </c>
      <c r="D1210" s="1" t="s">
        <v>142</v>
      </c>
      <c r="E1210" s="3" t="s">
        <v>2116</v>
      </c>
      <c r="F1210" s="3" t="s">
        <v>2117</v>
      </c>
      <c r="G1210" s="4">
        <v>1730</v>
      </c>
    </row>
    <row r="1211" spans="1:7" x14ac:dyDescent="0.25">
      <c r="A1211" s="1" t="s">
        <v>35</v>
      </c>
      <c r="B1211" s="1" t="s">
        <v>257</v>
      </c>
      <c r="C1211" s="1" t="s">
        <v>2070</v>
      </c>
      <c r="D1211" s="1" t="s">
        <v>142</v>
      </c>
      <c r="E1211" s="3" t="s">
        <v>2116</v>
      </c>
      <c r="F1211" s="3" t="s">
        <v>2117</v>
      </c>
      <c r="G1211" s="4">
        <v>1730</v>
      </c>
    </row>
    <row r="1212" spans="1:7" x14ac:dyDescent="0.25">
      <c r="A1212" s="1" t="s">
        <v>35</v>
      </c>
      <c r="B1212" s="1" t="s">
        <v>744</v>
      </c>
      <c r="C1212" s="1" t="s">
        <v>2070</v>
      </c>
      <c r="D1212" s="1" t="s">
        <v>142</v>
      </c>
      <c r="E1212" s="3" t="s">
        <v>2116</v>
      </c>
      <c r="F1212" s="3" t="s">
        <v>2117</v>
      </c>
      <c r="G1212" s="4">
        <v>1730</v>
      </c>
    </row>
    <row r="1213" spans="1:7" x14ac:dyDescent="0.25">
      <c r="A1213" s="1" t="s">
        <v>35</v>
      </c>
      <c r="B1213" s="1" t="s">
        <v>283</v>
      </c>
      <c r="C1213" s="1" t="s">
        <v>2070</v>
      </c>
      <c r="D1213" s="1" t="s">
        <v>142</v>
      </c>
      <c r="E1213" s="3" t="s">
        <v>2116</v>
      </c>
      <c r="F1213" s="3" t="s">
        <v>2117</v>
      </c>
      <c r="G1213" s="4">
        <v>1730</v>
      </c>
    </row>
    <row r="1214" spans="1:7" x14ac:dyDescent="0.25">
      <c r="A1214" s="1" t="s">
        <v>35</v>
      </c>
      <c r="B1214" s="1" t="s">
        <v>1135</v>
      </c>
      <c r="C1214" s="1" t="s">
        <v>2070</v>
      </c>
      <c r="D1214" s="1" t="s">
        <v>142</v>
      </c>
      <c r="E1214" s="3" t="s">
        <v>2116</v>
      </c>
      <c r="F1214" s="3" t="s">
        <v>2117</v>
      </c>
      <c r="G1214" s="4">
        <v>1730</v>
      </c>
    </row>
    <row r="1215" spans="1:7" x14ac:dyDescent="0.25">
      <c r="A1215" s="1" t="s">
        <v>35</v>
      </c>
      <c r="B1215" s="1" t="s">
        <v>373</v>
      </c>
      <c r="C1215" s="1" t="s">
        <v>2070</v>
      </c>
      <c r="D1215" s="1" t="s">
        <v>142</v>
      </c>
      <c r="E1215" s="3" t="s">
        <v>2116</v>
      </c>
      <c r="F1215" s="3" t="s">
        <v>2117</v>
      </c>
      <c r="G1215" s="4">
        <v>1730</v>
      </c>
    </row>
    <row r="1216" spans="1:7" x14ac:dyDescent="0.25">
      <c r="A1216" s="1" t="s">
        <v>35</v>
      </c>
      <c r="B1216" s="1" t="s">
        <v>879</v>
      </c>
      <c r="C1216" s="1" t="s">
        <v>2070</v>
      </c>
      <c r="D1216" s="1" t="s">
        <v>142</v>
      </c>
      <c r="E1216" s="3" t="s">
        <v>2116</v>
      </c>
      <c r="F1216" s="3" t="s">
        <v>2117</v>
      </c>
      <c r="G1216" s="4">
        <v>1730</v>
      </c>
    </row>
    <row r="1217" spans="1:7" x14ac:dyDescent="0.25">
      <c r="A1217" s="1" t="s">
        <v>35</v>
      </c>
      <c r="B1217" s="1" t="s">
        <v>607</v>
      </c>
      <c r="C1217" s="1" t="s">
        <v>2070</v>
      </c>
      <c r="D1217" s="1" t="s">
        <v>142</v>
      </c>
      <c r="E1217" s="3" t="s">
        <v>2116</v>
      </c>
      <c r="F1217" s="3" t="s">
        <v>2117</v>
      </c>
      <c r="G1217" s="4">
        <v>1730</v>
      </c>
    </row>
    <row r="1218" spans="1:7" x14ac:dyDescent="0.25">
      <c r="A1218" s="1" t="s">
        <v>35</v>
      </c>
      <c r="B1218" s="1" t="s">
        <v>876</v>
      </c>
      <c r="C1218" s="1" t="s">
        <v>2070</v>
      </c>
      <c r="D1218" s="1" t="s">
        <v>142</v>
      </c>
      <c r="E1218" s="3" t="s">
        <v>2116</v>
      </c>
      <c r="F1218" s="3" t="s">
        <v>2117</v>
      </c>
      <c r="G1218" s="4">
        <v>1730</v>
      </c>
    </row>
    <row r="1219" spans="1:7" x14ac:dyDescent="0.25">
      <c r="A1219" s="1" t="s">
        <v>35</v>
      </c>
      <c r="B1219" s="1" t="s">
        <v>912</v>
      </c>
      <c r="C1219" s="1" t="s">
        <v>2070</v>
      </c>
      <c r="D1219" s="1" t="s">
        <v>142</v>
      </c>
      <c r="E1219" s="3" t="s">
        <v>2116</v>
      </c>
      <c r="F1219" s="3" t="s">
        <v>2117</v>
      </c>
      <c r="G1219" s="4">
        <v>1730</v>
      </c>
    </row>
    <row r="1220" spans="1:7" x14ac:dyDescent="0.25">
      <c r="A1220" s="1" t="s">
        <v>35</v>
      </c>
      <c r="B1220" s="1" t="s">
        <v>892</v>
      </c>
      <c r="C1220" s="1" t="s">
        <v>2070</v>
      </c>
      <c r="D1220" s="1" t="s">
        <v>142</v>
      </c>
      <c r="E1220" s="3" t="s">
        <v>2116</v>
      </c>
      <c r="F1220" s="3" t="s">
        <v>2117</v>
      </c>
      <c r="G1220" s="4">
        <v>1730</v>
      </c>
    </row>
    <row r="1221" spans="1:7" x14ac:dyDescent="0.25">
      <c r="A1221" s="1" t="s">
        <v>35</v>
      </c>
      <c r="B1221" s="1" t="s">
        <v>1553</v>
      </c>
      <c r="C1221" s="1" t="s">
        <v>2070</v>
      </c>
      <c r="D1221" s="1" t="s">
        <v>142</v>
      </c>
      <c r="E1221" s="3" t="s">
        <v>2116</v>
      </c>
      <c r="F1221" s="3" t="s">
        <v>2117</v>
      </c>
      <c r="G1221" s="4">
        <v>1730</v>
      </c>
    </row>
    <row r="1222" spans="1:7" x14ac:dyDescent="0.25">
      <c r="A1222" s="1" t="s">
        <v>35</v>
      </c>
      <c r="B1222" s="1" t="s">
        <v>721</v>
      </c>
      <c r="C1222" s="1" t="s">
        <v>2070</v>
      </c>
      <c r="D1222" s="1" t="s">
        <v>142</v>
      </c>
      <c r="E1222" s="3" t="s">
        <v>2116</v>
      </c>
      <c r="F1222" s="3" t="s">
        <v>2117</v>
      </c>
      <c r="G1222" s="4">
        <v>1730</v>
      </c>
    </row>
    <row r="1223" spans="1:7" x14ac:dyDescent="0.25">
      <c r="A1223" s="1" t="s">
        <v>35</v>
      </c>
      <c r="B1223" s="1" t="s">
        <v>425</v>
      </c>
      <c r="C1223" s="1" t="s">
        <v>2070</v>
      </c>
      <c r="D1223" s="1" t="s">
        <v>142</v>
      </c>
      <c r="E1223" s="3" t="s">
        <v>2116</v>
      </c>
      <c r="F1223" s="3" t="s">
        <v>2117</v>
      </c>
      <c r="G1223" s="4">
        <v>1730</v>
      </c>
    </row>
    <row r="1224" spans="1:7" x14ac:dyDescent="0.25">
      <c r="A1224" s="1" t="s">
        <v>35</v>
      </c>
      <c r="B1224" s="1" t="s">
        <v>1041</v>
      </c>
      <c r="C1224" s="1" t="s">
        <v>2070</v>
      </c>
      <c r="D1224" s="1" t="s">
        <v>142</v>
      </c>
      <c r="E1224" s="3" t="s">
        <v>2116</v>
      </c>
      <c r="F1224" s="3" t="s">
        <v>2117</v>
      </c>
      <c r="G1224" s="4">
        <v>1730</v>
      </c>
    </row>
    <row r="1225" spans="1:7" x14ac:dyDescent="0.25">
      <c r="A1225" s="1" t="s">
        <v>35</v>
      </c>
      <c r="B1225" s="1" t="s">
        <v>430</v>
      </c>
      <c r="C1225" s="1" t="s">
        <v>2070</v>
      </c>
      <c r="D1225" s="1" t="s">
        <v>142</v>
      </c>
      <c r="E1225" s="3" t="s">
        <v>2116</v>
      </c>
      <c r="F1225" s="3" t="s">
        <v>2117</v>
      </c>
      <c r="G1225" s="4">
        <v>1730</v>
      </c>
    </row>
    <row r="1226" spans="1:7" x14ac:dyDescent="0.25">
      <c r="A1226" s="1" t="s">
        <v>35</v>
      </c>
      <c r="B1226" s="1" t="s">
        <v>871</v>
      </c>
      <c r="C1226" s="1" t="s">
        <v>2070</v>
      </c>
      <c r="D1226" s="1" t="s">
        <v>142</v>
      </c>
      <c r="E1226" s="3" t="s">
        <v>2116</v>
      </c>
      <c r="F1226" s="3" t="s">
        <v>2117</v>
      </c>
      <c r="G1226" s="4">
        <v>1730</v>
      </c>
    </row>
    <row r="1227" spans="1:7" x14ac:dyDescent="0.25">
      <c r="A1227" s="1" t="s">
        <v>35</v>
      </c>
      <c r="B1227" s="1" t="s">
        <v>931</v>
      </c>
      <c r="C1227" s="1" t="s">
        <v>2070</v>
      </c>
      <c r="D1227" s="1" t="s">
        <v>142</v>
      </c>
      <c r="E1227" s="3" t="s">
        <v>2111</v>
      </c>
      <c r="F1227" s="3" t="s">
        <v>1825</v>
      </c>
      <c r="G1227" s="4">
        <v>1730</v>
      </c>
    </row>
    <row r="1228" spans="1:7" x14ac:dyDescent="0.25">
      <c r="A1228" s="1" t="s">
        <v>35</v>
      </c>
      <c r="B1228" s="1" t="s">
        <v>1004</v>
      </c>
      <c r="C1228" s="1" t="s">
        <v>2070</v>
      </c>
      <c r="D1228" s="1" t="s">
        <v>142</v>
      </c>
      <c r="E1228" s="3" t="s">
        <v>2111</v>
      </c>
      <c r="F1228" s="3" t="s">
        <v>1825</v>
      </c>
      <c r="G1228" s="4">
        <v>1730</v>
      </c>
    </row>
    <row r="1229" spans="1:7" x14ac:dyDescent="0.25">
      <c r="A1229" s="1" t="s">
        <v>35</v>
      </c>
      <c r="B1229" s="1" t="s">
        <v>544</v>
      </c>
      <c r="C1229" s="1" t="s">
        <v>2070</v>
      </c>
      <c r="D1229" s="1" t="s">
        <v>142</v>
      </c>
      <c r="E1229" s="3" t="s">
        <v>2085</v>
      </c>
      <c r="F1229" s="3" t="s">
        <v>2086</v>
      </c>
      <c r="G1229" s="4">
        <v>1730</v>
      </c>
    </row>
    <row r="1230" spans="1:7" x14ac:dyDescent="0.25">
      <c r="A1230" s="1" t="s">
        <v>35</v>
      </c>
      <c r="B1230" s="1" t="s">
        <v>322</v>
      </c>
      <c r="C1230" s="1" t="s">
        <v>2070</v>
      </c>
      <c r="D1230" s="1" t="s">
        <v>142</v>
      </c>
      <c r="E1230" s="3" t="s">
        <v>2085</v>
      </c>
      <c r="F1230" s="3" t="s">
        <v>2086</v>
      </c>
      <c r="G1230" s="4">
        <v>1730</v>
      </c>
    </row>
    <row r="1231" spans="1:7" x14ac:dyDescent="0.25">
      <c r="A1231" s="1" t="s">
        <v>35</v>
      </c>
      <c r="B1231" s="1" t="s">
        <v>865</v>
      </c>
      <c r="C1231" s="1" t="s">
        <v>2070</v>
      </c>
      <c r="D1231" s="1" t="s">
        <v>142</v>
      </c>
      <c r="E1231" s="3" t="s">
        <v>2112</v>
      </c>
      <c r="F1231" s="3" t="s">
        <v>2113</v>
      </c>
      <c r="G1231" s="4">
        <v>1730</v>
      </c>
    </row>
    <row r="1232" spans="1:7" x14ac:dyDescent="0.25">
      <c r="A1232" s="1" t="s">
        <v>35</v>
      </c>
      <c r="B1232" s="1" t="s">
        <v>414</v>
      </c>
      <c r="C1232" s="1" t="s">
        <v>2070</v>
      </c>
      <c r="D1232" s="1" t="s">
        <v>142</v>
      </c>
      <c r="E1232" s="3" t="s">
        <v>2085</v>
      </c>
      <c r="F1232" s="3" t="s">
        <v>2086</v>
      </c>
      <c r="G1232" s="4">
        <v>1730</v>
      </c>
    </row>
    <row r="1233" spans="1:7" x14ac:dyDescent="0.25">
      <c r="A1233" s="1" t="s">
        <v>35</v>
      </c>
      <c r="B1233" s="1" t="s">
        <v>1080</v>
      </c>
      <c r="C1233" s="1" t="s">
        <v>2070</v>
      </c>
      <c r="D1233" s="1" t="s">
        <v>142</v>
      </c>
      <c r="E1233" s="3" t="s">
        <v>2111</v>
      </c>
      <c r="F1233" s="3" t="s">
        <v>1825</v>
      </c>
      <c r="G1233" s="4">
        <v>1730</v>
      </c>
    </row>
    <row r="1234" spans="1:7" x14ac:dyDescent="0.25">
      <c r="A1234" s="1" t="s">
        <v>35</v>
      </c>
      <c r="B1234" s="1" t="s">
        <v>908</v>
      </c>
      <c r="C1234" s="1" t="s">
        <v>2070</v>
      </c>
      <c r="D1234" s="1" t="s">
        <v>142</v>
      </c>
      <c r="E1234" s="3" t="s">
        <v>2111</v>
      </c>
      <c r="F1234" s="3" t="s">
        <v>1825</v>
      </c>
      <c r="G1234" s="4">
        <v>1730</v>
      </c>
    </row>
    <row r="1235" spans="1:7" x14ac:dyDescent="0.25">
      <c r="A1235" s="1" t="s">
        <v>35</v>
      </c>
      <c r="B1235" s="1" t="s">
        <v>628</v>
      </c>
      <c r="C1235" s="1" t="s">
        <v>2070</v>
      </c>
      <c r="D1235" s="1" t="s">
        <v>142</v>
      </c>
      <c r="E1235" s="3" t="s">
        <v>2032</v>
      </c>
      <c r="F1235" s="3" t="s">
        <v>2114</v>
      </c>
      <c r="G1235" s="4">
        <v>1730</v>
      </c>
    </row>
    <row r="1236" spans="1:7" x14ac:dyDescent="0.25">
      <c r="A1236" s="1" t="s">
        <v>35</v>
      </c>
      <c r="B1236" s="1" t="s">
        <v>1556</v>
      </c>
      <c r="C1236" s="1" t="s">
        <v>2070</v>
      </c>
      <c r="D1236" s="1" t="s">
        <v>142</v>
      </c>
      <c r="E1236" s="3" t="s">
        <v>2112</v>
      </c>
      <c r="F1236" s="3" t="s">
        <v>2113</v>
      </c>
      <c r="G1236" s="4">
        <v>1730</v>
      </c>
    </row>
    <row r="1237" spans="1:7" x14ac:dyDescent="0.25">
      <c r="A1237" s="1" t="s">
        <v>35</v>
      </c>
      <c r="B1237" s="1" t="s">
        <v>292</v>
      </c>
      <c r="C1237" s="1" t="s">
        <v>2070</v>
      </c>
      <c r="D1237" s="1" t="s">
        <v>142</v>
      </c>
      <c r="E1237" s="3" t="s">
        <v>2112</v>
      </c>
      <c r="F1237" s="3" t="s">
        <v>2113</v>
      </c>
      <c r="G1237" s="4">
        <v>1730</v>
      </c>
    </row>
    <row r="1238" spans="1:7" x14ac:dyDescent="0.25">
      <c r="A1238" s="1" t="s">
        <v>35</v>
      </c>
      <c r="B1238" s="1" t="s">
        <v>920</v>
      </c>
      <c r="C1238" s="1" t="s">
        <v>2070</v>
      </c>
      <c r="D1238" s="1" t="s">
        <v>142</v>
      </c>
      <c r="E1238" s="3" t="s">
        <v>2115</v>
      </c>
      <c r="F1238" s="3" t="s">
        <v>1842</v>
      </c>
      <c r="G1238" s="4">
        <v>1730</v>
      </c>
    </row>
    <row r="1239" spans="1:7" x14ac:dyDescent="0.25">
      <c r="A1239" s="1" t="s">
        <v>35</v>
      </c>
      <c r="B1239" s="1" t="s">
        <v>860</v>
      </c>
      <c r="C1239" s="1" t="s">
        <v>2070</v>
      </c>
      <c r="D1239" s="1" t="s">
        <v>142</v>
      </c>
      <c r="E1239" s="3" t="s">
        <v>2085</v>
      </c>
      <c r="F1239" s="3" t="s">
        <v>2086</v>
      </c>
      <c r="G1239" s="4">
        <v>1730</v>
      </c>
    </row>
    <row r="1240" spans="1:7" x14ac:dyDescent="0.25">
      <c r="A1240" s="1" t="s">
        <v>35</v>
      </c>
      <c r="B1240" s="1" t="s">
        <v>1117</v>
      </c>
      <c r="C1240" s="1" t="s">
        <v>2070</v>
      </c>
      <c r="D1240" s="1" t="s">
        <v>142</v>
      </c>
      <c r="E1240" s="3" t="s">
        <v>2111</v>
      </c>
      <c r="F1240" s="3" t="s">
        <v>1825</v>
      </c>
      <c r="G1240" s="4">
        <v>1730</v>
      </c>
    </row>
    <row r="1241" spans="1:7" x14ac:dyDescent="0.25">
      <c r="A1241" s="1" t="s">
        <v>35</v>
      </c>
      <c r="B1241" s="1" t="s">
        <v>748</v>
      </c>
      <c r="C1241" s="1" t="s">
        <v>2070</v>
      </c>
      <c r="D1241" s="1" t="s">
        <v>142</v>
      </c>
      <c r="E1241" s="3" t="s">
        <v>2111</v>
      </c>
      <c r="F1241" s="3" t="s">
        <v>1825</v>
      </c>
      <c r="G1241" s="4">
        <v>1730</v>
      </c>
    </row>
    <row r="1242" spans="1:7" x14ac:dyDescent="0.25">
      <c r="A1242" s="1" t="s">
        <v>35</v>
      </c>
      <c r="B1242" s="1" t="s">
        <v>1465</v>
      </c>
      <c r="C1242" s="1" t="s">
        <v>2070</v>
      </c>
      <c r="D1242" s="1" t="s">
        <v>142</v>
      </c>
      <c r="E1242" s="3" t="s">
        <v>2111</v>
      </c>
      <c r="F1242" s="3" t="s">
        <v>1825</v>
      </c>
      <c r="G1242" s="4">
        <v>1730</v>
      </c>
    </row>
    <row r="1243" spans="1:7" x14ac:dyDescent="0.25">
      <c r="A1243" s="1" t="s">
        <v>35</v>
      </c>
      <c r="B1243" s="1" t="s">
        <v>314</v>
      </c>
      <c r="C1243" s="1" t="s">
        <v>2070</v>
      </c>
      <c r="D1243" s="1" t="s">
        <v>142</v>
      </c>
      <c r="E1243" s="3" t="s">
        <v>2085</v>
      </c>
      <c r="F1243" s="3" t="s">
        <v>2086</v>
      </c>
      <c r="G1243" s="4">
        <v>1730</v>
      </c>
    </row>
    <row r="1244" spans="1:7" x14ac:dyDescent="0.25">
      <c r="A1244" s="1" t="s">
        <v>35</v>
      </c>
      <c r="B1244" s="1" t="s">
        <v>594</v>
      </c>
      <c r="C1244" s="1" t="s">
        <v>2070</v>
      </c>
      <c r="D1244" s="1" t="s">
        <v>142</v>
      </c>
      <c r="E1244" s="3" t="s">
        <v>2116</v>
      </c>
      <c r="F1244" s="3" t="s">
        <v>2117</v>
      </c>
      <c r="G1244" s="4">
        <v>1730</v>
      </c>
    </row>
    <row r="1245" spans="1:7" x14ac:dyDescent="0.25">
      <c r="A1245" s="1" t="s">
        <v>35</v>
      </c>
      <c r="B1245" s="1" t="s">
        <v>1110</v>
      </c>
      <c r="C1245" s="1" t="s">
        <v>2070</v>
      </c>
      <c r="D1245" s="1" t="s">
        <v>142</v>
      </c>
      <c r="E1245" s="3" t="s">
        <v>2112</v>
      </c>
      <c r="F1245" s="3" t="s">
        <v>2113</v>
      </c>
      <c r="G1245" s="4">
        <v>1730</v>
      </c>
    </row>
    <row r="1246" spans="1:7" x14ac:dyDescent="0.25">
      <c r="A1246" s="1" t="s">
        <v>35</v>
      </c>
      <c r="B1246" s="1" t="s">
        <v>1109</v>
      </c>
      <c r="C1246" s="1" t="s">
        <v>2070</v>
      </c>
      <c r="D1246" s="1" t="s">
        <v>142</v>
      </c>
      <c r="E1246" s="3" t="s">
        <v>2112</v>
      </c>
      <c r="F1246" s="3" t="s">
        <v>2113</v>
      </c>
      <c r="G1246" s="4">
        <v>1730</v>
      </c>
    </row>
    <row r="1247" spans="1:7" x14ac:dyDescent="0.25">
      <c r="A1247" s="1" t="s">
        <v>35</v>
      </c>
      <c r="B1247" s="1" t="s">
        <v>324</v>
      </c>
      <c r="C1247" s="1" t="s">
        <v>2070</v>
      </c>
      <c r="D1247" s="1" t="s">
        <v>142</v>
      </c>
      <c r="E1247" s="3" t="s">
        <v>2085</v>
      </c>
      <c r="F1247" s="3" t="s">
        <v>2086</v>
      </c>
      <c r="G1247" s="4">
        <v>1730</v>
      </c>
    </row>
    <row r="1248" spans="1:7" x14ac:dyDescent="0.25">
      <c r="A1248" s="1" t="s">
        <v>35</v>
      </c>
      <c r="B1248" s="1" t="s">
        <v>1539</v>
      </c>
      <c r="C1248" s="1" t="s">
        <v>2070</v>
      </c>
      <c r="D1248" s="1" t="s">
        <v>142</v>
      </c>
      <c r="E1248" s="3" t="s">
        <v>2116</v>
      </c>
      <c r="F1248" s="3" t="s">
        <v>2117</v>
      </c>
      <c r="G1248" s="4">
        <v>1730</v>
      </c>
    </row>
    <row r="1249" spans="1:7" x14ac:dyDescent="0.25">
      <c r="A1249" s="1" t="s">
        <v>35</v>
      </c>
      <c r="B1249" s="1" t="s">
        <v>1111</v>
      </c>
      <c r="C1249" s="1" t="s">
        <v>2070</v>
      </c>
      <c r="D1249" s="1" t="s">
        <v>142</v>
      </c>
      <c r="E1249" s="3" t="s">
        <v>2123</v>
      </c>
      <c r="F1249" s="3" t="s">
        <v>2124</v>
      </c>
      <c r="G1249" s="4">
        <v>1822.03</v>
      </c>
    </row>
    <row r="1250" spans="1:7" x14ac:dyDescent="0.25">
      <c r="A1250" s="1" t="s">
        <v>35</v>
      </c>
      <c r="B1250" s="1" t="s">
        <v>924</v>
      </c>
      <c r="C1250" s="1" t="s">
        <v>2070</v>
      </c>
      <c r="D1250" s="1" t="s">
        <v>142</v>
      </c>
      <c r="E1250" s="3" t="s">
        <v>1697</v>
      </c>
      <c r="F1250" s="3" t="s">
        <v>2125</v>
      </c>
      <c r="G1250" s="4">
        <v>1822.03</v>
      </c>
    </row>
    <row r="1251" spans="1:7" x14ac:dyDescent="0.25">
      <c r="A1251" s="1" t="s">
        <v>35</v>
      </c>
      <c r="B1251" s="1" t="s">
        <v>1097</v>
      </c>
      <c r="C1251" s="1" t="s">
        <v>2070</v>
      </c>
      <c r="D1251" s="1" t="s">
        <v>142</v>
      </c>
      <c r="E1251" s="3" t="s">
        <v>1696</v>
      </c>
      <c r="F1251" s="3" t="s">
        <v>2126</v>
      </c>
      <c r="G1251" s="4">
        <v>1822.03</v>
      </c>
    </row>
    <row r="1252" spans="1:7" x14ac:dyDescent="0.25">
      <c r="A1252" s="1" t="s">
        <v>35</v>
      </c>
      <c r="B1252" s="1" t="s">
        <v>1456</v>
      </c>
      <c r="C1252" s="1" t="s">
        <v>2070</v>
      </c>
      <c r="D1252" s="1" t="s">
        <v>142</v>
      </c>
      <c r="E1252" s="3" t="s">
        <v>2123</v>
      </c>
      <c r="F1252" s="3" t="s">
        <v>2124</v>
      </c>
      <c r="G1252" s="4">
        <v>1822.03</v>
      </c>
    </row>
    <row r="1253" spans="1:7" x14ac:dyDescent="0.25">
      <c r="A1253" s="1" t="s">
        <v>35</v>
      </c>
      <c r="B1253" s="1" t="s">
        <v>382</v>
      </c>
      <c r="C1253" s="1" t="s">
        <v>2070</v>
      </c>
      <c r="D1253" s="1" t="s">
        <v>142</v>
      </c>
      <c r="E1253" s="3" t="s">
        <v>2123</v>
      </c>
      <c r="F1253" s="3" t="s">
        <v>2124</v>
      </c>
      <c r="G1253" s="4">
        <v>1822.03</v>
      </c>
    </row>
    <row r="1254" spans="1:7" x14ac:dyDescent="0.25">
      <c r="A1254" s="1" t="s">
        <v>35</v>
      </c>
      <c r="B1254" s="1" t="s">
        <v>806</v>
      </c>
      <c r="C1254" s="1" t="s">
        <v>2070</v>
      </c>
      <c r="D1254" s="1" t="s">
        <v>142</v>
      </c>
      <c r="E1254" s="3" t="s">
        <v>1696</v>
      </c>
      <c r="F1254" s="3" t="s">
        <v>2126</v>
      </c>
      <c r="G1254" s="4">
        <v>1822.03</v>
      </c>
    </row>
    <row r="1255" spans="1:7" x14ac:dyDescent="0.25">
      <c r="A1255" s="1" t="s">
        <v>35</v>
      </c>
      <c r="B1255" s="1" t="s">
        <v>1162</v>
      </c>
      <c r="C1255" s="1" t="s">
        <v>2070</v>
      </c>
      <c r="D1255" s="1" t="s">
        <v>142</v>
      </c>
      <c r="E1255" s="3" t="s">
        <v>1696</v>
      </c>
      <c r="F1255" s="3" t="s">
        <v>2126</v>
      </c>
      <c r="G1255" s="4">
        <v>1822.03</v>
      </c>
    </row>
    <row r="1256" spans="1:7" x14ac:dyDescent="0.25">
      <c r="A1256" s="1" t="s">
        <v>35</v>
      </c>
      <c r="B1256" s="1" t="s">
        <v>719</v>
      </c>
      <c r="C1256" s="1" t="s">
        <v>2070</v>
      </c>
      <c r="D1256" s="1" t="s">
        <v>142</v>
      </c>
      <c r="E1256" s="3" t="s">
        <v>1756</v>
      </c>
      <c r="F1256" s="3" t="s">
        <v>2128</v>
      </c>
      <c r="G1256" s="4">
        <v>1730</v>
      </c>
    </row>
    <row r="1257" spans="1:7" x14ac:dyDescent="0.25">
      <c r="A1257" s="1" t="s">
        <v>35</v>
      </c>
      <c r="B1257" s="1" t="s">
        <v>1538</v>
      </c>
      <c r="C1257" s="1" t="s">
        <v>2070</v>
      </c>
      <c r="D1257" s="1" t="s">
        <v>142</v>
      </c>
      <c r="E1257" s="3" t="s">
        <v>1696</v>
      </c>
      <c r="F1257" s="3" t="s">
        <v>2126</v>
      </c>
      <c r="G1257" s="4">
        <v>1822.03</v>
      </c>
    </row>
    <row r="1258" spans="1:7" x14ac:dyDescent="0.25">
      <c r="A1258" s="1" t="s">
        <v>35</v>
      </c>
      <c r="B1258" s="1" t="s">
        <v>1175</v>
      </c>
      <c r="C1258" s="1" t="s">
        <v>2070</v>
      </c>
      <c r="D1258" s="1" t="s">
        <v>142</v>
      </c>
      <c r="E1258" s="3" t="s">
        <v>2077</v>
      </c>
      <c r="F1258" s="3" t="s">
        <v>2078</v>
      </c>
      <c r="G1258" s="4">
        <v>1730</v>
      </c>
    </row>
    <row r="1259" spans="1:7" x14ac:dyDescent="0.25">
      <c r="A1259" s="1" t="s">
        <v>35</v>
      </c>
      <c r="B1259" s="1" t="s">
        <v>501</v>
      </c>
      <c r="C1259" s="1" t="s">
        <v>2070</v>
      </c>
      <c r="D1259" s="1" t="s">
        <v>142</v>
      </c>
      <c r="E1259" s="3" t="s">
        <v>2077</v>
      </c>
      <c r="F1259" s="3" t="s">
        <v>2078</v>
      </c>
      <c r="G1259" s="4">
        <v>1730</v>
      </c>
    </row>
    <row r="1260" spans="1:7" x14ac:dyDescent="0.25">
      <c r="A1260" s="1" t="s">
        <v>35</v>
      </c>
      <c r="B1260" s="1" t="s">
        <v>1502</v>
      </c>
      <c r="C1260" s="1" t="s">
        <v>2070</v>
      </c>
      <c r="D1260" s="1" t="s">
        <v>142</v>
      </c>
      <c r="E1260" s="3" t="s">
        <v>2077</v>
      </c>
      <c r="F1260" s="3" t="s">
        <v>2078</v>
      </c>
      <c r="G1260" s="4">
        <v>1730</v>
      </c>
    </row>
    <row r="1261" spans="1:7" x14ac:dyDescent="0.25">
      <c r="A1261" s="1" t="s">
        <v>35</v>
      </c>
      <c r="B1261" s="1" t="s">
        <v>308</v>
      </c>
      <c r="C1261" s="1" t="s">
        <v>2070</v>
      </c>
      <c r="D1261" s="1" t="s">
        <v>142</v>
      </c>
      <c r="E1261" s="3" t="s">
        <v>2077</v>
      </c>
      <c r="F1261" s="3" t="s">
        <v>2078</v>
      </c>
      <c r="G1261" s="4">
        <v>1730</v>
      </c>
    </row>
    <row r="1262" spans="1:7" x14ac:dyDescent="0.25">
      <c r="A1262" s="1" t="s">
        <v>35</v>
      </c>
      <c r="B1262" s="1" t="s">
        <v>223</v>
      </c>
      <c r="C1262" s="1" t="s">
        <v>2070</v>
      </c>
      <c r="D1262" s="1" t="s">
        <v>142</v>
      </c>
      <c r="E1262" s="3" t="s">
        <v>2077</v>
      </c>
      <c r="F1262" s="3" t="s">
        <v>2078</v>
      </c>
      <c r="G1262" s="4">
        <v>1730</v>
      </c>
    </row>
    <row r="1263" spans="1:7" x14ac:dyDescent="0.25">
      <c r="A1263" s="1" t="s">
        <v>35</v>
      </c>
      <c r="B1263" s="1" t="s">
        <v>691</v>
      </c>
      <c r="C1263" s="1" t="s">
        <v>2070</v>
      </c>
      <c r="D1263" s="1" t="s">
        <v>142</v>
      </c>
      <c r="E1263" s="3" t="s">
        <v>2077</v>
      </c>
      <c r="F1263" s="3" t="s">
        <v>2078</v>
      </c>
      <c r="G1263" s="4">
        <v>1730</v>
      </c>
    </row>
    <row r="1264" spans="1:7" x14ac:dyDescent="0.25">
      <c r="A1264" s="1" t="s">
        <v>35</v>
      </c>
      <c r="B1264" s="1" t="s">
        <v>164</v>
      </c>
      <c r="C1264" s="1" t="s">
        <v>2070</v>
      </c>
      <c r="D1264" s="1" t="s">
        <v>142</v>
      </c>
      <c r="E1264" s="3" t="s">
        <v>2077</v>
      </c>
      <c r="F1264" s="3" t="s">
        <v>2078</v>
      </c>
      <c r="G1264" s="4">
        <v>1730</v>
      </c>
    </row>
    <row r="1265" spans="1:7" x14ac:dyDescent="0.25">
      <c r="A1265" s="1" t="s">
        <v>35</v>
      </c>
      <c r="B1265" s="1" t="s">
        <v>1570</v>
      </c>
      <c r="C1265" s="1" t="s">
        <v>2070</v>
      </c>
      <c r="D1265" s="1" t="s">
        <v>142</v>
      </c>
      <c r="E1265" s="3" t="s">
        <v>2077</v>
      </c>
      <c r="F1265" s="3" t="s">
        <v>2078</v>
      </c>
      <c r="G1265" s="4">
        <v>1730</v>
      </c>
    </row>
    <row r="1266" spans="1:7" x14ac:dyDescent="0.25">
      <c r="A1266" s="1" t="s">
        <v>35</v>
      </c>
      <c r="B1266" s="1" t="s">
        <v>266</v>
      </c>
      <c r="C1266" s="1" t="s">
        <v>2070</v>
      </c>
      <c r="D1266" s="1" t="s">
        <v>142</v>
      </c>
      <c r="E1266" s="3" t="s">
        <v>2077</v>
      </c>
      <c r="F1266" s="3" t="s">
        <v>2078</v>
      </c>
      <c r="G1266" s="4">
        <v>1730</v>
      </c>
    </row>
    <row r="1267" spans="1:7" x14ac:dyDescent="0.25">
      <c r="A1267" s="1" t="s">
        <v>35</v>
      </c>
      <c r="B1267" s="1" t="s">
        <v>449</v>
      </c>
      <c r="C1267" s="1" t="s">
        <v>2070</v>
      </c>
      <c r="D1267" s="1" t="s">
        <v>142</v>
      </c>
      <c r="E1267" s="3" t="s">
        <v>2123</v>
      </c>
      <c r="F1267" s="3" t="s">
        <v>2124</v>
      </c>
      <c r="G1267" s="4">
        <v>1822.03</v>
      </c>
    </row>
    <row r="1268" spans="1:7" x14ac:dyDescent="0.25">
      <c r="A1268" s="1" t="s">
        <v>35</v>
      </c>
      <c r="B1268" s="1" t="s">
        <v>911</v>
      </c>
      <c r="C1268" s="1" t="s">
        <v>2070</v>
      </c>
      <c r="D1268" s="1" t="s">
        <v>142</v>
      </c>
      <c r="E1268" s="3" t="s">
        <v>1763</v>
      </c>
      <c r="F1268" s="3" t="s">
        <v>2129</v>
      </c>
      <c r="G1268" s="4">
        <v>1730</v>
      </c>
    </row>
    <row r="1269" spans="1:7" x14ac:dyDescent="0.25">
      <c r="A1269" s="1" t="s">
        <v>35</v>
      </c>
      <c r="B1269" s="1" t="s">
        <v>188</v>
      </c>
      <c r="C1269" s="1" t="s">
        <v>2070</v>
      </c>
      <c r="D1269" s="1" t="s">
        <v>142</v>
      </c>
      <c r="E1269" s="3" t="s">
        <v>2077</v>
      </c>
      <c r="F1269" s="3" t="s">
        <v>2078</v>
      </c>
      <c r="G1269" s="4">
        <v>1730</v>
      </c>
    </row>
    <row r="1270" spans="1:7" x14ac:dyDescent="0.25">
      <c r="A1270" s="1" t="s">
        <v>35</v>
      </c>
      <c r="B1270" s="1" t="s">
        <v>569</v>
      </c>
      <c r="C1270" s="1" t="s">
        <v>2070</v>
      </c>
      <c r="D1270" s="1" t="s">
        <v>142</v>
      </c>
      <c r="E1270" s="3" t="s">
        <v>2077</v>
      </c>
      <c r="F1270" s="3" t="s">
        <v>2078</v>
      </c>
      <c r="G1270" s="4">
        <v>1730</v>
      </c>
    </row>
    <row r="1271" spans="1:7" x14ac:dyDescent="0.25">
      <c r="A1271" s="1" t="s">
        <v>35</v>
      </c>
      <c r="B1271" s="1" t="s">
        <v>1505</v>
      </c>
      <c r="C1271" s="1" t="s">
        <v>2070</v>
      </c>
      <c r="D1271" s="1" t="s">
        <v>142</v>
      </c>
      <c r="E1271" s="3" t="s">
        <v>2077</v>
      </c>
      <c r="F1271" s="3" t="s">
        <v>2078</v>
      </c>
      <c r="G1271" s="4">
        <v>1730</v>
      </c>
    </row>
    <row r="1272" spans="1:7" x14ac:dyDescent="0.25">
      <c r="A1272" s="1" t="s">
        <v>35</v>
      </c>
      <c r="B1272" s="1" t="s">
        <v>1516</v>
      </c>
      <c r="C1272" s="1" t="s">
        <v>2070</v>
      </c>
      <c r="D1272" s="1" t="s">
        <v>142</v>
      </c>
      <c r="E1272" s="3" t="s">
        <v>2077</v>
      </c>
      <c r="F1272" s="3" t="s">
        <v>2078</v>
      </c>
      <c r="G1272" s="4">
        <v>1730</v>
      </c>
    </row>
    <row r="1273" spans="1:7" x14ac:dyDescent="0.25">
      <c r="A1273" s="1" t="s">
        <v>35</v>
      </c>
      <c r="B1273" s="1" t="s">
        <v>225</v>
      </c>
      <c r="C1273" s="1" t="s">
        <v>2070</v>
      </c>
      <c r="D1273" s="1" t="s">
        <v>142</v>
      </c>
      <c r="E1273" s="3" t="s">
        <v>2077</v>
      </c>
      <c r="F1273" s="3" t="s">
        <v>2078</v>
      </c>
      <c r="G1273" s="4">
        <v>1730</v>
      </c>
    </row>
    <row r="1274" spans="1:7" x14ac:dyDescent="0.25">
      <c r="A1274" s="1" t="s">
        <v>35</v>
      </c>
      <c r="B1274" s="1" t="s">
        <v>945</v>
      </c>
      <c r="C1274" s="1" t="s">
        <v>2070</v>
      </c>
      <c r="D1274" s="1" t="s">
        <v>142</v>
      </c>
      <c r="E1274" s="3" t="s">
        <v>2077</v>
      </c>
      <c r="F1274" s="3" t="s">
        <v>2078</v>
      </c>
      <c r="G1274" s="4">
        <v>1817.53</v>
      </c>
    </row>
    <row r="1275" spans="1:7" x14ac:dyDescent="0.25">
      <c r="A1275" s="1" t="s">
        <v>35</v>
      </c>
      <c r="B1275" s="1" t="s">
        <v>1219</v>
      </c>
      <c r="C1275" s="1" t="s">
        <v>2070</v>
      </c>
      <c r="D1275" s="1" t="s">
        <v>142</v>
      </c>
      <c r="E1275" s="3" t="s">
        <v>2077</v>
      </c>
      <c r="F1275" s="3" t="s">
        <v>2078</v>
      </c>
      <c r="G1275" s="4">
        <v>1730</v>
      </c>
    </row>
    <row r="1276" spans="1:7" x14ac:dyDescent="0.25">
      <c r="A1276" s="1" t="s">
        <v>35</v>
      </c>
      <c r="B1276" s="1" t="s">
        <v>1518</v>
      </c>
      <c r="C1276" s="1" t="s">
        <v>2070</v>
      </c>
      <c r="D1276" s="1" t="s">
        <v>142</v>
      </c>
      <c r="E1276" s="3" t="s">
        <v>1982</v>
      </c>
      <c r="F1276" s="3" t="s">
        <v>2122</v>
      </c>
      <c r="G1276" s="4">
        <v>1825.66</v>
      </c>
    </row>
    <row r="1277" spans="1:7" x14ac:dyDescent="0.25">
      <c r="A1277" s="1" t="s">
        <v>35</v>
      </c>
      <c r="B1277" s="1" t="s">
        <v>1558</v>
      </c>
      <c r="C1277" s="1" t="s">
        <v>2070</v>
      </c>
      <c r="D1277" s="1" t="s">
        <v>142</v>
      </c>
      <c r="E1277" s="3" t="s">
        <v>2077</v>
      </c>
      <c r="F1277" s="3" t="s">
        <v>2078</v>
      </c>
      <c r="G1277" s="4">
        <v>1730</v>
      </c>
    </row>
    <row r="1278" spans="1:7" x14ac:dyDescent="0.25">
      <c r="A1278" s="1" t="s">
        <v>35</v>
      </c>
      <c r="B1278" s="1" t="s">
        <v>1489</v>
      </c>
      <c r="C1278" s="1" t="s">
        <v>2070</v>
      </c>
      <c r="D1278" s="1" t="s">
        <v>142</v>
      </c>
      <c r="E1278" s="3" t="s">
        <v>2077</v>
      </c>
      <c r="F1278" s="3" t="s">
        <v>2078</v>
      </c>
      <c r="G1278" s="4">
        <v>1730</v>
      </c>
    </row>
    <row r="1279" spans="1:7" x14ac:dyDescent="0.25">
      <c r="A1279" s="1" t="s">
        <v>35</v>
      </c>
      <c r="B1279" s="1" t="s">
        <v>1087</v>
      </c>
      <c r="C1279" s="1" t="s">
        <v>2070</v>
      </c>
      <c r="D1279" s="1" t="s">
        <v>142</v>
      </c>
      <c r="E1279" s="3" t="s">
        <v>2077</v>
      </c>
      <c r="F1279" s="3" t="s">
        <v>2078</v>
      </c>
      <c r="G1279" s="4">
        <v>1730</v>
      </c>
    </row>
    <row r="1280" spans="1:7" x14ac:dyDescent="0.25">
      <c r="A1280" s="1" t="s">
        <v>35</v>
      </c>
      <c r="B1280" s="1" t="s">
        <v>539</v>
      </c>
      <c r="C1280" s="1" t="s">
        <v>2070</v>
      </c>
      <c r="D1280" s="1" t="s">
        <v>142</v>
      </c>
      <c r="E1280" s="3" t="s">
        <v>2077</v>
      </c>
      <c r="F1280" s="3" t="s">
        <v>2078</v>
      </c>
      <c r="G1280" s="4">
        <v>1730</v>
      </c>
    </row>
    <row r="1281" spans="1:7" x14ac:dyDescent="0.25">
      <c r="A1281" s="1" t="s">
        <v>35</v>
      </c>
      <c r="B1281" s="1" t="s">
        <v>226</v>
      </c>
      <c r="C1281" s="1" t="s">
        <v>2070</v>
      </c>
      <c r="D1281" s="1" t="s">
        <v>142</v>
      </c>
      <c r="E1281" s="3" t="s">
        <v>2077</v>
      </c>
      <c r="F1281" s="3" t="s">
        <v>2078</v>
      </c>
      <c r="G1281" s="4">
        <v>1730</v>
      </c>
    </row>
    <row r="1282" spans="1:7" x14ac:dyDescent="0.25">
      <c r="A1282" s="1" t="s">
        <v>35</v>
      </c>
      <c r="B1282" s="1" t="s">
        <v>503</v>
      </c>
      <c r="C1282" s="1" t="s">
        <v>2070</v>
      </c>
      <c r="D1282" s="1" t="s">
        <v>142</v>
      </c>
      <c r="E1282" s="3" t="s">
        <v>2077</v>
      </c>
      <c r="F1282" s="3" t="s">
        <v>2078</v>
      </c>
      <c r="G1282" s="4">
        <v>1730</v>
      </c>
    </row>
    <row r="1283" spans="1:7" x14ac:dyDescent="0.25">
      <c r="A1283" s="1" t="s">
        <v>35</v>
      </c>
      <c r="B1283" s="1" t="s">
        <v>692</v>
      </c>
      <c r="C1283" s="1" t="s">
        <v>2070</v>
      </c>
      <c r="D1283" s="1" t="s">
        <v>142</v>
      </c>
      <c r="E1283" s="3" t="s">
        <v>2077</v>
      </c>
      <c r="F1283" s="3" t="s">
        <v>2078</v>
      </c>
      <c r="G1283" s="4">
        <v>1730</v>
      </c>
    </row>
    <row r="1284" spans="1:7" x14ac:dyDescent="0.25">
      <c r="A1284" s="1" t="s">
        <v>35</v>
      </c>
      <c r="B1284" s="1" t="s">
        <v>1569</v>
      </c>
      <c r="C1284" s="1" t="s">
        <v>2070</v>
      </c>
      <c r="D1284" s="1" t="s">
        <v>142</v>
      </c>
      <c r="E1284" s="3" t="s">
        <v>2077</v>
      </c>
      <c r="F1284" s="3" t="s">
        <v>2078</v>
      </c>
      <c r="G1284" s="4">
        <v>1730</v>
      </c>
    </row>
    <row r="1285" spans="1:7" x14ac:dyDescent="0.25">
      <c r="A1285" s="1" t="s">
        <v>35</v>
      </c>
      <c r="B1285" s="1" t="s">
        <v>547</v>
      </c>
      <c r="C1285" s="1" t="s">
        <v>2070</v>
      </c>
      <c r="D1285" s="1" t="s">
        <v>142</v>
      </c>
      <c r="E1285" s="3" t="s">
        <v>2077</v>
      </c>
      <c r="F1285" s="3" t="s">
        <v>2078</v>
      </c>
      <c r="G1285" s="4">
        <v>1730</v>
      </c>
    </row>
    <row r="1286" spans="1:7" x14ac:dyDescent="0.25">
      <c r="A1286" s="1" t="s">
        <v>35</v>
      </c>
      <c r="B1286" s="1" t="s">
        <v>344</v>
      </c>
      <c r="C1286" s="1" t="s">
        <v>2070</v>
      </c>
      <c r="D1286" s="1" t="s">
        <v>142</v>
      </c>
      <c r="E1286" s="3" t="s">
        <v>2077</v>
      </c>
      <c r="F1286" s="3" t="s">
        <v>2078</v>
      </c>
      <c r="G1286" s="4">
        <v>1730</v>
      </c>
    </row>
    <row r="1287" spans="1:7" x14ac:dyDescent="0.25">
      <c r="A1287" s="1" t="s">
        <v>35</v>
      </c>
      <c r="B1287" s="1" t="s">
        <v>867</v>
      </c>
      <c r="C1287" s="1" t="s">
        <v>2070</v>
      </c>
      <c r="D1287" s="1" t="s">
        <v>142</v>
      </c>
      <c r="E1287" s="3" t="s">
        <v>2077</v>
      </c>
      <c r="F1287" s="3" t="s">
        <v>2078</v>
      </c>
      <c r="G1287" s="4">
        <v>1730</v>
      </c>
    </row>
    <row r="1288" spans="1:7" x14ac:dyDescent="0.25">
      <c r="A1288" s="1" t="s">
        <v>35</v>
      </c>
      <c r="B1288" s="1" t="s">
        <v>1487</v>
      </c>
      <c r="C1288" s="1" t="s">
        <v>2070</v>
      </c>
      <c r="D1288" s="1" t="s">
        <v>142</v>
      </c>
      <c r="E1288" s="3" t="s">
        <v>2123</v>
      </c>
      <c r="F1288" s="3" t="s">
        <v>2124</v>
      </c>
      <c r="G1288" s="4">
        <v>1822.03</v>
      </c>
    </row>
    <row r="1289" spans="1:7" x14ac:dyDescent="0.25">
      <c r="A1289" s="1" t="s">
        <v>35</v>
      </c>
      <c r="B1289" s="1" t="s">
        <v>1099</v>
      </c>
      <c r="C1289" s="1" t="s">
        <v>2070</v>
      </c>
      <c r="D1289" s="1" t="s">
        <v>142</v>
      </c>
      <c r="E1289" s="3" t="s">
        <v>2123</v>
      </c>
      <c r="F1289" s="3" t="s">
        <v>2124</v>
      </c>
      <c r="G1289" s="4">
        <v>1822.03</v>
      </c>
    </row>
    <row r="1290" spans="1:7" x14ac:dyDescent="0.25">
      <c r="A1290" s="1" t="s">
        <v>35</v>
      </c>
      <c r="B1290" s="1" t="s">
        <v>294</v>
      </c>
      <c r="C1290" s="1" t="s">
        <v>2070</v>
      </c>
      <c r="D1290" s="1" t="s">
        <v>142</v>
      </c>
      <c r="E1290" s="3" t="s">
        <v>2123</v>
      </c>
      <c r="F1290" s="3" t="s">
        <v>2124</v>
      </c>
      <c r="G1290" s="4">
        <v>1822.03</v>
      </c>
    </row>
    <row r="1291" spans="1:7" x14ac:dyDescent="0.25">
      <c r="A1291" s="1" t="s">
        <v>35</v>
      </c>
      <c r="B1291" s="1" t="s">
        <v>708</v>
      </c>
      <c r="C1291" s="1" t="s">
        <v>2070</v>
      </c>
      <c r="D1291" s="1" t="s">
        <v>142</v>
      </c>
      <c r="E1291" s="3" t="s">
        <v>2123</v>
      </c>
      <c r="F1291" s="3" t="s">
        <v>2124</v>
      </c>
      <c r="G1291" s="4">
        <v>1822.03</v>
      </c>
    </row>
    <row r="1292" spans="1:7" x14ac:dyDescent="0.25">
      <c r="A1292" s="1" t="s">
        <v>35</v>
      </c>
      <c r="B1292" s="1" t="s">
        <v>1567</v>
      </c>
      <c r="C1292" s="1" t="s">
        <v>2070</v>
      </c>
      <c r="D1292" s="1" t="s">
        <v>142</v>
      </c>
      <c r="E1292" s="3" t="s">
        <v>2123</v>
      </c>
      <c r="F1292" s="3" t="s">
        <v>2124</v>
      </c>
      <c r="G1292" s="4">
        <v>1822.03</v>
      </c>
    </row>
    <row r="1293" spans="1:7" x14ac:dyDescent="0.25">
      <c r="A1293" s="1" t="s">
        <v>35</v>
      </c>
      <c r="B1293" s="1" t="s">
        <v>1239</v>
      </c>
      <c r="C1293" s="1" t="s">
        <v>2070</v>
      </c>
      <c r="D1293" s="1" t="s">
        <v>142</v>
      </c>
      <c r="E1293" s="3" t="s">
        <v>2123</v>
      </c>
      <c r="F1293" s="3" t="s">
        <v>2124</v>
      </c>
      <c r="G1293" s="4">
        <v>1822.03</v>
      </c>
    </row>
    <row r="1294" spans="1:7" x14ac:dyDescent="0.25">
      <c r="A1294" s="1" t="s">
        <v>35</v>
      </c>
      <c r="B1294" s="1" t="s">
        <v>698</v>
      </c>
      <c r="C1294" s="1" t="s">
        <v>2070</v>
      </c>
      <c r="D1294" s="1" t="s">
        <v>142</v>
      </c>
      <c r="E1294" s="3" t="s">
        <v>2123</v>
      </c>
      <c r="F1294" s="3" t="s">
        <v>2124</v>
      </c>
      <c r="G1294" s="4">
        <v>1822.03</v>
      </c>
    </row>
    <row r="1295" spans="1:7" x14ac:dyDescent="0.25">
      <c r="A1295" s="1" t="s">
        <v>35</v>
      </c>
      <c r="B1295" s="1" t="s">
        <v>276</v>
      </c>
      <c r="C1295" s="1" t="s">
        <v>2070</v>
      </c>
      <c r="D1295" s="1" t="s">
        <v>142</v>
      </c>
      <c r="E1295" s="3" t="s">
        <v>1697</v>
      </c>
      <c r="F1295" s="3" t="s">
        <v>2125</v>
      </c>
      <c r="G1295" s="4">
        <v>1822.03</v>
      </c>
    </row>
    <row r="1296" spans="1:7" x14ac:dyDescent="0.25">
      <c r="A1296" s="1" t="s">
        <v>35</v>
      </c>
      <c r="B1296" s="1" t="s">
        <v>723</v>
      </c>
      <c r="C1296" s="1" t="s">
        <v>2070</v>
      </c>
      <c r="D1296" s="1" t="s">
        <v>142</v>
      </c>
      <c r="E1296" s="3" t="s">
        <v>1696</v>
      </c>
      <c r="F1296" s="3" t="s">
        <v>2126</v>
      </c>
      <c r="G1296" s="4">
        <v>1822.03</v>
      </c>
    </row>
    <row r="1297" spans="1:7" x14ac:dyDescent="0.25">
      <c r="A1297" s="1" t="s">
        <v>35</v>
      </c>
      <c r="B1297" s="1" t="s">
        <v>676</v>
      </c>
      <c r="C1297" s="1" t="s">
        <v>2070</v>
      </c>
      <c r="D1297" s="1" t="s">
        <v>142</v>
      </c>
      <c r="E1297" s="3" t="s">
        <v>1696</v>
      </c>
      <c r="F1297" s="3" t="s">
        <v>2126</v>
      </c>
      <c r="G1297" s="4">
        <v>1822.03</v>
      </c>
    </row>
    <row r="1298" spans="1:7" x14ac:dyDescent="0.25">
      <c r="A1298" s="1" t="s">
        <v>35</v>
      </c>
      <c r="B1298" s="1" t="s">
        <v>496</v>
      </c>
      <c r="C1298" s="1" t="s">
        <v>2070</v>
      </c>
      <c r="D1298" s="1" t="s">
        <v>142</v>
      </c>
      <c r="E1298" s="3" t="s">
        <v>2123</v>
      </c>
      <c r="F1298" s="3" t="s">
        <v>2124</v>
      </c>
      <c r="G1298" s="4">
        <v>1822.03</v>
      </c>
    </row>
    <row r="1299" spans="1:7" x14ac:dyDescent="0.25">
      <c r="A1299" s="1" t="s">
        <v>35</v>
      </c>
      <c r="B1299" s="1" t="s">
        <v>1143</v>
      </c>
      <c r="C1299" s="1" t="s">
        <v>2070</v>
      </c>
      <c r="D1299" s="1" t="s">
        <v>142</v>
      </c>
      <c r="E1299" s="3" t="s">
        <v>1782</v>
      </c>
      <c r="F1299" s="3" t="s">
        <v>2127</v>
      </c>
      <c r="G1299" s="4">
        <v>1730</v>
      </c>
    </row>
    <row r="1300" spans="1:7" x14ac:dyDescent="0.25">
      <c r="A1300" s="1" t="s">
        <v>35</v>
      </c>
      <c r="B1300" s="1" t="s">
        <v>747</v>
      </c>
      <c r="C1300" s="1" t="s">
        <v>2070</v>
      </c>
      <c r="D1300" s="1" t="s">
        <v>142</v>
      </c>
      <c r="E1300" s="3" t="s">
        <v>2123</v>
      </c>
      <c r="F1300" s="3" t="s">
        <v>2124</v>
      </c>
      <c r="G1300" s="4">
        <v>1822.03</v>
      </c>
    </row>
    <row r="1301" spans="1:7" x14ac:dyDescent="0.25">
      <c r="A1301" s="1" t="s">
        <v>35</v>
      </c>
      <c r="B1301" s="1" t="s">
        <v>1455</v>
      </c>
      <c r="C1301" s="1" t="s">
        <v>2070</v>
      </c>
      <c r="D1301" s="1" t="s">
        <v>142</v>
      </c>
      <c r="E1301" s="3" t="s">
        <v>2123</v>
      </c>
      <c r="F1301" s="3" t="s">
        <v>2124</v>
      </c>
      <c r="G1301" s="4">
        <v>1822.03</v>
      </c>
    </row>
    <row r="1302" spans="1:7" x14ac:dyDescent="0.25">
      <c r="A1302" s="1" t="s">
        <v>35</v>
      </c>
      <c r="B1302" s="1" t="s">
        <v>159</v>
      </c>
      <c r="C1302" s="1" t="s">
        <v>2070</v>
      </c>
      <c r="D1302" s="1" t="s">
        <v>142</v>
      </c>
      <c r="E1302" s="3" t="s">
        <v>2123</v>
      </c>
      <c r="F1302" s="3" t="s">
        <v>2124</v>
      </c>
      <c r="G1302" s="4">
        <v>1822.03</v>
      </c>
    </row>
    <row r="1303" spans="1:7" x14ac:dyDescent="0.25">
      <c r="A1303" s="1" t="s">
        <v>35</v>
      </c>
      <c r="B1303" s="1" t="s">
        <v>804</v>
      </c>
      <c r="C1303" s="1" t="s">
        <v>2070</v>
      </c>
      <c r="D1303" s="1" t="s">
        <v>142</v>
      </c>
      <c r="E1303" s="3" t="s">
        <v>1696</v>
      </c>
      <c r="F1303" s="3" t="s">
        <v>2126</v>
      </c>
      <c r="G1303" s="4">
        <v>1822.03</v>
      </c>
    </row>
    <row r="1304" spans="1:7" x14ac:dyDescent="0.25">
      <c r="A1304" s="1" t="s">
        <v>35</v>
      </c>
      <c r="B1304" s="1" t="s">
        <v>1481</v>
      </c>
      <c r="C1304" s="1" t="s">
        <v>2070</v>
      </c>
      <c r="D1304" s="1" t="s">
        <v>142</v>
      </c>
      <c r="E1304" s="3" t="s">
        <v>1696</v>
      </c>
      <c r="F1304" s="3" t="s">
        <v>2126</v>
      </c>
      <c r="G1304" s="4">
        <v>1822.03</v>
      </c>
    </row>
    <row r="1305" spans="1:7" x14ac:dyDescent="0.25">
      <c r="A1305" s="1" t="s">
        <v>35</v>
      </c>
      <c r="B1305" s="1" t="s">
        <v>1476</v>
      </c>
      <c r="C1305" s="1" t="s">
        <v>2070</v>
      </c>
      <c r="D1305" s="1" t="s">
        <v>142</v>
      </c>
      <c r="E1305" s="3" t="s">
        <v>1785</v>
      </c>
      <c r="F1305" s="3" t="s">
        <v>1828</v>
      </c>
      <c r="G1305" s="4">
        <v>1730</v>
      </c>
    </row>
    <row r="1306" spans="1:7" x14ac:dyDescent="0.25">
      <c r="A1306" s="1" t="s">
        <v>35</v>
      </c>
      <c r="B1306" s="1" t="s">
        <v>688</v>
      </c>
      <c r="C1306" s="1" t="s">
        <v>2070</v>
      </c>
      <c r="D1306" s="1" t="s">
        <v>142</v>
      </c>
      <c r="E1306" s="3" t="s">
        <v>1772</v>
      </c>
      <c r="F1306" s="3" t="s">
        <v>2139</v>
      </c>
      <c r="G1306" s="4">
        <v>1730</v>
      </c>
    </row>
    <row r="1307" spans="1:7" x14ac:dyDescent="0.25">
      <c r="A1307" s="1" t="s">
        <v>35</v>
      </c>
      <c r="B1307" s="1" t="s">
        <v>502</v>
      </c>
      <c r="C1307" s="1" t="s">
        <v>2070</v>
      </c>
      <c r="D1307" s="1" t="s">
        <v>142</v>
      </c>
      <c r="E1307" s="3" t="s">
        <v>1785</v>
      </c>
      <c r="F1307" s="3" t="s">
        <v>1828</v>
      </c>
      <c r="G1307" s="4">
        <v>1730</v>
      </c>
    </row>
    <row r="1308" spans="1:7" x14ac:dyDescent="0.25">
      <c r="A1308" s="1" t="s">
        <v>35</v>
      </c>
      <c r="B1308" s="1" t="s">
        <v>1473</v>
      </c>
      <c r="C1308" s="1" t="s">
        <v>2070</v>
      </c>
      <c r="D1308" s="1" t="s">
        <v>142</v>
      </c>
      <c r="E1308" s="3" t="s">
        <v>1779</v>
      </c>
      <c r="F1308" s="3" t="s">
        <v>2140</v>
      </c>
      <c r="G1308" s="4">
        <v>1730</v>
      </c>
    </row>
    <row r="1309" spans="1:7" x14ac:dyDescent="0.25">
      <c r="A1309" s="1" t="s">
        <v>35</v>
      </c>
      <c r="B1309" s="1" t="s">
        <v>528</v>
      </c>
      <c r="C1309" s="1" t="s">
        <v>2070</v>
      </c>
      <c r="D1309" s="1" t="s">
        <v>142</v>
      </c>
      <c r="E1309" s="3" t="s">
        <v>1785</v>
      </c>
      <c r="F1309" s="3" t="s">
        <v>1828</v>
      </c>
      <c r="G1309" s="4">
        <v>1730</v>
      </c>
    </row>
    <row r="1310" spans="1:7" x14ac:dyDescent="0.25">
      <c r="A1310" s="1" t="s">
        <v>35</v>
      </c>
      <c r="B1310" s="1" t="s">
        <v>971</v>
      </c>
      <c r="C1310" s="1" t="s">
        <v>2070</v>
      </c>
      <c r="D1310" s="1" t="s">
        <v>142</v>
      </c>
      <c r="E1310" s="3" t="s">
        <v>1719</v>
      </c>
      <c r="F1310" s="3" t="s">
        <v>2131</v>
      </c>
      <c r="G1310" s="4">
        <v>1730</v>
      </c>
    </row>
    <row r="1311" spans="1:7" x14ac:dyDescent="0.25">
      <c r="A1311" s="1" t="s">
        <v>35</v>
      </c>
      <c r="B1311" s="1" t="s">
        <v>1006</v>
      </c>
      <c r="C1311" s="1" t="s">
        <v>2070</v>
      </c>
      <c r="D1311" s="1" t="s">
        <v>142</v>
      </c>
      <c r="E1311" s="3" t="s">
        <v>1717</v>
      </c>
      <c r="F1311" s="3" t="s">
        <v>2132</v>
      </c>
      <c r="G1311" s="4">
        <v>1730</v>
      </c>
    </row>
    <row r="1312" spans="1:7" x14ac:dyDescent="0.25">
      <c r="A1312" s="1" t="s">
        <v>35</v>
      </c>
      <c r="B1312" s="1" t="s">
        <v>1294</v>
      </c>
      <c r="C1312" s="1" t="s">
        <v>2070</v>
      </c>
      <c r="D1312" s="1" t="s">
        <v>142</v>
      </c>
      <c r="E1312" s="3" t="s">
        <v>1719</v>
      </c>
      <c r="F1312" s="3" t="s">
        <v>2131</v>
      </c>
      <c r="G1312" s="4">
        <v>1730</v>
      </c>
    </row>
    <row r="1313" spans="1:7" x14ac:dyDescent="0.25">
      <c r="A1313" s="1" t="s">
        <v>35</v>
      </c>
      <c r="B1313" s="1" t="s">
        <v>1019</v>
      </c>
      <c r="C1313" s="1" t="s">
        <v>2070</v>
      </c>
      <c r="D1313" s="1" t="s">
        <v>142</v>
      </c>
      <c r="E1313" s="3" t="s">
        <v>1719</v>
      </c>
      <c r="F1313" s="3" t="s">
        <v>2131</v>
      </c>
      <c r="G1313" s="4">
        <v>1730</v>
      </c>
    </row>
    <row r="1314" spans="1:7" x14ac:dyDescent="0.25">
      <c r="A1314" s="1" t="s">
        <v>35</v>
      </c>
      <c r="B1314" s="1" t="s">
        <v>1196</v>
      </c>
      <c r="C1314" s="1" t="s">
        <v>2070</v>
      </c>
      <c r="D1314" s="1" t="s">
        <v>142</v>
      </c>
      <c r="E1314" s="3" t="s">
        <v>1719</v>
      </c>
      <c r="F1314" s="3" t="s">
        <v>2131</v>
      </c>
      <c r="G1314" s="4">
        <v>1730</v>
      </c>
    </row>
    <row r="1315" spans="1:7" x14ac:dyDescent="0.25">
      <c r="A1315" s="1" t="s">
        <v>35</v>
      </c>
      <c r="B1315" s="1" t="s">
        <v>1190</v>
      </c>
      <c r="C1315" s="1" t="s">
        <v>2070</v>
      </c>
      <c r="D1315" s="1" t="s">
        <v>142</v>
      </c>
      <c r="E1315" s="3" t="s">
        <v>1717</v>
      </c>
      <c r="F1315" s="3" t="s">
        <v>2132</v>
      </c>
      <c r="G1315" s="4">
        <v>1730</v>
      </c>
    </row>
    <row r="1316" spans="1:7" x14ac:dyDescent="0.25">
      <c r="A1316" s="1" t="s">
        <v>35</v>
      </c>
      <c r="B1316" s="1" t="s">
        <v>910</v>
      </c>
      <c r="C1316" s="1" t="s">
        <v>2070</v>
      </c>
      <c r="D1316" s="1" t="s">
        <v>142</v>
      </c>
      <c r="E1316" s="3" t="s">
        <v>1719</v>
      </c>
      <c r="F1316" s="3" t="s">
        <v>2131</v>
      </c>
      <c r="G1316" s="4">
        <v>1730</v>
      </c>
    </row>
    <row r="1317" spans="1:7" x14ac:dyDescent="0.25">
      <c r="A1317" s="1" t="s">
        <v>35</v>
      </c>
      <c r="B1317" s="1" t="s">
        <v>783</v>
      </c>
      <c r="C1317" s="1" t="s">
        <v>2070</v>
      </c>
      <c r="D1317" s="1" t="s">
        <v>142</v>
      </c>
      <c r="E1317" s="3" t="s">
        <v>1719</v>
      </c>
      <c r="F1317" s="3" t="s">
        <v>2131</v>
      </c>
      <c r="G1317" s="4">
        <v>1730</v>
      </c>
    </row>
    <row r="1318" spans="1:7" x14ac:dyDescent="0.25">
      <c r="A1318" s="1" t="s">
        <v>35</v>
      </c>
      <c r="B1318" s="1" t="s">
        <v>1212</v>
      </c>
      <c r="C1318" s="1" t="s">
        <v>2070</v>
      </c>
      <c r="D1318" s="1" t="s">
        <v>142</v>
      </c>
      <c r="E1318" s="3" t="s">
        <v>1719</v>
      </c>
      <c r="F1318" s="3" t="s">
        <v>2131</v>
      </c>
      <c r="G1318" s="4">
        <v>1730</v>
      </c>
    </row>
    <row r="1319" spans="1:7" x14ac:dyDescent="0.25">
      <c r="A1319" s="1" t="s">
        <v>35</v>
      </c>
      <c r="B1319" s="1" t="s">
        <v>803</v>
      </c>
      <c r="C1319" s="1" t="s">
        <v>2070</v>
      </c>
      <c r="D1319" s="1" t="s">
        <v>142</v>
      </c>
      <c r="E1319" s="3" t="s">
        <v>1717</v>
      </c>
      <c r="F1319" s="3" t="s">
        <v>2132</v>
      </c>
      <c r="G1319" s="4">
        <v>1730</v>
      </c>
    </row>
    <row r="1320" spans="1:7" x14ac:dyDescent="0.25">
      <c r="A1320" s="1" t="s">
        <v>35</v>
      </c>
      <c r="B1320" s="1" t="s">
        <v>1240</v>
      </c>
      <c r="C1320" s="1" t="s">
        <v>2070</v>
      </c>
      <c r="D1320" s="1" t="s">
        <v>142</v>
      </c>
      <c r="E1320" s="3" t="s">
        <v>1719</v>
      </c>
      <c r="F1320" s="3" t="s">
        <v>2131</v>
      </c>
      <c r="G1320" s="4">
        <v>1730</v>
      </c>
    </row>
    <row r="1321" spans="1:7" x14ac:dyDescent="0.25">
      <c r="A1321" s="1" t="s">
        <v>35</v>
      </c>
      <c r="B1321" s="1" t="s">
        <v>1280</v>
      </c>
      <c r="C1321" s="1" t="s">
        <v>2070</v>
      </c>
      <c r="D1321" s="1" t="s">
        <v>142</v>
      </c>
      <c r="E1321" s="3" t="s">
        <v>1717</v>
      </c>
      <c r="F1321" s="3" t="s">
        <v>2132</v>
      </c>
      <c r="G1321" s="4">
        <v>1730</v>
      </c>
    </row>
    <row r="1322" spans="1:7" x14ac:dyDescent="0.25">
      <c r="A1322" s="1" t="s">
        <v>35</v>
      </c>
      <c r="B1322" s="1" t="s">
        <v>894</v>
      </c>
      <c r="C1322" s="1" t="s">
        <v>2070</v>
      </c>
      <c r="D1322" s="1" t="s">
        <v>142</v>
      </c>
      <c r="E1322" s="3" t="s">
        <v>1697</v>
      </c>
      <c r="F1322" s="3" t="s">
        <v>2125</v>
      </c>
      <c r="G1322" s="4">
        <v>1822.03</v>
      </c>
    </row>
    <row r="1323" spans="1:7" x14ac:dyDescent="0.25">
      <c r="A1323" s="1" t="s">
        <v>35</v>
      </c>
      <c r="B1323" s="1" t="s">
        <v>1218</v>
      </c>
      <c r="C1323" s="1" t="s">
        <v>2070</v>
      </c>
      <c r="D1323" s="1" t="s">
        <v>142</v>
      </c>
      <c r="E1323" s="3" t="s">
        <v>1711</v>
      </c>
      <c r="F1323" s="3" t="s">
        <v>2133</v>
      </c>
      <c r="G1323" s="4">
        <v>1730</v>
      </c>
    </row>
    <row r="1324" spans="1:7" x14ac:dyDescent="0.25">
      <c r="A1324" s="1" t="s">
        <v>35</v>
      </c>
      <c r="B1324" s="1" t="s">
        <v>751</v>
      </c>
      <c r="C1324" s="1" t="s">
        <v>2070</v>
      </c>
      <c r="D1324" s="1" t="s">
        <v>142</v>
      </c>
      <c r="E1324" s="3" t="s">
        <v>1719</v>
      </c>
      <c r="F1324" s="3" t="s">
        <v>2131</v>
      </c>
      <c r="G1324" s="4">
        <v>1730</v>
      </c>
    </row>
    <row r="1325" spans="1:7" x14ac:dyDescent="0.25">
      <c r="A1325" s="1" t="s">
        <v>35</v>
      </c>
      <c r="B1325" s="1" t="s">
        <v>1276</v>
      </c>
      <c r="C1325" s="1" t="s">
        <v>2070</v>
      </c>
      <c r="D1325" s="1" t="s">
        <v>142</v>
      </c>
      <c r="E1325" s="3" t="s">
        <v>1722</v>
      </c>
      <c r="F1325" s="3" t="s">
        <v>2130</v>
      </c>
      <c r="G1325" s="4">
        <v>1730</v>
      </c>
    </row>
    <row r="1326" spans="1:7" x14ac:dyDescent="0.25">
      <c r="A1326" s="1" t="s">
        <v>35</v>
      </c>
      <c r="B1326" s="1" t="s">
        <v>1292</v>
      </c>
      <c r="C1326" s="1" t="s">
        <v>2070</v>
      </c>
      <c r="D1326" s="1" t="s">
        <v>142</v>
      </c>
      <c r="E1326" s="3" t="s">
        <v>1735</v>
      </c>
      <c r="F1326" s="3" t="s">
        <v>2079</v>
      </c>
      <c r="G1326" s="4">
        <v>1730</v>
      </c>
    </row>
    <row r="1327" spans="1:7" x14ac:dyDescent="0.25">
      <c r="A1327" s="1" t="s">
        <v>35</v>
      </c>
      <c r="B1327" s="1" t="s">
        <v>1506</v>
      </c>
      <c r="C1327" s="1" t="s">
        <v>2070</v>
      </c>
      <c r="D1327" s="1" t="s">
        <v>142</v>
      </c>
      <c r="E1327" s="3" t="s">
        <v>1735</v>
      </c>
      <c r="F1327" s="3" t="s">
        <v>2079</v>
      </c>
      <c r="G1327" s="4">
        <v>1730</v>
      </c>
    </row>
    <row r="1328" spans="1:7" x14ac:dyDescent="0.25">
      <c r="A1328" s="1" t="s">
        <v>35</v>
      </c>
      <c r="B1328" s="1" t="s">
        <v>516</v>
      </c>
      <c r="C1328" s="1" t="s">
        <v>2070</v>
      </c>
      <c r="D1328" s="1" t="s">
        <v>142</v>
      </c>
      <c r="E1328" s="3" t="s">
        <v>1735</v>
      </c>
      <c r="F1328" s="3" t="s">
        <v>2079</v>
      </c>
      <c r="G1328" s="4">
        <v>1730</v>
      </c>
    </row>
    <row r="1329" spans="1:7" x14ac:dyDescent="0.25">
      <c r="A1329" s="1" t="s">
        <v>35</v>
      </c>
      <c r="B1329" s="1" t="s">
        <v>784</v>
      </c>
      <c r="C1329" s="1" t="s">
        <v>2070</v>
      </c>
      <c r="D1329" s="1" t="s">
        <v>142</v>
      </c>
      <c r="E1329" s="3" t="s">
        <v>1735</v>
      </c>
      <c r="F1329" s="3" t="s">
        <v>2079</v>
      </c>
      <c r="G1329" s="4">
        <v>1730</v>
      </c>
    </row>
    <row r="1330" spans="1:7" x14ac:dyDescent="0.25">
      <c r="A1330" s="1" t="s">
        <v>35</v>
      </c>
      <c r="B1330" s="1" t="s">
        <v>427</v>
      </c>
      <c r="C1330" s="1" t="s">
        <v>2070</v>
      </c>
      <c r="D1330" s="1" t="s">
        <v>142</v>
      </c>
      <c r="E1330" s="3" t="s">
        <v>1735</v>
      </c>
      <c r="F1330" s="3" t="s">
        <v>2079</v>
      </c>
      <c r="G1330" s="4">
        <v>1730</v>
      </c>
    </row>
    <row r="1331" spans="1:7" x14ac:dyDescent="0.25">
      <c r="A1331" s="1" t="s">
        <v>35</v>
      </c>
      <c r="B1331" s="1" t="s">
        <v>1077</v>
      </c>
      <c r="C1331" s="1" t="s">
        <v>2070</v>
      </c>
      <c r="D1331" s="1" t="s">
        <v>142</v>
      </c>
      <c r="E1331" s="3" t="s">
        <v>1735</v>
      </c>
      <c r="F1331" s="3" t="s">
        <v>2079</v>
      </c>
      <c r="G1331" s="4">
        <v>1730</v>
      </c>
    </row>
    <row r="1332" spans="1:7" x14ac:dyDescent="0.25">
      <c r="A1332" s="1" t="s">
        <v>35</v>
      </c>
      <c r="B1332" s="1" t="s">
        <v>227</v>
      </c>
      <c r="C1332" s="1" t="s">
        <v>2070</v>
      </c>
      <c r="D1332" s="1" t="s">
        <v>142</v>
      </c>
      <c r="E1332" s="3" t="s">
        <v>1735</v>
      </c>
      <c r="F1332" s="3" t="s">
        <v>2079</v>
      </c>
      <c r="G1332" s="4">
        <v>1730</v>
      </c>
    </row>
    <row r="1333" spans="1:7" x14ac:dyDescent="0.25">
      <c r="A1333" s="1" t="s">
        <v>35</v>
      </c>
      <c r="B1333" s="1" t="s">
        <v>1534</v>
      </c>
      <c r="C1333" s="1" t="s">
        <v>2070</v>
      </c>
      <c r="D1333" s="1" t="s">
        <v>142</v>
      </c>
      <c r="E1333" s="3" t="s">
        <v>1735</v>
      </c>
      <c r="F1333" s="3" t="s">
        <v>2079</v>
      </c>
      <c r="G1333" s="4">
        <v>1730</v>
      </c>
    </row>
    <row r="1334" spans="1:7" x14ac:dyDescent="0.25">
      <c r="A1334" s="1" t="s">
        <v>35</v>
      </c>
      <c r="B1334" s="1" t="s">
        <v>1554</v>
      </c>
      <c r="C1334" s="1" t="s">
        <v>2070</v>
      </c>
      <c r="D1334" s="1" t="s">
        <v>142</v>
      </c>
      <c r="E1334" s="3" t="s">
        <v>1735</v>
      </c>
      <c r="F1334" s="3" t="s">
        <v>2079</v>
      </c>
      <c r="G1334" s="4">
        <v>1730</v>
      </c>
    </row>
    <row r="1335" spans="1:7" x14ac:dyDescent="0.25">
      <c r="A1335" s="1" t="s">
        <v>35</v>
      </c>
      <c r="B1335" s="1" t="s">
        <v>1522</v>
      </c>
      <c r="C1335" s="1" t="s">
        <v>2070</v>
      </c>
      <c r="D1335" s="1" t="s">
        <v>142</v>
      </c>
      <c r="E1335" s="3" t="s">
        <v>1722</v>
      </c>
      <c r="F1335" s="3" t="s">
        <v>2130</v>
      </c>
      <c r="G1335" s="4">
        <v>1730</v>
      </c>
    </row>
    <row r="1336" spans="1:7" x14ac:dyDescent="0.25">
      <c r="A1336" s="1" t="s">
        <v>35</v>
      </c>
      <c r="B1336" s="1" t="s">
        <v>306</v>
      </c>
      <c r="C1336" s="1" t="s">
        <v>2070</v>
      </c>
      <c r="D1336" s="1" t="s">
        <v>142</v>
      </c>
      <c r="E1336" s="3" t="s">
        <v>1742</v>
      </c>
      <c r="F1336" s="3" t="s">
        <v>2135</v>
      </c>
      <c r="G1336" s="4">
        <v>1730</v>
      </c>
    </row>
    <row r="1337" spans="1:7" x14ac:dyDescent="0.25">
      <c r="A1337" s="1" t="s">
        <v>35</v>
      </c>
      <c r="B1337" s="1" t="s">
        <v>239</v>
      </c>
      <c r="C1337" s="1" t="s">
        <v>2070</v>
      </c>
      <c r="D1337" s="1" t="s">
        <v>142</v>
      </c>
      <c r="E1337" s="3" t="s">
        <v>1742</v>
      </c>
      <c r="F1337" s="3" t="s">
        <v>2135</v>
      </c>
      <c r="G1337" s="4">
        <v>1730</v>
      </c>
    </row>
    <row r="1338" spans="1:7" x14ac:dyDescent="0.25">
      <c r="A1338" s="1" t="s">
        <v>35</v>
      </c>
      <c r="B1338" s="1" t="s">
        <v>184</v>
      </c>
      <c r="C1338" s="1" t="s">
        <v>2070</v>
      </c>
      <c r="D1338" s="1" t="s">
        <v>142</v>
      </c>
      <c r="E1338" s="3" t="s">
        <v>1742</v>
      </c>
      <c r="F1338" s="3" t="s">
        <v>2135</v>
      </c>
      <c r="G1338" s="4">
        <v>1730</v>
      </c>
    </row>
    <row r="1339" spans="1:7" x14ac:dyDescent="0.25">
      <c r="A1339" s="1" t="s">
        <v>35</v>
      </c>
      <c r="B1339" s="1" t="s">
        <v>297</v>
      </c>
      <c r="C1339" s="1" t="s">
        <v>2070</v>
      </c>
      <c r="D1339" s="1" t="s">
        <v>142</v>
      </c>
      <c r="E1339" s="3" t="s">
        <v>1742</v>
      </c>
      <c r="F1339" s="3" t="s">
        <v>2135</v>
      </c>
      <c r="G1339" s="4">
        <v>1730</v>
      </c>
    </row>
    <row r="1340" spans="1:7" x14ac:dyDescent="0.25">
      <c r="A1340" s="1" t="s">
        <v>35</v>
      </c>
      <c r="B1340" s="1" t="s">
        <v>1510</v>
      </c>
      <c r="C1340" s="1" t="s">
        <v>2070</v>
      </c>
      <c r="D1340" s="1" t="s">
        <v>142</v>
      </c>
      <c r="E1340" s="3" t="s">
        <v>1722</v>
      </c>
      <c r="F1340" s="3" t="s">
        <v>2130</v>
      </c>
      <c r="G1340" s="4">
        <v>1730</v>
      </c>
    </row>
    <row r="1341" spans="1:7" x14ac:dyDescent="0.25">
      <c r="A1341" s="1" t="s">
        <v>35</v>
      </c>
      <c r="B1341" s="1" t="s">
        <v>571</v>
      </c>
      <c r="C1341" s="1" t="s">
        <v>2070</v>
      </c>
      <c r="D1341" s="1" t="s">
        <v>142</v>
      </c>
      <c r="E1341" s="3" t="s">
        <v>1765</v>
      </c>
      <c r="F1341" s="3" t="s">
        <v>2080</v>
      </c>
      <c r="G1341" s="4">
        <v>1730</v>
      </c>
    </row>
    <row r="1342" spans="1:7" x14ac:dyDescent="0.25">
      <c r="A1342" s="1" t="s">
        <v>35</v>
      </c>
      <c r="B1342" s="1" t="s">
        <v>140</v>
      </c>
      <c r="C1342" s="1" t="s">
        <v>2070</v>
      </c>
      <c r="D1342" s="1" t="s">
        <v>142</v>
      </c>
      <c r="E1342" s="3" t="s">
        <v>1738</v>
      </c>
      <c r="F1342" s="3" t="s">
        <v>2134</v>
      </c>
      <c r="G1342" s="4">
        <v>1730</v>
      </c>
    </row>
    <row r="1343" spans="1:7" x14ac:dyDescent="0.25">
      <c r="A1343" s="1" t="s">
        <v>35</v>
      </c>
      <c r="B1343" s="1" t="s">
        <v>629</v>
      </c>
      <c r="C1343" s="1" t="s">
        <v>2070</v>
      </c>
      <c r="D1343" s="1" t="s">
        <v>142</v>
      </c>
      <c r="E1343" s="3" t="s">
        <v>1742</v>
      </c>
      <c r="F1343" s="3" t="s">
        <v>2135</v>
      </c>
      <c r="G1343" s="4">
        <v>1730</v>
      </c>
    </row>
    <row r="1344" spans="1:7" x14ac:dyDescent="0.25">
      <c r="A1344" s="1" t="s">
        <v>35</v>
      </c>
      <c r="B1344" s="1" t="s">
        <v>194</v>
      </c>
      <c r="C1344" s="1" t="s">
        <v>2070</v>
      </c>
      <c r="D1344" s="1" t="s">
        <v>142</v>
      </c>
      <c r="E1344" s="3" t="s">
        <v>1738</v>
      </c>
      <c r="F1344" s="3" t="s">
        <v>2134</v>
      </c>
      <c r="G1344" s="4">
        <v>1730</v>
      </c>
    </row>
    <row r="1345" spans="1:7" x14ac:dyDescent="0.25">
      <c r="A1345" s="1" t="s">
        <v>35</v>
      </c>
      <c r="B1345" s="1" t="s">
        <v>1472</v>
      </c>
      <c r="C1345" s="1" t="s">
        <v>2070</v>
      </c>
      <c r="D1345" s="1" t="s">
        <v>142</v>
      </c>
      <c r="E1345" s="3" t="s">
        <v>1765</v>
      </c>
      <c r="F1345" s="3" t="s">
        <v>2080</v>
      </c>
      <c r="G1345" s="4">
        <v>1730</v>
      </c>
    </row>
    <row r="1346" spans="1:7" x14ac:dyDescent="0.25">
      <c r="A1346" s="1" t="s">
        <v>35</v>
      </c>
      <c r="B1346" s="1" t="s">
        <v>1514</v>
      </c>
      <c r="C1346" s="1" t="s">
        <v>2070</v>
      </c>
      <c r="D1346" s="1" t="s">
        <v>142</v>
      </c>
      <c r="E1346" s="3" t="s">
        <v>1738</v>
      </c>
      <c r="F1346" s="3" t="s">
        <v>2134</v>
      </c>
      <c r="G1346" s="4">
        <v>1730</v>
      </c>
    </row>
    <row r="1347" spans="1:7" x14ac:dyDescent="0.25">
      <c r="A1347" s="1" t="s">
        <v>35</v>
      </c>
      <c r="B1347" s="1" t="s">
        <v>148</v>
      </c>
      <c r="C1347" s="1" t="s">
        <v>2070</v>
      </c>
      <c r="D1347" s="1" t="s">
        <v>142</v>
      </c>
      <c r="E1347" s="3" t="s">
        <v>1765</v>
      </c>
      <c r="F1347" s="3" t="s">
        <v>2080</v>
      </c>
      <c r="G1347" s="4">
        <v>1730</v>
      </c>
    </row>
    <row r="1348" spans="1:7" x14ac:dyDescent="0.25">
      <c r="A1348" s="1" t="s">
        <v>35</v>
      </c>
      <c r="B1348" s="1" t="s">
        <v>1390</v>
      </c>
      <c r="C1348" s="1" t="s">
        <v>2070</v>
      </c>
      <c r="D1348" s="1" t="s">
        <v>142</v>
      </c>
      <c r="E1348" s="3" t="s">
        <v>1765</v>
      </c>
      <c r="F1348" s="3" t="s">
        <v>2080</v>
      </c>
      <c r="G1348" s="4">
        <v>1730</v>
      </c>
    </row>
    <row r="1349" spans="1:7" x14ac:dyDescent="0.25">
      <c r="A1349" s="1" t="s">
        <v>35</v>
      </c>
      <c r="B1349" s="1" t="s">
        <v>741</v>
      </c>
      <c r="C1349" s="1" t="s">
        <v>2070</v>
      </c>
      <c r="D1349" s="1" t="s">
        <v>142</v>
      </c>
      <c r="E1349" s="3" t="s">
        <v>1742</v>
      </c>
      <c r="F1349" s="3" t="s">
        <v>2135</v>
      </c>
      <c r="G1349" s="4">
        <v>1730</v>
      </c>
    </row>
    <row r="1350" spans="1:7" x14ac:dyDescent="0.25">
      <c r="A1350" s="1" t="s">
        <v>35</v>
      </c>
      <c r="B1350" s="1" t="s">
        <v>1187</v>
      </c>
      <c r="C1350" s="1" t="s">
        <v>2070</v>
      </c>
      <c r="D1350" s="1" t="s">
        <v>142</v>
      </c>
      <c r="E1350" s="3" t="s">
        <v>1765</v>
      </c>
      <c r="F1350" s="3" t="s">
        <v>2080</v>
      </c>
      <c r="G1350" s="4">
        <v>1730</v>
      </c>
    </row>
    <row r="1351" spans="1:7" x14ac:dyDescent="0.25">
      <c r="A1351" s="1" t="s">
        <v>35</v>
      </c>
      <c r="B1351" s="1" t="s">
        <v>393</v>
      </c>
      <c r="C1351" s="1" t="s">
        <v>2070</v>
      </c>
      <c r="D1351" s="1" t="s">
        <v>142</v>
      </c>
      <c r="E1351" s="3" t="s">
        <v>1742</v>
      </c>
      <c r="F1351" s="3" t="s">
        <v>2135</v>
      </c>
      <c r="G1351" s="4">
        <v>1730</v>
      </c>
    </row>
    <row r="1352" spans="1:7" x14ac:dyDescent="0.25">
      <c r="A1352" s="1" t="s">
        <v>35</v>
      </c>
      <c r="B1352" s="1" t="s">
        <v>1078</v>
      </c>
      <c r="C1352" s="1" t="s">
        <v>2070</v>
      </c>
      <c r="D1352" s="1" t="s">
        <v>142</v>
      </c>
      <c r="E1352" s="3" t="s">
        <v>1735</v>
      </c>
      <c r="F1352" s="3" t="s">
        <v>2079</v>
      </c>
      <c r="G1352" s="4">
        <v>1730</v>
      </c>
    </row>
    <row r="1353" spans="1:7" x14ac:dyDescent="0.25">
      <c r="A1353" s="1" t="s">
        <v>35</v>
      </c>
      <c r="B1353" s="1" t="s">
        <v>1577</v>
      </c>
      <c r="C1353" s="1" t="s">
        <v>2070</v>
      </c>
      <c r="D1353" s="1" t="s">
        <v>142</v>
      </c>
      <c r="E1353" s="3" t="s">
        <v>1738</v>
      </c>
      <c r="F1353" s="3" t="s">
        <v>2134</v>
      </c>
      <c r="G1353" s="4">
        <v>1730</v>
      </c>
    </row>
    <row r="1354" spans="1:7" x14ac:dyDescent="0.25">
      <c r="A1354" s="1" t="s">
        <v>35</v>
      </c>
      <c r="B1354" s="1" t="s">
        <v>700</v>
      </c>
      <c r="C1354" s="1" t="s">
        <v>2070</v>
      </c>
      <c r="D1354" s="1" t="s">
        <v>142</v>
      </c>
      <c r="E1354" s="3" t="s">
        <v>1735</v>
      </c>
      <c r="F1354" s="3" t="s">
        <v>2079</v>
      </c>
      <c r="G1354" s="4">
        <v>1730</v>
      </c>
    </row>
    <row r="1355" spans="1:7" x14ac:dyDescent="0.25">
      <c r="A1355" s="1" t="s">
        <v>35</v>
      </c>
      <c r="B1355" s="1" t="s">
        <v>551</v>
      </c>
      <c r="C1355" s="1" t="s">
        <v>2070</v>
      </c>
      <c r="D1355" s="1" t="s">
        <v>142</v>
      </c>
      <c r="E1355" s="3" t="s">
        <v>1738</v>
      </c>
      <c r="F1355" s="3" t="s">
        <v>2134</v>
      </c>
      <c r="G1355" s="4">
        <v>1730</v>
      </c>
    </row>
    <row r="1356" spans="1:7" x14ac:dyDescent="0.25">
      <c r="A1356" s="1" t="s">
        <v>35</v>
      </c>
      <c r="B1356" s="1" t="s">
        <v>1517</v>
      </c>
      <c r="C1356" s="1" t="s">
        <v>2070</v>
      </c>
      <c r="D1356" s="1" t="s">
        <v>142</v>
      </c>
      <c r="E1356" s="3" t="s">
        <v>1738</v>
      </c>
      <c r="F1356" s="3" t="s">
        <v>2134</v>
      </c>
      <c r="G1356" s="4">
        <v>1730</v>
      </c>
    </row>
    <row r="1357" spans="1:7" x14ac:dyDescent="0.25">
      <c r="A1357" s="1" t="s">
        <v>35</v>
      </c>
      <c r="B1357" s="1" t="s">
        <v>1533</v>
      </c>
      <c r="C1357" s="1" t="s">
        <v>2070</v>
      </c>
      <c r="D1357" s="1" t="s">
        <v>142</v>
      </c>
      <c r="E1357" s="3" t="s">
        <v>1735</v>
      </c>
      <c r="F1357" s="3" t="s">
        <v>2079</v>
      </c>
      <c r="G1357" s="4">
        <v>1730</v>
      </c>
    </row>
    <row r="1358" spans="1:7" x14ac:dyDescent="0.25">
      <c r="A1358" s="1" t="s">
        <v>35</v>
      </c>
      <c r="B1358" s="1" t="s">
        <v>230</v>
      </c>
      <c r="C1358" s="1" t="s">
        <v>2070</v>
      </c>
      <c r="D1358" s="1" t="s">
        <v>142</v>
      </c>
      <c r="E1358" s="3" t="s">
        <v>1717</v>
      </c>
      <c r="F1358" s="3" t="s">
        <v>2132</v>
      </c>
      <c r="G1358" s="4">
        <v>1730</v>
      </c>
    </row>
    <row r="1359" spans="1:7" x14ac:dyDescent="0.25">
      <c r="A1359" s="1" t="s">
        <v>35</v>
      </c>
      <c r="B1359" s="1" t="s">
        <v>1015</v>
      </c>
      <c r="C1359" s="1" t="s">
        <v>2070</v>
      </c>
      <c r="D1359" s="1" t="s">
        <v>142</v>
      </c>
      <c r="E1359" s="3" t="s">
        <v>1717</v>
      </c>
      <c r="F1359" s="3" t="s">
        <v>2132</v>
      </c>
      <c r="G1359" s="4">
        <v>1730</v>
      </c>
    </row>
    <row r="1360" spans="1:7" x14ac:dyDescent="0.25">
      <c r="A1360" s="1" t="s">
        <v>35</v>
      </c>
      <c r="B1360" s="1" t="s">
        <v>1532</v>
      </c>
      <c r="C1360" s="1" t="s">
        <v>2070</v>
      </c>
      <c r="D1360" s="1" t="s">
        <v>142</v>
      </c>
      <c r="E1360" s="3" t="s">
        <v>1735</v>
      </c>
      <c r="F1360" s="3" t="s">
        <v>2079</v>
      </c>
      <c r="G1360" s="4">
        <v>1730</v>
      </c>
    </row>
    <row r="1361" spans="1:7" x14ac:dyDescent="0.25">
      <c r="A1361" s="1" t="s">
        <v>35</v>
      </c>
      <c r="B1361" s="1" t="s">
        <v>1508</v>
      </c>
      <c r="C1361" s="1" t="s">
        <v>2070</v>
      </c>
      <c r="D1361" s="1" t="s">
        <v>142</v>
      </c>
      <c r="E1361" s="3" t="s">
        <v>1735</v>
      </c>
      <c r="F1361" s="3" t="s">
        <v>2079</v>
      </c>
      <c r="G1361" s="4">
        <v>1730</v>
      </c>
    </row>
    <row r="1362" spans="1:7" x14ac:dyDescent="0.25">
      <c r="A1362" s="1" t="s">
        <v>35</v>
      </c>
      <c r="B1362" s="1" t="s">
        <v>149</v>
      </c>
      <c r="C1362" s="1" t="s">
        <v>2070</v>
      </c>
      <c r="D1362" s="1" t="s">
        <v>142</v>
      </c>
      <c r="E1362" s="3" t="s">
        <v>1761</v>
      </c>
      <c r="F1362" s="3" t="s">
        <v>2137</v>
      </c>
      <c r="G1362" s="4">
        <v>1730</v>
      </c>
    </row>
    <row r="1363" spans="1:7" x14ac:dyDescent="0.25">
      <c r="A1363" s="1" t="s">
        <v>35</v>
      </c>
      <c r="B1363" s="1" t="s">
        <v>530</v>
      </c>
      <c r="C1363" s="1" t="s">
        <v>2070</v>
      </c>
      <c r="D1363" s="1" t="s">
        <v>142</v>
      </c>
      <c r="E1363" s="3" t="s">
        <v>1803</v>
      </c>
      <c r="F1363" s="3" t="s">
        <v>2136</v>
      </c>
      <c r="G1363" s="4">
        <v>1730</v>
      </c>
    </row>
    <row r="1364" spans="1:7" x14ac:dyDescent="0.25">
      <c r="A1364" s="1" t="s">
        <v>35</v>
      </c>
      <c r="B1364" s="1" t="s">
        <v>1519</v>
      </c>
      <c r="C1364" s="1" t="s">
        <v>2070</v>
      </c>
      <c r="D1364" s="1" t="s">
        <v>142</v>
      </c>
      <c r="E1364" s="3" t="s">
        <v>1722</v>
      </c>
      <c r="F1364" s="3" t="s">
        <v>2130</v>
      </c>
      <c r="G1364" s="4">
        <v>1730</v>
      </c>
    </row>
    <row r="1365" spans="1:7" x14ac:dyDescent="0.25">
      <c r="A1365" s="1" t="s">
        <v>35</v>
      </c>
      <c r="B1365" s="1" t="s">
        <v>1067</v>
      </c>
      <c r="C1365" s="1" t="s">
        <v>2070</v>
      </c>
      <c r="D1365" s="1" t="s">
        <v>142</v>
      </c>
      <c r="E1365" s="3" t="s">
        <v>1735</v>
      </c>
      <c r="F1365" s="3" t="s">
        <v>2079</v>
      </c>
      <c r="G1365" s="4">
        <v>1730</v>
      </c>
    </row>
    <row r="1366" spans="1:7" x14ac:dyDescent="0.25">
      <c r="A1366" s="1" t="s">
        <v>35</v>
      </c>
      <c r="B1366" s="1" t="s">
        <v>1574</v>
      </c>
      <c r="C1366" s="1" t="s">
        <v>2070</v>
      </c>
      <c r="D1366" s="1" t="s">
        <v>142</v>
      </c>
      <c r="E1366" s="3" t="s">
        <v>1991</v>
      </c>
      <c r="F1366" s="3" t="s">
        <v>2138</v>
      </c>
      <c r="G1366" s="4">
        <v>1730</v>
      </c>
    </row>
    <row r="1367" spans="1:7" x14ac:dyDescent="0.25">
      <c r="A1367" s="1" t="s">
        <v>35</v>
      </c>
      <c r="B1367" s="1" t="s">
        <v>1520</v>
      </c>
      <c r="C1367" s="1" t="s">
        <v>2070</v>
      </c>
      <c r="D1367" s="1" t="s">
        <v>142</v>
      </c>
      <c r="E1367" s="3" t="s">
        <v>1735</v>
      </c>
      <c r="F1367" s="3" t="s">
        <v>2079</v>
      </c>
      <c r="G1367" s="4">
        <v>1730</v>
      </c>
    </row>
    <row r="1368" spans="1:7" x14ac:dyDescent="0.25">
      <c r="A1368" s="1" t="s">
        <v>35</v>
      </c>
      <c r="B1368" s="1" t="s">
        <v>584</v>
      </c>
      <c r="C1368" s="1" t="s">
        <v>2070</v>
      </c>
      <c r="D1368" s="1" t="s">
        <v>142</v>
      </c>
      <c r="E1368" s="3" t="s">
        <v>1735</v>
      </c>
      <c r="F1368" s="3" t="s">
        <v>2079</v>
      </c>
      <c r="G1368" s="4">
        <v>1730</v>
      </c>
    </row>
    <row r="1369" spans="1:7" x14ac:dyDescent="0.25">
      <c r="A1369" s="1" t="s">
        <v>35</v>
      </c>
      <c r="B1369" s="1" t="s">
        <v>1025</v>
      </c>
      <c r="C1369" s="1" t="s">
        <v>2070</v>
      </c>
      <c r="D1369" s="1" t="s">
        <v>142</v>
      </c>
      <c r="E1369" s="3" t="s">
        <v>1735</v>
      </c>
      <c r="F1369" s="3" t="s">
        <v>2079</v>
      </c>
      <c r="G1369" s="4">
        <v>1730</v>
      </c>
    </row>
    <row r="1370" spans="1:7" x14ac:dyDescent="0.25">
      <c r="A1370" s="1" t="s">
        <v>35</v>
      </c>
      <c r="B1370" s="1" t="s">
        <v>570</v>
      </c>
      <c r="C1370" s="1" t="s">
        <v>2070</v>
      </c>
      <c r="D1370" s="1" t="s">
        <v>142</v>
      </c>
      <c r="E1370" s="3" t="s">
        <v>1735</v>
      </c>
      <c r="F1370" s="3" t="s">
        <v>2079</v>
      </c>
      <c r="G1370" s="4">
        <v>1730</v>
      </c>
    </row>
    <row r="1371" spans="1:7" x14ac:dyDescent="0.25">
      <c r="A1371" s="1" t="s">
        <v>35</v>
      </c>
      <c r="B1371" s="1" t="s">
        <v>1523</v>
      </c>
      <c r="C1371" s="1" t="s">
        <v>2070</v>
      </c>
      <c r="D1371" s="1" t="s">
        <v>142</v>
      </c>
      <c r="E1371" s="3" t="s">
        <v>1735</v>
      </c>
      <c r="F1371" s="3" t="s">
        <v>2079</v>
      </c>
      <c r="G1371" s="4">
        <v>1730</v>
      </c>
    </row>
    <row r="1372" spans="1:7" x14ac:dyDescent="0.25">
      <c r="A1372" s="1" t="s">
        <v>35</v>
      </c>
      <c r="B1372" s="1" t="s">
        <v>1550</v>
      </c>
      <c r="C1372" s="1" t="s">
        <v>2070</v>
      </c>
      <c r="D1372" s="1" t="s">
        <v>142</v>
      </c>
      <c r="E1372" s="3" t="s">
        <v>1735</v>
      </c>
      <c r="F1372" s="3" t="s">
        <v>2079</v>
      </c>
      <c r="G1372" s="4">
        <v>1730</v>
      </c>
    </row>
    <row r="1373" spans="1:7" x14ac:dyDescent="0.25">
      <c r="A1373" s="1" t="s">
        <v>35</v>
      </c>
      <c r="B1373" s="1" t="s">
        <v>1557</v>
      </c>
      <c r="C1373" s="1" t="s">
        <v>2070</v>
      </c>
      <c r="D1373" s="1" t="s">
        <v>142</v>
      </c>
      <c r="E1373" s="3" t="s">
        <v>1735</v>
      </c>
      <c r="F1373" s="3" t="s">
        <v>2079</v>
      </c>
      <c r="G1373" s="4">
        <v>1730</v>
      </c>
    </row>
    <row r="1374" spans="1:7" x14ac:dyDescent="0.25">
      <c r="A1374" s="1" t="s">
        <v>35</v>
      </c>
      <c r="B1374" s="1" t="s">
        <v>1509</v>
      </c>
      <c r="C1374" s="1" t="s">
        <v>2070</v>
      </c>
      <c r="D1374" s="1" t="s">
        <v>142</v>
      </c>
      <c r="E1374" s="3" t="s">
        <v>1735</v>
      </c>
      <c r="F1374" s="3" t="s">
        <v>2079</v>
      </c>
      <c r="G1374" s="4">
        <v>1730</v>
      </c>
    </row>
    <row r="1375" spans="1:7" x14ac:dyDescent="0.25">
      <c r="A1375" s="1" t="s">
        <v>35</v>
      </c>
      <c r="B1375" s="1" t="s">
        <v>1527</v>
      </c>
      <c r="C1375" s="1" t="s">
        <v>2070</v>
      </c>
      <c r="D1375" s="1" t="s">
        <v>142</v>
      </c>
      <c r="E1375" s="3" t="s">
        <v>1735</v>
      </c>
      <c r="F1375" s="3" t="s">
        <v>2079</v>
      </c>
      <c r="G1375" s="4">
        <v>1730</v>
      </c>
    </row>
    <row r="1376" spans="1:7" x14ac:dyDescent="0.25">
      <c r="A1376" s="1" t="s">
        <v>35</v>
      </c>
      <c r="B1376" s="1" t="s">
        <v>144</v>
      </c>
      <c r="C1376" s="1" t="s">
        <v>2070</v>
      </c>
      <c r="D1376" s="1" t="s">
        <v>142</v>
      </c>
      <c r="E1376" s="3" t="s">
        <v>1765</v>
      </c>
      <c r="F1376" s="3" t="s">
        <v>2080</v>
      </c>
      <c r="G1376" s="4">
        <v>1730</v>
      </c>
    </row>
    <row r="1377" spans="1:7" x14ac:dyDescent="0.25">
      <c r="A1377" s="1" t="s">
        <v>35</v>
      </c>
      <c r="B1377" s="1" t="s">
        <v>1477</v>
      </c>
      <c r="C1377" s="1" t="s">
        <v>2070</v>
      </c>
      <c r="D1377" s="1" t="s">
        <v>142</v>
      </c>
      <c r="E1377" s="3" t="s">
        <v>1722</v>
      </c>
      <c r="F1377" s="3" t="s">
        <v>2130</v>
      </c>
      <c r="G1377" s="4">
        <v>1730</v>
      </c>
    </row>
    <row r="1378" spans="1:7" x14ac:dyDescent="0.25">
      <c r="A1378" s="1" t="s">
        <v>35</v>
      </c>
      <c r="B1378" s="1" t="s">
        <v>1088</v>
      </c>
      <c r="C1378" s="1" t="s">
        <v>2070</v>
      </c>
      <c r="D1378" s="1" t="s">
        <v>142</v>
      </c>
      <c r="E1378" s="3" t="s">
        <v>1722</v>
      </c>
      <c r="F1378" s="3" t="s">
        <v>2130</v>
      </c>
      <c r="G1378" s="4">
        <v>1730</v>
      </c>
    </row>
    <row r="1379" spans="1:7" x14ac:dyDescent="0.25">
      <c r="A1379" s="1" t="s">
        <v>35</v>
      </c>
      <c r="B1379" s="1" t="s">
        <v>146</v>
      </c>
      <c r="C1379" s="1" t="s">
        <v>2070</v>
      </c>
      <c r="D1379" s="1" t="s">
        <v>142</v>
      </c>
      <c r="E1379" s="3" t="s">
        <v>1765</v>
      </c>
      <c r="F1379" s="3" t="s">
        <v>2080</v>
      </c>
      <c r="G1379" s="4">
        <v>1730</v>
      </c>
    </row>
    <row r="1380" spans="1:7" x14ac:dyDescent="0.25">
      <c r="A1380" s="1" t="s">
        <v>35</v>
      </c>
      <c r="B1380" s="1" t="s">
        <v>681</v>
      </c>
      <c r="C1380" s="1" t="s">
        <v>2070</v>
      </c>
      <c r="D1380" s="1" t="s">
        <v>142</v>
      </c>
      <c r="E1380" s="3" t="s">
        <v>1735</v>
      </c>
      <c r="F1380" s="3" t="s">
        <v>2079</v>
      </c>
      <c r="G1380" s="4">
        <v>1730</v>
      </c>
    </row>
    <row r="1381" spans="1:7" x14ac:dyDescent="0.25">
      <c r="A1381" s="1" t="s">
        <v>35</v>
      </c>
      <c r="B1381" s="1" t="s">
        <v>1512</v>
      </c>
      <c r="C1381" s="1" t="s">
        <v>2070</v>
      </c>
      <c r="D1381" s="1" t="s">
        <v>142</v>
      </c>
      <c r="E1381" s="3" t="s">
        <v>1735</v>
      </c>
      <c r="F1381" s="3" t="s">
        <v>2079</v>
      </c>
      <c r="G1381" s="4">
        <v>1730</v>
      </c>
    </row>
    <row r="1382" spans="1:7" x14ac:dyDescent="0.25">
      <c r="A1382" s="1" t="s">
        <v>35</v>
      </c>
      <c r="B1382" s="1" t="s">
        <v>749</v>
      </c>
      <c r="C1382" s="1" t="s">
        <v>2070</v>
      </c>
      <c r="D1382" s="1" t="s">
        <v>142</v>
      </c>
      <c r="E1382" s="3" t="s">
        <v>1735</v>
      </c>
      <c r="F1382" s="3" t="s">
        <v>2079</v>
      </c>
      <c r="G1382" s="4">
        <v>1730</v>
      </c>
    </row>
    <row r="1383" spans="1:7" x14ac:dyDescent="0.25">
      <c r="A1383" s="1" t="s">
        <v>35</v>
      </c>
      <c r="B1383" s="1" t="s">
        <v>1515</v>
      </c>
      <c r="C1383" s="1" t="s">
        <v>2070</v>
      </c>
      <c r="D1383" s="1" t="s">
        <v>142</v>
      </c>
      <c r="E1383" s="3" t="s">
        <v>1735</v>
      </c>
      <c r="F1383" s="3" t="s">
        <v>2079</v>
      </c>
      <c r="G1383" s="4">
        <v>1730</v>
      </c>
    </row>
    <row r="1384" spans="1:7" x14ac:dyDescent="0.25">
      <c r="A1384" s="1" t="s">
        <v>35</v>
      </c>
      <c r="B1384" s="1" t="s">
        <v>1091</v>
      </c>
      <c r="C1384" s="1" t="s">
        <v>2070</v>
      </c>
      <c r="D1384" s="1" t="s">
        <v>142</v>
      </c>
      <c r="E1384" s="3" t="s">
        <v>1722</v>
      </c>
      <c r="F1384" s="3" t="s">
        <v>2130</v>
      </c>
      <c r="G1384" s="4">
        <v>1730</v>
      </c>
    </row>
    <row r="1385" spans="1:7" x14ac:dyDescent="0.25">
      <c r="A1385" s="1" t="s">
        <v>35</v>
      </c>
      <c r="B1385" s="1" t="s">
        <v>1503</v>
      </c>
      <c r="C1385" s="1" t="s">
        <v>2070</v>
      </c>
      <c r="D1385" s="1" t="s">
        <v>142</v>
      </c>
      <c r="E1385" s="3" t="s">
        <v>1735</v>
      </c>
      <c r="F1385" s="3" t="s">
        <v>2079</v>
      </c>
      <c r="G1385" s="4">
        <v>1730</v>
      </c>
    </row>
    <row r="1386" spans="1:7" x14ac:dyDescent="0.25">
      <c r="A1386" s="1" t="s">
        <v>35</v>
      </c>
      <c r="B1386" s="1" t="s">
        <v>1507</v>
      </c>
      <c r="C1386" s="1" t="s">
        <v>2070</v>
      </c>
      <c r="D1386" s="1" t="s">
        <v>142</v>
      </c>
      <c r="E1386" s="3" t="s">
        <v>1722</v>
      </c>
      <c r="F1386" s="3" t="s">
        <v>2130</v>
      </c>
      <c r="G1386" s="4">
        <v>1730</v>
      </c>
    </row>
    <row r="1387" spans="1:7" x14ac:dyDescent="0.25">
      <c r="A1387" s="1" t="s">
        <v>35</v>
      </c>
      <c r="B1387" s="1" t="s">
        <v>813</v>
      </c>
      <c r="C1387" s="1" t="s">
        <v>2070</v>
      </c>
      <c r="D1387" s="1" t="s">
        <v>142</v>
      </c>
      <c r="E1387" s="3" t="s">
        <v>1735</v>
      </c>
      <c r="F1387" s="3" t="s">
        <v>2079</v>
      </c>
      <c r="G1387" s="4">
        <v>1730</v>
      </c>
    </row>
    <row r="1388" spans="1:7" x14ac:dyDescent="0.25">
      <c r="A1388" s="1" t="s">
        <v>35</v>
      </c>
      <c r="B1388" s="1" t="s">
        <v>788</v>
      </c>
      <c r="C1388" s="1" t="s">
        <v>2070</v>
      </c>
      <c r="D1388" s="1" t="s">
        <v>142</v>
      </c>
      <c r="E1388" s="3" t="s">
        <v>1735</v>
      </c>
      <c r="F1388" s="3" t="s">
        <v>2079</v>
      </c>
      <c r="G1388" s="4">
        <v>1730</v>
      </c>
    </row>
    <row r="1389" spans="1:7" x14ac:dyDescent="0.25">
      <c r="A1389" s="1" t="s">
        <v>35</v>
      </c>
      <c r="B1389" s="1" t="s">
        <v>224</v>
      </c>
      <c r="C1389" s="1" t="s">
        <v>2070</v>
      </c>
      <c r="D1389" s="1" t="s">
        <v>142</v>
      </c>
      <c r="E1389" s="3" t="s">
        <v>1735</v>
      </c>
      <c r="F1389" s="3" t="s">
        <v>2079</v>
      </c>
      <c r="G1389" s="4">
        <v>1730</v>
      </c>
    </row>
    <row r="1390" spans="1:7" x14ac:dyDescent="0.25">
      <c r="A1390" s="1" t="s">
        <v>35</v>
      </c>
      <c r="B1390" s="1" t="s">
        <v>1424</v>
      </c>
      <c r="C1390" s="1" t="s">
        <v>2081</v>
      </c>
      <c r="D1390" s="1" t="s">
        <v>142</v>
      </c>
      <c r="E1390" s="3" t="s">
        <v>2082</v>
      </c>
      <c r="F1390" s="3" t="s">
        <v>1915</v>
      </c>
      <c r="G1390" s="4">
        <v>1583.63</v>
      </c>
    </row>
    <row r="1391" spans="1:7" x14ac:dyDescent="0.25">
      <c r="A1391" s="1" t="s">
        <v>35</v>
      </c>
      <c r="B1391" s="1" t="s">
        <v>950</v>
      </c>
      <c r="C1391" s="1" t="s">
        <v>2070</v>
      </c>
      <c r="D1391" s="1" t="s">
        <v>142</v>
      </c>
      <c r="E1391" s="3" t="s">
        <v>2083</v>
      </c>
      <c r="F1391" s="3" t="s">
        <v>2084</v>
      </c>
      <c r="G1391" s="4">
        <v>1313.33</v>
      </c>
    </row>
    <row r="1392" spans="1:7" x14ac:dyDescent="0.25">
      <c r="A1392" s="1" t="s">
        <v>35</v>
      </c>
      <c r="B1392" s="1" t="s">
        <v>1497</v>
      </c>
      <c r="C1392" s="1" t="s">
        <v>2070</v>
      </c>
      <c r="D1392" s="1" t="s">
        <v>142</v>
      </c>
      <c r="E1392" s="3" t="s">
        <v>2071</v>
      </c>
      <c r="F1392" s="3" t="s">
        <v>2072</v>
      </c>
      <c r="G1392" s="4">
        <v>1313.33</v>
      </c>
    </row>
    <row r="1393" spans="1:7" x14ac:dyDescent="0.25">
      <c r="A1393" s="1" t="s">
        <v>35</v>
      </c>
      <c r="B1393" s="1" t="s">
        <v>168</v>
      </c>
      <c r="C1393" s="1" t="s">
        <v>2070</v>
      </c>
      <c r="D1393" s="1" t="s">
        <v>142</v>
      </c>
      <c r="E1393" s="3" t="s">
        <v>2083</v>
      </c>
      <c r="F1393" s="3" t="s">
        <v>2084</v>
      </c>
      <c r="G1393" s="4">
        <v>1313.33</v>
      </c>
    </row>
    <row r="1394" spans="1:7" x14ac:dyDescent="0.25">
      <c r="A1394" s="1" t="s">
        <v>35</v>
      </c>
      <c r="B1394" s="1" t="s">
        <v>337</v>
      </c>
      <c r="C1394" s="1" t="s">
        <v>2070</v>
      </c>
      <c r="D1394" s="1" t="s">
        <v>157</v>
      </c>
      <c r="E1394" s="3" t="s">
        <v>2073</v>
      </c>
      <c r="F1394" s="3" t="s">
        <v>2074</v>
      </c>
      <c r="G1394" s="4">
        <v>1313.33</v>
      </c>
    </row>
    <row r="1395" spans="1:7" x14ac:dyDescent="0.25">
      <c r="A1395" s="1" t="s">
        <v>35</v>
      </c>
      <c r="B1395" s="1" t="s">
        <v>795</v>
      </c>
      <c r="C1395" s="1" t="s">
        <v>2070</v>
      </c>
      <c r="D1395" s="1" t="s">
        <v>142</v>
      </c>
      <c r="E1395" s="3" t="s">
        <v>2071</v>
      </c>
      <c r="F1395" s="3" t="s">
        <v>2072</v>
      </c>
      <c r="G1395" s="4">
        <v>1313.33</v>
      </c>
    </row>
    <row r="1396" spans="1:7" x14ac:dyDescent="0.25">
      <c r="A1396" s="1" t="s">
        <v>35</v>
      </c>
      <c r="B1396" s="1" t="s">
        <v>729</v>
      </c>
      <c r="C1396" s="1" t="s">
        <v>2070</v>
      </c>
      <c r="D1396" s="1" t="s">
        <v>142</v>
      </c>
      <c r="E1396" s="3" t="s">
        <v>2071</v>
      </c>
      <c r="F1396" s="3" t="s">
        <v>2072</v>
      </c>
      <c r="G1396" s="4">
        <v>1313.33</v>
      </c>
    </row>
    <row r="1397" spans="1:7" x14ac:dyDescent="0.25">
      <c r="A1397" s="1" t="s">
        <v>35</v>
      </c>
      <c r="B1397" s="1" t="s">
        <v>820</v>
      </c>
      <c r="C1397" s="1" t="s">
        <v>2070</v>
      </c>
      <c r="D1397" s="1" t="s">
        <v>142</v>
      </c>
      <c r="E1397" s="3" t="s">
        <v>2073</v>
      </c>
      <c r="F1397" s="3" t="s">
        <v>2074</v>
      </c>
      <c r="G1397" s="4">
        <v>1313.33</v>
      </c>
    </row>
    <row r="1398" spans="1:7" x14ac:dyDescent="0.25">
      <c r="A1398" s="1" t="s">
        <v>35</v>
      </c>
      <c r="B1398" s="1" t="s">
        <v>976</v>
      </c>
      <c r="C1398" s="1" t="s">
        <v>2070</v>
      </c>
      <c r="D1398" s="1" t="s">
        <v>142</v>
      </c>
      <c r="E1398" s="3" t="s">
        <v>2083</v>
      </c>
      <c r="F1398" s="3" t="s">
        <v>2084</v>
      </c>
      <c r="G1398" s="4">
        <v>1313.33</v>
      </c>
    </row>
    <row r="1399" spans="1:7" x14ac:dyDescent="0.25">
      <c r="A1399" s="1" t="s">
        <v>35</v>
      </c>
      <c r="B1399" s="1" t="s">
        <v>431</v>
      </c>
      <c r="C1399" s="1" t="s">
        <v>2070</v>
      </c>
      <c r="D1399" s="1" t="s">
        <v>142</v>
      </c>
      <c r="E1399" s="3" t="s">
        <v>2071</v>
      </c>
      <c r="F1399" s="3" t="s">
        <v>2072</v>
      </c>
      <c r="G1399" s="4">
        <v>1313.33</v>
      </c>
    </row>
    <row r="1400" spans="1:7" x14ac:dyDescent="0.25">
      <c r="A1400" s="1" t="s">
        <v>35</v>
      </c>
      <c r="B1400" s="1" t="s">
        <v>1209</v>
      </c>
      <c r="C1400" s="1" t="s">
        <v>2070</v>
      </c>
      <c r="D1400" s="1" t="s">
        <v>142</v>
      </c>
      <c r="E1400" s="3" t="s">
        <v>2071</v>
      </c>
      <c r="F1400" s="3" t="s">
        <v>2072</v>
      </c>
      <c r="G1400" s="4">
        <v>1313.33</v>
      </c>
    </row>
    <row r="1401" spans="1:7" x14ac:dyDescent="0.25">
      <c r="A1401" s="1" t="s">
        <v>35</v>
      </c>
      <c r="B1401" s="1" t="s">
        <v>1496</v>
      </c>
      <c r="C1401" s="1" t="s">
        <v>2070</v>
      </c>
      <c r="D1401" s="1" t="s">
        <v>142</v>
      </c>
      <c r="E1401" s="3" t="s">
        <v>2071</v>
      </c>
      <c r="F1401" s="3" t="s">
        <v>2072</v>
      </c>
      <c r="G1401" s="4">
        <v>1313.33</v>
      </c>
    </row>
    <row r="1402" spans="1:7" x14ac:dyDescent="0.25">
      <c r="A1402" s="1" t="s">
        <v>35</v>
      </c>
      <c r="B1402" s="1" t="s">
        <v>1177</v>
      </c>
      <c r="C1402" s="1" t="s">
        <v>2070</v>
      </c>
      <c r="D1402" s="1" t="s">
        <v>142</v>
      </c>
      <c r="E1402" s="3" t="s">
        <v>2071</v>
      </c>
      <c r="F1402" s="3" t="s">
        <v>2072</v>
      </c>
      <c r="G1402" s="4">
        <v>1313.33</v>
      </c>
    </row>
    <row r="1403" spans="1:7" x14ac:dyDescent="0.25">
      <c r="A1403" s="1" t="s">
        <v>35</v>
      </c>
      <c r="B1403" s="1" t="s">
        <v>1293</v>
      </c>
      <c r="C1403" s="1" t="s">
        <v>2070</v>
      </c>
      <c r="D1403" s="1" t="s">
        <v>142</v>
      </c>
      <c r="E1403" s="3" t="s">
        <v>2071</v>
      </c>
      <c r="F1403" s="3" t="s">
        <v>2072</v>
      </c>
      <c r="G1403" s="4">
        <v>1313.33</v>
      </c>
    </row>
    <row r="1404" spans="1:7" x14ac:dyDescent="0.25">
      <c r="A1404" s="1" t="s">
        <v>35</v>
      </c>
      <c r="B1404" s="1" t="s">
        <v>1201</v>
      </c>
      <c r="C1404" s="1" t="s">
        <v>2070</v>
      </c>
      <c r="D1404" s="1" t="s">
        <v>142</v>
      </c>
      <c r="E1404" s="3" t="s">
        <v>2071</v>
      </c>
      <c r="F1404" s="3" t="s">
        <v>2072</v>
      </c>
      <c r="G1404" s="4">
        <v>1313.33</v>
      </c>
    </row>
    <row r="1405" spans="1:7" x14ac:dyDescent="0.25">
      <c r="A1405" s="1" t="s">
        <v>35</v>
      </c>
      <c r="B1405" s="1" t="s">
        <v>796</v>
      </c>
      <c r="C1405" s="1" t="s">
        <v>2070</v>
      </c>
      <c r="D1405" s="1" t="s">
        <v>142</v>
      </c>
      <c r="E1405" s="3" t="s">
        <v>2083</v>
      </c>
      <c r="F1405" s="3" t="s">
        <v>2084</v>
      </c>
      <c r="G1405" s="4">
        <v>1313.33</v>
      </c>
    </row>
    <row r="1406" spans="1:7" x14ac:dyDescent="0.25">
      <c r="A1406" s="1" t="s">
        <v>35</v>
      </c>
      <c r="B1406" s="1" t="s">
        <v>1492</v>
      </c>
      <c r="C1406" s="1" t="s">
        <v>2070</v>
      </c>
      <c r="D1406" s="1" t="s">
        <v>142</v>
      </c>
      <c r="E1406" s="3" t="s">
        <v>2071</v>
      </c>
      <c r="F1406" s="3" t="s">
        <v>2072</v>
      </c>
      <c r="G1406" s="4">
        <v>1313.33</v>
      </c>
    </row>
    <row r="1407" spans="1:7" x14ac:dyDescent="0.25">
      <c r="A1407" s="1" t="s">
        <v>35</v>
      </c>
      <c r="B1407" s="1" t="s">
        <v>1493</v>
      </c>
      <c r="C1407" s="1" t="s">
        <v>2070</v>
      </c>
      <c r="D1407" s="1" t="s">
        <v>142</v>
      </c>
      <c r="E1407" s="3" t="s">
        <v>2071</v>
      </c>
      <c r="F1407" s="3" t="s">
        <v>2072</v>
      </c>
      <c r="G1407" s="4">
        <v>1313.33</v>
      </c>
    </row>
    <row r="1408" spans="1:7" x14ac:dyDescent="0.25">
      <c r="A1408" s="1" t="s">
        <v>35</v>
      </c>
      <c r="B1408" s="1" t="s">
        <v>1491</v>
      </c>
      <c r="C1408" s="1" t="s">
        <v>2070</v>
      </c>
      <c r="D1408" s="1" t="s">
        <v>142</v>
      </c>
      <c r="E1408" s="3" t="s">
        <v>2071</v>
      </c>
      <c r="F1408" s="3" t="s">
        <v>2072</v>
      </c>
      <c r="G1408" s="4">
        <v>1313.33</v>
      </c>
    </row>
    <row r="1409" spans="1:7" x14ac:dyDescent="0.25">
      <c r="A1409" s="1" t="s">
        <v>35</v>
      </c>
      <c r="B1409" s="1" t="s">
        <v>1590</v>
      </c>
      <c r="C1409" s="1" t="s">
        <v>2070</v>
      </c>
      <c r="D1409" s="1" t="s">
        <v>142</v>
      </c>
      <c r="E1409" s="3" t="s">
        <v>2071</v>
      </c>
      <c r="F1409" s="3" t="s">
        <v>2072</v>
      </c>
      <c r="G1409" s="4">
        <v>1313.33</v>
      </c>
    </row>
    <row r="1410" spans="1:7" x14ac:dyDescent="0.25">
      <c r="A1410" s="1" t="s">
        <v>35</v>
      </c>
      <c r="B1410" s="1" t="s">
        <v>1017</v>
      </c>
      <c r="C1410" s="1" t="s">
        <v>2070</v>
      </c>
      <c r="D1410" s="1" t="s">
        <v>142</v>
      </c>
      <c r="E1410" s="3" t="s">
        <v>2071</v>
      </c>
      <c r="F1410" s="3" t="s">
        <v>2072</v>
      </c>
      <c r="G1410" s="4">
        <v>1313.33</v>
      </c>
    </row>
    <row r="1411" spans="1:7" x14ac:dyDescent="0.25">
      <c r="A1411" s="1" t="s">
        <v>35</v>
      </c>
      <c r="B1411" s="1" t="s">
        <v>1495</v>
      </c>
      <c r="C1411" s="1" t="s">
        <v>2070</v>
      </c>
      <c r="D1411" s="1" t="s">
        <v>142</v>
      </c>
      <c r="E1411" s="3" t="s">
        <v>2071</v>
      </c>
      <c r="F1411" s="3" t="s">
        <v>2072</v>
      </c>
      <c r="G1411" s="4">
        <v>1313.33</v>
      </c>
    </row>
    <row r="1412" spans="1:7" x14ac:dyDescent="0.25">
      <c r="A1412" s="1" t="s">
        <v>35</v>
      </c>
      <c r="B1412" s="1" t="s">
        <v>429</v>
      </c>
      <c r="C1412" s="1" t="s">
        <v>2070</v>
      </c>
      <c r="D1412" s="1" t="s">
        <v>142</v>
      </c>
      <c r="E1412" s="3" t="s">
        <v>2071</v>
      </c>
      <c r="F1412" s="3" t="s">
        <v>2072</v>
      </c>
      <c r="G1412" s="4">
        <v>1313.33</v>
      </c>
    </row>
    <row r="1413" spans="1:7" x14ac:dyDescent="0.25">
      <c r="A1413" s="1" t="s">
        <v>35</v>
      </c>
      <c r="B1413" s="1" t="s">
        <v>1559</v>
      </c>
      <c r="C1413" s="1" t="s">
        <v>2070</v>
      </c>
      <c r="D1413" s="1" t="s">
        <v>142</v>
      </c>
      <c r="E1413" s="3" t="s">
        <v>2071</v>
      </c>
      <c r="F1413" s="3" t="s">
        <v>2072</v>
      </c>
      <c r="G1413" s="4">
        <v>1313.33</v>
      </c>
    </row>
    <row r="1414" spans="1:7" x14ac:dyDescent="0.25">
      <c r="A1414" s="1" t="s">
        <v>35</v>
      </c>
      <c r="B1414" s="1" t="s">
        <v>731</v>
      </c>
      <c r="C1414" s="1" t="s">
        <v>2070</v>
      </c>
      <c r="D1414" s="1" t="s">
        <v>142</v>
      </c>
      <c r="E1414" s="3" t="s">
        <v>2071</v>
      </c>
      <c r="F1414" s="3" t="s">
        <v>2072</v>
      </c>
      <c r="G1414" s="4">
        <v>1313.33</v>
      </c>
    </row>
    <row r="1415" spans="1:7" x14ac:dyDescent="0.25">
      <c r="A1415" s="1" t="s">
        <v>35</v>
      </c>
      <c r="B1415" s="1" t="s">
        <v>1188</v>
      </c>
      <c r="C1415" s="1" t="s">
        <v>2070</v>
      </c>
      <c r="D1415" s="1" t="s">
        <v>142</v>
      </c>
      <c r="E1415" s="3" t="s">
        <v>2071</v>
      </c>
      <c r="F1415" s="3" t="s">
        <v>2072</v>
      </c>
      <c r="G1415" s="4">
        <v>1313.33</v>
      </c>
    </row>
    <row r="1416" spans="1:7" x14ac:dyDescent="0.25">
      <c r="A1416" s="1" t="s">
        <v>35</v>
      </c>
      <c r="B1416" s="1" t="s">
        <v>395</v>
      </c>
      <c r="C1416" s="1" t="s">
        <v>2070</v>
      </c>
      <c r="D1416" s="1" t="s">
        <v>142</v>
      </c>
      <c r="E1416" s="3" t="s">
        <v>2071</v>
      </c>
      <c r="F1416" s="3" t="s">
        <v>2072</v>
      </c>
      <c r="G1416" s="4">
        <v>1313.33</v>
      </c>
    </row>
    <row r="1417" spans="1:7" x14ac:dyDescent="0.25">
      <c r="A1417" s="1" t="s">
        <v>35</v>
      </c>
      <c r="B1417" s="1" t="s">
        <v>821</v>
      </c>
      <c r="C1417" s="1" t="s">
        <v>2070</v>
      </c>
      <c r="D1417" s="1" t="s">
        <v>142</v>
      </c>
      <c r="E1417" s="3" t="s">
        <v>2071</v>
      </c>
      <c r="F1417" s="3" t="s">
        <v>2072</v>
      </c>
      <c r="G1417" s="4">
        <v>1313.33</v>
      </c>
    </row>
    <row r="1418" spans="1:7" x14ac:dyDescent="0.25">
      <c r="A1418" s="1" t="s">
        <v>35</v>
      </c>
      <c r="B1418" s="1" t="s">
        <v>1498</v>
      </c>
      <c r="C1418" s="1" t="s">
        <v>2070</v>
      </c>
      <c r="D1418" s="1" t="s">
        <v>142</v>
      </c>
      <c r="E1418" s="3" t="s">
        <v>2073</v>
      </c>
      <c r="F1418" s="3" t="s">
        <v>2074</v>
      </c>
      <c r="G1418" s="4">
        <v>1313.33</v>
      </c>
    </row>
    <row r="1419" spans="1:7" x14ac:dyDescent="0.25">
      <c r="A1419" s="1" t="s">
        <v>35</v>
      </c>
      <c r="B1419" s="1" t="s">
        <v>1211</v>
      </c>
      <c r="C1419" s="1" t="s">
        <v>2070</v>
      </c>
      <c r="D1419" s="1" t="s">
        <v>142</v>
      </c>
      <c r="E1419" s="3" t="s">
        <v>2071</v>
      </c>
      <c r="F1419" s="3" t="s">
        <v>2072</v>
      </c>
      <c r="G1419" s="4">
        <v>1313.33</v>
      </c>
    </row>
    <row r="1420" spans="1:7" x14ac:dyDescent="0.25">
      <c r="A1420" s="1" t="s">
        <v>35</v>
      </c>
      <c r="B1420" s="1" t="s">
        <v>1262</v>
      </c>
      <c r="C1420" s="1" t="s">
        <v>2070</v>
      </c>
      <c r="D1420" s="1" t="s">
        <v>142</v>
      </c>
      <c r="E1420" s="3" t="s">
        <v>2071</v>
      </c>
      <c r="F1420" s="3" t="s">
        <v>2072</v>
      </c>
      <c r="G1420" s="4">
        <v>1313.33</v>
      </c>
    </row>
    <row r="1421" spans="1:7" x14ac:dyDescent="0.25">
      <c r="A1421" s="1" t="s">
        <v>35</v>
      </c>
      <c r="B1421" s="1" t="s">
        <v>1020</v>
      </c>
      <c r="C1421" s="1" t="s">
        <v>2070</v>
      </c>
      <c r="D1421" s="1" t="s">
        <v>142</v>
      </c>
      <c r="E1421" s="3" t="s">
        <v>2073</v>
      </c>
      <c r="F1421" s="3" t="s">
        <v>2074</v>
      </c>
      <c r="G1421" s="4">
        <v>1313.33</v>
      </c>
    </row>
    <row r="1422" spans="1:7" x14ac:dyDescent="0.25">
      <c r="A1422" s="1" t="s">
        <v>35</v>
      </c>
      <c r="B1422" s="1" t="s">
        <v>789</v>
      </c>
      <c r="C1422" s="1" t="s">
        <v>2070</v>
      </c>
      <c r="D1422" s="1" t="s">
        <v>142</v>
      </c>
      <c r="E1422" s="3" t="s">
        <v>2083</v>
      </c>
      <c r="F1422" s="3" t="s">
        <v>2084</v>
      </c>
      <c r="G1422" s="4">
        <v>1313.33</v>
      </c>
    </row>
    <row r="1423" spans="1:7" x14ac:dyDescent="0.25">
      <c r="A1423" s="1" t="s">
        <v>35</v>
      </c>
      <c r="B1423" s="1" t="s">
        <v>523</v>
      </c>
      <c r="C1423" s="1" t="s">
        <v>2070</v>
      </c>
      <c r="D1423" s="1" t="s">
        <v>142</v>
      </c>
      <c r="E1423" s="3" t="s">
        <v>2083</v>
      </c>
      <c r="F1423" s="3" t="s">
        <v>2084</v>
      </c>
      <c r="G1423" s="4">
        <v>1313.33</v>
      </c>
    </row>
    <row r="1424" spans="1:7" x14ac:dyDescent="0.25">
      <c r="A1424" s="1" t="s">
        <v>35</v>
      </c>
      <c r="B1424" s="1" t="s">
        <v>1494</v>
      </c>
      <c r="C1424" s="1" t="s">
        <v>2070</v>
      </c>
      <c r="D1424" s="1" t="s">
        <v>142</v>
      </c>
      <c r="E1424" s="3" t="s">
        <v>2083</v>
      </c>
      <c r="F1424" s="3" t="s">
        <v>2084</v>
      </c>
      <c r="G1424" s="4">
        <v>1313.33</v>
      </c>
    </row>
    <row r="1425" spans="1:7" x14ac:dyDescent="0.25">
      <c r="A1425" s="1" t="s">
        <v>35</v>
      </c>
      <c r="B1425" s="1" t="s">
        <v>39</v>
      </c>
      <c r="C1425" s="1" t="s">
        <v>2070</v>
      </c>
      <c r="D1425" s="1" t="s">
        <v>142</v>
      </c>
      <c r="E1425" s="3" t="s">
        <v>2071</v>
      </c>
      <c r="F1425" s="3" t="s">
        <v>2072</v>
      </c>
      <c r="G1425" s="4">
        <v>1313.33</v>
      </c>
    </row>
    <row r="1426" spans="1:7" x14ac:dyDescent="0.25">
      <c r="A1426" s="1" t="s">
        <v>35</v>
      </c>
      <c r="B1426" s="1" t="s">
        <v>793</v>
      </c>
      <c r="C1426" s="1" t="s">
        <v>2070</v>
      </c>
      <c r="D1426" s="1" t="s">
        <v>142</v>
      </c>
      <c r="E1426" s="3" t="s">
        <v>2083</v>
      </c>
      <c r="F1426" s="3" t="s">
        <v>2084</v>
      </c>
      <c r="G1426" s="4">
        <v>1313.33</v>
      </c>
    </row>
    <row r="1427" spans="1:7" x14ac:dyDescent="0.25">
      <c r="A1427" s="1" t="s">
        <v>35</v>
      </c>
      <c r="B1427" s="1" t="s">
        <v>309</v>
      </c>
      <c r="C1427" s="1" t="s">
        <v>2070</v>
      </c>
      <c r="D1427" s="1" t="s">
        <v>142</v>
      </c>
      <c r="E1427" s="3" t="s">
        <v>2083</v>
      </c>
      <c r="F1427" s="3" t="s">
        <v>2084</v>
      </c>
      <c r="G1427" s="4">
        <v>1313.33</v>
      </c>
    </row>
    <row r="1428" spans="1:7" x14ac:dyDescent="0.25">
      <c r="A1428" s="1" t="s">
        <v>35</v>
      </c>
      <c r="B1428" s="1" t="s">
        <v>972</v>
      </c>
      <c r="C1428" s="1" t="s">
        <v>2070</v>
      </c>
      <c r="D1428" s="1" t="s">
        <v>142</v>
      </c>
      <c r="E1428" s="3" t="s">
        <v>2071</v>
      </c>
      <c r="F1428" s="3" t="s">
        <v>2072</v>
      </c>
      <c r="G1428" s="4">
        <v>1313.33</v>
      </c>
    </row>
    <row r="1429" spans="1:7" x14ac:dyDescent="0.25">
      <c r="A1429" s="1" t="s">
        <v>35</v>
      </c>
      <c r="B1429" s="1" t="s">
        <v>1232</v>
      </c>
      <c r="C1429" s="1" t="s">
        <v>2070</v>
      </c>
      <c r="D1429" s="1" t="s">
        <v>142</v>
      </c>
      <c r="E1429" s="3" t="s">
        <v>2083</v>
      </c>
      <c r="F1429" s="3" t="s">
        <v>2084</v>
      </c>
      <c r="G1429" s="4">
        <v>1313.33</v>
      </c>
    </row>
    <row r="1430" spans="1:7" x14ac:dyDescent="0.25">
      <c r="A1430" s="1" t="s">
        <v>35</v>
      </c>
      <c r="B1430" s="1" t="s">
        <v>956</v>
      </c>
      <c r="C1430" s="1" t="s">
        <v>2070</v>
      </c>
      <c r="D1430" s="1" t="s">
        <v>142</v>
      </c>
      <c r="E1430" s="3" t="s">
        <v>2087</v>
      </c>
      <c r="F1430" s="3" t="s">
        <v>2088</v>
      </c>
      <c r="G1430" s="4">
        <v>1803.35</v>
      </c>
    </row>
    <row r="1431" spans="1:7" x14ac:dyDescent="0.25">
      <c r="A1431" s="1" t="s">
        <v>35</v>
      </c>
      <c r="B1431" s="1" t="s">
        <v>1153</v>
      </c>
      <c r="C1431" s="1" t="s">
        <v>2070</v>
      </c>
      <c r="D1431" s="1" t="s">
        <v>142</v>
      </c>
      <c r="E1431" s="3" t="s">
        <v>2089</v>
      </c>
      <c r="F1431" s="3" t="s">
        <v>2090</v>
      </c>
      <c r="G1431" s="4">
        <v>1803.35</v>
      </c>
    </row>
    <row r="1432" spans="1:7" x14ac:dyDescent="0.25">
      <c r="A1432" s="1" t="s">
        <v>35</v>
      </c>
      <c r="B1432" s="1" t="s">
        <v>1002</v>
      </c>
      <c r="C1432" s="1" t="s">
        <v>2070</v>
      </c>
      <c r="D1432" s="1" t="s">
        <v>142</v>
      </c>
      <c r="E1432" s="3" t="s">
        <v>2089</v>
      </c>
      <c r="F1432" s="3" t="s">
        <v>2090</v>
      </c>
      <c r="G1432" s="4">
        <v>1803.35</v>
      </c>
    </row>
    <row r="1433" spans="1:7" x14ac:dyDescent="0.25">
      <c r="A1433" s="1" t="s">
        <v>35</v>
      </c>
      <c r="B1433" s="1" t="s">
        <v>1316</v>
      </c>
      <c r="C1433" s="1" t="s">
        <v>2070</v>
      </c>
      <c r="D1433" s="1" t="s">
        <v>142</v>
      </c>
      <c r="E1433" s="3" t="s">
        <v>2089</v>
      </c>
      <c r="F1433" s="3" t="s">
        <v>2090</v>
      </c>
      <c r="G1433" s="4">
        <v>1803.35</v>
      </c>
    </row>
    <row r="1434" spans="1:7" x14ac:dyDescent="0.25">
      <c r="A1434" s="1" t="s">
        <v>35</v>
      </c>
      <c r="B1434" s="1" t="s">
        <v>805</v>
      </c>
      <c r="C1434" s="1" t="s">
        <v>2070</v>
      </c>
      <c r="D1434" s="1" t="s">
        <v>142</v>
      </c>
      <c r="E1434" s="3" t="s">
        <v>2093</v>
      </c>
      <c r="F1434" s="3" t="s">
        <v>2094</v>
      </c>
      <c r="G1434" s="4">
        <v>1803.35</v>
      </c>
    </row>
    <row r="1435" spans="1:7" x14ac:dyDescent="0.25">
      <c r="A1435" s="1" t="s">
        <v>35</v>
      </c>
      <c r="B1435" s="1" t="s">
        <v>1285</v>
      </c>
      <c r="C1435" s="1" t="s">
        <v>2070</v>
      </c>
      <c r="D1435" s="1" t="s">
        <v>142</v>
      </c>
      <c r="E1435" s="3" t="s">
        <v>2091</v>
      </c>
      <c r="F1435" s="3" t="s">
        <v>2092</v>
      </c>
      <c r="G1435" s="4">
        <v>1803.35</v>
      </c>
    </row>
    <row r="1436" spans="1:7" x14ac:dyDescent="0.25">
      <c r="A1436" s="1" t="s">
        <v>35</v>
      </c>
      <c r="B1436" s="1" t="s">
        <v>428</v>
      </c>
      <c r="C1436" s="1" t="s">
        <v>2070</v>
      </c>
      <c r="D1436" s="1" t="s">
        <v>142</v>
      </c>
      <c r="E1436" s="3" t="s">
        <v>2093</v>
      </c>
      <c r="F1436" s="3" t="s">
        <v>2094</v>
      </c>
      <c r="G1436" s="4">
        <v>1803.35</v>
      </c>
    </row>
    <row r="1437" spans="1:7" x14ac:dyDescent="0.25">
      <c r="A1437" s="1" t="s">
        <v>35</v>
      </c>
      <c r="B1437" s="1" t="s">
        <v>1140</v>
      </c>
      <c r="C1437" s="1" t="s">
        <v>2070</v>
      </c>
      <c r="D1437" s="1" t="s">
        <v>142</v>
      </c>
      <c r="E1437" s="3" t="s">
        <v>2089</v>
      </c>
      <c r="F1437" s="3" t="s">
        <v>2090</v>
      </c>
      <c r="G1437" s="4">
        <v>1803.35</v>
      </c>
    </row>
    <row r="1438" spans="1:7" x14ac:dyDescent="0.25">
      <c r="A1438" s="1" t="s">
        <v>35</v>
      </c>
      <c r="B1438" s="1" t="s">
        <v>1257</v>
      </c>
      <c r="C1438" s="1" t="s">
        <v>2070</v>
      </c>
      <c r="D1438" s="1" t="s">
        <v>142</v>
      </c>
      <c r="E1438" s="3" t="s">
        <v>2089</v>
      </c>
      <c r="F1438" s="3" t="s">
        <v>2090</v>
      </c>
      <c r="G1438" s="4">
        <v>1803.35</v>
      </c>
    </row>
    <row r="1439" spans="1:7" x14ac:dyDescent="0.25">
      <c r="A1439" s="1" t="s">
        <v>35</v>
      </c>
      <c r="B1439" s="1" t="s">
        <v>1202</v>
      </c>
      <c r="C1439" s="1" t="s">
        <v>2070</v>
      </c>
      <c r="D1439" s="1" t="s">
        <v>142</v>
      </c>
      <c r="E1439" s="3" t="s">
        <v>2087</v>
      </c>
      <c r="F1439" s="3" t="s">
        <v>2088</v>
      </c>
      <c r="G1439" s="4">
        <v>1803.35</v>
      </c>
    </row>
    <row r="1440" spans="1:7" x14ac:dyDescent="0.25">
      <c r="A1440" s="1" t="s">
        <v>35</v>
      </c>
      <c r="B1440" s="1" t="s">
        <v>964</v>
      </c>
      <c r="C1440" s="1" t="s">
        <v>2070</v>
      </c>
      <c r="D1440" s="1" t="s">
        <v>142</v>
      </c>
      <c r="E1440" s="3" t="s">
        <v>2089</v>
      </c>
      <c r="F1440" s="3" t="s">
        <v>2090</v>
      </c>
      <c r="G1440" s="4">
        <v>1803.35</v>
      </c>
    </row>
    <row r="1441" spans="1:7" x14ac:dyDescent="0.25">
      <c r="A1441" s="1" t="s">
        <v>35</v>
      </c>
      <c r="B1441" s="1" t="s">
        <v>1272</v>
      </c>
      <c r="C1441" s="1" t="s">
        <v>2070</v>
      </c>
      <c r="D1441" s="1" t="s">
        <v>142</v>
      </c>
      <c r="E1441" s="3" t="s">
        <v>2089</v>
      </c>
      <c r="F1441" s="3" t="s">
        <v>2090</v>
      </c>
      <c r="G1441" s="4">
        <v>1803.35</v>
      </c>
    </row>
    <row r="1442" spans="1:7" x14ac:dyDescent="0.25">
      <c r="A1442" s="1" t="s">
        <v>35</v>
      </c>
      <c r="B1442" s="1" t="s">
        <v>221</v>
      </c>
      <c r="C1442" s="1" t="s">
        <v>2070</v>
      </c>
      <c r="D1442" s="1" t="s">
        <v>142</v>
      </c>
      <c r="E1442" s="3" t="s">
        <v>2091</v>
      </c>
      <c r="F1442" s="3" t="s">
        <v>2092</v>
      </c>
      <c r="G1442" s="4">
        <v>1803.35</v>
      </c>
    </row>
    <row r="1443" spans="1:7" x14ac:dyDescent="0.25">
      <c r="A1443" s="1" t="s">
        <v>35</v>
      </c>
      <c r="B1443" s="1" t="s">
        <v>730</v>
      </c>
      <c r="C1443" s="1" t="s">
        <v>2070</v>
      </c>
      <c r="D1443" s="1" t="s">
        <v>142</v>
      </c>
      <c r="E1443" s="3" t="s">
        <v>2089</v>
      </c>
      <c r="F1443" s="3" t="s">
        <v>2090</v>
      </c>
      <c r="G1443" s="4">
        <v>1803.35</v>
      </c>
    </row>
    <row r="1444" spans="1:7" x14ac:dyDescent="0.25">
      <c r="A1444" s="1" t="s">
        <v>35</v>
      </c>
      <c r="B1444" s="1" t="s">
        <v>1169</v>
      </c>
      <c r="C1444" s="1" t="s">
        <v>2070</v>
      </c>
      <c r="D1444" s="1" t="s">
        <v>142</v>
      </c>
      <c r="E1444" s="3" t="s">
        <v>2089</v>
      </c>
      <c r="F1444" s="3" t="s">
        <v>2090</v>
      </c>
      <c r="G1444" s="4">
        <v>1803.35</v>
      </c>
    </row>
    <row r="1445" spans="1:7" x14ac:dyDescent="0.25">
      <c r="A1445" s="1" t="s">
        <v>35</v>
      </c>
      <c r="B1445" s="1" t="s">
        <v>998</v>
      </c>
      <c r="C1445" s="1" t="s">
        <v>2070</v>
      </c>
      <c r="D1445" s="1" t="s">
        <v>142</v>
      </c>
      <c r="E1445" s="3" t="s">
        <v>2087</v>
      </c>
      <c r="F1445" s="3" t="s">
        <v>2088</v>
      </c>
      <c r="G1445" s="4">
        <v>1803.35</v>
      </c>
    </row>
    <row r="1446" spans="1:7" x14ac:dyDescent="0.25">
      <c r="A1446" s="1" t="s">
        <v>35</v>
      </c>
      <c r="B1446" s="1" t="s">
        <v>1082</v>
      </c>
      <c r="C1446" s="1" t="s">
        <v>2070</v>
      </c>
      <c r="D1446" s="1" t="s">
        <v>142</v>
      </c>
      <c r="E1446" s="3" t="s">
        <v>2087</v>
      </c>
      <c r="F1446" s="3" t="s">
        <v>2088</v>
      </c>
      <c r="G1446" s="4">
        <v>1803.35</v>
      </c>
    </row>
    <row r="1447" spans="1:7" x14ac:dyDescent="0.25">
      <c r="A1447" s="1" t="s">
        <v>35</v>
      </c>
      <c r="B1447" s="1" t="s">
        <v>1151</v>
      </c>
      <c r="C1447" s="1" t="s">
        <v>2070</v>
      </c>
      <c r="D1447" s="1" t="s">
        <v>142</v>
      </c>
      <c r="E1447" s="3" t="s">
        <v>2087</v>
      </c>
      <c r="F1447" s="3" t="s">
        <v>2088</v>
      </c>
      <c r="G1447" s="4">
        <v>1803.35</v>
      </c>
    </row>
    <row r="1448" spans="1:7" x14ac:dyDescent="0.25">
      <c r="A1448" s="1" t="s">
        <v>35</v>
      </c>
      <c r="B1448" s="1" t="s">
        <v>1289</v>
      </c>
      <c r="C1448" s="1" t="s">
        <v>2070</v>
      </c>
      <c r="D1448" s="1" t="s">
        <v>142</v>
      </c>
      <c r="E1448" s="3" t="s">
        <v>2089</v>
      </c>
      <c r="F1448" s="3" t="s">
        <v>2090</v>
      </c>
      <c r="G1448" s="4">
        <v>1803.35</v>
      </c>
    </row>
    <row r="1449" spans="1:7" x14ac:dyDescent="0.25">
      <c r="A1449" s="1" t="s">
        <v>35</v>
      </c>
      <c r="B1449" s="1" t="s">
        <v>817</v>
      </c>
      <c r="C1449" s="1" t="s">
        <v>2070</v>
      </c>
      <c r="D1449" s="1" t="s">
        <v>142</v>
      </c>
      <c r="E1449" s="3" t="s">
        <v>2089</v>
      </c>
      <c r="F1449" s="3" t="s">
        <v>2090</v>
      </c>
      <c r="G1449" s="4">
        <v>1803.35</v>
      </c>
    </row>
    <row r="1450" spans="1:7" x14ac:dyDescent="0.25">
      <c r="A1450" s="1" t="s">
        <v>35</v>
      </c>
      <c r="B1450" s="1" t="s">
        <v>365</v>
      </c>
      <c r="C1450" s="1" t="s">
        <v>2070</v>
      </c>
      <c r="D1450" s="1" t="s">
        <v>142</v>
      </c>
      <c r="E1450" s="3" t="s">
        <v>2093</v>
      </c>
      <c r="F1450" s="3" t="s">
        <v>2094</v>
      </c>
      <c r="G1450" s="4">
        <v>1803.35</v>
      </c>
    </row>
    <row r="1451" spans="1:7" x14ac:dyDescent="0.25">
      <c r="A1451" s="1" t="s">
        <v>35</v>
      </c>
      <c r="B1451" s="1" t="s">
        <v>1560</v>
      </c>
      <c r="C1451" s="1" t="s">
        <v>2070</v>
      </c>
      <c r="D1451" s="1" t="s">
        <v>142</v>
      </c>
      <c r="E1451" s="3" t="s">
        <v>2099</v>
      </c>
      <c r="F1451" s="3" t="s">
        <v>2100</v>
      </c>
      <c r="G1451" s="4">
        <v>1806.47</v>
      </c>
    </row>
    <row r="1452" spans="1:7" x14ac:dyDescent="0.25">
      <c r="A1452" s="1" t="s">
        <v>35</v>
      </c>
      <c r="B1452" s="1" t="s">
        <v>361</v>
      </c>
      <c r="C1452" s="1" t="s">
        <v>2070</v>
      </c>
      <c r="D1452" s="1" t="s">
        <v>142</v>
      </c>
      <c r="E1452" s="3" t="s">
        <v>2095</v>
      </c>
      <c r="F1452" s="3" t="s">
        <v>2096</v>
      </c>
      <c r="G1452" s="4">
        <v>1806.47</v>
      </c>
    </row>
    <row r="1453" spans="1:7" x14ac:dyDescent="0.25">
      <c r="A1453" s="1" t="s">
        <v>35</v>
      </c>
      <c r="B1453" s="1" t="s">
        <v>1504</v>
      </c>
      <c r="C1453" s="1" t="s">
        <v>2070</v>
      </c>
      <c r="D1453" s="1" t="s">
        <v>142</v>
      </c>
      <c r="E1453" s="3" t="s">
        <v>2097</v>
      </c>
      <c r="F1453" s="3" t="s">
        <v>2098</v>
      </c>
      <c r="G1453" s="4">
        <v>1806.47</v>
      </c>
    </row>
    <row r="1454" spans="1:7" x14ac:dyDescent="0.25">
      <c r="A1454" s="1" t="s">
        <v>35</v>
      </c>
      <c r="B1454" s="1" t="s">
        <v>745</v>
      </c>
      <c r="C1454" s="1" t="s">
        <v>2070</v>
      </c>
      <c r="D1454" s="1" t="s">
        <v>142</v>
      </c>
      <c r="E1454" s="3" t="s">
        <v>2075</v>
      </c>
      <c r="F1454" s="3" t="s">
        <v>1981</v>
      </c>
      <c r="G1454" s="4">
        <v>1806.47</v>
      </c>
    </row>
    <row r="1455" spans="1:7" x14ac:dyDescent="0.25">
      <c r="A1455" s="1" t="s">
        <v>35</v>
      </c>
      <c r="B1455" s="1" t="s">
        <v>1483</v>
      </c>
      <c r="C1455" s="1" t="s">
        <v>2070</v>
      </c>
      <c r="D1455" s="1" t="s">
        <v>142</v>
      </c>
      <c r="E1455" s="3" t="s">
        <v>2075</v>
      </c>
      <c r="F1455" s="3" t="s">
        <v>1981</v>
      </c>
      <c r="G1455" s="4">
        <v>1806.47</v>
      </c>
    </row>
    <row r="1456" spans="1:7" x14ac:dyDescent="0.25">
      <c r="A1456" s="1" t="s">
        <v>35</v>
      </c>
      <c r="B1456" s="1" t="s">
        <v>385</v>
      </c>
      <c r="C1456" s="1" t="s">
        <v>2070</v>
      </c>
      <c r="D1456" s="1" t="s">
        <v>142</v>
      </c>
      <c r="E1456" s="3" t="s">
        <v>2075</v>
      </c>
      <c r="F1456" s="3" t="s">
        <v>1981</v>
      </c>
      <c r="G1456" s="4">
        <v>1806.47</v>
      </c>
    </row>
    <row r="1457" spans="1:7" x14ac:dyDescent="0.25">
      <c r="A1457" s="1" t="s">
        <v>35</v>
      </c>
      <c r="B1457" s="1" t="s">
        <v>426</v>
      </c>
      <c r="C1457" s="1" t="s">
        <v>2070</v>
      </c>
      <c r="D1457" s="1" t="s">
        <v>142</v>
      </c>
      <c r="E1457" s="3" t="s">
        <v>2075</v>
      </c>
      <c r="F1457" s="3" t="s">
        <v>1981</v>
      </c>
      <c r="G1457" s="4">
        <v>1806.47</v>
      </c>
    </row>
    <row r="1458" spans="1:7" x14ac:dyDescent="0.25">
      <c r="A1458" s="1" t="s">
        <v>35</v>
      </c>
      <c r="B1458" s="1" t="s">
        <v>1100</v>
      </c>
      <c r="C1458" s="1" t="s">
        <v>2070</v>
      </c>
      <c r="D1458" s="1" t="s">
        <v>142</v>
      </c>
      <c r="E1458" s="3" t="s">
        <v>2075</v>
      </c>
      <c r="F1458" s="3" t="s">
        <v>1981</v>
      </c>
      <c r="G1458" s="4">
        <v>1806.47</v>
      </c>
    </row>
    <row r="1459" spans="1:7" x14ac:dyDescent="0.25">
      <c r="A1459" s="1" t="s">
        <v>35</v>
      </c>
      <c r="B1459" s="1" t="s">
        <v>877</v>
      </c>
      <c r="C1459" s="1" t="s">
        <v>2070</v>
      </c>
      <c r="D1459" s="1" t="s">
        <v>142</v>
      </c>
      <c r="E1459" s="3" t="s">
        <v>2075</v>
      </c>
      <c r="F1459" s="3" t="s">
        <v>1981</v>
      </c>
      <c r="G1459" s="4">
        <v>1806.47</v>
      </c>
    </row>
    <row r="1460" spans="1:7" x14ac:dyDescent="0.25">
      <c r="A1460" s="1" t="s">
        <v>35</v>
      </c>
      <c r="B1460" s="1" t="s">
        <v>1005</v>
      </c>
      <c r="C1460" s="1" t="s">
        <v>2070</v>
      </c>
      <c r="D1460" s="1" t="s">
        <v>142</v>
      </c>
      <c r="E1460" s="3" t="s">
        <v>2075</v>
      </c>
      <c r="F1460" s="3" t="s">
        <v>1981</v>
      </c>
      <c r="G1460" s="4">
        <v>1806.47</v>
      </c>
    </row>
    <row r="1461" spans="1:7" x14ac:dyDescent="0.25">
      <c r="A1461" s="1" t="s">
        <v>35</v>
      </c>
      <c r="B1461" s="1" t="s">
        <v>592</v>
      </c>
      <c r="C1461" s="1" t="s">
        <v>2070</v>
      </c>
      <c r="D1461" s="1" t="s">
        <v>142</v>
      </c>
      <c r="E1461" s="3" t="s">
        <v>2075</v>
      </c>
      <c r="F1461" s="3" t="s">
        <v>1981</v>
      </c>
      <c r="G1461" s="4">
        <v>1806.47</v>
      </c>
    </row>
    <row r="1462" spans="1:7" x14ac:dyDescent="0.25">
      <c r="A1462" s="1" t="s">
        <v>35</v>
      </c>
      <c r="B1462" s="1" t="s">
        <v>886</v>
      </c>
      <c r="C1462" s="1" t="s">
        <v>2070</v>
      </c>
      <c r="D1462" s="1" t="s">
        <v>142</v>
      </c>
      <c r="E1462" s="3" t="s">
        <v>2075</v>
      </c>
      <c r="F1462" s="3" t="s">
        <v>1981</v>
      </c>
      <c r="G1462" s="4">
        <v>1806.47</v>
      </c>
    </row>
    <row r="1463" spans="1:7" x14ac:dyDescent="0.25">
      <c r="A1463" s="1" t="s">
        <v>35</v>
      </c>
      <c r="B1463" s="1" t="s">
        <v>1072</v>
      </c>
      <c r="C1463" s="1" t="s">
        <v>2070</v>
      </c>
      <c r="D1463" s="1" t="s">
        <v>142</v>
      </c>
      <c r="E1463" s="3" t="s">
        <v>2075</v>
      </c>
      <c r="F1463" s="3" t="s">
        <v>1981</v>
      </c>
      <c r="G1463" s="4">
        <v>1806.47</v>
      </c>
    </row>
    <row r="1464" spans="1:7" x14ac:dyDescent="0.25">
      <c r="A1464" s="1" t="s">
        <v>35</v>
      </c>
      <c r="B1464" s="1" t="s">
        <v>612</v>
      </c>
      <c r="C1464" s="1" t="s">
        <v>2070</v>
      </c>
      <c r="D1464" s="1" t="s">
        <v>142</v>
      </c>
      <c r="E1464" s="3" t="s">
        <v>2075</v>
      </c>
      <c r="F1464" s="3" t="s">
        <v>1981</v>
      </c>
      <c r="G1464" s="4">
        <v>1806.47</v>
      </c>
    </row>
    <row r="1465" spans="1:7" x14ac:dyDescent="0.25">
      <c r="A1465" s="1" t="s">
        <v>35</v>
      </c>
      <c r="B1465" s="1" t="s">
        <v>521</v>
      </c>
      <c r="C1465" s="1" t="s">
        <v>2070</v>
      </c>
      <c r="D1465" s="1" t="s">
        <v>142</v>
      </c>
      <c r="E1465" s="3" t="s">
        <v>2075</v>
      </c>
      <c r="F1465" s="3" t="s">
        <v>1981</v>
      </c>
      <c r="G1465" s="4">
        <v>1806.47</v>
      </c>
    </row>
    <row r="1466" spans="1:7" x14ac:dyDescent="0.25">
      <c r="A1466" s="1" t="s">
        <v>35</v>
      </c>
      <c r="B1466" s="1" t="s">
        <v>593</v>
      </c>
      <c r="C1466" s="1" t="s">
        <v>2070</v>
      </c>
      <c r="D1466" s="1" t="s">
        <v>142</v>
      </c>
      <c r="E1466" s="3" t="s">
        <v>2075</v>
      </c>
      <c r="F1466" s="3" t="s">
        <v>1981</v>
      </c>
      <c r="G1466" s="4">
        <v>1806.47</v>
      </c>
    </row>
    <row r="1467" spans="1:7" x14ac:dyDescent="0.25">
      <c r="A1467" s="1" t="s">
        <v>35</v>
      </c>
      <c r="B1467" s="1" t="s">
        <v>604</v>
      </c>
      <c r="C1467" s="1" t="s">
        <v>2070</v>
      </c>
      <c r="D1467" s="1" t="s">
        <v>142</v>
      </c>
      <c r="E1467" s="3" t="s">
        <v>2075</v>
      </c>
      <c r="F1467" s="3" t="s">
        <v>1981</v>
      </c>
      <c r="G1467" s="4">
        <v>1806.47</v>
      </c>
    </row>
    <row r="1468" spans="1:7" x14ac:dyDescent="0.25">
      <c r="A1468" s="1" t="s">
        <v>35</v>
      </c>
      <c r="B1468" s="1" t="s">
        <v>345</v>
      </c>
      <c r="C1468" s="1" t="s">
        <v>2070</v>
      </c>
      <c r="D1468" s="1" t="s">
        <v>142</v>
      </c>
      <c r="E1468" s="3" t="s">
        <v>2075</v>
      </c>
      <c r="F1468" s="3" t="s">
        <v>1981</v>
      </c>
      <c r="G1468" s="4">
        <v>1806.47</v>
      </c>
    </row>
    <row r="1469" spans="1:7" x14ac:dyDescent="0.25">
      <c r="A1469" s="1" t="s">
        <v>35</v>
      </c>
      <c r="B1469" s="1" t="s">
        <v>1094</v>
      </c>
      <c r="C1469" s="1" t="s">
        <v>2070</v>
      </c>
      <c r="D1469" s="1" t="s">
        <v>142</v>
      </c>
      <c r="E1469" s="3" t="s">
        <v>2075</v>
      </c>
      <c r="F1469" s="3" t="s">
        <v>1981</v>
      </c>
      <c r="G1469" s="4">
        <v>1806.47</v>
      </c>
    </row>
    <row r="1470" spans="1:7" x14ac:dyDescent="0.25">
      <c r="A1470" s="1" t="s">
        <v>35</v>
      </c>
      <c r="B1470" s="1" t="s">
        <v>979</v>
      </c>
      <c r="C1470" s="1" t="s">
        <v>2070</v>
      </c>
      <c r="D1470" s="1" t="s">
        <v>142</v>
      </c>
      <c r="E1470" s="3" t="s">
        <v>2075</v>
      </c>
      <c r="F1470" s="3" t="s">
        <v>1981</v>
      </c>
      <c r="G1470" s="4">
        <v>1808.37</v>
      </c>
    </row>
    <row r="1471" spans="1:7" x14ac:dyDescent="0.25">
      <c r="A1471" s="1" t="s">
        <v>35</v>
      </c>
      <c r="B1471" s="1" t="s">
        <v>631</v>
      </c>
      <c r="C1471" s="1" t="s">
        <v>2070</v>
      </c>
      <c r="D1471" s="1" t="s">
        <v>142</v>
      </c>
      <c r="E1471" s="3" t="s">
        <v>2075</v>
      </c>
      <c r="F1471" s="3" t="s">
        <v>1981</v>
      </c>
      <c r="G1471" s="4">
        <v>1806.47</v>
      </c>
    </row>
    <row r="1472" spans="1:7" x14ac:dyDescent="0.25">
      <c r="A1472" s="1" t="s">
        <v>35</v>
      </c>
      <c r="B1472" s="1" t="s">
        <v>1033</v>
      </c>
      <c r="C1472" s="1" t="s">
        <v>2070</v>
      </c>
      <c r="D1472" s="1" t="s">
        <v>142</v>
      </c>
      <c r="E1472" s="3" t="s">
        <v>2075</v>
      </c>
      <c r="F1472" s="3" t="s">
        <v>1981</v>
      </c>
      <c r="G1472" s="4">
        <v>1806.47</v>
      </c>
    </row>
    <row r="1473" spans="1:7" x14ac:dyDescent="0.25">
      <c r="A1473" s="1" t="s">
        <v>35</v>
      </c>
      <c r="B1473" s="1" t="s">
        <v>1584</v>
      </c>
      <c r="C1473" s="1" t="s">
        <v>2070</v>
      </c>
      <c r="D1473" s="1" t="s">
        <v>142</v>
      </c>
      <c r="E1473" s="3" t="s">
        <v>2075</v>
      </c>
      <c r="F1473" s="3" t="s">
        <v>1981</v>
      </c>
      <c r="G1473" s="4">
        <v>1806.47</v>
      </c>
    </row>
    <row r="1474" spans="1:7" x14ac:dyDescent="0.25">
      <c r="A1474" s="1" t="s">
        <v>35</v>
      </c>
      <c r="B1474" s="1" t="s">
        <v>777</v>
      </c>
      <c r="C1474" s="1" t="s">
        <v>2070</v>
      </c>
      <c r="D1474" s="1" t="s">
        <v>142</v>
      </c>
      <c r="E1474" s="3" t="s">
        <v>2075</v>
      </c>
      <c r="F1474" s="3" t="s">
        <v>1981</v>
      </c>
      <c r="G1474" s="4">
        <v>1806.47</v>
      </c>
    </row>
    <row r="1475" spans="1:7" x14ac:dyDescent="0.25">
      <c r="A1475" s="1" t="s">
        <v>35</v>
      </c>
      <c r="B1475" s="1" t="s">
        <v>1024</v>
      </c>
      <c r="C1475" s="1" t="s">
        <v>2070</v>
      </c>
      <c r="D1475" s="1" t="s">
        <v>142</v>
      </c>
      <c r="E1475" s="3" t="s">
        <v>2075</v>
      </c>
      <c r="F1475" s="3" t="s">
        <v>1981</v>
      </c>
      <c r="G1475" s="4">
        <v>1806.47</v>
      </c>
    </row>
    <row r="1476" spans="1:7" x14ac:dyDescent="0.25">
      <c r="A1476" s="1" t="s">
        <v>35</v>
      </c>
      <c r="B1476" s="1" t="s">
        <v>661</v>
      </c>
      <c r="C1476" s="1" t="s">
        <v>2070</v>
      </c>
      <c r="D1476" s="1" t="s">
        <v>142</v>
      </c>
      <c r="E1476" s="3" t="s">
        <v>2075</v>
      </c>
      <c r="F1476" s="3" t="s">
        <v>1981</v>
      </c>
      <c r="G1476" s="4">
        <v>1806.47</v>
      </c>
    </row>
    <row r="1477" spans="1:7" x14ac:dyDescent="0.25">
      <c r="A1477" s="1" t="s">
        <v>35</v>
      </c>
      <c r="B1477" s="1" t="s">
        <v>377</v>
      </c>
      <c r="C1477" s="1" t="s">
        <v>2070</v>
      </c>
      <c r="D1477" s="1" t="s">
        <v>142</v>
      </c>
      <c r="E1477" s="3" t="s">
        <v>2075</v>
      </c>
      <c r="F1477" s="3" t="s">
        <v>1981</v>
      </c>
      <c r="G1477" s="4">
        <v>1806.47</v>
      </c>
    </row>
    <row r="1478" spans="1:7" x14ac:dyDescent="0.25">
      <c r="A1478" s="1" t="s">
        <v>35</v>
      </c>
      <c r="B1478" s="1" t="s">
        <v>918</v>
      </c>
      <c r="C1478" s="1" t="s">
        <v>2070</v>
      </c>
      <c r="D1478" s="1" t="s">
        <v>142</v>
      </c>
      <c r="E1478" s="3" t="s">
        <v>2075</v>
      </c>
      <c r="F1478" s="3" t="s">
        <v>1981</v>
      </c>
      <c r="G1478" s="4">
        <v>1806.47</v>
      </c>
    </row>
    <row r="1479" spans="1:7" x14ac:dyDescent="0.25">
      <c r="A1479" s="1" t="s">
        <v>35</v>
      </c>
      <c r="B1479" s="1" t="s">
        <v>1283</v>
      </c>
      <c r="C1479" s="1" t="s">
        <v>2070</v>
      </c>
      <c r="D1479" s="1" t="s">
        <v>142</v>
      </c>
      <c r="E1479" s="3" t="s">
        <v>2075</v>
      </c>
      <c r="F1479" s="3" t="s">
        <v>1981</v>
      </c>
      <c r="G1479" s="4">
        <v>1806.47</v>
      </c>
    </row>
    <row r="1480" spans="1:7" x14ac:dyDescent="0.25">
      <c r="A1480" s="1" t="s">
        <v>35</v>
      </c>
      <c r="B1480" s="1" t="s">
        <v>648</v>
      </c>
      <c r="C1480" s="1" t="s">
        <v>2070</v>
      </c>
      <c r="D1480" s="1" t="s">
        <v>142</v>
      </c>
      <c r="E1480" s="3" t="s">
        <v>2075</v>
      </c>
      <c r="F1480" s="3" t="s">
        <v>1981</v>
      </c>
      <c r="G1480" s="4">
        <v>1806.47</v>
      </c>
    </row>
    <row r="1481" spans="1:7" x14ac:dyDescent="0.25">
      <c r="A1481" s="1" t="s">
        <v>35</v>
      </c>
      <c r="B1481" s="1" t="s">
        <v>713</v>
      </c>
      <c r="C1481" s="1" t="s">
        <v>2070</v>
      </c>
      <c r="D1481" s="1" t="s">
        <v>142</v>
      </c>
      <c r="E1481" s="3" t="s">
        <v>2075</v>
      </c>
      <c r="F1481" s="3" t="s">
        <v>1981</v>
      </c>
      <c r="G1481" s="4">
        <v>1806.47</v>
      </c>
    </row>
    <row r="1482" spans="1:7" x14ac:dyDescent="0.25">
      <c r="A1482" s="1" t="s">
        <v>35</v>
      </c>
      <c r="B1482" s="1" t="s">
        <v>1466</v>
      </c>
      <c r="C1482" s="1" t="s">
        <v>2070</v>
      </c>
      <c r="D1482" s="1" t="s">
        <v>142</v>
      </c>
      <c r="E1482" s="3" t="s">
        <v>2075</v>
      </c>
      <c r="F1482" s="3" t="s">
        <v>1981</v>
      </c>
      <c r="G1482" s="4">
        <v>1806.47</v>
      </c>
    </row>
    <row r="1483" spans="1:7" x14ac:dyDescent="0.25">
      <c r="A1483" s="1" t="s">
        <v>35</v>
      </c>
      <c r="B1483" s="1" t="s">
        <v>830</v>
      </c>
      <c r="C1483" s="1" t="s">
        <v>2070</v>
      </c>
      <c r="D1483" s="1" t="s">
        <v>142</v>
      </c>
      <c r="E1483" s="3" t="s">
        <v>2075</v>
      </c>
      <c r="F1483" s="3" t="s">
        <v>1981</v>
      </c>
      <c r="G1483" s="4">
        <v>1806.47</v>
      </c>
    </row>
    <row r="1484" spans="1:7" x14ac:dyDescent="0.25">
      <c r="A1484" s="1" t="s">
        <v>35</v>
      </c>
      <c r="B1484" s="1" t="s">
        <v>1578</v>
      </c>
      <c r="C1484" s="1" t="s">
        <v>2070</v>
      </c>
      <c r="D1484" s="1" t="s">
        <v>142</v>
      </c>
      <c r="E1484" s="3" t="s">
        <v>2075</v>
      </c>
      <c r="F1484" s="3" t="s">
        <v>1981</v>
      </c>
      <c r="G1484" s="4">
        <v>1806.47</v>
      </c>
    </row>
    <row r="1485" spans="1:7" x14ac:dyDescent="0.25">
      <c r="A1485" s="1" t="s">
        <v>35</v>
      </c>
      <c r="B1485" s="1" t="s">
        <v>1150</v>
      </c>
      <c r="C1485" s="1" t="s">
        <v>2070</v>
      </c>
      <c r="D1485" s="1" t="s">
        <v>142</v>
      </c>
      <c r="E1485" s="3" t="s">
        <v>2075</v>
      </c>
      <c r="F1485" s="3" t="s">
        <v>1981</v>
      </c>
      <c r="G1485" s="4">
        <v>1806.47</v>
      </c>
    </row>
    <row r="1486" spans="1:7" x14ac:dyDescent="0.25">
      <c r="A1486" s="1" t="s">
        <v>35</v>
      </c>
      <c r="B1486" s="1" t="s">
        <v>1535</v>
      </c>
      <c r="C1486" s="1" t="s">
        <v>2070</v>
      </c>
      <c r="D1486" s="1" t="s">
        <v>142</v>
      </c>
      <c r="E1486" s="3" t="s">
        <v>2075</v>
      </c>
      <c r="F1486" s="3" t="s">
        <v>1981</v>
      </c>
      <c r="G1486" s="4">
        <v>1806.47</v>
      </c>
    </row>
    <row r="1487" spans="1:7" x14ac:dyDescent="0.25">
      <c r="A1487" s="1" t="s">
        <v>35</v>
      </c>
      <c r="B1487" s="1" t="s">
        <v>706</v>
      </c>
      <c r="C1487" s="1" t="s">
        <v>2070</v>
      </c>
      <c r="D1487" s="1" t="s">
        <v>142</v>
      </c>
      <c r="E1487" s="3" t="s">
        <v>2075</v>
      </c>
      <c r="F1487" s="3" t="s">
        <v>1981</v>
      </c>
      <c r="G1487" s="4">
        <v>1806.47</v>
      </c>
    </row>
    <row r="1488" spans="1:7" x14ac:dyDescent="0.25">
      <c r="A1488" s="1" t="s">
        <v>35</v>
      </c>
      <c r="B1488" s="1" t="s">
        <v>743</v>
      </c>
      <c r="C1488" s="1" t="s">
        <v>2070</v>
      </c>
      <c r="D1488" s="1" t="s">
        <v>142</v>
      </c>
      <c r="E1488" s="3" t="s">
        <v>2075</v>
      </c>
      <c r="F1488" s="3" t="s">
        <v>1981</v>
      </c>
      <c r="G1488" s="4">
        <v>1806.47</v>
      </c>
    </row>
    <row r="1489" spans="1:7" x14ac:dyDescent="0.25">
      <c r="A1489" s="1" t="s">
        <v>35</v>
      </c>
      <c r="B1489" s="1" t="s">
        <v>372</v>
      </c>
      <c r="C1489" s="1" t="s">
        <v>2070</v>
      </c>
      <c r="D1489" s="1" t="s">
        <v>142</v>
      </c>
      <c r="E1489" s="3" t="s">
        <v>2075</v>
      </c>
      <c r="F1489" s="3" t="s">
        <v>1981</v>
      </c>
      <c r="G1489" s="4">
        <v>1806.47</v>
      </c>
    </row>
    <row r="1490" spans="1:7" x14ac:dyDescent="0.25">
      <c r="A1490" s="1" t="s">
        <v>35</v>
      </c>
      <c r="B1490" s="1" t="s">
        <v>379</v>
      </c>
      <c r="C1490" s="1" t="s">
        <v>2070</v>
      </c>
      <c r="D1490" s="1" t="s">
        <v>142</v>
      </c>
      <c r="E1490" s="3" t="s">
        <v>2075</v>
      </c>
      <c r="F1490" s="3" t="s">
        <v>1981</v>
      </c>
      <c r="G1490" s="4">
        <v>1806.47</v>
      </c>
    </row>
    <row r="1491" spans="1:7" x14ac:dyDescent="0.25">
      <c r="A1491" s="1" t="s">
        <v>35</v>
      </c>
      <c r="B1491" s="1" t="s">
        <v>1001</v>
      </c>
      <c r="C1491" s="1" t="s">
        <v>2070</v>
      </c>
      <c r="D1491" s="1" t="s">
        <v>142</v>
      </c>
      <c r="E1491" s="3" t="s">
        <v>2075</v>
      </c>
      <c r="F1491" s="3" t="s">
        <v>1981</v>
      </c>
      <c r="G1491" s="4">
        <v>1806.47</v>
      </c>
    </row>
    <row r="1492" spans="1:7" x14ac:dyDescent="0.25">
      <c r="A1492" s="1" t="s">
        <v>35</v>
      </c>
      <c r="B1492" s="1" t="s">
        <v>589</v>
      </c>
      <c r="C1492" s="1" t="s">
        <v>2070</v>
      </c>
      <c r="D1492" s="1" t="s">
        <v>142</v>
      </c>
      <c r="E1492" s="3" t="s">
        <v>2075</v>
      </c>
      <c r="F1492" s="3" t="s">
        <v>1981</v>
      </c>
      <c r="G1492" s="4">
        <v>1806.47</v>
      </c>
    </row>
    <row r="1493" spans="1:7" x14ac:dyDescent="0.25">
      <c r="A1493" s="1" t="s">
        <v>35</v>
      </c>
      <c r="B1493" s="1" t="s">
        <v>386</v>
      </c>
      <c r="C1493" s="1" t="s">
        <v>2070</v>
      </c>
      <c r="D1493" s="1" t="s">
        <v>142</v>
      </c>
      <c r="E1493" s="3" t="s">
        <v>2075</v>
      </c>
      <c r="F1493" s="3" t="s">
        <v>1981</v>
      </c>
      <c r="G1493" s="4">
        <v>1806.47</v>
      </c>
    </row>
    <row r="1494" spans="1:7" x14ac:dyDescent="0.25">
      <c r="A1494" s="1" t="s">
        <v>35</v>
      </c>
      <c r="B1494" s="1" t="s">
        <v>727</v>
      </c>
      <c r="C1494" s="1" t="s">
        <v>2070</v>
      </c>
      <c r="D1494" s="1" t="s">
        <v>142</v>
      </c>
      <c r="E1494" s="3" t="s">
        <v>2075</v>
      </c>
      <c r="F1494" s="3" t="s">
        <v>1981</v>
      </c>
      <c r="G1494" s="4">
        <v>1806.47</v>
      </c>
    </row>
    <row r="1495" spans="1:7" x14ac:dyDescent="0.25">
      <c r="A1495" s="1" t="s">
        <v>35</v>
      </c>
      <c r="B1495" s="1" t="s">
        <v>598</v>
      </c>
      <c r="C1495" s="1" t="s">
        <v>2070</v>
      </c>
      <c r="D1495" s="1" t="s">
        <v>142</v>
      </c>
      <c r="E1495" s="3" t="s">
        <v>2075</v>
      </c>
      <c r="F1495" s="3" t="s">
        <v>1981</v>
      </c>
      <c r="G1495" s="4">
        <v>1806.47</v>
      </c>
    </row>
    <row r="1496" spans="1:7" x14ac:dyDescent="0.25">
      <c r="A1496" s="1" t="s">
        <v>35</v>
      </c>
      <c r="B1496" s="1" t="s">
        <v>969</v>
      </c>
      <c r="C1496" s="1" t="s">
        <v>2070</v>
      </c>
      <c r="D1496" s="1" t="s">
        <v>142</v>
      </c>
      <c r="E1496" s="3" t="s">
        <v>2075</v>
      </c>
      <c r="F1496" s="3" t="s">
        <v>1981</v>
      </c>
      <c r="G1496" s="4">
        <v>1806.47</v>
      </c>
    </row>
    <row r="1497" spans="1:7" x14ac:dyDescent="0.25">
      <c r="A1497" s="1" t="s">
        <v>35</v>
      </c>
      <c r="B1497" s="1" t="s">
        <v>769</v>
      </c>
      <c r="C1497" s="1" t="s">
        <v>2070</v>
      </c>
      <c r="D1497" s="1" t="s">
        <v>142</v>
      </c>
      <c r="E1497" s="3" t="s">
        <v>2075</v>
      </c>
      <c r="F1497" s="3" t="s">
        <v>1981</v>
      </c>
      <c r="G1497" s="4">
        <v>1806.47</v>
      </c>
    </row>
    <row r="1498" spans="1:7" x14ac:dyDescent="0.25">
      <c r="A1498" s="1" t="s">
        <v>35</v>
      </c>
      <c r="B1498" s="1" t="s">
        <v>600</v>
      </c>
      <c r="C1498" s="1" t="s">
        <v>2070</v>
      </c>
      <c r="D1498" s="1" t="s">
        <v>142</v>
      </c>
      <c r="E1498" s="3" t="s">
        <v>2075</v>
      </c>
      <c r="F1498" s="3" t="s">
        <v>1981</v>
      </c>
      <c r="G1498" s="4">
        <v>1806.47</v>
      </c>
    </row>
    <row r="1499" spans="1:7" x14ac:dyDescent="0.25">
      <c r="A1499" s="1" t="s">
        <v>35</v>
      </c>
      <c r="B1499" s="1" t="s">
        <v>891</v>
      </c>
      <c r="C1499" s="1" t="s">
        <v>2070</v>
      </c>
      <c r="D1499" s="1" t="s">
        <v>142</v>
      </c>
      <c r="E1499" s="3" t="s">
        <v>2075</v>
      </c>
      <c r="F1499" s="3" t="s">
        <v>1981</v>
      </c>
      <c r="G1499" s="4">
        <v>1806.47</v>
      </c>
    </row>
    <row r="1500" spans="1:7" x14ac:dyDescent="0.25">
      <c r="A1500" s="1" t="s">
        <v>35</v>
      </c>
      <c r="B1500" s="1" t="s">
        <v>1537</v>
      </c>
      <c r="C1500" s="1" t="s">
        <v>2070</v>
      </c>
      <c r="D1500" s="1" t="s">
        <v>142</v>
      </c>
      <c r="E1500" s="3" t="s">
        <v>2075</v>
      </c>
      <c r="F1500" s="3" t="s">
        <v>1981</v>
      </c>
      <c r="G1500" s="4">
        <v>1806.47</v>
      </c>
    </row>
    <row r="1501" spans="1:7" x14ac:dyDescent="0.25">
      <c r="A1501" s="1" t="s">
        <v>35</v>
      </c>
      <c r="B1501" s="1" t="s">
        <v>1579</v>
      </c>
      <c r="C1501" s="1" t="s">
        <v>2070</v>
      </c>
      <c r="D1501" s="1" t="s">
        <v>142</v>
      </c>
      <c r="E1501" s="3" t="s">
        <v>2075</v>
      </c>
      <c r="F1501" s="3" t="s">
        <v>1981</v>
      </c>
      <c r="G1501" s="4">
        <v>1806.47</v>
      </c>
    </row>
    <row r="1502" spans="1:7" x14ac:dyDescent="0.25">
      <c r="A1502" s="1" t="s">
        <v>35</v>
      </c>
      <c r="B1502" s="1" t="s">
        <v>916</v>
      </c>
      <c r="C1502" s="1" t="s">
        <v>2070</v>
      </c>
      <c r="D1502" s="1" t="s">
        <v>142</v>
      </c>
      <c r="E1502" s="3" t="s">
        <v>2075</v>
      </c>
      <c r="F1502" s="3" t="s">
        <v>1981</v>
      </c>
      <c r="G1502" s="4">
        <v>1806.47</v>
      </c>
    </row>
    <row r="1503" spans="1:7" x14ac:dyDescent="0.25">
      <c r="A1503" s="1" t="s">
        <v>35</v>
      </c>
      <c r="B1503" s="1" t="s">
        <v>417</v>
      </c>
      <c r="C1503" s="1" t="s">
        <v>2070</v>
      </c>
      <c r="D1503" s="1" t="s">
        <v>142</v>
      </c>
      <c r="E1503" s="3" t="s">
        <v>2075</v>
      </c>
      <c r="F1503" s="3" t="s">
        <v>1981</v>
      </c>
      <c r="G1503" s="4">
        <v>1806.47</v>
      </c>
    </row>
    <row r="1504" spans="1:7" x14ac:dyDescent="0.25">
      <c r="A1504" s="1" t="s">
        <v>35</v>
      </c>
      <c r="B1504" s="1" t="s">
        <v>418</v>
      </c>
      <c r="C1504" s="1" t="s">
        <v>2070</v>
      </c>
      <c r="D1504" s="1" t="s">
        <v>142</v>
      </c>
      <c r="E1504" s="3" t="s">
        <v>2075</v>
      </c>
      <c r="F1504" s="3" t="s">
        <v>1981</v>
      </c>
      <c r="G1504" s="4">
        <v>1806.47</v>
      </c>
    </row>
    <row r="1505" spans="1:7" x14ac:dyDescent="0.25">
      <c r="A1505" s="1" t="s">
        <v>35</v>
      </c>
      <c r="B1505" s="1" t="s">
        <v>1243</v>
      </c>
      <c r="C1505" s="1" t="s">
        <v>2070</v>
      </c>
      <c r="D1505" s="1" t="s">
        <v>142</v>
      </c>
      <c r="E1505" s="3" t="s">
        <v>2075</v>
      </c>
      <c r="F1505" s="3" t="s">
        <v>1981</v>
      </c>
      <c r="G1505" s="4">
        <v>1806.47</v>
      </c>
    </row>
    <row r="1506" spans="1:7" x14ac:dyDescent="0.25">
      <c r="A1506" s="1" t="s">
        <v>35</v>
      </c>
      <c r="B1506" s="1" t="s">
        <v>653</v>
      </c>
      <c r="C1506" s="1" t="s">
        <v>2070</v>
      </c>
      <c r="D1506" s="1" t="s">
        <v>142</v>
      </c>
      <c r="E1506" s="3" t="s">
        <v>2075</v>
      </c>
      <c r="F1506" s="3" t="s">
        <v>1981</v>
      </c>
      <c r="G1506" s="4">
        <v>1806.47</v>
      </c>
    </row>
    <row r="1507" spans="1:7" x14ac:dyDescent="0.25">
      <c r="A1507" s="1" t="s">
        <v>35</v>
      </c>
      <c r="B1507" s="1" t="s">
        <v>965</v>
      </c>
      <c r="C1507" s="1" t="s">
        <v>2070</v>
      </c>
      <c r="D1507" s="1" t="s">
        <v>142</v>
      </c>
      <c r="E1507" s="3" t="s">
        <v>2075</v>
      </c>
      <c r="F1507" s="3" t="s">
        <v>1981</v>
      </c>
      <c r="G1507" s="4">
        <v>1806.47</v>
      </c>
    </row>
    <row r="1508" spans="1:7" x14ac:dyDescent="0.25">
      <c r="A1508" s="1" t="s">
        <v>35</v>
      </c>
      <c r="B1508" s="1" t="s">
        <v>416</v>
      </c>
      <c r="C1508" s="1" t="s">
        <v>2070</v>
      </c>
      <c r="D1508" s="1" t="s">
        <v>142</v>
      </c>
      <c r="E1508" s="3" t="s">
        <v>2075</v>
      </c>
      <c r="F1508" s="3" t="s">
        <v>1981</v>
      </c>
      <c r="G1508" s="4">
        <v>1806.47</v>
      </c>
    </row>
    <row r="1509" spans="1:7" x14ac:dyDescent="0.25">
      <c r="A1509" s="1" t="s">
        <v>35</v>
      </c>
      <c r="B1509" s="1" t="s">
        <v>608</v>
      </c>
      <c r="C1509" s="1" t="s">
        <v>2070</v>
      </c>
      <c r="D1509" s="1" t="s">
        <v>142</v>
      </c>
      <c r="E1509" s="3" t="s">
        <v>2075</v>
      </c>
      <c r="F1509" s="3" t="s">
        <v>1981</v>
      </c>
      <c r="G1509" s="4">
        <v>1806.47</v>
      </c>
    </row>
    <row r="1510" spans="1:7" x14ac:dyDescent="0.25">
      <c r="A1510" s="1" t="s">
        <v>35</v>
      </c>
      <c r="B1510" s="1" t="s">
        <v>1583</v>
      </c>
      <c r="C1510" s="1" t="s">
        <v>2070</v>
      </c>
      <c r="D1510" s="1" t="s">
        <v>142</v>
      </c>
      <c r="E1510" s="3" t="s">
        <v>2075</v>
      </c>
      <c r="F1510" s="3" t="s">
        <v>1981</v>
      </c>
      <c r="G1510" s="4">
        <v>1806.47</v>
      </c>
    </row>
    <row r="1511" spans="1:7" x14ac:dyDescent="0.25">
      <c r="A1511" s="1" t="s">
        <v>35</v>
      </c>
      <c r="B1511" s="1" t="s">
        <v>941</v>
      </c>
      <c r="C1511" s="1" t="s">
        <v>2070</v>
      </c>
      <c r="D1511" s="1" t="s">
        <v>142</v>
      </c>
      <c r="E1511" s="3" t="s">
        <v>2075</v>
      </c>
      <c r="F1511" s="3" t="s">
        <v>1981</v>
      </c>
      <c r="G1511" s="4">
        <v>1806.47</v>
      </c>
    </row>
    <row r="1512" spans="1:7" x14ac:dyDescent="0.25">
      <c r="A1512" s="1" t="s">
        <v>35</v>
      </c>
      <c r="B1512" s="1" t="s">
        <v>590</v>
      </c>
      <c r="C1512" s="1" t="s">
        <v>2070</v>
      </c>
      <c r="D1512" s="1" t="s">
        <v>142</v>
      </c>
      <c r="E1512" s="3" t="s">
        <v>2075</v>
      </c>
      <c r="F1512" s="3" t="s">
        <v>1981</v>
      </c>
      <c r="G1512" s="4">
        <v>1806.47</v>
      </c>
    </row>
    <row r="1513" spans="1:7" x14ac:dyDescent="0.25">
      <c r="A1513" s="1" t="s">
        <v>35</v>
      </c>
      <c r="B1513" s="1" t="s">
        <v>1170</v>
      </c>
      <c r="C1513" s="1" t="s">
        <v>2070</v>
      </c>
      <c r="D1513" s="1" t="s">
        <v>142</v>
      </c>
      <c r="E1513" s="3" t="s">
        <v>2075</v>
      </c>
      <c r="F1513" s="3" t="s">
        <v>1981</v>
      </c>
      <c r="G1513" s="4">
        <v>1806.47</v>
      </c>
    </row>
    <row r="1514" spans="1:7" x14ac:dyDescent="0.25">
      <c r="A1514" s="1" t="s">
        <v>35</v>
      </c>
      <c r="B1514" s="1" t="s">
        <v>866</v>
      </c>
      <c r="C1514" s="1" t="s">
        <v>2070</v>
      </c>
      <c r="D1514" s="1" t="s">
        <v>142</v>
      </c>
      <c r="E1514" s="3" t="s">
        <v>2075</v>
      </c>
      <c r="F1514" s="3" t="s">
        <v>1981</v>
      </c>
      <c r="G1514" s="4">
        <v>1806.47</v>
      </c>
    </row>
    <row r="1515" spans="1:7" x14ac:dyDescent="0.25">
      <c r="A1515" s="1" t="s">
        <v>35</v>
      </c>
      <c r="B1515" s="1" t="s">
        <v>517</v>
      </c>
      <c r="C1515" s="1" t="s">
        <v>2070</v>
      </c>
      <c r="D1515" s="1" t="s">
        <v>142</v>
      </c>
      <c r="E1515" s="3" t="s">
        <v>2075</v>
      </c>
      <c r="F1515" s="3" t="s">
        <v>1981</v>
      </c>
      <c r="G1515" s="4">
        <v>1806.47</v>
      </c>
    </row>
    <row r="1516" spans="1:7" x14ac:dyDescent="0.25">
      <c r="A1516" s="1" t="s">
        <v>35</v>
      </c>
      <c r="B1516" s="1" t="s">
        <v>881</v>
      </c>
      <c r="C1516" s="1" t="s">
        <v>2070</v>
      </c>
      <c r="D1516" s="1" t="s">
        <v>142</v>
      </c>
      <c r="E1516" s="3" t="s">
        <v>2075</v>
      </c>
      <c r="F1516" s="3" t="s">
        <v>1981</v>
      </c>
      <c r="G1516" s="4">
        <v>1806.47</v>
      </c>
    </row>
    <row r="1517" spans="1:7" x14ac:dyDescent="0.25">
      <c r="A1517" s="1" t="s">
        <v>35</v>
      </c>
      <c r="B1517" s="1" t="s">
        <v>655</v>
      </c>
      <c r="C1517" s="1" t="s">
        <v>2070</v>
      </c>
      <c r="D1517" s="1" t="s">
        <v>142</v>
      </c>
      <c r="E1517" s="3" t="s">
        <v>2075</v>
      </c>
      <c r="F1517" s="3" t="s">
        <v>1981</v>
      </c>
      <c r="G1517" s="4">
        <v>1806.47</v>
      </c>
    </row>
    <row r="1518" spans="1:7" x14ac:dyDescent="0.25">
      <c r="A1518" s="1" t="s">
        <v>35</v>
      </c>
      <c r="B1518" s="1" t="s">
        <v>1026</v>
      </c>
      <c r="C1518" s="1" t="s">
        <v>2070</v>
      </c>
      <c r="D1518" s="1" t="s">
        <v>142</v>
      </c>
      <c r="E1518" s="3" t="s">
        <v>2075</v>
      </c>
      <c r="F1518" s="3" t="s">
        <v>1981</v>
      </c>
      <c r="G1518" s="4">
        <v>1806.47</v>
      </c>
    </row>
    <row r="1519" spans="1:7" x14ac:dyDescent="0.25">
      <c r="A1519" s="1" t="s">
        <v>35</v>
      </c>
      <c r="B1519" s="1" t="s">
        <v>666</v>
      </c>
      <c r="C1519" s="1" t="s">
        <v>2070</v>
      </c>
      <c r="D1519" s="1" t="s">
        <v>142</v>
      </c>
      <c r="E1519" s="3" t="s">
        <v>2075</v>
      </c>
      <c r="F1519" s="3" t="s">
        <v>1981</v>
      </c>
      <c r="G1519" s="4">
        <v>1806.47</v>
      </c>
    </row>
    <row r="1520" spans="1:7" x14ac:dyDescent="0.25">
      <c r="A1520" s="1" t="s">
        <v>35</v>
      </c>
      <c r="B1520" s="1" t="s">
        <v>288</v>
      </c>
      <c r="C1520" s="1" t="s">
        <v>2070</v>
      </c>
      <c r="D1520" s="1" t="s">
        <v>142</v>
      </c>
      <c r="E1520" s="3" t="s">
        <v>2075</v>
      </c>
      <c r="F1520" s="3" t="s">
        <v>1981</v>
      </c>
      <c r="G1520" s="4">
        <v>1806.47</v>
      </c>
    </row>
    <row r="1521" spans="1:7" x14ac:dyDescent="0.25">
      <c r="A1521" s="1" t="s">
        <v>35</v>
      </c>
      <c r="B1521" s="1" t="s">
        <v>597</v>
      </c>
      <c r="C1521" s="1" t="s">
        <v>2070</v>
      </c>
      <c r="D1521" s="1" t="s">
        <v>142</v>
      </c>
      <c r="E1521" s="3" t="s">
        <v>2075</v>
      </c>
      <c r="F1521" s="3" t="s">
        <v>2373</v>
      </c>
      <c r="G1521" s="4">
        <v>1806.47</v>
      </c>
    </row>
    <row r="1522" spans="1:7" x14ac:dyDescent="0.25">
      <c r="A1522" s="1" t="s">
        <v>35</v>
      </c>
      <c r="B1522" s="1" t="s">
        <v>1224</v>
      </c>
      <c r="C1522" s="1" t="s">
        <v>2070</v>
      </c>
      <c r="D1522" s="1" t="s">
        <v>142</v>
      </c>
      <c r="E1522" s="3" t="s">
        <v>2075</v>
      </c>
      <c r="F1522" s="3" t="s">
        <v>1981</v>
      </c>
      <c r="G1522" s="4">
        <v>1806.47</v>
      </c>
    </row>
    <row r="1523" spans="1:7" x14ac:dyDescent="0.25">
      <c r="A1523" s="1" t="s">
        <v>35</v>
      </c>
      <c r="B1523" s="1" t="s">
        <v>1045</v>
      </c>
      <c r="C1523" s="1" t="s">
        <v>2070</v>
      </c>
      <c r="D1523" s="1" t="s">
        <v>142</v>
      </c>
      <c r="E1523" s="3" t="s">
        <v>2075</v>
      </c>
      <c r="F1523" s="3" t="s">
        <v>1981</v>
      </c>
      <c r="G1523" s="4">
        <v>1806.47</v>
      </c>
    </row>
    <row r="1524" spans="1:7" x14ac:dyDescent="0.25">
      <c r="A1524" s="1" t="s">
        <v>35</v>
      </c>
      <c r="B1524" s="1" t="s">
        <v>1485</v>
      </c>
      <c r="C1524" s="1" t="s">
        <v>2070</v>
      </c>
      <c r="D1524" s="1" t="s">
        <v>142</v>
      </c>
      <c r="E1524" s="3" t="s">
        <v>2075</v>
      </c>
      <c r="F1524" s="3" t="s">
        <v>1981</v>
      </c>
      <c r="G1524" s="4">
        <v>1806.47</v>
      </c>
    </row>
    <row r="1525" spans="1:7" x14ac:dyDescent="0.25">
      <c r="A1525" s="1" t="s">
        <v>35</v>
      </c>
      <c r="B1525" s="1" t="s">
        <v>728</v>
      </c>
      <c r="C1525" s="1" t="s">
        <v>2070</v>
      </c>
      <c r="D1525" s="1" t="s">
        <v>142</v>
      </c>
      <c r="E1525" s="3" t="s">
        <v>2075</v>
      </c>
      <c r="F1525" s="3" t="s">
        <v>1981</v>
      </c>
      <c r="G1525" s="4">
        <v>1806.47</v>
      </c>
    </row>
    <row r="1526" spans="1:7" x14ac:dyDescent="0.25">
      <c r="A1526" s="1" t="s">
        <v>35</v>
      </c>
      <c r="B1526" s="1" t="s">
        <v>1027</v>
      </c>
      <c r="C1526" s="1" t="s">
        <v>2070</v>
      </c>
      <c r="D1526" s="1" t="s">
        <v>142</v>
      </c>
      <c r="E1526" s="3" t="s">
        <v>2075</v>
      </c>
      <c r="F1526" s="3" t="s">
        <v>1981</v>
      </c>
      <c r="G1526" s="4">
        <v>1806.47</v>
      </c>
    </row>
    <row r="1527" spans="1:7" x14ac:dyDescent="0.25">
      <c r="A1527" s="1" t="s">
        <v>35</v>
      </c>
      <c r="B1527" s="1" t="s">
        <v>632</v>
      </c>
      <c r="C1527" s="1" t="s">
        <v>2070</v>
      </c>
      <c r="D1527" s="1" t="s">
        <v>142</v>
      </c>
      <c r="E1527" s="3" t="s">
        <v>2075</v>
      </c>
      <c r="F1527" s="3" t="s">
        <v>1981</v>
      </c>
      <c r="G1527" s="4">
        <v>1808.37</v>
      </c>
    </row>
    <row r="1528" spans="1:7" x14ac:dyDescent="0.25">
      <c r="A1528" s="1" t="s">
        <v>35</v>
      </c>
      <c r="B1528" s="1" t="s">
        <v>1536</v>
      </c>
      <c r="C1528" s="1" t="s">
        <v>2070</v>
      </c>
      <c r="D1528" s="1" t="s">
        <v>142</v>
      </c>
      <c r="E1528" s="3" t="s">
        <v>2075</v>
      </c>
      <c r="F1528" s="3" t="s">
        <v>1981</v>
      </c>
      <c r="G1528" s="4">
        <v>1806.47</v>
      </c>
    </row>
    <row r="1529" spans="1:7" x14ac:dyDescent="0.25">
      <c r="A1529" s="1" t="s">
        <v>35</v>
      </c>
      <c r="B1529" s="1" t="s">
        <v>1054</v>
      </c>
      <c r="C1529" s="1" t="s">
        <v>2070</v>
      </c>
      <c r="D1529" s="1" t="s">
        <v>142</v>
      </c>
      <c r="E1529" s="3" t="s">
        <v>2075</v>
      </c>
      <c r="F1529" s="3" t="s">
        <v>1981</v>
      </c>
      <c r="G1529" s="4">
        <v>1806.47</v>
      </c>
    </row>
    <row r="1530" spans="1:7" x14ac:dyDescent="0.25">
      <c r="A1530" s="1" t="s">
        <v>35</v>
      </c>
      <c r="B1530" s="1" t="s">
        <v>938</v>
      </c>
      <c r="C1530" s="1" t="s">
        <v>2070</v>
      </c>
      <c r="D1530" s="1" t="s">
        <v>142</v>
      </c>
      <c r="E1530" s="3" t="s">
        <v>2075</v>
      </c>
      <c r="F1530" s="3" t="s">
        <v>1981</v>
      </c>
      <c r="G1530" s="4">
        <v>1806.47</v>
      </c>
    </row>
    <row r="1531" spans="1:7" x14ac:dyDescent="0.25">
      <c r="A1531" s="1" t="s">
        <v>35</v>
      </c>
      <c r="B1531" s="1" t="s">
        <v>654</v>
      </c>
      <c r="C1531" s="1" t="s">
        <v>2070</v>
      </c>
      <c r="D1531" s="1" t="s">
        <v>142</v>
      </c>
      <c r="E1531" s="3" t="s">
        <v>2075</v>
      </c>
      <c r="F1531" s="3" t="s">
        <v>1981</v>
      </c>
      <c r="G1531" s="4">
        <v>1806.47</v>
      </c>
    </row>
    <row r="1532" spans="1:7" x14ac:dyDescent="0.25">
      <c r="A1532" s="1" t="s">
        <v>35</v>
      </c>
      <c r="B1532" s="1" t="s">
        <v>780</v>
      </c>
      <c r="C1532" s="1" t="s">
        <v>2070</v>
      </c>
      <c r="D1532" s="1" t="s">
        <v>142</v>
      </c>
      <c r="E1532" s="3" t="s">
        <v>2075</v>
      </c>
      <c r="F1532" s="3" t="s">
        <v>1981</v>
      </c>
      <c r="G1532" s="4">
        <v>1806.47</v>
      </c>
    </row>
    <row r="1533" spans="1:7" x14ac:dyDescent="0.25">
      <c r="A1533" s="1" t="s">
        <v>35</v>
      </c>
      <c r="B1533" s="1" t="s">
        <v>637</v>
      </c>
      <c r="C1533" s="1" t="s">
        <v>2070</v>
      </c>
      <c r="D1533" s="1" t="s">
        <v>142</v>
      </c>
      <c r="E1533" s="3" t="s">
        <v>2075</v>
      </c>
      <c r="F1533" s="3" t="s">
        <v>1981</v>
      </c>
      <c r="G1533" s="4">
        <v>1806.47</v>
      </c>
    </row>
    <row r="1534" spans="1:7" x14ac:dyDescent="0.25">
      <c r="A1534" s="1" t="s">
        <v>35</v>
      </c>
      <c r="B1534" s="1" t="s">
        <v>662</v>
      </c>
      <c r="C1534" s="1" t="s">
        <v>2070</v>
      </c>
      <c r="D1534" s="1" t="s">
        <v>142</v>
      </c>
      <c r="E1534" s="3" t="s">
        <v>2101</v>
      </c>
      <c r="F1534" s="3" t="s">
        <v>2102</v>
      </c>
      <c r="G1534" s="4">
        <v>1730</v>
      </c>
    </row>
    <row r="1535" spans="1:7" x14ac:dyDescent="0.25">
      <c r="A1535" s="1" t="s">
        <v>35</v>
      </c>
      <c r="B1535" s="1" t="s">
        <v>949</v>
      </c>
      <c r="C1535" s="1" t="s">
        <v>2070</v>
      </c>
      <c r="D1535" s="1" t="s">
        <v>142</v>
      </c>
      <c r="E1535" s="3" t="s">
        <v>2075</v>
      </c>
      <c r="F1535" s="3" t="s">
        <v>1981</v>
      </c>
      <c r="G1535" s="4">
        <v>1806.47</v>
      </c>
    </row>
    <row r="1536" spans="1:7" x14ac:dyDescent="0.25">
      <c r="A1536" s="1" t="s">
        <v>35</v>
      </c>
      <c r="B1536" s="1" t="s">
        <v>1136</v>
      </c>
      <c r="C1536" s="1" t="s">
        <v>2070</v>
      </c>
      <c r="D1536" s="1" t="s">
        <v>142</v>
      </c>
      <c r="E1536" s="3" t="s">
        <v>2075</v>
      </c>
      <c r="F1536" s="3" t="s">
        <v>1981</v>
      </c>
      <c r="G1536" s="4">
        <v>1806.47</v>
      </c>
    </row>
    <row r="1537" spans="1:7" x14ac:dyDescent="0.25">
      <c r="A1537" s="1" t="s">
        <v>35</v>
      </c>
      <c r="B1537" s="1" t="s">
        <v>1223</v>
      </c>
      <c r="C1537" s="1" t="s">
        <v>2070</v>
      </c>
      <c r="D1537" s="1" t="s">
        <v>142</v>
      </c>
      <c r="E1537" s="3" t="s">
        <v>2075</v>
      </c>
      <c r="F1537" s="3" t="s">
        <v>1981</v>
      </c>
      <c r="G1537" s="4">
        <v>1806.47</v>
      </c>
    </row>
    <row r="1538" spans="1:7" x14ac:dyDescent="0.25">
      <c r="A1538" s="1" t="s">
        <v>35</v>
      </c>
      <c r="B1538" s="1" t="s">
        <v>838</v>
      </c>
      <c r="C1538" s="1" t="s">
        <v>2070</v>
      </c>
      <c r="D1538" s="1" t="s">
        <v>142</v>
      </c>
      <c r="E1538" s="3" t="s">
        <v>2075</v>
      </c>
      <c r="F1538" s="3" t="s">
        <v>1981</v>
      </c>
      <c r="G1538" s="4">
        <v>1806.47</v>
      </c>
    </row>
    <row r="1539" spans="1:7" x14ac:dyDescent="0.25">
      <c r="A1539" s="1" t="s">
        <v>35</v>
      </c>
      <c r="B1539" s="1" t="s">
        <v>591</v>
      </c>
      <c r="C1539" s="1" t="s">
        <v>2070</v>
      </c>
      <c r="D1539" s="1" t="s">
        <v>142</v>
      </c>
      <c r="E1539" s="3" t="s">
        <v>2075</v>
      </c>
      <c r="F1539" s="3" t="s">
        <v>1981</v>
      </c>
      <c r="G1539" s="4">
        <v>1806.47</v>
      </c>
    </row>
    <row r="1540" spans="1:7" x14ac:dyDescent="0.25">
      <c r="A1540" s="1" t="s">
        <v>35</v>
      </c>
      <c r="B1540" s="1" t="s">
        <v>722</v>
      </c>
      <c r="C1540" s="1" t="s">
        <v>2070</v>
      </c>
      <c r="D1540" s="1" t="s">
        <v>142</v>
      </c>
      <c r="E1540" s="3" t="s">
        <v>2075</v>
      </c>
      <c r="F1540" s="3" t="s">
        <v>1981</v>
      </c>
      <c r="G1540" s="4">
        <v>1806.47</v>
      </c>
    </row>
    <row r="1541" spans="1:7" x14ac:dyDescent="0.25">
      <c r="A1541" s="1" t="s">
        <v>35</v>
      </c>
      <c r="B1541" s="1" t="s">
        <v>663</v>
      </c>
      <c r="C1541" s="1" t="s">
        <v>2070</v>
      </c>
      <c r="D1541" s="1" t="s">
        <v>142</v>
      </c>
      <c r="E1541" s="3" t="s">
        <v>2075</v>
      </c>
      <c r="F1541" s="3" t="s">
        <v>1981</v>
      </c>
      <c r="G1541" s="4">
        <v>1806.47</v>
      </c>
    </row>
    <row r="1542" spans="1:7" x14ac:dyDescent="0.25">
      <c r="A1542" s="1" t="s">
        <v>35</v>
      </c>
      <c r="B1542" s="1" t="s">
        <v>316</v>
      </c>
      <c r="C1542" s="1" t="s">
        <v>2070</v>
      </c>
      <c r="D1542" s="1" t="s">
        <v>142</v>
      </c>
      <c r="E1542" s="3" t="s">
        <v>2075</v>
      </c>
      <c r="F1542" s="3" t="s">
        <v>1981</v>
      </c>
      <c r="G1542" s="4">
        <v>1806.47</v>
      </c>
    </row>
    <row r="1543" spans="1:7" x14ac:dyDescent="0.25">
      <c r="A1543" s="1" t="s">
        <v>35</v>
      </c>
      <c r="B1543" s="1" t="s">
        <v>1213</v>
      </c>
      <c r="C1543" s="1" t="s">
        <v>2070</v>
      </c>
      <c r="D1543" s="1" t="s">
        <v>142</v>
      </c>
      <c r="E1543" s="3" t="s">
        <v>2075</v>
      </c>
      <c r="F1543" s="3" t="s">
        <v>1981</v>
      </c>
      <c r="G1543" s="4">
        <v>1806.47</v>
      </c>
    </row>
    <row r="1544" spans="1:7" x14ac:dyDescent="0.25">
      <c r="A1544" s="1" t="s">
        <v>35</v>
      </c>
      <c r="B1544" s="1" t="s">
        <v>562</v>
      </c>
      <c r="C1544" s="1" t="s">
        <v>2070</v>
      </c>
      <c r="D1544" s="1" t="s">
        <v>142</v>
      </c>
      <c r="E1544" s="3" t="s">
        <v>2075</v>
      </c>
      <c r="F1544" s="3" t="s">
        <v>1981</v>
      </c>
      <c r="G1544" s="4">
        <v>1806.47</v>
      </c>
    </row>
    <row r="1545" spans="1:7" x14ac:dyDescent="0.25">
      <c r="A1545" s="1" t="s">
        <v>35</v>
      </c>
      <c r="B1545" s="1" t="s">
        <v>413</v>
      </c>
      <c r="C1545" s="1" t="s">
        <v>2070</v>
      </c>
      <c r="D1545" s="1" t="s">
        <v>142</v>
      </c>
      <c r="E1545" s="3" t="s">
        <v>2075</v>
      </c>
      <c r="F1545" s="3" t="s">
        <v>1981</v>
      </c>
      <c r="G1545" s="4">
        <v>1806.47</v>
      </c>
    </row>
    <row r="1546" spans="1:7" x14ac:dyDescent="0.25">
      <c r="A1546" s="1" t="s">
        <v>35</v>
      </c>
      <c r="B1546" s="1" t="s">
        <v>1222</v>
      </c>
      <c r="C1546" s="1" t="s">
        <v>2070</v>
      </c>
      <c r="D1546" s="1" t="s">
        <v>142</v>
      </c>
      <c r="E1546" s="3" t="s">
        <v>2075</v>
      </c>
      <c r="F1546" s="3" t="s">
        <v>1981</v>
      </c>
      <c r="G1546" s="4">
        <v>1806.47</v>
      </c>
    </row>
    <row r="1547" spans="1:7" x14ac:dyDescent="0.25">
      <c r="A1547" s="1" t="s">
        <v>35</v>
      </c>
      <c r="B1547" s="1" t="s">
        <v>657</v>
      </c>
      <c r="C1547" s="1" t="s">
        <v>2070</v>
      </c>
      <c r="D1547" s="1" t="s">
        <v>142</v>
      </c>
      <c r="E1547" s="3" t="s">
        <v>2075</v>
      </c>
      <c r="F1547" s="3" t="s">
        <v>1981</v>
      </c>
      <c r="G1547" s="4">
        <v>1806.47</v>
      </c>
    </row>
    <row r="1548" spans="1:7" x14ac:dyDescent="0.25">
      <c r="A1548" s="1" t="s">
        <v>35</v>
      </c>
      <c r="B1548" s="1" t="s">
        <v>412</v>
      </c>
      <c r="C1548" s="1" t="s">
        <v>2070</v>
      </c>
      <c r="D1548" s="1" t="s">
        <v>142</v>
      </c>
      <c r="E1548" s="3" t="s">
        <v>2103</v>
      </c>
      <c r="F1548" s="3" t="s">
        <v>2104</v>
      </c>
      <c r="G1548" s="4">
        <v>1806.47</v>
      </c>
    </row>
    <row r="1549" spans="1:7" x14ac:dyDescent="0.25">
      <c r="A1549" s="1" t="s">
        <v>35</v>
      </c>
      <c r="B1549" s="1" t="s">
        <v>1486</v>
      </c>
      <c r="C1549" s="1" t="s">
        <v>2070</v>
      </c>
      <c r="D1549" s="1" t="s">
        <v>142</v>
      </c>
      <c r="E1549" s="3" t="s">
        <v>2075</v>
      </c>
      <c r="F1549" s="3" t="s">
        <v>1981</v>
      </c>
      <c r="G1549" s="4">
        <v>1806.47</v>
      </c>
    </row>
    <row r="1550" spans="1:7" x14ac:dyDescent="0.25">
      <c r="A1550" s="1" t="s">
        <v>35</v>
      </c>
      <c r="B1550" s="1" t="s">
        <v>1104</v>
      </c>
      <c r="C1550" s="1" t="s">
        <v>2070</v>
      </c>
      <c r="D1550" s="1" t="s">
        <v>142</v>
      </c>
      <c r="E1550" s="3" t="s">
        <v>2075</v>
      </c>
      <c r="F1550" s="3" t="s">
        <v>1981</v>
      </c>
      <c r="G1550" s="4">
        <v>1806.47</v>
      </c>
    </row>
    <row r="1551" spans="1:7" x14ac:dyDescent="0.25">
      <c r="A1551" s="1" t="s">
        <v>35</v>
      </c>
      <c r="B1551" s="1" t="s">
        <v>1141</v>
      </c>
      <c r="C1551" s="1" t="s">
        <v>2070</v>
      </c>
      <c r="D1551" s="1" t="s">
        <v>142</v>
      </c>
      <c r="E1551" s="3" t="s">
        <v>2075</v>
      </c>
      <c r="F1551" s="3" t="s">
        <v>1981</v>
      </c>
      <c r="G1551" s="4">
        <v>1806.47</v>
      </c>
    </row>
    <row r="1552" spans="1:7" x14ac:dyDescent="0.25">
      <c r="A1552" s="1" t="s">
        <v>35</v>
      </c>
      <c r="B1552" s="1" t="s">
        <v>630</v>
      </c>
      <c r="C1552" s="1" t="s">
        <v>2070</v>
      </c>
      <c r="D1552" s="1" t="s">
        <v>142</v>
      </c>
      <c r="E1552" s="3" t="s">
        <v>2075</v>
      </c>
      <c r="F1552" s="3" t="s">
        <v>1981</v>
      </c>
      <c r="G1552" s="4">
        <v>1806.47</v>
      </c>
    </row>
    <row r="1553" spans="1:7" x14ac:dyDescent="0.25">
      <c r="A1553" s="1" t="s">
        <v>35</v>
      </c>
      <c r="B1553" s="1" t="s">
        <v>975</v>
      </c>
      <c r="C1553" s="1" t="s">
        <v>2070</v>
      </c>
      <c r="D1553" s="1" t="s">
        <v>142</v>
      </c>
      <c r="E1553" s="3" t="s">
        <v>2075</v>
      </c>
      <c r="F1553" s="3" t="s">
        <v>2076</v>
      </c>
      <c r="G1553" s="4">
        <v>1806.47</v>
      </c>
    </row>
    <row r="1554" spans="1:7" x14ac:dyDescent="0.25">
      <c r="A1554" s="1" t="s">
        <v>35</v>
      </c>
      <c r="B1554" s="1" t="s">
        <v>883</v>
      </c>
      <c r="C1554" s="1" t="s">
        <v>2070</v>
      </c>
      <c r="D1554" s="1" t="s">
        <v>142</v>
      </c>
      <c r="E1554" s="3" t="s">
        <v>2075</v>
      </c>
      <c r="F1554" s="3" t="s">
        <v>1981</v>
      </c>
      <c r="G1554" s="4">
        <v>1806.47</v>
      </c>
    </row>
    <row r="1555" spans="1:7" x14ac:dyDescent="0.25">
      <c r="A1555" s="1" t="s">
        <v>35</v>
      </c>
      <c r="B1555" s="1" t="s">
        <v>587</v>
      </c>
      <c r="C1555" s="1" t="s">
        <v>2070</v>
      </c>
      <c r="D1555" s="1" t="s">
        <v>142</v>
      </c>
      <c r="E1555" s="3" t="s">
        <v>2109</v>
      </c>
      <c r="F1555" s="3" t="s">
        <v>2110</v>
      </c>
      <c r="G1555" s="4">
        <v>1806.47</v>
      </c>
    </row>
    <row r="1556" spans="1:7" x14ac:dyDescent="0.25">
      <c r="A1556" s="1" t="s">
        <v>35</v>
      </c>
      <c r="B1556" s="1" t="s">
        <v>381</v>
      </c>
      <c r="C1556" s="1" t="s">
        <v>2070</v>
      </c>
      <c r="D1556" s="1" t="s">
        <v>142</v>
      </c>
      <c r="E1556" s="3" t="s">
        <v>2075</v>
      </c>
      <c r="F1556" s="3" t="s">
        <v>1981</v>
      </c>
      <c r="G1556" s="4">
        <v>1806.47</v>
      </c>
    </row>
    <row r="1557" spans="1:7" x14ac:dyDescent="0.25">
      <c r="A1557" s="1" t="s">
        <v>35</v>
      </c>
      <c r="B1557" s="1" t="s">
        <v>955</v>
      </c>
      <c r="C1557" s="1" t="s">
        <v>2070</v>
      </c>
      <c r="D1557" s="1" t="s">
        <v>142</v>
      </c>
      <c r="E1557" s="3" t="s">
        <v>2075</v>
      </c>
      <c r="F1557" s="3" t="s">
        <v>1981</v>
      </c>
      <c r="G1557" s="4">
        <v>1806.47</v>
      </c>
    </row>
    <row r="1558" spans="1:7" x14ac:dyDescent="0.25">
      <c r="A1558" s="1" t="s">
        <v>35</v>
      </c>
      <c r="B1558" s="1" t="s">
        <v>885</v>
      </c>
      <c r="C1558" s="1" t="s">
        <v>2070</v>
      </c>
      <c r="D1558" s="1" t="s">
        <v>142</v>
      </c>
      <c r="E1558" s="3" t="s">
        <v>2075</v>
      </c>
      <c r="F1558" s="3" t="s">
        <v>1981</v>
      </c>
      <c r="G1558" s="4">
        <v>1806.47</v>
      </c>
    </row>
    <row r="1559" spans="1:7" x14ac:dyDescent="0.25">
      <c r="A1559" s="1" t="s">
        <v>35</v>
      </c>
      <c r="B1559" s="1" t="s">
        <v>957</v>
      </c>
      <c r="C1559" s="1" t="s">
        <v>2070</v>
      </c>
      <c r="D1559" s="1" t="s">
        <v>142</v>
      </c>
      <c r="E1559" s="3" t="s">
        <v>2075</v>
      </c>
      <c r="F1559" s="3" t="s">
        <v>1981</v>
      </c>
      <c r="G1559" s="4">
        <v>1806.47</v>
      </c>
    </row>
    <row r="1560" spans="1:7" x14ac:dyDescent="0.25">
      <c r="A1560" s="1" t="s">
        <v>35</v>
      </c>
      <c r="B1560" s="1" t="s">
        <v>1540</v>
      </c>
      <c r="C1560" s="1" t="s">
        <v>2070</v>
      </c>
      <c r="D1560" s="1" t="s">
        <v>142</v>
      </c>
      <c r="E1560" s="3" t="s">
        <v>2075</v>
      </c>
      <c r="F1560" s="3" t="s">
        <v>1981</v>
      </c>
      <c r="G1560" s="4">
        <v>1806.47</v>
      </c>
    </row>
    <row r="1561" spans="1:7" x14ac:dyDescent="0.25">
      <c r="A1561" s="1" t="s">
        <v>35</v>
      </c>
      <c r="B1561" s="1" t="s">
        <v>588</v>
      </c>
      <c r="C1561" s="1" t="s">
        <v>2070</v>
      </c>
      <c r="D1561" s="1" t="s">
        <v>142</v>
      </c>
      <c r="E1561" s="3" t="s">
        <v>2075</v>
      </c>
      <c r="F1561" s="3" t="s">
        <v>1981</v>
      </c>
      <c r="G1561" s="4">
        <v>1806.47</v>
      </c>
    </row>
    <row r="1562" spans="1:7" x14ac:dyDescent="0.25">
      <c r="A1562" s="1" t="s">
        <v>35</v>
      </c>
      <c r="B1562" s="1" t="s">
        <v>353</v>
      </c>
      <c r="C1562" s="1" t="s">
        <v>2070</v>
      </c>
      <c r="D1562" s="1" t="s">
        <v>142</v>
      </c>
      <c r="E1562" s="3" t="s">
        <v>2075</v>
      </c>
      <c r="F1562" s="3" t="s">
        <v>1981</v>
      </c>
      <c r="G1562" s="4">
        <v>1806.47</v>
      </c>
    </row>
    <row r="1563" spans="1:7" x14ac:dyDescent="0.25">
      <c r="A1563" s="1" t="s">
        <v>35</v>
      </c>
      <c r="B1563" s="1" t="s">
        <v>1145</v>
      </c>
      <c r="C1563" s="1" t="s">
        <v>2070</v>
      </c>
      <c r="D1563" s="1" t="s">
        <v>142</v>
      </c>
      <c r="E1563" s="3" t="s">
        <v>2075</v>
      </c>
      <c r="F1563" s="3" t="s">
        <v>1981</v>
      </c>
      <c r="G1563" s="4">
        <v>1806.47</v>
      </c>
    </row>
    <row r="1564" spans="1:7" x14ac:dyDescent="0.25">
      <c r="A1564" s="1" t="s">
        <v>35</v>
      </c>
      <c r="B1564" s="1" t="s">
        <v>1464</v>
      </c>
      <c r="C1564" s="1" t="s">
        <v>2070</v>
      </c>
      <c r="D1564" s="1" t="s">
        <v>142</v>
      </c>
      <c r="E1564" s="3" t="s">
        <v>2075</v>
      </c>
      <c r="F1564" s="3" t="s">
        <v>1981</v>
      </c>
      <c r="G1564" s="4">
        <v>1806.47</v>
      </c>
    </row>
    <row r="1565" spans="1:7" x14ac:dyDescent="0.25">
      <c r="A1565" s="1" t="s">
        <v>35</v>
      </c>
      <c r="B1565" s="1" t="s">
        <v>658</v>
      </c>
      <c r="C1565" s="1" t="s">
        <v>2070</v>
      </c>
      <c r="D1565" s="1" t="s">
        <v>142</v>
      </c>
      <c r="E1565" s="3" t="s">
        <v>2075</v>
      </c>
      <c r="F1565" s="3" t="s">
        <v>1981</v>
      </c>
      <c r="G1565" s="4">
        <v>1806.47</v>
      </c>
    </row>
    <row r="1566" spans="1:7" x14ac:dyDescent="0.25">
      <c r="A1566" s="1" t="s">
        <v>35</v>
      </c>
      <c r="B1566" s="1" t="s">
        <v>645</v>
      </c>
      <c r="C1566" s="1" t="s">
        <v>2070</v>
      </c>
      <c r="D1566" s="1" t="s">
        <v>142</v>
      </c>
      <c r="E1566" s="3" t="s">
        <v>2075</v>
      </c>
      <c r="F1566" s="3" t="s">
        <v>1981</v>
      </c>
      <c r="G1566" s="4">
        <v>1806.47</v>
      </c>
    </row>
    <row r="1567" spans="1:7" x14ac:dyDescent="0.25">
      <c r="A1567" s="1" t="s">
        <v>35</v>
      </c>
      <c r="B1567" s="1" t="s">
        <v>1133</v>
      </c>
      <c r="C1567" s="1" t="s">
        <v>2070</v>
      </c>
      <c r="D1567" s="1" t="s">
        <v>142</v>
      </c>
      <c r="E1567" s="3" t="s">
        <v>2075</v>
      </c>
      <c r="F1567" s="3" t="s">
        <v>1981</v>
      </c>
      <c r="G1567" s="4">
        <v>1806.47</v>
      </c>
    </row>
    <row r="1568" spans="1:7" x14ac:dyDescent="0.25">
      <c r="A1568" s="1" t="s">
        <v>35</v>
      </c>
      <c r="B1568" s="1" t="s">
        <v>937</v>
      </c>
      <c r="C1568" s="1" t="s">
        <v>2070</v>
      </c>
      <c r="D1568" s="1" t="s">
        <v>142</v>
      </c>
      <c r="E1568" s="3" t="s">
        <v>2075</v>
      </c>
      <c r="F1568" s="3" t="s">
        <v>1981</v>
      </c>
      <c r="G1568" s="4">
        <v>1806.47</v>
      </c>
    </row>
    <row r="1569" spans="1:7" x14ac:dyDescent="0.25">
      <c r="A1569" s="1" t="s">
        <v>35</v>
      </c>
      <c r="B1569" s="1" t="s">
        <v>774</v>
      </c>
      <c r="C1569" s="1" t="s">
        <v>2070</v>
      </c>
      <c r="D1569" s="1" t="s">
        <v>142</v>
      </c>
      <c r="E1569" s="3" t="s">
        <v>2075</v>
      </c>
      <c r="F1569" s="3" t="s">
        <v>1981</v>
      </c>
      <c r="G1569" s="4">
        <v>1806.47</v>
      </c>
    </row>
    <row r="1570" spans="1:7" x14ac:dyDescent="0.25">
      <c r="A1570" s="1" t="s">
        <v>35</v>
      </c>
      <c r="B1570" s="1" t="s">
        <v>1116</v>
      </c>
      <c r="C1570" s="1" t="s">
        <v>2070</v>
      </c>
      <c r="D1570" s="1" t="s">
        <v>142</v>
      </c>
      <c r="E1570" s="3" t="s">
        <v>2075</v>
      </c>
      <c r="F1570" s="3" t="s">
        <v>1981</v>
      </c>
      <c r="G1570" s="4">
        <v>1806.47</v>
      </c>
    </row>
    <row r="1571" spans="1:7" x14ac:dyDescent="0.25">
      <c r="A1571" s="1" t="s">
        <v>35</v>
      </c>
      <c r="B1571" s="1" t="s">
        <v>291</v>
      </c>
      <c r="C1571" s="1" t="s">
        <v>2070</v>
      </c>
      <c r="D1571" s="1" t="s">
        <v>142</v>
      </c>
      <c r="E1571" s="3" t="s">
        <v>2075</v>
      </c>
      <c r="F1571" s="3" t="s">
        <v>1981</v>
      </c>
      <c r="G1571" s="4">
        <v>1806.47</v>
      </c>
    </row>
    <row r="1572" spans="1:7" x14ac:dyDescent="0.25">
      <c r="A1572" s="1" t="s">
        <v>35</v>
      </c>
      <c r="B1572" s="1" t="s">
        <v>647</v>
      </c>
      <c r="C1572" s="1" t="s">
        <v>2070</v>
      </c>
      <c r="D1572" s="1" t="s">
        <v>142</v>
      </c>
      <c r="E1572" s="3" t="s">
        <v>2075</v>
      </c>
      <c r="F1572" s="3" t="s">
        <v>1981</v>
      </c>
      <c r="G1572" s="4">
        <v>1806.47</v>
      </c>
    </row>
    <row r="1573" spans="1:7" x14ac:dyDescent="0.25">
      <c r="A1573" s="1" t="s">
        <v>35</v>
      </c>
      <c r="B1573" s="1" t="s">
        <v>1172</v>
      </c>
      <c r="C1573" s="1" t="s">
        <v>2070</v>
      </c>
      <c r="D1573" s="1" t="s">
        <v>142</v>
      </c>
      <c r="E1573" s="3" t="s">
        <v>2075</v>
      </c>
      <c r="F1573" s="3" t="s">
        <v>1981</v>
      </c>
      <c r="G1573" s="4">
        <v>1806.47</v>
      </c>
    </row>
    <row r="1574" spans="1:7" x14ac:dyDescent="0.25">
      <c r="A1574" s="1" t="s">
        <v>35</v>
      </c>
      <c r="B1574" s="1" t="s">
        <v>642</v>
      </c>
      <c r="C1574" s="1" t="s">
        <v>2070</v>
      </c>
      <c r="D1574" s="1" t="s">
        <v>142</v>
      </c>
      <c r="E1574" s="3" t="s">
        <v>2075</v>
      </c>
      <c r="F1574" s="3" t="s">
        <v>1981</v>
      </c>
      <c r="G1574" s="4">
        <v>1806.47</v>
      </c>
    </row>
    <row r="1575" spans="1:7" x14ac:dyDescent="0.25">
      <c r="A1575" s="1" t="s">
        <v>35</v>
      </c>
      <c r="B1575" s="1" t="s">
        <v>768</v>
      </c>
      <c r="C1575" s="1" t="s">
        <v>2070</v>
      </c>
      <c r="D1575" s="1" t="s">
        <v>142</v>
      </c>
      <c r="E1575" s="3" t="s">
        <v>2075</v>
      </c>
      <c r="F1575" s="3" t="s">
        <v>1981</v>
      </c>
      <c r="G1575" s="4">
        <v>1806.47</v>
      </c>
    </row>
    <row r="1576" spans="1:7" x14ac:dyDescent="0.25">
      <c r="A1576" s="1" t="s">
        <v>35</v>
      </c>
      <c r="B1576" s="1" t="s">
        <v>1524</v>
      </c>
      <c r="C1576" s="1" t="s">
        <v>2070</v>
      </c>
      <c r="D1576" s="1" t="s">
        <v>142</v>
      </c>
      <c r="E1576" s="3" t="s">
        <v>2105</v>
      </c>
      <c r="F1576" s="3" t="s">
        <v>2106</v>
      </c>
      <c r="G1576" s="4">
        <v>1806.47</v>
      </c>
    </row>
    <row r="1577" spans="1:7" x14ac:dyDescent="0.25">
      <c r="A1577" s="1" t="s">
        <v>35</v>
      </c>
      <c r="B1577" s="1" t="s">
        <v>1236</v>
      </c>
      <c r="C1577" s="1" t="s">
        <v>2070</v>
      </c>
      <c r="D1577" s="1" t="s">
        <v>142</v>
      </c>
      <c r="E1577" s="3" t="s">
        <v>2107</v>
      </c>
      <c r="F1577" s="3" t="s">
        <v>2108</v>
      </c>
      <c r="G1577" s="4">
        <v>1730</v>
      </c>
    </row>
    <row r="1578" spans="1:7" x14ac:dyDescent="0.25">
      <c r="A1578" s="1" t="s">
        <v>35</v>
      </c>
      <c r="B1578" s="1" t="s">
        <v>599</v>
      </c>
      <c r="C1578" s="1" t="s">
        <v>2070</v>
      </c>
      <c r="D1578" s="1" t="s">
        <v>142</v>
      </c>
      <c r="E1578" s="3" t="s">
        <v>2111</v>
      </c>
      <c r="F1578" s="3" t="s">
        <v>1825</v>
      </c>
      <c r="G1578" s="4">
        <v>1730</v>
      </c>
    </row>
    <row r="1579" spans="1:7" x14ac:dyDescent="0.25">
      <c r="A1579" s="1" t="s">
        <v>35</v>
      </c>
      <c r="B1579" s="1" t="s">
        <v>939</v>
      </c>
      <c r="C1579" s="1" t="s">
        <v>2070</v>
      </c>
      <c r="D1579" s="1" t="s">
        <v>142</v>
      </c>
      <c r="E1579" s="3" t="s">
        <v>2085</v>
      </c>
      <c r="F1579" s="3" t="s">
        <v>2086</v>
      </c>
      <c r="G1579" s="4">
        <v>1730</v>
      </c>
    </row>
    <row r="1580" spans="1:7" x14ac:dyDescent="0.25">
      <c r="A1580" s="1" t="s">
        <v>35</v>
      </c>
      <c r="B1580" s="1" t="s">
        <v>1482</v>
      </c>
      <c r="C1580" s="1" t="s">
        <v>2070</v>
      </c>
      <c r="D1580" s="1" t="s">
        <v>142</v>
      </c>
      <c r="E1580" s="3" t="s">
        <v>2116</v>
      </c>
      <c r="F1580" s="3" t="s">
        <v>2117</v>
      </c>
      <c r="G1580" s="4">
        <v>1730</v>
      </c>
    </row>
    <row r="1581" spans="1:7" x14ac:dyDescent="0.25">
      <c r="A1581" s="1" t="s">
        <v>35</v>
      </c>
      <c r="B1581" s="1" t="s">
        <v>1467</v>
      </c>
      <c r="C1581" s="1" t="s">
        <v>2070</v>
      </c>
      <c r="D1581" s="1" t="s">
        <v>142</v>
      </c>
      <c r="E1581" s="3" t="s">
        <v>2116</v>
      </c>
      <c r="F1581" s="3" t="s">
        <v>2117</v>
      </c>
      <c r="G1581" s="4">
        <v>1730</v>
      </c>
    </row>
    <row r="1582" spans="1:7" x14ac:dyDescent="0.25">
      <c r="A1582" s="1" t="s">
        <v>35</v>
      </c>
      <c r="B1582" s="1" t="s">
        <v>1400</v>
      </c>
      <c r="C1582" s="1" t="s">
        <v>2070</v>
      </c>
      <c r="D1582" s="1" t="s">
        <v>142</v>
      </c>
      <c r="E1582" s="3" t="s">
        <v>2118</v>
      </c>
      <c r="F1582" s="3" t="s">
        <v>2119</v>
      </c>
      <c r="G1582" s="4">
        <v>1730</v>
      </c>
    </row>
    <row r="1583" spans="1:7" x14ac:dyDescent="0.25">
      <c r="A1583" s="1" t="s">
        <v>35</v>
      </c>
      <c r="B1583" s="1" t="s">
        <v>703</v>
      </c>
      <c r="C1583" s="1" t="s">
        <v>2070</v>
      </c>
      <c r="D1583" s="1" t="s">
        <v>142</v>
      </c>
      <c r="E1583" s="3" t="s">
        <v>2120</v>
      </c>
      <c r="F1583" s="3" t="s">
        <v>2121</v>
      </c>
      <c r="G1583" s="4">
        <v>1730</v>
      </c>
    </row>
    <row r="1584" spans="1:7" x14ac:dyDescent="0.25">
      <c r="A1584" s="1" t="s">
        <v>35</v>
      </c>
      <c r="B1584" s="1" t="s">
        <v>1246</v>
      </c>
      <c r="C1584" s="1" t="s">
        <v>2070</v>
      </c>
      <c r="D1584" s="1" t="s">
        <v>142</v>
      </c>
      <c r="E1584" s="3" t="s">
        <v>2120</v>
      </c>
      <c r="F1584" s="3" t="s">
        <v>2121</v>
      </c>
      <c r="G1584" s="4">
        <v>1730</v>
      </c>
    </row>
    <row r="1585" spans="1:7" x14ac:dyDescent="0.25">
      <c r="A1585" s="1" t="s">
        <v>35</v>
      </c>
      <c r="B1585" s="1" t="s">
        <v>340</v>
      </c>
      <c r="C1585" s="1" t="s">
        <v>2070</v>
      </c>
      <c r="D1585" s="1" t="s">
        <v>142</v>
      </c>
      <c r="E1585" s="3" t="s">
        <v>2120</v>
      </c>
      <c r="F1585" s="3" t="s">
        <v>2121</v>
      </c>
      <c r="G1585" s="4">
        <v>1730</v>
      </c>
    </row>
    <row r="1586" spans="1:7" x14ac:dyDescent="0.25">
      <c r="A1586" s="1" t="s">
        <v>35</v>
      </c>
      <c r="B1586" s="1" t="s">
        <v>415</v>
      </c>
      <c r="C1586" s="1" t="s">
        <v>2070</v>
      </c>
      <c r="D1586" s="1" t="s">
        <v>142</v>
      </c>
      <c r="E1586" s="3" t="s">
        <v>2120</v>
      </c>
      <c r="F1586" s="3" t="s">
        <v>2121</v>
      </c>
      <c r="G1586" s="4">
        <v>1730</v>
      </c>
    </row>
    <row r="1587" spans="1:7" x14ac:dyDescent="0.25">
      <c r="A1587" s="1" t="s">
        <v>35</v>
      </c>
      <c r="B1587" s="1" t="s">
        <v>1568</v>
      </c>
      <c r="C1587" s="1" t="s">
        <v>2070</v>
      </c>
      <c r="D1587" s="1" t="s">
        <v>142</v>
      </c>
      <c r="E1587" s="3" t="s">
        <v>2120</v>
      </c>
      <c r="F1587" s="3" t="s">
        <v>2121</v>
      </c>
      <c r="G1587" s="4">
        <v>1730</v>
      </c>
    </row>
    <row r="1588" spans="1:7" x14ac:dyDescent="0.25">
      <c r="A1588" s="1" t="s">
        <v>35</v>
      </c>
      <c r="B1588" s="1" t="s">
        <v>1095</v>
      </c>
      <c r="C1588" s="1" t="s">
        <v>2070</v>
      </c>
      <c r="D1588" s="1" t="s">
        <v>142</v>
      </c>
      <c r="E1588" s="3" t="s">
        <v>2116</v>
      </c>
      <c r="F1588" s="3" t="s">
        <v>2117</v>
      </c>
      <c r="G1588" s="4">
        <v>1730</v>
      </c>
    </row>
    <row r="1589" spans="1:7" x14ac:dyDescent="0.25">
      <c r="A1589" s="1" t="s">
        <v>35</v>
      </c>
      <c r="B1589" s="1" t="s">
        <v>1044</v>
      </c>
      <c r="C1589" s="1" t="s">
        <v>2070</v>
      </c>
      <c r="D1589" s="1" t="s">
        <v>142</v>
      </c>
      <c r="E1589" s="3" t="s">
        <v>2085</v>
      </c>
      <c r="F1589" s="3" t="s">
        <v>2086</v>
      </c>
      <c r="G1589" s="4">
        <v>1730</v>
      </c>
    </row>
    <row r="1590" spans="1:7" x14ac:dyDescent="0.25">
      <c r="A1590" s="1" t="s">
        <v>35</v>
      </c>
      <c r="B1590" s="1" t="s">
        <v>1119</v>
      </c>
      <c r="C1590" s="1" t="s">
        <v>2070</v>
      </c>
      <c r="D1590" s="1" t="s">
        <v>142</v>
      </c>
      <c r="E1590" s="3" t="s">
        <v>2118</v>
      </c>
      <c r="F1590" s="3" t="s">
        <v>2119</v>
      </c>
      <c r="G1590" s="4">
        <v>1730</v>
      </c>
    </row>
    <row r="1591" spans="1:7" x14ac:dyDescent="0.25">
      <c r="A1591" s="1" t="s">
        <v>35</v>
      </c>
      <c r="B1591" s="1" t="s">
        <v>652</v>
      </c>
      <c r="C1591" s="1" t="s">
        <v>2070</v>
      </c>
      <c r="D1591" s="1" t="s">
        <v>142</v>
      </c>
      <c r="E1591" s="3" t="s">
        <v>2118</v>
      </c>
      <c r="F1591" s="3" t="s">
        <v>2119</v>
      </c>
      <c r="G1591" s="4">
        <v>1730</v>
      </c>
    </row>
    <row r="1592" spans="1:7" x14ac:dyDescent="0.25">
      <c r="A1592" s="1" t="s">
        <v>35</v>
      </c>
      <c r="B1592" s="1" t="s">
        <v>874</v>
      </c>
      <c r="C1592" s="1" t="s">
        <v>2070</v>
      </c>
      <c r="D1592" s="1" t="s">
        <v>142</v>
      </c>
      <c r="E1592" s="3" t="s">
        <v>2118</v>
      </c>
      <c r="F1592" s="3" t="s">
        <v>2119</v>
      </c>
      <c r="G1592" s="4">
        <v>1730</v>
      </c>
    </row>
    <row r="1593" spans="1:7" x14ac:dyDescent="0.25">
      <c r="A1593" s="1" t="s">
        <v>35</v>
      </c>
      <c r="B1593" s="1" t="s">
        <v>754</v>
      </c>
      <c r="C1593" s="1" t="s">
        <v>2070</v>
      </c>
      <c r="D1593" s="1" t="s">
        <v>142</v>
      </c>
      <c r="E1593" s="3" t="s">
        <v>2118</v>
      </c>
      <c r="F1593" s="3" t="s">
        <v>2119</v>
      </c>
      <c r="G1593" s="4">
        <v>1730</v>
      </c>
    </row>
    <row r="1594" spans="1:7" x14ac:dyDescent="0.25">
      <c r="A1594" s="1" t="s">
        <v>35</v>
      </c>
      <c r="B1594" s="1" t="s">
        <v>656</v>
      </c>
      <c r="C1594" s="1" t="s">
        <v>2070</v>
      </c>
      <c r="D1594" s="1" t="s">
        <v>142</v>
      </c>
      <c r="E1594" s="3" t="s">
        <v>2118</v>
      </c>
      <c r="F1594" s="3" t="s">
        <v>2119</v>
      </c>
      <c r="G1594" s="4">
        <v>1730</v>
      </c>
    </row>
    <row r="1595" spans="1:7" x14ac:dyDescent="0.25">
      <c r="A1595" s="1" t="s">
        <v>35</v>
      </c>
      <c r="B1595" s="1" t="s">
        <v>1115</v>
      </c>
      <c r="C1595" s="1" t="s">
        <v>2070</v>
      </c>
      <c r="D1595" s="1" t="s">
        <v>142</v>
      </c>
      <c r="E1595" s="3" t="s">
        <v>2118</v>
      </c>
      <c r="F1595" s="3" t="s">
        <v>2119</v>
      </c>
      <c r="G1595" s="4">
        <v>1730</v>
      </c>
    </row>
    <row r="1596" spans="1:7" x14ac:dyDescent="0.25">
      <c r="A1596" s="1" t="s">
        <v>35</v>
      </c>
      <c r="B1596" s="1" t="s">
        <v>643</v>
      </c>
      <c r="C1596" s="1" t="s">
        <v>2070</v>
      </c>
      <c r="D1596" s="1" t="s">
        <v>142</v>
      </c>
      <c r="E1596" s="3" t="s">
        <v>2120</v>
      </c>
      <c r="F1596" s="3" t="s">
        <v>2121</v>
      </c>
      <c r="G1596" s="4">
        <v>1730</v>
      </c>
    </row>
    <row r="1597" spans="1:7" x14ac:dyDescent="0.25">
      <c r="A1597" s="1" t="s">
        <v>35</v>
      </c>
      <c r="B1597" s="1" t="s">
        <v>762</v>
      </c>
      <c r="C1597" s="1" t="s">
        <v>2070</v>
      </c>
      <c r="D1597" s="1" t="s">
        <v>142</v>
      </c>
      <c r="E1597" s="3" t="s">
        <v>2120</v>
      </c>
      <c r="F1597" s="3" t="s">
        <v>2121</v>
      </c>
      <c r="G1597" s="4">
        <v>1730</v>
      </c>
    </row>
    <row r="1598" spans="1:7" x14ac:dyDescent="0.25">
      <c r="A1598" s="1" t="s">
        <v>35</v>
      </c>
      <c r="B1598" s="1" t="s">
        <v>641</v>
      </c>
      <c r="C1598" s="1" t="s">
        <v>2070</v>
      </c>
      <c r="D1598" s="1" t="s">
        <v>142</v>
      </c>
      <c r="E1598" s="3" t="s">
        <v>2085</v>
      </c>
      <c r="F1598" s="3" t="s">
        <v>2086</v>
      </c>
      <c r="G1598" s="4">
        <v>1730</v>
      </c>
    </row>
    <row r="1599" spans="1:7" x14ac:dyDescent="0.25">
      <c r="A1599" s="1" t="s">
        <v>35</v>
      </c>
      <c r="B1599" s="1" t="s">
        <v>932</v>
      </c>
      <c r="C1599" s="1" t="s">
        <v>2070</v>
      </c>
      <c r="D1599" s="1" t="s">
        <v>142</v>
      </c>
      <c r="E1599" s="3" t="s">
        <v>2085</v>
      </c>
      <c r="F1599" s="3" t="s">
        <v>2086</v>
      </c>
      <c r="G1599" s="4">
        <v>1730</v>
      </c>
    </row>
    <row r="1600" spans="1:7" x14ac:dyDescent="0.25">
      <c r="A1600" s="1" t="s">
        <v>35</v>
      </c>
      <c r="B1600" s="1" t="s">
        <v>757</v>
      </c>
      <c r="C1600" s="1" t="s">
        <v>2070</v>
      </c>
      <c r="D1600" s="1" t="s">
        <v>142</v>
      </c>
      <c r="E1600" s="3" t="s">
        <v>2116</v>
      </c>
      <c r="F1600" s="3" t="s">
        <v>2117</v>
      </c>
      <c r="G1600" s="4">
        <v>1730</v>
      </c>
    </row>
    <row r="1601" spans="1:7" x14ac:dyDescent="0.25">
      <c r="A1601" s="1" t="s">
        <v>35</v>
      </c>
      <c r="B1601" s="1" t="s">
        <v>993</v>
      </c>
      <c r="C1601" s="1" t="s">
        <v>2070</v>
      </c>
      <c r="D1601" s="1" t="s">
        <v>142</v>
      </c>
      <c r="E1601" s="3" t="s">
        <v>2118</v>
      </c>
      <c r="F1601" s="3" t="s">
        <v>2119</v>
      </c>
      <c r="G1601" s="4">
        <v>1730</v>
      </c>
    </row>
    <row r="1602" spans="1:7" x14ac:dyDescent="0.25">
      <c r="A1602" s="1" t="s">
        <v>35</v>
      </c>
      <c r="B1602" s="1" t="s">
        <v>1106</v>
      </c>
      <c r="C1602" s="1" t="s">
        <v>2070</v>
      </c>
      <c r="D1602" s="1" t="s">
        <v>142</v>
      </c>
      <c r="E1602" s="3" t="s">
        <v>2118</v>
      </c>
      <c r="F1602" s="3" t="s">
        <v>2119</v>
      </c>
      <c r="G1602" s="4">
        <v>1730</v>
      </c>
    </row>
    <row r="1603" spans="1:7" x14ac:dyDescent="0.25">
      <c r="A1603" s="1" t="s">
        <v>35</v>
      </c>
      <c r="B1603" s="1" t="s">
        <v>396</v>
      </c>
      <c r="C1603" s="1" t="s">
        <v>2070</v>
      </c>
      <c r="D1603" s="1" t="s">
        <v>142</v>
      </c>
      <c r="E1603" s="3" t="s">
        <v>2085</v>
      </c>
      <c r="F1603" s="3" t="s">
        <v>2086</v>
      </c>
      <c r="G1603" s="4">
        <v>1730</v>
      </c>
    </row>
    <row r="1604" spans="1:7" x14ac:dyDescent="0.25">
      <c r="A1604" s="1" t="s">
        <v>35</v>
      </c>
      <c r="B1604" s="1" t="s">
        <v>1266</v>
      </c>
      <c r="C1604" s="1" t="s">
        <v>2070</v>
      </c>
      <c r="D1604" s="1" t="s">
        <v>142</v>
      </c>
      <c r="E1604" s="3" t="s">
        <v>2118</v>
      </c>
      <c r="F1604" s="3" t="s">
        <v>2119</v>
      </c>
      <c r="G1604" s="4">
        <v>1730</v>
      </c>
    </row>
    <row r="1605" spans="1:7" x14ac:dyDescent="0.25">
      <c r="A1605" s="1" t="s">
        <v>35</v>
      </c>
      <c r="B1605" s="1" t="s">
        <v>649</v>
      </c>
      <c r="C1605" s="1" t="s">
        <v>2070</v>
      </c>
      <c r="D1605" s="1" t="s">
        <v>142</v>
      </c>
      <c r="E1605" s="3" t="s">
        <v>2085</v>
      </c>
      <c r="F1605" s="3" t="s">
        <v>2086</v>
      </c>
      <c r="G1605" s="4">
        <v>1730</v>
      </c>
    </row>
    <row r="1606" spans="1:7" x14ac:dyDescent="0.25">
      <c r="A1606" s="1" t="s">
        <v>35</v>
      </c>
      <c r="B1606" s="1" t="s">
        <v>702</v>
      </c>
      <c r="C1606" s="1" t="s">
        <v>2070</v>
      </c>
      <c r="D1606" s="1" t="s">
        <v>142</v>
      </c>
      <c r="E1606" s="3" t="s">
        <v>2085</v>
      </c>
      <c r="F1606" s="3" t="s">
        <v>2086</v>
      </c>
      <c r="G1606" s="4">
        <v>1730</v>
      </c>
    </row>
    <row r="1607" spans="1:7" x14ac:dyDescent="0.25">
      <c r="A1607" s="1" t="s">
        <v>35</v>
      </c>
      <c r="B1607" s="1" t="s">
        <v>506</v>
      </c>
      <c r="C1607" s="1" t="s">
        <v>2070</v>
      </c>
      <c r="D1607" s="1" t="s">
        <v>142</v>
      </c>
      <c r="E1607" s="3" t="s">
        <v>2085</v>
      </c>
      <c r="F1607" s="3" t="s">
        <v>2086</v>
      </c>
      <c r="G1607" s="4">
        <v>1730</v>
      </c>
    </row>
    <row r="1608" spans="1:7" x14ac:dyDescent="0.25">
      <c r="A1608" s="1" t="s">
        <v>35</v>
      </c>
      <c r="B1608" s="1" t="s">
        <v>1159</v>
      </c>
      <c r="C1608" s="1" t="s">
        <v>2070</v>
      </c>
      <c r="D1608" s="1" t="s">
        <v>142</v>
      </c>
      <c r="E1608" s="3" t="s">
        <v>2085</v>
      </c>
      <c r="F1608" s="3" t="s">
        <v>2086</v>
      </c>
      <c r="G1608" s="4">
        <v>1730</v>
      </c>
    </row>
    <row r="1609" spans="1:7" x14ac:dyDescent="0.25">
      <c r="A1609" s="1" t="s">
        <v>35</v>
      </c>
      <c r="B1609" s="1" t="s">
        <v>651</v>
      </c>
      <c r="C1609" s="1" t="s">
        <v>2070</v>
      </c>
      <c r="D1609" s="1" t="s">
        <v>142</v>
      </c>
      <c r="E1609" s="3" t="s">
        <v>2112</v>
      </c>
      <c r="F1609" s="3" t="s">
        <v>2113</v>
      </c>
      <c r="G1609" s="4">
        <v>1730</v>
      </c>
    </row>
    <row r="1610" spans="1:7" x14ac:dyDescent="0.25">
      <c r="A1610" s="1" t="s">
        <v>35</v>
      </c>
      <c r="B1610" s="1" t="s">
        <v>862</v>
      </c>
      <c r="C1610" s="1" t="s">
        <v>2070</v>
      </c>
      <c r="D1610" s="1" t="s">
        <v>142</v>
      </c>
      <c r="E1610" s="3" t="s">
        <v>2085</v>
      </c>
      <c r="F1610" s="3" t="s">
        <v>2086</v>
      </c>
      <c r="G1610" s="4">
        <v>1730</v>
      </c>
    </row>
    <row r="1611" spans="1:7" x14ac:dyDescent="0.25">
      <c r="A1611" s="1" t="s">
        <v>35</v>
      </c>
      <c r="B1611" s="1" t="s">
        <v>834</v>
      </c>
      <c r="C1611" s="1" t="s">
        <v>2070</v>
      </c>
      <c r="D1611" s="1" t="s">
        <v>142</v>
      </c>
      <c r="E1611" s="3" t="s">
        <v>2085</v>
      </c>
      <c r="F1611" s="3" t="s">
        <v>2086</v>
      </c>
      <c r="G1611" s="4">
        <v>1730</v>
      </c>
    </row>
    <row r="1612" spans="1:7" x14ac:dyDescent="0.25">
      <c r="A1612" s="1" t="s">
        <v>35</v>
      </c>
      <c r="B1612" s="1" t="s">
        <v>933</v>
      </c>
      <c r="C1612" s="1" t="s">
        <v>2070</v>
      </c>
      <c r="D1612" s="1" t="s">
        <v>142</v>
      </c>
      <c r="E1612" s="3" t="s">
        <v>2116</v>
      </c>
      <c r="F1612" s="3" t="s">
        <v>2117</v>
      </c>
      <c r="G1612" s="4">
        <v>1730</v>
      </c>
    </row>
    <row r="1613" spans="1:7" x14ac:dyDescent="0.25">
      <c r="A1613" s="1" t="s">
        <v>35</v>
      </c>
      <c r="B1613" s="1" t="s">
        <v>659</v>
      </c>
      <c r="C1613" s="1" t="s">
        <v>2070</v>
      </c>
      <c r="D1613" s="1" t="s">
        <v>142</v>
      </c>
      <c r="E1613" s="3" t="s">
        <v>2085</v>
      </c>
      <c r="F1613" s="3" t="s">
        <v>2086</v>
      </c>
      <c r="G1613" s="4">
        <v>1730</v>
      </c>
    </row>
    <row r="1614" spans="1:7" x14ac:dyDescent="0.25">
      <c r="A1614" s="1" t="s">
        <v>35</v>
      </c>
      <c r="B1614" s="1" t="s">
        <v>638</v>
      </c>
      <c r="C1614" s="1" t="s">
        <v>2070</v>
      </c>
      <c r="D1614" s="1" t="s">
        <v>142</v>
      </c>
      <c r="E1614" s="3" t="s">
        <v>2116</v>
      </c>
      <c r="F1614" s="3" t="s">
        <v>2117</v>
      </c>
      <c r="G1614" s="4">
        <v>1730</v>
      </c>
    </row>
    <row r="1615" spans="1:7" x14ac:dyDescent="0.25">
      <c r="A1615" s="1" t="s">
        <v>35</v>
      </c>
      <c r="B1615" s="1" t="s">
        <v>1149</v>
      </c>
      <c r="C1615" s="1" t="s">
        <v>2070</v>
      </c>
      <c r="D1615" s="1" t="s">
        <v>142</v>
      </c>
      <c r="E1615" s="3" t="s">
        <v>2116</v>
      </c>
      <c r="F1615" s="3" t="s">
        <v>2117</v>
      </c>
      <c r="G1615" s="4">
        <v>1730</v>
      </c>
    </row>
    <row r="1616" spans="1:7" x14ac:dyDescent="0.25">
      <c r="A1616" s="1" t="s">
        <v>35</v>
      </c>
      <c r="B1616" s="1" t="s">
        <v>1542</v>
      </c>
      <c r="C1616" s="1" t="s">
        <v>2070</v>
      </c>
      <c r="D1616" s="1" t="s">
        <v>142</v>
      </c>
      <c r="E1616" s="3" t="s">
        <v>2116</v>
      </c>
      <c r="F1616" s="3" t="s">
        <v>2117</v>
      </c>
      <c r="G1616" s="4">
        <v>1730</v>
      </c>
    </row>
    <row r="1617" spans="1:7" x14ac:dyDescent="0.25">
      <c r="A1617" s="1" t="s">
        <v>35</v>
      </c>
      <c r="B1617" s="1" t="s">
        <v>1137</v>
      </c>
      <c r="C1617" s="1" t="s">
        <v>2070</v>
      </c>
      <c r="D1617" s="1" t="s">
        <v>142</v>
      </c>
      <c r="E1617" s="3" t="s">
        <v>2116</v>
      </c>
      <c r="F1617" s="3" t="s">
        <v>2117</v>
      </c>
      <c r="G1617" s="4">
        <v>1730</v>
      </c>
    </row>
    <row r="1618" spans="1:7" x14ac:dyDescent="0.25">
      <c r="A1618" s="1" t="s">
        <v>35</v>
      </c>
      <c r="B1618" s="1" t="s">
        <v>390</v>
      </c>
      <c r="C1618" s="1" t="s">
        <v>2070</v>
      </c>
      <c r="D1618" s="1" t="s">
        <v>142</v>
      </c>
      <c r="E1618" s="3" t="s">
        <v>2116</v>
      </c>
      <c r="F1618" s="3" t="s">
        <v>2117</v>
      </c>
      <c r="G1618" s="4">
        <v>1730</v>
      </c>
    </row>
    <row r="1619" spans="1:7" x14ac:dyDescent="0.25">
      <c r="A1619" s="1" t="s">
        <v>35</v>
      </c>
      <c r="B1619" s="1" t="s">
        <v>1589</v>
      </c>
      <c r="C1619" s="1" t="s">
        <v>2070</v>
      </c>
      <c r="D1619" s="1" t="s">
        <v>142</v>
      </c>
      <c r="E1619" s="3" t="s">
        <v>2116</v>
      </c>
      <c r="F1619" s="3" t="s">
        <v>2117</v>
      </c>
      <c r="G1619" s="4">
        <v>1730</v>
      </c>
    </row>
    <row r="1620" spans="1:7" x14ac:dyDescent="0.25">
      <c r="A1620" s="1" t="s">
        <v>35</v>
      </c>
      <c r="B1620" s="1" t="s">
        <v>1198</v>
      </c>
      <c r="C1620" s="1" t="s">
        <v>2070</v>
      </c>
      <c r="D1620" s="1" t="s">
        <v>142</v>
      </c>
      <c r="E1620" s="3" t="s">
        <v>2116</v>
      </c>
      <c r="F1620" s="3" t="s">
        <v>2117</v>
      </c>
      <c r="G1620" s="4">
        <v>1730</v>
      </c>
    </row>
    <row r="1621" spans="1:7" x14ac:dyDescent="0.25">
      <c r="A1621" s="1" t="s">
        <v>35</v>
      </c>
      <c r="B1621" s="1" t="s">
        <v>1484</v>
      </c>
      <c r="C1621" s="1" t="s">
        <v>2070</v>
      </c>
      <c r="D1621" s="1" t="s">
        <v>142</v>
      </c>
      <c r="E1621" s="3" t="s">
        <v>2116</v>
      </c>
      <c r="F1621" s="3" t="s">
        <v>2117</v>
      </c>
      <c r="G1621" s="4">
        <v>1730</v>
      </c>
    </row>
    <row r="1622" spans="1:7" x14ac:dyDescent="0.25">
      <c r="A1622" s="1" t="s">
        <v>35</v>
      </c>
      <c r="B1622" s="1" t="s">
        <v>362</v>
      </c>
      <c r="C1622" s="1" t="s">
        <v>2070</v>
      </c>
      <c r="D1622" s="1" t="s">
        <v>142</v>
      </c>
      <c r="E1622" s="3" t="s">
        <v>2116</v>
      </c>
      <c r="F1622" s="3" t="s">
        <v>2117</v>
      </c>
      <c r="G1622" s="4">
        <v>1730</v>
      </c>
    </row>
    <row r="1623" spans="1:7" x14ac:dyDescent="0.25">
      <c r="A1623" s="1" t="s">
        <v>35</v>
      </c>
      <c r="B1623" s="1" t="s">
        <v>958</v>
      </c>
      <c r="C1623" s="1" t="s">
        <v>2070</v>
      </c>
      <c r="D1623" s="1" t="s">
        <v>142</v>
      </c>
      <c r="E1623" s="3" t="s">
        <v>2116</v>
      </c>
      <c r="F1623" s="3" t="s">
        <v>2117</v>
      </c>
      <c r="G1623" s="4">
        <v>1730</v>
      </c>
    </row>
    <row r="1624" spans="1:7" x14ac:dyDescent="0.25">
      <c r="A1624" s="1" t="s">
        <v>35</v>
      </c>
      <c r="B1624" s="1" t="s">
        <v>720</v>
      </c>
      <c r="C1624" s="1" t="s">
        <v>2070</v>
      </c>
      <c r="D1624" s="1" t="s">
        <v>142</v>
      </c>
      <c r="E1624" s="3" t="s">
        <v>2116</v>
      </c>
      <c r="F1624" s="3" t="s">
        <v>2117</v>
      </c>
      <c r="G1624" s="4">
        <v>1730</v>
      </c>
    </row>
    <row r="1625" spans="1:7" x14ac:dyDescent="0.25">
      <c r="A1625" s="1" t="s">
        <v>35</v>
      </c>
      <c r="B1625" s="1" t="s">
        <v>1541</v>
      </c>
      <c r="C1625" s="1" t="s">
        <v>2070</v>
      </c>
      <c r="D1625" s="1" t="s">
        <v>142</v>
      </c>
      <c r="E1625" s="3" t="s">
        <v>2116</v>
      </c>
      <c r="F1625" s="3" t="s">
        <v>2117</v>
      </c>
      <c r="G1625" s="4">
        <v>1730</v>
      </c>
    </row>
    <row r="1626" spans="1:7" x14ac:dyDescent="0.25">
      <c r="A1626" s="1" t="s">
        <v>35</v>
      </c>
      <c r="B1626" s="1" t="s">
        <v>441</v>
      </c>
      <c r="C1626" s="1" t="s">
        <v>2070</v>
      </c>
      <c r="D1626" s="1" t="s">
        <v>142</v>
      </c>
      <c r="E1626" s="3" t="s">
        <v>2116</v>
      </c>
      <c r="F1626" s="3" t="s">
        <v>2117</v>
      </c>
      <c r="G1626" s="4">
        <v>1730</v>
      </c>
    </row>
    <row r="1627" spans="1:7" x14ac:dyDescent="0.25">
      <c r="A1627" s="1" t="s">
        <v>35</v>
      </c>
      <c r="B1627" s="1" t="s">
        <v>257</v>
      </c>
      <c r="C1627" s="1" t="s">
        <v>2070</v>
      </c>
      <c r="D1627" s="1" t="s">
        <v>142</v>
      </c>
      <c r="E1627" s="3" t="s">
        <v>2116</v>
      </c>
      <c r="F1627" s="3" t="s">
        <v>2117</v>
      </c>
      <c r="G1627" s="4">
        <v>1730</v>
      </c>
    </row>
    <row r="1628" spans="1:7" x14ac:dyDescent="0.25">
      <c r="A1628" s="1" t="s">
        <v>35</v>
      </c>
      <c r="B1628" s="1" t="s">
        <v>744</v>
      </c>
      <c r="C1628" s="1" t="s">
        <v>2070</v>
      </c>
      <c r="D1628" s="1" t="s">
        <v>142</v>
      </c>
      <c r="E1628" s="3" t="s">
        <v>2116</v>
      </c>
      <c r="F1628" s="3" t="s">
        <v>2117</v>
      </c>
      <c r="G1628" s="4">
        <v>1730</v>
      </c>
    </row>
    <row r="1629" spans="1:7" x14ac:dyDescent="0.25">
      <c r="A1629" s="1" t="s">
        <v>35</v>
      </c>
      <c r="B1629" s="1" t="s">
        <v>283</v>
      </c>
      <c r="C1629" s="1" t="s">
        <v>2070</v>
      </c>
      <c r="D1629" s="1" t="s">
        <v>142</v>
      </c>
      <c r="E1629" s="3" t="s">
        <v>2116</v>
      </c>
      <c r="F1629" s="3" t="s">
        <v>2117</v>
      </c>
      <c r="G1629" s="4">
        <v>1730</v>
      </c>
    </row>
    <row r="1630" spans="1:7" x14ac:dyDescent="0.25">
      <c r="A1630" s="1" t="s">
        <v>35</v>
      </c>
      <c r="B1630" s="1" t="s">
        <v>1135</v>
      </c>
      <c r="C1630" s="1" t="s">
        <v>2070</v>
      </c>
      <c r="D1630" s="1" t="s">
        <v>142</v>
      </c>
      <c r="E1630" s="3" t="s">
        <v>2116</v>
      </c>
      <c r="F1630" s="3" t="s">
        <v>2117</v>
      </c>
      <c r="G1630" s="4">
        <v>1730</v>
      </c>
    </row>
    <row r="1631" spans="1:7" x14ac:dyDescent="0.25">
      <c r="A1631" s="1" t="s">
        <v>35</v>
      </c>
      <c r="B1631" s="1" t="s">
        <v>373</v>
      </c>
      <c r="C1631" s="1" t="s">
        <v>2070</v>
      </c>
      <c r="D1631" s="1" t="s">
        <v>142</v>
      </c>
      <c r="E1631" s="3" t="s">
        <v>2116</v>
      </c>
      <c r="F1631" s="3" t="s">
        <v>2117</v>
      </c>
      <c r="G1631" s="4">
        <v>1730</v>
      </c>
    </row>
    <row r="1632" spans="1:7" x14ac:dyDescent="0.25">
      <c r="A1632" s="1" t="s">
        <v>35</v>
      </c>
      <c r="B1632" s="1" t="s">
        <v>879</v>
      </c>
      <c r="C1632" s="1" t="s">
        <v>2070</v>
      </c>
      <c r="D1632" s="1" t="s">
        <v>142</v>
      </c>
      <c r="E1632" s="3" t="s">
        <v>2116</v>
      </c>
      <c r="F1632" s="3" t="s">
        <v>2117</v>
      </c>
      <c r="G1632" s="4">
        <v>1730</v>
      </c>
    </row>
    <row r="1633" spans="1:7" x14ac:dyDescent="0.25">
      <c r="A1633" s="1" t="s">
        <v>35</v>
      </c>
      <c r="B1633" s="1" t="s">
        <v>607</v>
      </c>
      <c r="C1633" s="1" t="s">
        <v>2070</v>
      </c>
      <c r="D1633" s="1" t="s">
        <v>142</v>
      </c>
      <c r="E1633" s="3" t="s">
        <v>2116</v>
      </c>
      <c r="F1633" s="3" t="s">
        <v>2117</v>
      </c>
      <c r="G1633" s="4">
        <v>1730</v>
      </c>
    </row>
    <row r="1634" spans="1:7" x14ac:dyDescent="0.25">
      <c r="A1634" s="1" t="s">
        <v>35</v>
      </c>
      <c r="B1634" s="1" t="s">
        <v>876</v>
      </c>
      <c r="C1634" s="1" t="s">
        <v>2070</v>
      </c>
      <c r="D1634" s="1" t="s">
        <v>142</v>
      </c>
      <c r="E1634" s="3" t="s">
        <v>2116</v>
      </c>
      <c r="F1634" s="3" t="s">
        <v>2117</v>
      </c>
      <c r="G1634" s="4">
        <v>1730</v>
      </c>
    </row>
    <row r="1635" spans="1:7" x14ac:dyDescent="0.25">
      <c r="A1635" s="1" t="s">
        <v>35</v>
      </c>
      <c r="B1635" s="1" t="s">
        <v>912</v>
      </c>
      <c r="C1635" s="1" t="s">
        <v>2070</v>
      </c>
      <c r="D1635" s="1" t="s">
        <v>142</v>
      </c>
      <c r="E1635" s="3" t="s">
        <v>2116</v>
      </c>
      <c r="F1635" s="3" t="s">
        <v>2117</v>
      </c>
      <c r="G1635" s="4">
        <v>1730</v>
      </c>
    </row>
    <row r="1636" spans="1:7" x14ac:dyDescent="0.25">
      <c r="A1636" s="1" t="s">
        <v>35</v>
      </c>
      <c r="B1636" s="1" t="s">
        <v>892</v>
      </c>
      <c r="C1636" s="1" t="s">
        <v>2070</v>
      </c>
      <c r="D1636" s="1" t="s">
        <v>142</v>
      </c>
      <c r="E1636" s="3" t="s">
        <v>2116</v>
      </c>
      <c r="F1636" s="3" t="s">
        <v>2117</v>
      </c>
      <c r="G1636" s="4">
        <v>1730</v>
      </c>
    </row>
    <row r="1637" spans="1:7" x14ac:dyDescent="0.25">
      <c r="A1637" s="1" t="s">
        <v>35</v>
      </c>
      <c r="B1637" s="1" t="s">
        <v>1553</v>
      </c>
      <c r="C1637" s="1" t="s">
        <v>2070</v>
      </c>
      <c r="D1637" s="1" t="s">
        <v>142</v>
      </c>
      <c r="E1637" s="3" t="s">
        <v>2116</v>
      </c>
      <c r="F1637" s="3" t="s">
        <v>2117</v>
      </c>
      <c r="G1637" s="4">
        <v>1730</v>
      </c>
    </row>
    <row r="1638" spans="1:7" x14ac:dyDescent="0.25">
      <c r="A1638" s="1" t="s">
        <v>35</v>
      </c>
      <c r="B1638" s="1" t="s">
        <v>721</v>
      </c>
      <c r="C1638" s="1" t="s">
        <v>2070</v>
      </c>
      <c r="D1638" s="1" t="s">
        <v>142</v>
      </c>
      <c r="E1638" s="3" t="s">
        <v>2116</v>
      </c>
      <c r="F1638" s="3" t="s">
        <v>2117</v>
      </c>
      <c r="G1638" s="4">
        <v>1730</v>
      </c>
    </row>
    <row r="1639" spans="1:7" x14ac:dyDescent="0.25">
      <c r="A1639" s="1" t="s">
        <v>35</v>
      </c>
      <c r="B1639" s="1" t="s">
        <v>425</v>
      </c>
      <c r="C1639" s="1" t="s">
        <v>2070</v>
      </c>
      <c r="D1639" s="1" t="s">
        <v>142</v>
      </c>
      <c r="E1639" s="3" t="s">
        <v>2116</v>
      </c>
      <c r="F1639" s="3" t="s">
        <v>2117</v>
      </c>
      <c r="G1639" s="4">
        <v>1730</v>
      </c>
    </row>
    <row r="1640" spans="1:7" x14ac:dyDescent="0.25">
      <c r="A1640" s="1" t="s">
        <v>35</v>
      </c>
      <c r="B1640" s="1" t="s">
        <v>1041</v>
      </c>
      <c r="C1640" s="1" t="s">
        <v>2070</v>
      </c>
      <c r="D1640" s="1" t="s">
        <v>142</v>
      </c>
      <c r="E1640" s="3" t="s">
        <v>2116</v>
      </c>
      <c r="F1640" s="3" t="s">
        <v>2117</v>
      </c>
      <c r="G1640" s="4">
        <v>1730</v>
      </c>
    </row>
    <row r="1641" spans="1:7" x14ac:dyDescent="0.25">
      <c r="A1641" s="1" t="s">
        <v>35</v>
      </c>
      <c r="B1641" s="1" t="s">
        <v>430</v>
      </c>
      <c r="C1641" s="1" t="s">
        <v>2070</v>
      </c>
      <c r="D1641" s="1" t="s">
        <v>142</v>
      </c>
      <c r="E1641" s="3" t="s">
        <v>2116</v>
      </c>
      <c r="F1641" s="3" t="s">
        <v>2117</v>
      </c>
      <c r="G1641" s="4">
        <v>1730</v>
      </c>
    </row>
    <row r="1642" spans="1:7" x14ac:dyDescent="0.25">
      <c r="A1642" s="1" t="s">
        <v>35</v>
      </c>
      <c r="B1642" s="1" t="s">
        <v>871</v>
      </c>
      <c r="C1642" s="1" t="s">
        <v>2070</v>
      </c>
      <c r="D1642" s="1" t="s">
        <v>142</v>
      </c>
      <c r="E1642" s="3" t="s">
        <v>2116</v>
      </c>
      <c r="F1642" s="3" t="s">
        <v>2117</v>
      </c>
      <c r="G1642" s="4">
        <v>1730</v>
      </c>
    </row>
    <row r="1643" spans="1:7" x14ac:dyDescent="0.25">
      <c r="A1643" s="1" t="s">
        <v>35</v>
      </c>
      <c r="B1643" s="1" t="s">
        <v>931</v>
      </c>
      <c r="C1643" s="1" t="s">
        <v>2070</v>
      </c>
      <c r="D1643" s="1" t="s">
        <v>142</v>
      </c>
      <c r="E1643" s="3" t="s">
        <v>2111</v>
      </c>
      <c r="F1643" s="3" t="s">
        <v>1825</v>
      </c>
      <c r="G1643" s="4">
        <v>1730</v>
      </c>
    </row>
    <row r="1644" spans="1:7" x14ac:dyDescent="0.25">
      <c r="A1644" s="1" t="s">
        <v>35</v>
      </c>
      <c r="B1644" s="1" t="s">
        <v>1004</v>
      </c>
      <c r="C1644" s="1" t="s">
        <v>2070</v>
      </c>
      <c r="D1644" s="1" t="s">
        <v>142</v>
      </c>
      <c r="E1644" s="3" t="s">
        <v>2111</v>
      </c>
      <c r="F1644" s="3" t="s">
        <v>1825</v>
      </c>
      <c r="G1644" s="4">
        <v>1730</v>
      </c>
    </row>
    <row r="1645" spans="1:7" x14ac:dyDescent="0.25">
      <c r="A1645" s="1" t="s">
        <v>35</v>
      </c>
      <c r="B1645" s="1" t="s">
        <v>544</v>
      </c>
      <c r="C1645" s="1" t="s">
        <v>2070</v>
      </c>
      <c r="D1645" s="1" t="s">
        <v>142</v>
      </c>
      <c r="E1645" s="3" t="s">
        <v>2085</v>
      </c>
      <c r="F1645" s="3" t="s">
        <v>2086</v>
      </c>
      <c r="G1645" s="4">
        <v>1730</v>
      </c>
    </row>
    <row r="1646" spans="1:7" x14ac:dyDescent="0.25">
      <c r="A1646" s="1" t="s">
        <v>35</v>
      </c>
      <c r="B1646" s="1" t="s">
        <v>322</v>
      </c>
      <c r="C1646" s="1" t="s">
        <v>2070</v>
      </c>
      <c r="D1646" s="1" t="s">
        <v>142</v>
      </c>
      <c r="E1646" s="3" t="s">
        <v>2085</v>
      </c>
      <c r="F1646" s="3" t="s">
        <v>2086</v>
      </c>
      <c r="G1646" s="4">
        <v>1730</v>
      </c>
    </row>
    <row r="1647" spans="1:7" x14ac:dyDescent="0.25">
      <c r="A1647" s="1" t="s">
        <v>35</v>
      </c>
      <c r="B1647" s="1" t="s">
        <v>865</v>
      </c>
      <c r="C1647" s="1" t="s">
        <v>2070</v>
      </c>
      <c r="D1647" s="1" t="s">
        <v>142</v>
      </c>
      <c r="E1647" s="3" t="s">
        <v>2112</v>
      </c>
      <c r="F1647" s="3" t="s">
        <v>2113</v>
      </c>
      <c r="G1647" s="4">
        <v>1730</v>
      </c>
    </row>
    <row r="1648" spans="1:7" x14ac:dyDescent="0.25">
      <c r="A1648" s="1" t="s">
        <v>35</v>
      </c>
      <c r="B1648" s="1" t="s">
        <v>414</v>
      </c>
      <c r="C1648" s="1" t="s">
        <v>2070</v>
      </c>
      <c r="D1648" s="1" t="s">
        <v>142</v>
      </c>
      <c r="E1648" s="3" t="s">
        <v>2085</v>
      </c>
      <c r="F1648" s="3" t="s">
        <v>2086</v>
      </c>
      <c r="G1648" s="4">
        <v>1730</v>
      </c>
    </row>
    <row r="1649" spans="1:7" x14ac:dyDescent="0.25">
      <c r="A1649" s="1" t="s">
        <v>35</v>
      </c>
      <c r="B1649" s="1" t="s">
        <v>1080</v>
      </c>
      <c r="C1649" s="1" t="s">
        <v>2070</v>
      </c>
      <c r="D1649" s="1" t="s">
        <v>142</v>
      </c>
      <c r="E1649" s="3" t="s">
        <v>2111</v>
      </c>
      <c r="F1649" s="3" t="s">
        <v>1825</v>
      </c>
      <c r="G1649" s="4">
        <v>1730</v>
      </c>
    </row>
    <row r="1650" spans="1:7" x14ac:dyDescent="0.25">
      <c r="A1650" s="1" t="s">
        <v>35</v>
      </c>
      <c r="B1650" s="1" t="s">
        <v>908</v>
      </c>
      <c r="C1650" s="1" t="s">
        <v>2070</v>
      </c>
      <c r="D1650" s="1" t="s">
        <v>142</v>
      </c>
      <c r="E1650" s="3" t="s">
        <v>2111</v>
      </c>
      <c r="F1650" s="3" t="s">
        <v>1825</v>
      </c>
      <c r="G1650" s="4">
        <v>1730</v>
      </c>
    </row>
    <row r="1651" spans="1:7" x14ac:dyDescent="0.25">
      <c r="A1651" s="1" t="s">
        <v>35</v>
      </c>
      <c r="B1651" s="1" t="s">
        <v>628</v>
      </c>
      <c r="C1651" s="1" t="s">
        <v>2070</v>
      </c>
      <c r="D1651" s="1" t="s">
        <v>142</v>
      </c>
      <c r="E1651" s="3" t="s">
        <v>2032</v>
      </c>
      <c r="F1651" s="3" t="s">
        <v>2114</v>
      </c>
      <c r="G1651" s="4">
        <v>1730</v>
      </c>
    </row>
    <row r="1652" spans="1:7" x14ac:dyDescent="0.25">
      <c r="A1652" s="1" t="s">
        <v>35</v>
      </c>
      <c r="B1652" s="1" t="s">
        <v>1556</v>
      </c>
      <c r="C1652" s="1" t="s">
        <v>2070</v>
      </c>
      <c r="D1652" s="1" t="s">
        <v>142</v>
      </c>
      <c r="E1652" s="3" t="s">
        <v>2112</v>
      </c>
      <c r="F1652" s="3" t="s">
        <v>2113</v>
      </c>
      <c r="G1652" s="4">
        <v>1730</v>
      </c>
    </row>
    <row r="1653" spans="1:7" x14ac:dyDescent="0.25">
      <c r="A1653" s="1" t="s">
        <v>35</v>
      </c>
      <c r="B1653" s="1" t="s">
        <v>292</v>
      </c>
      <c r="C1653" s="1" t="s">
        <v>2070</v>
      </c>
      <c r="D1653" s="1" t="s">
        <v>142</v>
      </c>
      <c r="E1653" s="3" t="s">
        <v>2112</v>
      </c>
      <c r="F1653" s="3" t="s">
        <v>2113</v>
      </c>
      <c r="G1653" s="4">
        <v>1730</v>
      </c>
    </row>
    <row r="1654" spans="1:7" x14ac:dyDescent="0.25">
      <c r="A1654" s="1" t="s">
        <v>35</v>
      </c>
      <c r="B1654" s="1" t="s">
        <v>920</v>
      </c>
      <c r="C1654" s="1" t="s">
        <v>2070</v>
      </c>
      <c r="D1654" s="1" t="s">
        <v>142</v>
      </c>
      <c r="E1654" s="3" t="s">
        <v>2115</v>
      </c>
      <c r="F1654" s="3" t="s">
        <v>1842</v>
      </c>
      <c r="G1654" s="4">
        <v>1730</v>
      </c>
    </row>
    <row r="1655" spans="1:7" x14ac:dyDescent="0.25">
      <c r="A1655" s="1" t="s">
        <v>35</v>
      </c>
      <c r="B1655" s="1" t="s">
        <v>860</v>
      </c>
      <c r="C1655" s="1" t="s">
        <v>2070</v>
      </c>
      <c r="D1655" s="1" t="s">
        <v>142</v>
      </c>
      <c r="E1655" s="3" t="s">
        <v>2085</v>
      </c>
      <c r="F1655" s="3" t="s">
        <v>2086</v>
      </c>
      <c r="G1655" s="4">
        <v>1730</v>
      </c>
    </row>
    <row r="1656" spans="1:7" x14ac:dyDescent="0.25">
      <c r="A1656" s="1" t="s">
        <v>35</v>
      </c>
      <c r="B1656" s="1" t="s">
        <v>1117</v>
      </c>
      <c r="C1656" s="1" t="s">
        <v>2070</v>
      </c>
      <c r="D1656" s="1" t="s">
        <v>142</v>
      </c>
      <c r="E1656" s="3" t="s">
        <v>2111</v>
      </c>
      <c r="F1656" s="3" t="s">
        <v>1825</v>
      </c>
      <c r="G1656" s="4">
        <v>1730</v>
      </c>
    </row>
    <row r="1657" spans="1:7" x14ac:dyDescent="0.25">
      <c r="A1657" s="1" t="s">
        <v>35</v>
      </c>
      <c r="B1657" s="1" t="s">
        <v>748</v>
      </c>
      <c r="C1657" s="1" t="s">
        <v>2070</v>
      </c>
      <c r="D1657" s="1" t="s">
        <v>142</v>
      </c>
      <c r="E1657" s="3" t="s">
        <v>2111</v>
      </c>
      <c r="F1657" s="3" t="s">
        <v>1825</v>
      </c>
      <c r="G1657" s="4">
        <v>1730</v>
      </c>
    </row>
    <row r="1658" spans="1:7" x14ac:dyDescent="0.25">
      <c r="A1658" s="1" t="s">
        <v>35</v>
      </c>
      <c r="B1658" s="1" t="s">
        <v>1465</v>
      </c>
      <c r="C1658" s="1" t="s">
        <v>2070</v>
      </c>
      <c r="D1658" s="1" t="s">
        <v>142</v>
      </c>
      <c r="E1658" s="3" t="s">
        <v>2111</v>
      </c>
      <c r="F1658" s="3" t="s">
        <v>1825</v>
      </c>
      <c r="G1658" s="4">
        <v>1730</v>
      </c>
    </row>
    <row r="1659" spans="1:7" x14ac:dyDescent="0.25">
      <c r="A1659" s="1" t="s">
        <v>35</v>
      </c>
      <c r="B1659" s="1" t="s">
        <v>314</v>
      </c>
      <c r="C1659" s="1" t="s">
        <v>2070</v>
      </c>
      <c r="D1659" s="1" t="s">
        <v>142</v>
      </c>
      <c r="E1659" s="3" t="s">
        <v>2085</v>
      </c>
      <c r="F1659" s="3" t="s">
        <v>2086</v>
      </c>
      <c r="G1659" s="4">
        <v>1730</v>
      </c>
    </row>
    <row r="1660" spans="1:7" x14ac:dyDescent="0.25">
      <c r="A1660" s="1" t="s">
        <v>35</v>
      </c>
      <c r="B1660" s="1" t="s">
        <v>594</v>
      </c>
      <c r="C1660" s="1" t="s">
        <v>2070</v>
      </c>
      <c r="D1660" s="1" t="s">
        <v>142</v>
      </c>
      <c r="E1660" s="3" t="s">
        <v>2116</v>
      </c>
      <c r="F1660" s="3" t="s">
        <v>2117</v>
      </c>
      <c r="G1660" s="4">
        <v>1730</v>
      </c>
    </row>
    <row r="1661" spans="1:7" x14ac:dyDescent="0.25">
      <c r="A1661" s="1" t="s">
        <v>35</v>
      </c>
      <c r="B1661" s="1" t="s">
        <v>1110</v>
      </c>
      <c r="C1661" s="1" t="s">
        <v>2070</v>
      </c>
      <c r="D1661" s="1" t="s">
        <v>142</v>
      </c>
      <c r="E1661" s="3" t="s">
        <v>2112</v>
      </c>
      <c r="F1661" s="3" t="s">
        <v>2113</v>
      </c>
      <c r="G1661" s="4">
        <v>1730</v>
      </c>
    </row>
    <row r="1662" spans="1:7" x14ac:dyDescent="0.25">
      <c r="A1662" s="1" t="s">
        <v>35</v>
      </c>
      <c r="B1662" s="1" t="s">
        <v>1109</v>
      </c>
      <c r="C1662" s="1" t="s">
        <v>2070</v>
      </c>
      <c r="D1662" s="1" t="s">
        <v>142</v>
      </c>
      <c r="E1662" s="3" t="s">
        <v>2112</v>
      </c>
      <c r="F1662" s="3" t="s">
        <v>2113</v>
      </c>
      <c r="G1662" s="4">
        <v>1730</v>
      </c>
    </row>
    <row r="1663" spans="1:7" x14ac:dyDescent="0.25">
      <c r="A1663" s="1" t="s">
        <v>35</v>
      </c>
      <c r="B1663" s="1" t="s">
        <v>324</v>
      </c>
      <c r="C1663" s="1" t="s">
        <v>2070</v>
      </c>
      <c r="D1663" s="1" t="s">
        <v>142</v>
      </c>
      <c r="E1663" s="3" t="s">
        <v>2085</v>
      </c>
      <c r="F1663" s="3" t="s">
        <v>2086</v>
      </c>
      <c r="G1663" s="4">
        <v>1730</v>
      </c>
    </row>
    <row r="1664" spans="1:7" x14ac:dyDescent="0.25">
      <c r="A1664" s="1" t="s">
        <v>35</v>
      </c>
      <c r="B1664" s="1" t="s">
        <v>1539</v>
      </c>
      <c r="C1664" s="1" t="s">
        <v>2070</v>
      </c>
      <c r="D1664" s="1" t="s">
        <v>142</v>
      </c>
      <c r="E1664" s="3" t="s">
        <v>2116</v>
      </c>
      <c r="F1664" s="3" t="s">
        <v>2117</v>
      </c>
      <c r="G1664" s="4">
        <v>1730</v>
      </c>
    </row>
    <row r="1665" spans="1:7" x14ac:dyDescent="0.25">
      <c r="A1665" s="1" t="s">
        <v>35</v>
      </c>
      <c r="B1665" s="1" t="s">
        <v>1111</v>
      </c>
      <c r="C1665" s="1" t="s">
        <v>2070</v>
      </c>
      <c r="D1665" s="1" t="s">
        <v>142</v>
      </c>
      <c r="E1665" s="3" t="s">
        <v>2123</v>
      </c>
      <c r="F1665" s="3" t="s">
        <v>2124</v>
      </c>
      <c r="G1665" s="4">
        <v>1822.03</v>
      </c>
    </row>
    <row r="1666" spans="1:7" x14ac:dyDescent="0.25">
      <c r="A1666" s="1" t="s">
        <v>35</v>
      </c>
      <c r="B1666" s="1" t="s">
        <v>924</v>
      </c>
      <c r="C1666" s="1" t="s">
        <v>2070</v>
      </c>
      <c r="D1666" s="1" t="s">
        <v>142</v>
      </c>
      <c r="E1666" s="3" t="s">
        <v>1697</v>
      </c>
      <c r="F1666" s="3" t="s">
        <v>2125</v>
      </c>
      <c r="G1666" s="4">
        <v>1822.03</v>
      </c>
    </row>
    <row r="1667" spans="1:7" x14ac:dyDescent="0.25">
      <c r="A1667" s="1" t="s">
        <v>35</v>
      </c>
      <c r="B1667" s="1" t="s">
        <v>1097</v>
      </c>
      <c r="C1667" s="1" t="s">
        <v>2070</v>
      </c>
      <c r="D1667" s="1" t="s">
        <v>142</v>
      </c>
      <c r="E1667" s="3" t="s">
        <v>1696</v>
      </c>
      <c r="F1667" s="3" t="s">
        <v>2126</v>
      </c>
      <c r="G1667" s="4">
        <v>1822.03</v>
      </c>
    </row>
    <row r="1668" spans="1:7" x14ac:dyDescent="0.25">
      <c r="A1668" s="1" t="s">
        <v>35</v>
      </c>
      <c r="B1668" s="1" t="s">
        <v>1456</v>
      </c>
      <c r="C1668" s="1" t="s">
        <v>2070</v>
      </c>
      <c r="D1668" s="1" t="s">
        <v>142</v>
      </c>
      <c r="E1668" s="3" t="s">
        <v>2123</v>
      </c>
      <c r="F1668" s="3" t="s">
        <v>2124</v>
      </c>
      <c r="G1668" s="4">
        <v>1822.03</v>
      </c>
    </row>
    <row r="1669" spans="1:7" x14ac:dyDescent="0.25">
      <c r="A1669" s="1" t="s">
        <v>35</v>
      </c>
      <c r="B1669" s="1" t="s">
        <v>382</v>
      </c>
      <c r="C1669" s="1" t="s">
        <v>2070</v>
      </c>
      <c r="D1669" s="1" t="s">
        <v>142</v>
      </c>
      <c r="E1669" s="3" t="s">
        <v>2123</v>
      </c>
      <c r="F1669" s="3" t="s">
        <v>2124</v>
      </c>
      <c r="G1669" s="4">
        <v>1822.03</v>
      </c>
    </row>
    <row r="1670" spans="1:7" x14ac:dyDescent="0.25">
      <c r="A1670" s="1" t="s">
        <v>35</v>
      </c>
      <c r="B1670" s="1" t="s">
        <v>806</v>
      </c>
      <c r="C1670" s="1" t="s">
        <v>2070</v>
      </c>
      <c r="D1670" s="1" t="s">
        <v>142</v>
      </c>
      <c r="E1670" s="3" t="s">
        <v>1696</v>
      </c>
      <c r="F1670" s="3" t="s">
        <v>2126</v>
      </c>
      <c r="G1670" s="4">
        <v>1822.03</v>
      </c>
    </row>
    <row r="1671" spans="1:7" x14ac:dyDescent="0.25">
      <c r="A1671" s="1" t="s">
        <v>35</v>
      </c>
      <c r="B1671" s="1" t="s">
        <v>1162</v>
      </c>
      <c r="C1671" s="1" t="s">
        <v>2070</v>
      </c>
      <c r="D1671" s="1" t="s">
        <v>142</v>
      </c>
      <c r="E1671" s="3" t="s">
        <v>1696</v>
      </c>
      <c r="F1671" s="3" t="s">
        <v>2126</v>
      </c>
      <c r="G1671" s="4">
        <v>1822.03</v>
      </c>
    </row>
    <row r="1672" spans="1:7" x14ac:dyDescent="0.25">
      <c r="A1672" s="1" t="s">
        <v>35</v>
      </c>
      <c r="B1672" s="1" t="s">
        <v>719</v>
      </c>
      <c r="C1672" s="1" t="s">
        <v>2070</v>
      </c>
      <c r="D1672" s="1" t="s">
        <v>142</v>
      </c>
      <c r="E1672" s="3" t="s">
        <v>1756</v>
      </c>
      <c r="F1672" s="3" t="s">
        <v>2128</v>
      </c>
      <c r="G1672" s="4">
        <v>1730</v>
      </c>
    </row>
    <row r="1673" spans="1:7" x14ac:dyDescent="0.25">
      <c r="A1673" s="1" t="s">
        <v>35</v>
      </c>
      <c r="B1673" s="1" t="s">
        <v>1538</v>
      </c>
      <c r="C1673" s="1" t="s">
        <v>2070</v>
      </c>
      <c r="D1673" s="1" t="s">
        <v>142</v>
      </c>
      <c r="E1673" s="3" t="s">
        <v>1696</v>
      </c>
      <c r="F1673" s="3" t="s">
        <v>2126</v>
      </c>
      <c r="G1673" s="4">
        <v>1822.03</v>
      </c>
    </row>
    <row r="1674" spans="1:7" x14ac:dyDescent="0.25">
      <c r="A1674" s="1" t="s">
        <v>35</v>
      </c>
      <c r="B1674" s="1" t="s">
        <v>1175</v>
      </c>
      <c r="C1674" s="1" t="s">
        <v>2070</v>
      </c>
      <c r="D1674" s="1" t="s">
        <v>142</v>
      </c>
      <c r="E1674" s="3" t="s">
        <v>2077</v>
      </c>
      <c r="F1674" s="3" t="s">
        <v>2078</v>
      </c>
      <c r="G1674" s="4">
        <v>1730</v>
      </c>
    </row>
    <row r="1675" spans="1:7" x14ac:dyDescent="0.25">
      <c r="A1675" s="1" t="s">
        <v>35</v>
      </c>
      <c r="B1675" s="1" t="s">
        <v>501</v>
      </c>
      <c r="C1675" s="1" t="s">
        <v>2070</v>
      </c>
      <c r="D1675" s="1" t="s">
        <v>142</v>
      </c>
      <c r="E1675" s="3" t="s">
        <v>2077</v>
      </c>
      <c r="F1675" s="3" t="s">
        <v>2078</v>
      </c>
      <c r="G1675" s="4">
        <v>1730</v>
      </c>
    </row>
    <row r="1676" spans="1:7" x14ac:dyDescent="0.25">
      <c r="A1676" s="1" t="s">
        <v>35</v>
      </c>
      <c r="B1676" s="1" t="s">
        <v>1502</v>
      </c>
      <c r="C1676" s="1" t="s">
        <v>2070</v>
      </c>
      <c r="D1676" s="1" t="s">
        <v>142</v>
      </c>
      <c r="E1676" s="3" t="s">
        <v>2077</v>
      </c>
      <c r="F1676" s="3" t="s">
        <v>2078</v>
      </c>
      <c r="G1676" s="4">
        <v>1730</v>
      </c>
    </row>
    <row r="1677" spans="1:7" x14ac:dyDescent="0.25">
      <c r="A1677" s="1" t="s">
        <v>35</v>
      </c>
      <c r="B1677" s="1" t="s">
        <v>308</v>
      </c>
      <c r="C1677" s="1" t="s">
        <v>2070</v>
      </c>
      <c r="D1677" s="1" t="s">
        <v>142</v>
      </c>
      <c r="E1677" s="3" t="s">
        <v>2077</v>
      </c>
      <c r="F1677" s="3" t="s">
        <v>2078</v>
      </c>
      <c r="G1677" s="4">
        <v>1730</v>
      </c>
    </row>
    <row r="1678" spans="1:7" x14ac:dyDescent="0.25">
      <c r="A1678" s="1" t="s">
        <v>35</v>
      </c>
      <c r="B1678" s="1" t="s">
        <v>223</v>
      </c>
      <c r="C1678" s="1" t="s">
        <v>2070</v>
      </c>
      <c r="D1678" s="1" t="s">
        <v>142</v>
      </c>
      <c r="E1678" s="3" t="s">
        <v>2077</v>
      </c>
      <c r="F1678" s="3" t="s">
        <v>2078</v>
      </c>
      <c r="G1678" s="4">
        <v>1730</v>
      </c>
    </row>
    <row r="1679" spans="1:7" x14ac:dyDescent="0.25">
      <c r="A1679" s="1" t="s">
        <v>35</v>
      </c>
      <c r="B1679" s="1" t="s">
        <v>691</v>
      </c>
      <c r="C1679" s="1" t="s">
        <v>2070</v>
      </c>
      <c r="D1679" s="1" t="s">
        <v>142</v>
      </c>
      <c r="E1679" s="3" t="s">
        <v>2077</v>
      </c>
      <c r="F1679" s="3" t="s">
        <v>2078</v>
      </c>
      <c r="G1679" s="4">
        <v>1730</v>
      </c>
    </row>
    <row r="1680" spans="1:7" x14ac:dyDescent="0.25">
      <c r="A1680" s="1" t="s">
        <v>35</v>
      </c>
      <c r="B1680" s="1" t="s">
        <v>164</v>
      </c>
      <c r="C1680" s="1" t="s">
        <v>2070</v>
      </c>
      <c r="D1680" s="1" t="s">
        <v>142</v>
      </c>
      <c r="E1680" s="3" t="s">
        <v>2077</v>
      </c>
      <c r="F1680" s="3" t="s">
        <v>2078</v>
      </c>
      <c r="G1680" s="4">
        <v>1730</v>
      </c>
    </row>
    <row r="1681" spans="1:7" x14ac:dyDescent="0.25">
      <c r="A1681" s="1" t="s">
        <v>35</v>
      </c>
      <c r="B1681" s="1" t="s">
        <v>1570</v>
      </c>
      <c r="C1681" s="1" t="s">
        <v>2070</v>
      </c>
      <c r="D1681" s="1" t="s">
        <v>142</v>
      </c>
      <c r="E1681" s="3" t="s">
        <v>2077</v>
      </c>
      <c r="F1681" s="3" t="s">
        <v>2078</v>
      </c>
      <c r="G1681" s="4">
        <v>1730</v>
      </c>
    </row>
    <row r="1682" spans="1:7" x14ac:dyDescent="0.25">
      <c r="A1682" s="1" t="s">
        <v>35</v>
      </c>
      <c r="B1682" s="1" t="s">
        <v>266</v>
      </c>
      <c r="C1682" s="1" t="s">
        <v>2070</v>
      </c>
      <c r="D1682" s="1" t="s">
        <v>142</v>
      </c>
      <c r="E1682" s="3" t="s">
        <v>2077</v>
      </c>
      <c r="F1682" s="3" t="s">
        <v>2078</v>
      </c>
      <c r="G1682" s="4">
        <v>1730</v>
      </c>
    </row>
    <row r="1683" spans="1:7" x14ac:dyDescent="0.25">
      <c r="A1683" s="1" t="s">
        <v>35</v>
      </c>
      <c r="B1683" s="1" t="s">
        <v>449</v>
      </c>
      <c r="C1683" s="1" t="s">
        <v>2070</v>
      </c>
      <c r="D1683" s="1" t="s">
        <v>142</v>
      </c>
      <c r="E1683" s="3" t="s">
        <v>2123</v>
      </c>
      <c r="F1683" s="3" t="s">
        <v>2124</v>
      </c>
      <c r="G1683" s="4">
        <v>1822.03</v>
      </c>
    </row>
    <row r="1684" spans="1:7" x14ac:dyDescent="0.25">
      <c r="A1684" s="1" t="s">
        <v>35</v>
      </c>
      <c r="B1684" s="1" t="s">
        <v>911</v>
      </c>
      <c r="C1684" s="1" t="s">
        <v>2070</v>
      </c>
      <c r="D1684" s="1" t="s">
        <v>142</v>
      </c>
      <c r="E1684" s="3" t="s">
        <v>1763</v>
      </c>
      <c r="F1684" s="3" t="s">
        <v>2129</v>
      </c>
      <c r="G1684" s="4">
        <v>1730</v>
      </c>
    </row>
    <row r="1685" spans="1:7" x14ac:dyDescent="0.25">
      <c r="A1685" s="1" t="s">
        <v>35</v>
      </c>
      <c r="B1685" s="1" t="s">
        <v>188</v>
      </c>
      <c r="C1685" s="1" t="s">
        <v>2070</v>
      </c>
      <c r="D1685" s="1" t="s">
        <v>142</v>
      </c>
      <c r="E1685" s="3" t="s">
        <v>2077</v>
      </c>
      <c r="F1685" s="3" t="s">
        <v>2078</v>
      </c>
      <c r="G1685" s="4">
        <v>1730</v>
      </c>
    </row>
    <row r="1686" spans="1:7" x14ac:dyDescent="0.25">
      <c r="A1686" s="1" t="s">
        <v>35</v>
      </c>
      <c r="B1686" s="1" t="s">
        <v>569</v>
      </c>
      <c r="C1686" s="1" t="s">
        <v>2070</v>
      </c>
      <c r="D1686" s="1" t="s">
        <v>142</v>
      </c>
      <c r="E1686" s="3" t="s">
        <v>2077</v>
      </c>
      <c r="F1686" s="3" t="s">
        <v>2078</v>
      </c>
      <c r="G1686" s="4">
        <v>1730</v>
      </c>
    </row>
    <row r="1687" spans="1:7" x14ac:dyDescent="0.25">
      <c r="A1687" s="1" t="s">
        <v>35</v>
      </c>
      <c r="B1687" s="1" t="s">
        <v>1505</v>
      </c>
      <c r="C1687" s="1" t="s">
        <v>2070</v>
      </c>
      <c r="D1687" s="1" t="s">
        <v>142</v>
      </c>
      <c r="E1687" s="3" t="s">
        <v>2077</v>
      </c>
      <c r="F1687" s="3" t="s">
        <v>2078</v>
      </c>
      <c r="G1687" s="4">
        <v>1730</v>
      </c>
    </row>
    <row r="1688" spans="1:7" x14ac:dyDescent="0.25">
      <c r="A1688" s="1" t="s">
        <v>35</v>
      </c>
      <c r="B1688" s="1" t="s">
        <v>1516</v>
      </c>
      <c r="C1688" s="1" t="s">
        <v>2070</v>
      </c>
      <c r="D1688" s="1" t="s">
        <v>142</v>
      </c>
      <c r="E1688" s="3" t="s">
        <v>2077</v>
      </c>
      <c r="F1688" s="3" t="s">
        <v>2078</v>
      </c>
      <c r="G1688" s="4">
        <v>1730</v>
      </c>
    </row>
    <row r="1689" spans="1:7" x14ac:dyDescent="0.25">
      <c r="A1689" s="1" t="s">
        <v>35</v>
      </c>
      <c r="B1689" s="1" t="s">
        <v>225</v>
      </c>
      <c r="C1689" s="1" t="s">
        <v>2070</v>
      </c>
      <c r="D1689" s="1" t="s">
        <v>142</v>
      </c>
      <c r="E1689" s="3" t="s">
        <v>2077</v>
      </c>
      <c r="F1689" s="3" t="s">
        <v>2078</v>
      </c>
      <c r="G1689" s="4">
        <v>1730</v>
      </c>
    </row>
    <row r="1690" spans="1:7" x14ac:dyDescent="0.25">
      <c r="A1690" s="1" t="s">
        <v>35</v>
      </c>
      <c r="B1690" s="1" t="s">
        <v>945</v>
      </c>
      <c r="C1690" s="1" t="s">
        <v>2070</v>
      </c>
      <c r="D1690" s="1" t="s">
        <v>142</v>
      </c>
      <c r="E1690" s="3" t="s">
        <v>2077</v>
      </c>
      <c r="F1690" s="3" t="s">
        <v>2078</v>
      </c>
      <c r="G1690" s="4">
        <v>1817.53</v>
      </c>
    </row>
    <row r="1691" spans="1:7" x14ac:dyDescent="0.25">
      <c r="A1691" s="1" t="s">
        <v>35</v>
      </c>
      <c r="B1691" s="1" t="s">
        <v>1219</v>
      </c>
      <c r="C1691" s="1" t="s">
        <v>2070</v>
      </c>
      <c r="D1691" s="1" t="s">
        <v>142</v>
      </c>
      <c r="E1691" s="3" t="s">
        <v>2077</v>
      </c>
      <c r="F1691" s="3" t="s">
        <v>2078</v>
      </c>
      <c r="G1691" s="4">
        <v>1730</v>
      </c>
    </row>
    <row r="1692" spans="1:7" x14ac:dyDescent="0.25">
      <c r="A1692" s="1" t="s">
        <v>35</v>
      </c>
      <c r="B1692" s="1" t="s">
        <v>1518</v>
      </c>
      <c r="C1692" s="1" t="s">
        <v>2070</v>
      </c>
      <c r="D1692" s="1" t="s">
        <v>142</v>
      </c>
      <c r="E1692" s="3" t="s">
        <v>1982</v>
      </c>
      <c r="F1692" s="3" t="s">
        <v>2122</v>
      </c>
      <c r="G1692" s="4">
        <v>1825.66</v>
      </c>
    </row>
    <row r="1693" spans="1:7" x14ac:dyDescent="0.25">
      <c r="A1693" s="1" t="s">
        <v>35</v>
      </c>
      <c r="B1693" s="1" t="s">
        <v>1558</v>
      </c>
      <c r="C1693" s="1" t="s">
        <v>2070</v>
      </c>
      <c r="D1693" s="1" t="s">
        <v>142</v>
      </c>
      <c r="E1693" s="3" t="s">
        <v>2077</v>
      </c>
      <c r="F1693" s="3" t="s">
        <v>2078</v>
      </c>
      <c r="G1693" s="4">
        <v>1730</v>
      </c>
    </row>
    <row r="1694" spans="1:7" x14ac:dyDescent="0.25">
      <c r="A1694" s="1" t="s">
        <v>35</v>
      </c>
      <c r="B1694" s="1" t="s">
        <v>1489</v>
      </c>
      <c r="C1694" s="1" t="s">
        <v>2070</v>
      </c>
      <c r="D1694" s="1" t="s">
        <v>142</v>
      </c>
      <c r="E1694" s="3" t="s">
        <v>2077</v>
      </c>
      <c r="F1694" s="3" t="s">
        <v>2078</v>
      </c>
      <c r="G1694" s="4">
        <v>1730</v>
      </c>
    </row>
    <row r="1695" spans="1:7" x14ac:dyDescent="0.25">
      <c r="A1695" s="1" t="s">
        <v>35</v>
      </c>
      <c r="B1695" s="1" t="s">
        <v>1087</v>
      </c>
      <c r="C1695" s="1" t="s">
        <v>2070</v>
      </c>
      <c r="D1695" s="1" t="s">
        <v>142</v>
      </c>
      <c r="E1695" s="3" t="s">
        <v>2077</v>
      </c>
      <c r="F1695" s="3" t="s">
        <v>2078</v>
      </c>
      <c r="G1695" s="4">
        <v>1730</v>
      </c>
    </row>
    <row r="1696" spans="1:7" x14ac:dyDescent="0.25">
      <c r="A1696" s="1" t="s">
        <v>35</v>
      </c>
      <c r="B1696" s="1" t="s">
        <v>539</v>
      </c>
      <c r="C1696" s="1" t="s">
        <v>2070</v>
      </c>
      <c r="D1696" s="1" t="s">
        <v>142</v>
      </c>
      <c r="E1696" s="3" t="s">
        <v>2077</v>
      </c>
      <c r="F1696" s="3" t="s">
        <v>2078</v>
      </c>
      <c r="G1696" s="4">
        <v>1730</v>
      </c>
    </row>
    <row r="1697" spans="1:7" x14ac:dyDescent="0.25">
      <c r="A1697" s="1" t="s">
        <v>35</v>
      </c>
      <c r="B1697" s="1" t="s">
        <v>226</v>
      </c>
      <c r="C1697" s="1" t="s">
        <v>2070</v>
      </c>
      <c r="D1697" s="1" t="s">
        <v>142</v>
      </c>
      <c r="E1697" s="3" t="s">
        <v>2077</v>
      </c>
      <c r="F1697" s="3" t="s">
        <v>2078</v>
      </c>
      <c r="G1697" s="4">
        <v>1730</v>
      </c>
    </row>
    <row r="1698" spans="1:7" x14ac:dyDescent="0.25">
      <c r="A1698" s="1" t="s">
        <v>35</v>
      </c>
      <c r="B1698" s="1" t="s">
        <v>503</v>
      </c>
      <c r="C1698" s="1" t="s">
        <v>2070</v>
      </c>
      <c r="D1698" s="1" t="s">
        <v>142</v>
      </c>
      <c r="E1698" s="3" t="s">
        <v>2077</v>
      </c>
      <c r="F1698" s="3" t="s">
        <v>2078</v>
      </c>
      <c r="G1698" s="4">
        <v>1730</v>
      </c>
    </row>
    <row r="1699" spans="1:7" x14ac:dyDescent="0.25">
      <c r="A1699" s="1" t="s">
        <v>35</v>
      </c>
      <c r="B1699" s="1" t="s">
        <v>692</v>
      </c>
      <c r="C1699" s="1" t="s">
        <v>2070</v>
      </c>
      <c r="D1699" s="1" t="s">
        <v>142</v>
      </c>
      <c r="E1699" s="3" t="s">
        <v>2077</v>
      </c>
      <c r="F1699" s="3" t="s">
        <v>2078</v>
      </c>
      <c r="G1699" s="4">
        <v>1730</v>
      </c>
    </row>
    <row r="1700" spans="1:7" x14ac:dyDescent="0.25">
      <c r="A1700" s="1" t="s">
        <v>35</v>
      </c>
      <c r="B1700" s="1" t="s">
        <v>1569</v>
      </c>
      <c r="C1700" s="1" t="s">
        <v>2070</v>
      </c>
      <c r="D1700" s="1" t="s">
        <v>142</v>
      </c>
      <c r="E1700" s="3" t="s">
        <v>2077</v>
      </c>
      <c r="F1700" s="3" t="s">
        <v>2078</v>
      </c>
      <c r="G1700" s="4">
        <v>1730</v>
      </c>
    </row>
    <row r="1701" spans="1:7" x14ac:dyDescent="0.25">
      <c r="A1701" s="1" t="s">
        <v>35</v>
      </c>
      <c r="B1701" s="1" t="s">
        <v>547</v>
      </c>
      <c r="C1701" s="1" t="s">
        <v>2070</v>
      </c>
      <c r="D1701" s="1" t="s">
        <v>142</v>
      </c>
      <c r="E1701" s="3" t="s">
        <v>2077</v>
      </c>
      <c r="F1701" s="3" t="s">
        <v>2078</v>
      </c>
      <c r="G1701" s="4">
        <v>1730</v>
      </c>
    </row>
    <row r="1702" spans="1:7" x14ac:dyDescent="0.25">
      <c r="A1702" s="1" t="s">
        <v>35</v>
      </c>
      <c r="B1702" s="1" t="s">
        <v>344</v>
      </c>
      <c r="C1702" s="1" t="s">
        <v>2070</v>
      </c>
      <c r="D1702" s="1" t="s">
        <v>142</v>
      </c>
      <c r="E1702" s="3" t="s">
        <v>2077</v>
      </c>
      <c r="F1702" s="3" t="s">
        <v>2078</v>
      </c>
      <c r="G1702" s="4">
        <v>1730</v>
      </c>
    </row>
    <row r="1703" spans="1:7" x14ac:dyDescent="0.25">
      <c r="A1703" s="1" t="s">
        <v>35</v>
      </c>
      <c r="B1703" s="1" t="s">
        <v>867</v>
      </c>
      <c r="C1703" s="1" t="s">
        <v>2070</v>
      </c>
      <c r="D1703" s="1" t="s">
        <v>142</v>
      </c>
      <c r="E1703" s="3" t="s">
        <v>2077</v>
      </c>
      <c r="F1703" s="3" t="s">
        <v>2078</v>
      </c>
      <c r="G1703" s="4">
        <v>1730</v>
      </c>
    </row>
    <row r="1704" spans="1:7" x14ac:dyDescent="0.25">
      <c r="A1704" s="1" t="s">
        <v>35</v>
      </c>
      <c r="B1704" s="1" t="s">
        <v>1487</v>
      </c>
      <c r="C1704" s="1" t="s">
        <v>2070</v>
      </c>
      <c r="D1704" s="1" t="s">
        <v>142</v>
      </c>
      <c r="E1704" s="3" t="s">
        <v>2123</v>
      </c>
      <c r="F1704" s="3" t="s">
        <v>2124</v>
      </c>
      <c r="G1704" s="4">
        <v>1822.03</v>
      </c>
    </row>
    <row r="1705" spans="1:7" x14ac:dyDescent="0.25">
      <c r="A1705" s="1" t="s">
        <v>35</v>
      </c>
      <c r="B1705" s="1" t="s">
        <v>1099</v>
      </c>
      <c r="C1705" s="1" t="s">
        <v>2070</v>
      </c>
      <c r="D1705" s="1" t="s">
        <v>142</v>
      </c>
      <c r="E1705" s="3" t="s">
        <v>2123</v>
      </c>
      <c r="F1705" s="3" t="s">
        <v>2124</v>
      </c>
      <c r="G1705" s="4">
        <v>1822.03</v>
      </c>
    </row>
    <row r="1706" spans="1:7" x14ac:dyDescent="0.25">
      <c r="A1706" s="1" t="s">
        <v>35</v>
      </c>
      <c r="B1706" s="1" t="s">
        <v>294</v>
      </c>
      <c r="C1706" s="1" t="s">
        <v>2070</v>
      </c>
      <c r="D1706" s="1" t="s">
        <v>142</v>
      </c>
      <c r="E1706" s="3" t="s">
        <v>2123</v>
      </c>
      <c r="F1706" s="3" t="s">
        <v>2124</v>
      </c>
      <c r="G1706" s="4">
        <v>1822.03</v>
      </c>
    </row>
    <row r="1707" spans="1:7" x14ac:dyDescent="0.25">
      <c r="A1707" s="1" t="s">
        <v>35</v>
      </c>
      <c r="B1707" s="1" t="s">
        <v>708</v>
      </c>
      <c r="C1707" s="1" t="s">
        <v>2070</v>
      </c>
      <c r="D1707" s="1" t="s">
        <v>142</v>
      </c>
      <c r="E1707" s="3" t="s">
        <v>2123</v>
      </c>
      <c r="F1707" s="3" t="s">
        <v>2124</v>
      </c>
      <c r="G1707" s="4">
        <v>1822.03</v>
      </c>
    </row>
    <row r="1708" spans="1:7" x14ac:dyDescent="0.25">
      <c r="A1708" s="1" t="s">
        <v>35</v>
      </c>
      <c r="B1708" s="1" t="s">
        <v>1567</v>
      </c>
      <c r="C1708" s="1" t="s">
        <v>2070</v>
      </c>
      <c r="D1708" s="1" t="s">
        <v>142</v>
      </c>
      <c r="E1708" s="3" t="s">
        <v>2123</v>
      </c>
      <c r="F1708" s="3" t="s">
        <v>2124</v>
      </c>
      <c r="G1708" s="4">
        <v>1822.03</v>
      </c>
    </row>
    <row r="1709" spans="1:7" x14ac:dyDescent="0.25">
      <c r="A1709" s="1" t="s">
        <v>35</v>
      </c>
      <c r="B1709" s="1" t="s">
        <v>1239</v>
      </c>
      <c r="C1709" s="1" t="s">
        <v>2070</v>
      </c>
      <c r="D1709" s="1" t="s">
        <v>142</v>
      </c>
      <c r="E1709" s="3" t="s">
        <v>2123</v>
      </c>
      <c r="F1709" s="3" t="s">
        <v>2124</v>
      </c>
      <c r="G1709" s="4">
        <v>1822.03</v>
      </c>
    </row>
    <row r="1710" spans="1:7" x14ac:dyDescent="0.25">
      <c r="A1710" s="1" t="s">
        <v>35</v>
      </c>
      <c r="B1710" s="1" t="s">
        <v>698</v>
      </c>
      <c r="C1710" s="1" t="s">
        <v>2070</v>
      </c>
      <c r="D1710" s="1" t="s">
        <v>142</v>
      </c>
      <c r="E1710" s="3" t="s">
        <v>2123</v>
      </c>
      <c r="F1710" s="3" t="s">
        <v>2124</v>
      </c>
      <c r="G1710" s="4">
        <v>1822.03</v>
      </c>
    </row>
    <row r="1711" spans="1:7" x14ac:dyDescent="0.25">
      <c r="A1711" s="1" t="s">
        <v>35</v>
      </c>
      <c r="B1711" s="1" t="s">
        <v>276</v>
      </c>
      <c r="C1711" s="1" t="s">
        <v>2070</v>
      </c>
      <c r="D1711" s="1" t="s">
        <v>142</v>
      </c>
      <c r="E1711" s="3" t="s">
        <v>1697</v>
      </c>
      <c r="F1711" s="3" t="s">
        <v>2125</v>
      </c>
      <c r="G1711" s="4">
        <v>1822.03</v>
      </c>
    </row>
    <row r="1712" spans="1:7" x14ac:dyDescent="0.25">
      <c r="A1712" s="1" t="s">
        <v>35</v>
      </c>
      <c r="B1712" s="1" t="s">
        <v>723</v>
      </c>
      <c r="C1712" s="1" t="s">
        <v>2070</v>
      </c>
      <c r="D1712" s="1" t="s">
        <v>142</v>
      </c>
      <c r="E1712" s="3" t="s">
        <v>1696</v>
      </c>
      <c r="F1712" s="3" t="s">
        <v>2126</v>
      </c>
      <c r="G1712" s="4">
        <v>1822.03</v>
      </c>
    </row>
    <row r="1713" spans="1:7" x14ac:dyDescent="0.25">
      <c r="A1713" s="1" t="s">
        <v>35</v>
      </c>
      <c r="B1713" s="1" t="s">
        <v>676</v>
      </c>
      <c r="C1713" s="1" t="s">
        <v>2070</v>
      </c>
      <c r="D1713" s="1" t="s">
        <v>142</v>
      </c>
      <c r="E1713" s="3" t="s">
        <v>1696</v>
      </c>
      <c r="F1713" s="3" t="s">
        <v>2126</v>
      </c>
      <c r="G1713" s="4">
        <v>1822.03</v>
      </c>
    </row>
    <row r="1714" spans="1:7" x14ac:dyDescent="0.25">
      <c r="A1714" s="1" t="s">
        <v>35</v>
      </c>
      <c r="B1714" s="1" t="s">
        <v>496</v>
      </c>
      <c r="C1714" s="1" t="s">
        <v>2070</v>
      </c>
      <c r="D1714" s="1" t="s">
        <v>142</v>
      </c>
      <c r="E1714" s="3" t="s">
        <v>2123</v>
      </c>
      <c r="F1714" s="3" t="s">
        <v>2124</v>
      </c>
      <c r="G1714" s="4">
        <v>1822.03</v>
      </c>
    </row>
    <row r="1715" spans="1:7" x14ac:dyDescent="0.25">
      <c r="A1715" s="1" t="s">
        <v>35</v>
      </c>
      <c r="B1715" s="1" t="s">
        <v>1143</v>
      </c>
      <c r="C1715" s="1" t="s">
        <v>2070</v>
      </c>
      <c r="D1715" s="1" t="s">
        <v>142</v>
      </c>
      <c r="E1715" s="3" t="s">
        <v>1782</v>
      </c>
      <c r="F1715" s="3" t="s">
        <v>2127</v>
      </c>
      <c r="G1715" s="4">
        <v>1730</v>
      </c>
    </row>
    <row r="1716" spans="1:7" x14ac:dyDescent="0.25">
      <c r="A1716" s="1" t="s">
        <v>35</v>
      </c>
      <c r="B1716" s="1" t="s">
        <v>747</v>
      </c>
      <c r="C1716" s="1" t="s">
        <v>2070</v>
      </c>
      <c r="D1716" s="1" t="s">
        <v>142</v>
      </c>
      <c r="E1716" s="3" t="s">
        <v>2123</v>
      </c>
      <c r="F1716" s="3" t="s">
        <v>2124</v>
      </c>
      <c r="G1716" s="4">
        <v>1822.03</v>
      </c>
    </row>
    <row r="1717" spans="1:7" x14ac:dyDescent="0.25">
      <c r="A1717" s="1" t="s">
        <v>35</v>
      </c>
      <c r="B1717" s="1" t="s">
        <v>1455</v>
      </c>
      <c r="C1717" s="1" t="s">
        <v>2070</v>
      </c>
      <c r="D1717" s="1" t="s">
        <v>142</v>
      </c>
      <c r="E1717" s="3" t="s">
        <v>2123</v>
      </c>
      <c r="F1717" s="3" t="s">
        <v>2124</v>
      </c>
      <c r="G1717" s="4">
        <v>1822.03</v>
      </c>
    </row>
    <row r="1718" spans="1:7" x14ac:dyDescent="0.25">
      <c r="A1718" s="1" t="s">
        <v>35</v>
      </c>
      <c r="B1718" s="1" t="s">
        <v>159</v>
      </c>
      <c r="C1718" s="1" t="s">
        <v>2070</v>
      </c>
      <c r="D1718" s="1" t="s">
        <v>142</v>
      </c>
      <c r="E1718" s="3" t="s">
        <v>2123</v>
      </c>
      <c r="F1718" s="3" t="s">
        <v>2124</v>
      </c>
      <c r="G1718" s="4">
        <v>1822.03</v>
      </c>
    </row>
    <row r="1719" spans="1:7" x14ac:dyDescent="0.25">
      <c r="A1719" s="1" t="s">
        <v>35</v>
      </c>
      <c r="B1719" s="1" t="s">
        <v>804</v>
      </c>
      <c r="C1719" s="1" t="s">
        <v>2070</v>
      </c>
      <c r="D1719" s="1" t="s">
        <v>142</v>
      </c>
      <c r="E1719" s="3" t="s">
        <v>1696</v>
      </c>
      <c r="F1719" s="3" t="s">
        <v>2126</v>
      </c>
      <c r="G1719" s="4">
        <v>1822.03</v>
      </c>
    </row>
    <row r="1720" spans="1:7" x14ac:dyDescent="0.25">
      <c r="A1720" s="1" t="s">
        <v>35</v>
      </c>
      <c r="B1720" s="1" t="s">
        <v>1481</v>
      </c>
      <c r="C1720" s="1" t="s">
        <v>2070</v>
      </c>
      <c r="D1720" s="1" t="s">
        <v>142</v>
      </c>
      <c r="E1720" s="3" t="s">
        <v>1696</v>
      </c>
      <c r="F1720" s="3" t="s">
        <v>2126</v>
      </c>
      <c r="G1720" s="4">
        <v>1822.03</v>
      </c>
    </row>
    <row r="1721" spans="1:7" x14ac:dyDescent="0.25">
      <c r="A1721" s="1" t="s">
        <v>35</v>
      </c>
      <c r="B1721" s="1" t="s">
        <v>1476</v>
      </c>
      <c r="C1721" s="1" t="s">
        <v>2070</v>
      </c>
      <c r="D1721" s="1" t="s">
        <v>142</v>
      </c>
      <c r="E1721" s="3" t="s">
        <v>1785</v>
      </c>
      <c r="F1721" s="3" t="s">
        <v>1828</v>
      </c>
      <c r="G1721" s="4">
        <v>1730</v>
      </c>
    </row>
    <row r="1722" spans="1:7" x14ac:dyDescent="0.25">
      <c r="A1722" s="1" t="s">
        <v>35</v>
      </c>
      <c r="B1722" s="1" t="s">
        <v>688</v>
      </c>
      <c r="C1722" s="1" t="s">
        <v>2070</v>
      </c>
      <c r="D1722" s="1" t="s">
        <v>142</v>
      </c>
      <c r="E1722" s="3" t="s">
        <v>1772</v>
      </c>
      <c r="F1722" s="3" t="s">
        <v>2139</v>
      </c>
      <c r="G1722" s="4">
        <v>1730</v>
      </c>
    </row>
    <row r="1723" spans="1:7" x14ac:dyDescent="0.25">
      <c r="A1723" s="1" t="s">
        <v>35</v>
      </c>
      <c r="B1723" s="1" t="s">
        <v>502</v>
      </c>
      <c r="C1723" s="1" t="s">
        <v>2070</v>
      </c>
      <c r="D1723" s="1" t="s">
        <v>142</v>
      </c>
      <c r="E1723" s="3" t="s">
        <v>1785</v>
      </c>
      <c r="F1723" s="3" t="s">
        <v>1828</v>
      </c>
      <c r="G1723" s="4">
        <v>1730</v>
      </c>
    </row>
    <row r="1724" spans="1:7" x14ac:dyDescent="0.25">
      <c r="A1724" s="1" t="s">
        <v>36</v>
      </c>
      <c r="B1724" s="1" t="s">
        <v>356</v>
      </c>
      <c r="C1724" s="1" t="s">
        <v>166</v>
      </c>
      <c r="D1724" s="1" t="s">
        <v>1701</v>
      </c>
      <c r="E1724" s="3" t="s">
        <v>2165</v>
      </c>
      <c r="F1724" s="3" t="s">
        <v>2142</v>
      </c>
      <c r="G1724" s="4">
        <v>850</v>
      </c>
    </row>
    <row r="1725" spans="1:7" x14ac:dyDescent="0.25">
      <c r="A1725" s="1" t="s">
        <v>36</v>
      </c>
      <c r="B1725" s="1" t="s">
        <v>397</v>
      </c>
      <c r="C1725" s="1" t="s">
        <v>2374</v>
      </c>
      <c r="D1725" s="1" t="s">
        <v>142</v>
      </c>
      <c r="E1725" s="3" t="s">
        <v>2375</v>
      </c>
      <c r="F1725" s="3" t="s">
        <v>2376</v>
      </c>
      <c r="G1725" s="4">
        <v>900</v>
      </c>
    </row>
    <row r="1726" spans="1:7" x14ac:dyDescent="0.25">
      <c r="A1726" s="1" t="s">
        <v>36</v>
      </c>
      <c r="B1726" s="1" t="s">
        <v>913</v>
      </c>
      <c r="C1726" s="1" t="s">
        <v>166</v>
      </c>
      <c r="D1726" s="1" t="s">
        <v>142</v>
      </c>
      <c r="E1726" s="3" t="s">
        <v>2377</v>
      </c>
      <c r="F1726" s="3" t="s">
        <v>2378</v>
      </c>
      <c r="G1726" s="4">
        <v>2000</v>
      </c>
    </row>
    <row r="1727" spans="1:7" x14ac:dyDescent="0.25">
      <c r="A1727" s="1" t="s">
        <v>36</v>
      </c>
      <c r="B1727" s="1" t="s">
        <v>246</v>
      </c>
      <c r="C1727" s="1" t="s">
        <v>247</v>
      </c>
      <c r="D1727" s="1" t="s">
        <v>1659</v>
      </c>
      <c r="E1727" s="3" t="s">
        <v>2379</v>
      </c>
      <c r="F1727" s="3" t="s">
        <v>2142</v>
      </c>
      <c r="G1727" s="4">
        <v>2000</v>
      </c>
    </row>
    <row r="1728" spans="1:7" x14ac:dyDescent="0.25">
      <c r="A1728" s="1" t="s">
        <v>36</v>
      </c>
      <c r="B1728" s="1" t="s">
        <v>1157</v>
      </c>
      <c r="C1728" s="1" t="s">
        <v>1158</v>
      </c>
      <c r="D1728" s="1" t="s">
        <v>1659</v>
      </c>
      <c r="E1728" s="3" t="s">
        <v>2371</v>
      </c>
      <c r="F1728" s="3" t="s">
        <v>2142</v>
      </c>
      <c r="G1728" s="4">
        <v>2700</v>
      </c>
    </row>
    <row r="1729" spans="1:7" x14ac:dyDescent="0.25">
      <c r="A1729" s="1" t="s">
        <v>36</v>
      </c>
      <c r="B1729" s="1" t="s">
        <v>1643</v>
      </c>
      <c r="C1729" s="1" t="s">
        <v>1642</v>
      </c>
      <c r="D1729" s="1" t="s">
        <v>142</v>
      </c>
      <c r="E1729" s="3" t="s">
        <v>1786</v>
      </c>
      <c r="F1729" s="3" t="s">
        <v>2380</v>
      </c>
      <c r="G1729" s="4">
        <v>0</v>
      </c>
    </row>
    <row r="1730" spans="1:7" x14ac:dyDescent="0.25">
      <c r="A1730" s="1" t="s">
        <v>36</v>
      </c>
      <c r="B1730" s="1" t="s">
        <v>548</v>
      </c>
      <c r="C1730" s="1" t="s">
        <v>468</v>
      </c>
      <c r="D1730" s="1" t="s">
        <v>176</v>
      </c>
      <c r="E1730" s="3" t="s">
        <v>2381</v>
      </c>
      <c r="F1730" s="3" t="s">
        <v>2382</v>
      </c>
      <c r="G1730" s="4">
        <v>1390.98</v>
      </c>
    </row>
    <row r="1731" spans="1:7" x14ac:dyDescent="0.25">
      <c r="A1731" s="1" t="s">
        <v>36</v>
      </c>
      <c r="B1731" s="1" t="s">
        <v>1022</v>
      </c>
      <c r="C1731" s="1" t="s">
        <v>166</v>
      </c>
      <c r="D1731" s="1" t="s">
        <v>1659</v>
      </c>
      <c r="E1731" s="3" t="s">
        <v>2383</v>
      </c>
      <c r="F1731" s="3" t="s">
        <v>2384</v>
      </c>
      <c r="G1731" s="4">
        <v>1050</v>
      </c>
    </row>
    <row r="1732" spans="1:7" x14ac:dyDescent="0.25">
      <c r="A1732" s="1" t="s">
        <v>36</v>
      </c>
      <c r="B1732" s="1" t="s">
        <v>273</v>
      </c>
      <c r="C1732" s="1" t="s">
        <v>274</v>
      </c>
      <c r="D1732" s="1" t="s">
        <v>142</v>
      </c>
      <c r="E1732" s="3" t="s">
        <v>2385</v>
      </c>
      <c r="F1732" s="3" t="s">
        <v>2386</v>
      </c>
      <c r="G1732" s="4">
        <v>2000</v>
      </c>
    </row>
    <row r="1733" spans="1:7" x14ac:dyDescent="0.25">
      <c r="A1733" s="1" t="s">
        <v>36</v>
      </c>
      <c r="B1733" s="1" t="s">
        <v>400</v>
      </c>
      <c r="C1733" s="1" t="s">
        <v>203</v>
      </c>
      <c r="D1733" s="1" t="s">
        <v>142</v>
      </c>
      <c r="E1733" s="3" t="s">
        <v>2387</v>
      </c>
      <c r="F1733" s="3" t="s">
        <v>2142</v>
      </c>
      <c r="G1733" s="4">
        <v>1390.98</v>
      </c>
    </row>
    <row r="1734" spans="1:7" x14ac:dyDescent="0.25">
      <c r="A1734" s="1" t="s">
        <v>36</v>
      </c>
      <c r="B1734" s="1" t="s">
        <v>899</v>
      </c>
      <c r="C1734" s="1" t="s">
        <v>180</v>
      </c>
      <c r="D1734" s="1" t="s">
        <v>142</v>
      </c>
      <c r="E1734" s="3" t="s">
        <v>2388</v>
      </c>
      <c r="F1734" s="3" t="s">
        <v>2389</v>
      </c>
      <c r="G1734" s="4">
        <v>1005.05</v>
      </c>
    </row>
    <row r="1735" spans="1:7" x14ac:dyDescent="0.25">
      <c r="A1735" s="1" t="s">
        <v>36</v>
      </c>
      <c r="B1735" s="1" t="s">
        <v>807</v>
      </c>
      <c r="C1735" s="1" t="s">
        <v>245</v>
      </c>
      <c r="D1735" s="1" t="s">
        <v>142</v>
      </c>
      <c r="E1735" s="3" t="s">
        <v>2390</v>
      </c>
      <c r="F1735" s="3" t="s">
        <v>2142</v>
      </c>
      <c r="G1735" s="4">
        <v>1390.98</v>
      </c>
    </row>
    <row r="1736" spans="1:7" x14ac:dyDescent="0.25">
      <c r="A1736" s="1" t="s">
        <v>36</v>
      </c>
      <c r="B1736" s="1" t="s">
        <v>271</v>
      </c>
      <c r="C1736" s="1" t="s">
        <v>272</v>
      </c>
      <c r="D1736" s="1" t="s">
        <v>142</v>
      </c>
      <c r="E1736" s="3" t="s">
        <v>2391</v>
      </c>
      <c r="F1736" s="3" t="s">
        <v>2142</v>
      </c>
      <c r="G1736" s="4">
        <v>949.21</v>
      </c>
    </row>
    <row r="1737" spans="1:7" x14ac:dyDescent="0.25">
      <c r="A1737" s="1" t="s">
        <v>36</v>
      </c>
      <c r="B1737" s="1" t="s">
        <v>732</v>
      </c>
      <c r="C1737" s="1" t="s">
        <v>733</v>
      </c>
      <c r="D1737" s="1" t="s">
        <v>142</v>
      </c>
      <c r="E1737" s="3" t="s">
        <v>2392</v>
      </c>
      <c r="F1737" s="3" t="s">
        <v>2142</v>
      </c>
      <c r="G1737" s="4">
        <v>1390.98</v>
      </c>
    </row>
    <row r="1738" spans="1:7" x14ac:dyDescent="0.25">
      <c r="A1738" s="1" t="s">
        <v>36</v>
      </c>
      <c r="B1738" s="1" t="s">
        <v>825</v>
      </c>
      <c r="C1738" s="1" t="s">
        <v>826</v>
      </c>
      <c r="D1738" s="1" t="s">
        <v>142</v>
      </c>
      <c r="E1738" s="3" t="s">
        <v>2393</v>
      </c>
      <c r="F1738" s="3" t="s">
        <v>2142</v>
      </c>
      <c r="G1738" s="4">
        <v>1390.98</v>
      </c>
    </row>
    <row r="1739" spans="1:7" x14ac:dyDescent="0.25">
      <c r="A1739" s="1" t="s">
        <v>36</v>
      </c>
      <c r="B1739" s="1" t="s">
        <v>1430</v>
      </c>
      <c r="C1739" s="1" t="s">
        <v>1431</v>
      </c>
      <c r="D1739" s="1" t="s">
        <v>142</v>
      </c>
      <c r="E1739" s="3" t="s">
        <v>2340</v>
      </c>
      <c r="F1739" s="3" t="s">
        <v>2142</v>
      </c>
      <c r="G1739" s="4">
        <v>972</v>
      </c>
    </row>
    <row r="1740" spans="1:7" x14ac:dyDescent="0.25">
      <c r="A1740" s="1" t="s">
        <v>36</v>
      </c>
      <c r="B1740" s="1" t="s">
        <v>457</v>
      </c>
      <c r="C1740" s="1" t="s">
        <v>458</v>
      </c>
      <c r="D1740" s="1" t="s">
        <v>142</v>
      </c>
      <c r="E1740" s="3" t="s">
        <v>2394</v>
      </c>
      <c r="F1740" s="3" t="s">
        <v>2142</v>
      </c>
      <c r="G1740" s="4">
        <v>2000</v>
      </c>
    </row>
    <row r="1741" spans="1:7" x14ac:dyDescent="0.25">
      <c r="A1741" s="1" t="s">
        <v>36</v>
      </c>
      <c r="B1741" s="1" t="s">
        <v>189</v>
      </c>
      <c r="C1741" s="1" t="s">
        <v>190</v>
      </c>
      <c r="D1741" s="1" t="s">
        <v>142</v>
      </c>
      <c r="E1741" s="3" t="s">
        <v>2395</v>
      </c>
      <c r="F1741" s="3" t="s">
        <v>2142</v>
      </c>
      <c r="G1741" s="4">
        <v>2000</v>
      </c>
    </row>
    <row r="1742" spans="1:7" x14ac:dyDescent="0.25">
      <c r="A1742" s="1" t="s">
        <v>36</v>
      </c>
      <c r="B1742" s="1" t="s">
        <v>1596</v>
      </c>
      <c r="C1742" s="1" t="s">
        <v>175</v>
      </c>
      <c r="D1742" s="1" t="s">
        <v>142</v>
      </c>
      <c r="E1742" s="3" t="s">
        <v>2396</v>
      </c>
      <c r="F1742" s="3" t="s">
        <v>2397</v>
      </c>
      <c r="G1742" s="4">
        <v>2000</v>
      </c>
    </row>
    <row r="1743" spans="1:7" x14ac:dyDescent="0.25">
      <c r="A1743" s="1" t="s">
        <v>36</v>
      </c>
      <c r="B1743" s="1" t="s">
        <v>808</v>
      </c>
      <c r="C1743" s="1" t="s">
        <v>809</v>
      </c>
      <c r="D1743" s="1" t="s">
        <v>142</v>
      </c>
      <c r="E1743" s="3" t="s">
        <v>2388</v>
      </c>
      <c r="F1743" s="3" t="s">
        <v>2142</v>
      </c>
      <c r="G1743" s="4">
        <v>1390.86</v>
      </c>
    </row>
    <row r="1744" spans="1:7" x14ac:dyDescent="0.25">
      <c r="A1744" s="1" t="s">
        <v>36</v>
      </c>
      <c r="B1744" s="1" t="s">
        <v>533</v>
      </c>
      <c r="C1744" s="1" t="s">
        <v>534</v>
      </c>
      <c r="D1744" s="1" t="s">
        <v>1701</v>
      </c>
      <c r="E1744" s="3" t="s">
        <v>2398</v>
      </c>
      <c r="F1744" s="3" t="s">
        <v>2142</v>
      </c>
      <c r="G1744" s="4">
        <v>949.21</v>
      </c>
    </row>
    <row r="1745" spans="1:7" x14ac:dyDescent="0.25">
      <c r="A1745" s="1" t="s">
        <v>36</v>
      </c>
      <c r="B1745" s="1" t="s">
        <v>434</v>
      </c>
      <c r="C1745" s="1" t="s">
        <v>166</v>
      </c>
      <c r="D1745" s="1" t="s">
        <v>142</v>
      </c>
      <c r="E1745" s="3" t="s">
        <v>2398</v>
      </c>
      <c r="F1745" s="3" t="s">
        <v>2142</v>
      </c>
      <c r="G1745" s="4">
        <v>1390.86</v>
      </c>
    </row>
    <row r="1746" spans="1:7" x14ac:dyDescent="0.25">
      <c r="A1746" s="1" t="s">
        <v>36</v>
      </c>
      <c r="B1746" s="1" t="s">
        <v>204</v>
      </c>
      <c r="C1746" s="1" t="s">
        <v>205</v>
      </c>
      <c r="D1746" s="1" t="s">
        <v>142</v>
      </c>
      <c r="E1746" s="3" t="s">
        <v>2344</v>
      </c>
      <c r="F1746" s="3" t="s">
        <v>2142</v>
      </c>
      <c r="G1746" s="4">
        <v>1390.86</v>
      </c>
    </row>
    <row r="1747" spans="1:7" x14ac:dyDescent="0.25">
      <c r="A1747" s="1" t="s">
        <v>36</v>
      </c>
      <c r="B1747" s="1" t="s">
        <v>165</v>
      </c>
      <c r="C1747" s="1" t="s">
        <v>166</v>
      </c>
      <c r="D1747" s="1" t="s">
        <v>142</v>
      </c>
      <c r="E1747" s="3" t="s">
        <v>2342</v>
      </c>
      <c r="F1747" s="3" t="s">
        <v>2142</v>
      </c>
      <c r="G1747" s="4">
        <v>1390.98</v>
      </c>
    </row>
    <row r="1748" spans="1:7" x14ac:dyDescent="0.25">
      <c r="A1748" s="1" t="s">
        <v>36</v>
      </c>
      <c r="B1748" s="1" t="s">
        <v>241</v>
      </c>
      <c r="C1748" s="1" t="s">
        <v>166</v>
      </c>
      <c r="D1748" s="1" t="s">
        <v>142</v>
      </c>
      <c r="E1748" s="3" t="s">
        <v>2338</v>
      </c>
      <c r="F1748" s="3" t="s">
        <v>2142</v>
      </c>
      <c r="G1748" s="4">
        <v>2000</v>
      </c>
    </row>
    <row r="1749" spans="1:7" x14ac:dyDescent="0.25">
      <c r="A1749" s="1" t="s">
        <v>36</v>
      </c>
      <c r="B1749" s="1" t="s">
        <v>715</v>
      </c>
      <c r="C1749" s="1" t="s">
        <v>364</v>
      </c>
      <c r="D1749" s="1" t="s">
        <v>142</v>
      </c>
      <c r="E1749" s="3" t="s">
        <v>2338</v>
      </c>
      <c r="F1749" s="3" t="s">
        <v>2142</v>
      </c>
      <c r="G1749" s="4">
        <v>2000</v>
      </c>
    </row>
    <row r="1750" spans="1:7" x14ac:dyDescent="0.25">
      <c r="A1750" s="1" t="s">
        <v>36</v>
      </c>
      <c r="B1750" s="1" t="s">
        <v>284</v>
      </c>
      <c r="C1750" s="1" t="s">
        <v>155</v>
      </c>
      <c r="D1750" s="1" t="s">
        <v>142</v>
      </c>
      <c r="E1750" s="3" t="s">
        <v>2332</v>
      </c>
      <c r="F1750" s="3" t="s">
        <v>2142</v>
      </c>
      <c r="G1750" s="4">
        <v>972</v>
      </c>
    </row>
    <row r="1751" spans="1:7" x14ac:dyDescent="0.25">
      <c r="A1751" s="1" t="s">
        <v>36</v>
      </c>
      <c r="B1751" s="1" t="s">
        <v>107</v>
      </c>
      <c r="C1751" s="1" t="s">
        <v>364</v>
      </c>
      <c r="D1751" s="1" t="s">
        <v>142</v>
      </c>
      <c r="E1751" s="3" t="s">
        <v>2399</v>
      </c>
      <c r="F1751" s="3" t="s">
        <v>2142</v>
      </c>
      <c r="G1751" s="4">
        <v>1390.98</v>
      </c>
    </row>
    <row r="1752" spans="1:7" x14ac:dyDescent="0.25">
      <c r="A1752" s="1" t="s">
        <v>36</v>
      </c>
      <c r="B1752" s="1" t="s">
        <v>1393</v>
      </c>
      <c r="C1752" s="1" t="s">
        <v>695</v>
      </c>
      <c r="D1752" s="1" t="s">
        <v>142</v>
      </c>
      <c r="E1752" s="3" t="s">
        <v>2400</v>
      </c>
      <c r="F1752" s="3" t="s">
        <v>2142</v>
      </c>
      <c r="G1752" s="4">
        <v>2791.8</v>
      </c>
    </row>
    <row r="1753" spans="1:7" x14ac:dyDescent="0.25">
      <c r="A1753" s="1" t="s">
        <v>36</v>
      </c>
      <c r="B1753" s="1" t="s">
        <v>1107</v>
      </c>
      <c r="C1753" s="1" t="s">
        <v>256</v>
      </c>
      <c r="D1753" s="1" t="s">
        <v>142</v>
      </c>
      <c r="E1753" s="3" t="s">
        <v>2400</v>
      </c>
      <c r="F1753" s="3" t="s">
        <v>2142</v>
      </c>
      <c r="G1753" s="4">
        <v>972</v>
      </c>
    </row>
    <row r="1754" spans="1:7" x14ac:dyDescent="0.25">
      <c r="A1754" s="1" t="s">
        <v>36</v>
      </c>
      <c r="B1754" s="1" t="s">
        <v>843</v>
      </c>
      <c r="C1754" s="1" t="s">
        <v>180</v>
      </c>
      <c r="D1754" s="1" t="s">
        <v>1701</v>
      </c>
      <c r="E1754" s="3" t="s">
        <v>2338</v>
      </c>
      <c r="F1754" s="3" t="s">
        <v>2142</v>
      </c>
      <c r="G1754" s="4">
        <v>2000</v>
      </c>
    </row>
    <row r="1755" spans="1:7" x14ac:dyDescent="0.25">
      <c r="A1755" s="1" t="s">
        <v>36</v>
      </c>
      <c r="B1755" s="1" t="s">
        <v>1083</v>
      </c>
      <c r="C1755" s="1" t="s">
        <v>364</v>
      </c>
      <c r="D1755" s="1" t="s">
        <v>142</v>
      </c>
      <c r="E1755" s="3" t="s">
        <v>2053</v>
      </c>
      <c r="F1755" s="3" t="s">
        <v>2142</v>
      </c>
      <c r="G1755" s="4">
        <v>1390.86</v>
      </c>
    </row>
    <row r="1756" spans="1:7" x14ac:dyDescent="0.25">
      <c r="A1756" s="1" t="s">
        <v>36</v>
      </c>
      <c r="B1756" s="1" t="s">
        <v>174</v>
      </c>
      <c r="C1756" s="1" t="s">
        <v>175</v>
      </c>
      <c r="D1756" s="1" t="s">
        <v>142</v>
      </c>
      <c r="E1756" s="3" t="s">
        <v>2056</v>
      </c>
      <c r="F1756" s="3" t="s">
        <v>2142</v>
      </c>
      <c r="G1756" s="4">
        <v>1390.98</v>
      </c>
    </row>
    <row r="1757" spans="1:7" x14ac:dyDescent="0.25">
      <c r="A1757" s="1" t="s">
        <v>36</v>
      </c>
      <c r="B1757" s="1" t="s">
        <v>1073</v>
      </c>
      <c r="C1757" s="1" t="s">
        <v>364</v>
      </c>
      <c r="D1757" s="1" t="s">
        <v>142</v>
      </c>
      <c r="E1757" s="3" t="s">
        <v>2056</v>
      </c>
      <c r="F1757" s="3" t="s">
        <v>2142</v>
      </c>
      <c r="G1757" s="4">
        <v>1390.98</v>
      </c>
    </row>
    <row r="1758" spans="1:7" x14ac:dyDescent="0.25">
      <c r="A1758" s="1" t="s">
        <v>36</v>
      </c>
      <c r="B1758" s="1" t="s">
        <v>763</v>
      </c>
      <c r="C1758" s="1" t="s">
        <v>468</v>
      </c>
      <c r="D1758" s="1" t="s">
        <v>142</v>
      </c>
      <c r="E1758" s="3" t="s">
        <v>2160</v>
      </c>
      <c r="F1758" s="3" t="s">
        <v>2142</v>
      </c>
      <c r="G1758" s="4">
        <v>1390.86</v>
      </c>
    </row>
    <row r="1759" spans="1:7" x14ac:dyDescent="0.25">
      <c r="A1759" s="1" t="s">
        <v>36</v>
      </c>
      <c r="B1759" s="1" t="s">
        <v>1059</v>
      </c>
      <c r="C1759" s="1" t="s">
        <v>156</v>
      </c>
      <c r="D1759" s="1" t="s">
        <v>142</v>
      </c>
      <c r="E1759" s="3" t="s">
        <v>2160</v>
      </c>
      <c r="F1759" s="3" t="s">
        <v>2142</v>
      </c>
      <c r="G1759" s="4">
        <v>1600</v>
      </c>
    </row>
    <row r="1760" spans="1:7" x14ac:dyDescent="0.25">
      <c r="A1760" s="1" t="s">
        <v>36</v>
      </c>
      <c r="B1760" s="1" t="s">
        <v>1028</v>
      </c>
      <c r="C1760" s="1" t="s">
        <v>190</v>
      </c>
      <c r="D1760" s="1" t="s">
        <v>2174</v>
      </c>
      <c r="E1760" s="3" t="s">
        <v>2156</v>
      </c>
      <c r="F1760" s="3" t="s">
        <v>2142</v>
      </c>
      <c r="G1760" s="4">
        <v>2000</v>
      </c>
    </row>
    <row r="1761" spans="1:7" x14ac:dyDescent="0.25">
      <c r="A1761" s="1" t="s">
        <v>36</v>
      </c>
      <c r="B1761" s="1" t="s">
        <v>261</v>
      </c>
      <c r="C1761" s="1" t="s">
        <v>262</v>
      </c>
      <c r="D1761" s="1" t="s">
        <v>142</v>
      </c>
      <c r="E1761" s="3" t="s">
        <v>2180</v>
      </c>
      <c r="F1761" s="3" t="s">
        <v>2142</v>
      </c>
      <c r="G1761" s="4">
        <v>1561.29</v>
      </c>
    </row>
    <row r="1762" spans="1:7" x14ac:dyDescent="0.25">
      <c r="A1762" s="1" t="s">
        <v>36</v>
      </c>
      <c r="B1762" s="1" t="s">
        <v>196</v>
      </c>
      <c r="C1762" s="1" t="s">
        <v>197</v>
      </c>
      <c r="D1762" s="1" t="s">
        <v>176</v>
      </c>
      <c r="E1762" s="3" t="s">
        <v>2050</v>
      </c>
      <c r="F1762" s="3" t="s">
        <v>2142</v>
      </c>
      <c r="G1762" s="4">
        <v>2000</v>
      </c>
    </row>
    <row r="1763" spans="1:7" x14ac:dyDescent="0.25">
      <c r="A1763" s="1" t="s">
        <v>36</v>
      </c>
      <c r="B1763" s="1" t="s">
        <v>407</v>
      </c>
      <c r="C1763" s="1" t="s">
        <v>141</v>
      </c>
      <c r="D1763" s="1" t="s">
        <v>142</v>
      </c>
      <c r="E1763" s="3" t="s">
        <v>2148</v>
      </c>
      <c r="F1763" s="3" t="s">
        <v>2142</v>
      </c>
      <c r="G1763" s="4">
        <v>850</v>
      </c>
    </row>
    <row r="1764" spans="1:7" x14ac:dyDescent="0.25">
      <c r="A1764" s="1" t="s">
        <v>36</v>
      </c>
      <c r="B1764" s="1" t="s">
        <v>398</v>
      </c>
      <c r="C1764" s="1" t="s">
        <v>399</v>
      </c>
      <c r="D1764" s="1" t="s">
        <v>142</v>
      </c>
      <c r="E1764" s="3" t="s">
        <v>2148</v>
      </c>
      <c r="F1764" s="3" t="s">
        <v>2142</v>
      </c>
      <c r="G1764" s="4">
        <v>850</v>
      </c>
    </row>
    <row r="1765" spans="1:7" x14ac:dyDescent="0.25">
      <c r="A1765" s="1" t="s">
        <v>36</v>
      </c>
      <c r="B1765" s="1" t="s">
        <v>1089</v>
      </c>
      <c r="C1765" s="1" t="s">
        <v>180</v>
      </c>
      <c r="D1765" s="1" t="s">
        <v>142</v>
      </c>
      <c r="E1765" s="3" t="s">
        <v>2151</v>
      </c>
      <c r="F1765" s="3" t="s">
        <v>2142</v>
      </c>
      <c r="G1765" s="4">
        <v>1390.86</v>
      </c>
    </row>
    <row r="1766" spans="1:7" x14ac:dyDescent="0.25">
      <c r="A1766" s="1" t="s">
        <v>36</v>
      </c>
      <c r="B1766" s="1" t="s">
        <v>1411</v>
      </c>
      <c r="C1766" s="1" t="s">
        <v>190</v>
      </c>
      <c r="D1766" s="1" t="s">
        <v>1701</v>
      </c>
      <c r="E1766" s="3" t="s">
        <v>2161</v>
      </c>
      <c r="F1766" s="3" t="s">
        <v>2142</v>
      </c>
      <c r="G1766" s="4">
        <v>2000</v>
      </c>
    </row>
    <row r="1767" spans="1:7" x14ac:dyDescent="0.25">
      <c r="A1767" s="1" t="s">
        <v>36</v>
      </c>
      <c r="B1767" s="1" t="s">
        <v>1407</v>
      </c>
      <c r="C1767" s="1" t="s">
        <v>1311</v>
      </c>
      <c r="D1767" s="1" t="s">
        <v>142</v>
      </c>
      <c r="E1767" s="3" t="s">
        <v>2176</v>
      </c>
      <c r="F1767" s="3" t="s">
        <v>2142</v>
      </c>
      <c r="G1767" s="4">
        <v>972</v>
      </c>
    </row>
    <row r="1768" spans="1:7" x14ac:dyDescent="0.25">
      <c r="A1768" s="1" t="s">
        <v>36</v>
      </c>
      <c r="B1768" s="1" t="s">
        <v>840</v>
      </c>
      <c r="C1768" s="1" t="s">
        <v>468</v>
      </c>
      <c r="D1768" s="1" t="s">
        <v>142</v>
      </c>
      <c r="E1768" s="3" t="s">
        <v>2038</v>
      </c>
      <c r="F1768" s="3" t="s">
        <v>2142</v>
      </c>
      <c r="G1768" s="4">
        <v>1553.56</v>
      </c>
    </row>
    <row r="1769" spans="1:7" x14ac:dyDescent="0.25">
      <c r="A1769" s="1" t="s">
        <v>36</v>
      </c>
      <c r="B1769" s="1" t="s">
        <v>1432</v>
      </c>
      <c r="C1769" s="1" t="s">
        <v>1433</v>
      </c>
      <c r="D1769" s="1" t="s">
        <v>142</v>
      </c>
      <c r="E1769" s="3" t="s">
        <v>2178</v>
      </c>
      <c r="F1769" s="3" t="s">
        <v>2142</v>
      </c>
      <c r="G1769" s="4">
        <v>949.21</v>
      </c>
    </row>
    <row r="1770" spans="1:7" x14ac:dyDescent="0.25">
      <c r="A1770" s="1" t="s">
        <v>36</v>
      </c>
      <c r="B1770" s="1" t="s">
        <v>242</v>
      </c>
      <c r="C1770" s="1" t="s">
        <v>166</v>
      </c>
      <c r="D1770" s="1" t="s">
        <v>142</v>
      </c>
      <c r="E1770" s="3" t="s">
        <v>2034</v>
      </c>
      <c r="F1770" s="3" t="s">
        <v>2142</v>
      </c>
      <c r="G1770" s="4">
        <v>1390.98</v>
      </c>
    </row>
    <row r="1771" spans="1:7" x14ac:dyDescent="0.25">
      <c r="A1771" s="1" t="s">
        <v>36</v>
      </c>
      <c r="B1771" s="1" t="s">
        <v>1063</v>
      </c>
      <c r="C1771" s="1" t="s">
        <v>1064</v>
      </c>
      <c r="D1771" s="1" t="s">
        <v>142</v>
      </c>
      <c r="E1771" s="3" t="s">
        <v>2153</v>
      </c>
      <c r="F1771" s="3" t="s">
        <v>2142</v>
      </c>
      <c r="G1771" s="4">
        <v>1390.98</v>
      </c>
    </row>
    <row r="1772" spans="1:7" x14ac:dyDescent="0.25">
      <c r="A1772" s="1" t="s">
        <v>36</v>
      </c>
      <c r="B1772" s="1" t="s">
        <v>552</v>
      </c>
      <c r="C1772" s="1" t="s">
        <v>173</v>
      </c>
      <c r="D1772" s="1" t="s">
        <v>142</v>
      </c>
      <c r="E1772" s="3" t="s">
        <v>2154</v>
      </c>
      <c r="F1772" s="3" t="s">
        <v>2142</v>
      </c>
      <c r="G1772" s="4">
        <v>2000</v>
      </c>
    </row>
    <row r="1773" spans="1:7" x14ac:dyDescent="0.25">
      <c r="A1773" s="1" t="s">
        <v>36</v>
      </c>
      <c r="B1773" s="1" t="s">
        <v>1437</v>
      </c>
      <c r="C1773" s="1" t="s">
        <v>180</v>
      </c>
      <c r="D1773" s="1" t="s">
        <v>142</v>
      </c>
      <c r="E1773" s="3" t="s">
        <v>2000</v>
      </c>
      <c r="F1773" s="3" t="s">
        <v>2142</v>
      </c>
      <c r="G1773" s="4">
        <v>2000</v>
      </c>
    </row>
    <row r="1774" spans="1:7" x14ac:dyDescent="0.25">
      <c r="A1774" s="1" t="s">
        <v>36</v>
      </c>
      <c r="B1774" s="1" t="s">
        <v>541</v>
      </c>
      <c r="C1774" s="1" t="s">
        <v>141</v>
      </c>
      <c r="D1774" s="1" t="s">
        <v>142</v>
      </c>
      <c r="E1774" s="3" t="s">
        <v>2155</v>
      </c>
      <c r="F1774" s="3" t="s">
        <v>2142</v>
      </c>
      <c r="G1774" s="4">
        <v>2000</v>
      </c>
    </row>
    <row r="1775" spans="1:7" x14ac:dyDescent="0.25">
      <c r="A1775" s="1" t="s">
        <v>36</v>
      </c>
      <c r="B1775" s="1" t="s">
        <v>368</v>
      </c>
      <c r="C1775" s="1" t="s">
        <v>249</v>
      </c>
      <c r="D1775" s="1" t="s">
        <v>142</v>
      </c>
      <c r="E1775" s="3" t="s">
        <v>2170</v>
      </c>
      <c r="F1775" s="3" t="s">
        <v>2142</v>
      </c>
      <c r="G1775" s="4">
        <v>1390.86</v>
      </c>
    </row>
    <row r="1776" spans="1:7" x14ac:dyDescent="0.25">
      <c r="A1776" s="1" t="s">
        <v>36</v>
      </c>
      <c r="B1776" s="1" t="s">
        <v>618</v>
      </c>
      <c r="C1776" s="1" t="s">
        <v>274</v>
      </c>
      <c r="D1776" s="1" t="s">
        <v>142</v>
      </c>
      <c r="E1776" s="3" t="s">
        <v>1863</v>
      </c>
      <c r="F1776" s="3" t="s">
        <v>2142</v>
      </c>
      <c r="G1776" s="4">
        <v>949.21</v>
      </c>
    </row>
    <row r="1777" spans="1:7" x14ac:dyDescent="0.25">
      <c r="A1777" s="1" t="s">
        <v>36</v>
      </c>
      <c r="B1777" s="1" t="s">
        <v>841</v>
      </c>
      <c r="C1777" s="1" t="s">
        <v>468</v>
      </c>
      <c r="D1777" s="1" t="s">
        <v>1659</v>
      </c>
      <c r="E1777" s="3" t="s">
        <v>1858</v>
      </c>
      <c r="F1777" s="3" t="s">
        <v>2142</v>
      </c>
      <c r="G1777" s="4">
        <v>918</v>
      </c>
    </row>
    <row r="1778" spans="1:7" x14ac:dyDescent="0.25">
      <c r="A1778" s="1" t="s">
        <v>36</v>
      </c>
      <c r="B1778" s="1" t="s">
        <v>613</v>
      </c>
      <c r="C1778" s="1" t="s">
        <v>399</v>
      </c>
      <c r="D1778" s="1" t="s">
        <v>142</v>
      </c>
      <c r="E1778" s="3" t="s">
        <v>1768</v>
      </c>
      <c r="F1778" s="3" t="s">
        <v>2142</v>
      </c>
      <c r="G1778" s="4">
        <v>972</v>
      </c>
    </row>
    <row r="1779" spans="1:7" x14ac:dyDescent="0.25">
      <c r="A1779" s="1" t="s">
        <v>36</v>
      </c>
      <c r="B1779" s="1" t="s">
        <v>1591</v>
      </c>
      <c r="C1779" s="1" t="s">
        <v>166</v>
      </c>
      <c r="D1779" s="1" t="s">
        <v>142</v>
      </c>
      <c r="E1779" s="3" t="s">
        <v>1861</v>
      </c>
      <c r="F1779" s="3" t="s">
        <v>2142</v>
      </c>
      <c r="G1779" s="4">
        <v>1390.86</v>
      </c>
    </row>
    <row r="1780" spans="1:7" x14ac:dyDescent="0.25">
      <c r="A1780" s="1" t="s">
        <v>36</v>
      </c>
      <c r="B1780" s="1" t="s">
        <v>634</v>
      </c>
      <c r="C1780" s="1" t="s">
        <v>162</v>
      </c>
      <c r="D1780" s="1" t="s">
        <v>142</v>
      </c>
      <c r="E1780" s="3" t="s">
        <v>1962</v>
      </c>
      <c r="F1780" s="3" t="s">
        <v>2142</v>
      </c>
      <c r="G1780" s="4">
        <v>1204.98</v>
      </c>
    </row>
    <row r="1781" spans="1:7" x14ac:dyDescent="0.25">
      <c r="A1781" s="1" t="s">
        <v>36</v>
      </c>
      <c r="B1781" s="1" t="s">
        <v>887</v>
      </c>
      <c r="C1781" s="1" t="s">
        <v>561</v>
      </c>
      <c r="D1781" s="1" t="s">
        <v>142</v>
      </c>
      <c r="E1781" s="3" t="s">
        <v>2143</v>
      </c>
      <c r="F1781" s="3" t="s">
        <v>2142</v>
      </c>
      <c r="G1781" s="4">
        <v>850</v>
      </c>
    </row>
    <row r="1782" spans="1:7" x14ac:dyDescent="0.25">
      <c r="A1782" s="1" t="s">
        <v>36</v>
      </c>
      <c r="B1782" s="1" t="s">
        <v>601</v>
      </c>
      <c r="C1782" s="1" t="s">
        <v>205</v>
      </c>
      <c r="D1782" s="1" t="s">
        <v>1659</v>
      </c>
      <c r="E1782" s="3" t="s">
        <v>1835</v>
      </c>
      <c r="F1782" s="3" t="s">
        <v>2142</v>
      </c>
      <c r="G1782" s="4">
        <v>900</v>
      </c>
    </row>
    <row r="1783" spans="1:7" x14ac:dyDescent="0.25">
      <c r="A1783" s="1" t="s">
        <v>36</v>
      </c>
      <c r="B1783" s="1" t="s">
        <v>1021</v>
      </c>
      <c r="C1783" s="1" t="s">
        <v>166</v>
      </c>
      <c r="D1783" s="1" t="s">
        <v>142</v>
      </c>
      <c r="E1783" s="3" t="s">
        <v>1835</v>
      </c>
      <c r="F1783" s="3" t="s">
        <v>2142</v>
      </c>
      <c r="G1783" s="4">
        <v>850</v>
      </c>
    </row>
    <row r="1784" spans="1:7" x14ac:dyDescent="0.25">
      <c r="A1784" s="1" t="s">
        <v>36</v>
      </c>
      <c r="B1784" s="1" t="s">
        <v>977</v>
      </c>
      <c r="C1784" s="1" t="s">
        <v>809</v>
      </c>
      <c r="D1784" s="1" t="s">
        <v>142</v>
      </c>
      <c r="E1784" s="3" t="s">
        <v>1920</v>
      </c>
      <c r="F1784" s="3" t="s">
        <v>2142</v>
      </c>
      <c r="G1784" s="4">
        <v>2000</v>
      </c>
    </row>
    <row r="1785" spans="1:7" x14ac:dyDescent="0.25">
      <c r="A1785" s="1" t="s">
        <v>36</v>
      </c>
      <c r="B1785" s="1" t="s">
        <v>202</v>
      </c>
      <c r="C1785" s="1" t="s">
        <v>203</v>
      </c>
      <c r="D1785" s="1" t="s">
        <v>142</v>
      </c>
      <c r="E1785" s="3" t="s">
        <v>2169</v>
      </c>
      <c r="F1785" s="3" t="s">
        <v>2142</v>
      </c>
      <c r="G1785" s="4">
        <v>1204.9000000000001</v>
      </c>
    </row>
    <row r="1786" spans="1:7" x14ac:dyDescent="0.25">
      <c r="A1786" s="1" t="s">
        <v>36</v>
      </c>
      <c r="B1786" s="1" t="s">
        <v>1601</v>
      </c>
      <c r="C1786" s="1" t="s">
        <v>156</v>
      </c>
      <c r="D1786" s="1" t="s">
        <v>1659</v>
      </c>
      <c r="E1786" s="3" t="s">
        <v>1883</v>
      </c>
      <c r="F1786" s="3" t="s">
        <v>2142</v>
      </c>
      <c r="G1786" s="4">
        <v>1629.29</v>
      </c>
    </row>
    <row r="1787" spans="1:7" x14ac:dyDescent="0.25">
      <c r="A1787" s="1" t="s">
        <v>36</v>
      </c>
      <c r="B1787" s="1" t="s">
        <v>846</v>
      </c>
      <c r="C1787" s="1" t="s">
        <v>190</v>
      </c>
      <c r="D1787" s="1" t="s">
        <v>142</v>
      </c>
      <c r="E1787" s="3" t="s">
        <v>1803</v>
      </c>
      <c r="F1787" s="3" t="s">
        <v>2142</v>
      </c>
      <c r="G1787" s="4">
        <v>1887.18</v>
      </c>
    </row>
    <row r="1788" spans="1:7" x14ac:dyDescent="0.25">
      <c r="A1788" s="1" t="s">
        <v>36</v>
      </c>
      <c r="B1788" s="1" t="s">
        <v>487</v>
      </c>
      <c r="C1788" s="1" t="s">
        <v>364</v>
      </c>
      <c r="D1788" s="1" t="s">
        <v>1659</v>
      </c>
      <c r="E1788" s="3" t="s">
        <v>2171</v>
      </c>
      <c r="F1788" s="3" t="s">
        <v>2142</v>
      </c>
      <c r="G1788" s="4">
        <v>1390.98</v>
      </c>
    </row>
    <row r="1789" spans="1:7" x14ac:dyDescent="0.25">
      <c r="A1789" s="1" t="s">
        <v>36</v>
      </c>
      <c r="B1789" s="1" t="s">
        <v>794</v>
      </c>
      <c r="C1789" s="1" t="s">
        <v>141</v>
      </c>
      <c r="D1789" s="1" t="s">
        <v>142</v>
      </c>
      <c r="E1789" s="3" t="s">
        <v>1835</v>
      </c>
      <c r="F1789" s="3" t="s">
        <v>2142</v>
      </c>
      <c r="G1789" s="4">
        <v>850</v>
      </c>
    </row>
    <row r="1790" spans="1:7" x14ac:dyDescent="0.25">
      <c r="A1790" s="1" t="s">
        <v>36</v>
      </c>
      <c r="B1790" s="1" t="s">
        <v>467</v>
      </c>
      <c r="C1790" s="1" t="s">
        <v>468</v>
      </c>
      <c r="D1790" s="1" t="s">
        <v>1701</v>
      </c>
      <c r="E1790" s="3" t="s">
        <v>1715</v>
      </c>
      <c r="F1790" s="3" t="s">
        <v>2142</v>
      </c>
      <c r="G1790" s="4">
        <v>1553.56</v>
      </c>
    </row>
    <row r="1791" spans="1:7" x14ac:dyDescent="0.25">
      <c r="A1791" s="1" t="s">
        <v>36</v>
      </c>
      <c r="B1791" s="1" t="s">
        <v>636</v>
      </c>
      <c r="C1791" s="1" t="s">
        <v>155</v>
      </c>
      <c r="D1791" s="1" t="s">
        <v>142</v>
      </c>
      <c r="E1791" s="3" t="s">
        <v>2175</v>
      </c>
      <c r="F1791" s="3" t="s">
        <v>2142</v>
      </c>
      <c r="G1791" s="4">
        <v>918</v>
      </c>
    </row>
    <row r="1792" spans="1:7" x14ac:dyDescent="0.25">
      <c r="A1792" s="1" t="s">
        <v>36</v>
      </c>
      <c r="B1792" s="1" t="s">
        <v>301</v>
      </c>
      <c r="C1792" s="1" t="s">
        <v>180</v>
      </c>
      <c r="D1792" s="1" t="s">
        <v>142</v>
      </c>
      <c r="E1792" s="3" t="s">
        <v>1713</v>
      </c>
      <c r="F1792" s="3" t="s">
        <v>2142</v>
      </c>
      <c r="G1792" s="4">
        <v>1100</v>
      </c>
    </row>
    <row r="1793" spans="1:7" x14ac:dyDescent="0.25">
      <c r="A1793" s="1" t="s">
        <v>36</v>
      </c>
      <c r="B1793" s="1" t="s">
        <v>383</v>
      </c>
      <c r="C1793" s="1" t="s">
        <v>203</v>
      </c>
      <c r="D1793" s="1" t="s">
        <v>142</v>
      </c>
      <c r="E1793" s="3" t="s">
        <v>1713</v>
      </c>
      <c r="F1793" s="3" t="s">
        <v>2142</v>
      </c>
      <c r="G1793" s="4">
        <v>1320.85</v>
      </c>
    </row>
    <row r="1794" spans="1:7" x14ac:dyDescent="0.25">
      <c r="A1794" s="1" t="s">
        <v>36</v>
      </c>
      <c r="B1794" s="1" t="s">
        <v>1434</v>
      </c>
      <c r="C1794" s="1" t="s">
        <v>203</v>
      </c>
      <c r="D1794" s="1" t="s">
        <v>142</v>
      </c>
      <c r="E1794" s="3" t="s">
        <v>2401</v>
      </c>
      <c r="F1794" s="3" t="s">
        <v>2402</v>
      </c>
      <c r="G1794" s="4">
        <v>750</v>
      </c>
    </row>
    <row r="1795" spans="1:7" x14ac:dyDescent="0.25">
      <c r="A1795" s="1" t="s">
        <v>36</v>
      </c>
      <c r="B1795" s="1" t="s">
        <v>518</v>
      </c>
      <c r="C1795" s="1" t="s">
        <v>519</v>
      </c>
      <c r="D1795" s="1" t="s">
        <v>1659</v>
      </c>
      <c r="E1795" s="3" t="s">
        <v>1727</v>
      </c>
      <c r="F1795" s="3" t="s">
        <v>2142</v>
      </c>
      <c r="G1795" s="4">
        <v>2000</v>
      </c>
    </row>
    <row r="1796" spans="1:7" x14ac:dyDescent="0.25">
      <c r="A1796" s="1" t="s">
        <v>36</v>
      </c>
      <c r="B1796" s="1" t="s">
        <v>1123</v>
      </c>
      <c r="C1796" s="1" t="s">
        <v>166</v>
      </c>
      <c r="D1796" s="1" t="s">
        <v>1659</v>
      </c>
      <c r="E1796" s="3" t="s">
        <v>2181</v>
      </c>
      <c r="F1796" s="3" t="s">
        <v>2142</v>
      </c>
      <c r="G1796" s="4">
        <v>750</v>
      </c>
    </row>
    <row r="1797" spans="1:7" x14ac:dyDescent="0.25">
      <c r="A1797" s="1" t="s">
        <v>36</v>
      </c>
      <c r="B1797" s="1" t="s">
        <v>1604</v>
      </c>
      <c r="C1797" s="1" t="s">
        <v>537</v>
      </c>
      <c r="D1797" s="1" t="s">
        <v>142</v>
      </c>
      <c r="E1797" s="3" t="s">
        <v>2183</v>
      </c>
      <c r="F1797" s="3" t="s">
        <v>2142</v>
      </c>
      <c r="G1797" s="4">
        <v>3000</v>
      </c>
    </row>
    <row r="1798" spans="1:7" x14ac:dyDescent="0.25">
      <c r="A1798" s="1" t="s">
        <v>36</v>
      </c>
      <c r="B1798" s="1" t="s">
        <v>172</v>
      </c>
      <c r="C1798" s="1" t="s">
        <v>173</v>
      </c>
      <c r="D1798" s="1" t="s">
        <v>142</v>
      </c>
      <c r="E1798" s="3" t="s">
        <v>2182</v>
      </c>
      <c r="F1798" s="3" t="s">
        <v>2142</v>
      </c>
      <c r="G1798" s="4">
        <v>2000</v>
      </c>
    </row>
    <row r="1799" spans="1:7" x14ac:dyDescent="0.25">
      <c r="A1799" s="1" t="s">
        <v>36</v>
      </c>
      <c r="B1799" s="1" t="s">
        <v>150</v>
      </c>
      <c r="C1799" s="1" t="s">
        <v>151</v>
      </c>
      <c r="D1799" s="1" t="s">
        <v>142</v>
      </c>
      <c r="E1799" s="3" t="s">
        <v>2150</v>
      </c>
      <c r="F1799" s="3" t="s">
        <v>2142</v>
      </c>
      <c r="G1799" s="4">
        <v>750</v>
      </c>
    </row>
    <row r="1800" spans="1:7" x14ac:dyDescent="0.25">
      <c r="A1800" s="1" t="s">
        <v>36</v>
      </c>
      <c r="B1800" s="1" t="s">
        <v>1614</v>
      </c>
      <c r="C1800" s="1" t="s">
        <v>1615</v>
      </c>
      <c r="D1800" s="1" t="s">
        <v>142</v>
      </c>
      <c r="E1800" s="3" t="s">
        <v>1770</v>
      </c>
      <c r="F1800" s="3" t="s">
        <v>2142</v>
      </c>
      <c r="G1800" s="4">
        <v>1561.29</v>
      </c>
    </row>
    <row r="1801" spans="1:7" x14ac:dyDescent="0.25">
      <c r="A1801" s="1" t="s">
        <v>36</v>
      </c>
      <c r="B1801" s="1" t="s">
        <v>1349</v>
      </c>
      <c r="C1801" s="1" t="s">
        <v>162</v>
      </c>
      <c r="D1801" s="1" t="s">
        <v>142</v>
      </c>
      <c r="E1801" s="3" t="s">
        <v>1770</v>
      </c>
      <c r="F1801" s="3" t="s">
        <v>2142</v>
      </c>
      <c r="G1801" s="4">
        <v>1561.29</v>
      </c>
    </row>
    <row r="1802" spans="1:7" x14ac:dyDescent="0.25">
      <c r="A1802" s="1" t="s">
        <v>36</v>
      </c>
      <c r="B1802" s="1" t="s">
        <v>1253</v>
      </c>
      <c r="C1802" s="1" t="s">
        <v>1254</v>
      </c>
      <c r="D1802" s="1" t="s">
        <v>142</v>
      </c>
      <c r="E1802" s="3" t="s">
        <v>1770</v>
      </c>
      <c r="F1802" s="3" t="s">
        <v>2142</v>
      </c>
      <c r="G1802" s="4">
        <v>2700</v>
      </c>
    </row>
    <row r="1803" spans="1:7" x14ac:dyDescent="0.25">
      <c r="A1803" s="1" t="s">
        <v>36</v>
      </c>
      <c r="B1803" s="1" t="s">
        <v>1607</v>
      </c>
      <c r="C1803" s="1" t="s">
        <v>162</v>
      </c>
      <c r="D1803" s="1" t="s">
        <v>142</v>
      </c>
      <c r="E1803" s="3" t="s">
        <v>1770</v>
      </c>
      <c r="F1803" s="3" t="s">
        <v>2142</v>
      </c>
      <c r="G1803" s="4">
        <v>1561.29</v>
      </c>
    </row>
    <row r="1804" spans="1:7" x14ac:dyDescent="0.25">
      <c r="A1804" s="1" t="s">
        <v>36</v>
      </c>
      <c r="B1804" s="1" t="s">
        <v>615</v>
      </c>
      <c r="C1804" s="1" t="s">
        <v>616</v>
      </c>
      <c r="D1804" s="1" t="s">
        <v>142</v>
      </c>
      <c r="E1804" s="3" t="s">
        <v>1770</v>
      </c>
      <c r="F1804" s="3" t="s">
        <v>2142</v>
      </c>
      <c r="G1804" s="4">
        <v>972</v>
      </c>
    </row>
    <row r="1805" spans="1:7" x14ac:dyDescent="0.25">
      <c r="A1805" s="1" t="s">
        <v>36</v>
      </c>
      <c r="B1805" s="1" t="s">
        <v>509</v>
      </c>
      <c r="C1805" s="1" t="s">
        <v>156</v>
      </c>
      <c r="D1805" s="1" t="s">
        <v>142</v>
      </c>
      <c r="E1805" s="3" t="s">
        <v>1770</v>
      </c>
      <c r="F1805" s="3" t="s">
        <v>2142</v>
      </c>
      <c r="G1805" s="4">
        <v>1561.29</v>
      </c>
    </row>
    <row r="1806" spans="1:7" x14ac:dyDescent="0.25">
      <c r="A1806" s="1" t="s">
        <v>36</v>
      </c>
      <c r="B1806" s="1" t="s">
        <v>1310</v>
      </c>
      <c r="C1806" s="1" t="s">
        <v>1311</v>
      </c>
      <c r="D1806" s="1" t="s">
        <v>142</v>
      </c>
      <c r="E1806" s="3" t="s">
        <v>1770</v>
      </c>
      <c r="F1806" s="3" t="s">
        <v>2142</v>
      </c>
      <c r="G1806" s="4">
        <v>2791.8</v>
      </c>
    </row>
    <row r="1807" spans="1:7" x14ac:dyDescent="0.25">
      <c r="A1807" s="1" t="s">
        <v>36</v>
      </c>
      <c r="B1807" s="1" t="s">
        <v>1230</v>
      </c>
      <c r="C1807" s="1" t="s">
        <v>287</v>
      </c>
      <c r="D1807" s="1" t="s">
        <v>1659</v>
      </c>
      <c r="E1807" s="3" t="s">
        <v>1770</v>
      </c>
      <c r="F1807" s="3" t="s">
        <v>2142</v>
      </c>
      <c r="G1807" s="4">
        <v>1629.29</v>
      </c>
    </row>
    <row r="1808" spans="1:7" x14ac:dyDescent="0.25">
      <c r="A1808" s="1" t="s">
        <v>36</v>
      </c>
      <c r="B1808" s="1" t="s">
        <v>1333</v>
      </c>
      <c r="C1808" s="1" t="s">
        <v>156</v>
      </c>
      <c r="D1808" s="1" t="s">
        <v>142</v>
      </c>
      <c r="E1808" s="3" t="s">
        <v>1770</v>
      </c>
      <c r="F1808" s="3" t="s">
        <v>2142</v>
      </c>
      <c r="G1808" s="4">
        <v>1629.29</v>
      </c>
    </row>
    <row r="1809" spans="1:7" x14ac:dyDescent="0.25">
      <c r="A1809" s="1" t="s">
        <v>36</v>
      </c>
      <c r="B1809" s="1" t="s">
        <v>1259</v>
      </c>
      <c r="C1809" s="1" t="s">
        <v>1254</v>
      </c>
      <c r="D1809" s="1" t="s">
        <v>142</v>
      </c>
      <c r="E1809" s="3" t="s">
        <v>1770</v>
      </c>
      <c r="F1809" s="3" t="s">
        <v>2142</v>
      </c>
      <c r="G1809" s="4">
        <v>1629.29</v>
      </c>
    </row>
    <row r="1810" spans="1:7" x14ac:dyDescent="0.25">
      <c r="A1810" s="1" t="s">
        <v>36</v>
      </c>
      <c r="B1810" s="1" t="s">
        <v>1300</v>
      </c>
      <c r="C1810" s="1" t="s">
        <v>162</v>
      </c>
      <c r="D1810" s="1" t="s">
        <v>1701</v>
      </c>
      <c r="E1810" s="3" t="s">
        <v>1770</v>
      </c>
      <c r="F1810" s="3" t="s">
        <v>2142</v>
      </c>
      <c r="G1810" s="4">
        <v>1629.29</v>
      </c>
    </row>
    <row r="1811" spans="1:7" x14ac:dyDescent="0.25">
      <c r="A1811" s="1" t="s">
        <v>36</v>
      </c>
      <c r="B1811" s="1" t="s">
        <v>583</v>
      </c>
      <c r="C1811" s="1" t="s">
        <v>162</v>
      </c>
      <c r="D1811" s="1" t="s">
        <v>142</v>
      </c>
      <c r="E1811" s="3" t="s">
        <v>1770</v>
      </c>
      <c r="F1811" s="3" t="s">
        <v>2142</v>
      </c>
      <c r="G1811" s="4">
        <v>1629.29</v>
      </c>
    </row>
    <row r="1812" spans="1:7" x14ac:dyDescent="0.25">
      <c r="A1812" s="1" t="s">
        <v>36</v>
      </c>
      <c r="B1812" s="1" t="s">
        <v>1372</v>
      </c>
      <c r="C1812" s="1" t="s">
        <v>1373</v>
      </c>
      <c r="D1812" s="1" t="s">
        <v>176</v>
      </c>
      <c r="E1812" s="3" t="s">
        <v>1779</v>
      </c>
      <c r="F1812" s="3" t="s">
        <v>2142</v>
      </c>
      <c r="G1812" s="4">
        <v>949.21</v>
      </c>
    </row>
    <row r="1813" spans="1:7" x14ac:dyDescent="0.25">
      <c r="A1813" s="1" t="s">
        <v>36</v>
      </c>
      <c r="B1813" s="1" t="s">
        <v>897</v>
      </c>
      <c r="C1813" s="1" t="s">
        <v>898</v>
      </c>
      <c r="D1813" s="1" t="s">
        <v>142</v>
      </c>
      <c r="E1813" s="3" t="s">
        <v>1811</v>
      </c>
      <c r="F1813" s="3" t="s">
        <v>2142</v>
      </c>
      <c r="G1813" s="4">
        <v>2791.8</v>
      </c>
    </row>
    <row r="1814" spans="1:7" x14ac:dyDescent="0.25">
      <c r="A1814" s="1" t="s">
        <v>36</v>
      </c>
      <c r="B1814" s="1" t="s">
        <v>1608</v>
      </c>
      <c r="C1814" s="1" t="s">
        <v>162</v>
      </c>
      <c r="D1814" s="1" t="s">
        <v>142</v>
      </c>
      <c r="E1814" s="3" t="s">
        <v>1770</v>
      </c>
      <c r="F1814" s="3" t="s">
        <v>2142</v>
      </c>
      <c r="G1814" s="4">
        <v>1629.29</v>
      </c>
    </row>
    <row r="1815" spans="1:7" x14ac:dyDescent="0.25">
      <c r="A1815" s="1" t="s">
        <v>36</v>
      </c>
      <c r="B1815" s="1" t="s">
        <v>1298</v>
      </c>
      <c r="C1815" s="1" t="s">
        <v>1299</v>
      </c>
      <c r="D1815" s="1" t="s">
        <v>142</v>
      </c>
      <c r="E1815" s="3" t="s">
        <v>1770</v>
      </c>
      <c r="F1815" s="3" t="s">
        <v>2142</v>
      </c>
      <c r="G1815" s="4">
        <v>949.21</v>
      </c>
    </row>
    <row r="1816" spans="1:7" x14ac:dyDescent="0.25">
      <c r="A1816" s="1" t="s">
        <v>36</v>
      </c>
      <c r="B1816" s="1" t="s">
        <v>999</v>
      </c>
      <c r="C1816" s="1" t="s">
        <v>156</v>
      </c>
      <c r="D1816" s="1" t="s">
        <v>142</v>
      </c>
      <c r="E1816" s="3" t="s">
        <v>1770</v>
      </c>
      <c r="F1816" s="3" t="s">
        <v>2142</v>
      </c>
      <c r="G1816" s="4">
        <v>1629.29</v>
      </c>
    </row>
    <row r="1817" spans="1:7" x14ac:dyDescent="0.25">
      <c r="A1817" s="1" t="s">
        <v>36</v>
      </c>
      <c r="B1817" s="1" t="s">
        <v>1602</v>
      </c>
      <c r="C1817" s="1" t="s">
        <v>156</v>
      </c>
      <c r="D1817" s="1" t="s">
        <v>142</v>
      </c>
      <c r="E1817" s="3" t="s">
        <v>1770</v>
      </c>
      <c r="F1817" s="3" t="s">
        <v>2142</v>
      </c>
      <c r="G1817" s="4">
        <v>1629.29</v>
      </c>
    </row>
    <row r="1818" spans="1:7" x14ac:dyDescent="0.25">
      <c r="A1818" s="1" t="s">
        <v>36</v>
      </c>
      <c r="B1818" s="1" t="s">
        <v>1297</v>
      </c>
      <c r="C1818" s="1" t="s">
        <v>287</v>
      </c>
      <c r="D1818" s="1" t="s">
        <v>142</v>
      </c>
      <c r="E1818" s="3" t="s">
        <v>1770</v>
      </c>
      <c r="F1818" s="3" t="s">
        <v>2142</v>
      </c>
      <c r="G1818" s="4">
        <v>2791.8</v>
      </c>
    </row>
    <row r="1819" spans="1:7" x14ac:dyDescent="0.25">
      <c r="A1819" s="1" t="s">
        <v>36</v>
      </c>
      <c r="B1819" s="1" t="s">
        <v>532</v>
      </c>
      <c r="C1819" s="1" t="s">
        <v>262</v>
      </c>
      <c r="D1819" s="1" t="s">
        <v>142</v>
      </c>
      <c r="E1819" s="3" t="s">
        <v>1770</v>
      </c>
      <c r="F1819" s="3" t="s">
        <v>2142</v>
      </c>
      <c r="G1819" s="4">
        <v>1629.29</v>
      </c>
    </row>
    <row r="1820" spans="1:7" x14ac:dyDescent="0.25">
      <c r="A1820" s="1" t="s">
        <v>36</v>
      </c>
      <c r="B1820" s="1" t="s">
        <v>1600</v>
      </c>
      <c r="C1820" s="1" t="s">
        <v>596</v>
      </c>
      <c r="D1820" s="1" t="s">
        <v>142</v>
      </c>
      <c r="E1820" s="3" t="s">
        <v>1770</v>
      </c>
      <c r="F1820" s="3" t="s">
        <v>2142</v>
      </c>
      <c r="G1820" s="4">
        <v>949.21</v>
      </c>
    </row>
    <row r="1821" spans="1:7" x14ac:dyDescent="0.25">
      <c r="A1821" s="1" t="s">
        <v>36</v>
      </c>
      <c r="B1821" s="1" t="s">
        <v>286</v>
      </c>
      <c r="C1821" s="1" t="s">
        <v>287</v>
      </c>
      <c r="D1821" s="1" t="s">
        <v>142</v>
      </c>
      <c r="E1821" s="3" t="s">
        <v>2177</v>
      </c>
      <c r="F1821" s="3" t="s">
        <v>2142</v>
      </c>
      <c r="G1821" s="4">
        <v>1629.29</v>
      </c>
    </row>
    <row r="1822" spans="1:7" x14ac:dyDescent="0.25">
      <c r="A1822" s="1" t="s">
        <v>36</v>
      </c>
      <c r="B1822" s="1" t="s">
        <v>1439</v>
      </c>
      <c r="C1822" s="1" t="s">
        <v>180</v>
      </c>
      <c r="D1822" s="1" t="s">
        <v>142</v>
      </c>
      <c r="E1822" s="3" t="s">
        <v>1770</v>
      </c>
      <c r="F1822" s="3" t="s">
        <v>2142</v>
      </c>
      <c r="G1822" s="4">
        <v>2160</v>
      </c>
    </row>
    <row r="1823" spans="1:7" x14ac:dyDescent="0.25">
      <c r="A1823" s="1" t="s">
        <v>36</v>
      </c>
      <c r="B1823" s="1" t="s">
        <v>167</v>
      </c>
      <c r="C1823" s="1" t="s">
        <v>166</v>
      </c>
      <c r="D1823" s="1" t="s">
        <v>142</v>
      </c>
      <c r="E1823" s="3" t="s">
        <v>1770</v>
      </c>
      <c r="F1823" s="3" t="s">
        <v>2142</v>
      </c>
      <c r="G1823" s="4">
        <v>972</v>
      </c>
    </row>
    <row r="1824" spans="1:7" x14ac:dyDescent="0.25">
      <c r="A1824" s="1" t="s">
        <v>36</v>
      </c>
      <c r="B1824" s="1" t="s">
        <v>1226</v>
      </c>
      <c r="C1824" s="1" t="s">
        <v>170</v>
      </c>
      <c r="D1824" s="1" t="s">
        <v>142</v>
      </c>
      <c r="E1824" s="3" t="s">
        <v>2150</v>
      </c>
      <c r="F1824" s="3" t="s">
        <v>2142</v>
      </c>
      <c r="G1824" s="4">
        <v>1561.29</v>
      </c>
    </row>
    <row r="1825" spans="1:7" x14ac:dyDescent="0.25">
      <c r="A1825" s="1" t="s">
        <v>36</v>
      </c>
      <c r="B1825" s="1" t="s">
        <v>1594</v>
      </c>
      <c r="C1825" s="1" t="s">
        <v>444</v>
      </c>
      <c r="D1825" s="1" t="s">
        <v>1659</v>
      </c>
      <c r="E1825" s="3" t="s">
        <v>1770</v>
      </c>
      <c r="F1825" s="3" t="s">
        <v>2142</v>
      </c>
      <c r="G1825" s="4">
        <v>918</v>
      </c>
    </row>
    <row r="1826" spans="1:7" x14ac:dyDescent="0.25">
      <c r="A1826" s="1" t="s">
        <v>36</v>
      </c>
      <c r="B1826" s="1" t="s">
        <v>263</v>
      </c>
      <c r="C1826" s="1" t="s">
        <v>264</v>
      </c>
      <c r="D1826" s="1" t="s">
        <v>142</v>
      </c>
      <c r="E1826" s="3" t="s">
        <v>2150</v>
      </c>
      <c r="F1826" s="3" t="s">
        <v>2142</v>
      </c>
      <c r="G1826" s="4">
        <v>972</v>
      </c>
    </row>
    <row r="1827" spans="1:7" x14ac:dyDescent="0.25">
      <c r="A1827" s="1" t="s">
        <v>36</v>
      </c>
      <c r="B1827" s="1" t="s">
        <v>446</v>
      </c>
      <c r="C1827" s="1" t="s">
        <v>447</v>
      </c>
      <c r="D1827" s="1" t="s">
        <v>1659</v>
      </c>
      <c r="E1827" s="3" t="s">
        <v>1770</v>
      </c>
      <c r="F1827" s="3" t="s">
        <v>2142</v>
      </c>
      <c r="G1827" s="4">
        <v>2160</v>
      </c>
    </row>
    <row r="1828" spans="1:7" x14ac:dyDescent="0.25">
      <c r="A1828" s="1" t="s">
        <v>36</v>
      </c>
      <c r="B1828" s="1" t="s">
        <v>967</v>
      </c>
      <c r="C1828" s="1" t="s">
        <v>968</v>
      </c>
      <c r="D1828" s="1" t="s">
        <v>142</v>
      </c>
      <c r="E1828" s="3" t="s">
        <v>1770</v>
      </c>
      <c r="F1828" s="3" t="s">
        <v>2142</v>
      </c>
      <c r="G1828" s="4">
        <v>918</v>
      </c>
    </row>
    <row r="1829" spans="1:7" x14ac:dyDescent="0.25">
      <c r="A1829" s="1" t="s">
        <v>36</v>
      </c>
      <c r="B1829" s="1" t="s">
        <v>296</v>
      </c>
      <c r="C1829" s="1" t="s">
        <v>155</v>
      </c>
      <c r="D1829" s="1" t="s">
        <v>176</v>
      </c>
      <c r="E1829" s="3" t="s">
        <v>1770</v>
      </c>
      <c r="F1829" s="3" t="s">
        <v>2142</v>
      </c>
      <c r="G1829" s="4">
        <v>972</v>
      </c>
    </row>
    <row r="1830" spans="1:7" x14ac:dyDescent="0.25">
      <c r="A1830" s="1" t="s">
        <v>36</v>
      </c>
      <c r="B1830" s="1" t="s">
        <v>1440</v>
      </c>
      <c r="C1830" s="1" t="s">
        <v>180</v>
      </c>
      <c r="D1830" s="1" t="s">
        <v>142</v>
      </c>
      <c r="E1830" s="3" t="s">
        <v>1770</v>
      </c>
      <c r="F1830" s="3" t="s">
        <v>2142</v>
      </c>
      <c r="G1830" s="4">
        <v>972</v>
      </c>
    </row>
    <row r="1831" spans="1:7" x14ac:dyDescent="0.25">
      <c r="A1831" s="1" t="s">
        <v>36</v>
      </c>
      <c r="B1831" s="1" t="s">
        <v>1220</v>
      </c>
      <c r="C1831" s="1" t="s">
        <v>809</v>
      </c>
      <c r="D1831" s="1" t="s">
        <v>142</v>
      </c>
      <c r="E1831" s="3" t="s">
        <v>2111</v>
      </c>
      <c r="F1831" s="3" t="s">
        <v>2142</v>
      </c>
      <c r="G1831" s="4">
        <v>900</v>
      </c>
    </row>
    <row r="1832" spans="1:7" x14ac:dyDescent="0.25">
      <c r="A1832" s="1" t="s">
        <v>36</v>
      </c>
      <c r="B1832" s="1" t="s">
        <v>929</v>
      </c>
      <c r="C1832" s="1" t="s">
        <v>155</v>
      </c>
      <c r="D1832" s="1" t="s">
        <v>142</v>
      </c>
      <c r="E1832" s="3" t="s">
        <v>2115</v>
      </c>
      <c r="F1832" s="3" t="s">
        <v>2142</v>
      </c>
      <c r="G1832" s="4">
        <v>900</v>
      </c>
    </row>
    <row r="1833" spans="1:7" x14ac:dyDescent="0.25">
      <c r="A1833" s="1" t="s">
        <v>36</v>
      </c>
      <c r="B1833" s="1" t="s">
        <v>1414</v>
      </c>
      <c r="C1833" s="1" t="s">
        <v>561</v>
      </c>
      <c r="D1833" s="1" t="s">
        <v>142</v>
      </c>
      <c r="E1833" s="3" t="s">
        <v>2173</v>
      </c>
      <c r="F1833" s="3" t="s">
        <v>2142</v>
      </c>
      <c r="G1833" s="4">
        <v>2000</v>
      </c>
    </row>
    <row r="1834" spans="1:7" x14ac:dyDescent="0.25">
      <c r="A1834" s="1" t="s">
        <v>36</v>
      </c>
      <c r="B1834" s="1" t="s">
        <v>595</v>
      </c>
      <c r="C1834" s="1" t="s">
        <v>596</v>
      </c>
      <c r="D1834" s="1" t="s">
        <v>142</v>
      </c>
      <c r="E1834" s="3" t="s">
        <v>2172</v>
      </c>
      <c r="F1834" s="3" t="s">
        <v>2142</v>
      </c>
      <c r="G1834" s="4">
        <v>900</v>
      </c>
    </row>
    <row r="1835" spans="1:7" x14ac:dyDescent="0.25">
      <c r="A1835" s="1" t="s">
        <v>36</v>
      </c>
      <c r="B1835" s="1" t="s">
        <v>766</v>
      </c>
      <c r="C1835" s="1" t="s">
        <v>203</v>
      </c>
      <c r="D1835" s="1" t="s">
        <v>142</v>
      </c>
      <c r="E1835" s="3" t="s">
        <v>2172</v>
      </c>
      <c r="F1835" s="3" t="s">
        <v>2142</v>
      </c>
      <c r="G1835" s="4">
        <v>900</v>
      </c>
    </row>
    <row r="1836" spans="1:7" x14ac:dyDescent="0.25">
      <c r="A1836" s="1" t="s">
        <v>36</v>
      </c>
      <c r="B1836" s="1" t="s">
        <v>934</v>
      </c>
      <c r="C1836" s="1" t="s">
        <v>203</v>
      </c>
      <c r="D1836" s="1" t="s">
        <v>142</v>
      </c>
      <c r="E1836" s="3" t="s">
        <v>2172</v>
      </c>
      <c r="F1836" s="3" t="s">
        <v>2142</v>
      </c>
      <c r="G1836" s="4">
        <v>900</v>
      </c>
    </row>
    <row r="1837" spans="1:7" x14ac:dyDescent="0.25">
      <c r="A1837" s="1" t="s">
        <v>36</v>
      </c>
      <c r="B1837" s="1" t="s">
        <v>775</v>
      </c>
      <c r="C1837" s="1" t="s">
        <v>203</v>
      </c>
      <c r="D1837" s="1" t="s">
        <v>142</v>
      </c>
      <c r="E1837" s="3" t="s">
        <v>1719</v>
      </c>
      <c r="F1837" s="3" t="s">
        <v>2142</v>
      </c>
      <c r="G1837" s="4">
        <v>1200.77</v>
      </c>
    </row>
    <row r="1838" spans="1:7" x14ac:dyDescent="0.25">
      <c r="A1838" s="1" t="s">
        <v>36</v>
      </c>
      <c r="B1838" s="1" t="s">
        <v>1055</v>
      </c>
      <c r="C1838" s="1" t="s">
        <v>156</v>
      </c>
      <c r="D1838" s="1" t="s">
        <v>142</v>
      </c>
      <c r="E1838" s="3" t="s">
        <v>1719</v>
      </c>
      <c r="F1838" s="3" t="s">
        <v>2142</v>
      </c>
      <c r="G1838" s="4">
        <v>1600</v>
      </c>
    </row>
    <row r="1839" spans="1:7" x14ac:dyDescent="0.25">
      <c r="A1839" s="1" t="s">
        <v>36</v>
      </c>
      <c r="B1839" s="1" t="s">
        <v>1412</v>
      </c>
      <c r="C1839" s="1" t="s">
        <v>1413</v>
      </c>
      <c r="D1839" s="1" t="s">
        <v>1659</v>
      </c>
      <c r="E1839" s="3" t="s">
        <v>1719</v>
      </c>
      <c r="F1839" s="3" t="s">
        <v>2142</v>
      </c>
      <c r="G1839" s="4">
        <v>1200.77</v>
      </c>
    </row>
    <row r="1840" spans="1:7" x14ac:dyDescent="0.25">
      <c r="A1840" s="1" t="s">
        <v>36</v>
      </c>
      <c r="B1840" s="1" t="s">
        <v>712</v>
      </c>
      <c r="C1840" s="1" t="s">
        <v>444</v>
      </c>
      <c r="D1840" s="1" t="s">
        <v>1659</v>
      </c>
      <c r="E1840" s="3" t="s">
        <v>1709</v>
      </c>
      <c r="F1840" s="3" t="s">
        <v>2142</v>
      </c>
      <c r="G1840" s="4">
        <v>1200.77</v>
      </c>
    </row>
    <row r="1841" spans="1:7" x14ac:dyDescent="0.25">
      <c r="A1841" s="1" t="s">
        <v>36</v>
      </c>
      <c r="B1841" s="1" t="s">
        <v>320</v>
      </c>
      <c r="C1841" s="1" t="s">
        <v>321</v>
      </c>
      <c r="D1841" s="1" t="s">
        <v>142</v>
      </c>
      <c r="E1841" s="3" t="s">
        <v>1709</v>
      </c>
      <c r="F1841" s="3" t="s">
        <v>2142</v>
      </c>
      <c r="G1841" s="4">
        <v>1200.77</v>
      </c>
    </row>
    <row r="1842" spans="1:7" x14ac:dyDescent="0.25">
      <c r="A1842" s="1" t="s">
        <v>36</v>
      </c>
      <c r="B1842" s="1" t="s">
        <v>797</v>
      </c>
      <c r="C1842" s="1" t="s">
        <v>321</v>
      </c>
      <c r="D1842" s="1" t="s">
        <v>142</v>
      </c>
      <c r="E1842" s="3" t="s">
        <v>1709</v>
      </c>
      <c r="F1842" s="3" t="s">
        <v>2142</v>
      </c>
      <c r="G1842" s="4">
        <v>1200.77</v>
      </c>
    </row>
    <row r="1843" spans="1:7" x14ac:dyDescent="0.25">
      <c r="A1843" s="1" t="s">
        <v>36</v>
      </c>
      <c r="B1843" s="1" t="s">
        <v>248</v>
      </c>
      <c r="C1843" s="1" t="s">
        <v>249</v>
      </c>
      <c r="D1843" s="1" t="s">
        <v>142</v>
      </c>
      <c r="E1843" s="3" t="s">
        <v>1709</v>
      </c>
      <c r="F1843" s="3" t="s">
        <v>2142</v>
      </c>
      <c r="G1843" s="4">
        <v>600</v>
      </c>
    </row>
    <row r="1844" spans="1:7" x14ac:dyDescent="0.25">
      <c r="A1844" s="1" t="s">
        <v>36</v>
      </c>
      <c r="B1844" s="1" t="s">
        <v>1112</v>
      </c>
      <c r="C1844" s="1" t="s">
        <v>468</v>
      </c>
      <c r="D1844" s="1" t="s">
        <v>142</v>
      </c>
      <c r="E1844" s="3" t="s">
        <v>1709</v>
      </c>
      <c r="F1844" s="3" t="s">
        <v>2142</v>
      </c>
      <c r="G1844" s="4">
        <v>1390.98</v>
      </c>
    </row>
    <row r="1845" spans="1:7" x14ac:dyDescent="0.25">
      <c r="A1845" s="1" t="s">
        <v>36</v>
      </c>
      <c r="B1845" s="1" t="s">
        <v>814</v>
      </c>
      <c r="C1845" s="1" t="s">
        <v>444</v>
      </c>
      <c r="D1845" s="1" t="s">
        <v>142</v>
      </c>
      <c r="E1845" s="3" t="s">
        <v>2168</v>
      </c>
      <c r="F1845" s="3" t="s">
        <v>2142</v>
      </c>
      <c r="G1845" s="4">
        <v>850</v>
      </c>
    </row>
    <row r="1846" spans="1:7" x14ac:dyDescent="0.25">
      <c r="A1846" s="1" t="s">
        <v>36</v>
      </c>
      <c r="B1846" s="1" t="s">
        <v>1313</v>
      </c>
      <c r="C1846" s="1" t="s">
        <v>203</v>
      </c>
      <c r="D1846" s="1" t="s">
        <v>142</v>
      </c>
      <c r="E1846" s="3" t="s">
        <v>2164</v>
      </c>
      <c r="F1846" s="3" t="s">
        <v>2142</v>
      </c>
      <c r="G1846" s="4">
        <v>850</v>
      </c>
    </row>
    <row r="1847" spans="1:7" x14ac:dyDescent="0.25">
      <c r="A1847" s="1" t="s">
        <v>36</v>
      </c>
      <c r="B1847" s="1" t="s">
        <v>443</v>
      </c>
      <c r="C1847" s="1" t="s">
        <v>444</v>
      </c>
      <c r="D1847" s="1" t="s">
        <v>142</v>
      </c>
      <c r="E1847" s="3" t="s">
        <v>2163</v>
      </c>
      <c r="F1847" s="3" t="s">
        <v>2142</v>
      </c>
      <c r="G1847" s="4">
        <v>850</v>
      </c>
    </row>
    <row r="1848" spans="1:7" x14ac:dyDescent="0.25">
      <c r="A1848" s="1" t="s">
        <v>36</v>
      </c>
      <c r="B1848" s="1" t="s">
        <v>1435</v>
      </c>
      <c r="C1848" s="1" t="s">
        <v>203</v>
      </c>
      <c r="D1848" s="1" t="s">
        <v>142</v>
      </c>
      <c r="E1848" s="3" t="s">
        <v>2403</v>
      </c>
      <c r="F1848" s="3" t="s">
        <v>2142</v>
      </c>
      <c r="G1848" s="4">
        <v>850</v>
      </c>
    </row>
    <row r="1849" spans="1:7" x14ac:dyDescent="0.25">
      <c r="A1849" s="1" t="s">
        <v>36</v>
      </c>
      <c r="B1849" s="1" t="s">
        <v>154</v>
      </c>
      <c r="C1849" s="1" t="s">
        <v>155</v>
      </c>
      <c r="D1849" s="1" t="s">
        <v>142</v>
      </c>
      <c r="E1849" s="3" t="s">
        <v>2403</v>
      </c>
      <c r="F1849" s="3" t="s">
        <v>2142</v>
      </c>
      <c r="G1849" s="4">
        <v>850</v>
      </c>
    </row>
    <row r="1850" spans="1:7" x14ac:dyDescent="0.25">
      <c r="A1850" s="1" t="s">
        <v>36</v>
      </c>
      <c r="B1850" s="1" t="s">
        <v>243</v>
      </c>
      <c r="C1850" s="1" t="s">
        <v>166</v>
      </c>
      <c r="D1850" s="1" t="s">
        <v>142</v>
      </c>
      <c r="E1850" s="3" t="s">
        <v>2167</v>
      </c>
      <c r="F1850" s="3" t="s">
        <v>2142</v>
      </c>
      <c r="G1850" s="4">
        <v>850</v>
      </c>
    </row>
    <row r="1851" spans="1:7" x14ac:dyDescent="0.25">
      <c r="A1851" s="1" t="s">
        <v>36</v>
      </c>
      <c r="B1851" s="1" t="s">
        <v>401</v>
      </c>
      <c r="C1851" s="1" t="s">
        <v>203</v>
      </c>
      <c r="D1851" s="1" t="s">
        <v>1659</v>
      </c>
      <c r="E1851" s="3" t="s">
        <v>2166</v>
      </c>
      <c r="F1851" s="3" t="s">
        <v>2142</v>
      </c>
      <c r="G1851" s="4">
        <v>850</v>
      </c>
    </row>
    <row r="1852" spans="1:7" x14ac:dyDescent="0.25">
      <c r="A1852" s="1" t="s">
        <v>36</v>
      </c>
      <c r="B1852" s="1" t="s">
        <v>560</v>
      </c>
      <c r="C1852" s="1" t="s">
        <v>561</v>
      </c>
      <c r="D1852" s="1" t="s">
        <v>142</v>
      </c>
      <c r="E1852" s="3" t="s">
        <v>2162</v>
      </c>
      <c r="F1852" s="3" t="s">
        <v>2142</v>
      </c>
      <c r="G1852" s="4">
        <v>2000</v>
      </c>
    </row>
    <row r="1853" spans="1:7" x14ac:dyDescent="0.25">
      <c r="A1853" s="1" t="s">
        <v>36</v>
      </c>
      <c r="B1853" s="1" t="s">
        <v>195</v>
      </c>
      <c r="C1853" s="1" t="s">
        <v>173</v>
      </c>
      <c r="D1853" s="1" t="s">
        <v>142</v>
      </c>
      <c r="E1853" s="3" t="s">
        <v>2404</v>
      </c>
      <c r="F1853" s="3" t="s">
        <v>2142</v>
      </c>
      <c r="G1853" s="4">
        <v>1390.98</v>
      </c>
    </row>
    <row r="1854" spans="1:7" x14ac:dyDescent="0.25">
      <c r="A1854" s="1" t="s">
        <v>36</v>
      </c>
      <c r="B1854" s="1" t="s">
        <v>1248</v>
      </c>
      <c r="C1854" s="1" t="s">
        <v>180</v>
      </c>
      <c r="D1854" s="1" t="s">
        <v>142</v>
      </c>
      <c r="E1854" s="3" t="s">
        <v>2159</v>
      </c>
      <c r="F1854" s="3" t="s">
        <v>2142</v>
      </c>
      <c r="G1854" s="4">
        <v>2000</v>
      </c>
    </row>
    <row r="1855" spans="1:7" x14ac:dyDescent="0.25">
      <c r="A1855" s="1" t="s">
        <v>36</v>
      </c>
      <c r="B1855" s="1" t="s">
        <v>1309</v>
      </c>
      <c r="C1855" s="1" t="s">
        <v>264</v>
      </c>
      <c r="D1855" s="1" t="s">
        <v>142</v>
      </c>
      <c r="E1855" s="3" t="s">
        <v>2159</v>
      </c>
      <c r="F1855" s="3" t="s">
        <v>2142</v>
      </c>
      <c r="G1855" s="4">
        <v>1553.56</v>
      </c>
    </row>
    <row r="1856" spans="1:7" x14ac:dyDescent="0.25">
      <c r="A1856" s="1" t="s">
        <v>36</v>
      </c>
      <c r="B1856" s="1" t="s">
        <v>508</v>
      </c>
      <c r="C1856" s="1" t="s">
        <v>245</v>
      </c>
      <c r="D1856" s="1" t="s">
        <v>176</v>
      </c>
      <c r="E1856" s="3" t="s">
        <v>2159</v>
      </c>
      <c r="F1856" s="3" t="s">
        <v>2142</v>
      </c>
      <c r="G1856" s="4">
        <v>1553.56</v>
      </c>
    </row>
    <row r="1857" spans="1:7" x14ac:dyDescent="0.25">
      <c r="A1857" s="1" t="s">
        <v>36</v>
      </c>
      <c r="B1857" s="1" t="s">
        <v>1049</v>
      </c>
      <c r="C1857" s="1" t="s">
        <v>1050</v>
      </c>
      <c r="D1857" s="1" t="s">
        <v>1659</v>
      </c>
      <c r="E1857" s="3" t="s">
        <v>2159</v>
      </c>
      <c r="F1857" s="3" t="s">
        <v>2142</v>
      </c>
      <c r="G1857" s="4">
        <v>1553.56</v>
      </c>
    </row>
    <row r="1858" spans="1:7" x14ac:dyDescent="0.25">
      <c r="A1858" s="1" t="s">
        <v>36</v>
      </c>
      <c r="B1858" s="1" t="s">
        <v>864</v>
      </c>
      <c r="C1858" s="1" t="s">
        <v>166</v>
      </c>
      <c r="D1858" s="1" t="s">
        <v>1659</v>
      </c>
      <c r="E1858" s="3" t="s">
        <v>2150</v>
      </c>
      <c r="F1858" s="3" t="s">
        <v>2142</v>
      </c>
      <c r="G1858" s="4">
        <v>2000</v>
      </c>
    </row>
    <row r="1859" spans="1:7" x14ac:dyDescent="0.25">
      <c r="A1859" s="1" t="s">
        <v>36</v>
      </c>
      <c r="B1859" s="1" t="s">
        <v>1051</v>
      </c>
      <c r="C1859" s="1" t="s">
        <v>180</v>
      </c>
      <c r="D1859" s="1" t="s">
        <v>1659</v>
      </c>
      <c r="E1859" s="3" t="s">
        <v>2159</v>
      </c>
      <c r="F1859" s="3" t="s">
        <v>2142</v>
      </c>
      <c r="G1859" s="4">
        <v>1730</v>
      </c>
    </row>
    <row r="1860" spans="1:7" x14ac:dyDescent="0.25">
      <c r="A1860" s="1" t="s">
        <v>36</v>
      </c>
      <c r="B1860" s="1" t="s">
        <v>674</v>
      </c>
      <c r="C1860" s="1" t="s">
        <v>245</v>
      </c>
      <c r="D1860" s="1" t="s">
        <v>1659</v>
      </c>
      <c r="E1860" s="3" t="s">
        <v>1761</v>
      </c>
      <c r="F1860" s="3" t="s">
        <v>2142</v>
      </c>
      <c r="G1860" s="4">
        <v>850</v>
      </c>
    </row>
    <row r="1861" spans="1:7" x14ac:dyDescent="0.25">
      <c r="A1861" s="1" t="s">
        <v>36</v>
      </c>
      <c r="B1861" s="1" t="s">
        <v>1250</v>
      </c>
      <c r="C1861" s="1" t="s">
        <v>1251</v>
      </c>
      <c r="D1861" s="1" t="s">
        <v>1659</v>
      </c>
      <c r="E1861" s="3" t="s">
        <v>2158</v>
      </c>
      <c r="F1861" s="3" t="s">
        <v>2142</v>
      </c>
      <c r="G1861" s="4">
        <v>900</v>
      </c>
    </row>
    <row r="1862" spans="1:7" x14ac:dyDescent="0.25">
      <c r="A1862" s="1" t="s">
        <v>36</v>
      </c>
      <c r="B1862" s="1" t="s">
        <v>298</v>
      </c>
      <c r="C1862" s="1" t="s">
        <v>190</v>
      </c>
      <c r="D1862" s="1" t="s">
        <v>1659</v>
      </c>
      <c r="E1862" s="3" t="s">
        <v>2157</v>
      </c>
      <c r="F1862" s="3" t="s">
        <v>2142</v>
      </c>
      <c r="G1862" s="4">
        <v>850</v>
      </c>
    </row>
    <row r="1863" spans="1:7" x14ac:dyDescent="0.25">
      <c r="A1863" s="1" t="s">
        <v>36</v>
      </c>
      <c r="B1863" s="1" t="s">
        <v>299</v>
      </c>
      <c r="C1863" s="1" t="s">
        <v>300</v>
      </c>
      <c r="D1863" s="1" t="s">
        <v>1659</v>
      </c>
      <c r="E1863" s="3" t="s">
        <v>2152</v>
      </c>
      <c r="F1863" s="3" t="s">
        <v>2142</v>
      </c>
      <c r="G1863" s="4">
        <v>2000</v>
      </c>
    </row>
    <row r="1864" spans="1:7" x14ac:dyDescent="0.25">
      <c r="A1864" s="1" t="s">
        <v>36</v>
      </c>
      <c r="B1864" s="1" t="s">
        <v>1165</v>
      </c>
      <c r="C1864" s="1" t="s">
        <v>256</v>
      </c>
      <c r="D1864" s="1" t="s">
        <v>1659</v>
      </c>
      <c r="E1864" s="3" t="s">
        <v>1735</v>
      </c>
      <c r="F1864" s="3" t="s">
        <v>2142</v>
      </c>
      <c r="G1864" s="4">
        <v>1204.98</v>
      </c>
    </row>
    <row r="1865" spans="1:7" x14ac:dyDescent="0.25">
      <c r="A1865" s="1" t="s">
        <v>36</v>
      </c>
      <c r="B1865" s="1" t="s">
        <v>347</v>
      </c>
      <c r="C1865" s="1" t="s">
        <v>348</v>
      </c>
      <c r="D1865" s="1" t="s">
        <v>1659</v>
      </c>
      <c r="E1865" s="3" t="s">
        <v>2149</v>
      </c>
      <c r="F1865" s="3" t="s">
        <v>2142</v>
      </c>
      <c r="G1865" s="4">
        <v>1390.98</v>
      </c>
    </row>
    <row r="1866" spans="1:7" x14ac:dyDescent="0.25">
      <c r="A1866" s="1" t="s">
        <v>36</v>
      </c>
      <c r="B1866" s="1" t="s">
        <v>346</v>
      </c>
      <c r="C1866" s="1" t="s">
        <v>197</v>
      </c>
      <c r="D1866" s="1" t="s">
        <v>1659</v>
      </c>
      <c r="E1866" s="3" t="s">
        <v>2149</v>
      </c>
      <c r="F1866" s="3" t="s">
        <v>2142</v>
      </c>
      <c r="G1866" s="4">
        <v>1390.98</v>
      </c>
    </row>
    <row r="1867" spans="1:7" x14ac:dyDescent="0.25">
      <c r="A1867" s="1" t="s">
        <v>36</v>
      </c>
      <c r="B1867" s="1" t="s">
        <v>1595</v>
      </c>
      <c r="C1867" s="1" t="s">
        <v>264</v>
      </c>
      <c r="D1867" s="1" t="s">
        <v>1659</v>
      </c>
      <c r="E1867" s="3" t="s">
        <v>2149</v>
      </c>
      <c r="F1867" s="3" t="s">
        <v>2142</v>
      </c>
      <c r="G1867" s="4">
        <v>2000</v>
      </c>
    </row>
    <row r="1868" spans="1:7" x14ac:dyDescent="0.25">
      <c r="A1868" s="1" t="s">
        <v>36</v>
      </c>
      <c r="B1868" s="1" t="s">
        <v>770</v>
      </c>
      <c r="C1868" s="1" t="s">
        <v>203</v>
      </c>
      <c r="D1868" s="1" t="s">
        <v>1659</v>
      </c>
      <c r="E1868" s="3" t="s">
        <v>2149</v>
      </c>
      <c r="F1868" s="3" t="s">
        <v>2142</v>
      </c>
      <c r="G1868" s="4">
        <v>1390.98</v>
      </c>
    </row>
    <row r="1869" spans="1:7" x14ac:dyDescent="0.25">
      <c r="A1869" s="1" t="s">
        <v>36</v>
      </c>
      <c r="B1869" s="1" t="s">
        <v>553</v>
      </c>
      <c r="C1869" s="1" t="s">
        <v>364</v>
      </c>
      <c r="D1869" s="1" t="s">
        <v>1659</v>
      </c>
      <c r="E1869" s="3" t="s">
        <v>1735</v>
      </c>
      <c r="F1869" s="3" t="s">
        <v>2142</v>
      </c>
      <c r="G1869" s="4">
        <v>1390.98</v>
      </c>
    </row>
    <row r="1870" spans="1:7" x14ac:dyDescent="0.25">
      <c r="A1870" s="1" t="s">
        <v>36</v>
      </c>
      <c r="B1870" s="1" t="s">
        <v>402</v>
      </c>
      <c r="C1870" s="1" t="s">
        <v>180</v>
      </c>
      <c r="D1870" s="1" t="s">
        <v>1659</v>
      </c>
      <c r="E1870" s="3" t="s">
        <v>2087</v>
      </c>
      <c r="F1870" s="3" t="s">
        <v>2142</v>
      </c>
      <c r="G1870" s="4">
        <v>850</v>
      </c>
    </row>
    <row r="1871" spans="1:7" x14ac:dyDescent="0.25">
      <c r="A1871" s="1" t="s">
        <v>36</v>
      </c>
      <c r="B1871" s="1" t="s">
        <v>1047</v>
      </c>
      <c r="C1871" s="1" t="s">
        <v>468</v>
      </c>
      <c r="D1871" s="1" t="s">
        <v>1659</v>
      </c>
      <c r="E1871" s="3" t="s">
        <v>1752</v>
      </c>
      <c r="F1871" s="3" t="s">
        <v>2142</v>
      </c>
      <c r="G1871" s="4">
        <v>850</v>
      </c>
    </row>
    <row r="1872" spans="1:7" x14ac:dyDescent="0.25">
      <c r="A1872" s="1" t="s">
        <v>36</v>
      </c>
      <c r="B1872" s="1" t="s">
        <v>536</v>
      </c>
      <c r="C1872" s="1" t="s">
        <v>537</v>
      </c>
      <c r="D1872" s="1" t="s">
        <v>1659</v>
      </c>
      <c r="E1872" s="3" t="s">
        <v>2147</v>
      </c>
      <c r="F1872" s="3" t="s">
        <v>2142</v>
      </c>
      <c r="G1872" s="4">
        <v>2000</v>
      </c>
    </row>
    <row r="1873" spans="1:7" x14ac:dyDescent="0.25">
      <c r="A1873" s="1" t="s">
        <v>36</v>
      </c>
      <c r="B1873" s="1" t="s">
        <v>435</v>
      </c>
      <c r="C1873" s="1" t="s">
        <v>166</v>
      </c>
      <c r="D1873" s="1" t="s">
        <v>1659</v>
      </c>
      <c r="E1873" s="3" t="s">
        <v>2144</v>
      </c>
      <c r="F1873" s="3" t="s">
        <v>2142</v>
      </c>
      <c r="G1873" s="4">
        <v>850</v>
      </c>
    </row>
    <row r="1874" spans="1:7" x14ac:dyDescent="0.25">
      <c r="A1874" s="1" t="s">
        <v>36</v>
      </c>
      <c r="B1874" s="1" t="s">
        <v>888</v>
      </c>
      <c r="C1874" s="1" t="s">
        <v>166</v>
      </c>
      <c r="D1874" s="1" t="s">
        <v>1659</v>
      </c>
      <c r="E1874" s="3" t="s">
        <v>2145</v>
      </c>
      <c r="F1874" s="3" t="s">
        <v>2142</v>
      </c>
      <c r="G1874" s="4">
        <v>850</v>
      </c>
    </row>
    <row r="1875" spans="1:7" x14ac:dyDescent="0.25">
      <c r="A1875" s="1" t="s">
        <v>36</v>
      </c>
      <c r="B1875" s="1" t="s">
        <v>952</v>
      </c>
      <c r="C1875" s="1" t="s">
        <v>166</v>
      </c>
      <c r="D1875" s="1" t="s">
        <v>1659</v>
      </c>
      <c r="E1875" s="3" t="s">
        <v>2146</v>
      </c>
      <c r="F1875" s="3" t="s">
        <v>2142</v>
      </c>
      <c r="G1875" s="4">
        <v>850</v>
      </c>
    </row>
    <row r="1876" spans="1:7" x14ac:dyDescent="0.25">
      <c r="A1876" s="1" t="s">
        <v>36</v>
      </c>
      <c r="B1876" s="1" t="s">
        <v>1436</v>
      </c>
      <c r="C1876" s="1" t="s">
        <v>203</v>
      </c>
      <c r="D1876" s="1" t="s">
        <v>1659</v>
      </c>
      <c r="E1876" s="3" t="s">
        <v>2141</v>
      </c>
      <c r="F1876" s="3" t="s">
        <v>2142</v>
      </c>
      <c r="G1876" s="4">
        <v>750</v>
      </c>
    </row>
    <row r="1877" spans="1:7" x14ac:dyDescent="0.25">
      <c r="A1877" s="1" t="s">
        <v>36</v>
      </c>
      <c r="B1877" s="1" t="s">
        <v>1146</v>
      </c>
      <c r="C1877" s="1" t="s">
        <v>197</v>
      </c>
      <c r="D1877" s="1" t="s">
        <v>1659</v>
      </c>
      <c r="E1877" s="3" t="s">
        <v>2179</v>
      </c>
      <c r="F1877" s="3" t="s">
        <v>2142</v>
      </c>
      <c r="G1877" s="4">
        <v>918</v>
      </c>
    </row>
    <row r="1878" spans="1:7" x14ac:dyDescent="0.25">
      <c r="A1878" s="1" t="s">
        <v>36</v>
      </c>
      <c r="B1878" s="1" t="s">
        <v>391</v>
      </c>
      <c r="C1878" s="1" t="s">
        <v>205</v>
      </c>
      <c r="D1878" s="1" t="s">
        <v>1659</v>
      </c>
      <c r="E1878" s="3" t="s">
        <v>1805</v>
      </c>
      <c r="F1878" s="3" t="s">
        <v>2142</v>
      </c>
      <c r="G1878" s="4">
        <v>1390.98</v>
      </c>
    </row>
    <row r="1879" spans="1:7" x14ac:dyDescent="0.25">
      <c r="A1879" s="1" t="s">
        <v>36</v>
      </c>
      <c r="B1879" s="1" t="s">
        <v>1641</v>
      </c>
      <c r="C1879" s="1" t="s">
        <v>1642</v>
      </c>
      <c r="D1879" s="1" t="s">
        <v>1659</v>
      </c>
      <c r="E1879" s="3" t="s">
        <v>2405</v>
      </c>
      <c r="F1879" s="3" t="s">
        <v>2406</v>
      </c>
      <c r="G1879" s="4">
        <v>0</v>
      </c>
    </row>
    <row r="1880" spans="1:7" x14ac:dyDescent="0.25">
      <c r="A1880" s="1" t="s">
        <v>36</v>
      </c>
      <c r="B1880" s="1" t="s">
        <v>338</v>
      </c>
      <c r="C1880" s="1" t="s">
        <v>173</v>
      </c>
      <c r="D1880" s="1" t="s">
        <v>1659</v>
      </c>
      <c r="E1880" s="3" t="s">
        <v>2407</v>
      </c>
      <c r="F1880" s="3" t="s">
        <v>2408</v>
      </c>
      <c r="G1880" s="4">
        <v>850</v>
      </c>
    </row>
    <row r="1881" spans="1:7" x14ac:dyDescent="0.25">
      <c r="A1881" s="1" t="s">
        <v>36</v>
      </c>
      <c r="B1881" s="1" t="s">
        <v>923</v>
      </c>
      <c r="C1881" s="1" t="s">
        <v>155</v>
      </c>
      <c r="D1881" s="1" t="s">
        <v>1659</v>
      </c>
      <c r="E1881" s="3" t="s">
        <v>2409</v>
      </c>
      <c r="F1881" s="3" t="s">
        <v>2410</v>
      </c>
      <c r="G1881" s="4">
        <v>2000</v>
      </c>
    </row>
    <row r="1882" spans="1:7" x14ac:dyDescent="0.25">
      <c r="A1882" s="1" t="s">
        <v>36</v>
      </c>
      <c r="B1882" s="1" t="s">
        <v>403</v>
      </c>
      <c r="C1882" s="1" t="s">
        <v>205</v>
      </c>
      <c r="D1882" s="1" t="s">
        <v>1659</v>
      </c>
      <c r="E1882" s="3" t="s">
        <v>1805</v>
      </c>
      <c r="F1882" s="3" t="s">
        <v>2411</v>
      </c>
      <c r="G1882" s="4">
        <v>1390.98</v>
      </c>
    </row>
    <row r="1883" spans="1:7" x14ac:dyDescent="0.25">
      <c r="A1883" s="1" t="s">
        <v>36</v>
      </c>
      <c r="B1883" s="1" t="s">
        <v>1048</v>
      </c>
      <c r="C1883" s="1" t="s">
        <v>173</v>
      </c>
      <c r="D1883" s="1" t="s">
        <v>1659</v>
      </c>
      <c r="E1883" s="3" t="s">
        <v>2412</v>
      </c>
      <c r="F1883" s="3" t="s">
        <v>2413</v>
      </c>
      <c r="G1883" s="4">
        <v>1390.98</v>
      </c>
    </row>
    <row r="1884" spans="1:7" x14ac:dyDescent="0.25">
      <c r="A1884" s="1" t="s">
        <v>36</v>
      </c>
      <c r="B1884" s="1" t="s">
        <v>244</v>
      </c>
      <c r="C1884" s="1" t="s">
        <v>245</v>
      </c>
      <c r="D1884" s="1" t="s">
        <v>1659</v>
      </c>
      <c r="E1884" s="3" t="s">
        <v>2414</v>
      </c>
      <c r="F1884" s="3" t="s">
        <v>2142</v>
      </c>
      <c r="G1884" s="4">
        <v>1390.98</v>
      </c>
    </row>
    <row r="1885" spans="1:7" x14ac:dyDescent="0.25">
      <c r="A1885" s="1" t="s">
        <v>36</v>
      </c>
      <c r="B1885" s="1" t="s">
        <v>1650</v>
      </c>
      <c r="C1885" s="1" t="s">
        <v>1642</v>
      </c>
      <c r="D1885" s="1" t="s">
        <v>1659</v>
      </c>
      <c r="E1885" s="3" t="s">
        <v>1651</v>
      </c>
      <c r="F1885" s="3" t="s">
        <v>2142</v>
      </c>
      <c r="G1885" s="4">
        <v>0</v>
      </c>
    </row>
    <row r="1886" spans="1:7" x14ac:dyDescent="0.25">
      <c r="A1886" s="1" t="s">
        <v>36</v>
      </c>
      <c r="B1886" s="1" t="s">
        <v>469</v>
      </c>
      <c r="C1886" s="1" t="s">
        <v>468</v>
      </c>
      <c r="D1886" s="1" t="s">
        <v>1659</v>
      </c>
      <c r="E1886" s="3" t="s">
        <v>2415</v>
      </c>
      <c r="F1886" s="3" t="s">
        <v>2142</v>
      </c>
      <c r="G1886" s="4">
        <v>1550</v>
      </c>
    </row>
    <row r="1887" spans="1:7" x14ac:dyDescent="0.25">
      <c r="A1887" s="1" t="s">
        <v>36</v>
      </c>
      <c r="B1887" s="1" t="s">
        <v>1652</v>
      </c>
      <c r="C1887" s="1" t="s">
        <v>1642</v>
      </c>
      <c r="D1887" s="1" t="s">
        <v>1659</v>
      </c>
      <c r="E1887" s="3" t="s">
        <v>2416</v>
      </c>
      <c r="F1887" s="3" t="s">
        <v>2142</v>
      </c>
      <c r="G1887" s="4">
        <v>0</v>
      </c>
    </row>
    <row r="1888" spans="1:7" x14ac:dyDescent="0.25">
      <c r="A1888" s="1" t="s">
        <v>36</v>
      </c>
      <c r="B1888" s="1" t="s">
        <v>1653</v>
      </c>
      <c r="C1888" s="1" t="s">
        <v>1642</v>
      </c>
      <c r="D1888" s="1" t="s">
        <v>1659</v>
      </c>
      <c r="E1888" s="3" t="s">
        <v>2416</v>
      </c>
      <c r="F1888" s="3" t="s">
        <v>2142</v>
      </c>
      <c r="G1888" s="4">
        <v>0</v>
      </c>
    </row>
    <row r="1889" spans="1:7" x14ac:dyDescent="0.25">
      <c r="A1889" s="1" t="s">
        <v>36</v>
      </c>
      <c r="B1889" s="1" t="s">
        <v>1228</v>
      </c>
      <c r="C1889" s="1" t="s">
        <v>190</v>
      </c>
      <c r="D1889" s="1" t="s">
        <v>1659</v>
      </c>
      <c r="E1889" s="3" t="s">
        <v>1640</v>
      </c>
      <c r="F1889" s="3" t="s">
        <v>2142</v>
      </c>
      <c r="G1889" s="4">
        <v>2000</v>
      </c>
    </row>
    <row r="1890" spans="1:7" x14ac:dyDescent="0.25">
      <c r="A1890" s="1" t="s">
        <v>36</v>
      </c>
      <c r="B1890" s="1" t="s">
        <v>531</v>
      </c>
      <c r="C1890" s="1" t="s">
        <v>203</v>
      </c>
      <c r="D1890" s="1" t="s">
        <v>1659</v>
      </c>
      <c r="E1890" s="3" t="s">
        <v>2022</v>
      </c>
      <c r="F1890" s="3" t="s">
        <v>2142</v>
      </c>
      <c r="G1890" s="4">
        <v>850</v>
      </c>
    </row>
    <row r="1891" spans="1:7" x14ac:dyDescent="0.25">
      <c r="A1891" s="1" t="s">
        <v>36</v>
      </c>
      <c r="B1891" s="1" t="s">
        <v>811</v>
      </c>
      <c r="C1891" s="1" t="s">
        <v>458</v>
      </c>
      <c r="D1891" s="1" t="s">
        <v>1659</v>
      </c>
      <c r="E1891" s="3" t="s">
        <v>2417</v>
      </c>
      <c r="F1891" s="3" t="s">
        <v>2142</v>
      </c>
      <c r="G1891" s="4">
        <v>850</v>
      </c>
    </row>
    <row r="1892" spans="1:7" x14ac:dyDescent="0.25">
      <c r="A1892" s="1" t="s">
        <v>36</v>
      </c>
      <c r="B1892" s="1" t="s">
        <v>351</v>
      </c>
      <c r="C1892" s="1" t="s">
        <v>352</v>
      </c>
      <c r="D1892" s="1" t="s">
        <v>1659</v>
      </c>
      <c r="E1892" s="3" t="s">
        <v>2418</v>
      </c>
      <c r="F1892" s="3" t="s">
        <v>2142</v>
      </c>
      <c r="G1892" s="4">
        <v>449.21</v>
      </c>
    </row>
    <row r="1893" spans="1:7" x14ac:dyDescent="0.25">
      <c r="A1893" s="1" t="s">
        <v>36</v>
      </c>
      <c r="B1893" s="1" t="s">
        <v>1415</v>
      </c>
      <c r="C1893" s="1" t="s">
        <v>1050</v>
      </c>
      <c r="D1893" s="1" t="s">
        <v>1659</v>
      </c>
      <c r="E1893" s="3" t="s">
        <v>2418</v>
      </c>
      <c r="F1893" s="3" t="s">
        <v>2142</v>
      </c>
      <c r="G1893" s="4">
        <v>1005.05</v>
      </c>
    </row>
    <row r="1894" spans="1:7" x14ac:dyDescent="0.25">
      <c r="A1894" s="1" t="s">
        <v>36</v>
      </c>
      <c r="B1894" s="1" t="s">
        <v>485</v>
      </c>
      <c r="C1894" s="1" t="s">
        <v>203</v>
      </c>
      <c r="D1894" s="1" t="s">
        <v>1659</v>
      </c>
      <c r="E1894" s="3" t="s">
        <v>2419</v>
      </c>
      <c r="F1894" s="3" t="s">
        <v>2142</v>
      </c>
      <c r="G1894" s="4">
        <v>850</v>
      </c>
    </row>
    <row r="1895" spans="1:7" x14ac:dyDescent="0.25">
      <c r="A1895" s="1" t="s">
        <v>36</v>
      </c>
      <c r="B1895" s="1" t="s">
        <v>2446</v>
      </c>
      <c r="C1895" s="1" t="s">
        <v>2449</v>
      </c>
      <c r="D1895" s="1" t="s">
        <v>1659</v>
      </c>
      <c r="E1895" s="3" t="s">
        <v>2450</v>
      </c>
      <c r="F1895" s="3" t="s">
        <v>2142</v>
      </c>
      <c r="G1895" s="4">
        <v>2000</v>
      </c>
    </row>
    <row r="1896" spans="1:7" x14ac:dyDescent="0.25">
      <c r="A1896" s="1" t="s">
        <v>36</v>
      </c>
      <c r="B1896" s="1" t="s">
        <v>2447</v>
      </c>
      <c r="C1896" s="1" t="s">
        <v>175</v>
      </c>
      <c r="D1896" s="1" t="s">
        <v>1659</v>
      </c>
      <c r="E1896" s="3" t="s">
        <v>2451</v>
      </c>
      <c r="F1896" s="3" t="s">
        <v>2142</v>
      </c>
      <c r="G1896" s="4">
        <v>0</v>
      </c>
    </row>
    <row r="1897" spans="1:7" x14ac:dyDescent="0.25">
      <c r="A1897" s="1" t="s">
        <v>36</v>
      </c>
      <c r="B1897" s="1" t="s">
        <v>2448</v>
      </c>
      <c r="C1897" s="1" t="s">
        <v>166</v>
      </c>
      <c r="D1897" s="1" t="s">
        <v>1659</v>
      </c>
      <c r="E1897" s="3" t="s">
        <v>2452</v>
      </c>
      <c r="F1897" s="3" t="s">
        <v>2142</v>
      </c>
      <c r="G1897" s="4">
        <v>2000</v>
      </c>
    </row>
    <row r="1898" spans="1:7" x14ac:dyDescent="0.25">
      <c r="A1898" s="1" t="s">
        <v>36</v>
      </c>
      <c r="B1898" s="1" t="s">
        <v>2454</v>
      </c>
      <c r="C1898" s="1" t="s">
        <v>141</v>
      </c>
      <c r="D1898" s="1" t="s">
        <v>1659</v>
      </c>
      <c r="E1898" s="3" t="s">
        <v>1927</v>
      </c>
      <c r="F1898" s="3" t="s">
        <v>2410</v>
      </c>
      <c r="G1898" s="4">
        <v>2000</v>
      </c>
    </row>
    <row r="1899" spans="1:7" x14ac:dyDescent="0.25">
      <c r="A1899" s="1" t="s">
        <v>36</v>
      </c>
      <c r="B1899" s="1" t="s">
        <v>2455</v>
      </c>
      <c r="C1899" s="1" t="s">
        <v>2466</v>
      </c>
      <c r="D1899" s="1" t="s">
        <v>1659</v>
      </c>
      <c r="E1899" s="3" t="s">
        <v>2467</v>
      </c>
      <c r="F1899" s="3" t="s">
        <v>1949</v>
      </c>
      <c r="G1899" s="4">
        <v>2000</v>
      </c>
    </row>
    <row r="1900" spans="1:7" x14ac:dyDescent="0.25">
      <c r="A1900" s="1" t="s">
        <v>36</v>
      </c>
      <c r="B1900" s="1" t="s">
        <v>356</v>
      </c>
      <c r="C1900" s="1" t="s">
        <v>166</v>
      </c>
      <c r="D1900" s="1" t="s">
        <v>1701</v>
      </c>
      <c r="E1900" s="3" t="s">
        <v>2165</v>
      </c>
      <c r="F1900" s="3" t="s">
        <v>2142</v>
      </c>
      <c r="G1900" s="4">
        <v>850</v>
      </c>
    </row>
    <row r="1901" spans="1:7" x14ac:dyDescent="0.25">
      <c r="A1901" s="1" t="s">
        <v>36</v>
      </c>
      <c r="B1901" s="1" t="s">
        <v>397</v>
      </c>
      <c r="C1901" s="1" t="s">
        <v>2374</v>
      </c>
      <c r="D1901" s="1" t="s">
        <v>142</v>
      </c>
      <c r="E1901" s="3" t="s">
        <v>2375</v>
      </c>
      <c r="F1901" s="3" t="s">
        <v>2376</v>
      </c>
      <c r="G1901" s="4">
        <v>900</v>
      </c>
    </row>
    <row r="1902" spans="1:7" x14ac:dyDescent="0.25">
      <c r="A1902" s="1" t="s">
        <v>36</v>
      </c>
      <c r="B1902" s="1" t="s">
        <v>913</v>
      </c>
      <c r="C1902" s="1" t="s">
        <v>166</v>
      </c>
      <c r="D1902" s="1" t="s">
        <v>142</v>
      </c>
      <c r="E1902" s="3" t="s">
        <v>2377</v>
      </c>
      <c r="F1902" s="3" t="s">
        <v>2378</v>
      </c>
      <c r="G1902" s="4">
        <v>2000</v>
      </c>
    </row>
    <row r="1903" spans="1:7" x14ac:dyDescent="0.25">
      <c r="A1903" s="1" t="s">
        <v>36</v>
      </c>
      <c r="B1903" s="1" t="s">
        <v>246</v>
      </c>
      <c r="C1903" s="1" t="s">
        <v>247</v>
      </c>
      <c r="D1903" s="1" t="s">
        <v>1659</v>
      </c>
      <c r="E1903" s="3" t="s">
        <v>2379</v>
      </c>
      <c r="F1903" s="3" t="s">
        <v>2142</v>
      </c>
      <c r="G1903" s="4">
        <v>2000</v>
      </c>
    </row>
    <row r="1904" spans="1:7" x14ac:dyDescent="0.25">
      <c r="A1904" s="1" t="s">
        <v>36</v>
      </c>
      <c r="B1904" s="1" t="s">
        <v>1157</v>
      </c>
      <c r="C1904" s="1" t="s">
        <v>1158</v>
      </c>
      <c r="D1904" s="1" t="s">
        <v>1659</v>
      </c>
      <c r="E1904" s="3" t="s">
        <v>2371</v>
      </c>
      <c r="F1904" s="3" t="s">
        <v>2142</v>
      </c>
      <c r="G1904" s="4">
        <v>2700</v>
      </c>
    </row>
    <row r="1905" spans="1:7" x14ac:dyDescent="0.25">
      <c r="A1905" s="1" t="s">
        <v>36</v>
      </c>
      <c r="B1905" s="1" t="s">
        <v>1643</v>
      </c>
      <c r="C1905" s="1" t="s">
        <v>1642</v>
      </c>
      <c r="D1905" s="1" t="s">
        <v>142</v>
      </c>
      <c r="E1905" s="3" t="s">
        <v>1786</v>
      </c>
      <c r="F1905" s="3" t="s">
        <v>2380</v>
      </c>
      <c r="G1905" s="4">
        <v>0</v>
      </c>
    </row>
    <row r="1906" spans="1:7" x14ac:dyDescent="0.25">
      <c r="A1906" s="1" t="s">
        <v>36</v>
      </c>
      <c r="B1906" s="1" t="s">
        <v>548</v>
      </c>
      <c r="C1906" s="1" t="s">
        <v>468</v>
      </c>
      <c r="D1906" s="1" t="s">
        <v>176</v>
      </c>
      <c r="E1906" s="3" t="s">
        <v>2381</v>
      </c>
      <c r="F1906" s="3" t="s">
        <v>2382</v>
      </c>
      <c r="G1906" s="4">
        <v>1390.98</v>
      </c>
    </row>
    <row r="1907" spans="1:7" x14ac:dyDescent="0.25">
      <c r="A1907" s="1" t="s">
        <v>36</v>
      </c>
      <c r="B1907" s="1" t="s">
        <v>1022</v>
      </c>
      <c r="C1907" s="1" t="s">
        <v>166</v>
      </c>
      <c r="D1907" s="1" t="s">
        <v>1659</v>
      </c>
      <c r="E1907" s="3" t="s">
        <v>2383</v>
      </c>
      <c r="F1907" s="3" t="s">
        <v>2384</v>
      </c>
      <c r="G1907" s="4">
        <v>1050</v>
      </c>
    </row>
    <row r="1908" spans="1:7" x14ac:dyDescent="0.25">
      <c r="A1908" s="1" t="s">
        <v>36</v>
      </c>
      <c r="B1908" s="1" t="s">
        <v>273</v>
      </c>
      <c r="C1908" s="1" t="s">
        <v>274</v>
      </c>
      <c r="D1908" s="1" t="s">
        <v>142</v>
      </c>
      <c r="E1908" s="3" t="s">
        <v>2385</v>
      </c>
      <c r="F1908" s="3" t="s">
        <v>2386</v>
      </c>
      <c r="G1908" s="4">
        <v>2000</v>
      </c>
    </row>
    <row r="1909" spans="1:7" x14ac:dyDescent="0.25">
      <c r="A1909" s="1" t="s">
        <v>36</v>
      </c>
      <c r="B1909" s="1" t="s">
        <v>400</v>
      </c>
      <c r="C1909" s="1" t="s">
        <v>203</v>
      </c>
      <c r="D1909" s="1" t="s">
        <v>142</v>
      </c>
      <c r="E1909" s="3" t="s">
        <v>2387</v>
      </c>
      <c r="F1909" s="3" t="s">
        <v>2142</v>
      </c>
      <c r="G1909" s="4">
        <v>1390.98</v>
      </c>
    </row>
    <row r="1910" spans="1:7" x14ac:dyDescent="0.25">
      <c r="A1910" s="1" t="s">
        <v>36</v>
      </c>
      <c r="B1910" s="1" t="s">
        <v>899</v>
      </c>
      <c r="C1910" s="1" t="s">
        <v>180</v>
      </c>
      <c r="D1910" s="1" t="s">
        <v>142</v>
      </c>
      <c r="E1910" s="3" t="s">
        <v>2388</v>
      </c>
      <c r="F1910" s="3" t="s">
        <v>2389</v>
      </c>
      <c r="G1910" s="4">
        <v>1005.05</v>
      </c>
    </row>
    <row r="1911" spans="1:7" x14ac:dyDescent="0.25">
      <c r="A1911" s="1" t="s">
        <v>36</v>
      </c>
      <c r="B1911" s="1" t="s">
        <v>807</v>
      </c>
      <c r="C1911" s="1" t="s">
        <v>245</v>
      </c>
      <c r="D1911" s="1" t="s">
        <v>142</v>
      </c>
      <c r="E1911" s="3" t="s">
        <v>2390</v>
      </c>
      <c r="F1911" s="3" t="s">
        <v>2142</v>
      </c>
      <c r="G1911" s="4">
        <v>1390.98</v>
      </c>
    </row>
    <row r="1912" spans="1:7" x14ac:dyDescent="0.25">
      <c r="A1912" s="1" t="s">
        <v>36</v>
      </c>
      <c r="B1912" s="1" t="s">
        <v>271</v>
      </c>
      <c r="C1912" s="1" t="s">
        <v>272</v>
      </c>
      <c r="D1912" s="1" t="s">
        <v>142</v>
      </c>
      <c r="E1912" s="3" t="s">
        <v>2391</v>
      </c>
      <c r="F1912" s="3" t="s">
        <v>2142</v>
      </c>
      <c r="G1912" s="4">
        <v>949.21</v>
      </c>
    </row>
    <row r="1913" spans="1:7" x14ac:dyDescent="0.25">
      <c r="A1913" s="1" t="s">
        <v>36</v>
      </c>
      <c r="B1913" s="1" t="s">
        <v>732</v>
      </c>
      <c r="C1913" s="1" t="s">
        <v>733</v>
      </c>
      <c r="D1913" s="1" t="s">
        <v>142</v>
      </c>
      <c r="E1913" s="3" t="s">
        <v>2392</v>
      </c>
      <c r="F1913" s="3" t="s">
        <v>2142</v>
      </c>
      <c r="G1913" s="4">
        <v>1390.98</v>
      </c>
    </row>
    <row r="1914" spans="1:7" x14ac:dyDescent="0.25">
      <c r="A1914" s="1" t="s">
        <v>36</v>
      </c>
      <c r="B1914" s="1" t="s">
        <v>825</v>
      </c>
      <c r="C1914" s="1" t="s">
        <v>826</v>
      </c>
      <c r="D1914" s="1" t="s">
        <v>142</v>
      </c>
      <c r="E1914" s="3" t="s">
        <v>2393</v>
      </c>
      <c r="F1914" s="3" t="s">
        <v>2142</v>
      </c>
      <c r="G1914" s="4">
        <v>1390.98</v>
      </c>
    </row>
    <row r="1915" spans="1:7" x14ac:dyDescent="0.25">
      <c r="A1915" s="1" t="s">
        <v>36</v>
      </c>
      <c r="B1915" s="1" t="s">
        <v>1430</v>
      </c>
      <c r="C1915" s="1" t="s">
        <v>1431</v>
      </c>
      <c r="D1915" s="1" t="s">
        <v>142</v>
      </c>
      <c r="E1915" s="3" t="s">
        <v>2340</v>
      </c>
      <c r="F1915" s="3" t="s">
        <v>2142</v>
      </c>
      <c r="G1915" s="4">
        <v>972</v>
      </c>
    </row>
    <row r="1916" spans="1:7" x14ac:dyDescent="0.25">
      <c r="A1916" s="1" t="s">
        <v>36</v>
      </c>
      <c r="B1916" s="1" t="s">
        <v>457</v>
      </c>
      <c r="C1916" s="1" t="s">
        <v>458</v>
      </c>
      <c r="D1916" s="1" t="s">
        <v>142</v>
      </c>
      <c r="E1916" s="3" t="s">
        <v>2394</v>
      </c>
      <c r="F1916" s="3" t="s">
        <v>2142</v>
      </c>
      <c r="G1916" s="4">
        <v>2000</v>
      </c>
    </row>
    <row r="1917" spans="1:7" x14ac:dyDescent="0.25">
      <c r="A1917" s="1" t="s">
        <v>36</v>
      </c>
      <c r="B1917" s="1" t="s">
        <v>189</v>
      </c>
      <c r="C1917" s="1" t="s">
        <v>190</v>
      </c>
      <c r="D1917" s="1" t="s">
        <v>142</v>
      </c>
      <c r="E1917" s="3" t="s">
        <v>2395</v>
      </c>
      <c r="F1917" s="3" t="s">
        <v>2142</v>
      </c>
      <c r="G1917" s="4">
        <v>2000</v>
      </c>
    </row>
    <row r="1918" spans="1:7" x14ac:dyDescent="0.25">
      <c r="A1918" s="1" t="s">
        <v>36</v>
      </c>
      <c r="B1918" s="1" t="s">
        <v>1596</v>
      </c>
      <c r="C1918" s="1" t="s">
        <v>175</v>
      </c>
      <c r="D1918" s="1" t="s">
        <v>142</v>
      </c>
      <c r="E1918" s="3" t="s">
        <v>2396</v>
      </c>
      <c r="F1918" s="3" t="s">
        <v>2397</v>
      </c>
      <c r="G1918" s="4">
        <v>2000</v>
      </c>
    </row>
    <row r="1919" spans="1:7" x14ac:dyDescent="0.25">
      <c r="A1919" s="1" t="s">
        <v>36</v>
      </c>
      <c r="B1919" s="1" t="s">
        <v>808</v>
      </c>
      <c r="C1919" s="1" t="s">
        <v>809</v>
      </c>
      <c r="D1919" s="1" t="s">
        <v>142</v>
      </c>
      <c r="E1919" s="3" t="s">
        <v>2388</v>
      </c>
      <c r="F1919" s="3" t="s">
        <v>2142</v>
      </c>
      <c r="G1919" s="4">
        <v>1390.86</v>
      </c>
    </row>
    <row r="1920" spans="1:7" x14ac:dyDescent="0.25">
      <c r="A1920" s="1" t="s">
        <v>36</v>
      </c>
      <c r="B1920" s="1" t="s">
        <v>533</v>
      </c>
      <c r="C1920" s="1" t="s">
        <v>534</v>
      </c>
      <c r="D1920" s="1" t="s">
        <v>1701</v>
      </c>
      <c r="E1920" s="3" t="s">
        <v>2398</v>
      </c>
      <c r="F1920" s="3" t="s">
        <v>2142</v>
      </c>
      <c r="G1920" s="4">
        <v>949.21</v>
      </c>
    </row>
    <row r="1921" spans="1:7" x14ac:dyDescent="0.25">
      <c r="A1921" s="1" t="s">
        <v>36</v>
      </c>
      <c r="B1921" s="1" t="s">
        <v>434</v>
      </c>
      <c r="C1921" s="1" t="s">
        <v>166</v>
      </c>
      <c r="D1921" s="1" t="s">
        <v>142</v>
      </c>
      <c r="E1921" s="3" t="s">
        <v>2398</v>
      </c>
      <c r="F1921" s="3" t="s">
        <v>2142</v>
      </c>
      <c r="G1921" s="4">
        <v>1390.86</v>
      </c>
    </row>
    <row r="1922" spans="1:7" x14ac:dyDescent="0.25">
      <c r="A1922" s="1" t="s">
        <v>36</v>
      </c>
      <c r="B1922" s="1" t="s">
        <v>204</v>
      </c>
      <c r="C1922" s="1" t="s">
        <v>205</v>
      </c>
      <c r="D1922" s="1" t="s">
        <v>142</v>
      </c>
      <c r="E1922" s="3" t="s">
        <v>2344</v>
      </c>
      <c r="F1922" s="3" t="s">
        <v>2142</v>
      </c>
      <c r="G1922" s="4">
        <v>1390.86</v>
      </c>
    </row>
    <row r="1923" spans="1:7" x14ac:dyDescent="0.25">
      <c r="A1923" s="1" t="s">
        <v>36</v>
      </c>
      <c r="B1923" s="1" t="s">
        <v>165</v>
      </c>
      <c r="C1923" s="1" t="s">
        <v>166</v>
      </c>
      <c r="D1923" s="1" t="s">
        <v>142</v>
      </c>
      <c r="E1923" s="3" t="s">
        <v>2342</v>
      </c>
      <c r="F1923" s="3" t="s">
        <v>2142</v>
      </c>
      <c r="G1923" s="4">
        <v>1390.98</v>
      </c>
    </row>
    <row r="1924" spans="1:7" x14ac:dyDescent="0.25">
      <c r="A1924" s="1" t="s">
        <v>36</v>
      </c>
      <c r="B1924" s="1" t="s">
        <v>241</v>
      </c>
      <c r="C1924" s="1" t="s">
        <v>166</v>
      </c>
      <c r="D1924" s="1" t="s">
        <v>142</v>
      </c>
      <c r="E1924" s="3" t="s">
        <v>2338</v>
      </c>
      <c r="F1924" s="3" t="s">
        <v>2142</v>
      </c>
      <c r="G1924" s="4">
        <v>2000</v>
      </c>
    </row>
    <row r="1925" spans="1:7" x14ac:dyDescent="0.25">
      <c r="A1925" s="1" t="s">
        <v>36</v>
      </c>
      <c r="B1925" s="1" t="s">
        <v>715</v>
      </c>
      <c r="C1925" s="1" t="s">
        <v>364</v>
      </c>
      <c r="D1925" s="1" t="s">
        <v>142</v>
      </c>
      <c r="E1925" s="3" t="s">
        <v>2338</v>
      </c>
      <c r="F1925" s="3" t="s">
        <v>2142</v>
      </c>
      <c r="G1925" s="4">
        <v>2000</v>
      </c>
    </row>
    <row r="1926" spans="1:7" x14ac:dyDescent="0.25">
      <c r="A1926" s="1" t="s">
        <v>36</v>
      </c>
      <c r="B1926" s="1" t="s">
        <v>284</v>
      </c>
      <c r="C1926" s="1" t="s">
        <v>155</v>
      </c>
      <c r="D1926" s="1" t="s">
        <v>142</v>
      </c>
      <c r="E1926" s="3" t="s">
        <v>2332</v>
      </c>
      <c r="F1926" s="3" t="s">
        <v>2142</v>
      </c>
      <c r="G1926" s="4">
        <v>972</v>
      </c>
    </row>
    <row r="1927" spans="1:7" x14ac:dyDescent="0.25">
      <c r="A1927" s="1" t="s">
        <v>36</v>
      </c>
      <c r="B1927" s="1" t="s">
        <v>107</v>
      </c>
      <c r="C1927" s="1" t="s">
        <v>364</v>
      </c>
      <c r="D1927" s="1" t="s">
        <v>142</v>
      </c>
      <c r="E1927" s="3" t="s">
        <v>2399</v>
      </c>
      <c r="F1927" s="3" t="s">
        <v>2142</v>
      </c>
      <c r="G1927" s="4">
        <v>1390.98</v>
      </c>
    </row>
    <row r="1928" spans="1:7" x14ac:dyDescent="0.25">
      <c r="A1928" s="1" t="s">
        <v>36</v>
      </c>
      <c r="B1928" s="1" t="s">
        <v>1393</v>
      </c>
      <c r="C1928" s="1" t="s">
        <v>695</v>
      </c>
      <c r="D1928" s="1" t="s">
        <v>142</v>
      </c>
      <c r="E1928" s="3" t="s">
        <v>2400</v>
      </c>
      <c r="F1928" s="3" t="s">
        <v>2142</v>
      </c>
      <c r="G1928" s="4">
        <v>2791.8</v>
      </c>
    </row>
    <row r="1929" spans="1:7" x14ac:dyDescent="0.25">
      <c r="A1929" s="1" t="s">
        <v>36</v>
      </c>
      <c r="B1929" s="1" t="s">
        <v>1107</v>
      </c>
      <c r="C1929" s="1" t="s">
        <v>256</v>
      </c>
      <c r="D1929" s="1" t="s">
        <v>142</v>
      </c>
      <c r="E1929" s="3" t="s">
        <v>2400</v>
      </c>
      <c r="F1929" s="3" t="s">
        <v>2142</v>
      </c>
      <c r="G1929" s="4">
        <v>972</v>
      </c>
    </row>
    <row r="1930" spans="1:7" x14ac:dyDescent="0.25">
      <c r="A1930" s="1" t="s">
        <v>36</v>
      </c>
      <c r="B1930" s="1" t="s">
        <v>843</v>
      </c>
      <c r="C1930" s="1" t="s">
        <v>180</v>
      </c>
      <c r="D1930" s="1" t="s">
        <v>1701</v>
      </c>
      <c r="E1930" s="3" t="s">
        <v>2338</v>
      </c>
      <c r="F1930" s="3" t="s">
        <v>2142</v>
      </c>
      <c r="G1930" s="4">
        <v>2000</v>
      </c>
    </row>
    <row r="1931" spans="1:7" x14ac:dyDescent="0.25">
      <c r="A1931" s="1" t="s">
        <v>36</v>
      </c>
      <c r="B1931" s="1" t="s">
        <v>1083</v>
      </c>
      <c r="C1931" s="1" t="s">
        <v>364</v>
      </c>
      <c r="D1931" s="1" t="s">
        <v>142</v>
      </c>
      <c r="E1931" s="3" t="s">
        <v>2053</v>
      </c>
      <c r="F1931" s="3" t="s">
        <v>2142</v>
      </c>
      <c r="G1931" s="4">
        <v>1390.86</v>
      </c>
    </row>
    <row r="1932" spans="1:7" x14ac:dyDescent="0.25">
      <c r="A1932" s="1" t="s">
        <v>36</v>
      </c>
      <c r="B1932" s="1" t="s">
        <v>174</v>
      </c>
      <c r="C1932" s="1" t="s">
        <v>175</v>
      </c>
      <c r="D1932" s="1" t="s">
        <v>142</v>
      </c>
      <c r="E1932" s="3" t="s">
        <v>2056</v>
      </c>
      <c r="F1932" s="3" t="s">
        <v>2142</v>
      </c>
      <c r="G1932" s="4">
        <v>1390.98</v>
      </c>
    </row>
    <row r="1933" spans="1:7" x14ac:dyDescent="0.25">
      <c r="A1933" s="1" t="s">
        <v>36</v>
      </c>
      <c r="B1933" s="1" t="s">
        <v>1073</v>
      </c>
      <c r="C1933" s="1" t="s">
        <v>364</v>
      </c>
      <c r="D1933" s="1" t="s">
        <v>142</v>
      </c>
      <c r="E1933" s="3" t="s">
        <v>2056</v>
      </c>
      <c r="F1933" s="3" t="s">
        <v>2142</v>
      </c>
      <c r="G1933" s="4">
        <v>1390.98</v>
      </c>
    </row>
    <row r="1934" spans="1:7" x14ac:dyDescent="0.25">
      <c r="A1934" s="1" t="s">
        <v>36</v>
      </c>
      <c r="B1934" s="1" t="s">
        <v>763</v>
      </c>
      <c r="C1934" s="1" t="s">
        <v>468</v>
      </c>
      <c r="D1934" s="1" t="s">
        <v>142</v>
      </c>
      <c r="E1934" s="3" t="s">
        <v>2160</v>
      </c>
      <c r="F1934" s="3" t="s">
        <v>2142</v>
      </c>
      <c r="G1934" s="4">
        <v>1390.86</v>
      </c>
    </row>
    <row r="1935" spans="1:7" x14ac:dyDescent="0.25">
      <c r="A1935" s="1" t="s">
        <v>36</v>
      </c>
      <c r="B1935" s="1" t="s">
        <v>1059</v>
      </c>
      <c r="C1935" s="1" t="s">
        <v>156</v>
      </c>
      <c r="D1935" s="1" t="s">
        <v>142</v>
      </c>
      <c r="E1935" s="3" t="s">
        <v>2160</v>
      </c>
      <c r="F1935" s="3" t="s">
        <v>2142</v>
      </c>
      <c r="G1935" s="4">
        <v>1600</v>
      </c>
    </row>
    <row r="1936" spans="1:7" x14ac:dyDescent="0.25">
      <c r="A1936" s="1" t="s">
        <v>36</v>
      </c>
      <c r="B1936" s="1" t="s">
        <v>1028</v>
      </c>
      <c r="C1936" s="1" t="s">
        <v>190</v>
      </c>
      <c r="D1936" s="1" t="s">
        <v>2174</v>
      </c>
      <c r="E1936" s="3" t="s">
        <v>2156</v>
      </c>
      <c r="F1936" s="3" t="s">
        <v>2142</v>
      </c>
      <c r="G1936" s="4">
        <v>2000</v>
      </c>
    </row>
    <row r="1937" spans="1:7" x14ac:dyDescent="0.25">
      <c r="A1937" s="1" t="s">
        <v>36</v>
      </c>
      <c r="B1937" s="1" t="s">
        <v>261</v>
      </c>
      <c r="C1937" s="1" t="s">
        <v>262</v>
      </c>
      <c r="D1937" s="1" t="s">
        <v>142</v>
      </c>
      <c r="E1937" s="3" t="s">
        <v>2180</v>
      </c>
      <c r="F1937" s="3" t="s">
        <v>2142</v>
      </c>
      <c r="G1937" s="4">
        <v>1561.29</v>
      </c>
    </row>
    <row r="1938" spans="1:7" x14ac:dyDescent="0.25">
      <c r="A1938" s="1" t="s">
        <v>36</v>
      </c>
      <c r="B1938" s="1" t="s">
        <v>196</v>
      </c>
      <c r="C1938" s="1" t="s">
        <v>197</v>
      </c>
      <c r="D1938" s="1" t="s">
        <v>176</v>
      </c>
      <c r="E1938" s="3" t="s">
        <v>2050</v>
      </c>
      <c r="F1938" s="3" t="s">
        <v>2142</v>
      </c>
      <c r="G1938" s="4">
        <v>2000</v>
      </c>
    </row>
    <row r="1939" spans="1:7" x14ac:dyDescent="0.25">
      <c r="A1939" s="1" t="s">
        <v>36</v>
      </c>
      <c r="B1939" s="1" t="s">
        <v>407</v>
      </c>
      <c r="C1939" s="1" t="s">
        <v>141</v>
      </c>
      <c r="D1939" s="1" t="s">
        <v>142</v>
      </c>
      <c r="E1939" s="3" t="s">
        <v>2148</v>
      </c>
      <c r="F1939" s="3" t="s">
        <v>2142</v>
      </c>
      <c r="G1939" s="4">
        <v>850</v>
      </c>
    </row>
    <row r="1940" spans="1:7" x14ac:dyDescent="0.25">
      <c r="A1940" s="1" t="s">
        <v>36</v>
      </c>
      <c r="B1940" s="1" t="s">
        <v>398</v>
      </c>
      <c r="C1940" s="1" t="s">
        <v>399</v>
      </c>
      <c r="D1940" s="1" t="s">
        <v>142</v>
      </c>
      <c r="E1940" s="3" t="s">
        <v>2148</v>
      </c>
      <c r="F1940" s="3" t="s">
        <v>2142</v>
      </c>
      <c r="G1940" s="4">
        <v>850</v>
      </c>
    </row>
    <row r="1941" spans="1:7" x14ac:dyDescent="0.25">
      <c r="A1941" s="1" t="s">
        <v>36</v>
      </c>
      <c r="B1941" s="1" t="s">
        <v>1089</v>
      </c>
      <c r="C1941" s="1" t="s">
        <v>180</v>
      </c>
      <c r="D1941" s="1" t="s">
        <v>142</v>
      </c>
      <c r="E1941" s="3" t="s">
        <v>2151</v>
      </c>
      <c r="F1941" s="3" t="s">
        <v>2142</v>
      </c>
      <c r="G1941" s="4">
        <v>1390.86</v>
      </c>
    </row>
    <row r="1942" spans="1:7" x14ac:dyDescent="0.25">
      <c r="A1942" s="1" t="s">
        <v>36</v>
      </c>
      <c r="B1942" s="1" t="s">
        <v>1411</v>
      </c>
      <c r="C1942" s="1" t="s">
        <v>190</v>
      </c>
      <c r="D1942" s="1" t="s">
        <v>1701</v>
      </c>
      <c r="E1942" s="3" t="s">
        <v>2161</v>
      </c>
      <c r="F1942" s="3" t="s">
        <v>2142</v>
      </c>
      <c r="G1942" s="4">
        <v>2000</v>
      </c>
    </row>
    <row r="1943" spans="1:7" x14ac:dyDescent="0.25">
      <c r="A1943" s="1" t="s">
        <v>36</v>
      </c>
      <c r="B1943" s="1" t="s">
        <v>1407</v>
      </c>
      <c r="C1943" s="1" t="s">
        <v>1311</v>
      </c>
      <c r="D1943" s="1" t="s">
        <v>142</v>
      </c>
      <c r="E1943" s="3" t="s">
        <v>2176</v>
      </c>
      <c r="F1943" s="3" t="s">
        <v>2142</v>
      </c>
      <c r="G1943" s="4">
        <v>972</v>
      </c>
    </row>
    <row r="1944" spans="1:7" x14ac:dyDescent="0.25">
      <c r="A1944" s="1" t="s">
        <v>36</v>
      </c>
      <c r="B1944" s="1" t="s">
        <v>840</v>
      </c>
      <c r="C1944" s="1" t="s">
        <v>468</v>
      </c>
      <c r="D1944" s="1" t="s">
        <v>142</v>
      </c>
      <c r="E1944" s="3" t="s">
        <v>2038</v>
      </c>
      <c r="F1944" s="3" t="s">
        <v>2142</v>
      </c>
      <c r="G1944" s="4">
        <v>1553.56</v>
      </c>
    </row>
    <row r="1945" spans="1:7" x14ac:dyDescent="0.25">
      <c r="A1945" s="1" t="s">
        <v>36</v>
      </c>
      <c r="B1945" s="1" t="s">
        <v>1432</v>
      </c>
      <c r="C1945" s="1" t="s">
        <v>1433</v>
      </c>
      <c r="D1945" s="1" t="s">
        <v>142</v>
      </c>
      <c r="E1945" s="3" t="s">
        <v>2178</v>
      </c>
      <c r="F1945" s="3" t="s">
        <v>2142</v>
      </c>
      <c r="G1945" s="4">
        <v>949.21</v>
      </c>
    </row>
    <row r="1946" spans="1:7" x14ac:dyDescent="0.25">
      <c r="A1946" s="1" t="s">
        <v>36</v>
      </c>
      <c r="B1946" s="1" t="s">
        <v>242</v>
      </c>
      <c r="C1946" s="1" t="s">
        <v>166</v>
      </c>
      <c r="D1946" s="1" t="s">
        <v>142</v>
      </c>
      <c r="E1946" s="3" t="s">
        <v>2034</v>
      </c>
      <c r="F1946" s="3" t="s">
        <v>2142</v>
      </c>
      <c r="G1946" s="4">
        <v>1390.98</v>
      </c>
    </row>
    <row r="1947" spans="1:7" x14ac:dyDescent="0.25">
      <c r="A1947" s="1" t="s">
        <v>36</v>
      </c>
      <c r="B1947" s="1" t="s">
        <v>1063</v>
      </c>
      <c r="C1947" s="1" t="s">
        <v>1064</v>
      </c>
      <c r="D1947" s="1" t="s">
        <v>142</v>
      </c>
      <c r="E1947" s="3" t="s">
        <v>2153</v>
      </c>
      <c r="F1947" s="3" t="s">
        <v>2142</v>
      </c>
      <c r="G1947" s="4">
        <v>1390.98</v>
      </c>
    </row>
    <row r="1948" spans="1:7" x14ac:dyDescent="0.25">
      <c r="A1948" s="1" t="s">
        <v>36</v>
      </c>
      <c r="B1948" s="1" t="s">
        <v>552</v>
      </c>
      <c r="C1948" s="1" t="s">
        <v>173</v>
      </c>
      <c r="D1948" s="1" t="s">
        <v>142</v>
      </c>
      <c r="E1948" s="3" t="s">
        <v>2154</v>
      </c>
      <c r="F1948" s="3" t="s">
        <v>2142</v>
      </c>
      <c r="G1948" s="4">
        <v>2000</v>
      </c>
    </row>
    <row r="1949" spans="1:7" x14ac:dyDescent="0.25">
      <c r="A1949" s="1" t="s">
        <v>36</v>
      </c>
      <c r="B1949" s="1" t="s">
        <v>1437</v>
      </c>
      <c r="C1949" s="1" t="s">
        <v>180</v>
      </c>
      <c r="D1949" s="1" t="s">
        <v>142</v>
      </c>
      <c r="E1949" s="3" t="s">
        <v>2000</v>
      </c>
      <c r="F1949" s="3" t="s">
        <v>2142</v>
      </c>
      <c r="G1949" s="4">
        <v>2000</v>
      </c>
    </row>
    <row r="1950" spans="1:7" x14ac:dyDescent="0.25">
      <c r="A1950" s="1" t="s">
        <v>36</v>
      </c>
      <c r="B1950" s="1" t="s">
        <v>541</v>
      </c>
      <c r="C1950" s="1" t="s">
        <v>141</v>
      </c>
      <c r="D1950" s="1" t="s">
        <v>142</v>
      </c>
      <c r="E1950" s="3" t="s">
        <v>2155</v>
      </c>
      <c r="F1950" s="3" t="s">
        <v>2142</v>
      </c>
      <c r="G1950" s="4">
        <v>2000</v>
      </c>
    </row>
    <row r="1951" spans="1:7" x14ac:dyDescent="0.25">
      <c r="A1951" s="1" t="s">
        <v>36</v>
      </c>
      <c r="B1951" s="1" t="s">
        <v>368</v>
      </c>
      <c r="C1951" s="1" t="s">
        <v>249</v>
      </c>
      <c r="D1951" s="1" t="s">
        <v>142</v>
      </c>
      <c r="E1951" s="3" t="s">
        <v>2170</v>
      </c>
      <c r="F1951" s="3" t="s">
        <v>2142</v>
      </c>
      <c r="G1951" s="4">
        <v>1390.86</v>
      </c>
    </row>
    <row r="1952" spans="1:7" x14ac:dyDescent="0.25">
      <c r="A1952" s="1" t="s">
        <v>36</v>
      </c>
      <c r="B1952" s="1" t="s">
        <v>618</v>
      </c>
      <c r="C1952" s="1" t="s">
        <v>274</v>
      </c>
      <c r="D1952" s="1" t="s">
        <v>142</v>
      </c>
      <c r="E1952" s="3" t="s">
        <v>1863</v>
      </c>
      <c r="F1952" s="3" t="s">
        <v>2142</v>
      </c>
      <c r="G1952" s="4">
        <v>949.21</v>
      </c>
    </row>
    <row r="1953" spans="1:7" x14ac:dyDescent="0.25">
      <c r="A1953" s="1" t="s">
        <v>36</v>
      </c>
      <c r="B1953" s="1" t="s">
        <v>841</v>
      </c>
      <c r="C1953" s="1" t="s">
        <v>468</v>
      </c>
      <c r="D1953" s="1" t="s">
        <v>1659</v>
      </c>
      <c r="E1953" s="3" t="s">
        <v>1858</v>
      </c>
      <c r="F1953" s="3" t="s">
        <v>2142</v>
      </c>
      <c r="G1953" s="4">
        <v>918</v>
      </c>
    </row>
    <row r="1954" spans="1:7" x14ac:dyDescent="0.25">
      <c r="A1954" s="1" t="s">
        <v>36</v>
      </c>
      <c r="B1954" s="1" t="s">
        <v>613</v>
      </c>
      <c r="C1954" s="1" t="s">
        <v>399</v>
      </c>
      <c r="D1954" s="1" t="s">
        <v>142</v>
      </c>
      <c r="E1954" s="3" t="s">
        <v>1768</v>
      </c>
      <c r="F1954" s="3" t="s">
        <v>2142</v>
      </c>
      <c r="G1954" s="4">
        <v>972</v>
      </c>
    </row>
    <row r="1955" spans="1:7" x14ac:dyDescent="0.25">
      <c r="A1955" s="1" t="s">
        <v>36</v>
      </c>
      <c r="B1955" s="1" t="s">
        <v>1591</v>
      </c>
      <c r="C1955" s="1" t="s">
        <v>166</v>
      </c>
      <c r="D1955" s="1" t="s">
        <v>142</v>
      </c>
      <c r="E1955" s="3" t="s">
        <v>1861</v>
      </c>
      <c r="F1955" s="3" t="s">
        <v>2142</v>
      </c>
      <c r="G1955" s="4">
        <v>1390.86</v>
      </c>
    </row>
    <row r="1956" spans="1:7" x14ac:dyDescent="0.25">
      <c r="A1956" s="1" t="s">
        <v>36</v>
      </c>
      <c r="B1956" s="1" t="s">
        <v>634</v>
      </c>
      <c r="C1956" s="1" t="s">
        <v>162</v>
      </c>
      <c r="D1956" s="1" t="s">
        <v>142</v>
      </c>
      <c r="E1956" s="3" t="s">
        <v>1962</v>
      </c>
      <c r="F1956" s="3" t="s">
        <v>2142</v>
      </c>
      <c r="G1956" s="4">
        <v>1204.98</v>
      </c>
    </row>
    <row r="1957" spans="1:7" x14ac:dyDescent="0.25">
      <c r="A1957" s="1" t="s">
        <v>36</v>
      </c>
      <c r="B1957" s="1" t="s">
        <v>887</v>
      </c>
      <c r="C1957" s="1" t="s">
        <v>561</v>
      </c>
      <c r="D1957" s="1" t="s">
        <v>142</v>
      </c>
      <c r="E1957" s="3" t="s">
        <v>2143</v>
      </c>
      <c r="F1957" s="3" t="s">
        <v>2142</v>
      </c>
      <c r="G1957" s="4">
        <v>850</v>
      </c>
    </row>
    <row r="1958" spans="1:7" x14ac:dyDescent="0.25">
      <c r="A1958" s="1" t="s">
        <v>36</v>
      </c>
      <c r="B1958" s="1" t="s">
        <v>601</v>
      </c>
      <c r="C1958" s="1" t="s">
        <v>205</v>
      </c>
      <c r="D1958" s="1" t="s">
        <v>1659</v>
      </c>
      <c r="E1958" s="3" t="s">
        <v>1835</v>
      </c>
      <c r="F1958" s="3" t="s">
        <v>2142</v>
      </c>
      <c r="G1958" s="4">
        <v>900</v>
      </c>
    </row>
    <row r="1959" spans="1:7" x14ac:dyDescent="0.25">
      <c r="A1959" s="1" t="s">
        <v>36</v>
      </c>
      <c r="B1959" s="1" t="s">
        <v>1021</v>
      </c>
      <c r="C1959" s="1" t="s">
        <v>166</v>
      </c>
      <c r="D1959" s="1" t="s">
        <v>142</v>
      </c>
      <c r="E1959" s="3" t="s">
        <v>1835</v>
      </c>
      <c r="F1959" s="3" t="s">
        <v>2142</v>
      </c>
      <c r="G1959" s="4">
        <v>850</v>
      </c>
    </row>
    <row r="1960" spans="1:7" x14ac:dyDescent="0.25">
      <c r="A1960" s="1" t="s">
        <v>36</v>
      </c>
      <c r="B1960" s="1" t="s">
        <v>977</v>
      </c>
      <c r="C1960" s="1" t="s">
        <v>809</v>
      </c>
      <c r="D1960" s="1" t="s">
        <v>142</v>
      </c>
      <c r="E1960" s="3" t="s">
        <v>1920</v>
      </c>
      <c r="F1960" s="3" t="s">
        <v>2142</v>
      </c>
      <c r="G1960" s="4">
        <v>2000</v>
      </c>
    </row>
    <row r="1961" spans="1:7" x14ac:dyDescent="0.25">
      <c r="A1961" s="1" t="s">
        <v>36</v>
      </c>
      <c r="B1961" s="1" t="s">
        <v>202</v>
      </c>
      <c r="C1961" s="1" t="s">
        <v>203</v>
      </c>
      <c r="D1961" s="1" t="s">
        <v>142</v>
      </c>
      <c r="E1961" s="3" t="s">
        <v>2169</v>
      </c>
      <c r="F1961" s="3" t="s">
        <v>2142</v>
      </c>
      <c r="G1961" s="4">
        <v>1204.9000000000001</v>
      </c>
    </row>
    <row r="1962" spans="1:7" x14ac:dyDescent="0.25">
      <c r="A1962" s="1" t="s">
        <v>36</v>
      </c>
      <c r="B1962" s="1" t="s">
        <v>1601</v>
      </c>
      <c r="C1962" s="1" t="s">
        <v>156</v>
      </c>
      <c r="D1962" s="1" t="s">
        <v>1659</v>
      </c>
      <c r="E1962" s="3" t="s">
        <v>1883</v>
      </c>
      <c r="F1962" s="3" t="s">
        <v>2142</v>
      </c>
      <c r="G1962" s="4">
        <v>1629.29</v>
      </c>
    </row>
    <row r="1963" spans="1:7" x14ac:dyDescent="0.25">
      <c r="A1963" s="1" t="s">
        <v>36</v>
      </c>
      <c r="B1963" s="1" t="s">
        <v>846</v>
      </c>
      <c r="C1963" s="1" t="s">
        <v>190</v>
      </c>
      <c r="D1963" s="1" t="s">
        <v>142</v>
      </c>
      <c r="E1963" s="3" t="s">
        <v>1803</v>
      </c>
      <c r="F1963" s="3" t="s">
        <v>2142</v>
      </c>
      <c r="G1963" s="4">
        <v>1887.18</v>
      </c>
    </row>
    <row r="1964" spans="1:7" x14ac:dyDescent="0.25">
      <c r="A1964" s="1" t="s">
        <v>36</v>
      </c>
      <c r="B1964" s="1" t="s">
        <v>487</v>
      </c>
      <c r="C1964" s="1" t="s">
        <v>364</v>
      </c>
      <c r="D1964" s="1" t="s">
        <v>1659</v>
      </c>
      <c r="E1964" s="3" t="s">
        <v>2171</v>
      </c>
      <c r="F1964" s="3" t="s">
        <v>2142</v>
      </c>
      <c r="G1964" s="4">
        <v>1390.98</v>
      </c>
    </row>
    <row r="1965" spans="1:7" x14ac:dyDescent="0.25">
      <c r="A1965" s="1" t="s">
        <v>36</v>
      </c>
      <c r="B1965" s="1" t="s">
        <v>794</v>
      </c>
      <c r="C1965" s="1" t="s">
        <v>141</v>
      </c>
      <c r="D1965" s="1" t="s">
        <v>142</v>
      </c>
      <c r="E1965" s="3" t="s">
        <v>1835</v>
      </c>
      <c r="F1965" s="3" t="s">
        <v>2142</v>
      </c>
      <c r="G1965" s="4">
        <v>850</v>
      </c>
    </row>
    <row r="1966" spans="1:7" x14ac:dyDescent="0.25">
      <c r="A1966" s="1" t="s">
        <v>36</v>
      </c>
      <c r="B1966" s="1" t="s">
        <v>467</v>
      </c>
      <c r="C1966" s="1" t="s">
        <v>468</v>
      </c>
      <c r="D1966" s="1" t="s">
        <v>1701</v>
      </c>
      <c r="E1966" s="3" t="s">
        <v>1715</v>
      </c>
      <c r="F1966" s="3" t="s">
        <v>2142</v>
      </c>
      <c r="G1966" s="4">
        <v>1553.56</v>
      </c>
    </row>
    <row r="1967" spans="1:7" x14ac:dyDescent="0.25">
      <c r="A1967" s="1" t="s">
        <v>36</v>
      </c>
      <c r="B1967" s="1" t="s">
        <v>636</v>
      </c>
      <c r="C1967" s="1" t="s">
        <v>155</v>
      </c>
      <c r="D1967" s="1" t="s">
        <v>142</v>
      </c>
      <c r="E1967" s="3" t="s">
        <v>2175</v>
      </c>
      <c r="F1967" s="3" t="s">
        <v>2142</v>
      </c>
      <c r="G1967" s="4">
        <v>918</v>
      </c>
    </row>
    <row r="1968" spans="1:7" x14ac:dyDescent="0.25">
      <c r="A1968" s="1" t="s">
        <v>36</v>
      </c>
      <c r="B1968" s="1" t="s">
        <v>301</v>
      </c>
      <c r="C1968" s="1" t="s">
        <v>180</v>
      </c>
      <c r="D1968" s="1" t="s">
        <v>142</v>
      </c>
      <c r="E1968" s="3" t="s">
        <v>1713</v>
      </c>
      <c r="F1968" s="3" t="s">
        <v>2142</v>
      </c>
      <c r="G1968" s="4">
        <v>1100</v>
      </c>
    </row>
    <row r="1969" spans="1:7" x14ac:dyDescent="0.25">
      <c r="A1969" s="1" t="s">
        <v>36</v>
      </c>
      <c r="B1969" s="1" t="s">
        <v>383</v>
      </c>
      <c r="C1969" s="1" t="s">
        <v>203</v>
      </c>
      <c r="D1969" s="1" t="s">
        <v>142</v>
      </c>
      <c r="E1969" s="3" t="s">
        <v>1713</v>
      </c>
      <c r="F1969" s="3" t="s">
        <v>2142</v>
      </c>
      <c r="G1969" s="4">
        <v>1320.85</v>
      </c>
    </row>
    <row r="1970" spans="1:7" x14ac:dyDescent="0.25">
      <c r="A1970" s="1" t="s">
        <v>36</v>
      </c>
      <c r="B1970" s="1" t="s">
        <v>1434</v>
      </c>
      <c r="C1970" s="1" t="s">
        <v>203</v>
      </c>
      <c r="D1970" s="1" t="s">
        <v>142</v>
      </c>
      <c r="E1970" s="3" t="s">
        <v>2401</v>
      </c>
      <c r="F1970" s="3" t="s">
        <v>2402</v>
      </c>
      <c r="G1970" s="4">
        <v>750</v>
      </c>
    </row>
    <row r="1971" spans="1:7" x14ac:dyDescent="0.25">
      <c r="A1971" s="1" t="s">
        <v>36</v>
      </c>
      <c r="B1971" s="1" t="s">
        <v>518</v>
      </c>
      <c r="C1971" s="1" t="s">
        <v>519</v>
      </c>
      <c r="D1971" s="1" t="s">
        <v>1659</v>
      </c>
      <c r="E1971" s="3" t="s">
        <v>1727</v>
      </c>
      <c r="F1971" s="3" t="s">
        <v>2142</v>
      </c>
      <c r="G1971" s="4">
        <v>2000</v>
      </c>
    </row>
    <row r="1972" spans="1:7" x14ac:dyDescent="0.25">
      <c r="A1972" s="1" t="s">
        <v>36</v>
      </c>
      <c r="B1972" s="1" t="s">
        <v>1123</v>
      </c>
      <c r="C1972" s="1" t="s">
        <v>166</v>
      </c>
      <c r="D1972" s="1" t="s">
        <v>1659</v>
      </c>
      <c r="E1972" s="3" t="s">
        <v>2181</v>
      </c>
      <c r="F1972" s="3" t="s">
        <v>2142</v>
      </c>
      <c r="G1972" s="4">
        <v>750</v>
      </c>
    </row>
    <row r="1973" spans="1:7" x14ac:dyDescent="0.25">
      <c r="A1973" s="1" t="s">
        <v>36</v>
      </c>
      <c r="B1973" s="1" t="s">
        <v>1604</v>
      </c>
      <c r="C1973" s="1" t="s">
        <v>537</v>
      </c>
      <c r="D1973" s="1" t="s">
        <v>142</v>
      </c>
      <c r="E1973" s="3" t="s">
        <v>2183</v>
      </c>
      <c r="F1973" s="3" t="s">
        <v>2142</v>
      </c>
      <c r="G1973" s="4">
        <v>3000</v>
      </c>
    </row>
    <row r="1974" spans="1:7" x14ac:dyDescent="0.25">
      <c r="A1974" s="1" t="s">
        <v>36</v>
      </c>
      <c r="B1974" s="1" t="s">
        <v>172</v>
      </c>
      <c r="C1974" s="1" t="s">
        <v>173</v>
      </c>
      <c r="D1974" s="1" t="s">
        <v>142</v>
      </c>
      <c r="E1974" s="3" t="s">
        <v>2182</v>
      </c>
      <c r="F1974" s="3" t="s">
        <v>2142</v>
      </c>
      <c r="G1974" s="4">
        <v>2000</v>
      </c>
    </row>
    <row r="1975" spans="1:7" x14ac:dyDescent="0.25">
      <c r="A1975" s="1" t="s">
        <v>36</v>
      </c>
      <c r="B1975" s="1" t="s">
        <v>150</v>
      </c>
      <c r="C1975" s="1" t="s">
        <v>151</v>
      </c>
      <c r="D1975" s="1" t="s">
        <v>142</v>
      </c>
      <c r="E1975" s="3" t="s">
        <v>2150</v>
      </c>
      <c r="F1975" s="3" t="s">
        <v>2142</v>
      </c>
      <c r="G1975" s="4">
        <v>750</v>
      </c>
    </row>
    <row r="1976" spans="1:7" x14ac:dyDescent="0.25">
      <c r="A1976" s="1" t="s">
        <v>36</v>
      </c>
      <c r="B1976" s="1" t="s">
        <v>1614</v>
      </c>
      <c r="C1976" s="1" t="s">
        <v>1615</v>
      </c>
      <c r="D1976" s="1" t="s">
        <v>142</v>
      </c>
      <c r="E1976" s="3" t="s">
        <v>1770</v>
      </c>
      <c r="F1976" s="3" t="s">
        <v>2142</v>
      </c>
      <c r="G1976" s="4">
        <v>1561.29</v>
      </c>
    </row>
    <row r="1977" spans="1:7" x14ac:dyDescent="0.25">
      <c r="A1977" s="1" t="s">
        <v>36</v>
      </c>
      <c r="B1977" s="1" t="s">
        <v>1349</v>
      </c>
      <c r="C1977" s="1" t="s">
        <v>162</v>
      </c>
      <c r="D1977" s="1" t="s">
        <v>142</v>
      </c>
      <c r="E1977" s="3" t="s">
        <v>1770</v>
      </c>
      <c r="F1977" s="3" t="s">
        <v>2142</v>
      </c>
      <c r="G1977" s="4">
        <v>1561.29</v>
      </c>
    </row>
    <row r="1978" spans="1:7" x14ac:dyDescent="0.25">
      <c r="A1978" s="1" t="s">
        <v>36</v>
      </c>
      <c r="B1978" s="1" t="s">
        <v>1253</v>
      </c>
      <c r="C1978" s="1" t="s">
        <v>1254</v>
      </c>
      <c r="D1978" s="1" t="s">
        <v>142</v>
      </c>
      <c r="E1978" s="3" t="s">
        <v>1770</v>
      </c>
      <c r="F1978" s="3" t="s">
        <v>2142</v>
      </c>
      <c r="G1978" s="4">
        <v>2700</v>
      </c>
    </row>
    <row r="1979" spans="1:7" x14ac:dyDescent="0.25">
      <c r="A1979" s="1" t="s">
        <v>36</v>
      </c>
      <c r="B1979" s="1" t="s">
        <v>1607</v>
      </c>
      <c r="C1979" s="1" t="s">
        <v>162</v>
      </c>
      <c r="D1979" s="1" t="s">
        <v>142</v>
      </c>
      <c r="E1979" s="3" t="s">
        <v>1770</v>
      </c>
      <c r="F1979" s="3" t="s">
        <v>2142</v>
      </c>
      <c r="G1979" s="4">
        <v>1561.29</v>
      </c>
    </row>
    <row r="1980" spans="1:7" x14ac:dyDescent="0.25">
      <c r="A1980" s="1" t="s">
        <v>36</v>
      </c>
      <c r="B1980" s="1" t="s">
        <v>615</v>
      </c>
      <c r="C1980" s="1" t="s">
        <v>616</v>
      </c>
      <c r="D1980" s="1" t="s">
        <v>142</v>
      </c>
      <c r="E1980" s="3" t="s">
        <v>1770</v>
      </c>
      <c r="F1980" s="3" t="s">
        <v>2142</v>
      </c>
      <c r="G1980" s="4">
        <v>972</v>
      </c>
    </row>
    <row r="1981" spans="1:7" x14ac:dyDescent="0.25">
      <c r="A1981" s="1" t="s">
        <v>36</v>
      </c>
      <c r="B1981" s="1" t="s">
        <v>509</v>
      </c>
      <c r="C1981" s="1" t="s">
        <v>156</v>
      </c>
      <c r="D1981" s="1" t="s">
        <v>142</v>
      </c>
      <c r="E1981" s="3" t="s">
        <v>1770</v>
      </c>
      <c r="F1981" s="3" t="s">
        <v>2142</v>
      </c>
      <c r="G1981" s="4">
        <v>1561.29</v>
      </c>
    </row>
    <row r="1982" spans="1:7" x14ac:dyDescent="0.25">
      <c r="A1982" s="1" t="s">
        <v>36</v>
      </c>
      <c r="B1982" s="1" t="s">
        <v>1310</v>
      </c>
      <c r="C1982" s="1" t="s">
        <v>1311</v>
      </c>
      <c r="D1982" s="1" t="s">
        <v>142</v>
      </c>
      <c r="E1982" s="3" t="s">
        <v>1770</v>
      </c>
      <c r="F1982" s="3" t="s">
        <v>2142</v>
      </c>
      <c r="G1982" s="4">
        <v>2791.8</v>
      </c>
    </row>
    <row r="1983" spans="1:7" x14ac:dyDescent="0.25">
      <c r="A1983" s="1" t="s">
        <v>36</v>
      </c>
      <c r="B1983" s="1" t="s">
        <v>1230</v>
      </c>
      <c r="C1983" s="1" t="s">
        <v>287</v>
      </c>
      <c r="D1983" s="1" t="s">
        <v>1659</v>
      </c>
      <c r="E1983" s="3" t="s">
        <v>1770</v>
      </c>
      <c r="F1983" s="3" t="s">
        <v>2142</v>
      </c>
      <c r="G1983" s="4">
        <v>1629.29</v>
      </c>
    </row>
    <row r="1984" spans="1:7" x14ac:dyDescent="0.25">
      <c r="A1984" s="1" t="s">
        <v>36</v>
      </c>
      <c r="B1984" s="1" t="s">
        <v>1333</v>
      </c>
      <c r="C1984" s="1" t="s">
        <v>156</v>
      </c>
      <c r="D1984" s="1" t="s">
        <v>142</v>
      </c>
      <c r="E1984" s="3" t="s">
        <v>1770</v>
      </c>
      <c r="F1984" s="3" t="s">
        <v>2142</v>
      </c>
      <c r="G1984" s="4">
        <v>1629.29</v>
      </c>
    </row>
    <row r="1985" spans="1:7" x14ac:dyDescent="0.25">
      <c r="A1985" s="1" t="s">
        <v>36</v>
      </c>
      <c r="B1985" s="1" t="s">
        <v>1259</v>
      </c>
      <c r="C1985" s="1" t="s">
        <v>1254</v>
      </c>
      <c r="D1985" s="1" t="s">
        <v>142</v>
      </c>
      <c r="E1985" s="3" t="s">
        <v>1770</v>
      </c>
      <c r="F1985" s="3" t="s">
        <v>2142</v>
      </c>
      <c r="G1985" s="4">
        <v>1629.29</v>
      </c>
    </row>
    <row r="1986" spans="1:7" x14ac:dyDescent="0.25">
      <c r="A1986" s="1" t="s">
        <v>36</v>
      </c>
      <c r="B1986" s="1" t="s">
        <v>1300</v>
      </c>
      <c r="C1986" s="1" t="s">
        <v>162</v>
      </c>
      <c r="D1986" s="1" t="s">
        <v>1701</v>
      </c>
      <c r="E1986" s="3" t="s">
        <v>1770</v>
      </c>
      <c r="F1986" s="3" t="s">
        <v>2142</v>
      </c>
      <c r="G1986" s="4">
        <v>1629.29</v>
      </c>
    </row>
    <row r="1987" spans="1:7" x14ac:dyDescent="0.25">
      <c r="A1987" s="1" t="s">
        <v>36</v>
      </c>
      <c r="B1987" s="1" t="s">
        <v>583</v>
      </c>
      <c r="C1987" s="1" t="s">
        <v>162</v>
      </c>
      <c r="D1987" s="1" t="s">
        <v>142</v>
      </c>
      <c r="E1987" s="3" t="s">
        <v>1770</v>
      </c>
      <c r="F1987" s="3" t="s">
        <v>2142</v>
      </c>
      <c r="G1987" s="4">
        <v>1629.29</v>
      </c>
    </row>
    <row r="1988" spans="1:7" x14ac:dyDescent="0.25">
      <c r="A1988" s="1" t="s">
        <v>36</v>
      </c>
      <c r="B1988" s="1" t="s">
        <v>1372</v>
      </c>
      <c r="C1988" s="1" t="s">
        <v>1373</v>
      </c>
      <c r="D1988" s="1" t="s">
        <v>176</v>
      </c>
      <c r="E1988" s="3" t="s">
        <v>1779</v>
      </c>
      <c r="F1988" s="3" t="s">
        <v>2142</v>
      </c>
      <c r="G1988" s="4">
        <v>949.21</v>
      </c>
    </row>
    <row r="1989" spans="1:7" x14ac:dyDescent="0.25">
      <c r="A1989" s="1" t="s">
        <v>36</v>
      </c>
      <c r="B1989" s="1" t="s">
        <v>897</v>
      </c>
      <c r="C1989" s="1" t="s">
        <v>898</v>
      </c>
      <c r="D1989" s="1" t="s">
        <v>142</v>
      </c>
      <c r="E1989" s="3" t="s">
        <v>1811</v>
      </c>
      <c r="F1989" s="3" t="s">
        <v>2142</v>
      </c>
      <c r="G1989" s="4">
        <v>2791.8</v>
      </c>
    </row>
    <row r="1990" spans="1:7" x14ac:dyDescent="0.25">
      <c r="A1990" s="1" t="s">
        <v>36</v>
      </c>
      <c r="B1990" s="1" t="s">
        <v>1608</v>
      </c>
      <c r="C1990" s="1" t="s">
        <v>162</v>
      </c>
      <c r="D1990" s="1" t="s">
        <v>142</v>
      </c>
      <c r="E1990" s="3" t="s">
        <v>1770</v>
      </c>
      <c r="F1990" s="3" t="s">
        <v>2142</v>
      </c>
      <c r="G1990" s="4">
        <v>1629.29</v>
      </c>
    </row>
    <row r="1991" spans="1:7" x14ac:dyDescent="0.25">
      <c r="A1991" s="1" t="s">
        <v>36</v>
      </c>
      <c r="B1991" s="1" t="s">
        <v>1298</v>
      </c>
      <c r="C1991" s="1" t="s">
        <v>1299</v>
      </c>
      <c r="D1991" s="1" t="s">
        <v>142</v>
      </c>
      <c r="E1991" s="3" t="s">
        <v>1770</v>
      </c>
      <c r="F1991" s="3" t="s">
        <v>2142</v>
      </c>
      <c r="G1991" s="4">
        <v>949.21</v>
      </c>
    </row>
    <row r="1992" spans="1:7" x14ac:dyDescent="0.25">
      <c r="A1992" s="1" t="s">
        <v>36</v>
      </c>
      <c r="B1992" s="1" t="s">
        <v>999</v>
      </c>
      <c r="C1992" s="1" t="s">
        <v>156</v>
      </c>
      <c r="D1992" s="1" t="s">
        <v>142</v>
      </c>
      <c r="E1992" s="3" t="s">
        <v>1770</v>
      </c>
      <c r="F1992" s="3" t="s">
        <v>2142</v>
      </c>
      <c r="G1992" s="4">
        <v>1629.29</v>
      </c>
    </row>
    <row r="1993" spans="1:7" x14ac:dyDescent="0.25">
      <c r="A1993" s="1" t="s">
        <v>36</v>
      </c>
      <c r="B1993" s="1" t="s">
        <v>1602</v>
      </c>
      <c r="C1993" s="1" t="s">
        <v>156</v>
      </c>
      <c r="D1993" s="1" t="s">
        <v>142</v>
      </c>
      <c r="E1993" s="3" t="s">
        <v>1770</v>
      </c>
      <c r="F1993" s="3" t="s">
        <v>2142</v>
      </c>
      <c r="G1993" s="4">
        <v>1629.29</v>
      </c>
    </row>
    <row r="1994" spans="1:7" x14ac:dyDescent="0.25">
      <c r="A1994" s="1" t="s">
        <v>36</v>
      </c>
      <c r="B1994" s="1" t="s">
        <v>1297</v>
      </c>
      <c r="C1994" s="1" t="s">
        <v>287</v>
      </c>
      <c r="D1994" s="1" t="s">
        <v>142</v>
      </c>
      <c r="E1994" s="3" t="s">
        <v>1770</v>
      </c>
      <c r="F1994" s="3" t="s">
        <v>2142</v>
      </c>
      <c r="G1994" s="4">
        <v>2791.8</v>
      </c>
    </row>
    <row r="1995" spans="1:7" x14ac:dyDescent="0.25">
      <c r="A1995" s="1" t="s">
        <v>36</v>
      </c>
      <c r="B1995" s="1" t="s">
        <v>532</v>
      </c>
      <c r="C1995" s="1" t="s">
        <v>262</v>
      </c>
      <c r="D1995" s="1" t="s">
        <v>142</v>
      </c>
      <c r="E1995" s="3" t="s">
        <v>1770</v>
      </c>
      <c r="F1995" s="3" t="s">
        <v>2142</v>
      </c>
      <c r="G1995" s="4">
        <v>1629.29</v>
      </c>
    </row>
    <row r="1996" spans="1:7" x14ac:dyDescent="0.25">
      <c r="A1996" s="1" t="s">
        <v>36</v>
      </c>
      <c r="B1996" s="1" t="s">
        <v>1600</v>
      </c>
      <c r="C1996" s="1" t="s">
        <v>596</v>
      </c>
      <c r="D1996" s="1" t="s">
        <v>142</v>
      </c>
      <c r="E1996" s="3" t="s">
        <v>1770</v>
      </c>
      <c r="F1996" s="3" t="s">
        <v>2142</v>
      </c>
      <c r="G1996" s="4">
        <v>949.21</v>
      </c>
    </row>
    <row r="1997" spans="1:7" x14ac:dyDescent="0.25">
      <c r="A1997" s="1" t="s">
        <v>36</v>
      </c>
      <c r="B1997" s="1" t="s">
        <v>286</v>
      </c>
      <c r="C1997" s="1" t="s">
        <v>287</v>
      </c>
      <c r="D1997" s="1" t="s">
        <v>142</v>
      </c>
      <c r="E1997" s="3" t="s">
        <v>2177</v>
      </c>
      <c r="F1997" s="3" t="s">
        <v>2142</v>
      </c>
      <c r="G1997" s="4">
        <v>1629.29</v>
      </c>
    </row>
    <row r="1998" spans="1:7" x14ac:dyDescent="0.25">
      <c r="A1998" s="1" t="s">
        <v>36</v>
      </c>
      <c r="B1998" s="1" t="s">
        <v>1439</v>
      </c>
      <c r="C1998" s="1" t="s">
        <v>180</v>
      </c>
      <c r="D1998" s="1" t="s">
        <v>142</v>
      </c>
      <c r="E1998" s="3" t="s">
        <v>1770</v>
      </c>
      <c r="F1998" s="3" t="s">
        <v>2142</v>
      </c>
      <c r="G1998" s="4">
        <v>2160</v>
      </c>
    </row>
    <row r="1999" spans="1:7" x14ac:dyDescent="0.25">
      <c r="A1999" s="1" t="s">
        <v>36</v>
      </c>
      <c r="B1999" s="1" t="s">
        <v>167</v>
      </c>
      <c r="C1999" s="1" t="s">
        <v>166</v>
      </c>
      <c r="D1999" s="1" t="s">
        <v>142</v>
      </c>
      <c r="E1999" s="3" t="s">
        <v>1770</v>
      </c>
      <c r="F1999" s="3" t="s">
        <v>2142</v>
      </c>
      <c r="G1999" s="4">
        <v>972</v>
      </c>
    </row>
    <row r="2000" spans="1:7" x14ac:dyDescent="0.25">
      <c r="A2000" s="1" t="s">
        <v>36</v>
      </c>
      <c r="B2000" s="1" t="s">
        <v>1226</v>
      </c>
      <c r="C2000" s="1" t="s">
        <v>170</v>
      </c>
      <c r="D2000" s="1" t="s">
        <v>142</v>
      </c>
      <c r="E2000" s="3" t="s">
        <v>2150</v>
      </c>
      <c r="F2000" s="3" t="s">
        <v>2142</v>
      </c>
      <c r="G2000" s="4">
        <v>1561.29</v>
      </c>
    </row>
    <row r="2001" spans="1:7" x14ac:dyDescent="0.25">
      <c r="A2001" s="1" t="s">
        <v>36</v>
      </c>
      <c r="B2001" s="1" t="s">
        <v>1594</v>
      </c>
      <c r="C2001" s="1" t="s">
        <v>444</v>
      </c>
      <c r="D2001" s="1" t="s">
        <v>1659</v>
      </c>
      <c r="E2001" s="3" t="s">
        <v>1770</v>
      </c>
      <c r="F2001" s="3" t="s">
        <v>2142</v>
      </c>
      <c r="G2001" s="4">
        <v>918</v>
      </c>
    </row>
    <row r="2002" spans="1:7" x14ac:dyDescent="0.25">
      <c r="A2002" s="1" t="s">
        <v>36</v>
      </c>
      <c r="B2002" s="1" t="s">
        <v>263</v>
      </c>
      <c r="C2002" s="1" t="s">
        <v>264</v>
      </c>
      <c r="D2002" s="1" t="s">
        <v>142</v>
      </c>
      <c r="E2002" s="3" t="s">
        <v>2150</v>
      </c>
      <c r="F2002" s="3" t="s">
        <v>2142</v>
      </c>
      <c r="G2002" s="4">
        <v>972</v>
      </c>
    </row>
    <row r="2003" spans="1:7" x14ac:dyDescent="0.25">
      <c r="A2003" s="1" t="s">
        <v>36</v>
      </c>
      <c r="B2003" s="1" t="s">
        <v>446</v>
      </c>
      <c r="C2003" s="1" t="s">
        <v>447</v>
      </c>
      <c r="D2003" s="1" t="s">
        <v>1659</v>
      </c>
      <c r="E2003" s="3" t="s">
        <v>1770</v>
      </c>
      <c r="F2003" s="3" t="s">
        <v>2142</v>
      </c>
      <c r="G2003" s="4">
        <v>2160</v>
      </c>
    </row>
    <row r="2004" spans="1:7" x14ac:dyDescent="0.25">
      <c r="A2004" s="1" t="s">
        <v>36</v>
      </c>
      <c r="B2004" s="1" t="s">
        <v>967</v>
      </c>
      <c r="C2004" s="1" t="s">
        <v>968</v>
      </c>
      <c r="D2004" s="1" t="s">
        <v>142</v>
      </c>
      <c r="E2004" s="3" t="s">
        <v>1770</v>
      </c>
      <c r="F2004" s="3" t="s">
        <v>2142</v>
      </c>
      <c r="G2004" s="4">
        <v>918</v>
      </c>
    </row>
    <row r="2005" spans="1:7" x14ac:dyDescent="0.25">
      <c r="A2005" s="1" t="s">
        <v>36</v>
      </c>
      <c r="B2005" s="1" t="s">
        <v>296</v>
      </c>
      <c r="C2005" s="1" t="s">
        <v>155</v>
      </c>
      <c r="D2005" s="1" t="s">
        <v>176</v>
      </c>
      <c r="E2005" s="3" t="s">
        <v>1770</v>
      </c>
      <c r="F2005" s="3" t="s">
        <v>2142</v>
      </c>
      <c r="G2005" s="4">
        <v>972</v>
      </c>
    </row>
    <row r="2006" spans="1:7" x14ac:dyDescent="0.25">
      <c r="A2006" s="1" t="s">
        <v>36</v>
      </c>
      <c r="B2006" s="1" t="s">
        <v>1440</v>
      </c>
      <c r="C2006" s="1" t="s">
        <v>180</v>
      </c>
      <c r="D2006" s="1" t="s">
        <v>142</v>
      </c>
      <c r="E2006" s="3" t="s">
        <v>1770</v>
      </c>
      <c r="F2006" s="3" t="s">
        <v>2142</v>
      </c>
      <c r="G2006" s="4">
        <v>972</v>
      </c>
    </row>
    <row r="2007" spans="1:7" x14ac:dyDescent="0.25">
      <c r="A2007" s="1" t="s">
        <v>36</v>
      </c>
      <c r="B2007" s="1" t="s">
        <v>1220</v>
      </c>
      <c r="C2007" s="1" t="s">
        <v>809</v>
      </c>
      <c r="D2007" s="1" t="s">
        <v>142</v>
      </c>
      <c r="E2007" s="3" t="s">
        <v>2111</v>
      </c>
      <c r="F2007" s="3" t="s">
        <v>2142</v>
      </c>
      <c r="G2007" s="4">
        <v>900</v>
      </c>
    </row>
    <row r="2008" spans="1:7" x14ac:dyDescent="0.25">
      <c r="A2008" s="1" t="s">
        <v>36</v>
      </c>
      <c r="B2008" s="1" t="s">
        <v>929</v>
      </c>
      <c r="C2008" s="1" t="s">
        <v>155</v>
      </c>
      <c r="D2008" s="1" t="s">
        <v>142</v>
      </c>
      <c r="E2008" s="3" t="s">
        <v>2115</v>
      </c>
      <c r="F2008" s="3" t="s">
        <v>2142</v>
      </c>
      <c r="G2008" s="4">
        <v>900</v>
      </c>
    </row>
    <row r="2009" spans="1:7" x14ac:dyDescent="0.25">
      <c r="A2009" s="1" t="s">
        <v>36</v>
      </c>
      <c r="B2009" s="1" t="s">
        <v>1414</v>
      </c>
      <c r="C2009" s="1" t="s">
        <v>561</v>
      </c>
      <c r="D2009" s="1" t="s">
        <v>142</v>
      </c>
      <c r="E2009" s="3" t="s">
        <v>2173</v>
      </c>
      <c r="F2009" s="3" t="s">
        <v>2142</v>
      </c>
      <c r="G2009" s="4">
        <v>2000</v>
      </c>
    </row>
    <row r="2010" spans="1:7" x14ac:dyDescent="0.25">
      <c r="A2010" s="1" t="s">
        <v>36</v>
      </c>
      <c r="B2010" s="1" t="s">
        <v>595</v>
      </c>
      <c r="C2010" s="1" t="s">
        <v>596</v>
      </c>
      <c r="D2010" s="1" t="s">
        <v>142</v>
      </c>
      <c r="E2010" s="3" t="s">
        <v>2172</v>
      </c>
      <c r="F2010" s="3" t="s">
        <v>2142</v>
      </c>
      <c r="G2010" s="4">
        <v>900</v>
      </c>
    </row>
    <row r="2011" spans="1:7" x14ac:dyDescent="0.25">
      <c r="A2011" s="1" t="s">
        <v>36</v>
      </c>
      <c r="B2011" s="1" t="s">
        <v>766</v>
      </c>
      <c r="C2011" s="1" t="s">
        <v>203</v>
      </c>
      <c r="D2011" s="1" t="s">
        <v>142</v>
      </c>
      <c r="E2011" s="3" t="s">
        <v>2172</v>
      </c>
      <c r="F2011" s="3" t="s">
        <v>2142</v>
      </c>
      <c r="G2011" s="4">
        <v>900</v>
      </c>
    </row>
    <row r="2012" spans="1:7" x14ac:dyDescent="0.25">
      <c r="A2012" s="1" t="s">
        <v>36</v>
      </c>
      <c r="B2012" s="1" t="s">
        <v>934</v>
      </c>
      <c r="C2012" s="1" t="s">
        <v>203</v>
      </c>
      <c r="D2012" s="1" t="s">
        <v>142</v>
      </c>
      <c r="E2012" s="3" t="s">
        <v>2172</v>
      </c>
      <c r="F2012" s="3" t="s">
        <v>2142</v>
      </c>
      <c r="G2012" s="4">
        <v>900</v>
      </c>
    </row>
    <row r="2013" spans="1:7" x14ac:dyDescent="0.25">
      <c r="A2013" s="1" t="s">
        <v>36</v>
      </c>
      <c r="B2013" s="1" t="s">
        <v>775</v>
      </c>
      <c r="C2013" s="1" t="s">
        <v>203</v>
      </c>
      <c r="D2013" s="1" t="s">
        <v>142</v>
      </c>
      <c r="E2013" s="3" t="s">
        <v>1719</v>
      </c>
      <c r="F2013" s="3" t="s">
        <v>2142</v>
      </c>
      <c r="G2013" s="4">
        <v>1200.77</v>
      </c>
    </row>
    <row r="2014" spans="1:7" x14ac:dyDescent="0.25">
      <c r="A2014" s="1" t="s">
        <v>36</v>
      </c>
      <c r="B2014" s="1" t="s">
        <v>1055</v>
      </c>
      <c r="C2014" s="1" t="s">
        <v>156</v>
      </c>
      <c r="D2014" s="1" t="s">
        <v>142</v>
      </c>
      <c r="E2014" s="3" t="s">
        <v>1719</v>
      </c>
      <c r="F2014" s="3" t="s">
        <v>2142</v>
      </c>
      <c r="G2014" s="4">
        <v>1600</v>
      </c>
    </row>
    <row r="2015" spans="1:7" x14ac:dyDescent="0.25">
      <c r="A2015" s="1" t="s">
        <v>36</v>
      </c>
      <c r="B2015" s="1" t="s">
        <v>1412</v>
      </c>
      <c r="C2015" s="1" t="s">
        <v>1413</v>
      </c>
      <c r="D2015" s="1" t="s">
        <v>1659</v>
      </c>
      <c r="E2015" s="3" t="s">
        <v>1719</v>
      </c>
      <c r="F2015" s="3" t="s">
        <v>2142</v>
      </c>
      <c r="G2015" s="4">
        <v>1200.77</v>
      </c>
    </row>
    <row r="2016" spans="1:7" x14ac:dyDescent="0.25">
      <c r="A2016" s="1" t="s">
        <v>36</v>
      </c>
      <c r="B2016" s="1" t="s">
        <v>712</v>
      </c>
      <c r="C2016" s="1" t="s">
        <v>444</v>
      </c>
      <c r="D2016" s="1" t="s">
        <v>1659</v>
      </c>
      <c r="E2016" s="3" t="s">
        <v>1709</v>
      </c>
      <c r="F2016" s="3" t="s">
        <v>2142</v>
      </c>
      <c r="G2016" s="4">
        <v>1200.77</v>
      </c>
    </row>
    <row r="2017" spans="1:7" x14ac:dyDescent="0.25">
      <c r="A2017" s="1" t="s">
        <v>36</v>
      </c>
      <c r="B2017" s="1" t="s">
        <v>320</v>
      </c>
      <c r="C2017" s="1" t="s">
        <v>321</v>
      </c>
      <c r="D2017" s="1" t="s">
        <v>142</v>
      </c>
      <c r="E2017" s="3" t="s">
        <v>1709</v>
      </c>
      <c r="F2017" s="3" t="s">
        <v>2142</v>
      </c>
      <c r="G2017" s="4">
        <v>1200.77</v>
      </c>
    </row>
    <row r="2018" spans="1:7" x14ac:dyDescent="0.25">
      <c r="A2018" s="1" t="s">
        <v>36</v>
      </c>
      <c r="B2018" s="1" t="s">
        <v>797</v>
      </c>
      <c r="C2018" s="1" t="s">
        <v>321</v>
      </c>
      <c r="D2018" s="1" t="s">
        <v>142</v>
      </c>
      <c r="E2018" s="3" t="s">
        <v>1709</v>
      </c>
      <c r="F2018" s="3" t="s">
        <v>2142</v>
      </c>
      <c r="G2018" s="4">
        <v>1200.77</v>
      </c>
    </row>
    <row r="2019" spans="1:7" x14ac:dyDescent="0.25">
      <c r="A2019" s="1" t="s">
        <v>36</v>
      </c>
      <c r="B2019" s="1" t="s">
        <v>248</v>
      </c>
      <c r="C2019" s="1" t="s">
        <v>249</v>
      </c>
      <c r="D2019" s="1" t="s">
        <v>142</v>
      </c>
      <c r="E2019" s="3" t="s">
        <v>1709</v>
      </c>
      <c r="F2019" s="3" t="s">
        <v>2142</v>
      </c>
      <c r="G2019" s="4">
        <v>600</v>
      </c>
    </row>
    <row r="2020" spans="1:7" x14ac:dyDescent="0.25">
      <c r="A2020" s="1" t="s">
        <v>36</v>
      </c>
      <c r="B2020" s="1" t="s">
        <v>1112</v>
      </c>
      <c r="C2020" s="1" t="s">
        <v>468</v>
      </c>
      <c r="D2020" s="1" t="s">
        <v>142</v>
      </c>
      <c r="E2020" s="3" t="s">
        <v>1709</v>
      </c>
      <c r="F2020" s="3" t="s">
        <v>2142</v>
      </c>
      <c r="G2020" s="4">
        <v>1390.98</v>
      </c>
    </row>
    <row r="2021" spans="1:7" x14ac:dyDescent="0.25">
      <c r="A2021" s="1" t="s">
        <v>36</v>
      </c>
      <c r="B2021" s="1" t="s">
        <v>814</v>
      </c>
      <c r="C2021" s="1" t="s">
        <v>444</v>
      </c>
      <c r="D2021" s="1" t="s">
        <v>142</v>
      </c>
      <c r="E2021" s="3" t="s">
        <v>2168</v>
      </c>
      <c r="F2021" s="3" t="s">
        <v>2142</v>
      </c>
      <c r="G2021" s="4">
        <v>850</v>
      </c>
    </row>
    <row r="2022" spans="1:7" x14ac:dyDescent="0.25">
      <c r="A2022" s="1" t="s">
        <v>36</v>
      </c>
      <c r="B2022" s="1" t="s">
        <v>1313</v>
      </c>
      <c r="C2022" s="1" t="s">
        <v>203</v>
      </c>
      <c r="D2022" s="1" t="s">
        <v>142</v>
      </c>
      <c r="E2022" s="3" t="s">
        <v>2164</v>
      </c>
      <c r="F2022" s="3" t="s">
        <v>2142</v>
      </c>
      <c r="G2022" s="4">
        <v>850</v>
      </c>
    </row>
    <row r="2023" spans="1:7" x14ac:dyDescent="0.25">
      <c r="A2023" s="1" t="s">
        <v>36</v>
      </c>
      <c r="B2023" s="1" t="s">
        <v>443</v>
      </c>
      <c r="C2023" s="1" t="s">
        <v>444</v>
      </c>
      <c r="D2023" s="1" t="s">
        <v>142</v>
      </c>
      <c r="E2023" s="3" t="s">
        <v>2163</v>
      </c>
      <c r="F2023" s="3" t="s">
        <v>2142</v>
      </c>
      <c r="G2023" s="4">
        <v>850</v>
      </c>
    </row>
    <row r="2024" spans="1:7" x14ac:dyDescent="0.25">
      <c r="A2024" s="1" t="s">
        <v>36</v>
      </c>
      <c r="B2024" s="1" t="s">
        <v>1435</v>
      </c>
      <c r="C2024" s="1" t="s">
        <v>203</v>
      </c>
      <c r="D2024" s="1" t="s">
        <v>142</v>
      </c>
      <c r="E2024" s="3" t="s">
        <v>2403</v>
      </c>
      <c r="F2024" s="3" t="s">
        <v>2142</v>
      </c>
      <c r="G2024" s="4">
        <v>850</v>
      </c>
    </row>
    <row r="2025" spans="1:7" x14ac:dyDescent="0.25">
      <c r="A2025" s="1" t="s">
        <v>36</v>
      </c>
      <c r="B2025" s="1" t="s">
        <v>154</v>
      </c>
      <c r="C2025" s="1" t="s">
        <v>155</v>
      </c>
      <c r="D2025" s="1" t="s">
        <v>142</v>
      </c>
      <c r="E2025" s="3" t="s">
        <v>2403</v>
      </c>
      <c r="F2025" s="3" t="s">
        <v>2142</v>
      </c>
      <c r="G2025" s="4">
        <v>850</v>
      </c>
    </row>
    <row r="2026" spans="1:7" x14ac:dyDescent="0.25">
      <c r="A2026" s="1" t="s">
        <v>36</v>
      </c>
      <c r="B2026" s="1" t="s">
        <v>243</v>
      </c>
      <c r="C2026" s="1" t="s">
        <v>166</v>
      </c>
      <c r="D2026" s="1" t="s">
        <v>142</v>
      </c>
      <c r="E2026" s="3" t="s">
        <v>2167</v>
      </c>
      <c r="F2026" s="3" t="s">
        <v>2142</v>
      </c>
      <c r="G2026" s="4">
        <v>850</v>
      </c>
    </row>
    <row r="2027" spans="1:7" x14ac:dyDescent="0.25">
      <c r="A2027" s="1" t="s">
        <v>36</v>
      </c>
      <c r="B2027" s="1" t="s">
        <v>401</v>
      </c>
      <c r="C2027" s="1" t="s">
        <v>203</v>
      </c>
      <c r="D2027" s="1" t="s">
        <v>1659</v>
      </c>
      <c r="E2027" s="3" t="s">
        <v>2166</v>
      </c>
      <c r="F2027" s="3" t="s">
        <v>2142</v>
      </c>
      <c r="G2027" s="4">
        <v>850</v>
      </c>
    </row>
    <row r="2028" spans="1:7" x14ac:dyDescent="0.25">
      <c r="A2028" s="1" t="s">
        <v>36</v>
      </c>
      <c r="B2028" s="1" t="s">
        <v>560</v>
      </c>
      <c r="C2028" s="1" t="s">
        <v>561</v>
      </c>
      <c r="D2028" s="1" t="s">
        <v>142</v>
      </c>
      <c r="E2028" s="3" t="s">
        <v>2162</v>
      </c>
      <c r="F2028" s="3" t="s">
        <v>2142</v>
      </c>
      <c r="G2028" s="4">
        <v>2000</v>
      </c>
    </row>
    <row r="2029" spans="1:7" x14ac:dyDescent="0.25">
      <c r="A2029" s="1" t="s">
        <v>36</v>
      </c>
      <c r="B2029" s="1" t="s">
        <v>195</v>
      </c>
      <c r="C2029" s="1" t="s">
        <v>173</v>
      </c>
      <c r="D2029" s="1" t="s">
        <v>142</v>
      </c>
      <c r="E2029" s="3" t="s">
        <v>2404</v>
      </c>
      <c r="F2029" s="3" t="s">
        <v>2142</v>
      </c>
      <c r="G2029" s="4">
        <v>1390.98</v>
      </c>
    </row>
    <row r="2030" spans="1:7" x14ac:dyDescent="0.25">
      <c r="A2030" s="1" t="s">
        <v>36</v>
      </c>
      <c r="B2030" s="1" t="s">
        <v>1248</v>
      </c>
      <c r="C2030" s="1" t="s">
        <v>180</v>
      </c>
      <c r="D2030" s="1" t="s">
        <v>142</v>
      </c>
      <c r="E2030" s="3" t="s">
        <v>2159</v>
      </c>
      <c r="F2030" s="3" t="s">
        <v>2142</v>
      </c>
      <c r="G2030" s="4">
        <v>2000</v>
      </c>
    </row>
    <row r="2031" spans="1:7" x14ac:dyDescent="0.25">
      <c r="A2031" s="1" t="s">
        <v>36</v>
      </c>
      <c r="B2031" s="1" t="s">
        <v>1309</v>
      </c>
      <c r="C2031" s="1" t="s">
        <v>264</v>
      </c>
      <c r="D2031" s="1" t="s">
        <v>142</v>
      </c>
      <c r="E2031" s="3" t="s">
        <v>2159</v>
      </c>
      <c r="F2031" s="3" t="s">
        <v>2142</v>
      </c>
      <c r="G2031" s="4">
        <v>1553.56</v>
      </c>
    </row>
    <row r="2032" spans="1:7" x14ac:dyDescent="0.25">
      <c r="A2032" s="1" t="s">
        <v>36</v>
      </c>
      <c r="B2032" s="1" t="s">
        <v>508</v>
      </c>
      <c r="C2032" s="1" t="s">
        <v>245</v>
      </c>
      <c r="D2032" s="1" t="s">
        <v>176</v>
      </c>
      <c r="E2032" s="3" t="s">
        <v>2159</v>
      </c>
      <c r="F2032" s="3" t="s">
        <v>2142</v>
      </c>
      <c r="G2032" s="4">
        <v>1553.56</v>
      </c>
    </row>
    <row r="2033" spans="1:7" x14ac:dyDescent="0.25">
      <c r="A2033" s="1" t="s">
        <v>36</v>
      </c>
      <c r="B2033" s="1" t="s">
        <v>1049</v>
      </c>
      <c r="C2033" s="1" t="s">
        <v>1050</v>
      </c>
      <c r="D2033" s="1" t="s">
        <v>1659</v>
      </c>
      <c r="E2033" s="3" t="s">
        <v>2159</v>
      </c>
      <c r="F2033" s="3" t="s">
        <v>2142</v>
      </c>
      <c r="G2033" s="4">
        <v>1553.56</v>
      </c>
    </row>
    <row r="2034" spans="1:7" x14ac:dyDescent="0.25">
      <c r="A2034" s="1" t="s">
        <v>36</v>
      </c>
      <c r="B2034" s="1" t="s">
        <v>864</v>
      </c>
      <c r="C2034" s="1" t="s">
        <v>166</v>
      </c>
      <c r="D2034" s="1" t="s">
        <v>1659</v>
      </c>
      <c r="E2034" s="3" t="s">
        <v>2150</v>
      </c>
      <c r="F2034" s="3" t="s">
        <v>2142</v>
      </c>
      <c r="G2034" s="4">
        <v>2000</v>
      </c>
    </row>
    <row r="2035" spans="1:7" x14ac:dyDescent="0.25">
      <c r="A2035" s="1" t="s">
        <v>36</v>
      </c>
      <c r="B2035" s="1" t="s">
        <v>1051</v>
      </c>
      <c r="C2035" s="1" t="s">
        <v>180</v>
      </c>
      <c r="D2035" s="1" t="s">
        <v>1659</v>
      </c>
      <c r="E2035" s="3" t="s">
        <v>2159</v>
      </c>
      <c r="F2035" s="3" t="s">
        <v>2142</v>
      </c>
      <c r="G2035" s="4">
        <v>1730</v>
      </c>
    </row>
    <row r="2036" spans="1:7" x14ac:dyDescent="0.25">
      <c r="A2036" s="1" t="s">
        <v>36</v>
      </c>
      <c r="B2036" s="1" t="s">
        <v>674</v>
      </c>
      <c r="C2036" s="1" t="s">
        <v>245</v>
      </c>
      <c r="D2036" s="1" t="s">
        <v>1659</v>
      </c>
      <c r="E2036" s="3" t="s">
        <v>1761</v>
      </c>
      <c r="F2036" s="3" t="s">
        <v>2142</v>
      </c>
      <c r="G2036" s="4">
        <v>850</v>
      </c>
    </row>
    <row r="2037" spans="1:7" x14ac:dyDescent="0.25">
      <c r="A2037" s="1" t="s">
        <v>36</v>
      </c>
      <c r="B2037" s="1" t="s">
        <v>1250</v>
      </c>
      <c r="C2037" s="1" t="s">
        <v>1251</v>
      </c>
      <c r="D2037" s="1" t="s">
        <v>1659</v>
      </c>
      <c r="E2037" s="3" t="s">
        <v>2158</v>
      </c>
      <c r="F2037" s="3" t="s">
        <v>2142</v>
      </c>
      <c r="G2037" s="4">
        <v>900</v>
      </c>
    </row>
    <row r="2038" spans="1:7" x14ac:dyDescent="0.25">
      <c r="A2038" s="1" t="s">
        <v>36</v>
      </c>
      <c r="B2038" s="1" t="s">
        <v>298</v>
      </c>
      <c r="C2038" s="1" t="s">
        <v>190</v>
      </c>
      <c r="D2038" s="1" t="s">
        <v>1659</v>
      </c>
      <c r="E2038" s="3" t="s">
        <v>2157</v>
      </c>
      <c r="F2038" s="3" t="s">
        <v>2142</v>
      </c>
      <c r="G2038" s="4">
        <v>850</v>
      </c>
    </row>
    <row r="2039" spans="1:7" x14ac:dyDescent="0.25">
      <c r="A2039" s="1" t="s">
        <v>36</v>
      </c>
      <c r="B2039" s="1" t="s">
        <v>299</v>
      </c>
      <c r="C2039" s="1" t="s">
        <v>300</v>
      </c>
      <c r="D2039" s="1" t="s">
        <v>1659</v>
      </c>
      <c r="E2039" s="3" t="s">
        <v>2152</v>
      </c>
      <c r="F2039" s="3" t="s">
        <v>2142</v>
      </c>
      <c r="G2039" s="4">
        <v>2000</v>
      </c>
    </row>
    <row r="2040" spans="1:7" x14ac:dyDescent="0.25">
      <c r="A2040" s="1" t="s">
        <v>36</v>
      </c>
      <c r="B2040" s="1" t="s">
        <v>1165</v>
      </c>
      <c r="C2040" s="1" t="s">
        <v>256</v>
      </c>
      <c r="D2040" s="1" t="s">
        <v>1659</v>
      </c>
      <c r="E2040" s="3" t="s">
        <v>1735</v>
      </c>
      <c r="F2040" s="3" t="s">
        <v>2142</v>
      </c>
      <c r="G2040" s="4">
        <v>1204.98</v>
      </c>
    </row>
    <row r="2041" spans="1:7" x14ac:dyDescent="0.25">
      <c r="A2041" s="1" t="s">
        <v>36</v>
      </c>
      <c r="B2041" s="1" t="s">
        <v>347</v>
      </c>
      <c r="C2041" s="1" t="s">
        <v>348</v>
      </c>
      <c r="D2041" s="1" t="s">
        <v>1659</v>
      </c>
      <c r="E2041" s="3" t="s">
        <v>2149</v>
      </c>
      <c r="F2041" s="3" t="s">
        <v>2142</v>
      </c>
      <c r="G2041" s="4">
        <v>1390.98</v>
      </c>
    </row>
    <row r="2042" spans="1:7" x14ac:dyDescent="0.25">
      <c r="A2042" s="1" t="s">
        <v>36</v>
      </c>
      <c r="B2042" s="1" t="s">
        <v>346</v>
      </c>
      <c r="C2042" s="1" t="s">
        <v>197</v>
      </c>
      <c r="D2042" s="1" t="s">
        <v>1659</v>
      </c>
      <c r="E2042" s="3" t="s">
        <v>2149</v>
      </c>
      <c r="F2042" s="3" t="s">
        <v>2142</v>
      </c>
      <c r="G2042" s="4">
        <v>1390.98</v>
      </c>
    </row>
    <row r="2043" spans="1:7" x14ac:dyDescent="0.25">
      <c r="A2043" s="1" t="s">
        <v>36</v>
      </c>
      <c r="B2043" s="1" t="s">
        <v>1595</v>
      </c>
      <c r="C2043" s="1" t="s">
        <v>264</v>
      </c>
      <c r="D2043" s="1" t="s">
        <v>1659</v>
      </c>
      <c r="E2043" s="3" t="s">
        <v>2149</v>
      </c>
      <c r="F2043" s="3" t="s">
        <v>2142</v>
      </c>
      <c r="G2043" s="4">
        <v>2000</v>
      </c>
    </row>
    <row r="2044" spans="1:7" x14ac:dyDescent="0.25">
      <c r="A2044" s="1" t="s">
        <v>36</v>
      </c>
      <c r="B2044" s="1" t="s">
        <v>770</v>
      </c>
      <c r="C2044" s="1" t="s">
        <v>203</v>
      </c>
      <c r="D2044" s="1" t="s">
        <v>1659</v>
      </c>
      <c r="E2044" s="3" t="s">
        <v>2149</v>
      </c>
      <c r="F2044" s="3" t="s">
        <v>2142</v>
      </c>
      <c r="G2044" s="4">
        <v>1390.98</v>
      </c>
    </row>
    <row r="2045" spans="1:7" x14ac:dyDescent="0.25">
      <c r="A2045" s="1" t="s">
        <v>36</v>
      </c>
      <c r="B2045" s="1" t="s">
        <v>553</v>
      </c>
      <c r="C2045" s="1" t="s">
        <v>364</v>
      </c>
      <c r="D2045" s="1" t="s">
        <v>1659</v>
      </c>
      <c r="E2045" s="3" t="s">
        <v>1735</v>
      </c>
      <c r="F2045" s="3" t="s">
        <v>2142</v>
      </c>
      <c r="G2045" s="4">
        <v>1390.98</v>
      </c>
    </row>
    <row r="2046" spans="1:7" x14ac:dyDescent="0.25">
      <c r="A2046" s="1" t="s">
        <v>36</v>
      </c>
      <c r="B2046" s="1" t="s">
        <v>402</v>
      </c>
      <c r="C2046" s="1" t="s">
        <v>180</v>
      </c>
      <c r="D2046" s="1" t="s">
        <v>1659</v>
      </c>
      <c r="E2046" s="3" t="s">
        <v>2087</v>
      </c>
      <c r="F2046" s="3" t="s">
        <v>2142</v>
      </c>
      <c r="G2046" s="4">
        <v>850</v>
      </c>
    </row>
    <row r="2047" spans="1:7" x14ac:dyDescent="0.25">
      <c r="A2047" s="1" t="s">
        <v>36</v>
      </c>
      <c r="B2047" s="1" t="s">
        <v>1047</v>
      </c>
      <c r="C2047" s="1" t="s">
        <v>468</v>
      </c>
      <c r="D2047" s="1" t="s">
        <v>1659</v>
      </c>
      <c r="E2047" s="3" t="s">
        <v>1752</v>
      </c>
      <c r="F2047" s="3" t="s">
        <v>2142</v>
      </c>
      <c r="G2047" s="4">
        <v>850</v>
      </c>
    </row>
    <row r="2048" spans="1:7" x14ac:dyDescent="0.25">
      <c r="A2048" s="1" t="s">
        <v>36</v>
      </c>
      <c r="B2048" s="1" t="s">
        <v>536</v>
      </c>
      <c r="C2048" s="1" t="s">
        <v>537</v>
      </c>
      <c r="D2048" s="1" t="s">
        <v>1659</v>
      </c>
      <c r="E2048" s="3" t="s">
        <v>2147</v>
      </c>
      <c r="F2048" s="3" t="s">
        <v>2142</v>
      </c>
      <c r="G2048" s="4">
        <v>2000</v>
      </c>
    </row>
    <row r="2049" spans="1:7" x14ac:dyDescent="0.25">
      <c r="A2049" s="1" t="s">
        <v>36</v>
      </c>
      <c r="B2049" s="1" t="s">
        <v>435</v>
      </c>
      <c r="C2049" s="1" t="s">
        <v>166</v>
      </c>
      <c r="D2049" s="1" t="s">
        <v>1659</v>
      </c>
      <c r="E2049" s="3" t="s">
        <v>2144</v>
      </c>
      <c r="F2049" s="3" t="s">
        <v>2142</v>
      </c>
      <c r="G2049" s="4">
        <v>850</v>
      </c>
    </row>
    <row r="2050" spans="1:7" x14ac:dyDescent="0.25">
      <c r="A2050" s="1" t="s">
        <v>36</v>
      </c>
      <c r="B2050" s="1" t="s">
        <v>888</v>
      </c>
      <c r="C2050" s="1" t="s">
        <v>166</v>
      </c>
      <c r="D2050" s="1" t="s">
        <v>1659</v>
      </c>
      <c r="E2050" s="3" t="s">
        <v>2145</v>
      </c>
      <c r="F2050" s="3" t="s">
        <v>2142</v>
      </c>
      <c r="G2050" s="4">
        <v>850</v>
      </c>
    </row>
    <row r="2051" spans="1:7" x14ac:dyDescent="0.25">
      <c r="A2051" s="1" t="s">
        <v>36</v>
      </c>
      <c r="B2051" s="1" t="s">
        <v>952</v>
      </c>
      <c r="C2051" s="1" t="s">
        <v>166</v>
      </c>
      <c r="D2051" s="1" t="s">
        <v>1659</v>
      </c>
      <c r="E2051" s="3" t="s">
        <v>2146</v>
      </c>
      <c r="F2051" s="3" t="s">
        <v>2142</v>
      </c>
      <c r="G2051" s="4">
        <v>850</v>
      </c>
    </row>
    <row r="2052" spans="1:7" x14ac:dyDescent="0.25">
      <c r="A2052" s="1" t="s">
        <v>36</v>
      </c>
      <c r="B2052" s="1" t="s">
        <v>1436</v>
      </c>
      <c r="C2052" s="1" t="s">
        <v>203</v>
      </c>
      <c r="D2052" s="1" t="s">
        <v>1659</v>
      </c>
      <c r="E2052" s="3" t="s">
        <v>2141</v>
      </c>
      <c r="F2052" s="3" t="s">
        <v>2142</v>
      </c>
      <c r="G2052" s="4">
        <v>750</v>
      </c>
    </row>
    <row r="2053" spans="1:7" x14ac:dyDescent="0.25">
      <c r="A2053" s="1" t="s">
        <v>36</v>
      </c>
      <c r="B2053" s="1" t="s">
        <v>1146</v>
      </c>
      <c r="C2053" s="1" t="s">
        <v>197</v>
      </c>
      <c r="D2053" s="1" t="s">
        <v>1659</v>
      </c>
      <c r="E2053" s="3" t="s">
        <v>2179</v>
      </c>
      <c r="F2053" s="3" t="s">
        <v>2142</v>
      </c>
      <c r="G2053" s="4">
        <v>918</v>
      </c>
    </row>
    <row r="2054" spans="1:7" x14ac:dyDescent="0.25">
      <c r="A2054" s="1" t="s">
        <v>36</v>
      </c>
      <c r="B2054" s="1" t="s">
        <v>391</v>
      </c>
      <c r="C2054" s="1" t="s">
        <v>205</v>
      </c>
      <c r="D2054" s="1" t="s">
        <v>1659</v>
      </c>
      <c r="E2054" s="3" t="s">
        <v>1805</v>
      </c>
      <c r="F2054" s="3" t="s">
        <v>2142</v>
      </c>
      <c r="G2054" s="4">
        <v>1390.98</v>
      </c>
    </row>
    <row r="2055" spans="1:7" x14ac:dyDescent="0.25">
      <c r="A2055" s="1" t="s">
        <v>36</v>
      </c>
      <c r="B2055" s="1" t="s">
        <v>1641</v>
      </c>
      <c r="C2055" s="1" t="s">
        <v>1642</v>
      </c>
      <c r="D2055" s="1" t="s">
        <v>1659</v>
      </c>
      <c r="E2055" s="3" t="s">
        <v>2405</v>
      </c>
      <c r="F2055" s="3" t="s">
        <v>2406</v>
      </c>
      <c r="G2055" s="4">
        <v>0</v>
      </c>
    </row>
    <row r="2056" spans="1:7" x14ac:dyDescent="0.25">
      <c r="A2056" s="1" t="s">
        <v>36</v>
      </c>
      <c r="B2056" s="1" t="s">
        <v>338</v>
      </c>
      <c r="C2056" s="1" t="s">
        <v>173</v>
      </c>
      <c r="D2056" s="1" t="s">
        <v>1659</v>
      </c>
      <c r="E2056" s="3" t="s">
        <v>2407</v>
      </c>
      <c r="F2056" s="3" t="s">
        <v>2408</v>
      </c>
      <c r="G2056" s="4">
        <v>850</v>
      </c>
    </row>
    <row r="2057" spans="1:7" x14ac:dyDescent="0.25">
      <c r="A2057" s="1" t="s">
        <v>36</v>
      </c>
      <c r="B2057" s="1" t="s">
        <v>923</v>
      </c>
      <c r="C2057" s="1" t="s">
        <v>155</v>
      </c>
      <c r="D2057" s="1" t="s">
        <v>1659</v>
      </c>
      <c r="E2057" s="3" t="s">
        <v>2409</v>
      </c>
      <c r="F2057" s="3" t="s">
        <v>2410</v>
      </c>
      <c r="G2057" s="4">
        <v>2000</v>
      </c>
    </row>
    <row r="2058" spans="1:7" x14ac:dyDescent="0.25">
      <c r="A2058" s="1" t="s">
        <v>36</v>
      </c>
      <c r="B2058" s="1" t="s">
        <v>403</v>
      </c>
      <c r="C2058" s="1" t="s">
        <v>205</v>
      </c>
      <c r="D2058" s="1" t="s">
        <v>1659</v>
      </c>
      <c r="E2058" s="3" t="s">
        <v>1805</v>
      </c>
      <c r="F2058" s="3" t="s">
        <v>2411</v>
      </c>
      <c r="G2058" s="4">
        <v>1390.98</v>
      </c>
    </row>
    <row r="2059" spans="1:7" x14ac:dyDescent="0.25">
      <c r="A2059" s="1" t="s">
        <v>36</v>
      </c>
      <c r="B2059" s="1" t="s">
        <v>1048</v>
      </c>
      <c r="C2059" s="1" t="s">
        <v>173</v>
      </c>
      <c r="D2059" s="1" t="s">
        <v>1659</v>
      </c>
      <c r="E2059" s="3" t="s">
        <v>2412</v>
      </c>
      <c r="F2059" s="3" t="s">
        <v>2413</v>
      </c>
      <c r="G2059" s="4">
        <v>1390.98</v>
      </c>
    </row>
    <row r="2060" spans="1:7" x14ac:dyDescent="0.25">
      <c r="A2060" s="1" t="s">
        <v>36</v>
      </c>
      <c r="B2060" s="1" t="s">
        <v>244</v>
      </c>
      <c r="C2060" s="1" t="s">
        <v>245</v>
      </c>
      <c r="D2060" s="1" t="s">
        <v>1659</v>
      </c>
      <c r="E2060" s="3" t="s">
        <v>2414</v>
      </c>
      <c r="F2060" s="3" t="s">
        <v>2142</v>
      </c>
      <c r="G2060" s="4">
        <v>1390.98</v>
      </c>
    </row>
    <row r="2061" spans="1:7" x14ac:dyDescent="0.25">
      <c r="A2061" s="1" t="s">
        <v>36</v>
      </c>
      <c r="B2061" s="1" t="s">
        <v>1650</v>
      </c>
      <c r="C2061" s="1" t="s">
        <v>1642</v>
      </c>
      <c r="D2061" s="1" t="s">
        <v>1659</v>
      </c>
      <c r="E2061" s="3" t="s">
        <v>1651</v>
      </c>
      <c r="F2061" s="3" t="s">
        <v>2142</v>
      </c>
      <c r="G2061" s="4">
        <v>0</v>
      </c>
    </row>
    <row r="2062" spans="1:7" x14ac:dyDescent="0.25">
      <c r="A2062" s="1" t="s">
        <v>36</v>
      </c>
      <c r="B2062" s="1" t="s">
        <v>469</v>
      </c>
      <c r="C2062" s="1" t="s">
        <v>468</v>
      </c>
      <c r="D2062" s="1" t="s">
        <v>1659</v>
      </c>
      <c r="E2062" s="3" t="s">
        <v>2415</v>
      </c>
      <c r="F2062" s="3" t="s">
        <v>2142</v>
      </c>
      <c r="G2062" s="4">
        <v>1550</v>
      </c>
    </row>
    <row r="2063" spans="1:7" x14ac:dyDescent="0.25">
      <c r="A2063" s="1" t="s">
        <v>36</v>
      </c>
      <c r="B2063" s="1" t="s">
        <v>1652</v>
      </c>
      <c r="C2063" s="1" t="s">
        <v>1642</v>
      </c>
      <c r="D2063" s="1" t="s">
        <v>1659</v>
      </c>
      <c r="E2063" s="3" t="s">
        <v>2416</v>
      </c>
      <c r="F2063" s="3" t="s">
        <v>2142</v>
      </c>
      <c r="G2063" s="4">
        <v>0</v>
      </c>
    </row>
    <row r="2064" spans="1:7" x14ac:dyDescent="0.25">
      <c r="A2064" s="1" t="s">
        <v>36</v>
      </c>
      <c r="B2064" s="1" t="s">
        <v>1653</v>
      </c>
      <c r="C2064" s="1" t="s">
        <v>1642</v>
      </c>
      <c r="D2064" s="1" t="s">
        <v>1659</v>
      </c>
      <c r="E2064" s="3" t="s">
        <v>2416</v>
      </c>
      <c r="F2064" s="3" t="s">
        <v>2142</v>
      </c>
      <c r="G2064" s="4">
        <v>0</v>
      </c>
    </row>
    <row r="2065" spans="1:7" x14ac:dyDescent="0.25">
      <c r="A2065" s="1" t="s">
        <v>36</v>
      </c>
      <c r="B2065" s="1" t="s">
        <v>1228</v>
      </c>
      <c r="C2065" s="1" t="s">
        <v>190</v>
      </c>
      <c r="D2065" s="1" t="s">
        <v>1659</v>
      </c>
      <c r="E2065" s="3" t="s">
        <v>1640</v>
      </c>
      <c r="F2065" s="3" t="s">
        <v>2142</v>
      </c>
      <c r="G2065" s="4">
        <v>2000</v>
      </c>
    </row>
    <row r="2066" spans="1:7" x14ac:dyDescent="0.25">
      <c r="A2066" s="1" t="s">
        <v>36</v>
      </c>
      <c r="B2066" s="1" t="s">
        <v>531</v>
      </c>
      <c r="C2066" s="1" t="s">
        <v>203</v>
      </c>
      <c r="D2066" s="1" t="s">
        <v>1659</v>
      </c>
      <c r="E2066" s="3" t="s">
        <v>2022</v>
      </c>
      <c r="F2066" s="3" t="s">
        <v>2142</v>
      </c>
      <c r="G2066" s="4">
        <v>850</v>
      </c>
    </row>
    <row r="2067" spans="1:7" x14ac:dyDescent="0.25">
      <c r="A2067" s="1" t="s">
        <v>36</v>
      </c>
      <c r="B2067" s="1" t="s">
        <v>811</v>
      </c>
      <c r="C2067" s="1" t="s">
        <v>458</v>
      </c>
      <c r="D2067" s="1" t="s">
        <v>1659</v>
      </c>
      <c r="E2067" s="3" t="s">
        <v>2417</v>
      </c>
      <c r="F2067" s="3" t="s">
        <v>2142</v>
      </c>
      <c r="G2067" s="4">
        <v>850</v>
      </c>
    </row>
    <row r="2068" spans="1:7" x14ac:dyDescent="0.25">
      <c r="A2068" s="1" t="s">
        <v>36</v>
      </c>
      <c r="B2068" s="1" t="s">
        <v>351</v>
      </c>
      <c r="C2068" s="1" t="s">
        <v>352</v>
      </c>
      <c r="D2068" s="1" t="s">
        <v>1659</v>
      </c>
      <c r="E2068" s="3" t="s">
        <v>2418</v>
      </c>
      <c r="F2068" s="3" t="s">
        <v>2142</v>
      </c>
      <c r="G2068" s="4">
        <v>449.21</v>
      </c>
    </row>
    <row r="2069" spans="1:7" x14ac:dyDescent="0.25">
      <c r="A2069" s="1" t="s">
        <v>36</v>
      </c>
      <c r="B2069" s="1" t="s">
        <v>1415</v>
      </c>
      <c r="C2069" s="1" t="s">
        <v>1050</v>
      </c>
      <c r="D2069" s="1" t="s">
        <v>1659</v>
      </c>
      <c r="E2069" s="3" t="s">
        <v>2418</v>
      </c>
      <c r="F2069" s="3" t="s">
        <v>2142</v>
      </c>
      <c r="G2069" s="4">
        <v>1005.05</v>
      </c>
    </row>
    <row r="2070" spans="1:7" x14ac:dyDescent="0.25">
      <c r="A2070" s="1" t="s">
        <v>36</v>
      </c>
      <c r="B2070" s="1" t="s">
        <v>485</v>
      </c>
      <c r="C2070" s="1" t="s">
        <v>203</v>
      </c>
      <c r="D2070" s="1" t="s">
        <v>1659</v>
      </c>
      <c r="E2070" s="3" t="s">
        <v>2419</v>
      </c>
      <c r="F2070" s="3" t="s">
        <v>2142</v>
      </c>
      <c r="G2070" s="4">
        <v>850</v>
      </c>
    </row>
    <row r="2071" spans="1:7" x14ac:dyDescent="0.25">
      <c r="A2071" s="1" t="s">
        <v>1647</v>
      </c>
      <c r="B2071" s="1" t="s">
        <v>1206</v>
      </c>
      <c r="C2071" s="1" t="s">
        <v>1207</v>
      </c>
      <c r="D2071" s="1" t="s">
        <v>2184</v>
      </c>
      <c r="E2071" s="3" t="s">
        <v>2420</v>
      </c>
      <c r="F2071" s="3" t="s">
        <v>2185</v>
      </c>
      <c r="G2071" s="4">
        <v>7594.36</v>
      </c>
    </row>
    <row r="2072" spans="1:7" x14ac:dyDescent="0.25">
      <c r="A2072" s="1" t="s">
        <v>1647</v>
      </c>
      <c r="B2072" s="1" t="s">
        <v>1613</v>
      </c>
      <c r="C2072" s="1" t="s">
        <v>1207</v>
      </c>
      <c r="D2072" s="1" t="s">
        <v>2184</v>
      </c>
      <c r="E2072" s="3" t="s">
        <v>2420</v>
      </c>
      <c r="F2072" s="3" t="s">
        <v>2185</v>
      </c>
      <c r="G2072" s="4">
        <v>7594.36</v>
      </c>
    </row>
    <row r="2073" spans="1:7" x14ac:dyDescent="0.25">
      <c r="A2073" s="1" t="s">
        <v>1648</v>
      </c>
      <c r="B2073" s="1" t="s">
        <v>1405</v>
      </c>
      <c r="C2073" s="1" t="s">
        <v>2186</v>
      </c>
      <c r="D2073" s="1" t="s">
        <v>2184</v>
      </c>
      <c r="E2073" s="3" t="s">
        <v>2056</v>
      </c>
      <c r="F2073" s="3" t="s">
        <v>2062</v>
      </c>
      <c r="G2073" s="4">
        <v>7236</v>
      </c>
    </row>
    <row r="2074" spans="1:7" x14ac:dyDescent="0.25">
      <c r="A2074" s="1" t="s">
        <v>1648</v>
      </c>
      <c r="B2074" s="1" t="s">
        <v>1403</v>
      </c>
      <c r="C2074" s="1" t="s">
        <v>2186</v>
      </c>
      <c r="D2074" s="1" t="s">
        <v>2184</v>
      </c>
      <c r="E2074" s="3" t="s">
        <v>2061</v>
      </c>
      <c r="F2074" s="3" t="s">
        <v>2062</v>
      </c>
      <c r="G2074" s="4">
        <v>7236</v>
      </c>
    </row>
    <row r="2075" spans="1:7" x14ac:dyDescent="0.25">
      <c r="A2075" s="1" t="s">
        <v>1646</v>
      </c>
      <c r="B2075" s="1" t="s">
        <v>1406</v>
      </c>
      <c r="C2075" s="1" t="s">
        <v>2187</v>
      </c>
      <c r="D2075" s="1" t="s">
        <v>2188</v>
      </c>
      <c r="E2075" s="3" t="s">
        <v>2056</v>
      </c>
      <c r="F2075" s="3" t="s">
        <v>2062</v>
      </c>
      <c r="G2075" s="4">
        <v>10071.94</v>
      </c>
    </row>
    <row r="2076" spans="1:7" x14ac:dyDescent="0.25">
      <c r="A2076" s="1" t="s">
        <v>1646</v>
      </c>
      <c r="B2076" s="1" t="s">
        <v>895</v>
      </c>
      <c r="C2076" s="1" t="s">
        <v>896</v>
      </c>
      <c r="D2076" s="1" t="s">
        <v>2188</v>
      </c>
      <c r="E2076" s="3" t="s">
        <v>2056</v>
      </c>
      <c r="F2076" s="3" t="s">
        <v>2062</v>
      </c>
      <c r="G2076" s="4">
        <v>10071.94</v>
      </c>
    </row>
    <row r="2077" spans="1:7" x14ac:dyDescent="0.25">
      <c r="A2077" s="1" t="s">
        <v>1646</v>
      </c>
      <c r="B2077" s="1" t="s">
        <v>1404</v>
      </c>
      <c r="C2077" s="1" t="s">
        <v>2189</v>
      </c>
      <c r="D2077" s="1" t="s">
        <v>2188</v>
      </c>
      <c r="E2077" s="3" t="s">
        <v>2056</v>
      </c>
      <c r="F2077" s="3" t="s">
        <v>2062</v>
      </c>
      <c r="G2077" s="4">
        <v>11813.5</v>
      </c>
    </row>
    <row r="2078" spans="1:7" x14ac:dyDescent="0.25">
      <c r="A2078" s="1" t="s">
        <v>1645</v>
      </c>
      <c r="B2078" s="1" t="s">
        <v>437</v>
      </c>
      <c r="C2078" s="1" t="s">
        <v>334</v>
      </c>
      <c r="D2078" s="1" t="s">
        <v>176</v>
      </c>
      <c r="E2078" s="3" t="s">
        <v>1875</v>
      </c>
      <c r="F2078" s="3" t="s">
        <v>2421</v>
      </c>
      <c r="G2078" s="4">
        <v>3745</v>
      </c>
    </row>
    <row r="2079" spans="1:7" x14ac:dyDescent="0.25">
      <c r="A2079" s="1" t="s">
        <v>1645</v>
      </c>
      <c r="B2079" s="1" t="s">
        <v>1605</v>
      </c>
      <c r="C2079" s="1" t="s">
        <v>334</v>
      </c>
      <c r="D2079" s="1" t="s">
        <v>176</v>
      </c>
      <c r="E2079" s="3" t="s">
        <v>1875</v>
      </c>
      <c r="F2079" s="3" t="s">
        <v>2421</v>
      </c>
      <c r="G2079" s="4">
        <v>3745</v>
      </c>
    </row>
    <row r="2080" spans="1:7" x14ac:dyDescent="0.25">
      <c r="A2080" s="1" t="s">
        <v>1645</v>
      </c>
      <c r="B2080" s="1" t="s">
        <v>1193</v>
      </c>
      <c r="C2080" s="1" t="s">
        <v>334</v>
      </c>
      <c r="D2080" s="1" t="s">
        <v>176</v>
      </c>
      <c r="E2080" s="3" t="s">
        <v>1875</v>
      </c>
      <c r="F2080" s="3" t="s">
        <v>2421</v>
      </c>
      <c r="G2080" s="4">
        <v>3745</v>
      </c>
    </row>
    <row r="2081" spans="1:7" x14ac:dyDescent="0.25">
      <c r="A2081" s="1" t="s">
        <v>1645</v>
      </c>
      <c r="B2081" s="1" t="s">
        <v>333</v>
      </c>
      <c r="C2081" s="1" t="s">
        <v>334</v>
      </c>
      <c r="D2081" s="1" t="s">
        <v>176</v>
      </c>
      <c r="E2081" s="3" t="s">
        <v>1875</v>
      </c>
      <c r="F2081" s="3" t="s">
        <v>2421</v>
      </c>
      <c r="G2081" s="4">
        <v>3745</v>
      </c>
    </row>
    <row r="2082" spans="1:7" x14ac:dyDescent="0.25">
      <c r="A2082" s="1" t="s">
        <v>1645</v>
      </c>
      <c r="B2082" s="1" t="s">
        <v>930</v>
      </c>
      <c r="C2082" s="1" t="s">
        <v>334</v>
      </c>
      <c r="D2082" s="1" t="s">
        <v>176</v>
      </c>
      <c r="E2082" s="3" t="s">
        <v>1875</v>
      </c>
      <c r="F2082" s="3" t="s">
        <v>2421</v>
      </c>
      <c r="G2082" s="4">
        <v>3745</v>
      </c>
    </row>
    <row r="2083" spans="1:7" x14ac:dyDescent="0.25">
      <c r="A2083" s="1" t="s">
        <v>1645</v>
      </c>
      <c r="B2083" s="1" t="s">
        <v>1606</v>
      </c>
      <c r="C2083" s="1" t="s">
        <v>334</v>
      </c>
      <c r="D2083" s="1" t="s">
        <v>176</v>
      </c>
      <c r="E2083" s="3" t="s">
        <v>1875</v>
      </c>
      <c r="F2083" s="3" t="s">
        <v>2421</v>
      </c>
      <c r="G2083" s="4">
        <v>3745</v>
      </c>
    </row>
    <row r="2084" spans="1:7" x14ac:dyDescent="0.25">
      <c r="A2084" s="1" t="s">
        <v>1645</v>
      </c>
      <c r="B2084" s="1" t="s">
        <v>1061</v>
      </c>
      <c r="C2084" s="1" t="s">
        <v>334</v>
      </c>
      <c r="D2084" s="1" t="s">
        <v>176</v>
      </c>
      <c r="E2084" s="3" t="s">
        <v>1875</v>
      </c>
      <c r="F2084" s="3" t="s">
        <v>2421</v>
      </c>
      <c r="G2084" s="4">
        <v>3745</v>
      </c>
    </row>
    <row r="2085" spans="1:7" x14ac:dyDescent="0.25">
      <c r="A2085" s="1" t="s">
        <v>1645</v>
      </c>
      <c r="B2085" s="1" t="s">
        <v>192</v>
      </c>
      <c r="C2085" s="1" t="s">
        <v>193</v>
      </c>
      <c r="D2085" s="1" t="s">
        <v>176</v>
      </c>
      <c r="E2085" s="3" t="s">
        <v>1875</v>
      </c>
      <c r="F2085" s="3" t="s">
        <v>2421</v>
      </c>
      <c r="G2085" s="4">
        <v>4970</v>
      </c>
    </row>
    <row r="2086" spans="1:7" x14ac:dyDescent="0.25">
      <c r="A2086" s="1" t="s">
        <v>1645</v>
      </c>
      <c r="B2086" s="1" t="s">
        <v>1031</v>
      </c>
      <c r="C2086" s="1" t="s">
        <v>334</v>
      </c>
      <c r="D2086" s="1" t="s">
        <v>176</v>
      </c>
      <c r="E2086" s="3" t="s">
        <v>1875</v>
      </c>
      <c r="F2086" s="3" t="s">
        <v>2421</v>
      </c>
      <c r="G2086" s="4">
        <v>3745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89367B-65C0-4B12-97EA-525630411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TAB VENCIMENTOS (2)</vt:lpstr>
      <vt:lpstr>Planilha1</vt:lpstr>
      <vt:lpstr>DIRETOR</vt:lpstr>
      <vt:lpstr>GERENTE</vt:lpstr>
      <vt:lpstr>COORDENADOR</vt:lpstr>
      <vt:lpstr>TAB DE VENCIMENTO</vt:lpstr>
      <vt:lpstr>RELATORIO BASE</vt:lpstr>
      <vt:lpstr>UNIC</vt:lpstr>
      <vt:lpstr>BASE_LOCADORAS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Nascimento</dc:creator>
  <cp:keywords/>
  <dc:description/>
  <cp:lastModifiedBy>Wellington Nascimento</cp:lastModifiedBy>
  <cp:revision/>
  <dcterms:created xsi:type="dcterms:W3CDTF">2025-09-21T00:04:59Z</dcterms:created>
  <dcterms:modified xsi:type="dcterms:W3CDTF">2026-04-27T20:26:34Z</dcterms:modified>
  <cp:category/>
  <cp:contentStatus/>
</cp:coreProperties>
</file>